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Gavin\Documents\jtta\"/>
    </mc:Choice>
  </mc:AlternateContent>
  <xr:revisionPtr revIDLastSave="0" documentId="8_{38AC6E7C-7F37-4EB4-A692-190C3B2CA819}" xr6:coauthVersionLast="46" xr6:coauthVersionMax="46" xr10:uidLastSave="{00000000-0000-0000-0000-000000000000}"/>
  <workbookProtection workbookAlgorithmName="SHA-512" workbookHashValue="xfLG5fGavyI/Ebrgy9JBPx/WysbdK58WVUCeoqdC5SlSo4R3q9YeD9miDzBacZqXQc7vWAJ1+oqVjiVKUbWcAw==" workbookSaltValue="EpNgL1WyNSQogAd+jt2e0g==" workbookSpinCount="100000" lockStructure="1"/>
  <bookViews>
    <workbookView xWindow="-110" yWindow="-110" windowWidth="25820" windowHeight="13900" firstSheet="3" activeTab="4" xr2:uid="{00000000-000D-0000-FFFF-FFFF00000000}"/>
  </bookViews>
  <sheets>
    <sheet name="All Rankings" sheetId="1" r:id="rId1"/>
    <sheet name="Tournaments" sheetId="2" r:id="rId2"/>
    <sheet name="Men 70+" sheetId="14" r:id="rId3"/>
    <sheet name="Men 60+" sheetId="3" r:id="rId4"/>
    <sheet name="Men 50+" sheetId="4" r:id="rId5"/>
    <sheet name="Men 40+" sheetId="5" r:id="rId6"/>
    <sheet name="Women +35" sheetId="6" r:id="rId7"/>
    <sheet name="Women +40" sheetId="7" r:id="rId8"/>
    <sheet name="Women +50" sheetId="8" r:id="rId9"/>
    <sheet name="Women +60" sheetId="13" r:id="rId10"/>
    <sheet name="Male Players" sheetId="9" r:id="rId11"/>
    <sheet name="Female Players" sheetId="10" r:id="rId12"/>
    <sheet name="Point Allocation" sheetId="12" r:id="rId13"/>
    <sheet name="Rules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1" hidden="1">'Female Players'!$A$3:$H$3016</definedName>
    <definedName name="_xlnm._FilterDatabase" localSheetId="10" hidden="1">'Male Players'!$A$3:$H$6018</definedName>
    <definedName name="Events">[1]EVENTS!$A$1:$A$4</definedName>
    <definedName name="_xlnm.Print_Area" localSheetId="0">'All Rankings'!$A$1:$G$285</definedName>
    <definedName name="_xlnm.Print_Titles" localSheetId="0">'All Rankings'!$1:$3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5" l="1"/>
  <c r="D69" i="5" s="1"/>
  <c r="D70" i="5" s="1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83" i="5" s="1"/>
  <c r="D84" i="5" s="1"/>
  <c r="D85" i="5" s="1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D124" i="5" s="1"/>
  <c r="D125" i="5" s="1"/>
  <c r="D126" i="5" s="1"/>
  <c r="D127" i="5" s="1"/>
  <c r="D128" i="5" s="1"/>
  <c r="D129" i="5" s="1"/>
  <c r="D130" i="5" s="1"/>
  <c r="D131" i="5" s="1"/>
  <c r="D132" i="5" s="1"/>
  <c r="D133" i="5" s="1"/>
  <c r="D134" i="5" s="1"/>
  <c r="D135" i="5" s="1"/>
  <c r="D136" i="5" s="1"/>
  <c r="D137" i="5" s="1"/>
  <c r="D138" i="5" s="1"/>
  <c r="D139" i="5" s="1"/>
  <c r="D140" i="5" s="1"/>
  <c r="D141" i="5" s="1"/>
  <c r="D142" i="5" s="1"/>
  <c r="D143" i="5" s="1"/>
  <c r="D144" i="5" s="1"/>
  <c r="D145" i="5" s="1"/>
  <c r="D146" i="5" s="1"/>
  <c r="D147" i="5" s="1"/>
  <c r="D148" i="5" s="1"/>
  <c r="D149" i="5" s="1"/>
  <c r="D150" i="5" s="1"/>
  <c r="D151" i="5" s="1"/>
  <c r="D152" i="5" s="1"/>
  <c r="F128" i="5"/>
  <c r="G128" i="5"/>
  <c r="K128" i="5"/>
  <c r="J128" i="5"/>
  <c r="F127" i="5"/>
  <c r="G127" i="5"/>
  <c r="K127" i="5"/>
  <c r="J127" i="5"/>
  <c r="F126" i="5"/>
  <c r="G126" i="5"/>
  <c r="K126" i="5"/>
  <c r="F125" i="5"/>
  <c r="G125" i="5"/>
  <c r="K125" i="5"/>
  <c r="F124" i="5"/>
  <c r="G124" i="5"/>
  <c r="K124" i="5"/>
  <c r="F90" i="5"/>
  <c r="G90" i="5"/>
  <c r="K90" i="5"/>
  <c r="F68" i="5"/>
  <c r="F70" i="4"/>
  <c r="F71" i="4"/>
  <c r="F72" i="4"/>
  <c r="F73" i="4"/>
  <c r="F48" i="4"/>
  <c r="F49" i="4"/>
  <c r="J156" i="4"/>
  <c r="K156" i="4"/>
  <c r="O156" i="4"/>
  <c r="P156" i="4"/>
  <c r="J155" i="4"/>
  <c r="K155" i="4"/>
  <c r="O155" i="4"/>
  <c r="P155" i="4"/>
  <c r="G30" i="1"/>
  <c r="G31" i="1"/>
  <c r="G32" i="1"/>
  <c r="G33" i="1"/>
  <c r="G34" i="1"/>
  <c r="G35" i="1"/>
  <c r="G36" i="1"/>
  <c r="G37" i="1"/>
  <c r="G38" i="1"/>
  <c r="G39" i="1"/>
  <c r="D26" i="3"/>
  <c r="D27" i="3" s="1"/>
  <c r="D28" i="3" s="1"/>
  <c r="I156" i="4" l="1"/>
  <c r="I126" i="5"/>
  <c r="I128" i="5"/>
  <c r="J126" i="5"/>
  <c r="I127" i="5"/>
  <c r="J125" i="5"/>
  <c r="I125" i="5"/>
  <c r="I124" i="5"/>
  <c r="J124" i="5"/>
  <c r="I90" i="5"/>
  <c r="J90" i="5"/>
  <c r="I155" i="4"/>
  <c r="F67" i="4"/>
  <c r="G67" i="4"/>
  <c r="K67" i="4"/>
  <c r="J67" i="4"/>
  <c r="F29" i="4"/>
  <c r="G29" i="4"/>
  <c r="F44" i="4"/>
  <c r="G44" i="4"/>
  <c r="F45" i="4"/>
  <c r="G45" i="4"/>
  <c r="F47" i="4"/>
  <c r="G47" i="4"/>
  <c r="F63" i="4"/>
  <c r="G63" i="4"/>
  <c r="F59" i="4"/>
  <c r="G59" i="4"/>
  <c r="F64" i="4"/>
  <c r="G64" i="4"/>
  <c r="F65" i="4"/>
  <c r="G65" i="4"/>
  <c r="F66" i="4"/>
  <c r="G66" i="4"/>
  <c r="K66" i="4"/>
  <c r="K65" i="4"/>
  <c r="K64" i="4"/>
  <c r="K59" i="4"/>
  <c r="M59" i="4"/>
  <c r="N59" i="4"/>
  <c r="K63" i="4"/>
  <c r="K47" i="4"/>
  <c r="J47" i="4"/>
  <c r="K45" i="4"/>
  <c r="K44" i="4"/>
  <c r="K29" i="4"/>
  <c r="M29" i="4"/>
  <c r="G28" i="4"/>
  <c r="F28" i="4"/>
  <c r="K28" i="4"/>
  <c r="M28" i="4"/>
  <c r="N28" i="4"/>
  <c r="F118" i="5"/>
  <c r="G118" i="5"/>
  <c r="K118" i="5"/>
  <c r="F117" i="5"/>
  <c r="G117" i="5"/>
  <c r="K117" i="5"/>
  <c r="F116" i="5"/>
  <c r="G116" i="5"/>
  <c r="K116" i="5"/>
  <c r="F115" i="5"/>
  <c r="G115" i="5"/>
  <c r="K115" i="5"/>
  <c r="F114" i="5"/>
  <c r="G114" i="5"/>
  <c r="K114" i="5"/>
  <c r="F113" i="5"/>
  <c r="G113" i="5"/>
  <c r="K113" i="5"/>
  <c r="F64" i="5"/>
  <c r="G64" i="5"/>
  <c r="K64" i="5"/>
  <c r="F112" i="5"/>
  <c r="G112" i="5"/>
  <c r="K112" i="5"/>
  <c r="F67" i="5"/>
  <c r="G67" i="5"/>
  <c r="K67" i="5"/>
  <c r="F65" i="5"/>
  <c r="G65" i="5"/>
  <c r="K65" i="5"/>
  <c r="F48" i="5"/>
  <c r="G48" i="5"/>
  <c r="K48" i="5"/>
  <c r="F33" i="5"/>
  <c r="G33" i="5"/>
  <c r="K33" i="5"/>
  <c r="F57" i="5"/>
  <c r="G57" i="5"/>
  <c r="K57" i="5"/>
  <c r="F56" i="5"/>
  <c r="G56" i="5"/>
  <c r="K56" i="5"/>
  <c r="F44" i="5"/>
  <c r="G44" i="5"/>
  <c r="K44" i="5"/>
  <c r="F32" i="5"/>
  <c r="G32" i="5"/>
  <c r="K32" i="5"/>
  <c r="F31" i="5"/>
  <c r="G31" i="5"/>
  <c r="K31" i="5"/>
  <c r="F26" i="5"/>
  <c r="G26" i="5"/>
  <c r="K26" i="5"/>
  <c r="J29" i="4" l="1"/>
  <c r="J59" i="4"/>
  <c r="J66" i="4"/>
  <c r="J28" i="4"/>
  <c r="J63" i="4"/>
  <c r="J44" i="4"/>
  <c r="J65" i="4"/>
  <c r="J45" i="4"/>
  <c r="J64" i="4"/>
  <c r="I47" i="4"/>
  <c r="I45" i="4"/>
  <c r="I29" i="4"/>
  <c r="I66" i="4"/>
  <c r="I44" i="4"/>
  <c r="I28" i="4"/>
  <c r="I63" i="4"/>
  <c r="I67" i="4"/>
  <c r="I64" i="4"/>
  <c r="I59" i="4"/>
  <c r="I65" i="4"/>
  <c r="J116" i="5"/>
  <c r="I118" i="5"/>
  <c r="I117" i="5"/>
  <c r="J118" i="5"/>
  <c r="I116" i="5"/>
  <c r="J117" i="5"/>
  <c r="I114" i="5"/>
  <c r="I115" i="5"/>
  <c r="J113" i="5"/>
  <c r="J115" i="5"/>
  <c r="I113" i="5"/>
  <c r="J114" i="5"/>
  <c r="I64" i="5"/>
  <c r="I67" i="5"/>
  <c r="I112" i="5"/>
  <c r="J64" i="5"/>
  <c r="J65" i="5"/>
  <c r="I48" i="5"/>
  <c r="J112" i="5"/>
  <c r="I65" i="5"/>
  <c r="J67" i="5"/>
  <c r="I33" i="5"/>
  <c r="I57" i="5"/>
  <c r="J33" i="5"/>
  <c r="I56" i="5"/>
  <c r="J48" i="5"/>
  <c r="J32" i="5"/>
  <c r="J31" i="5"/>
  <c r="J56" i="5"/>
  <c r="J57" i="5"/>
  <c r="I44" i="5"/>
  <c r="I32" i="5"/>
  <c r="I31" i="5"/>
  <c r="J44" i="5"/>
  <c r="J26" i="5"/>
  <c r="I26" i="5"/>
  <c r="F10" i="4" l="1"/>
  <c r="F27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F55" i="5"/>
  <c r="G55" i="5"/>
  <c r="K55" i="5"/>
  <c r="I55" i="5" l="1"/>
  <c r="J55" i="5"/>
  <c r="N5" i="6" l="1"/>
  <c r="N6" i="6"/>
  <c r="N7" i="6"/>
  <c r="N8" i="6"/>
  <c r="N9" i="6"/>
  <c r="N10" i="6"/>
  <c r="N11" i="6"/>
  <c r="N13" i="6"/>
  <c r="N14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12" i="6"/>
  <c r="N15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553" i="6"/>
  <c r="N554" i="6"/>
  <c r="N555" i="6"/>
  <c r="N556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71" i="6"/>
  <c r="N572" i="6"/>
  <c r="N573" i="6"/>
  <c r="N574" i="6"/>
  <c r="N575" i="6"/>
  <c r="N576" i="6"/>
  <c r="N577" i="6"/>
  <c r="N578" i="6"/>
  <c r="N579" i="6"/>
  <c r="N580" i="6"/>
  <c r="N581" i="6"/>
  <c r="N582" i="6"/>
  <c r="N583" i="6"/>
  <c r="N584" i="6"/>
  <c r="N585" i="6"/>
  <c r="N586" i="6"/>
  <c r="N587" i="6"/>
  <c r="N588" i="6"/>
  <c r="N589" i="6"/>
  <c r="N590" i="6"/>
  <c r="N591" i="6"/>
  <c r="N592" i="6"/>
  <c r="N593" i="6"/>
  <c r="N594" i="6"/>
  <c r="N595" i="6"/>
  <c r="N596" i="6"/>
  <c r="N597" i="6"/>
  <c r="N598" i="6"/>
  <c r="N599" i="6"/>
  <c r="N600" i="6"/>
  <c r="N601" i="6"/>
  <c r="N602" i="6"/>
  <c r="N603" i="6"/>
  <c r="N604" i="6"/>
  <c r="N605" i="6"/>
  <c r="N606" i="6"/>
  <c r="N607" i="6"/>
  <c r="N608" i="6"/>
  <c r="N609" i="6"/>
  <c r="N610" i="6"/>
  <c r="N611" i="6"/>
  <c r="N612" i="6"/>
  <c r="N613" i="6"/>
  <c r="N614" i="6"/>
  <c r="N615" i="6"/>
  <c r="N616" i="6"/>
  <c r="N617" i="6"/>
  <c r="N618" i="6"/>
  <c r="N619" i="6"/>
  <c r="N620" i="6"/>
  <c r="N621" i="6"/>
  <c r="N622" i="6"/>
  <c r="N623" i="6"/>
  <c r="N624" i="6"/>
  <c r="N625" i="6"/>
  <c r="N626" i="6"/>
  <c r="N627" i="6"/>
  <c r="N628" i="6"/>
  <c r="N629" i="6"/>
  <c r="N630" i="6"/>
  <c r="N631" i="6"/>
  <c r="N632" i="6"/>
  <c r="N633" i="6"/>
  <c r="N634" i="6"/>
  <c r="N635" i="6"/>
  <c r="N636" i="6"/>
  <c r="N637" i="6"/>
  <c r="N638" i="6"/>
  <c r="N639" i="6"/>
  <c r="N640" i="6"/>
  <c r="N641" i="6"/>
  <c r="N642" i="6"/>
  <c r="N643" i="6"/>
  <c r="N644" i="6"/>
  <c r="N645" i="6"/>
  <c r="N646" i="6"/>
  <c r="N647" i="6"/>
  <c r="N648" i="6"/>
  <c r="N649" i="6"/>
  <c r="N650" i="6"/>
  <c r="N651" i="6"/>
  <c r="N652" i="6"/>
  <c r="N653" i="6"/>
  <c r="N654" i="6"/>
  <c r="N655" i="6"/>
  <c r="N656" i="6"/>
  <c r="N657" i="6"/>
  <c r="N658" i="6"/>
  <c r="N659" i="6"/>
  <c r="N660" i="6"/>
  <c r="N661" i="6"/>
  <c r="N662" i="6"/>
  <c r="N663" i="6"/>
  <c r="N664" i="6"/>
  <c r="N665" i="6"/>
  <c r="N666" i="6"/>
  <c r="N667" i="6"/>
  <c r="N668" i="6"/>
  <c r="N669" i="6"/>
  <c r="N670" i="6"/>
  <c r="N671" i="6"/>
  <c r="N672" i="6"/>
  <c r="N673" i="6"/>
  <c r="N674" i="6"/>
  <c r="N675" i="6"/>
  <c r="N676" i="6"/>
  <c r="N677" i="6"/>
  <c r="N678" i="6"/>
  <c r="N679" i="6"/>
  <c r="N680" i="6"/>
  <c r="N681" i="6"/>
  <c r="N682" i="6"/>
  <c r="N683" i="6"/>
  <c r="N684" i="6"/>
  <c r="N685" i="6"/>
  <c r="N686" i="6"/>
  <c r="N687" i="6"/>
  <c r="N688" i="6"/>
  <c r="N689" i="6"/>
  <c r="N690" i="6"/>
  <c r="N691" i="6"/>
  <c r="N692" i="6"/>
  <c r="N693" i="6"/>
  <c r="N694" i="6"/>
  <c r="N695" i="6"/>
  <c r="N696" i="6"/>
  <c r="N697" i="6"/>
  <c r="N698" i="6"/>
  <c r="N699" i="6"/>
  <c r="N700" i="6"/>
  <c r="N701" i="6"/>
  <c r="N702" i="6"/>
  <c r="N703" i="6"/>
  <c r="N704" i="6"/>
  <c r="N705" i="6"/>
  <c r="N706" i="6"/>
  <c r="N707" i="6"/>
  <c r="N708" i="6"/>
  <c r="N709" i="6"/>
  <c r="N710" i="6"/>
  <c r="N711" i="6"/>
  <c r="N712" i="6"/>
  <c r="N713" i="6"/>
  <c r="N714" i="6"/>
  <c r="N715" i="6"/>
  <c r="N716" i="6"/>
  <c r="N717" i="6"/>
  <c r="N718" i="6"/>
  <c r="N719" i="6"/>
  <c r="N720" i="6"/>
  <c r="N721" i="6"/>
  <c r="N722" i="6"/>
  <c r="N723" i="6"/>
  <c r="N724" i="6"/>
  <c r="N725" i="6"/>
  <c r="N726" i="6"/>
  <c r="N727" i="6"/>
  <c r="N728" i="6"/>
  <c r="N729" i="6"/>
  <c r="N730" i="6"/>
  <c r="N731" i="6"/>
  <c r="N732" i="6"/>
  <c r="N733" i="6"/>
  <c r="N734" i="6"/>
  <c r="N735" i="6"/>
  <c r="N736" i="6"/>
  <c r="N737" i="6"/>
  <c r="N738" i="6"/>
  <c r="N739" i="6"/>
  <c r="N740" i="6"/>
  <c r="N741" i="6"/>
  <c r="N742" i="6"/>
  <c r="N743" i="6"/>
  <c r="N744" i="6"/>
  <c r="N745" i="6"/>
  <c r="N746" i="6"/>
  <c r="N747" i="6"/>
  <c r="N748" i="6"/>
  <c r="N749" i="6"/>
  <c r="N750" i="6"/>
  <c r="N751" i="6"/>
  <c r="N752" i="6"/>
  <c r="N753" i="6"/>
  <c r="N754" i="6"/>
  <c r="N755" i="6"/>
  <c r="N756" i="6"/>
  <c r="N757" i="6"/>
  <c r="N758" i="6"/>
  <c r="N759" i="6"/>
  <c r="N760" i="6"/>
  <c r="N761" i="6"/>
  <c r="N762" i="6"/>
  <c r="N763" i="6"/>
  <c r="N764" i="6"/>
  <c r="N765" i="6"/>
  <c r="N766" i="6"/>
  <c r="N767" i="6"/>
  <c r="J7" i="4"/>
  <c r="J8" i="4"/>
  <c r="J6" i="4"/>
  <c r="J12" i="4"/>
  <c r="J13" i="4"/>
  <c r="J15" i="4"/>
  <c r="J17" i="4"/>
  <c r="J19" i="4"/>
  <c r="J20" i="4"/>
  <c r="J21" i="4"/>
  <c r="J22" i="4"/>
  <c r="J23" i="4"/>
  <c r="J25" i="4"/>
  <c r="J26" i="4"/>
  <c r="J11" i="4"/>
  <c r="J16" i="4"/>
  <c r="J18" i="4"/>
  <c r="J14" i="4"/>
  <c r="J9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I78" i="4" l="1"/>
  <c r="J78" i="4"/>
  <c r="I51" i="4"/>
  <c r="J51" i="4"/>
  <c r="I33" i="4"/>
  <c r="J33" i="4"/>
  <c r="I77" i="4"/>
  <c r="J77" i="4"/>
  <c r="I34" i="4"/>
  <c r="J34" i="4"/>
  <c r="I76" i="4"/>
  <c r="J76" i="4"/>
  <c r="I50" i="4"/>
  <c r="J50" i="4"/>
  <c r="I75" i="4"/>
  <c r="J75" i="4"/>
  <c r="I46" i="4"/>
  <c r="J46" i="4"/>
  <c r="I32" i="4"/>
  <c r="J32" i="4"/>
  <c r="I74" i="4"/>
  <c r="J74" i="4"/>
  <c r="I24" i="4"/>
  <c r="J24" i="4"/>
  <c r="I31" i="4"/>
  <c r="J31" i="4"/>
  <c r="I37" i="4"/>
  <c r="J37" i="4"/>
  <c r="I62" i="4"/>
  <c r="J62" i="4"/>
  <c r="I43" i="4"/>
  <c r="J43" i="4"/>
  <c r="I61" i="4"/>
  <c r="J61" i="4"/>
  <c r="I42" i="4"/>
  <c r="J42" i="4"/>
  <c r="I60" i="4"/>
  <c r="J60" i="4"/>
  <c r="I41" i="4"/>
  <c r="J41" i="4"/>
  <c r="I58" i="4"/>
  <c r="J58" i="4"/>
  <c r="I40" i="4"/>
  <c r="J40" i="4"/>
  <c r="I57" i="4"/>
  <c r="J57" i="4"/>
  <c r="I39" i="4"/>
  <c r="J39" i="4"/>
  <c r="I56" i="4"/>
  <c r="J56" i="4"/>
  <c r="I55" i="4"/>
  <c r="J55" i="4"/>
  <c r="I38" i="4"/>
  <c r="J38" i="4"/>
  <c r="I68" i="4"/>
  <c r="J68" i="4"/>
  <c r="I54" i="4"/>
  <c r="J54" i="4"/>
  <c r="I36" i="4"/>
  <c r="J36" i="4"/>
  <c r="I80" i="4"/>
  <c r="J80" i="4"/>
  <c r="I53" i="4"/>
  <c r="J53" i="4"/>
  <c r="I35" i="4"/>
  <c r="J35" i="4"/>
  <c r="I79" i="4"/>
  <c r="J79" i="4"/>
  <c r="I52" i="4"/>
  <c r="J52" i="4"/>
  <c r="I30" i="4"/>
  <c r="J30" i="4"/>
  <c r="G69" i="4"/>
  <c r="F69" i="4"/>
  <c r="K69" i="4"/>
  <c r="M27" i="4"/>
  <c r="G68" i="5"/>
  <c r="K68" i="5"/>
  <c r="I68" i="5"/>
  <c r="F123" i="5"/>
  <c r="G123" i="5"/>
  <c r="K123" i="5"/>
  <c r="I123" i="5"/>
  <c r="F28" i="7"/>
  <c r="G28" i="7"/>
  <c r="F27" i="7"/>
  <c r="G27" i="7"/>
  <c r="F26" i="7"/>
  <c r="G26" i="7"/>
  <c r="F21" i="7"/>
  <c r="G21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2" i="7"/>
  <c r="N303" i="7"/>
  <c r="N304" i="7"/>
  <c r="N305" i="7"/>
  <c r="N306" i="7"/>
  <c r="N307" i="7"/>
  <c r="N308" i="7"/>
  <c r="N309" i="7"/>
  <c r="N310" i="7"/>
  <c r="N311" i="7"/>
  <c r="N312" i="7"/>
  <c r="N313" i="7"/>
  <c r="N314" i="7"/>
  <c r="N315" i="7"/>
  <c r="N316" i="7"/>
  <c r="N317" i="7"/>
  <c r="N318" i="7"/>
  <c r="N319" i="7"/>
  <c r="N320" i="7"/>
  <c r="N321" i="7"/>
  <c r="N322" i="7"/>
  <c r="N323" i="7"/>
  <c r="N324" i="7"/>
  <c r="N325" i="7"/>
  <c r="N326" i="7"/>
  <c r="N327" i="7"/>
  <c r="N328" i="7"/>
  <c r="N329" i="7"/>
  <c r="N330" i="7"/>
  <c r="N331" i="7"/>
  <c r="N332" i="7"/>
  <c r="N333" i="7"/>
  <c r="N334" i="7"/>
  <c r="N335" i="7"/>
  <c r="N336" i="7"/>
  <c r="N337" i="7"/>
  <c r="N338" i="7"/>
  <c r="N339" i="7"/>
  <c r="N340" i="7"/>
  <c r="N341" i="7"/>
  <c r="N342" i="7"/>
  <c r="N343" i="7"/>
  <c r="N344" i="7"/>
  <c r="N345" i="7"/>
  <c r="N346" i="7"/>
  <c r="N347" i="7"/>
  <c r="N348" i="7"/>
  <c r="N349" i="7"/>
  <c r="N350" i="7"/>
  <c r="N351" i="7"/>
  <c r="N352" i="7"/>
  <c r="N353" i="7"/>
  <c r="N354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2" i="7"/>
  <c r="N373" i="7"/>
  <c r="N374" i="7"/>
  <c r="N375" i="7"/>
  <c r="N376" i="7"/>
  <c r="N377" i="7"/>
  <c r="N378" i="7"/>
  <c r="N379" i="7"/>
  <c r="N380" i="7"/>
  <c r="N381" i="7"/>
  <c r="N382" i="7"/>
  <c r="N383" i="7"/>
  <c r="N384" i="7"/>
  <c r="N385" i="7"/>
  <c r="N386" i="7"/>
  <c r="N387" i="7"/>
  <c r="N388" i="7"/>
  <c r="N389" i="7"/>
  <c r="N390" i="7"/>
  <c r="N391" i="7"/>
  <c r="N392" i="7"/>
  <c r="N393" i="7"/>
  <c r="N394" i="7"/>
  <c r="N395" i="7"/>
  <c r="N396" i="7"/>
  <c r="N397" i="7"/>
  <c r="N398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N413" i="7"/>
  <c r="N414" i="7"/>
  <c r="N415" i="7"/>
  <c r="N416" i="7"/>
  <c r="N417" i="7"/>
  <c r="N418" i="7"/>
  <c r="N419" i="7"/>
  <c r="N420" i="7"/>
  <c r="N421" i="7"/>
  <c r="N422" i="7"/>
  <c r="N423" i="7"/>
  <c r="N424" i="7"/>
  <c r="N425" i="7"/>
  <c r="N426" i="7"/>
  <c r="N427" i="7"/>
  <c r="N428" i="7"/>
  <c r="N429" i="7"/>
  <c r="N430" i="7"/>
  <c r="N431" i="7"/>
  <c r="N432" i="7"/>
  <c r="N433" i="7"/>
  <c r="N434" i="7"/>
  <c r="N435" i="7"/>
  <c r="N436" i="7"/>
  <c r="N437" i="7"/>
  <c r="N438" i="7"/>
  <c r="N439" i="7"/>
  <c r="N440" i="7"/>
  <c r="N441" i="7"/>
  <c r="N442" i="7"/>
  <c r="N443" i="7"/>
  <c r="N444" i="7"/>
  <c r="N445" i="7"/>
  <c r="N446" i="7"/>
  <c r="N447" i="7"/>
  <c r="N448" i="7"/>
  <c r="N449" i="7"/>
  <c r="N450" i="7"/>
  <c r="N451" i="7"/>
  <c r="N452" i="7"/>
  <c r="N453" i="7"/>
  <c r="N454" i="7"/>
  <c r="N455" i="7"/>
  <c r="N456" i="7"/>
  <c r="N457" i="7"/>
  <c r="N458" i="7"/>
  <c r="N459" i="7"/>
  <c r="N460" i="7"/>
  <c r="N461" i="7"/>
  <c r="N462" i="7"/>
  <c r="N463" i="7"/>
  <c r="N464" i="7"/>
  <c r="N465" i="7"/>
  <c r="N466" i="7"/>
  <c r="N467" i="7"/>
  <c r="N468" i="7"/>
  <c r="N469" i="7"/>
  <c r="N470" i="7"/>
  <c r="N471" i="7"/>
  <c r="N472" i="7"/>
  <c r="N473" i="7"/>
  <c r="N474" i="7"/>
  <c r="N475" i="7"/>
  <c r="N476" i="7"/>
  <c r="N477" i="7"/>
  <c r="N478" i="7"/>
  <c r="N479" i="7"/>
  <c r="N480" i="7"/>
  <c r="N481" i="7"/>
  <c r="N482" i="7"/>
  <c r="N483" i="7"/>
  <c r="N484" i="7"/>
  <c r="N485" i="7"/>
  <c r="N486" i="7"/>
  <c r="N487" i="7"/>
  <c r="N488" i="7"/>
  <c r="N489" i="7"/>
  <c r="N490" i="7"/>
  <c r="N491" i="7"/>
  <c r="N492" i="7"/>
  <c r="N493" i="7"/>
  <c r="N494" i="7"/>
  <c r="N495" i="7"/>
  <c r="N496" i="7"/>
  <c r="N497" i="7"/>
  <c r="N498" i="7"/>
  <c r="N499" i="7"/>
  <c r="N500" i="7"/>
  <c r="N501" i="7"/>
  <c r="N502" i="7"/>
  <c r="N503" i="7"/>
  <c r="N504" i="7"/>
  <c r="N505" i="7"/>
  <c r="N506" i="7"/>
  <c r="N507" i="7"/>
  <c r="N508" i="7"/>
  <c r="N509" i="7"/>
  <c r="N510" i="7"/>
  <c r="N511" i="7"/>
  <c r="N512" i="7"/>
  <c r="N513" i="7"/>
  <c r="N514" i="7"/>
  <c r="N515" i="7"/>
  <c r="N516" i="7"/>
  <c r="N517" i="7"/>
  <c r="N518" i="7"/>
  <c r="N519" i="7"/>
  <c r="N520" i="7"/>
  <c r="N521" i="7"/>
  <c r="N522" i="7"/>
  <c r="N523" i="7"/>
  <c r="N524" i="7"/>
  <c r="N525" i="7"/>
  <c r="N526" i="7"/>
  <c r="N527" i="7"/>
  <c r="N528" i="7"/>
  <c r="N529" i="7"/>
  <c r="N530" i="7"/>
  <c r="N531" i="7"/>
  <c r="N532" i="7"/>
  <c r="N533" i="7"/>
  <c r="N534" i="7"/>
  <c r="N535" i="7"/>
  <c r="N536" i="7"/>
  <c r="N537" i="7"/>
  <c r="N538" i="7"/>
  <c r="N539" i="7"/>
  <c r="N540" i="7"/>
  <c r="N541" i="7"/>
  <c r="N542" i="7"/>
  <c r="N543" i="7"/>
  <c r="N544" i="7"/>
  <c r="N545" i="7"/>
  <c r="N546" i="7"/>
  <c r="N547" i="7"/>
  <c r="N548" i="7"/>
  <c r="N549" i="7"/>
  <c r="N550" i="7"/>
  <c r="N551" i="7"/>
  <c r="N552" i="7"/>
  <c r="N553" i="7"/>
  <c r="N554" i="7"/>
  <c r="N555" i="7"/>
  <c r="N556" i="7"/>
  <c r="N557" i="7"/>
  <c r="N558" i="7"/>
  <c r="N559" i="7"/>
  <c r="N560" i="7"/>
  <c r="N561" i="7"/>
  <c r="N562" i="7"/>
  <c r="N563" i="7"/>
  <c r="N564" i="7"/>
  <c r="N565" i="7"/>
  <c r="N566" i="7"/>
  <c r="N567" i="7"/>
  <c r="N568" i="7"/>
  <c r="N569" i="7"/>
  <c r="N570" i="7"/>
  <c r="N571" i="7"/>
  <c r="N572" i="7"/>
  <c r="N573" i="7"/>
  <c r="N574" i="7"/>
  <c r="N575" i="7"/>
  <c r="N576" i="7"/>
  <c r="N577" i="7"/>
  <c r="N578" i="7"/>
  <c r="N579" i="7"/>
  <c r="N580" i="7"/>
  <c r="N581" i="7"/>
  <c r="N582" i="7"/>
  <c r="N583" i="7"/>
  <c r="N584" i="7"/>
  <c r="N585" i="7"/>
  <c r="N586" i="7"/>
  <c r="N587" i="7"/>
  <c r="N588" i="7"/>
  <c r="N589" i="7"/>
  <c r="N590" i="7"/>
  <c r="N591" i="7"/>
  <c r="N592" i="7"/>
  <c r="N593" i="7"/>
  <c r="N594" i="7"/>
  <c r="N595" i="7"/>
  <c r="N596" i="7"/>
  <c r="N597" i="7"/>
  <c r="N598" i="7"/>
  <c r="N599" i="7"/>
  <c r="N600" i="7"/>
  <c r="N601" i="7"/>
  <c r="N602" i="7"/>
  <c r="N603" i="7"/>
  <c r="N604" i="7"/>
  <c r="N605" i="7"/>
  <c r="N606" i="7"/>
  <c r="N607" i="7"/>
  <c r="N608" i="7"/>
  <c r="N609" i="7"/>
  <c r="N610" i="7"/>
  <c r="N611" i="7"/>
  <c r="N612" i="7"/>
  <c r="N613" i="7"/>
  <c r="N614" i="7"/>
  <c r="N615" i="7"/>
  <c r="N616" i="7"/>
  <c r="N617" i="7"/>
  <c r="N618" i="7"/>
  <c r="N619" i="7"/>
  <c r="N620" i="7"/>
  <c r="N621" i="7"/>
  <c r="N622" i="7"/>
  <c r="N623" i="7"/>
  <c r="N624" i="7"/>
  <c r="N625" i="7"/>
  <c r="N626" i="7"/>
  <c r="N627" i="7"/>
  <c r="N628" i="7"/>
  <c r="N629" i="7"/>
  <c r="N630" i="7"/>
  <c r="N631" i="7"/>
  <c r="N632" i="7"/>
  <c r="N633" i="7"/>
  <c r="N634" i="7"/>
  <c r="N635" i="7"/>
  <c r="N636" i="7"/>
  <c r="N637" i="7"/>
  <c r="N638" i="7"/>
  <c r="N639" i="7"/>
  <c r="N640" i="7"/>
  <c r="N641" i="7"/>
  <c r="N642" i="7"/>
  <c r="N643" i="7"/>
  <c r="N644" i="7"/>
  <c r="N645" i="7"/>
  <c r="N646" i="7"/>
  <c r="N647" i="7"/>
  <c r="N648" i="7"/>
  <c r="N649" i="7"/>
  <c r="N650" i="7"/>
  <c r="N651" i="7"/>
  <c r="N652" i="7"/>
  <c r="N653" i="7"/>
  <c r="N654" i="7"/>
  <c r="N655" i="7"/>
  <c r="N656" i="7"/>
  <c r="N657" i="7"/>
  <c r="N658" i="7"/>
  <c r="N659" i="7"/>
  <c r="N660" i="7"/>
  <c r="N661" i="7"/>
  <c r="N662" i="7"/>
  <c r="N663" i="7"/>
  <c r="N664" i="7"/>
  <c r="N665" i="7"/>
  <c r="N666" i="7"/>
  <c r="N667" i="7"/>
  <c r="N668" i="7"/>
  <c r="N669" i="7"/>
  <c r="N670" i="7"/>
  <c r="N671" i="7"/>
  <c r="N672" i="7"/>
  <c r="N673" i="7"/>
  <c r="N674" i="7"/>
  <c r="N675" i="7"/>
  <c r="N676" i="7"/>
  <c r="N677" i="7"/>
  <c r="N678" i="7"/>
  <c r="N679" i="7"/>
  <c r="N680" i="7"/>
  <c r="N681" i="7"/>
  <c r="N682" i="7"/>
  <c r="N683" i="7"/>
  <c r="N684" i="7"/>
  <c r="N685" i="7"/>
  <c r="N686" i="7"/>
  <c r="N687" i="7"/>
  <c r="N688" i="7"/>
  <c r="N689" i="7"/>
  <c r="N690" i="7"/>
  <c r="N691" i="7"/>
  <c r="N692" i="7"/>
  <c r="N693" i="7"/>
  <c r="N694" i="7"/>
  <c r="N695" i="7"/>
  <c r="N696" i="7"/>
  <c r="N697" i="7"/>
  <c r="N698" i="7"/>
  <c r="N699" i="7"/>
  <c r="N700" i="7"/>
  <c r="N701" i="7"/>
  <c r="N702" i="7"/>
  <c r="N703" i="7"/>
  <c r="N704" i="7"/>
  <c r="N705" i="7"/>
  <c r="N706" i="7"/>
  <c r="N707" i="7"/>
  <c r="N708" i="7"/>
  <c r="N709" i="7"/>
  <c r="N710" i="7"/>
  <c r="N711" i="7"/>
  <c r="N712" i="7"/>
  <c r="N713" i="7"/>
  <c r="N714" i="7"/>
  <c r="N715" i="7"/>
  <c r="N716" i="7"/>
  <c r="N717" i="7"/>
  <c r="N718" i="7"/>
  <c r="N719" i="7"/>
  <c r="N720" i="7"/>
  <c r="N721" i="7"/>
  <c r="N722" i="7"/>
  <c r="N723" i="7"/>
  <c r="N724" i="7"/>
  <c r="N725" i="7"/>
  <c r="N726" i="7"/>
  <c r="N727" i="7"/>
  <c r="N728" i="7"/>
  <c r="N729" i="7"/>
  <c r="N730" i="7"/>
  <c r="N731" i="7"/>
  <c r="N732" i="7"/>
  <c r="N733" i="7"/>
  <c r="N734" i="7"/>
  <c r="N735" i="7"/>
  <c r="N736" i="7"/>
  <c r="N737" i="7"/>
  <c r="N738" i="7"/>
  <c r="N739" i="7"/>
  <c r="N740" i="7"/>
  <c r="N741" i="7"/>
  <c r="N742" i="7"/>
  <c r="N743" i="7"/>
  <c r="N744" i="7"/>
  <c r="N745" i="7"/>
  <c r="N746" i="7"/>
  <c r="N747" i="7"/>
  <c r="N748" i="7"/>
  <c r="N749" i="7"/>
  <c r="N750" i="7"/>
  <c r="N751" i="7"/>
  <c r="N752" i="7"/>
  <c r="N753" i="7"/>
  <c r="N754" i="7"/>
  <c r="N755" i="7"/>
  <c r="N756" i="7"/>
  <c r="N757" i="7"/>
  <c r="N758" i="7"/>
  <c r="N759" i="7"/>
  <c r="N760" i="7"/>
  <c r="N761" i="7"/>
  <c r="N762" i="7"/>
  <c r="N763" i="7"/>
  <c r="N764" i="7"/>
  <c r="N765" i="7"/>
  <c r="N766" i="7"/>
  <c r="N767" i="7"/>
  <c r="N25" i="7"/>
  <c r="D6" i="8"/>
  <c r="G27" i="1" l="1"/>
  <c r="G20" i="1"/>
  <c r="G26" i="1"/>
  <c r="G25" i="1"/>
  <c r="J69" i="4"/>
  <c r="I69" i="4"/>
  <c r="J68" i="5"/>
  <c r="J123" i="5"/>
  <c r="F26" i="3"/>
  <c r="G26" i="3"/>
  <c r="I26" i="3"/>
  <c r="J26" i="3"/>
  <c r="K26" i="3"/>
  <c r="F68" i="4"/>
  <c r="F111" i="5" l="1"/>
  <c r="G111" i="5"/>
  <c r="I111" i="5"/>
  <c r="J111" i="5"/>
  <c r="K111" i="5"/>
  <c r="D6" i="7"/>
  <c r="G10" i="7"/>
  <c r="F10" i="7"/>
  <c r="G9" i="1" s="1"/>
  <c r="K10" i="7"/>
  <c r="L10" i="7"/>
  <c r="O10" i="7"/>
  <c r="J10" i="7" s="1"/>
  <c r="E1956" i="10"/>
  <c r="F37" i="4"/>
  <c r="N27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9" i="5"/>
  <c r="I20" i="5"/>
  <c r="I22" i="5"/>
  <c r="I23" i="5"/>
  <c r="I11" i="5"/>
  <c r="I24" i="5"/>
  <c r="I14" i="5"/>
  <c r="I27" i="5"/>
  <c r="I37" i="5"/>
  <c r="I30" i="5"/>
  <c r="I16" i="5"/>
  <c r="I8" i="5"/>
  <c r="I40" i="5"/>
  <c r="I41" i="5"/>
  <c r="I43" i="5"/>
  <c r="I45" i="5"/>
  <c r="I53" i="5"/>
  <c r="I54" i="5"/>
  <c r="I25" i="5"/>
  <c r="I38" i="5"/>
  <c r="I29" i="5"/>
  <c r="I39" i="5"/>
  <c r="I59" i="5"/>
  <c r="I62" i="5"/>
  <c r="I74" i="5"/>
  <c r="I75" i="5"/>
  <c r="I76" i="5"/>
  <c r="I69" i="5"/>
  <c r="I77" i="5"/>
  <c r="I78" i="5"/>
  <c r="I81" i="5"/>
  <c r="I82" i="5"/>
  <c r="I91" i="5"/>
  <c r="I92" i="5"/>
  <c r="I93" i="5"/>
  <c r="I94" i="5"/>
  <c r="I95" i="5"/>
  <c r="I98" i="5"/>
  <c r="I100" i="5"/>
  <c r="I105" i="5"/>
  <c r="I106" i="5"/>
  <c r="I107" i="5"/>
  <c r="I108" i="5"/>
  <c r="I109" i="5"/>
  <c r="I110" i="5"/>
  <c r="I121" i="5"/>
  <c r="J122" i="5"/>
  <c r="I136" i="5"/>
  <c r="I137" i="5"/>
  <c r="I138" i="5"/>
  <c r="I139" i="5"/>
  <c r="I140" i="5"/>
  <c r="I141" i="5"/>
  <c r="I143" i="5"/>
  <c r="I144" i="5"/>
  <c r="I151" i="5"/>
  <c r="I152" i="5"/>
  <c r="F89" i="5"/>
  <c r="G89" i="5"/>
  <c r="K89" i="5"/>
  <c r="I89" i="5"/>
  <c r="F121" i="5"/>
  <c r="F122" i="5"/>
  <c r="G121" i="5"/>
  <c r="G122" i="5"/>
  <c r="K121" i="5"/>
  <c r="K122" i="5"/>
  <c r="I7" i="5"/>
  <c r="I150" i="5"/>
  <c r="I149" i="5"/>
  <c r="I148" i="5"/>
  <c r="I147" i="5"/>
  <c r="I146" i="5"/>
  <c r="I145" i="5"/>
  <c r="I142" i="5"/>
  <c r="I87" i="5"/>
  <c r="I135" i="5"/>
  <c r="I134" i="5"/>
  <c r="I133" i="5"/>
  <c r="I132" i="5"/>
  <c r="I131" i="5"/>
  <c r="I130" i="5"/>
  <c r="I129" i="5"/>
  <c r="I120" i="5"/>
  <c r="I119" i="5"/>
  <c r="I104" i="5"/>
  <c r="I103" i="5"/>
  <c r="I102" i="5"/>
  <c r="I99" i="5"/>
  <c r="I58" i="5"/>
  <c r="I101" i="5"/>
  <c r="I97" i="5"/>
  <c r="I96" i="5"/>
  <c r="I88" i="5"/>
  <c r="I86" i="5"/>
  <c r="I85" i="5"/>
  <c r="I84" i="5"/>
  <c r="I83" i="5"/>
  <c r="I80" i="5"/>
  <c r="I79" i="5"/>
  <c r="I73" i="5"/>
  <c r="I72" i="5"/>
  <c r="I71" i="5"/>
  <c r="I70" i="5"/>
  <c r="I66" i="5"/>
  <c r="I46" i="5"/>
  <c r="I63" i="5"/>
  <c r="I61" i="5"/>
  <c r="I60" i="5"/>
  <c r="I52" i="5"/>
  <c r="I51" i="5"/>
  <c r="I50" i="5"/>
  <c r="I49" i="5"/>
  <c r="I47" i="5"/>
  <c r="I21" i="5"/>
  <c r="I28" i="5"/>
  <c r="I42" i="5"/>
  <c r="I36" i="5"/>
  <c r="I35" i="5"/>
  <c r="I34" i="5"/>
  <c r="I5" i="5"/>
  <c r="I13" i="5"/>
  <c r="I18" i="5"/>
  <c r="I6" i="5"/>
  <c r="I15" i="5"/>
  <c r="I19" i="5"/>
  <c r="I12" i="5"/>
  <c r="I17" i="5"/>
  <c r="I10" i="5"/>
  <c r="O767" i="7"/>
  <c r="O766" i="7"/>
  <c r="O765" i="7"/>
  <c r="O764" i="7"/>
  <c r="O763" i="7"/>
  <c r="O762" i="7"/>
  <c r="O761" i="7"/>
  <c r="O760" i="7"/>
  <c r="O759" i="7"/>
  <c r="O758" i="7"/>
  <c r="O757" i="7"/>
  <c r="O756" i="7"/>
  <c r="O755" i="7"/>
  <c r="O754" i="7"/>
  <c r="O753" i="7"/>
  <c r="O752" i="7"/>
  <c r="O751" i="7"/>
  <c r="O750" i="7"/>
  <c r="O749" i="7"/>
  <c r="O748" i="7"/>
  <c r="O747" i="7"/>
  <c r="O746" i="7"/>
  <c r="O745" i="7"/>
  <c r="O744" i="7"/>
  <c r="O743" i="7"/>
  <c r="O742" i="7"/>
  <c r="O741" i="7"/>
  <c r="O740" i="7"/>
  <c r="O739" i="7"/>
  <c r="O738" i="7"/>
  <c r="O737" i="7"/>
  <c r="O736" i="7"/>
  <c r="O735" i="7"/>
  <c r="O734" i="7"/>
  <c r="O733" i="7"/>
  <c r="O732" i="7"/>
  <c r="O731" i="7"/>
  <c r="O730" i="7"/>
  <c r="O729" i="7"/>
  <c r="O728" i="7"/>
  <c r="O727" i="7"/>
  <c r="O726" i="7"/>
  <c r="O725" i="7"/>
  <c r="O724" i="7"/>
  <c r="O723" i="7"/>
  <c r="O722" i="7"/>
  <c r="O721" i="7"/>
  <c r="O720" i="7"/>
  <c r="O719" i="7"/>
  <c r="O718" i="7"/>
  <c r="O717" i="7"/>
  <c r="O716" i="7"/>
  <c r="O715" i="7"/>
  <c r="O714" i="7"/>
  <c r="O713" i="7"/>
  <c r="O712" i="7"/>
  <c r="O711" i="7"/>
  <c r="O710" i="7"/>
  <c r="O709" i="7"/>
  <c r="O708" i="7"/>
  <c r="O707" i="7"/>
  <c r="O706" i="7"/>
  <c r="O705" i="7"/>
  <c r="O704" i="7"/>
  <c r="O703" i="7"/>
  <c r="O702" i="7"/>
  <c r="O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O606" i="7"/>
  <c r="O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6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O512" i="7"/>
  <c r="O511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O465" i="7"/>
  <c r="O464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O183" i="7"/>
  <c r="O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O136" i="7"/>
  <c r="O135" i="7"/>
  <c r="O134" i="7"/>
  <c r="O133" i="7"/>
  <c r="O132" i="7"/>
  <c r="O131" i="7"/>
  <c r="O130" i="7"/>
  <c r="O129" i="7"/>
  <c r="O128" i="7"/>
  <c r="O127" i="7"/>
  <c r="O126" i="7"/>
  <c r="O125" i="7"/>
  <c r="O124" i="7"/>
  <c r="O123" i="7"/>
  <c r="O122" i="7"/>
  <c r="O121" i="7"/>
  <c r="O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O85" i="7"/>
  <c r="O84" i="7"/>
  <c r="O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28" i="7"/>
  <c r="O27" i="7"/>
  <c r="O26" i="7"/>
  <c r="O21" i="7"/>
  <c r="J48" i="4" l="1"/>
  <c r="I48" i="4"/>
  <c r="I27" i="4"/>
  <c r="J27" i="4"/>
  <c r="I10" i="4"/>
  <c r="J10" i="4"/>
  <c r="J73" i="4"/>
  <c r="I73" i="4"/>
  <c r="I72" i="4"/>
  <c r="J72" i="4"/>
  <c r="I71" i="4"/>
  <c r="J71" i="4"/>
  <c r="I70" i="4"/>
  <c r="J70" i="4"/>
  <c r="I49" i="4"/>
  <c r="J49" i="4"/>
  <c r="K21" i="7"/>
  <c r="L21" i="7"/>
  <c r="K26" i="7"/>
  <c r="L26" i="7"/>
  <c r="L27" i="7"/>
  <c r="K27" i="7"/>
  <c r="J89" i="5"/>
  <c r="I122" i="5"/>
  <c r="J121" i="5"/>
  <c r="D2" i="10" l="1"/>
  <c r="D2" i="9"/>
  <c r="E1" i="13"/>
  <c r="E1" i="8"/>
  <c r="E1" i="7"/>
  <c r="E1" i="6"/>
  <c r="E1" i="5"/>
  <c r="D1" i="4"/>
  <c r="D1" i="3"/>
  <c r="D1" i="14"/>
  <c r="C2" i="1"/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G6" i="7" l="1"/>
  <c r="G9" i="7"/>
  <c r="G11" i="7"/>
  <c r="G30" i="7"/>
  <c r="G14" i="7"/>
  <c r="G15" i="7"/>
  <c r="G17" i="7"/>
  <c r="G18" i="7"/>
  <c r="G16" i="7"/>
  <c r="G20" i="7"/>
  <c r="G19" i="7"/>
  <c r="G12" i="7"/>
  <c r="G7" i="7"/>
  <c r="G24" i="7"/>
  <c r="G8" i="7"/>
  <c r="G13" i="7"/>
  <c r="G25" i="7"/>
  <c r="G29" i="7"/>
  <c r="G22" i="7"/>
  <c r="G23" i="7"/>
  <c r="G5" i="7"/>
  <c r="F6" i="7"/>
  <c r="G5" i="1" s="1"/>
  <c r="F9" i="7"/>
  <c r="G8" i="1" s="1"/>
  <c r="F11" i="7"/>
  <c r="F30" i="7"/>
  <c r="F14" i="7"/>
  <c r="F15" i="7"/>
  <c r="F17" i="7"/>
  <c r="F18" i="7"/>
  <c r="G17" i="1" s="1"/>
  <c r="F16" i="7"/>
  <c r="G15" i="1" s="1"/>
  <c r="F20" i="7"/>
  <c r="F19" i="7"/>
  <c r="F12" i="7"/>
  <c r="F7" i="7"/>
  <c r="G6" i="1" s="1"/>
  <c r="F24" i="7"/>
  <c r="G23" i="1" s="1"/>
  <c r="F8" i="7"/>
  <c r="G7" i="1" s="1"/>
  <c r="F13" i="7"/>
  <c r="G12" i="1" s="1"/>
  <c r="F25" i="7"/>
  <c r="F29" i="7"/>
  <c r="F22" i="7"/>
  <c r="F23" i="7"/>
  <c r="F5" i="7"/>
  <c r="G11" i="1" l="1"/>
  <c r="G18" i="1"/>
  <c r="G19" i="1"/>
  <c r="G14" i="1"/>
  <c r="G28" i="1"/>
  <c r="G16" i="1"/>
  <c r="G22" i="1"/>
  <c r="G29" i="1"/>
  <c r="G13" i="1"/>
  <c r="G21" i="1"/>
  <c r="G10" i="1"/>
  <c r="G24" i="1"/>
  <c r="I9" i="4"/>
  <c r="F62" i="4"/>
  <c r="F61" i="4"/>
  <c r="F80" i="4"/>
  <c r="F52" i="4"/>
  <c r="F60" i="4" l="1"/>
  <c r="F9" i="4"/>
  <c r="K28" i="14"/>
  <c r="J28" i="14"/>
  <c r="I28" i="14"/>
  <c r="G28" i="14"/>
  <c r="F28" i="14"/>
  <c r="K27" i="14"/>
  <c r="J27" i="14"/>
  <c r="I27" i="14"/>
  <c r="G27" i="14"/>
  <c r="F27" i="14"/>
  <c r="K26" i="14"/>
  <c r="J26" i="14"/>
  <c r="I26" i="14"/>
  <c r="G26" i="14"/>
  <c r="F26" i="14"/>
  <c r="K25" i="14"/>
  <c r="J25" i="14"/>
  <c r="I25" i="14"/>
  <c r="G25" i="14"/>
  <c r="F25" i="14"/>
  <c r="K24" i="14"/>
  <c r="J24" i="14"/>
  <c r="I24" i="14"/>
  <c r="G24" i="14"/>
  <c r="F24" i="14"/>
  <c r="K23" i="14"/>
  <c r="J23" i="14"/>
  <c r="I23" i="14"/>
  <c r="G23" i="14"/>
  <c r="F23" i="14"/>
  <c r="K22" i="14"/>
  <c r="J22" i="14"/>
  <c r="I22" i="14"/>
  <c r="G22" i="14"/>
  <c r="F22" i="14"/>
  <c r="K21" i="14"/>
  <c r="J21" i="14"/>
  <c r="I21" i="14"/>
  <c r="G21" i="14"/>
  <c r="F21" i="14"/>
  <c r="K20" i="14"/>
  <c r="J20" i="14"/>
  <c r="I20" i="14"/>
  <c r="G20" i="14"/>
  <c r="F20" i="14"/>
  <c r="K19" i="14"/>
  <c r="J19" i="14"/>
  <c r="I19" i="14"/>
  <c r="G19" i="14"/>
  <c r="F19" i="14"/>
  <c r="K18" i="14"/>
  <c r="J18" i="14"/>
  <c r="I18" i="14"/>
  <c r="G18" i="14"/>
  <c r="F18" i="14"/>
  <c r="K17" i="14"/>
  <c r="J17" i="14"/>
  <c r="I17" i="14"/>
  <c r="G17" i="14"/>
  <c r="F17" i="14"/>
  <c r="K16" i="14"/>
  <c r="J16" i="14"/>
  <c r="I16" i="14"/>
  <c r="G16" i="14"/>
  <c r="F16" i="14"/>
  <c r="K15" i="14"/>
  <c r="J15" i="14"/>
  <c r="I15" i="14"/>
  <c r="G15" i="14"/>
  <c r="F15" i="14"/>
  <c r="K14" i="14"/>
  <c r="J14" i="14"/>
  <c r="I14" i="14"/>
  <c r="G14" i="14"/>
  <c r="F14" i="14"/>
  <c r="K13" i="14"/>
  <c r="J13" i="14"/>
  <c r="I13" i="14"/>
  <c r="G13" i="14"/>
  <c r="F13" i="14"/>
  <c r="K12" i="14"/>
  <c r="J12" i="14"/>
  <c r="I12" i="14"/>
  <c r="G12" i="14"/>
  <c r="F12" i="14"/>
  <c r="K11" i="14"/>
  <c r="J11" i="14"/>
  <c r="I11" i="14"/>
  <c r="G11" i="14"/>
  <c r="F11" i="14"/>
  <c r="K10" i="14"/>
  <c r="J10" i="14"/>
  <c r="I10" i="14"/>
  <c r="G10" i="14"/>
  <c r="F10" i="14"/>
  <c r="K9" i="14"/>
  <c r="J9" i="14"/>
  <c r="I9" i="14"/>
  <c r="G9" i="14"/>
  <c r="F9" i="14"/>
  <c r="B8" i="1" s="1"/>
  <c r="A9" i="14"/>
  <c r="K8" i="14"/>
  <c r="J8" i="14"/>
  <c r="I8" i="14"/>
  <c r="G8" i="14"/>
  <c r="F8" i="14"/>
  <c r="K7" i="14"/>
  <c r="J7" i="14"/>
  <c r="I7" i="14"/>
  <c r="G7" i="14"/>
  <c r="F7" i="14"/>
  <c r="K6" i="14"/>
  <c r="J6" i="14"/>
  <c r="I6" i="14"/>
  <c r="G6" i="14"/>
  <c r="F6" i="14"/>
  <c r="D6" i="14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K5" i="14"/>
  <c r="J5" i="14"/>
  <c r="I5" i="14"/>
  <c r="G5" i="14"/>
  <c r="F5" i="14"/>
  <c r="G6" i="13"/>
  <c r="G7" i="13"/>
  <c r="G5" i="13"/>
  <c r="G761" i="13"/>
  <c r="F761" i="13"/>
  <c r="G760" i="13"/>
  <c r="F760" i="13"/>
  <c r="G759" i="13"/>
  <c r="F759" i="13"/>
  <c r="G758" i="13"/>
  <c r="F758" i="13"/>
  <c r="G757" i="13"/>
  <c r="F757" i="13"/>
  <c r="G756" i="13"/>
  <c r="F756" i="13"/>
  <c r="G755" i="13"/>
  <c r="F755" i="13"/>
  <c r="G754" i="13"/>
  <c r="F754" i="13"/>
  <c r="G753" i="13"/>
  <c r="F753" i="13"/>
  <c r="G752" i="13"/>
  <c r="F752" i="13"/>
  <c r="G751" i="13"/>
  <c r="F751" i="13"/>
  <c r="G750" i="13"/>
  <c r="F750" i="13"/>
  <c r="G749" i="13"/>
  <c r="F749" i="13"/>
  <c r="G748" i="13"/>
  <c r="F748" i="13"/>
  <c r="G747" i="13"/>
  <c r="F747" i="13"/>
  <c r="G746" i="13"/>
  <c r="F746" i="13"/>
  <c r="G745" i="13"/>
  <c r="F745" i="13"/>
  <c r="G744" i="13"/>
  <c r="F744" i="13"/>
  <c r="G743" i="13"/>
  <c r="F743" i="13"/>
  <c r="G742" i="13"/>
  <c r="F742" i="13"/>
  <c r="G741" i="13"/>
  <c r="F741" i="13"/>
  <c r="G740" i="13"/>
  <c r="F740" i="13"/>
  <c r="G739" i="13"/>
  <c r="F739" i="13"/>
  <c r="G738" i="13"/>
  <c r="F738" i="13"/>
  <c r="G737" i="13"/>
  <c r="F737" i="13"/>
  <c r="G736" i="13"/>
  <c r="F736" i="13"/>
  <c r="G735" i="13"/>
  <c r="F735" i="13"/>
  <c r="G734" i="13"/>
  <c r="F734" i="13"/>
  <c r="G733" i="13"/>
  <c r="F733" i="13"/>
  <c r="G732" i="13"/>
  <c r="F732" i="13"/>
  <c r="G731" i="13"/>
  <c r="F731" i="13"/>
  <c r="G730" i="13"/>
  <c r="F730" i="13"/>
  <c r="G729" i="13"/>
  <c r="F729" i="13"/>
  <c r="G728" i="13"/>
  <c r="F728" i="13"/>
  <c r="G727" i="13"/>
  <c r="F727" i="13"/>
  <c r="G726" i="13"/>
  <c r="F726" i="13"/>
  <c r="G725" i="13"/>
  <c r="F725" i="13"/>
  <c r="G724" i="13"/>
  <c r="F724" i="13"/>
  <c r="G723" i="13"/>
  <c r="F723" i="13"/>
  <c r="G722" i="13"/>
  <c r="F722" i="13"/>
  <c r="G721" i="13"/>
  <c r="F721" i="13"/>
  <c r="G720" i="13"/>
  <c r="F720" i="13"/>
  <c r="G719" i="13"/>
  <c r="F719" i="13"/>
  <c r="G718" i="13"/>
  <c r="F718" i="13"/>
  <c r="G717" i="13"/>
  <c r="F717" i="13"/>
  <c r="G716" i="13"/>
  <c r="F716" i="13"/>
  <c r="G715" i="13"/>
  <c r="F715" i="13"/>
  <c r="G714" i="13"/>
  <c r="F714" i="13"/>
  <c r="G713" i="13"/>
  <c r="F713" i="13"/>
  <c r="G712" i="13"/>
  <c r="F712" i="13"/>
  <c r="G711" i="13"/>
  <c r="F711" i="13"/>
  <c r="G710" i="13"/>
  <c r="F710" i="13"/>
  <c r="G709" i="13"/>
  <c r="F709" i="13"/>
  <c r="G708" i="13"/>
  <c r="F708" i="13"/>
  <c r="G707" i="13"/>
  <c r="F707" i="13"/>
  <c r="G706" i="13"/>
  <c r="F706" i="13"/>
  <c r="G705" i="13"/>
  <c r="F705" i="13"/>
  <c r="G704" i="13"/>
  <c r="F704" i="13"/>
  <c r="G703" i="13"/>
  <c r="F703" i="13"/>
  <c r="G702" i="13"/>
  <c r="F702" i="13"/>
  <c r="G701" i="13"/>
  <c r="F701" i="13"/>
  <c r="G700" i="13"/>
  <c r="F700" i="13"/>
  <c r="G699" i="13"/>
  <c r="F699" i="13"/>
  <c r="G698" i="13"/>
  <c r="F698" i="13"/>
  <c r="G697" i="13"/>
  <c r="F697" i="13"/>
  <c r="G696" i="13"/>
  <c r="F696" i="13"/>
  <c r="G695" i="13"/>
  <c r="F695" i="13"/>
  <c r="G694" i="13"/>
  <c r="F694" i="13"/>
  <c r="G693" i="13"/>
  <c r="F693" i="13"/>
  <c r="G692" i="13"/>
  <c r="F692" i="13"/>
  <c r="G691" i="13"/>
  <c r="F691" i="13"/>
  <c r="G690" i="13"/>
  <c r="F690" i="13"/>
  <c r="G689" i="13"/>
  <c r="F689" i="13"/>
  <c r="G688" i="13"/>
  <c r="F688" i="13"/>
  <c r="G687" i="13"/>
  <c r="F687" i="13"/>
  <c r="G686" i="13"/>
  <c r="F686" i="13"/>
  <c r="G685" i="13"/>
  <c r="F685" i="13"/>
  <c r="G684" i="13"/>
  <c r="F684" i="13"/>
  <c r="G683" i="13"/>
  <c r="F683" i="13"/>
  <c r="G682" i="13"/>
  <c r="F682" i="13"/>
  <c r="G681" i="13"/>
  <c r="F681" i="13"/>
  <c r="G680" i="13"/>
  <c r="F680" i="13"/>
  <c r="G679" i="13"/>
  <c r="F679" i="13"/>
  <c r="G678" i="13"/>
  <c r="F678" i="13"/>
  <c r="G677" i="13"/>
  <c r="F677" i="13"/>
  <c r="G676" i="13"/>
  <c r="F676" i="13"/>
  <c r="G675" i="13"/>
  <c r="F675" i="13"/>
  <c r="G674" i="13"/>
  <c r="F674" i="13"/>
  <c r="G673" i="13"/>
  <c r="F673" i="13"/>
  <c r="G672" i="13"/>
  <c r="F672" i="13"/>
  <c r="G671" i="13"/>
  <c r="F671" i="13"/>
  <c r="G670" i="13"/>
  <c r="F670" i="13"/>
  <c r="G669" i="13"/>
  <c r="F669" i="13"/>
  <c r="G668" i="13"/>
  <c r="F668" i="13"/>
  <c r="G667" i="13"/>
  <c r="F667" i="13"/>
  <c r="G666" i="13"/>
  <c r="F666" i="13"/>
  <c r="G665" i="13"/>
  <c r="F665" i="13"/>
  <c r="G664" i="13"/>
  <c r="F664" i="13"/>
  <c r="G663" i="13"/>
  <c r="F663" i="13"/>
  <c r="G662" i="13"/>
  <c r="F662" i="13"/>
  <c r="G661" i="13"/>
  <c r="F661" i="13"/>
  <c r="G660" i="13"/>
  <c r="F660" i="13"/>
  <c r="G659" i="13"/>
  <c r="F659" i="13"/>
  <c r="G658" i="13"/>
  <c r="F658" i="13"/>
  <c r="G657" i="13"/>
  <c r="F657" i="13"/>
  <c r="G656" i="13"/>
  <c r="F656" i="13"/>
  <c r="G655" i="13"/>
  <c r="F655" i="13"/>
  <c r="G654" i="13"/>
  <c r="F654" i="13"/>
  <c r="G653" i="13"/>
  <c r="F653" i="13"/>
  <c r="G652" i="13"/>
  <c r="F652" i="13"/>
  <c r="G651" i="13"/>
  <c r="F651" i="13"/>
  <c r="G650" i="13"/>
  <c r="F650" i="13"/>
  <c r="G649" i="13"/>
  <c r="F649" i="13"/>
  <c r="G648" i="13"/>
  <c r="F648" i="13"/>
  <c r="G647" i="13"/>
  <c r="F647" i="13"/>
  <c r="G646" i="13"/>
  <c r="F646" i="13"/>
  <c r="G645" i="13"/>
  <c r="F645" i="13"/>
  <c r="G644" i="13"/>
  <c r="F644" i="13"/>
  <c r="G643" i="13"/>
  <c r="F643" i="13"/>
  <c r="G642" i="13"/>
  <c r="F642" i="13"/>
  <c r="G641" i="13"/>
  <c r="F641" i="13"/>
  <c r="G640" i="13"/>
  <c r="F640" i="13"/>
  <c r="G639" i="13"/>
  <c r="F639" i="13"/>
  <c r="G638" i="13"/>
  <c r="F638" i="13"/>
  <c r="G637" i="13"/>
  <c r="F637" i="13"/>
  <c r="G636" i="13"/>
  <c r="F636" i="13"/>
  <c r="G635" i="13"/>
  <c r="F635" i="13"/>
  <c r="G634" i="13"/>
  <c r="F634" i="13"/>
  <c r="G633" i="13"/>
  <c r="F633" i="13"/>
  <c r="G632" i="13"/>
  <c r="F632" i="13"/>
  <c r="G631" i="13"/>
  <c r="F631" i="13"/>
  <c r="G630" i="13"/>
  <c r="F630" i="13"/>
  <c r="G629" i="13"/>
  <c r="F629" i="13"/>
  <c r="G628" i="13"/>
  <c r="F628" i="13"/>
  <c r="G627" i="13"/>
  <c r="F627" i="13"/>
  <c r="G626" i="13"/>
  <c r="F626" i="13"/>
  <c r="G625" i="13"/>
  <c r="F625" i="13"/>
  <c r="G624" i="13"/>
  <c r="F624" i="13"/>
  <c r="G623" i="13"/>
  <c r="F623" i="13"/>
  <c r="G622" i="13"/>
  <c r="F622" i="13"/>
  <c r="G621" i="13"/>
  <c r="F621" i="13"/>
  <c r="G620" i="13"/>
  <c r="F620" i="13"/>
  <c r="G619" i="13"/>
  <c r="F619" i="13"/>
  <c r="G618" i="13"/>
  <c r="F618" i="13"/>
  <c r="G617" i="13"/>
  <c r="F617" i="13"/>
  <c r="G616" i="13"/>
  <c r="F616" i="13"/>
  <c r="G615" i="13"/>
  <c r="F615" i="13"/>
  <c r="G614" i="13"/>
  <c r="F614" i="13"/>
  <c r="G613" i="13"/>
  <c r="F613" i="13"/>
  <c r="G612" i="13"/>
  <c r="F612" i="13"/>
  <c r="G611" i="13"/>
  <c r="F611" i="13"/>
  <c r="G610" i="13"/>
  <c r="F610" i="13"/>
  <c r="G609" i="13"/>
  <c r="F609" i="13"/>
  <c r="G608" i="13"/>
  <c r="F608" i="13"/>
  <c r="G607" i="13"/>
  <c r="F607" i="13"/>
  <c r="G606" i="13"/>
  <c r="F606" i="13"/>
  <c r="G605" i="13"/>
  <c r="F605" i="13"/>
  <c r="G604" i="13"/>
  <c r="F604" i="13"/>
  <c r="G603" i="13"/>
  <c r="F603" i="13"/>
  <c r="G602" i="13"/>
  <c r="F602" i="13"/>
  <c r="G601" i="13"/>
  <c r="F601" i="13"/>
  <c r="G600" i="13"/>
  <c r="F600" i="13"/>
  <c r="G599" i="13"/>
  <c r="F599" i="13"/>
  <c r="G598" i="13"/>
  <c r="F598" i="13"/>
  <c r="G597" i="13"/>
  <c r="F597" i="13"/>
  <c r="G596" i="13"/>
  <c r="F596" i="13"/>
  <c r="G595" i="13"/>
  <c r="F595" i="13"/>
  <c r="G594" i="13"/>
  <c r="F594" i="13"/>
  <c r="G593" i="13"/>
  <c r="F593" i="13"/>
  <c r="G592" i="13"/>
  <c r="F592" i="13"/>
  <c r="G591" i="13"/>
  <c r="F591" i="13"/>
  <c r="G590" i="13"/>
  <c r="F590" i="13"/>
  <c r="G589" i="13"/>
  <c r="F589" i="13"/>
  <c r="G588" i="13"/>
  <c r="F588" i="13"/>
  <c r="G587" i="13"/>
  <c r="F587" i="13"/>
  <c r="G586" i="13"/>
  <c r="F586" i="13"/>
  <c r="G585" i="13"/>
  <c r="F585" i="13"/>
  <c r="G584" i="13"/>
  <c r="F584" i="13"/>
  <c r="G583" i="13"/>
  <c r="F583" i="13"/>
  <c r="G582" i="13"/>
  <c r="F582" i="13"/>
  <c r="G581" i="13"/>
  <c r="F581" i="13"/>
  <c r="G580" i="13"/>
  <c r="F580" i="13"/>
  <c r="G579" i="13"/>
  <c r="F579" i="13"/>
  <c r="G578" i="13"/>
  <c r="F578" i="13"/>
  <c r="G577" i="13"/>
  <c r="F577" i="13"/>
  <c r="G576" i="13"/>
  <c r="F576" i="13"/>
  <c r="G575" i="13"/>
  <c r="F575" i="13"/>
  <c r="G574" i="13"/>
  <c r="F574" i="13"/>
  <c r="G573" i="13"/>
  <c r="F573" i="13"/>
  <c r="G572" i="13"/>
  <c r="F572" i="13"/>
  <c r="G571" i="13"/>
  <c r="F571" i="13"/>
  <c r="G570" i="13"/>
  <c r="F570" i="13"/>
  <c r="G569" i="13"/>
  <c r="F569" i="13"/>
  <c r="G568" i="13"/>
  <c r="F568" i="13"/>
  <c r="G567" i="13"/>
  <c r="F567" i="13"/>
  <c r="G566" i="13"/>
  <c r="F566" i="13"/>
  <c r="G565" i="13"/>
  <c r="F565" i="13"/>
  <c r="G564" i="13"/>
  <c r="F564" i="13"/>
  <c r="G563" i="13"/>
  <c r="F563" i="13"/>
  <c r="G562" i="13"/>
  <c r="F562" i="13"/>
  <c r="G561" i="13"/>
  <c r="F561" i="13"/>
  <c r="G560" i="13"/>
  <c r="F560" i="13"/>
  <c r="G559" i="13"/>
  <c r="F559" i="13"/>
  <c r="G558" i="13"/>
  <c r="F558" i="13"/>
  <c r="G557" i="13"/>
  <c r="F557" i="13"/>
  <c r="G556" i="13"/>
  <c r="F556" i="13"/>
  <c r="G555" i="13"/>
  <c r="F555" i="13"/>
  <c r="G554" i="13"/>
  <c r="F554" i="13"/>
  <c r="G553" i="13"/>
  <c r="F553" i="13"/>
  <c r="G552" i="13"/>
  <c r="F552" i="13"/>
  <c r="G551" i="13"/>
  <c r="F551" i="13"/>
  <c r="G550" i="13"/>
  <c r="F550" i="13"/>
  <c r="G549" i="13"/>
  <c r="F549" i="13"/>
  <c r="G548" i="13"/>
  <c r="F548" i="13"/>
  <c r="G547" i="13"/>
  <c r="F547" i="13"/>
  <c r="G546" i="13"/>
  <c r="F546" i="13"/>
  <c r="G545" i="13"/>
  <c r="F545" i="13"/>
  <c r="G544" i="13"/>
  <c r="F544" i="13"/>
  <c r="G543" i="13"/>
  <c r="F543" i="13"/>
  <c r="G542" i="13"/>
  <c r="F542" i="13"/>
  <c r="G541" i="13"/>
  <c r="F541" i="13"/>
  <c r="G540" i="13"/>
  <c r="F540" i="13"/>
  <c r="G539" i="13"/>
  <c r="F539" i="13"/>
  <c r="G538" i="13"/>
  <c r="F538" i="13"/>
  <c r="G537" i="13"/>
  <c r="F537" i="13"/>
  <c r="G536" i="13"/>
  <c r="F536" i="13"/>
  <c r="G535" i="13"/>
  <c r="F535" i="13"/>
  <c r="G534" i="13"/>
  <c r="F534" i="13"/>
  <c r="G533" i="13"/>
  <c r="F533" i="13"/>
  <c r="G532" i="13"/>
  <c r="F532" i="13"/>
  <c r="G531" i="13"/>
  <c r="F531" i="13"/>
  <c r="G530" i="13"/>
  <c r="F530" i="13"/>
  <c r="G529" i="13"/>
  <c r="F529" i="13"/>
  <c r="G528" i="13"/>
  <c r="F528" i="13"/>
  <c r="G527" i="13"/>
  <c r="F527" i="13"/>
  <c r="G526" i="13"/>
  <c r="F526" i="13"/>
  <c r="G525" i="13"/>
  <c r="F525" i="13"/>
  <c r="G524" i="13"/>
  <c r="F524" i="13"/>
  <c r="G523" i="13"/>
  <c r="F523" i="13"/>
  <c r="G522" i="13"/>
  <c r="F522" i="13"/>
  <c r="G521" i="13"/>
  <c r="F521" i="13"/>
  <c r="G520" i="13"/>
  <c r="F520" i="13"/>
  <c r="G519" i="13"/>
  <c r="F519" i="13"/>
  <c r="G518" i="13"/>
  <c r="F518" i="13"/>
  <c r="G517" i="13"/>
  <c r="F517" i="13"/>
  <c r="G516" i="13"/>
  <c r="F516" i="13"/>
  <c r="G515" i="13"/>
  <c r="F515" i="13"/>
  <c r="G514" i="13"/>
  <c r="F514" i="13"/>
  <c r="G513" i="13"/>
  <c r="F513" i="13"/>
  <c r="G512" i="13"/>
  <c r="F512" i="13"/>
  <c r="G511" i="13"/>
  <c r="F511" i="13"/>
  <c r="G510" i="13"/>
  <c r="F510" i="13"/>
  <c r="G509" i="13"/>
  <c r="F509" i="13"/>
  <c r="G508" i="13"/>
  <c r="F508" i="13"/>
  <c r="G507" i="13"/>
  <c r="F507" i="13"/>
  <c r="G506" i="13"/>
  <c r="F506" i="13"/>
  <c r="G505" i="13"/>
  <c r="F505" i="13"/>
  <c r="G504" i="13"/>
  <c r="F504" i="13"/>
  <c r="G503" i="13"/>
  <c r="F503" i="13"/>
  <c r="G502" i="13"/>
  <c r="F502" i="13"/>
  <c r="G501" i="13"/>
  <c r="F501" i="13"/>
  <c r="G500" i="13"/>
  <c r="F500" i="13"/>
  <c r="G499" i="13"/>
  <c r="F499" i="13"/>
  <c r="G498" i="13"/>
  <c r="F498" i="13"/>
  <c r="G497" i="13"/>
  <c r="F497" i="13"/>
  <c r="G496" i="13"/>
  <c r="F496" i="13"/>
  <c r="G495" i="13"/>
  <c r="F495" i="13"/>
  <c r="G494" i="13"/>
  <c r="F494" i="13"/>
  <c r="G493" i="13"/>
  <c r="F493" i="13"/>
  <c r="G492" i="13"/>
  <c r="F492" i="13"/>
  <c r="G491" i="13"/>
  <c r="F491" i="13"/>
  <c r="G490" i="13"/>
  <c r="F490" i="13"/>
  <c r="G489" i="13"/>
  <c r="F489" i="13"/>
  <c r="G488" i="13"/>
  <c r="F488" i="13"/>
  <c r="G487" i="13"/>
  <c r="F487" i="13"/>
  <c r="G486" i="13"/>
  <c r="F486" i="13"/>
  <c r="G485" i="13"/>
  <c r="F485" i="13"/>
  <c r="G484" i="13"/>
  <c r="F484" i="13"/>
  <c r="G483" i="13"/>
  <c r="F483" i="13"/>
  <c r="G482" i="13"/>
  <c r="F482" i="13"/>
  <c r="G481" i="13"/>
  <c r="F481" i="13"/>
  <c r="G480" i="13"/>
  <c r="F480" i="13"/>
  <c r="G479" i="13"/>
  <c r="F479" i="13"/>
  <c r="G478" i="13"/>
  <c r="F478" i="13"/>
  <c r="G477" i="13"/>
  <c r="F477" i="13"/>
  <c r="G476" i="13"/>
  <c r="F476" i="13"/>
  <c r="G475" i="13"/>
  <c r="F475" i="13"/>
  <c r="G474" i="13"/>
  <c r="F474" i="13"/>
  <c r="G473" i="13"/>
  <c r="F473" i="13"/>
  <c r="G472" i="13"/>
  <c r="F472" i="13"/>
  <c r="G471" i="13"/>
  <c r="F471" i="13"/>
  <c r="G470" i="13"/>
  <c r="F470" i="13"/>
  <c r="G469" i="13"/>
  <c r="F469" i="13"/>
  <c r="G468" i="13"/>
  <c r="F468" i="13"/>
  <c r="G467" i="13"/>
  <c r="F467" i="13"/>
  <c r="G466" i="13"/>
  <c r="F466" i="13"/>
  <c r="G465" i="13"/>
  <c r="F465" i="13"/>
  <c r="G464" i="13"/>
  <c r="F464" i="13"/>
  <c r="G463" i="13"/>
  <c r="F463" i="13"/>
  <c r="G462" i="13"/>
  <c r="F462" i="13"/>
  <c r="G461" i="13"/>
  <c r="F461" i="13"/>
  <c r="G460" i="13"/>
  <c r="F460" i="13"/>
  <c r="G459" i="13"/>
  <c r="F459" i="13"/>
  <c r="G458" i="13"/>
  <c r="F458" i="13"/>
  <c r="G457" i="13"/>
  <c r="F457" i="13"/>
  <c r="G456" i="13"/>
  <c r="F456" i="13"/>
  <c r="G455" i="13"/>
  <c r="F455" i="13"/>
  <c r="G454" i="13"/>
  <c r="F454" i="13"/>
  <c r="G453" i="13"/>
  <c r="F453" i="13"/>
  <c r="G452" i="13"/>
  <c r="F452" i="13"/>
  <c r="G451" i="13"/>
  <c r="F451" i="13"/>
  <c r="G450" i="13"/>
  <c r="F450" i="13"/>
  <c r="G449" i="13"/>
  <c r="F449" i="13"/>
  <c r="G448" i="13"/>
  <c r="F448" i="13"/>
  <c r="G447" i="13"/>
  <c r="F447" i="13"/>
  <c r="G446" i="13"/>
  <c r="F446" i="13"/>
  <c r="G445" i="13"/>
  <c r="F445" i="13"/>
  <c r="G444" i="13"/>
  <c r="F444" i="13"/>
  <c r="G443" i="13"/>
  <c r="F443" i="13"/>
  <c r="G442" i="13"/>
  <c r="F442" i="13"/>
  <c r="G441" i="13"/>
  <c r="F441" i="13"/>
  <c r="G440" i="13"/>
  <c r="F440" i="13"/>
  <c r="G439" i="13"/>
  <c r="F439" i="13"/>
  <c r="G438" i="13"/>
  <c r="F438" i="13"/>
  <c r="G437" i="13"/>
  <c r="F437" i="13"/>
  <c r="G436" i="13"/>
  <c r="F436" i="13"/>
  <c r="G435" i="13"/>
  <c r="F435" i="13"/>
  <c r="G434" i="13"/>
  <c r="F434" i="13"/>
  <c r="G433" i="13"/>
  <c r="F433" i="13"/>
  <c r="G432" i="13"/>
  <c r="F432" i="13"/>
  <c r="G431" i="13"/>
  <c r="F431" i="13"/>
  <c r="G430" i="13"/>
  <c r="F430" i="13"/>
  <c r="G429" i="13"/>
  <c r="F429" i="13"/>
  <c r="G428" i="13"/>
  <c r="F428" i="13"/>
  <c r="G427" i="13"/>
  <c r="F427" i="13"/>
  <c r="G426" i="13"/>
  <c r="F426" i="13"/>
  <c r="G425" i="13"/>
  <c r="F425" i="13"/>
  <c r="G424" i="13"/>
  <c r="F424" i="13"/>
  <c r="G423" i="13"/>
  <c r="F423" i="13"/>
  <c r="G422" i="13"/>
  <c r="F422" i="13"/>
  <c r="G421" i="13"/>
  <c r="F421" i="13"/>
  <c r="G420" i="13"/>
  <c r="F420" i="13"/>
  <c r="G419" i="13"/>
  <c r="F419" i="13"/>
  <c r="G418" i="13"/>
  <c r="F418" i="13"/>
  <c r="G417" i="13"/>
  <c r="F417" i="13"/>
  <c r="G416" i="13"/>
  <c r="F416" i="13"/>
  <c r="G415" i="13"/>
  <c r="F415" i="13"/>
  <c r="G414" i="13"/>
  <c r="F414" i="13"/>
  <c r="G413" i="13"/>
  <c r="F413" i="13"/>
  <c r="G412" i="13"/>
  <c r="F412" i="13"/>
  <c r="G411" i="13"/>
  <c r="F411" i="13"/>
  <c r="G410" i="13"/>
  <c r="F410" i="13"/>
  <c r="G409" i="13"/>
  <c r="F409" i="13"/>
  <c r="G408" i="13"/>
  <c r="F408" i="13"/>
  <c r="G407" i="13"/>
  <c r="F407" i="13"/>
  <c r="G406" i="13"/>
  <c r="F406" i="13"/>
  <c r="G405" i="13"/>
  <c r="F405" i="13"/>
  <c r="G404" i="13"/>
  <c r="F404" i="13"/>
  <c r="G403" i="13"/>
  <c r="F403" i="13"/>
  <c r="G402" i="13"/>
  <c r="F402" i="13"/>
  <c r="G401" i="13"/>
  <c r="F401" i="13"/>
  <c r="G400" i="13"/>
  <c r="F400" i="13"/>
  <c r="G399" i="13"/>
  <c r="F399" i="13"/>
  <c r="G398" i="13"/>
  <c r="F398" i="13"/>
  <c r="G397" i="13"/>
  <c r="F397" i="13"/>
  <c r="G396" i="13"/>
  <c r="F396" i="13"/>
  <c r="G395" i="13"/>
  <c r="F395" i="13"/>
  <c r="G394" i="13"/>
  <c r="F394" i="13"/>
  <c r="G393" i="13"/>
  <c r="F393" i="13"/>
  <c r="G392" i="13"/>
  <c r="F392" i="13"/>
  <c r="G391" i="13"/>
  <c r="F391" i="13"/>
  <c r="G390" i="13"/>
  <c r="F390" i="13"/>
  <c r="G389" i="13"/>
  <c r="F389" i="13"/>
  <c r="G388" i="13"/>
  <c r="F388" i="13"/>
  <c r="G387" i="13"/>
  <c r="F387" i="13"/>
  <c r="G386" i="13"/>
  <c r="F386" i="13"/>
  <c r="G385" i="13"/>
  <c r="F385" i="13"/>
  <c r="G384" i="13"/>
  <c r="F384" i="13"/>
  <c r="G383" i="13"/>
  <c r="F383" i="13"/>
  <c r="G382" i="13"/>
  <c r="F382" i="13"/>
  <c r="G381" i="13"/>
  <c r="F381" i="13"/>
  <c r="G380" i="13"/>
  <c r="F380" i="13"/>
  <c r="G379" i="13"/>
  <c r="F379" i="13"/>
  <c r="G378" i="13"/>
  <c r="F378" i="13"/>
  <c r="G377" i="13"/>
  <c r="F377" i="13"/>
  <c r="G376" i="13"/>
  <c r="F376" i="13"/>
  <c r="G375" i="13"/>
  <c r="F375" i="13"/>
  <c r="G374" i="13"/>
  <c r="F374" i="13"/>
  <c r="G373" i="13"/>
  <c r="F373" i="13"/>
  <c r="G372" i="13"/>
  <c r="F372" i="13"/>
  <c r="G371" i="13"/>
  <c r="F371" i="13"/>
  <c r="G370" i="13"/>
  <c r="F370" i="13"/>
  <c r="G369" i="13"/>
  <c r="F369" i="13"/>
  <c r="G368" i="13"/>
  <c r="F368" i="13"/>
  <c r="G367" i="13"/>
  <c r="F367" i="13"/>
  <c r="G366" i="13"/>
  <c r="F366" i="13"/>
  <c r="G365" i="13"/>
  <c r="F365" i="13"/>
  <c r="G364" i="13"/>
  <c r="F364" i="13"/>
  <c r="G363" i="13"/>
  <c r="F363" i="13"/>
  <c r="G362" i="13"/>
  <c r="F362" i="13"/>
  <c r="G361" i="13"/>
  <c r="F361" i="13"/>
  <c r="G360" i="13"/>
  <c r="F360" i="13"/>
  <c r="G359" i="13"/>
  <c r="F359" i="13"/>
  <c r="G358" i="13"/>
  <c r="F358" i="13"/>
  <c r="G357" i="13"/>
  <c r="F357" i="13"/>
  <c r="G356" i="13"/>
  <c r="F356" i="13"/>
  <c r="G355" i="13"/>
  <c r="F355" i="13"/>
  <c r="G354" i="13"/>
  <c r="F354" i="13"/>
  <c r="G353" i="13"/>
  <c r="F353" i="13"/>
  <c r="G352" i="13"/>
  <c r="F352" i="13"/>
  <c r="G351" i="13"/>
  <c r="F351" i="13"/>
  <c r="G350" i="13"/>
  <c r="F350" i="13"/>
  <c r="G349" i="13"/>
  <c r="F349" i="13"/>
  <c r="G348" i="13"/>
  <c r="F348" i="13"/>
  <c r="G347" i="13"/>
  <c r="F347" i="13"/>
  <c r="G346" i="13"/>
  <c r="F346" i="13"/>
  <c r="G345" i="13"/>
  <c r="F345" i="13"/>
  <c r="G344" i="13"/>
  <c r="F344" i="13"/>
  <c r="G343" i="13"/>
  <c r="F343" i="13"/>
  <c r="G342" i="13"/>
  <c r="F342" i="13"/>
  <c r="G341" i="13"/>
  <c r="F341" i="13"/>
  <c r="G340" i="13"/>
  <c r="F340" i="13"/>
  <c r="G339" i="13"/>
  <c r="F339" i="13"/>
  <c r="G338" i="13"/>
  <c r="F338" i="13"/>
  <c r="G337" i="13"/>
  <c r="F337" i="13"/>
  <c r="G336" i="13"/>
  <c r="F336" i="13"/>
  <c r="G335" i="13"/>
  <c r="F335" i="13"/>
  <c r="G334" i="13"/>
  <c r="F334" i="13"/>
  <c r="G333" i="13"/>
  <c r="F333" i="13"/>
  <c r="G332" i="13"/>
  <c r="F332" i="13"/>
  <c r="G331" i="13"/>
  <c r="F331" i="13"/>
  <c r="G330" i="13"/>
  <c r="F330" i="13"/>
  <c r="G329" i="13"/>
  <c r="F329" i="13"/>
  <c r="G328" i="13"/>
  <c r="F328" i="13"/>
  <c r="G327" i="13"/>
  <c r="F327" i="13"/>
  <c r="G326" i="13"/>
  <c r="F326" i="13"/>
  <c r="G325" i="13"/>
  <c r="F325" i="13"/>
  <c r="G324" i="13"/>
  <c r="F324" i="13"/>
  <c r="G323" i="13"/>
  <c r="F323" i="13"/>
  <c r="G322" i="13"/>
  <c r="F322" i="13"/>
  <c r="G321" i="13"/>
  <c r="F321" i="13"/>
  <c r="G320" i="13"/>
  <c r="F320" i="13"/>
  <c r="G319" i="13"/>
  <c r="F319" i="13"/>
  <c r="G318" i="13"/>
  <c r="F318" i="13"/>
  <c r="G317" i="13"/>
  <c r="F317" i="13"/>
  <c r="G316" i="13"/>
  <c r="F316" i="13"/>
  <c r="G315" i="13"/>
  <c r="F315" i="13"/>
  <c r="G314" i="13"/>
  <c r="F314" i="13"/>
  <c r="G313" i="13"/>
  <c r="F313" i="13"/>
  <c r="G312" i="13"/>
  <c r="F312" i="13"/>
  <c r="G311" i="13"/>
  <c r="F311" i="13"/>
  <c r="G310" i="13"/>
  <c r="F310" i="13"/>
  <c r="G309" i="13"/>
  <c r="F309" i="13"/>
  <c r="G308" i="13"/>
  <c r="F308" i="13"/>
  <c r="G307" i="13"/>
  <c r="F307" i="13"/>
  <c r="G306" i="13"/>
  <c r="F306" i="13"/>
  <c r="G305" i="13"/>
  <c r="F305" i="13"/>
  <c r="G304" i="13"/>
  <c r="F304" i="13"/>
  <c r="G303" i="13"/>
  <c r="F303" i="13"/>
  <c r="G302" i="13"/>
  <c r="F302" i="13"/>
  <c r="G301" i="13"/>
  <c r="F301" i="13"/>
  <c r="G300" i="13"/>
  <c r="F300" i="13"/>
  <c r="G299" i="13"/>
  <c r="F299" i="13"/>
  <c r="G298" i="13"/>
  <c r="F298" i="13"/>
  <c r="G297" i="13"/>
  <c r="F297" i="13"/>
  <c r="G296" i="13"/>
  <c r="F296" i="13"/>
  <c r="G295" i="13"/>
  <c r="F295" i="13"/>
  <c r="G294" i="13"/>
  <c r="F294" i="13"/>
  <c r="G293" i="13"/>
  <c r="F293" i="13"/>
  <c r="G292" i="13"/>
  <c r="F292" i="13"/>
  <c r="G291" i="13"/>
  <c r="F291" i="13"/>
  <c r="G290" i="13"/>
  <c r="F290" i="13"/>
  <c r="G289" i="13"/>
  <c r="F289" i="13"/>
  <c r="G288" i="13"/>
  <c r="F288" i="13"/>
  <c r="G287" i="13"/>
  <c r="F287" i="13"/>
  <c r="G286" i="13"/>
  <c r="F286" i="13"/>
  <c r="G285" i="13"/>
  <c r="F285" i="13"/>
  <c r="G284" i="13"/>
  <c r="F284" i="13"/>
  <c r="G283" i="13"/>
  <c r="F283" i="13"/>
  <c r="G282" i="13"/>
  <c r="F282" i="13"/>
  <c r="G281" i="13"/>
  <c r="F281" i="13"/>
  <c r="G280" i="13"/>
  <c r="F280" i="13"/>
  <c r="G279" i="13"/>
  <c r="F279" i="13"/>
  <c r="G278" i="13"/>
  <c r="F278" i="13"/>
  <c r="G277" i="13"/>
  <c r="F277" i="13"/>
  <c r="G276" i="13"/>
  <c r="F276" i="13"/>
  <c r="G275" i="13"/>
  <c r="F275" i="13"/>
  <c r="G274" i="13"/>
  <c r="F274" i="13"/>
  <c r="G273" i="13"/>
  <c r="F273" i="13"/>
  <c r="G272" i="13"/>
  <c r="F272" i="13"/>
  <c r="G271" i="13"/>
  <c r="F271" i="13"/>
  <c r="G270" i="13"/>
  <c r="F270" i="13"/>
  <c r="G269" i="13"/>
  <c r="F269" i="13"/>
  <c r="G268" i="13"/>
  <c r="F268" i="13"/>
  <c r="G267" i="13"/>
  <c r="F267" i="13"/>
  <c r="G266" i="13"/>
  <c r="F266" i="13"/>
  <c r="G265" i="13"/>
  <c r="F265" i="13"/>
  <c r="G264" i="13"/>
  <c r="F264" i="13"/>
  <c r="G263" i="13"/>
  <c r="F263" i="13"/>
  <c r="G262" i="13"/>
  <c r="F262" i="13"/>
  <c r="G261" i="13"/>
  <c r="F261" i="13"/>
  <c r="G260" i="13"/>
  <c r="F260" i="13"/>
  <c r="G259" i="13"/>
  <c r="F259" i="13"/>
  <c r="G258" i="13"/>
  <c r="F258" i="13"/>
  <c r="G257" i="13"/>
  <c r="F257" i="13"/>
  <c r="G256" i="13"/>
  <c r="F256" i="13"/>
  <c r="G255" i="13"/>
  <c r="F255" i="13"/>
  <c r="G254" i="13"/>
  <c r="F254" i="13"/>
  <c r="G253" i="13"/>
  <c r="F253" i="13"/>
  <c r="G252" i="13"/>
  <c r="F252" i="13"/>
  <c r="G251" i="13"/>
  <c r="F251" i="13"/>
  <c r="G250" i="13"/>
  <c r="F250" i="13"/>
  <c r="G249" i="13"/>
  <c r="F249" i="13"/>
  <c r="G248" i="13"/>
  <c r="F248" i="13"/>
  <c r="G247" i="13"/>
  <c r="F247" i="13"/>
  <c r="G246" i="13"/>
  <c r="F246" i="13"/>
  <c r="G245" i="13"/>
  <c r="F245" i="13"/>
  <c r="G244" i="13"/>
  <c r="F244" i="13"/>
  <c r="G243" i="13"/>
  <c r="F243" i="13"/>
  <c r="G242" i="13"/>
  <c r="F242" i="13"/>
  <c r="G241" i="13"/>
  <c r="F241" i="13"/>
  <c r="G240" i="13"/>
  <c r="F240" i="13"/>
  <c r="G239" i="13"/>
  <c r="F239" i="13"/>
  <c r="G238" i="13"/>
  <c r="F238" i="13"/>
  <c r="G237" i="13"/>
  <c r="F237" i="13"/>
  <c r="G236" i="13"/>
  <c r="F236" i="13"/>
  <c r="G235" i="13"/>
  <c r="F235" i="13"/>
  <c r="G234" i="13"/>
  <c r="F234" i="13"/>
  <c r="G233" i="13"/>
  <c r="F233" i="13"/>
  <c r="G232" i="13"/>
  <c r="F232" i="13"/>
  <c r="G231" i="13"/>
  <c r="F231" i="13"/>
  <c r="G230" i="13"/>
  <c r="F230" i="13"/>
  <c r="G229" i="13"/>
  <c r="F229" i="13"/>
  <c r="G228" i="13"/>
  <c r="F228" i="13"/>
  <c r="G227" i="13"/>
  <c r="F227" i="13"/>
  <c r="G226" i="13"/>
  <c r="F226" i="13"/>
  <c r="G225" i="13"/>
  <c r="F225" i="13"/>
  <c r="G224" i="13"/>
  <c r="F224" i="13"/>
  <c r="G223" i="13"/>
  <c r="F223" i="13"/>
  <c r="G222" i="13"/>
  <c r="F222" i="13"/>
  <c r="G221" i="13"/>
  <c r="F221" i="13"/>
  <c r="G220" i="13"/>
  <c r="F220" i="13"/>
  <c r="G219" i="13"/>
  <c r="F219" i="13"/>
  <c r="G218" i="13"/>
  <c r="F218" i="13"/>
  <c r="G217" i="13"/>
  <c r="F217" i="13"/>
  <c r="G216" i="13"/>
  <c r="F216" i="13"/>
  <c r="G215" i="13"/>
  <c r="F215" i="13"/>
  <c r="G214" i="13"/>
  <c r="F214" i="13"/>
  <c r="G213" i="13"/>
  <c r="F213" i="13"/>
  <c r="G212" i="13"/>
  <c r="F212" i="13"/>
  <c r="G211" i="13"/>
  <c r="F211" i="13"/>
  <c r="G210" i="13"/>
  <c r="F210" i="13"/>
  <c r="G209" i="13"/>
  <c r="F209" i="13"/>
  <c r="G208" i="13"/>
  <c r="F208" i="13"/>
  <c r="G207" i="13"/>
  <c r="F207" i="13"/>
  <c r="G206" i="13"/>
  <c r="F206" i="13"/>
  <c r="G205" i="13"/>
  <c r="F205" i="13"/>
  <c r="G204" i="13"/>
  <c r="F204" i="13"/>
  <c r="G203" i="13"/>
  <c r="F203" i="13"/>
  <c r="G202" i="13"/>
  <c r="F202" i="13"/>
  <c r="G201" i="13"/>
  <c r="F201" i="13"/>
  <c r="G200" i="13"/>
  <c r="F200" i="13"/>
  <c r="G199" i="13"/>
  <c r="F199" i="13"/>
  <c r="G198" i="13"/>
  <c r="F198" i="13"/>
  <c r="G197" i="13"/>
  <c r="F197" i="13"/>
  <c r="G196" i="13"/>
  <c r="F196" i="13"/>
  <c r="G195" i="13"/>
  <c r="F195" i="13"/>
  <c r="G194" i="13"/>
  <c r="F194" i="13"/>
  <c r="G193" i="13"/>
  <c r="F193" i="13"/>
  <c r="G192" i="13"/>
  <c r="F192" i="13"/>
  <c r="G191" i="13"/>
  <c r="F191" i="13"/>
  <c r="G190" i="13"/>
  <c r="F190" i="13"/>
  <c r="G189" i="13"/>
  <c r="F189" i="13"/>
  <c r="G188" i="13"/>
  <c r="F188" i="13"/>
  <c r="G187" i="13"/>
  <c r="F187" i="13"/>
  <c r="G186" i="13"/>
  <c r="F186" i="13"/>
  <c r="G185" i="13"/>
  <c r="F185" i="13"/>
  <c r="G184" i="13"/>
  <c r="F184" i="13"/>
  <c r="G183" i="13"/>
  <c r="F183" i="13"/>
  <c r="G182" i="13"/>
  <c r="F182" i="13"/>
  <c r="G181" i="13"/>
  <c r="F181" i="13"/>
  <c r="G180" i="13"/>
  <c r="F180" i="13"/>
  <c r="G179" i="13"/>
  <c r="F179" i="13"/>
  <c r="G178" i="13"/>
  <c r="F178" i="13"/>
  <c r="G177" i="13"/>
  <c r="F177" i="13"/>
  <c r="G176" i="13"/>
  <c r="F176" i="13"/>
  <c r="G175" i="13"/>
  <c r="F175" i="13"/>
  <c r="G174" i="13"/>
  <c r="F174" i="13"/>
  <c r="G173" i="13"/>
  <c r="F173" i="13"/>
  <c r="G172" i="13"/>
  <c r="F172" i="13"/>
  <c r="G171" i="13"/>
  <c r="F171" i="13"/>
  <c r="G170" i="13"/>
  <c r="F170" i="13"/>
  <c r="G169" i="13"/>
  <c r="F169" i="13"/>
  <c r="G168" i="13"/>
  <c r="F168" i="13"/>
  <c r="G167" i="13"/>
  <c r="F167" i="13"/>
  <c r="G166" i="13"/>
  <c r="F166" i="13"/>
  <c r="G165" i="13"/>
  <c r="F165" i="13"/>
  <c r="G164" i="13"/>
  <c r="F164" i="13"/>
  <c r="G163" i="13"/>
  <c r="F163" i="13"/>
  <c r="G162" i="13"/>
  <c r="F162" i="13"/>
  <c r="G161" i="13"/>
  <c r="F161" i="13"/>
  <c r="G160" i="13"/>
  <c r="F160" i="13"/>
  <c r="G159" i="13"/>
  <c r="F159" i="13"/>
  <c r="G158" i="13"/>
  <c r="F158" i="13"/>
  <c r="G157" i="13"/>
  <c r="F157" i="13"/>
  <c r="G156" i="13"/>
  <c r="F156" i="13"/>
  <c r="G155" i="13"/>
  <c r="F155" i="13"/>
  <c r="G154" i="13"/>
  <c r="F154" i="13"/>
  <c r="G153" i="13"/>
  <c r="F153" i="13"/>
  <c r="G152" i="13"/>
  <c r="F152" i="13"/>
  <c r="G151" i="13"/>
  <c r="F151" i="13"/>
  <c r="G150" i="13"/>
  <c r="F150" i="13"/>
  <c r="G149" i="13"/>
  <c r="F149" i="13"/>
  <c r="G148" i="13"/>
  <c r="F148" i="13"/>
  <c r="G147" i="13"/>
  <c r="F147" i="13"/>
  <c r="G146" i="13"/>
  <c r="F146" i="13"/>
  <c r="G145" i="13"/>
  <c r="F145" i="13"/>
  <c r="G144" i="13"/>
  <c r="F144" i="13"/>
  <c r="G143" i="13"/>
  <c r="F143" i="13"/>
  <c r="G142" i="13"/>
  <c r="F142" i="13"/>
  <c r="G141" i="13"/>
  <c r="F141" i="13"/>
  <c r="G140" i="13"/>
  <c r="F140" i="13"/>
  <c r="G139" i="13"/>
  <c r="F139" i="13"/>
  <c r="G138" i="13"/>
  <c r="F138" i="13"/>
  <c r="G137" i="13"/>
  <c r="F137" i="13"/>
  <c r="G136" i="13"/>
  <c r="F136" i="13"/>
  <c r="G135" i="13"/>
  <c r="F135" i="13"/>
  <c r="G134" i="13"/>
  <c r="F134" i="13"/>
  <c r="G133" i="13"/>
  <c r="F133" i="13"/>
  <c r="G132" i="13"/>
  <c r="F132" i="13"/>
  <c r="G131" i="13"/>
  <c r="F131" i="13"/>
  <c r="G130" i="13"/>
  <c r="F130" i="13"/>
  <c r="G129" i="13"/>
  <c r="F129" i="13"/>
  <c r="G128" i="13"/>
  <c r="F128" i="13"/>
  <c r="G127" i="13"/>
  <c r="F127" i="13"/>
  <c r="G126" i="13"/>
  <c r="F126" i="13"/>
  <c r="G125" i="13"/>
  <c r="F125" i="13"/>
  <c r="G124" i="13"/>
  <c r="F124" i="13"/>
  <c r="G123" i="13"/>
  <c r="F123" i="13"/>
  <c r="G122" i="13"/>
  <c r="F122" i="13"/>
  <c r="G121" i="13"/>
  <c r="F121" i="13"/>
  <c r="G120" i="13"/>
  <c r="F120" i="13"/>
  <c r="G119" i="13"/>
  <c r="F119" i="13"/>
  <c r="G118" i="13"/>
  <c r="F118" i="13"/>
  <c r="G117" i="13"/>
  <c r="F117" i="13"/>
  <c r="G116" i="13"/>
  <c r="F116" i="13"/>
  <c r="G115" i="13"/>
  <c r="F115" i="13"/>
  <c r="G114" i="13"/>
  <c r="F114" i="13"/>
  <c r="G113" i="13"/>
  <c r="F113" i="13"/>
  <c r="G112" i="13"/>
  <c r="F112" i="13"/>
  <c r="G111" i="13"/>
  <c r="F111" i="13"/>
  <c r="G110" i="13"/>
  <c r="F110" i="13"/>
  <c r="G109" i="13"/>
  <c r="F109" i="13"/>
  <c r="G108" i="13"/>
  <c r="F108" i="13"/>
  <c r="G107" i="13"/>
  <c r="F107" i="13"/>
  <c r="G106" i="13"/>
  <c r="F106" i="13"/>
  <c r="G105" i="13"/>
  <c r="F105" i="13"/>
  <c r="G104" i="13"/>
  <c r="F104" i="13"/>
  <c r="G103" i="13"/>
  <c r="F103" i="13"/>
  <c r="G102" i="13"/>
  <c r="F102" i="13"/>
  <c r="G101" i="13"/>
  <c r="F101" i="13"/>
  <c r="G100" i="13"/>
  <c r="F100" i="13"/>
  <c r="G99" i="13"/>
  <c r="F99" i="13"/>
  <c r="G98" i="13"/>
  <c r="F98" i="13"/>
  <c r="G97" i="13"/>
  <c r="F97" i="13"/>
  <c r="G96" i="13"/>
  <c r="F96" i="13"/>
  <c r="G95" i="13"/>
  <c r="F95" i="13"/>
  <c r="G94" i="13"/>
  <c r="F94" i="13"/>
  <c r="G93" i="13"/>
  <c r="F93" i="13"/>
  <c r="G92" i="13"/>
  <c r="F92" i="13"/>
  <c r="G91" i="13"/>
  <c r="F91" i="13"/>
  <c r="G90" i="13"/>
  <c r="F90" i="13"/>
  <c r="G89" i="13"/>
  <c r="F89" i="13"/>
  <c r="G88" i="13"/>
  <c r="F88" i="13"/>
  <c r="G87" i="13"/>
  <c r="F87" i="13"/>
  <c r="G86" i="13"/>
  <c r="F86" i="13"/>
  <c r="G85" i="13"/>
  <c r="F85" i="13"/>
  <c r="G84" i="13"/>
  <c r="F84" i="13"/>
  <c r="G83" i="13"/>
  <c r="F83" i="13"/>
  <c r="G82" i="13"/>
  <c r="F82" i="13"/>
  <c r="G81" i="13"/>
  <c r="F81" i="13"/>
  <c r="G80" i="13"/>
  <c r="F80" i="13"/>
  <c r="G79" i="13"/>
  <c r="F79" i="13"/>
  <c r="G78" i="13"/>
  <c r="F78" i="13"/>
  <c r="G77" i="13"/>
  <c r="F77" i="13"/>
  <c r="G76" i="13"/>
  <c r="F76" i="13"/>
  <c r="G75" i="13"/>
  <c r="F75" i="13"/>
  <c r="G74" i="13"/>
  <c r="F74" i="13"/>
  <c r="G73" i="13"/>
  <c r="F73" i="13"/>
  <c r="G72" i="13"/>
  <c r="F72" i="13"/>
  <c r="G71" i="13"/>
  <c r="F71" i="13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I42" i="1" s="1"/>
  <c r="G42" i="13"/>
  <c r="F42" i="13"/>
  <c r="I41" i="1" s="1"/>
  <c r="G41" i="13"/>
  <c r="F41" i="13"/>
  <c r="I40" i="1" s="1"/>
  <c r="G40" i="13"/>
  <c r="F40" i="13"/>
  <c r="I39" i="1" s="1"/>
  <c r="G39" i="13"/>
  <c r="F39" i="13"/>
  <c r="G38" i="13"/>
  <c r="F38" i="13"/>
  <c r="G37" i="13"/>
  <c r="F37" i="13"/>
  <c r="G36" i="13"/>
  <c r="F36" i="13"/>
  <c r="G35" i="13"/>
  <c r="F35" i="13"/>
  <c r="I34" i="1" s="1"/>
  <c r="G34" i="13"/>
  <c r="F34" i="13"/>
  <c r="I33" i="1" s="1"/>
  <c r="G33" i="13"/>
  <c r="F33" i="13"/>
  <c r="I32" i="1" s="1"/>
  <c r="G32" i="13"/>
  <c r="F32" i="13"/>
  <c r="I31" i="1" s="1"/>
  <c r="G31" i="13"/>
  <c r="F31" i="13"/>
  <c r="G30" i="13"/>
  <c r="F30" i="13"/>
  <c r="G29" i="13"/>
  <c r="F29" i="13"/>
  <c r="G28" i="13"/>
  <c r="F28" i="13"/>
  <c r="G27" i="13"/>
  <c r="F27" i="13"/>
  <c r="F26" i="13"/>
  <c r="I25" i="1" s="1"/>
  <c r="F25" i="13"/>
  <c r="I24" i="1" s="1"/>
  <c r="F24" i="13"/>
  <c r="I23" i="1" s="1"/>
  <c r="F23" i="13"/>
  <c r="I22" i="1" s="1"/>
  <c r="F22" i="13"/>
  <c r="I21" i="1" s="1"/>
  <c r="F21" i="13"/>
  <c r="I20" i="1" s="1"/>
  <c r="F20" i="13"/>
  <c r="I19" i="1" s="1"/>
  <c r="F19" i="13"/>
  <c r="I18" i="1" s="1"/>
  <c r="K18" i="13"/>
  <c r="J18" i="13"/>
  <c r="I18" i="13"/>
  <c r="F18" i="13"/>
  <c r="I17" i="1" s="1"/>
  <c r="K17" i="13"/>
  <c r="J17" i="13"/>
  <c r="I17" i="13"/>
  <c r="F17" i="13"/>
  <c r="I16" i="1" s="1"/>
  <c r="K16" i="13"/>
  <c r="J16" i="13"/>
  <c r="I16" i="13"/>
  <c r="F16" i="13"/>
  <c r="I15" i="1" s="1"/>
  <c r="K15" i="13"/>
  <c r="J15" i="13"/>
  <c r="I15" i="13"/>
  <c r="F15" i="13"/>
  <c r="I14" i="1" s="1"/>
  <c r="K14" i="13"/>
  <c r="J14" i="13"/>
  <c r="I14" i="13"/>
  <c r="F14" i="13"/>
  <c r="I13" i="1" s="1"/>
  <c r="K13" i="13"/>
  <c r="J13" i="13"/>
  <c r="I13" i="13"/>
  <c r="F13" i="13"/>
  <c r="I12" i="1" s="1"/>
  <c r="K12" i="13"/>
  <c r="J12" i="13"/>
  <c r="I12" i="13"/>
  <c r="F12" i="13"/>
  <c r="I11" i="1" s="1"/>
  <c r="K11" i="13"/>
  <c r="J11" i="13"/>
  <c r="I11" i="13"/>
  <c r="F11" i="13"/>
  <c r="I10" i="1" s="1"/>
  <c r="K10" i="13"/>
  <c r="J10" i="13"/>
  <c r="I10" i="13"/>
  <c r="F10" i="13"/>
  <c r="I9" i="1" s="1"/>
  <c r="K9" i="13"/>
  <c r="J9" i="13"/>
  <c r="I9" i="13"/>
  <c r="F9" i="13"/>
  <c r="I8" i="1" s="1"/>
  <c r="K8" i="13"/>
  <c r="J8" i="13"/>
  <c r="I8" i="13"/>
  <c r="F8" i="13"/>
  <c r="I7" i="1" s="1"/>
  <c r="K7" i="13"/>
  <c r="J7" i="13"/>
  <c r="I7" i="13"/>
  <c r="F7" i="13"/>
  <c r="K6" i="13"/>
  <c r="J6" i="13"/>
  <c r="I6" i="13"/>
  <c r="F6" i="13"/>
  <c r="D6" i="13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6" i="13" s="1"/>
  <c r="D57" i="13" s="1"/>
  <c r="D58" i="13" s="1"/>
  <c r="D59" i="13" s="1"/>
  <c r="D60" i="13" s="1"/>
  <c r="D61" i="13" s="1"/>
  <c r="D62" i="13" s="1"/>
  <c r="D63" i="13" s="1"/>
  <c r="D64" i="13" s="1"/>
  <c r="D65" i="13" s="1"/>
  <c r="D66" i="13" s="1"/>
  <c r="D67" i="13" s="1"/>
  <c r="D68" i="13" s="1"/>
  <c r="D69" i="13" s="1"/>
  <c r="D70" i="13" s="1"/>
  <c r="D71" i="13" s="1"/>
  <c r="D72" i="13" s="1"/>
  <c r="D73" i="13" s="1"/>
  <c r="D74" i="13" s="1"/>
  <c r="D75" i="13" s="1"/>
  <c r="D76" i="13" s="1"/>
  <c r="D77" i="13" s="1"/>
  <c r="D78" i="13" s="1"/>
  <c r="D79" i="13" s="1"/>
  <c r="D80" i="13" s="1"/>
  <c r="D81" i="13" s="1"/>
  <c r="D82" i="13" s="1"/>
  <c r="D83" i="13" s="1"/>
  <c r="D84" i="13" s="1"/>
  <c r="D85" i="13" s="1"/>
  <c r="D86" i="13" s="1"/>
  <c r="D87" i="13" s="1"/>
  <c r="D88" i="13" s="1"/>
  <c r="D89" i="13" s="1"/>
  <c r="D90" i="13" s="1"/>
  <c r="D91" i="13" s="1"/>
  <c r="D92" i="13" s="1"/>
  <c r="D93" i="13" s="1"/>
  <c r="D94" i="13" s="1"/>
  <c r="D95" i="13" s="1"/>
  <c r="D96" i="13" s="1"/>
  <c r="D97" i="13" s="1"/>
  <c r="D98" i="13" s="1"/>
  <c r="D99" i="13" s="1"/>
  <c r="D100" i="13" s="1"/>
  <c r="D101" i="13" s="1"/>
  <c r="D102" i="13" s="1"/>
  <c r="D103" i="13" s="1"/>
  <c r="D104" i="13" s="1"/>
  <c r="D105" i="13" s="1"/>
  <c r="D106" i="13" s="1"/>
  <c r="D107" i="13" s="1"/>
  <c r="D108" i="13" s="1"/>
  <c r="D109" i="13" s="1"/>
  <c r="D110" i="13" s="1"/>
  <c r="D111" i="13" s="1"/>
  <c r="D112" i="13" s="1"/>
  <c r="D113" i="13" s="1"/>
  <c r="D114" i="13" s="1"/>
  <c r="D115" i="13" s="1"/>
  <c r="D116" i="13" s="1"/>
  <c r="D117" i="13" s="1"/>
  <c r="D118" i="13" s="1"/>
  <c r="D119" i="13" s="1"/>
  <c r="D120" i="13" s="1"/>
  <c r="D121" i="13" s="1"/>
  <c r="D122" i="13" s="1"/>
  <c r="D123" i="13" s="1"/>
  <c r="D124" i="13" s="1"/>
  <c r="D125" i="13" s="1"/>
  <c r="D126" i="13" s="1"/>
  <c r="D127" i="13" s="1"/>
  <c r="D128" i="13" s="1"/>
  <c r="D129" i="13" s="1"/>
  <c r="D130" i="13" s="1"/>
  <c r="D131" i="13" s="1"/>
  <c r="D132" i="13" s="1"/>
  <c r="D133" i="13" s="1"/>
  <c r="D134" i="13" s="1"/>
  <c r="D135" i="13" s="1"/>
  <c r="D136" i="13" s="1"/>
  <c r="D137" i="13" s="1"/>
  <c r="D138" i="13" s="1"/>
  <c r="D139" i="13" s="1"/>
  <c r="D140" i="13" s="1"/>
  <c r="D141" i="13" s="1"/>
  <c r="D142" i="13" s="1"/>
  <c r="D143" i="13" s="1"/>
  <c r="D144" i="13" s="1"/>
  <c r="D145" i="13" s="1"/>
  <c r="D146" i="13" s="1"/>
  <c r="D147" i="13" s="1"/>
  <c r="D148" i="13" s="1"/>
  <c r="D149" i="13" s="1"/>
  <c r="D150" i="13" s="1"/>
  <c r="D151" i="13" s="1"/>
  <c r="D152" i="13" s="1"/>
  <c r="D153" i="13" s="1"/>
  <c r="D154" i="13" s="1"/>
  <c r="D155" i="13" s="1"/>
  <c r="D156" i="13" s="1"/>
  <c r="D157" i="13" s="1"/>
  <c r="D158" i="13" s="1"/>
  <c r="D159" i="13" s="1"/>
  <c r="D160" i="13" s="1"/>
  <c r="D161" i="13" s="1"/>
  <c r="D162" i="13" s="1"/>
  <c r="D163" i="13" s="1"/>
  <c r="D164" i="13" s="1"/>
  <c r="D165" i="13" s="1"/>
  <c r="D166" i="13" s="1"/>
  <c r="D167" i="13" s="1"/>
  <c r="D168" i="13" s="1"/>
  <c r="D169" i="13" s="1"/>
  <c r="D170" i="13" s="1"/>
  <c r="D171" i="13" s="1"/>
  <c r="D172" i="13" s="1"/>
  <c r="D173" i="13" s="1"/>
  <c r="D174" i="13" s="1"/>
  <c r="D175" i="13" s="1"/>
  <c r="D176" i="13" s="1"/>
  <c r="D177" i="13" s="1"/>
  <c r="D178" i="13" s="1"/>
  <c r="D179" i="13" s="1"/>
  <c r="D180" i="13" s="1"/>
  <c r="D181" i="13" s="1"/>
  <c r="D182" i="13" s="1"/>
  <c r="D183" i="13" s="1"/>
  <c r="D184" i="13" s="1"/>
  <c r="D185" i="13" s="1"/>
  <c r="D186" i="13" s="1"/>
  <c r="D187" i="13" s="1"/>
  <c r="D188" i="13" s="1"/>
  <c r="D189" i="13" s="1"/>
  <c r="D190" i="13" s="1"/>
  <c r="D191" i="13" s="1"/>
  <c r="D192" i="13" s="1"/>
  <c r="D193" i="13" s="1"/>
  <c r="D194" i="13" s="1"/>
  <c r="D195" i="13" s="1"/>
  <c r="D196" i="13" s="1"/>
  <c r="D197" i="13" s="1"/>
  <c r="D198" i="13" s="1"/>
  <c r="D199" i="13" s="1"/>
  <c r="D200" i="13" s="1"/>
  <c r="D201" i="13" s="1"/>
  <c r="D202" i="13" s="1"/>
  <c r="D203" i="13" s="1"/>
  <c r="D204" i="13" s="1"/>
  <c r="D205" i="13" s="1"/>
  <c r="D206" i="13" s="1"/>
  <c r="D207" i="13" s="1"/>
  <c r="D208" i="13" s="1"/>
  <c r="D209" i="13" s="1"/>
  <c r="D210" i="13" s="1"/>
  <c r="D211" i="13" s="1"/>
  <c r="D212" i="13" s="1"/>
  <c r="D213" i="13" s="1"/>
  <c r="D214" i="13" s="1"/>
  <c r="D215" i="13" s="1"/>
  <c r="D216" i="13" s="1"/>
  <c r="D217" i="13" s="1"/>
  <c r="D218" i="13" s="1"/>
  <c r="D219" i="13" s="1"/>
  <c r="D220" i="13" s="1"/>
  <c r="D221" i="13" s="1"/>
  <c r="D222" i="13" s="1"/>
  <c r="D223" i="13" s="1"/>
  <c r="D224" i="13" s="1"/>
  <c r="D225" i="13" s="1"/>
  <c r="D226" i="13" s="1"/>
  <c r="D227" i="13" s="1"/>
  <c r="D228" i="13" s="1"/>
  <c r="D229" i="13" s="1"/>
  <c r="D230" i="13" s="1"/>
  <c r="D231" i="13" s="1"/>
  <c r="D232" i="13" s="1"/>
  <c r="D233" i="13" s="1"/>
  <c r="D234" i="13" s="1"/>
  <c r="D235" i="13" s="1"/>
  <c r="D236" i="13" s="1"/>
  <c r="D237" i="13" s="1"/>
  <c r="D238" i="13" s="1"/>
  <c r="D239" i="13" s="1"/>
  <c r="D240" i="13" s="1"/>
  <c r="D241" i="13" s="1"/>
  <c r="D242" i="13" s="1"/>
  <c r="D243" i="13" s="1"/>
  <c r="D244" i="13" s="1"/>
  <c r="D245" i="13" s="1"/>
  <c r="D246" i="13" s="1"/>
  <c r="D247" i="13" s="1"/>
  <c r="D248" i="13" s="1"/>
  <c r="D249" i="13" s="1"/>
  <c r="D250" i="13" s="1"/>
  <c r="D251" i="13" s="1"/>
  <c r="D252" i="13" s="1"/>
  <c r="D253" i="13" s="1"/>
  <c r="D254" i="13" s="1"/>
  <c r="D255" i="13" s="1"/>
  <c r="D256" i="13" s="1"/>
  <c r="D257" i="13" s="1"/>
  <c r="D258" i="13" s="1"/>
  <c r="D259" i="13" s="1"/>
  <c r="D260" i="13" s="1"/>
  <c r="D261" i="13" s="1"/>
  <c r="D262" i="13" s="1"/>
  <c r="D263" i="13" s="1"/>
  <c r="D264" i="13" s="1"/>
  <c r="D265" i="13" s="1"/>
  <c r="D266" i="13" s="1"/>
  <c r="D267" i="13" s="1"/>
  <c r="D268" i="13" s="1"/>
  <c r="D269" i="13" s="1"/>
  <c r="D270" i="13" s="1"/>
  <c r="D271" i="13" s="1"/>
  <c r="D272" i="13" s="1"/>
  <c r="D273" i="13" s="1"/>
  <c r="D274" i="13" s="1"/>
  <c r="D275" i="13" s="1"/>
  <c r="D276" i="13" s="1"/>
  <c r="D277" i="13" s="1"/>
  <c r="D278" i="13" s="1"/>
  <c r="D279" i="13" s="1"/>
  <c r="D280" i="13" s="1"/>
  <c r="D281" i="13" s="1"/>
  <c r="D282" i="13" s="1"/>
  <c r="D283" i="13" s="1"/>
  <c r="D284" i="13" s="1"/>
  <c r="D285" i="13" s="1"/>
  <c r="D286" i="13" s="1"/>
  <c r="D287" i="13" s="1"/>
  <c r="D288" i="13" s="1"/>
  <c r="D289" i="13" s="1"/>
  <c r="D290" i="13" s="1"/>
  <c r="D291" i="13" s="1"/>
  <c r="D292" i="13" s="1"/>
  <c r="D293" i="13" s="1"/>
  <c r="D294" i="13" s="1"/>
  <c r="D295" i="13" s="1"/>
  <c r="D296" i="13" s="1"/>
  <c r="D297" i="13" s="1"/>
  <c r="D298" i="13" s="1"/>
  <c r="D299" i="13" s="1"/>
  <c r="D300" i="13" s="1"/>
  <c r="D301" i="13" s="1"/>
  <c r="D302" i="13" s="1"/>
  <c r="D303" i="13" s="1"/>
  <c r="D304" i="13" s="1"/>
  <c r="D305" i="13" s="1"/>
  <c r="D306" i="13" s="1"/>
  <c r="D307" i="13" s="1"/>
  <c r="D308" i="13" s="1"/>
  <c r="D309" i="13" s="1"/>
  <c r="D310" i="13" s="1"/>
  <c r="D311" i="13" s="1"/>
  <c r="D312" i="13" s="1"/>
  <c r="D313" i="13" s="1"/>
  <c r="D314" i="13" s="1"/>
  <c r="D315" i="13" s="1"/>
  <c r="D316" i="13" s="1"/>
  <c r="D317" i="13" s="1"/>
  <c r="D318" i="13" s="1"/>
  <c r="D319" i="13" s="1"/>
  <c r="D320" i="13" s="1"/>
  <c r="D321" i="13" s="1"/>
  <c r="D322" i="13" s="1"/>
  <c r="D323" i="13" s="1"/>
  <c r="D324" i="13" s="1"/>
  <c r="D325" i="13" s="1"/>
  <c r="D326" i="13" s="1"/>
  <c r="D327" i="13" s="1"/>
  <c r="D328" i="13" s="1"/>
  <c r="D329" i="13" s="1"/>
  <c r="D330" i="13" s="1"/>
  <c r="D331" i="13" s="1"/>
  <c r="D332" i="13" s="1"/>
  <c r="D333" i="13" s="1"/>
  <c r="D334" i="13" s="1"/>
  <c r="D335" i="13" s="1"/>
  <c r="D336" i="13" s="1"/>
  <c r="D337" i="13" s="1"/>
  <c r="D338" i="13" s="1"/>
  <c r="D339" i="13" s="1"/>
  <c r="D340" i="13" s="1"/>
  <c r="D341" i="13" s="1"/>
  <c r="D342" i="13" s="1"/>
  <c r="D343" i="13" s="1"/>
  <c r="D344" i="13" s="1"/>
  <c r="D345" i="13" s="1"/>
  <c r="D346" i="13" s="1"/>
  <c r="D347" i="13" s="1"/>
  <c r="D348" i="13" s="1"/>
  <c r="D349" i="13" s="1"/>
  <c r="D350" i="13" s="1"/>
  <c r="D351" i="13" s="1"/>
  <c r="D352" i="13" s="1"/>
  <c r="D353" i="13" s="1"/>
  <c r="D354" i="13" s="1"/>
  <c r="D355" i="13" s="1"/>
  <c r="D356" i="13" s="1"/>
  <c r="D357" i="13" s="1"/>
  <c r="D358" i="13" s="1"/>
  <c r="D359" i="13" s="1"/>
  <c r="D360" i="13" s="1"/>
  <c r="D361" i="13" s="1"/>
  <c r="D362" i="13" s="1"/>
  <c r="D363" i="13" s="1"/>
  <c r="D364" i="13" s="1"/>
  <c r="D365" i="13" s="1"/>
  <c r="D366" i="13" s="1"/>
  <c r="D367" i="13" s="1"/>
  <c r="D368" i="13" s="1"/>
  <c r="D369" i="13" s="1"/>
  <c r="D370" i="13" s="1"/>
  <c r="D371" i="13" s="1"/>
  <c r="D372" i="13" s="1"/>
  <c r="D373" i="13" s="1"/>
  <c r="D374" i="13" s="1"/>
  <c r="D375" i="13" s="1"/>
  <c r="D376" i="13" s="1"/>
  <c r="D377" i="13" s="1"/>
  <c r="D378" i="13" s="1"/>
  <c r="D379" i="13" s="1"/>
  <c r="D380" i="13" s="1"/>
  <c r="D381" i="13" s="1"/>
  <c r="D382" i="13" s="1"/>
  <c r="D383" i="13" s="1"/>
  <c r="D384" i="13" s="1"/>
  <c r="D385" i="13" s="1"/>
  <c r="D386" i="13" s="1"/>
  <c r="D387" i="13" s="1"/>
  <c r="D388" i="13" s="1"/>
  <c r="D389" i="13" s="1"/>
  <c r="D390" i="13" s="1"/>
  <c r="D391" i="13" s="1"/>
  <c r="D392" i="13" s="1"/>
  <c r="D393" i="13" s="1"/>
  <c r="D394" i="13" s="1"/>
  <c r="D395" i="13" s="1"/>
  <c r="D396" i="13" s="1"/>
  <c r="D397" i="13" s="1"/>
  <c r="D398" i="13" s="1"/>
  <c r="D399" i="13" s="1"/>
  <c r="D400" i="13" s="1"/>
  <c r="D401" i="13" s="1"/>
  <c r="D402" i="13" s="1"/>
  <c r="D403" i="13" s="1"/>
  <c r="D404" i="13" s="1"/>
  <c r="D405" i="13" s="1"/>
  <c r="D406" i="13" s="1"/>
  <c r="D407" i="13" s="1"/>
  <c r="D408" i="13" s="1"/>
  <c r="D409" i="13" s="1"/>
  <c r="D410" i="13" s="1"/>
  <c r="D411" i="13" s="1"/>
  <c r="D412" i="13" s="1"/>
  <c r="D413" i="13" s="1"/>
  <c r="D414" i="13" s="1"/>
  <c r="D415" i="13" s="1"/>
  <c r="D416" i="13" s="1"/>
  <c r="D417" i="13" s="1"/>
  <c r="D418" i="13" s="1"/>
  <c r="D419" i="13" s="1"/>
  <c r="D420" i="13" s="1"/>
  <c r="D421" i="13" s="1"/>
  <c r="D422" i="13" s="1"/>
  <c r="D423" i="13" s="1"/>
  <c r="D424" i="13" s="1"/>
  <c r="D425" i="13" s="1"/>
  <c r="D426" i="13" s="1"/>
  <c r="D427" i="13" s="1"/>
  <c r="D428" i="13" s="1"/>
  <c r="D429" i="13" s="1"/>
  <c r="D430" i="13" s="1"/>
  <c r="D431" i="13" s="1"/>
  <c r="D432" i="13" s="1"/>
  <c r="D433" i="13" s="1"/>
  <c r="D434" i="13" s="1"/>
  <c r="D435" i="13" s="1"/>
  <c r="D436" i="13" s="1"/>
  <c r="D437" i="13" s="1"/>
  <c r="D438" i="13" s="1"/>
  <c r="D439" i="13" s="1"/>
  <c r="D440" i="13" s="1"/>
  <c r="D441" i="13" s="1"/>
  <c r="D442" i="13" s="1"/>
  <c r="D443" i="13" s="1"/>
  <c r="D444" i="13" s="1"/>
  <c r="D445" i="13" s="1"/>
  <c r="D446" i="13" s="1"/>
  <c r="D447" i="13" s="1"/>
  <c r="D448" i="13" s="1"/>
  <c r="D449" i="13" s="1"/>
  <c r="D450" i="13" s="1"/>
  <c r="D451" i="13" s="1"/>
  <c r="D452" i="13" s="1"/>
  <c r="D453" i="13" s="1"/>
  <c r="D454" i="13" s="1"/>
  <c r="D455" i="13" s="1"/>
  <c r="D456" i="13" s="1"/>
  <c r="D457" i="13" s="1"/>
  <c r="D458" i="13" s="1"/>
  <c r="D459" i="13" s="1"/>
  <c r="D460" i="13" s="1"/>
  <c r="D461" i="13" s="1"/>
  <c r="D462" i="13" s="1"/>
  <c r="D463" i="13" s="1"/>
  <c r="D464" i="13" s="1"/>
  <c r="D465" i="13" s="1"/>
  <c r="D466" i="13" s="1"/>
  <c r="D467" i="13" s="1"/>
  <c r="D468" i="13" s="1"/>
  <c r="D469" i="13" s="1"/>
  <c r="D470" i="13" s="1"/>
  <c r="D471" i="13" s="1"/>
  <c r="D472" i="13" s="1"/>
  <c r="D473" i="13" s="1"/>
  <c r="D474" i="13" s="1"/>
  <c r="D475" i="13" s="1"/>
  <c r="D476" i="13" s="1"/>
  <c r="D477" i="13" s="1"/>
  <c r="D478" i="13" s="1"/>
  <c r="D479" i="13" s="1"/>
  <c r="D480" i="13" s="1"/>
  <c r="D481" i="13" s="1"/>
  <c r="D482" i="13" s="1"/>
  <c r="D483" i="13" s="1"/>
  <c r="D484" i="13" s="1"/>
  <c r="D485" i="13" s="1"/>
  <c r="D486" i="13" s="1"/>
  <c r="D487" i="13" s="1"/>
  <c r="D488" i="13" s="1"/>
  <c r="D489" i="13" s="1"/>
  <c r="D490" i="13" s="1"/>
  <c r="D491" i="13" s="1"/>
  <c r="D492" i="13" s="1"/>
  <c r="D493" i="13" s="1"/>
  <c r="D494" i="13" s="1"/>
  <c r="D495" i="13" s="1"/>
  <c r="D496" i="13" s="1"/>
  <c r="D497" i="13" s="1"/>
  <c r="D498" i="13" s="1"/>
  <c r="D499" i="13" s="1"/>
  <c r="D500" i="13" s="1"/>
  <c r="D501" i="13" s="1"/>
  <c r="D502" i="13" s="1"/>
  <c r="D503" i="13" s="1"/>
  <c r="D504" i="13" s="1"/>
  <c r="D505" i="13" s="1"/>
  <c r="D506" i="13" s="1"/>
  <c r="D507" i="13" s="1"/>
  <c r="D508" i="13" s="1"/>
  <c r="D509" i="13" s="1"/>
  <c r="D510" i="13" s="1"/>
  <c r="D511" i="13" s="1"/>
  <c r="D512" i="13" s="1"/>
  <c r="D513" i="13" s="1"/>
  <c r="D514" i="13" s="1"/>
  <c r="D515" i="13" s="1"/>
  <c r="D516" i="13" s="1"/>
  <c r="D517" i="13" s="1"/>
  <c r="D518" i="13" s="1"/>
  <c r="D519" i="13" s="1"/>
  <c r="D520" i="13" s="1"/>
  <c r="D521" i="13" s="1"/>
  <c r="D522" i="13" s="1"/>
  <c r="D523" i="13" s="1"/>
  <c r="D524" i="13" s="1"/>
  <c r="D525" i="13" s="1"/>
  <c r="D526" i="13" s="1"/>
  <c r="D527" i="13" s="1"/>
  <c r="D528" i="13" s="1"/>
  <c r="D529" i="13" s="1"/>
  <c r="D530" i="13" s="1"/>
  <c r="D531" i="13" s="1"/>
  <c r="D532" i="13" s="1"/>
  <c r="D533" i="13" s="1"/>
  <c r="D534" i="13" s="1"/>
  <c r="D535" i="13" s="1"/>
  <c r="D536" i="13" s="1"/>
  <c r="D537" i="13" s="1"/>
  <c r="D538" i="13" s="1"/>
  <c r="D539" i="13" s="1"/>
  <c r="D540" i="13" s="1"/>
  <c r="D541" i="13" s="1"/>
  <c r="D542" i="13" s="1"/>
  <c r="D543" i="13" s="1"/>
  <c r="D544" i="13" s="1"/>
  <c r="D545" i="13" s="1"/>
  <c r="D546" i="13" s="1"/>
  <c r="D547" i="13" s="1"/>
  <c r="D548" i="13" s="1"/>
  <c r="D549" i="13" s="1"/>
  <c r="D550" i="13" s="1"/>
  <c r="D551" i="13" s="1"/>
  <c r="D552" i="13" s="1"/>
  <c r="D553" i="13" s="1"/>
  <c r="D554" i="13" s="1"/>
  <c r="D555" i="13" s="1"/>
  <c r="D556" i="13" s="1"/>
  <c r="D557" i="13" s="1"/>
  <c r="D558" i="13" s="1"/>
  <c r="D559" i="13" s="1"/>
  <c r="D560" i="13" s="1"/>
  <c r="D561" i="13" s="1"/>
  <c r="D562" i="13" s="1"/>
  <c r="D563" i="13" s="1"/>
  <c r="D564" i="13" s="1"/>
  <c r="D565" i="13" s="1"/>
  <c r="D566" i="13" s="1"/>
  <c r="D567" i="13" s="1"/>
  <c r="D568" i="13" s="1"/>
  <c r="D569" i="13" s="1"/>
  <c r="D570" i="13" s="1"/>
  <c r="D571" i="13" s="1"/>
  <c r="D572" i="13" s="1"/>
  <c r="D573" i="13" s="1"/>
  <c r="D574" i="13" s="1"/>
  <c r="D575" i="13" s="1"/>
  <c r="D576" i="13" s="1"/>
  <c r="D577" i="13" s="1"/>
  <c r="D578" i="13" s="1"/>
  <c r="D579" i="13" s="1"/>
  <c r="D580" i="13" s="1"/>
  <c r="D581" i="13" s="1"/>
  <c r="D582" i="13" s="1"/>
  <c r="D583" i="13" s="1"/>
  <c r="D584" i="13" s="1"/>
  <c r="D585" i="13" s="1"/>
  <c r="D586" i="13" s="1"/>
  <c r="D587" i="13" s="1"/>
  <c r="D588" i="13" s="1"/>
  <c r="D589" i="13" s="1"/>
  <c r="D590" i="13" s="1"/>
  <c r="D591" i="13" s="1"/>
  <c r="D592" i="13" s="1"/>
  <c r="D593" i="13" s="1"/>
  <c r="D594" i="13" s="1"/>
  <c r="D595" i="13" s="1"/>
  <c r="D596" i="13" s="1"/>
  <c r="D597" i="13" s="1"/>
  <c r="D598" i="13" s="1"/>
  <c r="D599" i="13" s="1"/>
  <c r="D600" i="13" s="1"/>
  <c r="D601" i="13" s="1"/>
  <c r="D602" i="13" s="1"/>
  <c r="D603" i="13" s="1"/>
  <c r="D604" i="13" s="1"/>
  <c r="D605" i="13" s="1"/>
  <c r="D606" i="13" s="1"/>
  <c r="D607" i="13" s="1"/>
  <c r="D608" i="13" s="1"/>
  <c r="D609" i="13" s="1"/>
  <c r="D610" i="13" s="1"/>
  <c r="D611" i="13" s="1"/>
  <c r="D612" i="13" s="1"/>
  <c r="D613" i="13" s="1"/>
  <c r="D614" i="13" s="1"/>
  <c r="D615" i="13" s="1"/>
  <c r="D616" i="13" s="1"/>
  <c r="D617" i="13" s="1"/>
  <c r="D618" i="13" s="1"/>
  <c r="D619" i="13" s="1"/>
  <c r="D620" i="13" s="1"/>
  <c r="D621" i="13" s="1"/>
  <c r="D622" i="13" s="1"/>
  <c r="D623" i="13" s="1"/>
  <c r="D624" i="13" s="1"/>
  <c r="D625" i="13" s="1"/>
  <c r="D626" i="13" s="1"/>
  <c r="D627" i="13" s="1"/>
  <c r="D628" i="13" s="1"/>
  <c r="D629" i="13" s="1"/>
  <c r="D630" i="13" s="1"/>
  <c r="D631" i="13" s="1"/>
  <c r="D632" i="13" s="1"/>
  <c r="D633" i="13" s="1"/>
  <c r="D634" i="13" s="1"/>
  <c r="D635" i="13" s="1"/>
  <c r="D636" i="13" s="1"/>
  <c r="D637" i="13" s="1"/>
  <c r="D638" i="13" s="1"/>
  <c r="D639" i="13" s="1"/>
  <c r="D640" i="13" s="1"/>
  <c r="D641" i="13" s="1"/>
  <c r="D642" i="13" s="1"/>
  <c r="D643" i="13" s="1"/>
  <c r="D644" i="13" s="1"/>
  <c r="D645" i="13" s="1"/>
  <c r="D646" i="13" s="1"/>
  <c r="D647" i="13" s="1"/>
  <c r="D648" i="13" s="1"/>
  <c r="D649" i="13" s="1"/>
  <c r="D650" i="13" s="1"/>
  <c r="D651" i="13" s="1"/>
  <c r="D652" i="13" s="1"/>
  <c r="D653" i="13" s="1"/>
  <c r="D654" i="13" s="1"/>
  <c r="D655" i="13" s="1"/>
  <c r="D656" i="13" s="1"/>
  <c r="D657" i="13" s="1"/>
  <c r="D658" i="13" s="1"/>
  <c r="D659" i="13" s="1"/>
  <c r="D660" i="13" s="1"/>
  <c r="D661" i="13" s="1"/>
  <c r="D662" i="13" s="1"/>
  <c r="D663" i="13" s="1"/>
  <c r="D664" i="13" s="1"/>
  <c r="D665" i="13" s="1"/>
  <c r="D666" i="13" s="1"/>
  <c r="D667" i="13" s="1"/>
  <c r="D668" i="13" s="1"/>
  <c r="D669" i="13" s="1"/>
  <c r="D670" i="13" s="1"/>
  <c r="D671" i="13" s="1"/>
  <c r="D672" i="13" s="1"/>
  <c r="D673" i="13" s="1"/>
  <c r="D674" i="13" s="1"/>
  <c r="D675" i="13" s="1"/>
  <c r="D676" i="13" s="1"/>
  <c r="D677" i="13" s="1"/>
  <c r="D678" i="13" s="1"/>
  <c r="D679" i="13" s="1"/>
  <c r="D680" i="13" s="1"/>
  <c r="D681" i="13" s="1"/>
  <c r="D682" i="13" s="1"/>
  <c r="D683" i="13" s="1"/>
  <c r="D684" i="13" s="1"/>
  <c r="D685" i="13" s="1"/>
  <c r="D686" i="13" s="1"/>
  <c r="D687" i="13" s="1"/>
  <c r="D688" i="13" s="1"/>
  <c r="D689" i="13" s="1"/>
  <c r="D690" i="13" s="1"/>
  <c r="D691" i="13" s="1"/>
  <c r="D692" i="13" s="1"/>
  <c r="D693" i="13" s="1"/>
  <c r="D694" i="13" s="1"/>
  <c r="D695" i="13" s="1"/>
  <c r="D696" i="13" s="1"/>
  <c r="D697" i="13" s="1"/>
  <c r="D698" i="13" s="1"/>
  <c r="D699" i="13" s="1"/>
  <c r="D700" i="13" s="1"/>
  <c r="D701" i="13" s="1"/>
  <c r="D702" i="13" s="1"/>
  <c r="D703" i="13" s="1"/>
  <c r="D704" i="13" s="1"/>
  <c r="D705" i="13" s="1"/>
  <c r="D706" i="13" s="1"/>
  <c r="D707" i="13" s="1"/>
  <c r="D708" i="13" s="1"/>
  <c r="D709" i="13" s="1"/>
  <c r="D710" i="13" s="1"/>
  <c r="D711" i="13" s="1"/>
  <c r="D712" i="13" s="1"/>
  <c r="D713" i="13" s="1"/>
  <c r="D714" i="13" s="1"/>
  <c r="D715" i="13" s="1"/>
  <c r="D716" i="13" s="1"/>
  <c r="D717" i="13" s="1"/>
  <c r="D718" i="13" s="1"/>
  <c r="D719" i="13" s="1"/>
  <c r="D720" i="13" s="1"/>
  <c r="D721" i="13" s="1"/>
  <c r="D722" i="13" s="1"/>
  <c r="D723" i="13" s="1"/>
  <c r="D724" i="13" s="1"/>
  <c r="D725" i="13" s="1"/>
  <c r="D726" i="13" s="1"/>
  <c r="D727" i="13" s="1"/>
  <c r="D728" i="13" s="1"/>
  <c r="D729" i="13" s="1"/>
  <c r="D730" i="13" s="1"/>
  <c r="D731" i="13" s="1"/>
  <c r="D732" i="13" s="1"/>
  <c r="D733" i="13" s="1"/>
  <c r="D734" i="13" s="1"/>
  <c r="D735" i="13" s="1"/>
  <c r="D736" i="13" s="1"/>
  <c r="D737" i="13" s="1"/>
  <c r="D738" i="13" s="1"/>
  <c r="D739" i="13" s="1"/>
  <c r="D740" i="13" s="1"/>
  <c r="D741" i="13" s="1"/>
  <c r="D742" i="13" s="1"/>
  <c r="D743" i="13" s="1"/>
  <c r="D744" i="13" s="1"/>
  <c r="D745" i="13" s="1"/>
  <c r="D746" i="13" s="1"/>
  <c r="D747" i="13" s="1"/>
  <c r="D748" i="13" s="1"/>
  <c r="D749" i="13" s="1"/>
  <c r="D750" i="13" s="1"/>
  <c r="D751" i="13" s="1"/>
  <c r="D752" i="13" s="1"/>
  <c r="D753" i="13" s="1"/>
  <c r="D754" i="13" s="1"/>
  <c r="D755" i="13" s="1"/>
  <c r="D756" i="13" s="1"/>
  <c r="D757" i="13" s="1"/>
  <c r="D758" i="13" s="1"/>
  <c r="D759" i="13" s="1"/>
  <c r="D760" i="13" s="1"/>
  <c r="D761" i="13" s="1"/>
  <c r="K5" i="13"/>
  <c r="J5" i="13"/>
  <c r="I5" i="13"/>
  <c r="F5" i="13"/>
  <c r="K9" i="8"/>
  <c r="L9" i="8"/>
  <c r="J9" i="8"/>
  <c r="F5" i="8"/>
  <c r="G5" i="8"/>
  <c r="F10" i="8"/>
  <c r="H9" i="1" s="1"/>
  <c r="G10" i="8"/>
  <c r="F11" i="8"/>
  <c r="H10" i="1" s="1"/>
  <c r="G11" i="8"/>
  <c r="F12" i="8"/>
  <c r="H11" i="1" s="1"/>
  <c r="G12" i="8"/>
  <c r="F7" i="8"/>
  <c r="H6" i="1" s="1"/>
  <c r="G7" i="8"/>
  <c r="F13" i="8"/>
  <c r="G13" i="8"/>
  <c r="F8" i="8"/>
  <c r="G8" i="8"/>
  <c r="F14" i="8"/>
  <c r="G14" i="8"/>
  <c r="F16" i="8"/>
  <c r="G16" i="8"/>
  <c r="F15" i="8"/>
  <c r="H14" i="1" s="1"/>
  <c r="G15" i="8"/>
  <c r="F17" i="8"/>
  <c r="H16" i="1" s="1"/>
  <c r="G17" i="8"/>
  <c r="F18" i="8"/>
  <c r="H17" i="1" s="1"/>
  <c r="G18" i="8"/>
  <c r="F9" i="8"/>
  <c r="H8" i="1" s="1"/>
  <c r="G9" i="8"/>
  <c r="F19" i="8"/>
  <c r="H18" i="1" s="1"/>
  <c r="F20" i="8"/>
  <c r="H19" i="1" s="1"/>
  <c r="F21" i="8"/>
  <c r="H20" i="1" s="1"/>
  <c r="F22" i="8"/>
  <c r="H21" i="1" s="1"/>
  <c r="F23" i="8"/>
  <c r="H22" i="1" s="1"/>
  <c r="F24" i="8"/>
  <c r="H23" i="1" s="1"/>
  <c r="F25" i="8"/>
  <c r="H24" i="1" s="1"/>
  <c r="F26" i="8"/>
  <c r="H25" i="1" s="1"/>
  <c r="F27" i="8"/>
  <c r="G27" i="8"/>
  <c r="F28" i="8"/>
  <c r="G28" i="8"/>
  <c r="F29" i="8"/>
  <c r="H28" i="1" s="1"/>
  <c r="G29" i="8"/>
  <c r="F30" i="8"/>
  <c r="H29" i="1" s="1"/>
  <c r="G30" i="8"/>
  <c r="F31" i="8"/>
  <c r="G31" i="8"/>
  <c r="F32" i="8"/>
  <c r="G32" i="8"/>
  <c r="F33" i="8"/>
  <c r="G33" i="8"/>
  <c r="F34" i="8"/>
  <c r="G34" i="8"/>
  <c r="F35" i="8"/>
  <c r="H34" i="1" s="1"/>
  <c r="G35" i="8"/>
  <c r="F36" i="8"/>
  <c r="H35" i="1" s="1"/>
  <c r="G36" i="8"/>
  <c r="F37" i="8"/>
  <c r="H36" i="1" s="1"/>
  <c r="G37" i="8"/>
  <c r="F38" i="8"/>
  <c r="H37" i="1" s="1"/>
  <c r="G38" i="8"/>
  <c r="F39" i="8"/>
  <c r="G39" i="8"/>
  <c r="F40" i="8"/>
  <c r="G40" i="8"/>
  <c r="F41" i="8"/>
  <c r="G41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F143" i="8"/>
  <c r="G143" i="8"/>
  <c r="F144" i="8"/>
  <c r="G144" i="8"/>
  <c r="F145" i="8"/>
  <c r="G145" i="8"/>
  <c r="F146" i="8"/>
  <c r="G146" i="8"/>
  <c r="F147" i="8"/>
  <c r="G147" i="8"/>
  <c r="F148" i="8"/>
  <c r="G148" i="8"/>
  <c r="F149" i="8"/>
  <c r="G149" i="8"/>
  <c r="F150" i="8"/>
  <c r="G150" i="8"/>
  <c r="F151" i="8"/>
  <c r="G151" i="8"/>
  <c r="F152" i="8"/>
  <c r="G152" i="8"/>
  <c r="F153" i="8"/>
  <c r="G153" i="8"/>
  <c r="F154" i="8"/>
  <c r="G154" i="8"/>
  <c r="F155" i="8"/>
  <c r="G155" i="8"/>
  <c r="F156" i="8"/>
  <c r="G156" i="8"/>
  <c r="F157" i="8"/>
  <c r="G157" i="8"/>
  <c r="F158" i="8"/>
  <c r="G158" i="8"/>
  <c r="F159" i="8"/>
  <c r="G159" i="8"/>
  <c r="F160" i="8"/>
  <c r="G160" i="8"/>
  <c r="F161" i="8"/>
  <c r="G161" i="8"/>
  <c r="F162" i="8"/>
  <c r="G162" i="8"/>
  <c r="F163" i="8"/>
  <c r="G163" i="8"/>
  <c r="F164" i="8"/>
  <c r="G164" i="8"/>
  <c r="F165" i="8"/>
  <c r="G165" i="8"/>
  <c r="F166" i="8"/>
  <c r="G166" i="8"/>
  <c r="F167" i="8"/>
  <c r="G167" i="8"/>
  <c r="F168" i="8"/>
  <c r="G168" i="8"/>
  <c r="F169" i="8"/>
  <c r="G169" i="8"/>
  <c r="F170" i="8"/>
  <c r="G170" i="8"/>
  <c r="F171" i="8"/>
  <c r="G171" i="8"/>
  <c r="F172" i="8"/>
  <c r="G172" i="8"/>
  <c r="F173" i="8"/>
  <c r="G173" i="8"/>
  <c r="F174" i="8"/>
  <c r="G174" i="8"/>
  <c r="F175" i="8"/>
  <c r="G175" i="8"/>
  <c r="F176" i="8"/>
  <c r="G176" i="8"/>
  <c r="F177" i="8"/>
  <c r="G177" i="8"/>
  <c r="F178" i="8"/>
  <c r="G178" i="8"/>
  <c r="F179" i="8"/>
  <c r="G179" i="8"/>
  <c r="F180" i="8"/>
  <c r="G180" i="8"/>
  <c r="F181" i="8"/>
  <c r="G181" i="8"/>
  <c r="F182" i="8"/>
  <c r="G182" i="8"/>
  <c r="F183" i="8"/>
  <c r="G183" i="8"/>
  <c r="F184" i="8"/>
  <c r="G184" i="8"/>
  <c r="F185" i="8"/>
  <c r="G185" i="8"/>
  <c r="F186" i="8"/>
  <c r="G186" i="8"/>
  <c r="F187" i="8"/>
  <c r="G187" i="8"/>
  <c r="F188" i="8"/>
  <c r="G188" i="8"/>
  <c r="F189" i="8"/>
  <c r="G189" i="8"/>
  <c r="F190" i="8"/>
  <c r="G190" i="8"/>
  <c r="F191" i="8"/>
  <c r="G191" i="8"/>
  <c r="F192" i="8"/>
  <c r="G192" i="8"/>
  <c r="F193" i="8"/>
  <c r="G193" i="8"/>
  <c r="F194" i="8"/>
  <c r="G194" i="8"/>
  <c r="F195" i="8"/>
  <c r="G195" i="8"/>
  <c r="F196" i="8"/>
  <c r="G196" i="8"/>
  <c r="F197" i="8"/>
  <c r="G197" i="8"/>
  <c r="F198" i="8"/>
  <c r="G198" i="8"/>
  <c r="F199" i="8"/>
  <c r="G199" i="8"/>
  <c r="F200" i="8"/>
  <c r="G200" i="8"/>
  <c r="F201" i="8"/>
  <c r="G201" i="8"/>
  <c r="F202" i="8"/>
  <c r="G202" i="8"/>
  <c r="F203" i="8"/>
  <c r="G203" i="8"/>
  <c r="F204" i="8"/>
  <c r="G204" i="8"/>
  <c r="F205" i="8"/>
  <c r="G205" i="8"/>
  <c r="F206" i="8"/>
  <c r="G206" i="8"/>
  <c r="F207" i="8"/>
  <c r="G207" i="8"/>
  <c r="F208" i="8"/>
  <c r="G208" i="8"/>
  <c r="F209" i="8"/>
  <c r="G209" i="8"/>
  <c r="F210" i="8"/>
  <c r="G210" i="8"/>
  <c r="F211" i="8"/>
  <c r="G211" i="8"/>
  <c r="F212" i="8"/>
  <c r="G212" i="8"/>
  <c r="F213" i="8"/>
  <c r="G213" i="8"/>
  <c r="F214" i="8"/>
  <c r="G214" i="8"/>
  <c r="F215" i="8"/>
  <c r="G215" i="8"/>
  <c r="F216" i="8"/>
  <c r="G216" i="8"/>
  <c r="F217" i="8"/>
  <c r="G217" i="8"/>
  <c r="F218" i="8"/>
  <c r="G218" i="8"/>
  <c r="F219" i="8"/>
  <c r="G219" i="8"/>
  <c r="F220" i="8"/>
  <c r="G220" i="8"/>
  <c r="F221" i="8"/>
  <c r="G221" i="8"/>
  <c r="F222" i="8"/>
  <c r="G222" i="8"/>
  <c r="F223" i="8"/>
  <c r="G223" i="8"/>
  <c r="F224" i="8"/>
  <c r="G224" i="8"/>
  <c r="F225" i="8"/>
  <c r="G225" i="8"/>
  <c r="F226" i="8"/>
  <c r="G226" i="8"/>
  <c r="F227" i="8"/>
  <c r="G227" i="8"/>
  <c r="F228" i="8"/>
  <c r="G228" i="8"/>
  <c r="F229" i="8"/>
  <c r="G229" i="8"/>
  <c r="F230" i="8"/>
  <c r="G230" i="8"/>
  <c r="F231" i="8"/>
  <c r="G231" i="8"/>
  <c r="F232" i="8"/>
  <c r="G232" i="8"/>
  <c r="F233" i="8"/>
  <c r="G233" i="8"/>
  <c r="F234" i="8"/>
  <c r="G234" i="8"/>
  <c r="F235" i="8"/>
  <c r="G235" i="8"/>
  <c r="F236" i="8"/>
  <c r="G236" i="8"/>
  <c r="F237" i="8"/>
  <c r="G237" i="8"/>
  <c r="F238" i="8"/>
  <c r="G238" i="8"/>
  <c r="F239" i="8"/>
  <c r="G239" i="8"/>
  <c r="F240" i="8"/>
  <c r="G240" i="8"/>
  <c r="F241" i="8"/>
  <c r="G241" i="8"/>
  <c r="F242" i="8"/>
  <c r="G242" i="8"/>
  <c r="F243" i="8"/>
  <c r="G243" i="8"/>
  <c r="F244" i="8"/>
  <c r="G244" i="8"/>
  <c r="F245" i="8"/>
  <c r="G245" i="8"/>
  <c r="F246" i="8"/>
  <c r="G246" i="8"/>
  <c r="F247" i="8"/>
  <c r="G247" i="8"/>
  <c r="F248" i="8"/>
  <c r="G248" i="8"/>
  <c r="F249" i="8"/>
  <c r="G249" i="8"/>
  <c r="F250" i="8"/>
  <c r="G250" i="8"/>
  <c r="F251" i="8"/>
  <c r="G251" i="8"/>
  <c r="F252" i="8"/>
  <c r="G252" i="8"/>
  <c r="F253" i="8"/>
  <c r="G253" i="8"/>
  <c r="F254" i="8"/>
  <c r="G254" i="8"/>
  <c r="F255" i="8"/>
  <c r="G255" i="8"/>
  <c r="F256" i="8"/>
  <c r="G256" i="8"/>
  <c r="F257" i="8"/>
  <c r="G257" i="8"/>
  <c r="F258" i="8"/>
  <c r="G258" i="8"/>
  <c r="F259" i="8"/>
  <c r="G259" i="8"/>
  <c r="F260" i="8"/>
  <c r="G260" i="8"/>
  <c r="F261" i="8"/>
  <c r="G261" i="8"/>
  <c r="F262" i="8"/>
  <c r="G262" i="8"/>
  <c r="F263" i="8"/>
  <c r="G263" i="8"/>
  <c r="F264" i="8"/>
  <c r="G264" i="8"/>
  <c r="F265" i="8"/>
  <c r="G265" i="8"/>
  <c r="F266" i="8"/>
  <c r="G266" i="8"/>
  <c r="F267" i="8"/>
  <c r="G267" i="8"/>
  <c r="F268" i="8"/>
  <c r="G268" i="8"/>
  <c r="F269" i="8"/>
  <c r="G269" i="8"/>
  <c r="F270" i="8"/>
  <c r="G270" i="8"/>
  <c r="F271" i="8"/>
  <c r="G271" i="8"/>
  <c r="F272" i="8"/>
  <c r="G272" i="8"/>
  <c r="F273" i="8"/>
  <c r="G273" i="8"/>
  <c r="F274" i="8"/>
  <c r="G274" i="8"/>
  <c r="F275" i="8"/>
  <c r="G275" i="8"/>
  <c r="F276" i="8"/>
  <c r="G276" i="8"/>
  <c r="F277" i="8"/>
  <c r="G277" i="8"/>
  <c r="F278" i="8"/>
  <c r="G278" i="8"/>
  <c r="F279" i="8"/>
  <c r="G279" i="8"/>
  <c r="F280" i="8"/>
  <c r="G280" i="8"/>
  <c r="F281" i="8"/>
  <c r="G281" i="8"/>
  <c r="F282" i="8"/>
  <c r="G282" i="8"/>
  <c r="F283" i="8"/>
  <c r="G283" i="8"/>
  <c r="F284" i="8"/>
  <c r="G284" i="8"/>
  <c r="F285" i="8"/>
  <c r="G285" i="8"/>
  <c r="F286" i="8"/>
  <c r="G286" i="8"/>
  <c r="F287" i="8"/>
  <c r="G287" i="8"/>
  <c r="F288" i="8"/>
  <c r="G288" i="8"/>
  <c r="F289" i="8"/>
  <c r="G289" i="8"/>
  <c r="F290" i="8"/>
  <c r="G290" i="8"/>
  <c r="F291" i="8"/>
  <c r="G291" i="8"/>
  <c r="F292" i="8"/>
  <c r="G292" i="8"/>
  <c r="F293" i="8"/>
  <c r="G293" i="8"/>
  <c r="F294" i="8"/>
  <c r="G294" i="8"/>
  <c r="F295" i="8"/>
  <c r="G295" i="8"/>
  <c r="F296" i="8"/>
  <c r="G296" i="8"/>
  <c r="F297" i="8"/>
  <c r="G297" i="8"/>
  <c r="F298" i="8"/>
  <c r="G298" i="8"/>
  <c r="F299" i="8"/>
  <c r="G299" i="8"/>
  <c r="F300" i="8"/>
  <c r="G300" i="8"/>
  <c r="F301" i="8"/>
  <c r="G301" i="8"/>
  <c r="F302" i="8"/>
  <c r="G302" i="8"/>
  <c r="F303" i="8"/>
  <c r="G303" i="8"/>
  <c r="F304" i="8"/>
  <c r="G304" i="8"/>
  <c r="F305" i="8"/>
  <c r="G305" i="8"/>
  <c r="F306" i="8"/>
  <c r="G306" i="8"/>
  <c r="F307" i="8"/>
  <c r="G307" i="8"/>
  <c r="F308" i="8"/>
  <c r="G308" i="8"/>
  <c r="F309" i="8"/>
  <c r="G309" i="8"/>
  <c r="F310" i="8"/>
  <c r="G310" i="8"/>
  <c r="F311" i="8"/>
  <c r="G311" i="8"/>
  <c r="F312" i="8"/>
  <c r="G312" i="8"/>
  <c r="F313" i="8"/>
  <c r="G313" i="8"/>
  <c r="F314" i="8"/>
  <c r="G314" i="8"/>
  <c r="F315" i="8"/>
  <c r="G315" i="8"/>
  <c r="F316" i="8"/>
  <c r="G316" i="8"/>
  <c r="F317" i="8"/>
  <c r="G317" i="8"/>
  <c r="F318" i="8"/>
  <c r="G318" i="8"/>
  <c r="F319" i="8"/>
  <c r="G319" i="8"/>
  <c r="F320" i="8"/>
  <c r="G320" i="8"/>
  <c r="F321" i="8"/>
  <c r="G321" i="8"/>
  <c r="F322" i="8"/>
  <c r="G322" i="8"/>
  <c r="F323" i="8"/>
  <c r="G323" i="8"/>
  <c r="F324" i="8"/>
  <c r="G324" i="8"/>
  <c r="F325" i="8"/>
  <c r="G325" i="8"/>
  <c r="F326" i="8"/>
  <c r="G326" i="8"/>
  <c r="F327" i="8"/>
  <c r="G327" i="8"/>
  <c r="F328" i="8"/>
  <c r="G328" i="8"/>
  <c r="F329" i="8"/>
  <c r="G329" i="8"/>
  <c r="F330" i="8"/>
  <c r="G330" i="8"/>
  <c r="F331" i="8"/>
  <c r="G331" i="8"/>
  <c r="F332" i="8"/>
  <c r="G332" i="8"/>
  <c r="F333" i="8"/>
  <c r="G333" i="8"/>
  <c r="F334" i="8"/>
  <c r="G334" i="8"/>
  <c r="F335" i="8"/>
  <c r="G335" i="8"/>
  <c r="F336" i="8"/>
  <c r="G336" i="8"/>
  <c r="F337" i="8"/>
  <c r="G337" i="8"/>
  <c r="F338" i="8"/>
  <c r="G338" i="8"/>
  <c r="F339" i="8"/>
  <c r="G339" i="8"/>
  <c r="F340" i="8"/>
  <c r="G340" i="8"/>
  <c r="F341" i="8"/>
  <c r="G341" i="8"/>
  <c r="F342" i="8"/>
  <c r="G342" i="8"/>
  <c r="F343" i="8"/>
  <c r="G343" i="8"/>
  <c r="F344" i="8"/>
  <c r="G344" i="8"/>
  <c r="F345" i="8"/>
  <c r="G345" i="8"/>
  <c r="F346" i="8"/>
  <c r="G346" i="8"/>
  <c r="F347" i="8"/>
  <c r="G347" i="8"/>
  <c r="F348" i="8"/>
  <c r="G348" i="8"/>
  <c r="F349" i="8"/>
  <c r="G349" i="8"/>
  <c r="F350" i="8"/>
  <c r="G350" i="8"/>
  <c r="F351" i="8"/>
  <c r="G351" i="8"/>
  <c r="F352" i="8"/>
  <c r="G352" i="8"/>
  <c r="F353" i="8"/>
  <c r="G353" i="8"/>
  <c r="F354" i="8"/>
  <c r="G354" i="8"/>
  <c r="F355" i="8"/>
  <c r="G355" i="8"/>
  <c r="F356" i="8"/>
  <c r="G356" i="8"/>
  <c r="F357" i="8"/>
  <c r="G357" i="8"/>
  <c r="F358" i="8"/>
  <c r="G358" i="8"/>
  <c r="F359" i="8"/>
  <c r="G359" i="8"/>
  <c r="F360" i="8"/>
  <c r="G360" i="8"/>
  <c r="F361" i="8"/>
  <c r="G361" i="8"/>
  <c r="F362" i="8"/>
  <c r="G362" i="8"/>
  <c r="F363" i="8"/>
  <c r="G363" i="8"/>
  <c r="F364" i="8"/>
  <c r="G364" i="8"/>
  <c r="F365" i="8"/>
  <c r="G365" i="8"/>
  <c r="F366" i="8"/>
  <c r="G366" i="8"/>
  <c r="F367" i="8"/>
  <c r="G367" i="8"/>
  <c r="F368" i="8"/>
  <c r="G368" i="8"/>
  <c r="F369" i="8"/>
  <c r="G369" i="8"/>
  <c r="F370" i="8"/>
  <c r="G370" i="8"/>
  <c r="F371" i="8"/>
  <c r="G371" i="8"/>
  <c r="F372" i="8"/>
  <c r="G372" i="8"/>
  <c r="F373" i="8"/>
  <c r="G373" i="8"/>
  <c r="F374" i="8"/>
  <c r="G374" i="8"/>
  <c r="F375" i="8"/>
  <c r="G375" i="8"/>
  <c r="F376" i="8"/>
  <c r="G376" i="8"/>
  <c r="F377" i="8"/>
  <c r="G377" i="8"/>
  <c r="F378" i="8"/>
  <c r="G378" i="8"/>
  <c r="F379" i="8"/>
  <c r="G379" i="8"/>
  <c r="F380" i="8"/>
  <c r="G380" i="8"/>
  <c r="F381" i="8"/>
  <c r="G381" i="8"/>
  <c r="F382" i="8"/>
  <c r="G382" i="8"/>
  <c r="F383" i="8"/>
  <c r="G383" i="8"/>
  <c r="F384" i="8"/>
  <c r="G384" i="8"/>
  <c r="F385" i="8"/>
  <c r="G385" i="8"/>
  <c r="F386" i="8"/>
  <c r="G386" i="8"/>
  <c r="F387" i="8"/>
  <c r="G387" i="8"/>
  <c r="F388" i="8"/>
  <c r="G388" i="8"/>
  <c r="F389" i="8"/>
  <c r="G389" i="8"/>
  <c r="F390" i="8"/>
  <c r="G390" i="8"/>
  <c r="F391" i="8"/>
  <c r="G391" i="8"/>
  <c r="F392" i="8"/>
  <c r="G392" i="8"/>
  <c r="F393" i="8"/>
  <c r="G393" i="8"/>
  <c r="F394" i="8"/>
  <c r="G394" i="8"/>
  <c r="F395" i="8"/>
  <c r="G395" i="8"/>
  <c r="F396" i="8"/>
  <c r="G396" i="8"/>
  <c r="F397" i="8"/>
  <c r="G397" i="8"/>
  <c r="F398" i="8"/>
  <c r="G398" i="8"/>
  <c r="F399" i="8"/>
  <c r="G399" i="8"/>
  <c r="F400" i="8"/>
  <c r="G400" i="8"/>
  <c r="F401" i="8"/>
  <c r="G401" i="8"/>
  <c r="F402" i="8"/>
  <c r="G402" i="8"/>
  <c r="F403" i="8"/>
  <c r="G403" i="8"/>
  <c r="F404" i="8"/>
  <c r="G404" i="8"/>
  <c r="F405" i="8"/>
  <c r="G405" i="8"/>
  <c r="F406" i="8"/>
  <c r="G406" i="8"/>
  <c r="F407" i="8"/>
  <c r="G407" i="8"/>
  <c r="F408" i="8"/>
  <c r="G408" i="8"/>
  <c r="F409" i="8"/>
  <c r="G409" i="8"/>
  <c r="F410" i="8"/>
  <c r="G410" i="8"/>
  <c r="F411" i="8"/>
  <c r="G411" i="8"/>
  <c r="F412" i="8"/>
  <c r="G412" i="8"/>
  <c r="F413" i="8"/>
  <c r="G413" i="8"/>
  <c r="F414" i="8"/>
  <c r="G414" i="8"/>
  <c r="F415" i="8"/>
  <c r="G415" i="8"/>
  <c r="F416" i="8"/>
  <c r="G416" i="8"/>
  <c r="F417" i="8"/>
  <c r="G417" i="8"/>
  <c r="F418" i="8"/>
  <c r="G418" i="8"/>
  <c r="F419" i="8"/>
  <c r="G419" i="8"/>
  <c r="F420" i="8"/>
  <c r="G420" i="8"/>
  <c r="F421" i="8"/>
  <c r="G421" i="8"/>
  <c r="F422" i="8"/>
  <c r="G422" i="8"/>
  <c r="F423" i="8"/>
  <c r="G423" i="8"/>
  <c r="F424" i="8"/>
  <c r="G424" i="8"/>
  <c r="F425" i="8"/>
  <c r="G425" i="8"/>
  <c r="F426" i="8"/>
  <c r="G426" i="8"/>
  <c r="F427" i="8"/>
  <c r="G427" i="8"/>
  <c r="F428" i="8"/>
  <c r="G428" i="8"/>
  <c r="F429" i="8"/>
  <c r="G429" i="8"/>
  <c r="F430" i="8"/>
  <c r="G430" i="8"/>
  <c r="F431" i="8"/>
  <c r="G431" i="8"/>
  <c r="F432" i="8"/>
  <c r="G432" i="8"/>
  <c r="F433" i="8"/>
  <c r="G433" i="8"/>
  <c r="F434" i="8"/>
  <c r="G434" i="8"/>
  <c r="F435" i="8"/>
  <c r="G435" i="8"/>
  <c r="F436" i="8"/>
  <c r="G436" i="8"/>
  <c r="F437" i="8"/>
  <c r="G437" i="8"/>
  <c r="F438" i="8"/>
  <c r="G438" i="8"/>
  <c r="F439" i="8"/>
  <c r="G439" i="8"/>
  <c r="F440" i="8"/>
  <c r="G440" i="8"/>
  <c r="F441" i="8"/>
  <c r="G441" i="8"/>
  <c r="F442" i="8"/>
  <c r="G442" i="8"/>
  <c r="F443" i="8"/>
  <c r="G443" i="8"/>
  <c r="F444" i="8"/>
  <c r="G444" i="8"/>
  <c r="F445" i="8"/>
  <c r="G445" i="8"/>
  <c r="F446" i="8"/>
  <c r="G446" i="8"/>
  <c r="F447" i="8"/>
  <c r="G447" i="8"/>
  <c r="F448" i="8"/>
  <c r="G448" i="8"/>
  <c r="F449" i="8"/>
  <c r="G449" i="8"/>
  <c r="F450" i="8"/>
  <c r="G450" i="8"/>
  <c r="F451" i="8"/>
  <c r="G451" i="8"/>
  <c r="F452" i="8"/>
  <c r="G452" i="8"/>
  <c r="F453" i="8"/>
  <c r="G453" i="8"/>
  <c r="F454" i="8"/>
  <c r="G454" i="8"/>
  <c r="F455" i="8"/>
  <c r="G455" i="8"/>
  <c r="F456" i="8"/>
  <c r="G456" i="8"/>
  <c r="F457" i="8"/>
  <c r="G457" i="8"/>
  <c r="F458" i="8"/>
  <c r="G458" i="8"/>
  <c r="F459" i="8"/>
  <c r="G459" i="8"/>
  <c r="F460" i="8"/>
  <c r="G460" i="8"/>
  <c r="F461" i="8"/>
  <c r="G461" i="8"/>
  <c r="F462" i="8"/>
  <c r="G462" i="8"/>
  <c r="F463" i="8"/>
  <c r="G463" i="8"/>
  <c r="F464" i="8"/>
  <c r="G464" i="8"/>
  <c r="F465" i="8"/>
  <c r="G465" i="8"/>
  <c r="F466" i="8"/>
  <c r="G466" i="8"/>
  <c r="F467" i="8"/>
  <c r="G467" i="8"/>
  <c r="F468" i="8"/>
  <c r="G468" i="8"/>
  <c r="F469" i="8"/>
  <c r="G469" i="8"/>
  <c r="F470" i="8"/>
  <c r="G470" i="8"/>
  <c r="F471" i="8"/>
  <c r="G471" i="8"/>
  <c r="F472" i="8"/>
  <c r="G472" i="8"/>
  <c r="F473" i="8"/>
  <c r="G473" i="8"/>
  <c r="F474" i="8"/>
  <c r="G474" i="8"/>
  <c r="F475" i="8"/>
  <c r="G475" i="8"/>
  <c r="F476" i="8"/>
  <c r="G476" i="8"/>
  <c r="F477" i="8"/>
  <c r="G477" i="8"/>
  <c r="F478" i="8"/>
  <c r="G478" i="8"/>
  <c r="F479" i="8"/>
  <c r="G479" i="8"/>
  <c r="F480" i="8"/>
  <c r="G480" i="8"/>
  <c r="F481" i="8"/>
  <c r="G481" i="8"/>
  <c r="F482" i="8"/>
  <c r="G482" i="8"/>
  <c r="F483" i="8"/>
  <c r="G483" i="8"/>
  <c r="F484" i="8"/>
  <c r="G484" i="8"/>
  <c r="F485" i="8"/>
  <c r="G485" i="8"/>
  <c r="F486" i="8"/>
  <c r="G486" i="8"/>
  <c r="F487" i="8"/>
  <c r="G487" i="8"/>
  <c r="F488" i="8"/>
  <c r="G488" i="8"/>
  <c r="F489" i="8"/>
  <c r="G489" i="8"/>
  <c r="F490" i="8"/>
  <c r="G490" i="8"/>
  <c r="F491" i="8"/>
  <c r="G491" i="8"/>
  <c r="F492" i="8"/>
  <c r="G492" i="8"/>
  <c r="F493" i="8"/>
  <c r="G493" i="8"/>
  <c r="F494" i="8"/>
  <c r="G494" i="8"/>
  <c r="F495" i="8"/>
  <c r="G495" i="8"/>
  <c r="F496" i="8"/>
  <c r="G496" i="8"/>
  <c r="F497" i="8"/>
  <c r="G497" i="8"/>
  <c r="F498" i="8"/>
  <c r="G498" i="8"/>
  <c r="F499" i="8"/>
  <c r="G499" i="8"/>
  <c r="F500" i="8"/>
  <c r="G500" i="8"/>
  <c r="F501" i="8"/>
  <c r="G501" i="8"/>
  <c r="F502" i="8"/>
  <c r="G502" i="8"/>
  <c r="F503" i="8"/>
  <c r="G503" i="8"/>
  <c r="F504" i="8"/>
  <c r="G504" i="8"/>
  <c r="F505" i="8"/>
  <c r="G505" i="8"/>
  <c r="F506" i="8"/>
  <c r="G506" i="8"/>
  <c r="F507" i="8"/>
  <c r="G507" i="8"/>
  <c r="F508" i="8"/>
  <c r="G508" i="8"/>
  <c r="F509" i="8"/>
  <c r="G509" i="8"/>
  <c r="F510" i="8"/>
  <c r="G510" i="8"/>
  <c r="F511" i="8"/>
  <c r="G511" i="8"/>
  <c r="F512" i="8"/>
  <c r="G512" i="8"/>
  <c r="F513" i="8"/>
  <c r="G513" i="8"/>
  <c r="F514" i="8"/>
  <c r="G514" i="8"/>
  <c r="F515" i="8"/>
  <c r="G515" i="8"/>
  <c r="F516" i="8"/>
  <c r="G516" i="8"/>
  <c r="F517" i="8"/>
  <c r="G517" i="8"/>
  <c r="F518" i="8"/>
  <c r="G518" i="8"/>
  <c r="F519" i="8"/>
  <c r="G519" i="8"/>
  <c r="F520" i="8"/>
  <c r="G520" i="8"/>
  <c r="F521" i="8"/>
  <c r="G521" i="8"/>
  <c r="F522" i="8"/>
  <c r="G522" i="8"/>
  <c r="F523" i="8"/>
  <c r="G523" i="8"/>
  <c r="F524" i="8"/>
  <c r="G524" i="8"/>
  <c r="F525" i="8"/>
  <c r="G525" i="8"/>
  <c r="F526" i="8"/>
  <c r="G526" i="8"/>
  <c r="F527" i="8"/>
  <c r="G527" i="8"/>
  <c r="F528" i="8"/>
  <c r="G528" i="8"/>
  <c r="F529" i="8"/>
  <c r="G529" i="8"/>
  <c r="F530" i="8"/>
  <c r="G530" i="8"/>
  <c r="F531" i="8"/>
  <c r="G531" i="8"/>
  <c r="F532" i="8"/>
  <c r="G532" i="8"/>
  <c r="F533" i="8"/>
  <c r="G533" i="8"/>
  <c r="F534" i="8"/>
  <c r="G534" i="8"/>
  <c r="F535" i="8"/>
  <c r="G535" i="8"/>
  <c r="F536" i="8"/>
  <c r="G536" i="8"/>
  <c r="F537" i="8"/>
  <c r="G537" i="8"/>
  <c r="F538" i="8"/>
  <c r="G538" i="8"/>
  <c r="F539" i="8"/>
  <c r="G539" i="8"/>
  <c r="F540" i="8"/>
  <c r="G540" i="8"/>
  <c r="F541" i="8"/>
  <c r="G541" i="8"/>
  <c r="F542" i="8"/>
  <c r="G542" i="8"/>
  <c r="F543" i="8"/>
  <c r="G543" i="8"/>
  <c r="F544" i="8"/>
  <c r="G544" i="8"/>
  <c r="F545" i="8"/>
  <c r="G545" i="8"/>
  <c r="F546" i="8"/>
  <c r="G546" i="8"/>
  <c r="F547" i="8"/>
  <c r="G547" i="8"/>
  <c r="F548" i="8"/>
  <c r="G548" i="8"/>
  <c r="F549" i="8"/>
  <c r="G549" i="8"/>
  <c r="F550" i="8"/>
  <c r="G550" i="8"/>
  <c r="F551" i="8"/>
  <c r="G551" i="8"/>
  <c r="F552" i="8"/>
  <c r="G552" i="8"/>
  <c r="F553" i="8"/>
  <c r="G553" i="8"/>
  <c r="F554" i="8"/>
  <c r="G554" i="8"/>
  <c r="F555" i="8"/>
  <c r="G555" i="8"/>
  <c r="F556" i="8"/>
  <c r="G556" i="8"/>
  <c r="F557" i="8"/>
  <c r="G557" i="8"/>
  <c r="F558" i="8"/>
  <c r="G558" i="8"/>
  <c r="F559" i="8"/>
  <c r="G559" i="8"/>
  <c r="F560" i="8"/>
  <c r="G560" i="8"/>
  <c r="F561" i="8"/>
  <c r="G561" i="8"/>
  <c r="F562" i="8"/>
  <c r="G562" i="8"/>
  <c r="F563" i="8"/>
  <c r="G563" i="8"/>
  <c r="F564" i="8"/>
  <c r="G564" i="8"/>
  <c r="F565" i="8"/>
  <c r="G565" i="8"/>
  <c r="F566" i="8"/>
  <c r="G566" i="8"/>
  <c r="F567" i="8"/>
  <c r="G567" i="8"/>
  <c r="F568" i="8"/>
  <c r="G568" i="8"/>
  <c r="F569" i="8"/>
  <c r="G569" i="8"/>
  <c r="F570" i="8"/>
  <c r="G570" i="8"/>
  <c r="F571" i="8"/>
  <c r="G571" i="8"/>
  <c r="F572" i="8"/>
  <c r="G572" i="8"/>
  <c r="F573" i="8"/>
  <c r="G573" i="8"/>
  <c r="F574" i="8"/>
  <c r="G574" i="8"/>
  <c r="F575" i="8"/>
  <c r="G575" i="8"/>
  <c r="F576" i="8"/>
  <c r="G576" i="8"/>
  <c r="F577" i="8"/>
  <c r="G577" i="8"/>
  <c r="F578" i="8"/>
  <c r="G578" i="8"/>
  <c r="F579" i="8"/>
  <c r="G579" i="8"/>
  <c r="F580" i="8"/>
  <c r="G580" i="8"/>
  <c r="F581" i="8"/>
  <c r="G581" i="8"/>
  <c r="F582" i="8"/>
  <c r="G582" i="8"/>
  <c r="F583" i="8"/>
  <c r="G583" i="8"/>
  <c r="F584" i="8"/>
  <c r="G584" i="8"/>
  <c r="F585" i="8"/>
  <c r="G585" i="8"/>
  <c r="F586" i="8"/>
  <c r="G586" i="8"/>
  <c r="F587" i="8"/>
  <c r="G587" i="8"/>
  <c r="F588" i="8"/>
  <c r="G588" i="8"/>
  <c r="F589" i="8"/>
  <c r="G589" i="8"/>
  <c r="F590" i="8"/>
  <c r="G590" i="8"/>
  <c r="F591" i="8"/>
  <c r="G591" i="8"/>
  <c r="F592" i="8"/>
  <c r="G592" i="8"/>
  <c r="F593" i="8"/>
  <c r="G593" i="8"/>
  <c r="F594" i="8"/>
  <c r="G594" i="8"/>
  <c r="F595" i="8"/>
  <c r="G595" i="8"/>
  <c r="F596" i="8"/>
  <c r="G596" i="8"/>
  <c r="F597" i="8"/>
  <c r="G597" i="8"/>
  <c r="F598" i="8"/>
  <c r="G598" i="8"/>
  <c r="F599" i="8"/>
  <c r="G599" i="8"/>
  <c r="F600" i="8"/>
  <c r="G600" i="8"/>
  <c r="F601" i="8"/>
  <c r="G601" i="8"/>
  <c r="F602" i="8"/>
  <c r="G602" i="8"/>
  <c r="F603" i="8"/>
  <c r="G603" i="8"/>
  <c r="F604" i="8"/>
  <c r="G604" i="8"/>
  <c r="F605" i="8"/>
  <c r="G605" i="8"/>
  <c r="F606" i="8"/>
  <c r="G606" i="8"/>
  <c r="F607" i="8"/>
  <c r="G607" i="8"/>
  <c r="F608" i="8"/>
  <c r="G608" i="8"/>
  <c r="F609" i="8"/>
  <c r="G609" i="8"/>
  <c r="F610" i="8"/>
  <c r="G610" i="8"/>
  <c r="F611" i="8"/>
  <c r="G611" i="8"/>
  <c r="F612" i="8"/>
  <c r="G612" i="8"/>
  <c r="F613" i="8"/>
  <c r="G613" i="8"/>
  <c r="F614" i="8"/>
  <c r="G614" i="8"/>
  <c r="F615" i="8"/>
  <c r="G615" i="8"/>
  <c r="F616" i="8"/>
  <c r="G616" i="8"/>
  <c r="F617" i="8"/>
  <c r="G617" i="8"/>
  <c r="F618" i="8"/>
  <c r="G618" i="8"/>
  <c r="F619" i="8"/>
  <c r="G619" i="8"/>
  <c r="F620" i="8"/>
  <c r="G620" i="8"/>
  <c r="F621" i="8"/>
  <c r="G621" i="8"/>
  <c r="F622" i="8"/>
  <c r="G622" i="8"/>
  <c r="F623" i="8"/>
  <c r="G623" i="8"/>
  <c r="F624" i="8"/>
  <c r="G624" i="8"/>
  <c r="F625" i="8"/>
  <c r="G625" i="8"/>
  <c r="F626" i="8"/>
  <c r="G626" i="8"/>
  <c r="F627" i="8"/>
  <c r="G627" i="8"/>
  <c r="F628" i="8"/>
  <c r="G628" i="8"/>
  <c r="F629" i="8"/>
  <c r="G629" i="8"/>
  <c r="F630" i="8"/>
  <c r="G630" i="8"/>
  <c r="F631" i="8"/>
  <c r="G631" i="8"/>
  <c r="F632" i="8"/>
  <c r="G632" i="8"/>
  <c r="F633" i="8"/>
  <c r="G633" i="8"/>
  <c r="F634" i="8"/>
  <c r="G634" i="8"/>
  <c r="F635" i="8"/>
  <c r="G635" i="8"/>
  <c r="F636" i="8"/>
  <c r="G636" i="8"/>
  <c r="F637" i="8"/>
  <c r="G637" i="8"/>
  <c r="F638" i="8"/>
  <c r="G638" i="8"/>
  <c r="F639" i="8"/>
  <c r="G639" i="8"/>
  <c r="F640" i="8"/>
  <c r="G640" i="8"/>
  <c r="F641" i="8"/>
  <c r="G641" i="8"/>
  <c r="F642" i="8"/>
  <c r="G642" i="8"/>
  <c r="F643" i="8"/>
  <c r="G643" i="8"/>
  <c r="F644" i="8"/>
  <c r="G644" i="8"/>
  <c r="F645" i="8"/>
  <c r="G645" i="8"/>
  <c r="F646" i="8"/>
  <c r="G646" i="8"/>
  <c r="F647" i="8"/>
  <c r="G647" i="8"/>
  <c r="F648" i="8"/>
  <c r="G648" i="8"/>
  <c r="F649" i="8"/>
  <c r="G649" i="8"/>
  <c r="F650" i="8"/>
  <c r="G650" i="8"/>
  <c r="F651" i="8"/>
  <c r="G651" i="8"/>
  <c r="F652" i="8"/>
  <c r="G652" i="8"/>
  <c r="F653" i="8"/>
  <c r="G653" i="8"/>
  <c r="F654" i="8"/>
  <c r="G654" i="8"/>
  <c r="F655" i="8"/>
  <c r="G655" i="8"/>
  <c r="F656" i="8"/>
  <c r="G656" i="8"/>
  <c r="F657" i="8"/>
  <c r="G657" i="8"/>
  <c r="F658" i="8"/>
  <c r="G658" i="8"/>
  <c r="F659" i="8"/>
  <c r="G659" i="8"/>
  <c r="F660" i="8"/>
  <c r="G660" i="8"/>
  <c r="F661" i="8"/>
  <c r="G661" i="8"/>
  <c r="F662" i="8"/>
  <c r="G662" i="8"/>
  <c r="F663" i="8"/>
  <c r="G663" i="8"/>
  <c r="F664" i="8"/>
  <c r="G664" i="8"/>
  <c r="F665" i="8"/>
  <c r="G665" i="8"/>
  <c r="F666" i="8"/>
  <c r="G666" i="8"/>
  <c r="F667" i="8"/>
  <c r="G667" i="8"/>
  <c r="F668" i="8"/>
  <c r="G668" i="8"/>
  <c r="F669" i="8"/>
  <c r="G669" i="8"/>
  <c r="F670" i="8"/>
  <c r="G670" i="8"/>
  <c r="F671" i="8"/>
  <c r="G671" i="8"/>
  <c r="F672" i="8"/>
  <c r="G672" i="8"/>
  <c r="F673" i="8"/>
  <c r="G673" i="8"/>
  <c r="F674" i="8"/>
  <c r="G674" i="8"/>
  <c r="F675" i="8"/>
  <c r="G675" i="8"/>
  <c r="F676" i="8"/>
  <c r="G676" i="8"/>
  <c r="F677" i="8"/>
  <c r="G677" i="8"/>
  <c r="F678" i="8"/>
  <c r="G678" i="8"/>
  <c r="F679" i="8"/>
  <c r="G679" i="8"/>
  <c r="F680" i="8"/>
  <c r="G680" i="8"/>
  <c r="F681" i="8"/>
  <c r="G681" i="8"/>
  <c r="F682" i="8"/>
  <c r="G682" i="8"/>
  <c r="F683" i="8"/>
  <c r="G683" i="8"/>
  <c r="F684" i="8"/>
  <c r="G684" i="8"/>
  <c r="F685" i="8"/>
  <c r="G685" i="8"/>
  <c r="F686" i="8"/>
  <c r="G686" i="8"/>
  <c r="F687" i="8"/>
  <c r="G687" i="8"/>
  <c r="F688" i="8"/>
  <c r="G688" i="8"/>
  <c r="F689" i="8"/>
  <c r="G689" i="8"/>
  <c r="F690" i="8"/>
  <c r="G690" i="8"/>
  <c r="F691" i="8"/>
  <c r="G691" i="8"/>
  <c r="F692" i="8"/>
  <c r="G692" i="8"/>
  <c r="F693" i="8"/>
  <c r="G693" i="8"/>
  <c r="F694" i="8"/>
  <c r="G694" i="8"/>
  <c r="F695" i="8"/>
  <c r="G695" i="8"/>
  <c r="F696" i="8"/>
  <c r="G696" i="8"/>
  <c r="F697" i="8"/>
  <c r="G697" i="8"/>
  <c r="F698" i="8"/>
  <c r="G698" i="8"/>
  <c r="F699" i="8"/>
  <c r="G699" i="8"/>
  <c r="F700" i="8"/>
  <c r="G700" i="8"/>
  <c r="F701" i="8"/>
  <c r="G701" i="8"/>
  <c r="F702" i="8"/>
  <c r="G702" i="8"/>
  <c r="F703" i="8"/>
  <c r="G703" i="8"/>
  <c r="F704" i="8"/>
  <c r="G704" i="8"/>
  <c r="F705" i="8"/>
  <c r="G705" i="8"/>
  <c r="F706" i="8"/>
  <c r="G706" i="8"/>
  <c r="F707" i="8"/>
  <c r="G707" i="8"/>
  <c r="F708" i="8"/>
  <c r="G708" i="8"/>
  <c r="F709" i="8"/>
  <c r="G709" i="8"/>
  <c r="F710" i="8"/>
  <c r="G710" i="8"/>
  <c r="F711" i="8"/>
  <c r="G711" i="8"/>
  <c r="F712" i="8"/>
  <c r="G712" i="8"/>
  <c r="F713" i="8"/>
  <c r="G713" i="8"/>
  <c r="F714" i="8"/>
  <c r="G714" i="8"/>
  <c r="F715" i="8"/>
  <c r="G715" i="8"/>
  <c r="F716" i="8"/>
  <c r="G716" i="8"/>
  <c r="F717" i="8"/>
  <c r="G717" i="8"/>
  <c r="F718" i="8"/>
  <c r="G718" i="8"/>
  <c r="F719" i="8"/>
  <c r="G719" i="8"/>
  <c r="F720" i="8"/>
  <c r="G720" i="8"/>
  <c r="F721" i="8"/>
  <c r="G721" i="8"/>
  <c r="F722" i="8"/>
  <c r="G722" i="8"/>
  <c r="F723" i="8"/>
  <c r="G723" i="8"/>
  <c r="F724" i="8"/>
  <c r="G724" i="8"/>
  <c r="F725" i="8"/>
  <c r="G725" i="8"/>
  <c r="F726" i="8"/>
  <c r="G726" i="8"/>
  <c r="F727" i="8"/>
  <c r="G727" i="8"/>
  <c r="F728" i="8"/>
  <c r="G728" i="8"/>
  <c r="F729" i="8"/>
  <c r="G729" i="8"/>
  <c r="F730" i="8"/>
  <c r="G730" i="8"/>
  <c r="F731" i="8"/>
  <c r="G731" i="8"/>
  <c r="F732" i="8"/>
  <c r="G732" i="8"/>
  <c r="F733" i="8"/>
  <c r="G733" i="8"/>
  <c r="F734" i="8"/>
  <c r="G734" i="8"/>
  <c r="F735" i="8"/>
  <c r="G735" i="8"/>
  <c r="F736" i="8"/>
  <c r="G736" i="8"/>
  <c r="F737" i="8"/>
  <c r="G737" i="8"/>
  <c r="F738" i="8"/>
  <c r="G738" i="8"/>
  <c r="F739" i="8"/>
  <c r="G739" i="8"/>
  <c r="F740" i="8"/>
  <c r="G740" i="8"/>
  <c r="F741" i="8"/>
  <c r="G741" i="8"/>
  <c r="F742" i="8"/>
  <c r="G742" i="8"/>
  <c r="F743" i="8"/>
  <c r="G743" i="8"/>
  <c r="F744" i="8"/>
  <c r="G744" i="8"/>
  <c r="F745" i="8"/>
  <c r="G745" i="8"/>
  <c r="F746" i="8"/>
  <c r="G746" i="8"/>
  <c r="F747" i="8"/>
  <c r="G747" i="8"/>
  <c r="F748" i="8"/>
  <c r="G748" i="8"/>
  <c r="F749" i="8"/>
  <c r="G749" i="8"/>
  <c r="F750" i="8"/>
  <c r="G750" i="8"/>
  <c r="F751" i="8"/>
  <c r="G751" i="8"/>
  <c r="F752" i="8"/>
  <c r="G752" i="8"/>
  <c r="F753" i="8"/>
  <c r="G753" i="8"/>
  <c r="F754" i="8"/>
  <c r="G754" i="8"/>
  <c r="F755" i="8"/>
  <c r="G755" i="8"/>
  <c r="F756" i="8"/>
  <c r="G756" i="8"/>
  <c r="F757" i="8"/>
  <c r="G757" i="8"/>
  <c r="F758" i="8"/>
  <c r="G758" i="8"/>
  <c r="F759" i="8"/>
  <c r="G759" i="8"/>
  <c r="F760" i="8"/>
  <c r="G760" i="8"/>
  <c r="F761" i="8"/>
  <c r="G761" i="8"/>
  <c r="F6" i="8"/>
  <c r="G6" i="8"/>
  <c r="I28" i="6"/>
  <c r="J28" i="6"/>
  <c r="K28" i="6"/>
  <c r="G6" i="6"/>
  <c r="G8" i="6"/>
  <c r="G7" i="6"/>
  <c r="G9" i="6"/>
  <c r="G10" i="6"/>
  <c r="G11" i="6"/>
  <c r="G13" i="6"/>
  <c r="G14" i="6"/>
  <c r="G16" i="6"/>
  <c r="G17" i="6"/>
  <c r="G18" i="6"/>
  <c r="G19" i="6"/>
  <c r="G20" i="6"/>
  <c r="G22" i="6"/>
  <c r="G25" i="6"/>
  <c r="G23" i="6"/>
  <c r="G24" i="6"/>
  <c r="G21" i="6"/>
  <c r="G26" i="6"/>
  <c r="G27" i="6"/>
  <c r="G28" i="6"/>
  <c r="G12" i="6"/>
  <c r="G15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5" i="6"/>
  <c r="F5" i="6"/>
  <c r="F6" i="6"/>
  <c r="F8" i="6"/>
  <c r="F7" i="6"/>
  <c r="F9" i="6"/>
  <c r="F10" i="6"/>
  <c r="F11" i="6"/>
  <c r="F13" i="6"/>
  <c r="F14" i="6"/>
  <c r="F16" i="6"/>
  <c r="F17" i="6"/>
  <c r="F18" i="6"/>
  <c r="F19" i="6"/>
  <c r="F20" i="6"/>
  <c r="F22" i="6"/>
  <c r="F25" i="6"/>
  <c r="F23" i="6"/>
  <c r="F24" i="6"/>
  <c r="F21" i="6"/>
  <c r="F26" i="6"/>
  <c r="F27" i="6"/>
  <c r="F26" i="1" s="1"/>
  <c r="F28" i="6"/>
  <c r="F27" i="1" s="1"/>
  <c r="F12" i="6"/>
  <c r="F15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H7" i="1" l="1"/>
  <c r="H32" i="1"/>
  <c r="H13" i="1"/>
  <c r="H30" i="1"/>
  <c r="F29" i="1"/>
  <c r="I35" i="1"/>
  <c r="I43" i="1"/>
  <c r="H38" i="1"/>
  <c r="H12" i="1"/>
  <c r="I5" i="1"/>
  <c r="I28" i="1"/>
  <c r="I36" i="1"/>
  <c r="F28" i="1"/>
  <c r="H39" i="1"/>
  <c r="I29" i="1"/>
  <c r="I37" i="1"/>
  <c r="H31" i="1"/>
  <c r="I6" i="1"/>
  <c r="I30" i="1"/>
  <c r="I38" i="1"/>
  <c r="H5" i="1"/>
  <c r="H33" i="1"/>
  <c r="H15" i="1"/>
  <c r="I51" i="1"/>
  <c r="I59" i="1"/>
  <c r="I67" i="1"/>
  <c r="I75" i="1"/>
  <c r="I83" i="1"/>
  <c r="I91" i="1"/>
  <c r="I99" i="1"/>
  <c r="I107" i="1"/>
  <c r="I115" i="1"/>
  <c r="I123" i="1"/>
  <c r="I131" i="1"/>
  <c r="I139" i="1"/>
  <c r="I147" i="1"/>
  <c r="I155" i="1"/>
  <c r="I163" i="1"/>
  <c r="I171" i="1"/>
  <c r="I179" i="1"/>
  <c r="I187" i="1"/>
  <c r="I195" i="1"/>
  <c r="I203" i="1"/>
  <c r="I211" i="1"/>
  <c r="I219" i="1"/>
  <c r="I227" i="1"/>
  <c r="I235" i="1"/>
  <c r="I243" i="1"/>
  <c r="I251" i="1"/>
  <c r="I259" i="1"/>
  <c r="I267" i="1"/>
  <c r="I275" i="1"/>
  <c r="I283" i="1"/>
  <c r="B15" i="1"/>
  <c r="B23" i="1"/>
  <c r="I4" i="1"/>
  <c r="I47" i="1"/>
  <c r="I55" i="1"/>
  <c r="I63" i="1"/>
  <c r="I71" i="1"/>
  <c r="I79" i="1"/>
  <c r="I87" i="1"/>
  <c r="I95" i="1"/>
  <c r="I103" i="1"/>
  <c r="I111" i="1"/>
  <c r="I119" i="1"/>
  <c r="I127" i="1"/>
  <c r="I135" i="1"/>
  <c r="I143" i="1"/>
  <c r="I151" i="1"/>
  <c r="I159" i="1"/>
  <c r="I167" i="1"/>
  <c r="I175" i="1"/>
  <c r="I183" i="1"/>
  <c r="I191" i="1"/>
  <c r="I199" i="1"/>
  <c r="I207" i="1"/>
  <c r="I215" i="1"/>
  <c r="I223" i="1"/>
  <c r="I231" i="1"/>
  <c r="I239" i="1"/>
  <c r="I247" i="1"/>
  <c r="I255" i="1"/>
  <c r="I263" i="1"/>
  <c r="I271" i="1"/>
  <c r="I279" i="1"/>
  <c r="B18" i="1"/>
  <c r="B21" i="1"/>
  <c r="B20" i="1"/>
  <c r="B25" i="1"/>
  <c r="B13" i="1"/>
  <c r="B19" i="1"/>
  <c r="B4" i="1"/>
  <c r="B7" i="1"/>
  <c r="B10" i="1"/>
  <c r="B26" i="1"/>
  <c r="B17" i="1"/>
  <c r="B27" i="1"/>
  <c r="B24" i="1"/>
  <c r="I49" i="1"/>
  <c r="I57" i="1"/>
  <c r="I65" i="1"/>
  <c r="I73" i="1"/>
  <c r="I81" i="1"/>
  <c r="I89" i="1"/>
  <c r="I97" i="1"/>
  <c r="I105" i="1"/>
  <c r="I113" i="1"/>
  <c r="I121" i="1"/>
  <c r="I129" i="1"/>
  <c r="I137" i="1"/>
  <c r="I145" i="1"/>
  <c r="I153" i="1"/>
  <c r="I161" i="1"/>
  <c r="I169" i="1"/>
  <c r="I177" i="1"/>
  <c r="I185" i="1"/>
  <c r="I193" i="1"/>
  <c r="I201" i="1"/>
  <c r="I209" i="1"/>
  <c r="I217" i="1"/>
  <c r="I225" i="1"/>
  <c r="I233" i="1"/>
  <c r="I241" i="1"/>
  <c r="I249" i="1"/>
  <c r="I257" i="1"/>
  <c r="I265" i="1"/>
  <c r="I273" i="1"/>
  <c r="I281" i="1"/>
  <c r="B22" i="1"/>
  <c r="B16" i="1"/>
  <c r="I45" i="1"/>
  <c r="I53" i="1"/>
  <c r="I61" i="1"/>
  <c r="I69" i="1"/>
  <c r="I77" i="1"/>
  <c r="I85" i="1"/>
  <c r="I93" i="1"/>
  <c r="I101" i="1"/>
  <c r="I109" i="1"/>
  <c r="I117" i="1"/>
  <c r="I125" i="1"/>
  <c r="I133" i="1"/>
  <c r="I141" i="1"/>
  <c r="I149" i="1"/>
  <c r="I157" i="1"/>
  <c r="I165" i="1"/>
  <c r="I173" i="1"/>
  <c r="I181" i="1"/>
  <c r="I189" i="1"/>
  <c r="I197" i="1"/>
  <c r="I205" i="1"/>
  <c r="I213" i="1"/>
  <c r="I221" i="1"/>
  <c r="I229" i="1"/>
  <c r="I237" i="1"/>
  <c r="I245" i="1"/>
  <c r="I253" i="1"/>
  <c r="I261" i="1"/>
  <c r="I269" i="1"/>
  <c r="I277" i="1"/>
  <c r="I285" i="1"/>
  <c r="B14" i="1"/>
  <c r="B5" i="1"/>
  <c r="B11" i="1"/>
  <c r="B12" i="1"/>
  <c r="B6" i="1"/>
  <c r="B9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6" i="1"/>
  <c r="I228" i="1"/>
  <c r="I230" i="1"/>
  <c r="I232" i="1"/>
  <c r="I234" i="1"/>
  <c r="I236" i="1"/>
  <c r="I238" i="1"/>
  <c r="I240" i="1"/>
  <c r="I242" i="1"/>
  <c r="I244" i="1"/>
  <c r="I246" i="1"/>
  <c r="I248" i="1"/>
  <c r="I250" i="1"/>
  <c r="I252" i="1"/>
  <c r="I254" i="1"/>
  <c r="I256" i="1"/>
  <c r="I258" i="1"/>
  <c r="I260" i="1"/>
  <c r="I262" i="1"/>
  <c r="I264" i="1"/>
  <c r="I266" i="1"/>
  <c r="I268" i="1"/>
  <c r="I270" i="1"/>
  <c r="I272" i="1"/>
  <c r="I274" i="1"/>
  <c r="I276" i="1"/>
  <c r="I278" i="1"/>
  <c r="I280" i="1"/>
  <c r="I282" i="1"/>
  <c r="I284" i="1"/>
  <c r="E3016" i="10"/>
  <c r="D3016" i="10" s="1"/>
  <c r="E3015" i="10"/>
  <c r="D3015" i="10" s="1"/>
  <c r="E3014" i="10"/>
  <c r="D3014" i="10" s="1"/>
  <c r="E3013" i="10"/>
  <c r="D3013" i="10" s="1"/>
  <c r="E3012" i="10"/>
  <c r="D3012" i="10" s="1"/>
  <c r="E3011" i="10"/>
  <c r="D3011" i="10" s="1"/>
  <c r="E3010" i="10"/>
  <c r="D3010" i="10" s="1"/>
  <c r="E3009" i="10"/>
  <c r="D3009" i="10" s="1"/>
  <c r="E3008" i="10"/>
  <c r="D3008" i="10" s="1"/>
  <c r="E3007" i="10"/>
  <c r="D3007" i="10" s="1"/>
  <c r="E3006" i="10"/>
  <c r="D3006" i="10" s="1"/>
  <c r="E3005" i="10"/>
  <c r="D3005" i="10"/>
  <c r="E3004" i="10"/>
  <c r="D3004" i="10" s="1"/>
  <c r="E3003" i="10"/>
  <c r="D3003" i="10" s="1"/>
  <c r="E3002" i="10"/>
  <c r="D3002" i="10" s="1"/>
  <c r="E3001" i="10"/>
  <c r="D3001" i="10" s="1"/>
  <c r="E3000" i="10"/>
  <c r="D3000" i="10" s="1"/>
  <c r="E2999" i="10"/>
  <c r="D2999" i="10" s="1"/>
  <c r="E2998" i="10"/>
  <c r="D2998" i="10" s="1"/>
  <c r="E2997" i="10"/>
  <c r="D2997" i="10" s="1"/>
  <c r="E2996" i="10"/>
  <c r="D2996" i="10" s="1"/>
  <c r="E2995" i="10"/>
  <c r="D2995" i="10" s="1"/>
  <c r="E2994" i="10"/>
  <c r="D2994" i="10" s="1"/>
  <c r="E2993" i="10"/>
  <c r="D2993" i="10" s="1"/>
  <c r="E2992" i="10"/>
  <c r="D2992" i="10" s="1"/>
  <c r="E2991" i="10"/>
  <c r="D2991" i="10" s="1"/>
  <c r="E2990" i="10"/>
  <c r="D2990" i="10" s="1"/>
  <c r="E2989" i="10"/>
  <c r="D2989" i="10" s="1"/>
  <c r="E2988" i="10"/>
  <c r="D2988" i="10" s="1"/>
  <c r="E2987" i="10"/>
  <c r="D2987" i="10" s="1"/>
  <c r="E2986" i="10"/>
  <c r="D2986" i="10" s="1"/>
  <c r="E2985" i="10"/>
  <c r="D2985" i="10" s="1"/>
  <c r="E2984" i="10"/>
  <c r="D2984" i="10" s="1"/>
  <c r="E2983" i="10"/>
  <c r="D2983" i="10" s="1"/>
  <c r="E2982" i="10"/>
  <c r="D2982" i="10" s="1"/>
  <c r="E2981" i="10"/>
  <c r="D2981" i="10" s="1"/>
  <c r="E2980" i="10"/>
  <c r="D2980" i="10" s="1"/>
  <c r="E2979" i="10"/>
  <c r="D2979" i="10" s="1"/>
  <c r="E2978" i="10"/>
  <c r="D2978" i="10" s="1"/>
  <c r="E2977" i="10"/>
  <c r="D2977" i="10"/>
  <c r="E2976" i="10"/>
  <c r="D2976" i="10" s="1"/>
  <c r="E2975" i="10"/>
  <c r="D2975" i="10"/>
  <c r="E2974" i="10"/>
  <c r="D2974" i="10" s="1"/>
  <c r="E2973" i="10"/>
  <c r="D2973" i="10" s="1"/>
  <c r="E2972" i="10"/>
  <c r="D2972" i="10" s="1"/>
  <c r="E2971" i="10"/>
  <c r="D2971" i="10" s="1"/>
  <c r="E2970" i="10"/>
  <c r="D2970" i="10" s="1"/>
  <c r="E2969" i="10"/>
  <c r="D2969" i="10"/>
  <c r="E2968" i="10"/>
  <c r="D2968" i="10" s="1"/>
  <c r="E2967" i="10"/>
  <c r="D2967" i="10" s="1"/>
  <c r="E2966" i="10"/>
  <c r="D2966" i="10" s="1"/>
  <c r="E2965" i="10"/>
  <c r="D2965" i="10" s="1"/>
  <c r="E2964" i="10"/>
  <c r="D2964" i="10" s="1"/>
  <c r="E2963" i="10"/>
  <c r="D2963" i="10" s="1"/>
  <c r="E2962" i="10"/>
  <c r="D2962" i="10" s="1"/>
  <c r="E2961" i="10"/>
  <c r="D2961" i="10" s="1"/>
  <c r="E2960" i="10"/>
  <c r="D2960" i="10" s="1"/>
  <c r="E2959" i="10"/>
  <c r="D2959" i="10" s="1"/>
  <c r="E2958" i="10"/>
  <c r="D2958" i="10" s="1"/>
  <c r="E2957" i="10"/>
  <c r="D2957" i="10" s="1"/>
  <c r="E2956" i="10"/>
  <c r="D2956" i="10" s="1"/>
  <c r="E2955" i="10"/>
  <c r="D2955" i="10" s="1"/>
  <c r="E2954" i="10"/>
  <c r="D2954" i="10" s="1"/>
  <c r="E2953" i="10"/>
  <c r="D2953" i="10" s="1"/>
  <c r="E2952" i="10"/>
  <c r="D2952" i="10" s="1"/>
  <c r="E2951" i="10"/>
  <c r="D2951" i="10" s="1"/>
  <c r="E2950" i="10"/>
  <c r="D2950" i="10" s="1"/>
  <c r="E2949" i="10"/>
  <c r="D2949" i="10"/>
  <c r="E2948" i="10"/>
  <c r="D2948" i="10" s="1"/>
  <c r="E2947" i="10"/>
  <c r="D2947" i="10" s="1"/>
  <c r="E2946" i="10"/>
  <c r="D2946" i="10" s="1"/>
  <c r="E2945" i="10"/>
  <c r="D2945" i="10" s="1"/>
  <c r="E2944" i="10"/>
  <c r="D2944" i="10" s="1"/>
  <c r="E2943" i="10"/>
  <c r="D2943" i="10"/>
  <c r="E2942" i="10"/>
  <c r="D2942" i="10" s="1"/>
  <c r="E2941" i="10"/>
  <c r="D2941" i="10" s="1"/>
  <c r="E2940" i="10"/>
  <c r="D2940" i="10" s="1"/>
  <c r="E2939" i="10"/>
  <c r="D2939" i="10" s="1"/>
  <c r="E2938" i="10"/>
  <c r="D2938" i="10" s="1"/>
  <c r="E2937" i="10"/>
  <c r="D2937" i="10"/>
  <c r="E2936" i="10"/>
  <c r="D2936" i="10" s="1"/>
  <c r="E2935" i="10"/>
  <c r="D2935" i="10" s="1"/>
  <c r="E2934" i="10"/>
  <c r="D2934" i="10" s="1"/>
  <c r="E2933" i="10"/>
  <c r="D2933" i="10" s="1"/>
  <c r="E2932" i="10"/>
  <c r="D2932" i="10" s="1"/>
  <c r="E2931" i="10"/>
  <c r="D2931" i="10" s="1"/>
  <c r="E2930" i="10"/>
  <c r="D2930" i="10" s="1"/>
  <c r="E2929" i="10"/>
  <c r="D2929" i="10"/>
  <c r="E2928" i="10"/>
  <c r="D2928" i="10" s="1"/>
  <c r="E2927" i="10"/>
  <c r="D2927" i="10" s="1"/>
  <c r="E2926" i="10"/>
  <c r="D2926" i="10" s="1"/>
  <c r="E2925" i="10"/>
  <c r="D2925" i="10" s="1"/>
  <c r="E2924" i="10"/>
  <c r="D2924" i="10" s="1"/>
  <c r="E2923" i="10"/>
  <c r="D2923" i="10" s="1"/>
  <c r="E2922" i="10"/>
  <c r="D2922" i="10" s="1"/>
  <c r="E2921" i="10"/>
  <c r="D2921" i="10" s="1"/>
  <c r="E2920" i="10"/>
  <c r="D2920" i="10" s="1"/>
  <c r="E2919" i="10"/>
  <c r="D2919" i="10" s="1"/>
  <c r="E2918" i="10"/>
  <c r="D2918" i="10" s="1"/>
  <c r="E2917" i="10"/>
  <c r="D2917" i="10" s="1"/>
  <c r="E2916" i="10"/>
  <c r="D2916" i="10" s="1"/>
  <c r="E2915" i="10"/>
  <c r="D2915" i="10" s="1"/>
  <c r="E2914" i="10"/>
  <c r="D2914" i="10" s="1"/>
  <c r="E2913" i="10"/>
  <c r="D2913" i="10" s="1"/>
  <c r="E2912" i="10"/>
  <c r="D2912" i="10" s="1"/>
  <c r="E2911" i="10"/>
  <c r="D2911" i="10"/>
  <c r="E2910" i="10"/>
  <c r="D2910" i="10" s="1"/>
  <c r="E2909" i="10"/>
  <c r="D2909" i="10" s="1"/>
  <c r="E2908" i="10"/>
  <c r="D2908" i="10" s="1"/>
  <c r="E2907" i="10"/>
  <c r="D2907" i="10" s="1"/>
  <c r="E2906" i="10"/>
  <c r="D2906" i="10" s="1"/>
  <c r="E2905" i="10"/>
  <c r="D2905" i="10"/>
  <c r="E2904" i="10"/>
  <c r="D2904" i="10" s="1"/>
  <c r="E2903" i="10"/>
  <c r="D2903" i="10" s="1"/>
  <c r="E2902" i="10"/>
  <c r="D2902" i="10" s="1"/>
  <c r="E2901" i="10"/>
  <c r="D2901" i="10" s="1"/>
  <c r="E2900" i="10"/>
  <c r="D2900" i="10" s="1"/>
  <c r="E2899" i="10"/>
  <c r="D2899" i="10" s="1"/>
  <c r="E2898" i="10"/>
  <c r="D2898" i="10" s="1"/>
  <c r="E2897" i="10"/>
  <c r="D2897" i="10" s="1"/>
  <c r="E2896" i="10"/>
  <c r="D2896" i="10" s="1"/>
  <c r="E2895" i="10"/>
  <c r="D2895" i="10" s="1"/>
  <c r="E2894" i="10"/>
  <c r="D2894" i="10" s="1"/>
  <c r="E2893" i="10"/>
  <c r="D2893" i="10" s="1"/>
  <c r="E2892" i="10"/>
  <c r="D2892" i="10" s="1"/>
  <c r="E2891" i="10"/>
  <c r="D2891" i="10" s="1"/>
  <c r="E2890" i="10"/>
  <c r="D2890" i="10" s="1"/>
  <c r="E2889" i="10"/>
  <c r="D2889" i="10" s="1"/>
  <c r="E2888" i="10"/>
  <c r="D2888" i="10" s="1"/>
  <c r="E2887" i="10"/>
  <c r="D2887" i="10" s="1"/>
  <c r="E2886" i="10"/>
  <c r="D2886" i="10" s="1"/>
  <c r="E2885" i="10"/>
  <c r="D2885" i="10"/>
  <c r="E2884" i="10"/>
  <c r="D2884" i="10" s="1"/>
  <c r="E2883" i="10"/>
  <c r="D2883" i="10" s="1"/>
  <c r="E2882" i="10"/>
  <c r="D2882" i="10" s="1"/>
  <c r="E2881" i="10"/>
  <c r="D2881" i="10" s="1"/>
  <c r="E2880" i="10"/>
  <c r="D2880" i="10" s="1"/>
  <c r="E2879" i="10"/>
  <c r="D2879" i="10" s="1"/>
  <c r="E2878" i="10"/>
  <c r="D2878" i="10" s="1"/>
  <c r="E2877" i="10"/>
  <c r="D2877" i="10"/>
  <c r="E2876" i="10"/>
  <c r="D2876" i="10" s="1"/>
  <c r="E2875" i="10"/>
  <c r="D2875" i="10" s="1"/>
  <c r="E2874" i="10"/>
  <c r="D2874" i="10" s="1"/>
  <c r="E2873" i="10"/>
  <c r="D2873" i="10"/>
  <c r="E2872" i="10"/>
  <c r="D2872" i="10" s="1"/>
  <c r="E2871" i="10"/>
  <c r="D2871" i="10" s="1"/>
  <c r="E2870" i="10"/>
  <c r="D2870" i="10" s="1"/>
  <c r="E2869" i="10"/>
  <c r="D2869" i="10" s="1"/>
  <c r="E2868" i="10"/>
  <c r="D2868" i="10" s="1"/>
  <c r="E2867" i="10"/>
  <c r="D2867" i="10" s="1"/>
  <c r="E2866" i="10"/>
  <c r="D2866" i="10" s="1"/>
  <c r="E2865" i="10"/>
  <c r="D2865" i="10" s="1"/>
  <c r="E2864" i="10"/>
  <c r="D2864" i="10" s="1"/>
  <c r="E2863" i="10"/>
  <c r="D2863" i="10" s="1"/>
  <c r="E2862" i="10"/>
  <c r="D2862" i="10" s="1"/>
  <c r="E2861" i="10"/>
  <c r="D2861" i="10" s="1"/>
  <c r="E2860" i="10"/>
  <c r="D2860" i="10" s="1"/>
  <c r="E2859" i="10"/>
  <c r="D2859" i="10" s="1"/>
  <c r="E2858" i="10"/>
  <c r="D2858" i="10" s="1"/>
  <c r="E2857" i="10"/>
  <c r="D2857" i="10" s="1"/>
  <c r="E2856" i="10"/>
  <c r="D2856" i="10" s="1"/>
  <c r="E2855" i="10"/>
  <c r="D2855" i="10" s="1"/>
  <c r="E2854" i="10"/>
  <c r="D2854" i="10" s="1"/>
  <c r="E2853" i="10"/>
  <c r="D2853" i="10"/>
  <c r="E2852" i="10"/>
  <c r="D2852" i="10" s="1"/>
  <c r="E2851" i="10"/>
  <c r="D2851" i="10" s="1"/>
  <c r="E2850" i="10"/>
  <c r="D2850" i="10" s="1"/>
  <c r="E2849" i="10"/>
  <c r="D2849" i="10" s="1"/>
  <c r="E2848" i="10"/>
  <c r="D2848" i="10" s="1"/>
  <c r="E2847" i="10"/>
  <c r="D2847" i="10" s="1"/>
  <c r="E2846" i="10"/>
  <c r="D2846" i="10" s="1"/>
  <c r="E2845" i="10"/>
  <c r="D2845" i="10"/>
  <c r="E2844" i="10"/>
  <c r="D2844" i="10" s="1"/>
  <c r="E2843" i="10"/>
  <c r="D2843" i="10" s="1"/>
  <c r="E2842" i="10"/>
  <c r="D2842" i="10" s="1"/>
  <c r="E2841" i="10"/>
  <c r="D2841" i="10" s="1"/>
  <c r="E2840" i="10"/>
  <c r="D2840" i="10" s="1"/>
  <c r="E2839" i="10"/>
  <c r="D2839" i="10"/>
  <c r="E2838" i="10"/>
  <c r="D2838" i="10" s="1"/>
  <c r="E2837" i="10"/>
  <c r="D2837" i="10" s="1"/>
  <c r="E2836" i="10"/>
  <c r="D2836" i="10" s="1"/>
  <c r="E2835" i="10"/>
  <c r="D2835" i="10" s="1"/>
  <c r="E2834" i="10"/>
  <c r="D2834" i="10" s="1"/>
  <c r="E2833" i="10"/>
  <c r="D2833" i="10"/>
  <c r="E2832" i="10"/>
  <c r="D2832" i="10" s="1"/>
  <c r="E2831" i="10"/>
  <c r="D2831" i="10" s="1"/>
  <c r="E2830" i="10"/>
  <c r="D2830" i="10" s="1"/>
  <c r="E2829" i="10"/>
  <c r="D2829" i="10" s="1"/>
  <c r="E2828" i="10"/>
  <c r="D2828" i="10" s="1"/>
  <c r="E2827" i="10"/>
  <c r="D2827" i="10" s="1"/>
  <c r="E2826" i="10"/>
  <c r="D2826" i="10" s="1"/>
  <c r="E2825" i="10"/>
  <c r="D2825" i="10" s="1"/>
  <c r="E2824" i="10"/>
  <c r="D2824" i="10" s="1"/>
  <c r="E2823" i="10"/>
  <c r="D2823" i="10" s="1"/>
  <c r="E2822" i="10"/>
  <c r="D2822" i="10" s="1"/>
  <c r="E2821" i="10"/>
  <c r="D2821" i="10"/>
  <c r="E2820" i="10"/>
  <c r="D2820" i="10" s="1"/>
  <c r="E2819" i="10"/>
  <c r="D2819" i="10" s="1"/>
  <c r="E2818" i="10"/>
  <c r="D2818" i="10" s="1"/>
  <c r="E2817" i="10"/>
  <c r="D2817" i="10" s="1"/>
  <c r="E2816" i="10"/>
  <c r="D2816" i="10" s="1"/>
  <c r="E2815" i="10"/>
  <c r="D2815" i="10"/>
  <c r="E2814" i="10"/>
  <c r="D2814" i="10" s="1"/>
  <c r="E2813" i="10"/>
  <c r="D2813" i="10" s="1"/>
  <c r="E2812" i="10"/>
  <c r="D2812" i="10" s="1"/>
  <c r="E2811" i="10"/>
  <c r="D2811" i="10" s="1"/>
  <c r="E2810" i="10"/>
  <c r="D2810" i="10" s="1"/>
  <c r="E2809" i="10"/>
  <c r="D2809" i="10" s="1"/>
  <c r="E2808" i="10"/>
  <c r="D2808" i="10" s="1"/>
  <c r="E2807" i="10"/>
  <c r="D2807" i="10"/>
  <c r="E2806" i="10"/>
  <c r="D2806" i="10" s="1"/>
  <c r="E2805" i="10"/>
  <c r="D2805" i="10" s="1"/>
  <c r="E2804" i="10"/>
  <c r="D2804" i="10" s="1"/>
  <c r="E2803" i="10"/>
  <c r="D2803" i="10" s="1"/>
  <c r="E2802" i="10"/>
  <c r="D2802" i="10" s="1"/>
  <c r="E2801" i="10"/>
  <c r="D2801" i="10" s="1"/>
  <c r="E2800" i="10"/>
  <c r="D2800" i="10" s="1"/>
  <c r="E2799" i="10"/>
  <c r="D2799" i="10" s="1"/>
  <c r="E2798" i="10"/>
  <c r="D2798" i="10" s="1"/>
  <c r="E2797" i="10"/>
  <c r="D2797" i="10" s="1"/>
  <c r="E2796" i="10"/>
  <c r="D2796" i="10" s="1"/>
  <c r="E2795" i="10"/>
  <c r="D2795" i="10" s="1"/>
  <c r="E2794" i="10"/>
  <c r="D2794" i="10" s="1"/>
  <c r="E2793" i="10"/>
  <c r="D2793" i="10" s="1"/>
  <c r="E2792" i="10"/>
  <c r="D2792" i="10" s="1"/>
  <c r="E2791" i="10"/>
  <c r="D2791" i="10" s="1"/>
  <c r="E2790" i="10"/>
  <c r="D2790" i="10" s="1"/>
  <c r="E2789" i="10"/>
  <c r="D2789" i="10"/>
  <c r="E2788" i="10"/>
  <c r="D2788" i="10" s="1"/>
  <c r="E2787" i="10"/>
  <c r="D2787" i="10" s="1"/>
  <c r="E2786" i="10"/>
  <c r="D2786" i="10" s="1"/>
  <c r="E2785" i="10"/>
  <c r="D2785" i="10" s="1"/>
  <c r="E2784" i="10"/>
  <c r="D2784" i="10" s="1"/>
  <c r="E2783" i="10"/>
  <c r="D2783" i="10" s="1"/>
  <c r="E2782" i="10"/>
  <c r="D2782" i="10" s="1"/>
  <c r="E2781" i="10"/>
  <c r="D2781" i="10" s="1"/>
  <c r="E2780" i="10"/>
  <c r="D2780" i="10" s="1"/>
  <c r="E2779" i="10"/>
  <c r="D2779" i="10" s="1"/>
  <c r="E2778" i="10"/>
  <c r="D2778" i="10" s="1"/>
  <c r="E2777" i="10"/>
  <c r="D2777" i="10" s="1"/>
  <c r="E2776" i="10"/>
  <c r="D2776" i="10" s="1"/>
  <c r="E2775" i="10"/>
  <c r="D2775" i="10" s="1"/>
  <c r="E2774" i="10"/>
  <c r="D2774" i="10" s="1"/>
  <c r="E2773" i="10"/>
  <c r="D2773" i="10" s="1"/>
  <c r="E2772" i="10"/>
  <c r="D2772" i="10" s="1"/>
  <c r="E2771" i="10"/>
  <c r="D2771" i="10" s="1"/>
  <c r="E2770" i="10"/>
  <c r="D2770" i="10" s="1"/>
  <c r="E2769" i="10"/>
  <c r="D2769" i="10" s="1"/>
  <c r="E2768" i="10"/>
  <c r="D2768" i="10" s="1"/>
  <c r="E2767" i="10"/>
  <c r="D2767" i="10" s="1"/>
  <c r="E2766" i="10"/>
  <c r="D2766" i="10" s="1"/>
  <c r="E2765" i="10"/>
  <c r="D2765" i="10" s="1"/>
  <c r="E2764" i="10"/>
  <c r="D2764" i="10" s="1"/>
  <c r="E2763" i="10"/>
  <c r="D2763" i="10" s="1"/>
  <c r="E2762" i="10"/>
  <c r="D2762" i="10" s="1"/>
  <c r="E2761" i="10"/>
  <c r="D2761" i="10" s="1"/>
  <c r="E2760" i="10"/>
  <c r="D2760" i="10" s="1"/>
  <c r="E2759" i="10"/>
  <c r="D2759" i="10" s="1"/>
  <c r="E2758" i="10"/>
  <c r="D2758" i="10" s="1"/>
  <c r="E2757" i="10"/>
  <c r="D2757" i="10"/>
  <c r="E2756" i="10"/>
  <c r="D2756" i="10" s="1"/>
  <c r="E2755" i="10"/>
  <c r="D2755" i="10" s="1"/>
  <c r="E2754" i="10"/>
  <c r="D2754" i="10" s="1"/>
  <c r="E2753" i="10"/>
  <c r="D2753" i="10" s="1"/>
  <c r="E2752" i="10"/>
  <c r="D2752" i="10" s="1"/>
  <c r="E2751" i="10"/>
  <c r="D2751" i="10"/>
  <c r="E2750" i="10"/>
  <c r="D2750" i="10" s="1"/>
  <c r="E2749" i="10"/>
  <c r="D2749" i="10"/>
  <c r="E2748" i="10"/>
  <c r="D2748" i="10" s="1"/>
  <c r="E2747" i="10"/>
  <c r="D2747" i="10" s="1"/>
  <c r="E2746" i="10"/>
  <c r="D2746" i="10" s="1"/>
  <c r="E2745" i="10"/>
  <c r="D2745" i="10"/>
  <c r="E2744" i="10"/>
  <c r="D2744" i="10" s="1"/>
  <c r="E2743" i="10"/>
  <c r="D2743" i="10" s="1"/>
  <c r="E2742" i="10"/>
  <c r="D2742" i="10" s="1"/>
  <c r="E2741" i="10"/>
  <c r="D2741" i="10" s="1"/>
  <c r="E2740" i="10"/>
  <c r="D2740" i="10" s="1"/>
  <c r="E2739" i="10"/>
  <c r="D2739" i="10" s="1"/>
  <c r="E2738" i="10"/>
  <c r="D2738" i="10" s="1"/>
  <c r="E2737" i="10"/>
  <c r="D2737" i="10" s="1"/>
  <c r="E2736" i="10"/>
  <c r="D2736" i="10" s="1"/>
  <c r="E2735" i="10"/>
  <c r="D2735" i="10" s="1"/>
  <c r="E2734" i="10"/>
  <c r="D2734" i="10" s="1"/>
  <c r="E2733" i="10"/>
  <c r="D2733" i="10" s="1"/>
  <c r="E2732" i="10"/>
  <c r="D2732" i="10" s="1"/>
  <c r="E2731" i="10"/>
  <c r="D2731" i="10" s="1"/>
  <c r="E2730" i="10"/>
  <c r="D2730" i="10" s="1"/>
  <c r="E2729" i="10"/>
  <c r="D2729" i="10" s="1"/>
  <c r="E2728" i="10"/>
  <c r="D2728" i="10" s="1"/>
  <c r="E2727" i="10"/>
  <c r="D2727" i="10" s="1"/>
  <c r="E2726" i="10"/>
  <c r="D2726" i="10" s="1"/>
  <c r="E2725" i="10"/>
  <c r="D2725" i="10" s="1"/>
  <c r="E2724" i="10"/>
  <c r="D2724" i="10" s="1"/>
  <c r="E2723" i="10"/>
  <c r="D2723" i="10" s="1"/>
  <c r="E2722" i="10"/>
  <c r="D2722" i="10" s="1"/>
  <c r="E2721" i="10"/>
  <c r="D2721" i="10" s="1"/>
  <c r="E2720" i="10"/>
  <c r="D2720" i="10" s="1"/>
  <c r="E2719" i="10"/>
  <c r="D2719" i="10" s="1"/>
  <c r="E2718" i="10"/>
  <c r="D2718" i="10" s="1"/>
  <c r="E2717" i="10"/>
  <c r="D2717" i="10" s="1"/>
  <c r="E2716" i="10"/>
  <c r="D2716" i="10" s="1"/>
  <c r="E2715" i="10"/>
  <c r="D2715" i="10" s="1"/>
  <c r="E2714" i="10"/>
  <c r="D2714" i="10" s="1"/>
  <c r="E2713" i="10"/>
  <c r="D2713" i="10" s="1"/>
  <c r="E2712" i="10"/>
  <c r="D2712" i="10" s="1"/>
  <c r="E2711" i="10"/>
  <c r="D2711" i="10" s="1"/>
  <c r="E2710" i="10"/>
  <c r="D2710" i="10" s="1"/>
  <c r="E2709" i="10"/>
  <c r="D2709" i="10" s="1"/>
  <c r="E2708" i="10"/>
  <c r="D2708" i="10" s="1"/>
  <c r="E2707" i="10"/>
  <c r="D2707" i="10" s="1"/>
  <c r="E2706" i="10"/>
  <c r="D2706" i="10" s="1"/>
  <c r="E2705" i="10"/>
  <c r="D2705" i="10"/>
  <c r="E2704" i="10"/>
  <c r="D2704" i="10" s="1"/>
  <c r="E2703" i="10"/>
  <c r="D2703" i="10" s="1"/>
  <c r="E2702" i="10"/>
  <c r="D2702" i="10" s="1"/>
  <c r="E2701" i="10"/>
  <c r="D2701" i="10" s="1"/>
  <c r="E2700" i="10"/>
  <c r="D2700" i="10" s="1"/>
  <c r="E2699" i="10"/>
  <c r="D2699" i="10" s="1"/>
  <c r="E2698" i="10"/>
  <c r="D2698" i="10" s="1"/>
  <c r="E2697" i="10"/>
  <c r="D2697" i="10" s="1"/>
  <c r="E2696" i="10"/>
  <c r="D2696" i="10" s="1"/>
  <c r="E2695" i="10"/>
  <c r="D2695" i="10" s="1"/>
  <c r="E2694" i="10"/>
  <c r="D2694" i="10" s="1"/>
  <c r="E2693" i="10"/>
  <c r="D2693" i="10" s="1"/>
  <c r="E2692" i="10"/>
  <c r="D2692" i="10" s="1"/>
  <c r="E2691" i="10"/>
  <c r="D2691" i="10" s="1"/>
  <c r="E2690" i="10"/>
  <c r="D2690" i="10" s="1"/>
  <c r="E2689" i="10"/>
  <c r="D2689" i="10" s="1"/>
  <c r="E2688" i="10"/>
  <c r="D2688" i="10" s="1"/>
  <c r="E2687" i="10"/>
  <c r="D2687" i="10" s="1"/>
  <c r="E2686" i="10"/>
  <c r="D2686" i="10" s="1"/>
  <c r="E2685" i="10"/>
  <c r="D2685" i="10"/>
  <c r="E2684" i="10"/>
  <c r="D2684" i="10" s="1"/>
  <c r="E2683" i="10"/>
  <c r="D2683" i="10" s="1"/>
  <c r="E2682" i="10"/>
  <c r="D2682" i="10" s="1"/>
  <c r="E2681" i="10"/>
  <c r="D2681" i="10" s="1"/>
  <c r="E2680" i="10"/>
  <c r="D2680" i="10" s="1"/>
  <c r="E2679" i="10"/>
  <c r="D2679" i="10" s="1"/>
  <c r="E2678" i="10"/>
  <c r="D2678" i="10" s="1"/>
  <c r="E2677" i="10"/>
  <c r="D2677" i="10" s="1"/>
  <c r="E2676" i="10"/>
  <c r="D2676" i="10"/>
  <c r="E2675" i="10"/>
  <c r="D2675" i="10" s="1"/>
  <c r="E2674" i="10"/>
  <c r="D2674" i="10"/>
  <c r="E2673" i="10"/>
  <c r="D2673" i="10" s="1"/>
  <c r="E2672" i="10"/>
  <c r="D2672" i="10"/>
  <c r="E2671" i="10"/>
  <c r="D2671" i="10" s="1"/>
  <c r="E2670" i="10"/>
  <c r="D2670" i="10" s="1"/>
  <c r="E2669" i="10"/>
  <c r="D2669" i="10" s="1"/>
  <c r="E2668" i="10"/>
  <c r="D2668" i="10" s="1"/>
  <c r="E2667" i="10"/>
  <c r="D2667" i="10" s="1"/>
  <c r="E2666" i="10"/>
  <c r="D2666" i="10"/>
  <c r="E2665" i="10"/>
  <c r="D2665" i="10" s="1"/>
  <c r="E2664" i="10"/>
  <c r="D2664" i="10"/>
  <c r="E2663" i="10"/>
  <c r="D2663" i="10" s="1"/>
  <c r="E2662" i="10"/>
  <c r="D2662" i="10" s="1"/>
  <c r="E2661" i="10"/>
  <c r="D2661" i="10" s="1"/>
  <c r="E2660" i="10"/>
  <c r="D2660" i="10" s="1"/>
  <c r="E2659" i="10"/>
  <c r="D2659" i="10" s="1"/>
  <c r="E2658" i="10"/>
  <c r="D2658" i="10" s="1"/>
  <c r="E2657" i="10"/>
  <c r="D2657" i="10" s="1"/>
  <c r="E2656" i="10"/>
  <c r="D2656" i="10" s="1"/>
  <c r="E2655" i="10"/>
  <c r="D2655" i="10" s="1"/>
  <c r="E2654" i="10"/>
  <c r="D2654" i="10" s="1"/>
  <c r="E2653" i="10"/>
  <c r="D2653" i="10" s="1"/>
  <c r="E2652" i="10"/>
  <c r="D2652" i="10"/>
  <c r="E2651" i="10"/>
  <c r="D2651" i="10" s="1"/>
  <c r="E2650" i="10"/>
  <c r="D2650" i="10"/>
  <c r="E2649" i="10"/>
  <c r="D2649" i="10" s="1"/>
  <c r="E2648" i="10"/>
  <c r="D2648" i="10" s="1"/>
  <c r="E2647" i="10"/>
  <c r="D2647" i="10" s="1"/>
  <c r="E2646" i="10"/>
  <c r="D2646" i="10" s="1"/>
  <c r="E2645" i="10"/>
  <c r="D2645" i="10" s="1"/>
  <c r="E2644" i="10"/>
  <c r="D2644" i="10" s="1"/>
  <c r="E2643" i="10"/>
  <c r="D2643" i="10" s="1"/>
  <c r="E2642" i="10"/>
  <c r="D2642" i="10" s="1"/>
  <c r="E2641" i="10"/>
  <c r="D2641" i="10" s="1"/>
  <c r="E2640" i="10"/>
  <c r="D2640" i="10" s="1"/>
  <c r="E2639" i="10"/>
  <c r="D2639" i="10" s="1"/>
  <c r="E2638" i="10"/>
  <c r="D2638" i="10" s="1"/>
  <c r="E2637" i="10"/>
  <c r="D2637" i="10" s="1"/>
  <c r="E2636" i="10"/>
  <c r="D2636" i="10" s="1"/>
  <c r="E2635" i="10"/>
  <c r="D2635" i="10" s="1"/>
  <c r="E2634" i="10"/>
  <c r="D2634" i="10"/>
  <c r="E2633" i="10"/>
  <c r="D2633" i="10" s="1"/>
  <c r="E2632" i="10"/>
  <c r="D2632" i="10"/>
  <c r="E2631" i="10"/>
  <c r="D2631" i="10" s="1"/>
  <c r="E2630" i="10"/>
  <c r="D2630" i="10" s="1"/>
  <c r="E2629" i="10"/>
  <c r="D2629" i="10" s="1"/>
  <c r="E2628" i="10"/>
  <c r="D2628" i="10" s="1"/>
  <c r="E2627" i="10"/>
  <c r="D2627" i="10" s="1"/>
  <c r="E2626" i="10"/>
  <c r="D2626" i="10"/>
  <c r="E2625" i="10"/>
  <c r="D2625" i="10" s="1"/>
  <c r="E2624" i="10"/>
  <c r="D2624" i="10" s="1"/>
  <c r="E2623" i="10"/>
  <c r="D2623" i="10" s="1"/>
  <c r="E2622" i="10"/>
  <c r="D2622" i="10" s="1"/>
  <c r="E2621" i="10"/>
  <c r="D2621" i="10" s="1"/>
  <c r="E2620" i="10"/>
  <c r="D2620" i="10"/>
  <c r="E2619" i="10"/>
  <c r="D2619" i="10" s="1"/>
  <c r="E2618" i="10"/>
  <c r="D2618" i="10"/>
  <c r="E2617" i="10"/>
  <c r="D2617" i="10" s="1"/>
  <c r="E2616" i="10"/>
  <c r="D2616" i="10"/>
  <c r="E2615" i="10"/>
  <c r="D2615" i="10" s="1"/>
  <c r="E2614" i="10"/>
  <c r="D2614" i="10" s="1"/>
  <c r="E2613" i="10"/>
  <c r="D2613" i="10" s="1"/>
  <c r="E2612" i="10"/>
  <c r="D2612" i="10" s="1"/>
  <c r="E2611" i="10"/>
  <c r="D2611" i="10" s="1"/>
  <c r="E2610" i="10"/>
  <c r="D2610" i="10" s="1"/>
  <c r="E2609" i="10"/>
  <c r="D2609" i="10" s="1"/>
  <c r="E2608" i="10"/>
  <c r="D2608" i="10"/>
  <c r="E2607" i="10"/>
  <c r="D2607" i="10" s="1"/>
  <c r="E2606" i="10"/>
  <c r="D2606" i="10" s="1"/>
  <c r="E2605" i="10"/>
  <c r="D2605" i="10" s="1"/>
  <c r="E2604" i="10"/>
  <c r="D2604" i="10"/>
  <c r="E2603" i="10"/>
  <c r="D2603" i="10" s="1"/>
  <c r="E2602" i="10"/>
  <c r="D2602" i="10"/>
  <c r="E2601" i="10"/>
  <c r="D2601" i="10" s="1"/>
  <c r="E2600" i="10"/>
  <c r="D2600" i="10" s="1"/>
  <c r="E2599" i="10"/>
  <c r="D2599" i="10" s="1"/>
  <c r="E2598" i="10"/>
  <c r="D2598" i="10" s="1"/>
  <c r="E2597" i="10"/>
  <c r="D2597" i="10" s="1"/>
  <c r="E2596" i="10"/>
  <c r="D2596" i="10"/>
  <c r="E2595" i="10"/>
  <c r="D2595" i="10" s="1"/>
  <c r="E2594" i="10"/>
  <c r="D2594" i="10"/>
  <c r="E2593" i="10"/>
  <c r="D2593" i="10" s="1"/>
  <c r="E2592" i="10"/>
  <c r="D2592" i="10"/>
  <c r="E2591" i="10"/>
  <c r="D2591" i="10" s="1"/>
  <c r="E2590" i="10"/>
  <c r="D2590" i="10" s="1"/>
  <c r="E2589" i="10"/>
  <c r="D2589" i="10" s="1"/>
  <c r="E2588" i="10"/>
  <c r="D2588" i="10" s="1"/>
  <c r="E2587" i="10"/>
  <c r="D2587" i="10" s="1"/>
  <c r="E2586" i="10"/>
  <c r="D2586" i="10" s="1"/>
  <c r="E2585" i="10"/>
  <c r="D2585" i="10" s="1"/>
  <c r="E2584" i="10"/>
  <c r="D2584" i="10" s="1"/>
  <c r="E2583" i="10"/>
  <c r="D2583" i="10" s="1"/>
  <c r="E2582" i="10"/>
  <c r="D2582" i="10" s="1"/>
  <c r="E2581" i="10"/>
  <c r="D2581" i="10" s="1"/>
  <c r="E2580" i="10"/>
  <c r="D2580" i="10"/>
  <c r="E2579" i="10"/>
  <c r="D2579" i="10" s="1"/>
  <c r="E2578" i="10"/>
  <c r="D2578" i="10" s="1"/>
  <c r="E2577" i="10"/>
  <c r="D2577" i="10" s="1"/>
  <c r="E2576" i="10"/>
  <c r="D2576" i="10"/>
  <c r="E2575" i="10"/>
  <c r="D2575" i="10" s="1"/>
  <c r="E2574" i="10"/>
  <c r="D2574" i="10" s="1"/>
  <c r="E2573" i="10"/>
  <c r="D2573" i="10" s="1"/>
  <c r="E2572" i="10"/>
  <c r="D2572" i="10" s="1"/>
  <c r="E2571" i="10"/>
  <c r="D2571" i="10" s="1"/>
  <c r="E2570" i="10"/>
  <c r="D2570" i="10" s="1"/>
  <c r="E2569" i="10"/>
  <c r="D2569" i="10" s="1"/>
  <c r="E2568" i="10"/>
  <c r="D2568" i="10" s="1"/>
  <c r="E2567" i="10"/>
  <c r="D2567" i="10" s="1"/>
  <c r="E2566" i="10"/>
  <c r="D2566" i="10" s="1"/>
  <c r="E2565" i="10"/>
  <c r="D2565" i="10" s="1"/>
  <c r="E2564" i="10"/>
  <c r="D2564" i="10"/>
  <c r="E2563" i="10"/>
  <c r="D2563" i="10" s="1"/>
  <c r="E2562" i="10"/>
  <c r="D2562" i="10"/>
  <c r="E2561" i="10"/>
  <c r="D2561" i="10" s="1"/>
  <c r="E2560" i="10"/>
  <c r="D2560" i="10"/>
  <c r="E2559" i="10"/>
  <c r="D2559" i="10" s="1"/>
  <c r="E2558" i="10"/>
  <c r="D2558" i="10"/>
  <c r="E2557" i="10"/>
  <c r="D2557" i="10" s="1"/>
  <c r="E2556" i="10"/>
  <c r="D2556" i="10" s="1"/>
  <c r="E2555" i="10"/>
  <c r="D2555" i="10"/>
  <c r="E2554" i="10"/>
  <c r="D2554" i="10" s="1"/>
  <c r="E2553" i="10"/>
  <c r="D2553" i="10"/>
  <c r="E2552" i="10"/>
  <c r="D2552" i="10"/>
  <c r="E2551" i="10"/>
  <c r="D2551" i="10" s="1"/>
  <c r="E2550" i="10"/>
  <c r="D2550" i="10"/>
  <c r="E2549" i="10"/>
  <c r="D2549" i="10"/>
  <c r="E2548" i="10"/>
  <c r="D2548" i="10" s="1"/>
  <c r="E2547" i="10"/>
  <c r="D2547" i="10"/>
  <c r="E2546" i="10"/>
  <c r="D2546" i="10" s="1"/>
  <c r="E2545" i="10"/>
  <c r="D2545" i="10"/>
  <c r="E2544" i="10"/>
  <c r="D2544" i="10"/>
  <c r="E2543" i="10"/>
  <c r="D2543" i="10" s="1"/>
  <c r="E2542" i="10"/>
  <c r="D2542" i="10"/>
  <c r="E2541" i="10"/>
  <c r="D2541" i="10"/>
  <c r="E2540" i="10"/>
  <c r="D2540" i="10" s="1"/>
  <c r="E2539" i="10"/>
  <c r="D2539" i="10"/>
  <c r="E2538" i="10"/>
  <c r="D2538" i="10" s="1"/>
  <c r="E2537" i="10"/>
  <c r="D2537" i="10"/>
  <c r="E2536" i="10"/>
  <c r="D2536" i="10"/>
  <c r="E2535" i="10"/>
  <c r="D2535" i="10" s="1"/>
  <c r="E2534" i="10"/>
  <c r="D2534" i="10"/>
  <c r="E2533" i="10"/>
  <c r="D2533" i="10"/>
  <c r="E2532" i="10"/>
  <c r="D2532" i="10" s="1"/>
  <c r="E2531" i="10"/>
  <c r="D2531" i="10"/>
  <c r="E2530" i="10"/>
  <c r="D2530" i="10" s="1"/>
  <c r="E2529" i="10"/>
  <c r="D2529" i="10"/>
  <c r="E2528" i="10"/>
  <c r="D2528" i="10"/>
  <c r="E2527" i="10"/>
  <c r="D2527" i="10" s="1"/>
  <c r="E2526" i="10"/>
  <c r="D2526" i="10"/>
  <c r="E2525" i="10"/>
  <c r="D2525" i="10"/>
  <c r="E2524" i="10"/>
  <c r="D2524" i="10" s="1"/>
  <c r="E2523" i="10"/>
  <c r="D2523" i="10"/>
  <c r="E2522" i="10"/>
  <c r="D2522" i="10" s="1"/>
  <c r="E2521" i="10"/>
  <c r="D2521" i="10"/>
  <c r="E2520" i="10"/>
  <c r="D2520" i="10"/>
  <c r="E2519" i="10"/>
  <c r="D2519" i="10" s="1"/>
  <c r="E2518" i="10"/>
  <c r="D2518" i="10"/>
  <c r="E2517" i="10"/>
  <c r="D2517" i="10" s="1"/>
  <c r="E2516" i="10"/>
  <c r="D2516" i="10" s="1"/>
  <c r="E2515" i="10"/>
  <c r="D2515" i="10"/>
  <c r="E2514" i="10"/>
  <c r="D2514" i="10" s="1"/>
  <c r="E2513" i="10"/>
  <c r="D2513" i="10"/>
  <c r="E2512" i="10"/>
  <c r="D2512" i="10"/>
  <c r="E2511" i="10"/>
  <c r="D2511" i="10" s="1"/>
  <c r="E2510" i="10"/>
  <c r="D2510" i="10"/>
  <c r="E2509" i="10"/>
  <c r="D2509" i="10"/>
  <c r="E2508" i="10"/>
  <c r="D2508" i="10" s="1"/>
  <c r="E2507" i="10"/>
  <c r="D2507" i="10"/>
  <c r="E2506" i="10"/>
  <c r="D2506" i="10" s="1"/>
  <c r="E2505" i="10"/>
  <c r="D2505" i="10"/>
  <c r="E2504" i="10"/>
  <c r="D2504" i="10"/>
  <c r="E2503" i="10"/>
  <c r="D2503" i="10" s="1"/>
  <c r="E2502" i="10"/>
  <c r="D2502" i="10"/>
  <c r="E2501" i="10"/>
  <c r="D2501" i="10"/>
  <c r="E2500" i="10"/>
  <c r="D2500" i="10" s="1"/>
  <c r="E2499" i="10"/>
  <c r="D2499" i="10"/>
  <c r="E2498" i="10"/>
  <c r="D2498" i="10" s="1"/>
  <c r="E2497" i="10"/>
  <c r="D2497" i="10"/>
  <c r="E2496" i="10"/>
  <c r="D2496" i="10"/>
  <c r="E2495" i="10"/>
  <c r="D2495" i="10" s="1"/>
  <c r="E2494" i="10"/>
  <c r="D2494" i="10"/>
  <c r="E2493" i="10"/>
  <c r="D2493" i="10"/>
  <c r="E2492" i="10"/>
  <c r="D2492" i="10" s="1"/>
  <c r="E2491" i="10"/>
  <c r="D2491" i="10"/>
  <c r="E2490" i="10"/>
  <c r="D2490" i="10" s="1"/>
  <c r="E2489" i="10"/>
  <c r="D2489" i="10"/>
  <c r="E2488" i="10"/>
  <c r="D2488" i="10"/>
  <c r="E2487" i="10"/>
  <c r="D2487" i="10" s="1"/>
  <c r="E2486" i="10"/>
  <c r="D2486" i="10"/>
  <c r="E2485" i="10"/>
  <c r="D2485" i="10" s="1"/>
  <c r="E2484" i="10"/>
  <c r="D2484" i="10" s="1"/>
  <c r="E2483" i="10"/>
  <c r="D2483" i="10"/>
  <c r="E2482" i="10"/>
  <c r="D2482" i="10" s="1"/>
  <c r="E2481" i="10"/>
  <c r="D2481" i="10"/>
  <c r="E2480" i="10"/>
  <c r="D2480" i="10"/>
  <c r="E2479" i="10"/>
  <c r="D2479" i="10" s="1"/>
  <c r="E2478" i="10"/>
  <c r="D2478" i="10"/>
  <c r="E2477" i="10"/>
  <c r="D2477" i="10"/>
  <c r="E2476" i="10"/>
  <c r="D2476" i="10" s="1"/>
  <c r="E2475" i="10"/>
  <c r="D2475" i="10"/>
  <c r="E2474" i="10"/>
  <c r="D2474" i="10" s="1"/>
  <c r="E2473" i="10"/>
  <c r="D2473" i="10"/>
  <c r="E2472" i="10"/>
  <c r="D2472" i="10"/>
  <c r="E2471" i="10"/>
  <c r="D2471" i="10" s="1"/>
  <c r="E2470" i="10"/>
  <c r="D2470" i="10"/>
  <c r="E2469" i="10"/>
  <c r="D2469" i="10"/>
  <c r="E2468" i="10"/>
  <c r="D2468" i="10" s="1"/>
  <c r="E2467" i="10"/>
  <c r="D2467" i="10"/>
  <c r="E2466" i="10"/>
  <c r="D2466" i="10" s="1"/>
  <c r="E2465" i="10"/>
  <c r="D2465" i="10"/>
  <c r="E2464" i="10"/>
  <c r="D2464" i="10"/>
  <c r="E2463" i="10"/>
  <c r="D2463" i="10" s="1"/>
  <c r="E2462" i="10"/>
  <c r="D2462" i="10"/>
  <c r="E2461" i="10"/>
  <c r="D2461" i="10" s="1"/>
  <c r="E2460" i="10"/>
  <c r="D2460" i="10" s="1"/>
  <c r="E2459" i="10"/>
  <c r="D2459" i="10"/>
  <c r="E2458" i="10"/>
  <c r="D2458" i="10" s="1"/>
  <c r="E2457" i="10"/>
  <c r="D2457" i="10"/>
  <c r="E2456" i="10"/>
  <c r="D2456" i="10"/>
  <c r="E2455" i="10"/>
  <c r="D2455" i="10" s="1"/>
  <c r="E2454" i="10"/>
  <c r="D2454" i="10"/>
  <c r="E2453" i="10"/>
  <c r="D2453" i="10"/>
  <c r="E2452" i="10"/>
  <c r="D2452" i="10" s="1"/>
  <c r="E2451" i="10"/>
  <c r="D2451" i="10"/>
  <c r="E2450" i="10"/>
  <c r="D2450" i="10"/>
  <c r="E2449" i="10"/>
  <c r="D2449" i="10"/>
  <c r="E2448" i="10"/>
  <c r="D2448" i="10"/>
  <c r="E2447" i="10"/>
  <c r="D2447" i="10" s="1"/>
  <c r="E2446" i="10"/>
  <c r="D2446" i="10"/>
  <c r="E2445" i="10"/>
  <c r="D2445" i="10"/>
  <c r="E2444" i="10"/>
  <c r="D2444" i="10" s="1"/>
  <c r="E2443" i="10"/>
  <c r="D2443" i="10"/>
  <c r="E2442" i="10"/>
  <c r="D2442" i="10"/>
  <c r="E2441" i="10"/>
  <c r="D2441" i="10"/>
  <c r="E2440" i="10"/>
  <c r="D2440" i="10"/>
  <c r="E2439" i="10"/>
  <c r="D2439" i="10" s="1"/>
  <c r="E2438" i="10"/>
  <c r="D2438" i="10"/>
  <c r="E2437" i="10"/>
  <c r="D2437" i="10" s="1"/>
  <c r="E2436" i="10"/>
  <c r="D2436" i="10" s="1"/>
  <c r="E2435" i="10"/>
  <c r="D2435" i="10"/>
  <c r="E2434" i="10"/>
  <c r="D2434" i="10"/>
  <c r="E2433" i="10"/>
  <c r="D2433" i="10"/>
  <c r="E2432" i="10"/>
  <c r="D2432" i="10"/>
  <c r="E2431" i="10"/>
  <c r="D2431" i="10" s="1"/>
  <c r="E2430" i="10"/>
  <c r="D2430" i="10"/>
  <c r="E2429" i="10"/>
  <c r="D2429" i="10"/>
  <c r="E2428" i="10"/>
  <c r="D2428" i="10" s="1"/>
  <c r="E2427" i="10"/>
  <c r="D2427" i="10"/>
  <c r="E2426" i="10"/>
  <c r="D2426" i="10"/>
  <c r="E2425" i="10"/>
  <c r="D2425" i="10"/>
  <c r="E2424" i="10"/>
  <c r="D2424" i="10"/>
  <c r="E2423" i="10"/>
  <c r="D2423" i="10" s="1"/>
  <c r="E2422" i="10"/>
  <c r="D2422" i="10"/>
  <c r="E2421" i="10"/>
  <c r="D2421" i="10" s="1"/>
  <c r="E2420" i="10"/>
  <c r="D2420" i="10" s="1"/>
  <c r="E2419" i="10"/>
  <c r="D2419" i="10"/>
  <c r="E2418" i="10"/>
  <c r="D2418" i="10"/>
  <c r="E2417" i="10"/>
  <c r="D2417" i="10"/>
  <c r="E2416" i="10"/>
  <c r="D2416" i="10"/>
  <c r="E2415" i="10"/>
  <c r="D2415" i="10" s="1"/>
  <c r="E2414" i="10"/>
  <c r="D2414" i="10"/>
  <c r="E2413" i="10"/>
  <c r="D2413" i="10"/>
  <c r="E2412" i="10"/>
  <c r="D2412" i="10" s="1"/>
  <c r="E2411" i="10"/>
  <c r="D2411" i="10"/>
  <c r="E2410" i="10"/>
  <c r="D2410" i="10"/>
  <c r="E2409" i="10"/>
  <c r="D2409" i="10"/>
  <c r="E2408" i="10"/>
  <c r="D2408" i="10"/>
  <c r="E2407" i="10"/>
  <c r="D2407" i="10" s="1"/>
  <c r="E2406" i="10"/>
  <c r="D2406" i="10"/>
  <c r="E2405" i="10"/>
  <c r="D2405" i="10"/>
  <c r="E2404" i="10"/>
  <c r="D2404" i="10" s="1"/>
  <c r="E2403" i="10"/>
  <c r="D2403" i="10"/>
  <c r="E2402" i="10"/>
  <c r="D2402" i="10"/>
  <c r="E2401" i="10"/>
  <c r="D2401" i="10"/>
  <c r="E2400" i="10"/>
  <c r="D2400" i="10"/>
  <c r="E2399" i="10"/>
  <c r="D2399" i="10" s="1"/>
  <c r="E2398" i="10"/>
  <c r="D2398" i="10"/>
  <c r="E2397" i="10"/>
  <c r="D2397" i="10"/>
  <c r="E2396" i="10"/>
  <c r="D2396" i="10" s="1"/>
  <c r="E2395" i="10"/>
  <c r="D2395" i="10"/>
  <c r="E2394" i="10"/>
  <c r="D2394" i="10"/>
  <c r="E2393" i="10"/>
  <c r="D2393" i="10"/>
  <c r="E2392" i="10"/>
  <c r="D2392" i="10"/>
  <c r="E2391" i="10"/>
  <c r="D2391" i="10" s="1"/>
  <c r="E2390" i="10"/>
  <c r="D2390" i="10"/>
  <c r="E2389" i="10"/>
  <c r="D2389" i="10"/>
  <c r="E2388" i="10"/>
  <c r="D2388" i="10" s="1"/>
  <c r="E2387" i="10"/>
  <c r="D2387" i="10"/>
  <c r="E2386" i="10"/>
  <c r="D2386" i="10"/>
  <c r="E2385" i="10"/>
  <c r="D2385" i="10"/>
  <c r="E2384" i="10"/>
  <c r="D2384" i="10"/>
  <c r="E2383" i="10"/>
  <c r="D2383" i="10" s="1"/>
  <c r="E2382" i="10"/>
  <c r="D2382" i="10"/>
  <c r="E2381" i="10"/>
  <c r="D2381" i="10"/>
  <c r="E2380" i="10"/>
  <c r="D2380" i="10" s="1"/>
  <c r="E2379" i="10"/>
  <c r="D2379" i="10"/>
  <c r="E2378" i="10"/>
  <c r="D2378" i="10"/>
  <c r="E2377" i="10"/>
  <c r="D2377" i="10"/>
  <c r="E2376" i="10"/>
  <c r="D2376" i="10"/>
  <c r="E2375" i="10"/>
  <c r="D2375" i="10" s="1"/>
  <c r="E2374" i="10"/>
  <c r="D2374" i="10"/>
  <c r="E2373" i="10"/>
  <c r="D2373" i="10"/>
  <c r="E2372" i="10"/>
  <c r="D2372" i="10" s="1"/>
  <c r="E2371" i="10"/>
  <c r="D2371" i="10"/>
  <c r="E2370" i="10"/>
  <c r="D2370" i="10"/>
  <c r="E2369" i="10"/>
  <c r="D2369" i="10"/>
  <c r="E2368" i="10"/>
  <c r="D2368" i="10"/>
  <c r="E2367" i="10"/>
  <c r="D2367" i="10" s="1"/>
  <c r="E2366" i="10"/>
  <c r="D2366" i="10"/>
  <c r="E2365" i="10"/>
  <c r="D2365" i="10"/>
  <c r="E2364" i="10"/>
  <c r="D2364" i="10" s="1"/>
  <c r="E2363" i="10"/>
  <c r="D2363" i="10"/>
  <c r="E2362" i="10"/>
  <c r="D2362" i="10"/>
  <c r="E2361" i="10"/>
  <c r="D2361" i="10"/>
  <c r="E2360" i="10"/>
  <c r="D2360" i="10"/>
  <c r="E2359" i="10"/>
  <c r="D2359" i="10" s="1"/>
  <c r="E2358" i="10"/>
  <c r="D2358" i="10"/>
  <c r="E2357" i="10"/>
  <c r="D2357" i="10" s="1"/>
  <c r="E2356" i="10"/>
  <c r="D2356" i="10" s="1"/>
  <c r="E2355" i="10"/>
  <c r="D2355" i="10"/>
  <c r="E2354" i="10"/>
  <c r="D2354" i="10"/>
  <c r="E2353" i="10"/>
  <c r="D2353" i="10"/>
  <c r="E2352" i="10"/>
  <c r="D2352" i="10"/>
  <c r="E2351" i="10"/>
  <c r="D2351" i="10" s="1"/>
  <c r="E2350" i="10"/>
  <c r="D2350" i="10"/>
  <c r="E2349" i="10"/>
  <c r="D2349" i="10"/>
  <c r="E2348" i="10"/>
  <c r="D2348" i="10" s="1"/>
  <c r="E2347" i="10"/>
  <c r="D2347" i="10"/>
  <c r="E2346" i="10"/>
  <c r="D2346" i="10"/>
  <c r="E2345" i="10"/>
  <c r="D2345" i="10"/>
  <c r="E2344" i="10"/>
  <c r="D2344" i="10"/>
  <c r="E2343" i="10"/>
  <c r="D2343" i="10" s="1"/>
  <c r="E2342" i="10"/>
  <c r="D2342" i="10"/>
  <c r="E2341" i="10"/>
  <c r="D2341" i="10"/>
  <c r="E2340" i="10"/>
  <c r="D2340" i="10" s="1"/>
  <c r="E2339" i="10"/>
  <c r="D2339" i="10"/>
  <c r="E2338" i="10"/>
  <c r="D2338" i="10"/>
  <c r="E2337" i="10"/>
  <c r="D2337" i="10"/>
  <c r="E2336" i="10"/>
  <c r="D2336" i="10"/>
  <c r="E2335" i="10"/>
  <c r="D2335" i="10" s="1"/>
  <c r="E2334" i="10"/>
  <c r="D2334" i="10"/>
  <c r="E2333" i="10"/>
  <c r="D2333" i="10"/>
  <c r="E2332" i="10"/>
  <c r="D2332" i="10" s="1"/>
  <c r="E2331" i="10"/>
  <c r="D2331" i="10"/>
  <c r="E2330" i="10"/>
  <c r="D2330" i="10"/>
  <c r="E2329" i="10"/>
  <c r="D2329" i="10"/>
  <c r="E2328" i="10"/>
  <c r="D2328" i="10"/>
  <c r="E2327" i="10"/>
  <c r="D2327" i="10" s="1"/>
  <c r="E2326" i="10"/>
  <c r="D2326" i="10"/>
  <c r="E2325" i="10"/>
  <c r="D2325" i="10"/>
  <c r="E2324" i="10"/>
  <c r="D2324" i="10" s="1"/>
  <c r="E2323" i="10"/>
  <c r="D2323" i="10"/>
  <c r="E2322" i="10"/>
  <c r="D2322" i="10"/>
  <c r="E2321" i="10"/>
  <c r="D2321" i="10"/>
  <c r="E2320" i="10"/>
  <c r="D2320" i="10"/>
  <c r="E2319" i="10"/>
  <c r="D2319" i="10" s="1"/>
  <c r="E2318" i="10"/>
  <c r="D2318" i="10"/>
  <c r="E2317" i="10"/>
  <c r="D2317" i="10"/>
  <c r="E2316" i="10"/>
  <c r="D2316" i="10" s="1"/>
  <c r="E2315" i="10"/>
  <c r="D2315" i="10"/>
  <c r="E2314" i="10"/>
  <c r="D2314" i="10"/>
  <c r="E2313" i="10"/>
  <c r="D2313" i="10"/>
  <c r="E2312" i="10"/>
  <c r="D2312" i="10"/>
  <c r="E2311" i="10"/>
  <c r="D2311" i="10" s="1"/>
  <c r="E2310" i="10"/>
  <c r="D2310" i="10"/>
  <c r="E2309" i="10"/>
  <c r="D2309" i="10"/>
  <c r="E2308" i="10"/>
  <c r="D2308" i="10"/>
  <c r="E2307" i="10"/>
  <c r="D2307" i="10"/>
  <c r="E2306" i="10"/>
  <c r="D2306" i="10"/>
  <c r="E2305" i="10"/>
  <c r="D2305" i="10"/>
  <c r="E2304" i="10"/>
  <c r="D2304" i="10"/>
  <c r="E2303" i="10"/>
  <c r="D2303" i="10" s="1"/>
  <c r="E2302" i="10"/>
  <c r="D2302" i="10"/>
  <c r="E2301" i="10"/>
  <c r="D2301" i="10" s="1"/>
  <c r="E2300" i="10"/>
  <c r="D2300" i="10" s="1"/>
  <c r="E2299" i="10"/>
  <c r="D2299" i="10"/>
  <c r="E2298" i="10"/>
  <c r="D2298" i="10"/>
  <c r="E2297" i="10"/>
  <c r="D2297" i="10"/>
  <c r="E2296" i="10"/>
  <c r="D2296" i="10"/>
  <c r="E2295" i="10"/>
  <c r="D2295" i="10" s="1"/>
  <c r="E2294" i="10"/>
  <c r="D2294" i="10"/>
  <c r="E2293" i="10"/>
  <c r="D2293" i="10"/>
  <c r="E2292" i="10"/>
  <c r="D2292" i="10" s="1"/>
  <c r="E2291" i="10"/>
  <c r="D2291" i="10"/>
  <c r="E2290" i="10"/>
  <c r="D2290" i="10"/>
  <c r="E2289" i="10"/>
  <c r="D2289" i="10"/>
  <c r="E2288" i="10"/>
  <c r="D2288" i="10"/>
  <c r="E2287" i="10"/>
  <c r="D2287" i="10" s="1"/>
  <c r="E2286" i="10"/>
  <c r="D2286" i="10"/>
  <c r="E2285" i="10"/>
  <c r="D2285" i="10" s="1"/>
  <c r="E2284" i="10"/>
  <c r="D2284" i="10"/>
  <c r="E2283" i="10"/>
  <c r="D2283" i="10"/>
  <c r="E2282" i="10"/>
  <c r="D2282" i="10"/>
  <c r="E2281" i="10"/>
  <c r="D2281" i="10"/>
  <c r="E2280" i="10"/>
  <c r="D2280" i="10"/>
  <c r="E2279" i="10"/>
  <c r="D2279" i="10" s="1"/>
  <c r="E2278" i="10"/>
  <c r="D2278" i="10"/>
  <c r="E2277" i="10"/>
  <c r="D2277" i="10"/>
  <c r="E2276" i="10"/>
  <c r="D2276" i="10"/>
  <c r="E2275" i="10"/>
  <c r="D2275" i="10"/>
  <c r="E2274" i="10"/>
  <c r="D2274" i="10"/>
  <c r="E2273" i="10"/>
  <c r="D2273" i="10"/>
  <c r="E2272" i="10"/>
  <c r="D2272" i="10"/>
  <c r="E2271" i="10"/>
  <c r="D2271" i="10" s="1"/>
  <c r="E2270" i="10"/>
  <c r="D2270" i="10"/>
  <c r="E2269" i="10"/>
  <c r="D2269" i="10"/>
  <c r="E2268" i="10"/>
  <c r="D2268" i="10"/>
  <c r="E2267" i="10"/>
  <c r="D2267" i="10"/>
  <c r="E2266" i="10"/>
  <c r="D2266" i="10"/>
  <c r="E2265" i="10"/>
  <c r="D2265" i="10"/>
  <c r="E2264" i="10"/>
  <c r="D2264" i="10"/>
  <c r="E2263" i="10"/>
  <c r="D2263" i="10" s="1"/>
  <c r="E2262" i="10"/>
  <c r="D2262" i="10"/>
  <c r="E2261" i="10"/>
  <c r="D2261" i="10"/>
  <c r="E2260" i="10"/>
  <c r="D2260" i="10"/>
  <c r="E2259" i="10"/>
  <c r="D2259" i="10"/>
  <c r="E2258" i="10"/>
  <c r="D2258" i="10"/>
  <c r="E2257" i="10"/>
  <c r="D2257" i="10"/>
  <c r="E2256" i="10"/>
  <c r="D2256" i="10"/>
  <c r="E2255" i="10"/>
  <c r="D2255" i="10" s="1"/>
  <c r="E2254" i="10"/>
  <c r="D2254" i="10"/>
  <c r="E2253" i="10"/>
  <c r="D2253" i="10" s="1"/>
  <c r="E2252" i="10"/>
  <c r="D2252" i="10"/>
  <c r="E2251" i="10"/>
  <c r="D2251" i="10"/>
  <c r="E2250" i="10"/>
  <c r="D2250" i="10"/>
  <c r="E2249" i="10"/>
  <c r="D2249" i="10"/>
  <c r="E2248" i="10"/>
  <c r="D2248" i="10"/>
  <c r="E2247" i="10"/>
  <c r="D2247" i="10" s="1"/>
  <c r="E2246" i="10"/>
  <c r="D2246" i="10"/>
  <c r="E2245" i="10"/>
  <c r="D2245" i="10"/>
  <c r="E2244" i="10"/>
  <c r="D2244" i="10"/>
  <c r="E2243" i="10"/>
  <c r="D2243" i="10"/>
  <c r="E2242" i="10"/>
  <c r="D2242" i="10"/>
  <c r="E2241" i="10"/>
  <c r="D2241" i="10"/>
  <c r="E2240" i="10"/>
  <c r="D2240" i="10"/>
  <c r="E2239" i="10"/>
  <c r="D2239" i="10" s="1"/>
  <c r="E2238" i="10"/>
  <c r="D2238" i="10"/>
  <c r="E2237" i="10"/>
  <c r="D2237" i="10"/>
  <c r="E2236" i="10"/>
  <c r="D2236" i="10"/>
  <c r="E2235" i="10"/>
  <c r="D2235" i="10"/>
  <c r="E2234" i="10"/>
  <c r="D2234" i="10"/>
  <c r="E2233" i="10"/>
  <c r="D2233" i="10"/>
  <c r="E2232" i="10"/>
  <c r="D2232" i="10"/>
  <c r="E2231" i="10"/>
  <c r="D2231" i="10" s="1"/>
  <c r="E2230" i="10"/>
  <c r="D2230" i="10"/>
  <c r="E2229" i="10"/>
  <c r="D2229" i="10"/>
  <c r="E2228" i="10"/>
  <c r="D2228" i="10"/>
  <c r="E2227" i="10"/>
  <c r="D2227" i="10"/>
  <c r="E2226" i="10"/>
  <c r="D2226" i="10"/>
  <c r="E2225" i="10"/>
  <c r="D2225" i="10"/>
  <c r="E2224" i="10"/>
  <c r="D2224" i="10"/>
  <c r="E2223" i="10"/>
  <c r="D2223" i="10" s="1"/>
  <c r="E2222" i="10"/>
  <c r="D2222" i="10"/>
  <c r="E2221" i="10"/>
  <c r="D2221" i="10"/>
  <c r="E2220" i="10"/>
  <c r="D2220" i="10"/>
  <c r="E2219" i="10"/>
  <c r="D2219" i="10"/>
  <c r="E2218" i="10"/>
  <c r="D2218" i="10"/>
  <c r="E2217" i="10"/>
  <c r="D2217" i="10"/>
  <c r="E2216" i="10"/>
  <c r="D2216" i="10"/>
  <c r="E2215" i="10"/>
  <c r="D2215" i="10" s="1"/>
  <c r="E2214" i="10"/>
  <c r="D2214" i="10"/>
  <c r="E2213" i="10"/>
  <c r="D2213" i="10"/>
  <c r="E2212" i="10"/>
  <c r="D2212" i="10"/>
  <c r="E2211" i="10"/>
  <c r="D2211" i="10"/>
  <c r="E2210" i="10"/>
  <c r="D2210" i="10"/>
  <c r="E2209" i="10"/>
  <c r="D2209" i="10"/>
  <c r="E2208" i="10"/>
  <c r="D2208" i="10"/>
  <c r="E2207" i="10"/>
  <c r="D2207" i="10" s="1"/>
  <c r="E2206" i="10"/>
  <c r="D2206" i="10"/>
  <c r="E2205" i="10"/>
  <c r="D2205" i="10" s="1"/>
  <c r="E2204" i="10"/>
  <c r="D2204" i="10"/>
  <c r="E2203" i="10"/>
  <c r="D2203" i="10"/>
  <c r="E2202" i="10"/>
  <c r="D2202" i="10"/>
  <c r="E2201" i="10"/>
  <c r="D2201" i="10"/>
  <c r="E2200" i="10"/>
  <c r="D2200" i="10"/>
  <c r="E2199" i="10"/>
  <c r="D2199" i="10" s="1"/>
  <c r="E2198" i="10"/>
  <c r="D2198" i="10"/>
  <c r="E2197" i="10"/>
  <c r="D2197" i="10"/>
  <c r="E2196" i="10"/>
  <c r="D2196" i="10"/>
  <c r="E2195" i="10"/>
  <c r="D2195" i="10"/>
  <c r="E2194" i="10"/>
  <c r="D2194" i="10"/>
  <c r="E2193" i="10"/>
  <c r="D2193" i="10"/>
  <c r="E2192" i="10"/>
  <c r="D2192" i="10"/>
  <c r="E2191" i="10"/>
  <c r="D2191" i="10" s="1"/>
  <c r="E2190" i="10"/>
  <c r="D2190" i="10"/>
  <c r="E2189" i="10"/>
  <c r="D2189" i="10" s="1"/>
  <c r="E2188" i="10"/>
  <c r="D2188" i="10"/>
  <c r="E2187" i="10"/>
  <c r="D2187" i="10"/>
  <c r="E2186" i="10"/>
  <c r="D2186" i="10"/>
  <c r="E2185" i="10"/>
  <c r="D2185" i="10"/>
  <c r="E2184" i="10"/>
  <c r="D2184" i="10"/>
  <c r="E2183" i="10"/>
  <c r="D2183" i="10" s="1"/>
  <c r="E2182" i="10"/>
  <c r="D2182" i="10"/>
  <c r="E2181" i="10"/>
  <c r="D2181" i="10"/>
  <c r="E2180" i="10"/>
  <c r="D2180" i="10"/>
  <c r="E2179" i="10"/>
  <c r="D2179" i="10"/>
  <c r="E2178" i="10"/>
  <c r="D2178" i="10"/>
  <c r="E2177" i="10"/>
  <c r="D2177" i="10"/>
  <c r="E2176" i="10"/>
  <c r="D2176" i="10"/>
  <c r="E2175" i="10"/>
  <c r="D2175" i="10" s="1"/>
  <c r="E2174" i="10"/>
  <c r="D2174" i="10"/>
  <c r="E2173" i="10"/>
  <c r="D2173" i="10"/>
  <c r="E2172" i="10"/>
  <c r="D2172" i="10"/>
  <c r="E2171" i="10"/>
  <c r="D2171" i="10"/>
  <c r="E2170" i="10"/>
  <c r="D2170" i="10"/>
  <c r="E2169" i="10"/>
  <c r="D2169" i="10"/>
  <c r="E2168" i="10"/>
  <c r="D2168" i="10"/>
  <c r="E2167" i="10"/>
  <c r="D2167" i="10" s="1"/>
  <c r="E2166" i="10"/>
  <c r="D2166" i="10"/>
  <c r="E2165" i="10"/>
  <c r="D2165" i="10" s="1"/>
  <c r="E2164" i="10"/>
  <c r="D2164" i="10"/>
  <c r="E2163" i="10"/>
  <c r="D2163" i="10"/>
  <c r="E2162" i="10"/>
  <c r="D2162" i="10"/>
  <c r="E2161" i="10"/>
  <c r="D2161" i="10"/>
  <c r="E2160" i="10"/>
  <c r="D2160" i="10"/>
  <c r="E2159" i="10"/>
  <c r="D2159" i="10" s="1"/>
  <c r="E2158" i="10"/>
  <c r="D2158" i="10"/>
  <c r="E2157" i="10"/>
  <c r="D2157" i="10" s="1"/>
  <c r="E2156" i="10"/>
  <c r="D2156" i="10"/>
  <c r="E2155" i="10"/>
  <c r="D2155" i="10"/>
  <c r="E2154" i="10"/>
  <c r="D2154" i="10"/>
  <c r="E2153" i="10"/>
  <c r="D2153" i="10"/>
  <c r="E2152" i="10"/>
  <c r="D2152" i="10"/>
  <c r="E2151" i="10"/>
  <c r="D2151" i="10"/>
  <c r="E2150" i="10"/>
  <c r="D2150" i="10"/>
  <c r="E2149" i="10"/>
  <c r="D2149" i="10" s="1"/>
  <c r="E2148" i="10"/>
  <c r="D2148" i="10"/>
  <c r="E2147" i="10"/>
  <c r="D2147" i="10"/>
  <c r="E2146" i="10"/>
  <c r="D2146" i="10"/>
  <c r="E2145" i="10"/>
  <c r="D2145" i="10"/>
  <c r="E2144" i="10"/>
  <c r="D2144" i="10"/>
  <c r="E2143" i="10"/>
  <c r="D2143" i="10"/>
  <c r="E2142" i="10"/>
  <c r="D2142" i="10"/>
  <c r="E2141" i="10"/>
  <c r="D2141" i="10" s="1"/>
  <c r="E2140" i="10"/>
  <c r="D2140" i="10"/>
  <c r="E2139" i="10"/>
  <c r="D2139" i="10"/>
  <c r="E2138" i="10"/>
  <c r="D2138" i="10"/>
  <c r="E2137" i="10"/>
  <c r="D2137" i="10"/>
  <c r="E2136" i="10"/>
  <c r="D2136" i="10"/>
  <c r="E2135" i="10"/>
  <c r="D2135" i="10"/>
  <c r="E2134" i="10"/>
  <c r="D2134" i="10"/>
  <c r="E2133" i="10"/>
  <c r="D2133" i="10" s="1"/>
  <c r="E2132" i="10"/>
  <c r="D2132" i="10"/>
  <c r="E2131" i="10"/>
  <c r="D2131" i="10"/>
  <c r="E2130" i="10"/>
  <c r="D2130" i="10"/>
  <c r="E2129" i="10"/>
  <c r="D2129" i="10"/>
  <c r="E2128" i="10"/>
  <c r="D2128" i="10"/>
  <c r="E2127" i="10"/>
  <c r="D2127" i="10"/>
  <c r="E2126" i="10"/>
  <c r="D2126" i="10"/>
  <c r="E2125" i="10"/>
  <c r="D2125" i="10" s="1"/>
  <c r="E2124" i="10"/>
  <c r="D2124" i="10"/>
  <c r="E2123" i="10"/>
  <c r="D2123" i="10"/>
  <c r="E2122" i="10"/>
  <c r="D2122" i="10"/>
  <c r="E2121" i="10"/>
  <c r="D2121" i="10"/>
  <c r="E2120" i="10"/>
  <c r="D2120" i="10"/>
  <c r="E2119" i="10"/>
  <c r="D2119" i="10"/>
  <c r="E2118" i="10"/>
  <c r="D2118" i="10"/>
  <c r="E2117" i="10"/>
  <c r="D2117" i="10" s="1"/>
  <c r="E2116" i="10"/>
  <c r="D2116" i="10"/>
  <c r="E2115" i="10"/>
  <c r="D2115" i="10"/>
  <c r="E2114" i="10"/>
  <c r="D2114" i="10"/>
  <c r="E2113" i="10"/>
  <c r="D2113" i="10"/>
  <c r="E2112" i="10"/>
  <c r="D2112" i="10"/>
  <c r="E2111" i="10"/>
  <c r="D2111" i="10"/>
  <c r="E2110" i="10"/>
  <c r="D2110" i="10"/>
  <c r="E2109" i="10"/>
  <c r="D2109" i="10" s="1"/>
  <c r="E2108" i="10"/>
  <c r="D2108" i="10"/>
  <c r="E2107" i="10"/>
  <c r="D2107" i="10"/>
  <c r="E2106" i="10"/>
  <c r="D2106" i="10"/>
  <c r="E2105" i="10"/>
  <c r="D2105" i="10"/>
  <c r="E2104" i="10"/>
  <c r="D2104" i="10"/>
  <c r="E2103" i="10"/>
  <c r="D2103" i="10"/>
  <c r="E2102" i="10"/>
  <c r="D2102" i="10"/>
  <c r="E2101" i="10"/>
  <c r="D2101" i="10" s="1"/>
  <c r="E2100" i="10"/>
  <c r="D2100" i="10"/>
  <c r="E2099" i="10"/>
  <c r="D2099" i="10"/>
  <c r="E2098" i="10"/>
  <c r="D2098" i="10"/>
  <c r="E2097" i="10"/>
  <c r="D2097" i="10"/>
  <c r="E2096" i="10"/>
  <c r="D2096" i="10"/>
  <c r="E2095" i="10"/>
  <c r="D2095" i="10"/>
  <c r="E2094" i="10"/>
  <c r="D2094" i="10"/>
  <c r="E2093" i="10"/>
  <c r="D2093" i="10" s="1"/>
  <c r="E2092" i="10"/>
  <c r="D2092" i="10"/>
  <c r="E2091" i="10"/>
  <c r="D2091" i="10"/>
  <c r="E2090" i="10"/>
  <c r="D2090" i="10"/>
  <c r="E2089" i="10"/>
  <c r="D2089" i="10"/>
  <c r="E2088" i="10"/>
  <c r="D2088" i="10"/>
  <c r="E2087" i="10"/>
  <c r="D2087" i="10"/>
  <c r="E2086" i="10"/>
  <c r="D2086" i="10"/>
  <c r="E2085" i="10"/>
  <c r="D2085" i="10" s="1"/>
  <c r="E2084" i="10"/>
  <c r="D2084" i="10"/>
  <c r="E2083" i="10"/>
  <c r="D2083" i="10"/>
  <c r="E2082" i="10"/>
  <c r="D2082" i="10"/>
  <c r="E2081" i="10"/>
  <c r="D2081" i="10"/>
  <c r="E2080" i="10"/>
  <c r="D2080" i="10"/>
  <c r="E2079" i="10"/>
  <c r="D2079" i="10"/>
  <c r="E2078" i="10"/>
  <c r="D2078" i="10"/>
  <c r="E2077" i="10"/>
  <c r="D2077" i="10" s="1"/>
  <c r="E2076" i="10"/>
  <c r="D2076" i="10"/>
  <c r="E2075" i="10"/>
  <c r="D2075" i="10"/>
  <c r="E2074" i="10"/>
  <c r="D2074" i="10"/>
  <c r="E2073" i="10"/>
  <c r="D2073" i="10"/>
  <c r="E2072" i="10"/>
  <c r="D2072" i="10"/>
  <c r="E2071" i="10"/>
  <c r="D2071" i="10"/>
  <c r="E2070" i="10"/>
  <c r="D2070" i="10"/>
  <c r="E2069" i="10"/>
  <c r="D2069" i="10" s="1"/>
  <c r="E2068" i="10"/>
  <c r="D2068" i="10"/>
  <c r="E2067" i="10"/>
  <c r="D2067" i="10"/>
  <c r="E2066" i="10"/>
  <c r="D2066" i="10"/>
  <c r="E2065" i="10"/>
  <c r="D2065" i="10"/>
  <c r="E2064" i="10"/>
  <c r="D2064" i="10"/>
  <c r="E2063" i="10"/>
  <c r="D2063" i="10"/>
  <c r="E2062" i="10"/>
  <c r="D2062" i="10"/>
  <c r="E2061" i="10"/>
  <c r="D2061" i="10" s="1"/>
  <c r="E2060" i="10"/>
  <c r="D2060" i="10"/>
  <c r="E2059" i="10"/>
  <c r="D2059" i="10"/>
  <c r="E2058" i="10"/>
  <c r="D2058" i="10"/>
  <c r="E2057" i="10"/>
  <c r="D2057" i="10"/>
  <c r="E2056" i="10"/>
  <c r="D2056" i="10"/>
  <c r="E2055" i="10"/>
  <c r="D2055" i="10"/>
  <c r="E2054" i="10"/>
  <c r="D2054" i="10"/>
  <c r="E2053" i="10"/>
  <c r="D2053" i="10" s="1"/>
  <c r="E2052" i="10"/>
  <c r="D2052" i="10"/>
  <c r="E2051" i="10"/>
  <c r="D2051" i="10"/>
  <c r="E2050" i="10"/>
  <c r="D2050" i="10"/>
  <c r="E2049" i="10"/>
  <c r="D2049" i="10"/>
  <c r="E2048" i="10"/>
  <c r="D2048" i="10"/>
  <c r="E2047" i="10"/>
  <c r="D2047" i="10"/>
  <c r="E2046" i="10"/>
  <c r="D2046" i="10"/>
  <c r="E2045" i="10"/>
  <c r="D2045" i="10" s="1"/>
  <c r="E2044" i="10"/>
  <c r="D2044" i="10"/>
  <c r="E2043" i="10"/>
  <c r="D2043" i="10"/>
  <c r="E2042" i="10"/>
  <c r="D2042" i="10"/>
  <c r="E2041" i="10"/>
  <c r="D2041" i="10"/>
  <c r="E2040" i="10"/>
  <c r="D2040" i="10"/>
  <c r="E2039" i="10"/>
  <c r="D2039" i="10"/>
  <c r="E2038" i="10"/>
  <c r="D2038" i="10"/>
  <c r="E2037" i="10"/>
  <c r="D2037" i="10" s="1"/>
  <c r="E2036" i="10"/>
  <c r="D2036" i="10"/>
  <c r="E2035" i="10"/>
  <c r="D2035" i="10"/>
  <c r="E2034" i="10"/>
  <c r="D2034" i="10"/>
  <c r="E2033" i="10"/>
  <c r="D2033" i="10"/>
  <c r="E2032" i="10"/>
  <c r="D2032" i="10"/>
  <c r="E2031" i="10"/>
  <c r="D2031" i="10"/>
  <c r="E2030" i="10"/>
  <c r="D2030" i="10"/>
  <c r="E2029" i="10"/>
  <c r="D2029" i="10" s="1"/>
  <c r="E2028" i="10"/>
  <c r="D2028" i="10"/>
  <c r="E2027" i="10"/>
  <c r="D2027" i="10"/>
  <c r="E2026" i="10"/>
  <c r="D2026" i="10"/>
  <c r="E2025" i="10"/>
  <c r="D2025" i="10"/>
  <c r="E2024" i="10"/>
  <c r="D2024" i="10"/>
  <c r="E2023" i="10"/>
  <c r="D2023" i="10"/>
  <c r="E2022" i="10"/>
  <c r="D2022" i="10"/>
  <c r="E2021" i="10"/>
  <c r="D2021" i="10" s="1"/>
  <c r="E2020" i="10"/>
  <c r="D2020" i="10"/>
  <c r="E2019" i="10"/>
  <c r="D2019" i="10"/>
  <c r="E2018" i="10"/>
  <c r="D2018" i="10"/>
  <c r="E2017" i="10"/>
  <c r="D2017" i="10"/>
  <c r="E2016" i="10"/>
  <c r="D2016" i="10"/>
  <c r="E2015" i="10"/>
  <c r="D2015" i="10"/>
  <c r="E2014" i="10"/>
  <c r="D2014" i="10"/>
  <c r="E2013" i="10"/>
  <c r="D2013" i="10" s="1"/>
  <c r="E2012" i="10"/>
  <c r="D2012" i="10"/>
  <c r="E2011" i="10"/>
  <c r="D2011" i="10"/>
  <c r="E2010" i="10"/>
  <c r="D2010" i="10"/>
  <c r="E2009" i="10"/>
  <c r="D2009" i="10"/>
  <c r="E2008" i="10"/>
  <c r="D2008" i="10"/>
  <c r="E2007" i="10"/>
  <c r="D2007" i="10"/>
  <c r="E2006" i="10"/>
  <c r="D2006" i="10"/>
  <c r="E2005" i="10"/>
  <c r="D2005" i="10" s="1"/>
  <c r="E2004" i="10"/>
  <c r="D2004" i="10"/>
  <c r="E2003" i="10"/>
  <c r="D2003" i="10"/>
  <c r="E2002" i="10"/>
  <c r="D2002" i="10"/>
  <c r="E2001" i="10"/>
  <c r="D2001" i="10"/>
  <c r="E2000" i="10"/>
  <c r="D2000" i="10"/>
  <c r="E1999" i="10"/>
  <c r="D1999" i="10"/>
  <c r="E1998" i="10"/>
  <c r="D1998" i="10"/>
  <c r="E1997" i="10"/>
  <c r="D1997" i="10" s="1"/>
  <c r="E1996" i="10"/>
  <c r="D1996" i="10"/>
  <c r="E1995" i="10"/>
  <c r="D1995" i="10"/>
  <c r="E1994" i="10"/>
  <c r="D1994" i="10"/>
  <c r="E1993" i="10"/>
  <c r="D1993" i="10"/>
  <c r="E1992" i="10"/>
  <c r="D1992" i="10"/>
  <c r="E1991" i="10"/>
  <c r="D1991" i="10"/>
  <c r="E1990" i="10"/>
  <c r="D1990" i="10"/>
  <c r="E1989" i="10"/>
  <c r="D1989" i="10" s="1"/>
  <c r="E1988" i="10"/>
  <c r="D1988" i="10"/>
  <c r="E1987" i="10"/>
  <c r="D1987" i="10"/>
  <c r="E1986" i="10"/>
  <c r="D1986" i="10"/>
  <c r="E1985" i="10"/>
  <c r="D1985" i="10"/>
  <c r="E1984" i="10"/>
  <c r="D1984" i="10"/>
  <c r="E1983" i="10"/>
  <c r="D1983" i="10"/>
  <c r="E1982" i="10"/>
  <c r="D1982" i="10"/>
  <c r="E1981" i="10"/>
  <c r="D1981" i="10" s="1"/>
  <c r="E1980" i="10"/>
  <c r="D1980" i="10"/>
  <c r="E1979" i="10"/>
  <c r="D1979" i="10"/>
  <c r="E1978" i="10"/>
  <c r="D1978" i="10"/>
  <c r="E1977" i="10"/>
  <c r="D1977" i="10"/>
  <c r="E1976" i="10"/>
  <c r="D1976" i="10"/>
  <c r="E1975" i="10"/>
  <c r="D1975" i="10"/>
  <c r="E1974" i="10"/>
  <c r="D1974" i="10"/>
  <c r="E1973" i="10"/>
  <c r="D1973" i="10" s="1"/>
  <c r="E1972" i="10"/>
  <c r="D1972" i="10"/>
  <c r="E1971" i="10"/>
  <c r="D1971" i="10"/>
  <c r="E1970" i="10"/>
  <c r="D1970" i="10"/>
  <c r="E1969" i="10"/>
  <c r="D1969" i="10"/>
  <c r="E1968" i="10"/>
  <c r="D1968" i="10"/>
  <c r="E1967" i="10"/>
  <c r="D1967" i="10"/>
  <c r="E1966" i="10"/>
  <c r="D1966" i="10"/>
  <c r="E1965" i="10"/>
  <c r="D1965" i="10" s="1"/>
  <c r="E1964" i="10"/>
  <c r="D1964" i="10"/>
  <c r="E1963" i="10"/>
  <c r="D1963" i="10"/>
  <c r="E1962" i="10"/>
  <c r="D1962" i="10"/>
  <c r="E1961" i="10"/>
  <c r="D1961" i="10"/>
  <c r="E1960" i="10"/>
  <c r="D1960" i="10"/>
  <c r="E1959" i="10"/>
  <c r="D1959" i="10"/>
  <c r="E1958" i="10"/>
  <c r="E1957" i="10"/>
  <c r="E1955" i="10"/>
  <c r="E1954" i="10"/>
  <c r="E1953" i="10"/>
  <c r="E1952" i="10"/>
  <c r="D1952" i="10"/>
  <c r="E1951" i="10"/>
  <c r="D1951" i="10"/>
  <c r="E1950" i="10"/>
  <c r="D1950" i="10"/>
  <c r="E1949" i="10"/>
  <c r="D1949" i="10" s="1"/>
  <c r="E1948" i="10"/>
  <c r="D1948" i="10"/>
  <c r="E1947" i="10"/>
  <c r="D1947" i="10"/>
  <c r="E1946" i="10"/>
  <c r="D1946" i="10"/>
  <c r="E1945" i="10"/>
  <c r="D1945" i="10"/>
  <c r="E1944" i="10"/>
  <c r="D1944" i="10"/>
  <c r="E1943" i="10"/>
  <c r="D1943" i="10"/>
  <c r="E1942" i="10"/>
  <c r="D1942" i="10"/>
  <c r="E1941" i="10"/>
  <c r="D1941" i="10" s="1"/>
  <c r="E1940" i="10"/>
  <c r="D1940" i="10"/>
  <c r="E1939" i="10"/>
  <c r="D1939" i="10"/>
  <c r="E1938" i="10"/>
  <c r="D1938" i="10"/>
  <c r="E1937" i="10"/>
  <c r="D1937" i="10"/>
  <c r="E1936" i="10"/>
  <c r="D1936" i="10"/>
  <c r="E1935" i="10"/>
  <c r="D1935" i="10"/>
  <c r="E1934" i="10"/>
  <c r="D1934" i="10"/>
  <c r="E1933" i="10"/>
  <c r="D1933" i="10" s="1"/>
  <c r="E1932" i="10"/>
  <c r="D1932" i="10"/>
  <c r="E1931" i="10"/>
  <c r="D1931" i="10"/>
  <c r="E1930" i="10"/>
  <c r="D1930" i="10"/>
  <c r="E1929" i="10"/>
  <c r="D1929" i="10"/>
  <c r="E1928" i="10"/>
  <c r="D1928" i="10"/>
  <c r="E1927" i="10"/>
  <c r="D1927" i="10"/>
  <c r="E1926" i="10"/>
  <c r="D1926" i="10"/>
  <c r="E1925" i="10"/>
  <c r="D1925" i="10" s="1"/>
  <c r="E1924" i="10"/>
  <c r="D1924" i="10"/>
  <c r="E1923" i="10"/>
  <c r="D1923" i="10"/>
  <c r="E1922" i="10"/>
  <c r="D1922" i="10"/>
  <c r="E1921" i="10"/>
  <c r="D1921" i="10"/>
  <c r="E1920" i="10"/>
  <c r="D1920" i="10"/>
  <c r="E1919" i="10"/>
  <c r="D1919" i="10"/>
  <c r="E1918" i="10"/>
  <c r="D1918" i="10"/>
  <c r="E1917" i="10"/>
  <c r="D1917" i="10" s="1"/>
  <c r="E1916" i="10"/>
  <c r="D1916" i="10"/>
  <c r="E1915" i="10"/>
  <c r="D1915" i="10"/>
  <c r="E1914" i="10"/>
  <c r="D1914" i="10"/>
  <c r="E1913" i="10"/>
  <c r="D1913" i="10"/>
  <c r="E1912" i="10"/>
  <c r="D1912" i="10"/>
  <c r="E1911" i="10"/>
  <c r="D1911" i="10"/>
  <c r="E1910" i="10"/>
  <c r="D1910" i="10"/>
  <c r="E1909" i="10"/>
  <c r="D1909" i="10" s="1"/>
  <c r="E1908" i="10"/>
  <c r="D1908" i="10"/>
  <c r="E1907" i="10"/>
  <c r="D1907" i="10"/>
  <c r="E1906" i="10"/>
  <c r="D1906" i="10"/>
  <c r="E1905" i="10"/>
  <c r="D1905" i="10"/>
  <c r="E1904" i="10"/>
  <c r="D1904" i="10"/>
  <c r="E1903" i="10"/>
  <c r="D1903" i="10"/>
  <c r="E1902" i="10"/>
  <c r="D1902" i="10"/>
  <c r="E1901" i="10"/>
  <c r="D1901" i="10" s="1"/>
  <c r="E1900" i="10"/>
  <c r="D1900" i="10"/>
  <c r="E1899" i="10"/>
  <c r="D1899" i="10"/>
  <c r="E1898" i="10"/>
  <c r="D1898" i="10"/>
  <c r="E1897" i="10"/>
  <c r="D1897" i="10"/>
  <c r="E1896" i="10"/>
  <c r="E1895" i="10"/>
  <c r="E1894" i="10"/>
  <c r="E1893" i="10"/>
  <c r="E1892" i="10"/>
  <c r="E1891" i="10"/>
  <c r="E1890" i="10"/>
  <c r="E1867" i="10"/>
  <c r="D1867" i="10"/>
  <c r="E1866" i="10"/>
  <c r="D1866" i="10"/>
  <c r="E1865" i="10"/>
  <c r="D1865" i="10"/>
  <c r="E1864" i="10"/>
  <c r="D1864" i="10"/>
  <c r="E1863" i="10"/>
  <c r="D1863" i="10"/>
  <c r="E1862" i="10"/>
  <c r="D1862" i="10"/>
  <c r="E1861" i="10"/>
  <c r="D1861" i="10" s="1"/>
  <c r="E1860" i="10"/>
  <c r="D1860" i="10"/>
  <c r="E1859" i="10"/>
  <c r="D1859" i="10"/>
  <c r="E1858" i="10"/>
  <c r="D1858" i="10"/>
  <c r="E1857" i="10"/>
  <c r="D1857" i="10"/>
  <c r="E1856" i="10"/>
  <c r="D1856" i="10"/>
  <c r="E1855" i="10"/>
  <c r="D1855" i="10"/>
  <c r="E1854" i="10"/>
  <c r="D1854" i="10"/>
  <c r="E1853" i="10"/>
  <c r="D1853" i="10" s="1"/>
  <c r="E1852" i="10"/>
  <c r="D1852" i="10"/>
  <c r="E1851" i="10"/>
  <c r="D1851" i="10"/>
  <c r="E1850" i="10"/>
  <c r="D1850" i="10"/>
  <c r="E1849" i="10"/>
  <c r="D1849" i="10"/>
  <c r="E1848" i="10"/>
  <c r="D1848" i="10"/>
  <c r="E1847" i="10"/>
  <c r="D1847" i="10"/>
  <c r="E1846" i="10"/>
  <c r="D1846" i="10"/>
  <c r="E1845" i="10"/>
  <c r="D1845" i="10" s="1"/>
  <c r="E1844" i="10"/>
  <c r="D1844" i="10"/>
  <c r="E1843" i="10"/>
  <c r="D1843" i="10"/>
  <c r="E1842" i="10"/>
  <c r="D1842" i="10"/>
  <c r="E1841" i="10"/>
  <c r="D1841" i="10"/>
  <c r="E1840" i="10"/>
  <c r="D1840" i="10"/>
  <c r="E1839" i="10"/>
  <c r="D1839" i="10"/>
  <c r="E1838" i="10"/>
  <c r="D1838" i="10"/>
  <c r="E1837" i="10"/>
  <c r="D1837" i="10" s="1"/>
  <c r="E1836" i="10"/>
  <c r="D1836" i="10"/>
  <c r="E1835" i="10"/>
  <c r="D1835" i="10"/>
  <c r="E1834" i="10"/>
  <c r="D1834" i="10"/>
  <c r="E1833" i="10"/>
  <c r="D1833" i="10"/>
  <c r="E1832" i="10"/>
  <c r="D1832" i="10"/>
  <c r="E1831" i="10"/>
  <c r="D1831" i="10"/>
  <c r="E1830" i="10"/>
  <c r="D1830" i="10"/>
  <c r="E1829" i="10"/>
  <c r="D1829" i="10" s="1"/>
  <c r="E1828" i="10"/>
  <c r="D1828" i="10"/>
  <c r="E1827" i="10"/>
  <c r="D1827" i="10"/>
  <c r="E1826" i="10"/>
  <c r="D1826" i="10"/>
  <c r="E1825" i="10"/>
  <c r="D1825" i="10"/>
  <c r="E1824" i="10"/>
  <c r="D1824" i="10"/>
  <c r="E1823" i="10"/>
  <c r="D1823" i="10"/>
  <c r="E1822" i="10"/>
  <c r="D1822" i="10"/>
  <c r="E1821" i="10"/>
  <c r="D1821" i="10" s="1"/>
  <c r="E1820" i="10"/>
  <c r="D1820" i="10"/>
  <c r="E1819" i="10"/>
  <c r="D1819" i="10"/>
  <c r="E1818" i="10"/>
  <c r="D1818" i="10"/>
  <c r="E1817" i="10"/>
  <c r="D1817" i="10"/>
  <c r="E1816" i="10"/>
  <c r="D1816" i="10"/>
  <c r="E1815" i="10"/>
  <c r="D1815" i="10"/>
  <c r="E1814" i="10"/>
  <c r="D1814" i="10"/>
  <c r="E1813" i="10"/>
  <c r="D1813" i="10" s="1"/>
  <c r="E1812" i="10"/>
  <c r="D1812" i="10"/>
  <c r="E1811" i="10"/>
  <c r="D1811" i="10"/>
  <c r="E1810" i="10"/>
  <c r="E1809" i="10"/>
  <c r="D1809" i="10" s="1"/>
  <c r="E1808" i="10"/>
  <c r="D1808" i="10" s="1"/>
  <c r="E1807" i="10"/>
  <c r="D1807" i="10" s="1"/>
  <c r="E1806" i="10"/>
  <c r="D1806" i="10" s="1"/>
  <c r="E1805" i="10"/>
  <c r="D1805" i="10" s="1"/>
  <c r="E1804" i="10"/>
  <c r="D1804" i="10" s="1"/>
  <c r="E1803" i="10"/>
  <c r="D1803" i="10" s="1"/>
  <c r="E1802" i="10"/>
  <c r="D1802" i="10" s="1"/>
  <c r="E1801" i="10"/>
  <c r="D1801" i="10" s="1"/>
  <c r="E1800" i="10"/>
  <c r="D1800" i="10" s="1"/>
  <c r="E1799" i="10"/>
  <c r="D1799" i="10" s="1"/>
  <c r="E1798" i="10"/>
  <c r="D1798" i="10" s="1"/>
  <c r="E1797" i="10"/>
  <c r="D1797" i="10" s="1"/>
  <c r="E1796" i="10"/>
  <c r="D1796" i="10" s="1"/>
  <c r="E1795" i="10"/>
  <c r="D1795" i="10" s="1"/>
  <c r="E1794" i="10"/>
  <c r="D1794" i="10" s="1"/>
  <c r="E1793" i="10"/>
  <c r="D1793" i="10" s="1"/>
  <c r="E1792" i="10"/>
  <c r="D1792" i="10" s="1"/>
  <c r="E1791" i="10"/>
  <c r="D1791" i="10" s="1"/>
  <c r="E1790" i="10"/>
  <c r="D1790" i="10" s="1"/>
  <c r="E1789" i="10"/>
  <c r="D1789" i="10" s="1"/>
  <c r="E1788" i="10"/>
  <c r="D1788" i="10" s="1"/>
  <c r="E1787" i="10"/>
  <c r="D1787" i="10" s="1"/>
  <c r="E1786" i="10"/>
  <c r="D1786" i="10" s="1"/>
  <c r="E1785" i="10"/>
  <c r="D1785" i="10" s="1"/>
  <c r="E1784" i="10"/>
  <c r="D1784" i="10" s="1"/>
  <c r="E1783" i="10"/>
  <c r="D1783" i="10" s="1"/>
  <c r="E1782" i="10"/>
  <c r="D1782" i="10" s="1"/>
  <c r="E1781" i="10"/>
  <c r="D1781" i="10" s="1"/>
  <c r="E1780" i="10"/>
  <c r="D1780" i="10" s="1"/>
  <c r="E1779" i="10"/>
  <c r="D1779" i="10" s="1"/>
  <c r="E1778" i="10"/>
  <c r="D1778" i="10" s="1"/>
  <c r="E1777" i="10"/>
  <c r="D1777" i="10" s="1"/>
  <c r="E1776" i="10"/>
  <c r="D1776" i="10" s="1"/>
  <c r="E1775" i="10"/>
  <c r="D1775" i="10" s="1"/>
  <c r="E1774" i="10"/>
  <c r="D1774" i="10" s="1"/>
  <c r="E1773" i="10"/>
  <c r="D1773" i="10" s="1"/>
  <c r="E1772" i="10"/>
  <c r="D1772" i="10" s="1"/>
  <c r="E1771" i="10"/>
  <c r="D1771" i="10" s="1"/>
  <c r="E1770" i="10"/>
  <c r="D1770" i="10" s="1"/>
  <c r="E1769" i="10"/>
  <c r="D1769" i="10" s="1"/>
  <c r="E1768" i="10"/>
  <c r="D1768" i="10" s="1"/>
  <c r="E1767" i="10"/>
  <c r="D1767" i="10" s="1"/>
  <c r="E1766" i="10"/>
  <c r="D1766" i="10" s="1"/>
  <c r="E1765" i="10"/>
  <c r="D1765" i="10" s="1"/>
  <c r="E1764" i="10"/>
  <c r="D1764" i="10" s="1"/>
  <c r="E1763" i="10"/>
  <c r="D1763" i="10" s="1"/>
  <c r="E1762" i="10"/>
  <c r="D1762" i="10" s="1"/>
  <c r="E1761" i="10"/>
  <c r="D1761" i="10" s="1"/>
  <c r="E1760" i="10"/>
  <c r="D1760" i="10" s="1"/>
  <c r="E1759" i="10"/>
  <c r="D1759" i="10" s="1"/>
  <c r="E1758" i="10"/>
  <c r="D1758" i="10" s="1"/>
  <c r="E1757" i="10"/>
  <c r="D1757" i="10" s="1"/>
  <c r="E1756" i="10"/>
  <c r="D1756" i="10" s="1"/>
  <c r="E1755" i="10"/>
  <c r="D1755" i="10" s="1"/>
  <c r="E1754" i="10"/>
  <c r="D1754" i="10" s="1"/>
  <c r="E1753" i="10"/>
  <c r="D1753" i="10" s="1"/>
  <c r="E1752" i="10"/>
  <c r="D1752" i="10" s="1"/>
  <c r="E1751" i="10"/>
  <c r="D1751" i="10" s="1"/>
  <c r="E1750" i="10"/>
  <c r="D1750" i="10" s="1"/>
  <c r="E1749" i="10"/>
  <c r="D1749" i="10" s="1"/>
  <c r="E1748" i="10"/>
  <c r="D1748" i="10" s="1"/>
  <c r="E1747" i="10"/>
  <c r="D1747" i="10" s="1"/>
  <c r="E1746" i="10"/>
  <c r="D1746" i="10" s="1"/>
  <c r="E1745" i="10"/>
  <c r="D1745" i="10" s="1"/>
  <c r="E1744" i="10"/>
  <c r="D1744" i="10" s="1"/>
  <c r="E1743" i="10"/>
  <c r="D1743" i="10" s="1"/>
  <c r="E1742" i="10"/>
  <c r="D1742" i="10" s="1"/>
  <c r="E1741" i="10"/>
  <c r="D1741" i="10" s="1"/>
  <c r="E1740" i="10"/>
  <c r="D1740" i="10" s="1"/>
  <c r="E1739" i="10"/>
  <c r="D1739" i="10" s="1"/>
  <c r="E1738" i="10"/>
  <c r="D1738" i="10" s="1"/>
  <c r="E1737" i="10"/>
  <c r="D1737" i="10" s="1"/>
  <c r="E1736" i="10"/>
  <c r="D1736" i="10" s="1"/>
  <c r="E1735" i="10"/>
  <c r="D1735" i="10" s="1"/>
  <c r="E1734" i="10"/>
  <c r="D1734" i="10" s="1"/>
  <c r="E1733" i="10"/>
  <c r="D1733" i="10" s="1"/>
  <c r="E1732" i="10"/>
  <c r="D1732" i="10" s="1"/>
  <c r="E1731" i="10"/>
  <c r="D1731" i="10" s="1"/>
  <c r="E1730" i="10"/>
  <c r="D1730" i="10" s="1"/>
  <c r="E1729" i="10"/>
  <c r="D1729" i="10" s="1"/>
  <c r="E1728" i="10"/>
  <c r="D1728" i="10" s="1"/>
  <c r="E1727" i="10"/>
  <c r="D1727" i="10" s="1"/>
  <c r="E1726" i="10"/>
  <c r="D1726" i="10" s="1"/>
  <c r="E1725" i="10"/>
  <c r="D1725" i="10" s="1"/>
  <c r="E1724" i="10"/>
  <c r="D1724" i="10" s="1"/>
  <c r="E1723" i="10"/>
  <c r="D1723" i="10" s="1"/>
  <c r="E1722" i="10"/>
  <c r="D1722" i="10" s="1"/>
  <c r="E1721" i="10"/>
  <c r="D1721" i="10" s="1"/>
  <c r="E1720" i="10"/>
  <c r="D1720" i="10" s="1"/>
  <c r="E1719" i="10"/>
  <c r="D1719" i="10" s="1"/>
  <c r="E1718" i="10"/>
  <c r="D1718" i="10" s="1"/>
  <c r="E1717" i="10"/>
  <c r="D1717" i="10" s="1"/>
  <c r="E1716" i="10"/>
  <c r="D1716" i="10" s="1"/>
  <c r="E1715" i="10"/>
  <c r="D1715" i="10" s="1"/>
  <c r="E1714" i="10"/>
  <c r="D1714" i="10" s="1"/>
  <c r="E1713" i="10"/>
  <c r="D1713" i="10" s="1"/>
  <c r="E1712" i="10"/>
  <c r="D1712" i="10" s="1"/>
  <c r="E1711" i="10"/>
  <c r="D1711" i="10" s="1"/>
  <c r="E1710" i="10"/>
  <c r="D1710" i="10" s="1"/>
  <c r="E1709" i="10"/>
  <c r="D1709" i="10" s="1"/>
  <c r="E1708" i="10"/>
  <c r="D1708" i="10" s="1"/>
  <c r="E1707" i="10"/>
  <c r="D1707" i="10" s="1"/>
  <c r="E1706" i="10"/>
  <c r="D1706" i="10" s="1"/>
  <c r="E1705" i="10"/>
  <c r="D1705" i="10" s="1"/>
  <c r="E1704" i="10"/>
  <c r="D1704" i="10" s="1"/>
  <c r="E1703" i="10"/>
  <c r="D1703" i="10" s="1"/>
  <c r="E1702" i="10"/>
  <c r="D1702" i="10" s="1"/>
  <c r="E1701" i="10"/>
  <c r="D1701" i="10" s="1"/>
  <c r="E1700" i="10"/>
  <c r="D1700" i="10" s="1"/>
  <c r="E1699" i="10"/>
  <c r="D1699" i="10" s="1"/>
  <c r="E1698" i="10"/>
  <c r="D1698" i="10" s="1"/>
  <c r="E1697" i="10"/>
  <c r="D1697" i="10" s="1"/>
  <c r="E1696" i="10"/>
  <c r="D1696" i="10" s="1"/>
  <c r="E1695" i="10"/>
  <c r="D1695" i="10" s="1"/>
  <c r="E1694" i="10"/>
  <c r="D1694" i="10" s="1"/>
  <c r="E1693" i="10"/>
  <c r="D1693" i="10" s="1"/>
  <c r="E1692" i="10"/>
  <c r="D1692" i="10" s="1"/>
  <c r="E1691" i="10"/>
  <c r="D1691" i="10" s="1"/>
  <c r="E1690" i="10"/>
  <c r="D1690" i="10" s="1"/>
  <c r="E1689" i="10"/>
  <c r="D1689" i="10" s="1"/>
  <c r="E1688" i="10"/>
  <c r="D1688" i="10" s="1"/>
  <c r="E1687" i="10"/>
  <c r="D1687" i="10" s="1"/>
  <c r="E1686" i="10"/>
  <c r="D1686" i="10" s="1"/>
  <c r="E1685" i="10"/>
  <c r="D1685" i="10" s="1"/>
  <c r="E1684" i="10"/>
  <c r="D1684" i="10" s="1"/>
  <c r="E1683" i="10"/>
  <c r="D1683" i="10" s="1"/>
  <c r="E1682" i="10"/>
  <c r="D1682" i="10" s="1"/>
  <c r="E1681" i="10"/>
  <c r="D1681" i="10" s="1"/>
  <c r="E1680" i="10"/>
  <c r="D1680" i="10" s="1"/>
  <c r="E1679" i="10"/>
  <c r="D1679" i="10" s="1"/>
  <c r="E1678" i="10"/>
  <c r="D1678" i="10" s="1"/>
  <c r="E1677" i="10"/>
  <c r="D1677" i="10" s="1"/>
  <c r="E1676" i="10"/>
  <c r="D1676" i="10" s="1"/>
  <c r="E1675" i="10"/>
  <c r="D1675" i="10" s="1"/>
  <c r="E1674" i="10"/>
  <c r="D1674" i="10" s="1"/>
  <c r="E1673" i="10"/>
  <c r="D1673" i="10" s="1"/>
  <c r="E1672" i="10"/>
  <c r="D1672" i="10" s="1"/>
  <c r="E1671" i="10"/>
  <c r="D1671" i="10" s="1"/>
  <c r="E1670" i="10"/>
  <c r="D1670" i="10" s="1"/>
  <c r="E1669" i="10"/>
  <c r="D1669" i="10" s="1"/>
  <c r="E1668" i="10"/>
  <c r="D1668" i="10" s="1"/>
  <c r="E1667" i="10"/>
  <c r="D1667" i="10" s="1"/>
  <c r="E1666" i="10"/>
  <c r="D1666" i="10" s="1"/>
  <c r="E1665" i="10"/>
  <c r="D1665" i="10" s="1"/>
  <c r="E1664" i="10"/>
  <c r="D1664" i="10" s="1"/>
  <c r="E1663" i="10"/>
  <c r="D1663" i="10" s="1"/>
  <c r="E1662" i="10"/>
  <c r="D1662" i="10" s="1"/>
  <c r="E1661" i="10"/>
  <c r="D1661" i="10" s="1"/>
  <c r="E1660" i="10"/>
  <c r="D1660" i="10" s="1"/>
  <c r="E1659" i="10"/>
  <c r="D1659" i="10" s="1"/>
  <c r="E1658" i="10"/>
  <c r="D1658" i="10" s="1"/>
  <c r="E1657" i="10"/>
  <c r="D1657" i="10" s="1"/>
  <c r="E1656" i="10"/>
  <c r="D1656" i="10" s="1"/>
  <c r="E1655" i="10"/>
  <c r="D1655" i="10" s="1"/>
  <c r="E1654" i="10"/>
  <c r="D1654" i="10" s="1"/>
  <c r="E1653" i="10"/>
  <c r="D1653" i="10" s="1"/>
  <c r="E1652" i="10"/>
  <c r="D1652" i="10" s="1"/>
  <c r="E1651" i="10"/>
  <c r="D1651" i="10" s="1"/>
  <c r="E1650" i="10"/>
  <c r="D1650" i="10" s="1"/>
  <c r="E1649" i="10"/>
  <c r="D1649" i="10" s="1"/>
  <c r="E1648" i="10"/>
  <c r="D1648" i="10" s="1"/>
  <c r="E1647" i="10"/>
  <c r="D1647" i="10" s="1"/>
  <c r="E1646" i="10"/>
  <c r="D1646" i="10" s="1"/>
  <c r="E1645" i="10"/>
  <c r="D1645" i="10" s="1"/>
  <c r="E1644" i="10"/>
  <c r="D1644" i="10" s="1"/>
  <c r="E1643" i="10"/>
  <c r="D1643" i="10"/>
  <c r="E1642" i="10"/>
  <c r="D1642" i="10" s="1"/>
  <c r="E1641" i="10"/>
  <c r="D1641" i="10" s="1"/>
  <c r="E1640" i="10"/>
  <c r="D1640" i="10" s="1"/>
  <c r="E1639" i="10"/>
  <c r="D1639" i="10" s="1"/>
  <c r="E1638" i="10"/>
  <c r="D1638" i="10" s="1"/>
  <c r="E1637" i="10"/>
  <c r="D1637" i="10" s="1"/>
  <c r="E1636" i="10"/>
  <c r="D1636" i="10" s="1"/>
  <c r="E1635" i="10"/>
  <c r="D1635" i="10"/>
  <c r="E1634" i="10"/>
  <c r="D1634" i="10" s="1"/>
  <c r="E1633" i="10"/>
  <c r="D1633" i="10" s="1"/>
  <c r="E1632" i="10"/>
  <c r="D1632" i="10" s="1"/>
  <c r="E1631" i="10"/>
  <c r="D1631" i="10" s="1"/>
  <c r="E1630" i="10"/>
  <c r="D1630" i="10" s="1"/>
  <c r="E1629" i="10"/>
  <c r="D1629" i="10" s="1"/>
  <c r="E1628" i="10"/>
  <c r="D1628" i="10" s="1"/>
  <c r="E1627" i="10"/>
  <c r="D1627" i="10"/>
  <c r="E1626" i="10"/>
  <c r="D1626" i="10" s="1"/>
  <c r="E1625" i="10"/>
  <c r="D1625" i="10" s="1"/>
  <c r="E1624" i="10"/>
  <c r="D1624" i="10" s="1"/>
  <c r="E1623" i="10"/>
  <c r="D1623" i="10" s="1"/>
  <c r="E1622" i="10"/>
  <c r="D1622" i="10" s="1"/>
  <c r="E1621" i="10"/>
  <c r="D1621" i="10" s="1"/>
  <c r="E1620" i="10"/>
  <c r="D1620" i="10" s="1"/>
  <c r="E1619" i="10"/>
  <c r="D1619" i="10" s="1"/>
  <c r="E1618" i="10"/>
  <c r="D1618" i="10" s="1"/>
  <c r="E1617" i="10"/>
  <c r="D1617" i="10" s="1"/>
  <c r="E1616" i="10"/>
  <c r="D1616" i="10" s="1"/>
  <c r="E1615" i="10"/>
  <c r="D1615" i="10" s="1"/>
  <c r="E1614" i="10"/>
  <c r="D1614" i="10" s="1"/>
  <c r="E1613" i="10"/>
  <c r="D1613" i="10" s="1"/>
  <c r="E1612" i="10"/>
  <c r="D1612" i="10" s="1"/>
  <c r="E1611" i="10"/>
  <c r="D1611" i="10" s="1"/>
  <c r="E1610" i="10"/>
  <c r="D1610" i="10" s="1"/>
  <c r="E1609" i="10"/>
  <c r="D1609" i="10" s="1"/>
  <c r="E1608" i="10"/>
  <c r="D1608" i="10" s="1"/>
  <c r="E1607" i="10"/>
  <c r="D1607" i="10" s="1"/>
  <c r="E1606" i="10"/>
  <c r="D1606" i="10" s="1"/>
  <c r="E1605" i="10"/>
  <c r="D1605" i="10" s="1"/>
  <c r="E1604" i="10"/>
  <c r="D1604" i="10" s="1"/>
  <c r="E1603" i="10"/>
  <c r="D1603" i="10"/>
  <c r="E1602" i="10"/>
  <c r="D1602" i="10" s="1"/>
  <c r="E1601" i="10"/>
  <c r="D1601" i="10" s="1"/>
  <c r="E1600" i="10"/>
  <c r="D1600" i="10" s="1"/>
  <c r="E1599" i="10"/>
  <c r="D1599" i="10"/>
  <c r="E1598" i="10"/>
  <c r="D1598" i="10" s="1"/>
  <c r="E1597" i="10"/>
  <c r="D1597" i="10" s="1"/>
  <c r="E1596" i="10"/>
  <c r="D1596" i="10" s="1"/>
  <c r="E1595" i="10"/>
  <c r="D1595" i="10"/>
  <c r="E1594" i="10"/>
  <c r="D1594" i="10" s="1"/>
  <c r="E1593" i="10"/>
  <c r="D1593" i="10" s="1"/>
  <c r="E1592" i="10"/>
  <c r="D1592" i="10" s="1"/>
  <c r="E1591" i="10"/>
  <c r="D1591" i="10"/>
  <c r="E1590" i="10"/>
  <c r="D1590" i="10" s="1"/>
  <c r="E1589" i="10"/>
  <c r="D1589" i="10" s="1"/>
  <c r="E1588" i="10"/>
  <c r="D1588" i="10" s="1"/>
  <c r="E1587" i="10"/>
  <c r="D1587" i="10"/>
  <c r="E1586" i="10"/>
  <c r="D1586" i="10" s="1"/>
  <c r="E1585" i="10"/>
  <c r="D1585" i="10" s="1"/>
  <c r="E1584" i="10"/>
  <c r="D1584" i="10" s="1"/>
  <c r="E1583" i="10"/>
  <c r="D1583" i="10" s="1"/>
  <c r="E1582" i="10"/>
  <c r="D1582" i="10" s="1"/>
  <c r="E1581" i="10"/>
  <c r="D1581" i="10" s="1"/>
  <c r="E1580" i="10"/>
  <c r="D1580" i="10" s="1"/>
  <c r="E1579" i="10"/>
  <c r="D1579" i="10"/>
  <c r="E1578" i="10"/>
  <c r="D1578" i="10" s="1"/>
  <c r="E1577" i="10"/>
  <c r="D1577" i="10" s="1"/>
  <c r="E1576" i="10"/>
  <c r="D1576" i="10" s="1"/>
  <c r="E1575" i="10"/>
  <c r="D1575" i="10" s="1"/>
  <c r="E1574" i="10"/>
  <c r="D1574" i="10" s="1"/>
  <c r="E1573" i="10"/>
  <c r="D1573" i="10" s="1"/>
  <c r="E1572" i="10"/>
  <c r="D1572" i="10" s="1"/>
  <c r="E1571" i="10"/>
  <c r="D1571" i="10"/>
  <c r="E1570" i="10"/>
  <c r="D1570" i="10" s="1"/>
  <c r="E1569" i="10"/>
  <c r="D1569" i="10" s="1"/>
  <c r="E1568" i="10"/>
  <c r="D1568" i="10" s="1"/>
  <c r="E1567" i="10"/>
  <c r="D1567" i="10" s="1"/>
  <c r="E1566" i="10"/>
  <c r="D1566" i="10" s="1"/>
  <c r="E1565" i="10"/>
  <c r="D1565" i="10" s="1"/>
  <c r="E1564" i="10"/>
  <c r="D1564" i="10" s="1"/>
  <c r="E1563" i="10"/>
  <c r="D1563" i="10" s="1"/>
  <c r="E1562" i="10"/>
  <c r="D1562" i="10" s="1"/>
  <c r="E1561" i="10"/>
  <c r="D1561" i="10" s="1"/>
  <c r="E1560" i="10"/>
  <c r="D1560" i="10" s="1"/>
  <c r="E1559" i="10"/>
  <c r="D1559" i="10" s="1"/>
  <c r="E1558" i="10"/>
  <c r="D1558" i="10" s="1"/>
  <c r="E1557" i="10"/>
  <c r="D1557" i="10" s="1"/>
  <c r="E1556" i="10"/>
  <c r="D1556" i="10" s="1"/>
  <c r="E1555" i="10"/>
  <c r="D1555" i="10" s="1"/>
  <c r="E1554" i="10"/>
  <c r="D1554" i="10" s="1"/>
  <c r="E1553" i="10"/>
  <c r="D1553" i="10" s="1"/>
  <c r="E1552" i="10"/>
  <c r="D1552" i="10" s="1"/>
  <c r="E1551" i="10"/>
  <c r="D1551" i="10" s="1"/>
  <c r="E1550" i="10"/>
  <c r="D1550" i="10" s="1"/>
  <c r="E1549" i="10"/>
  <c r="D1549" i="10" s="1"/>
  <c r="E1548" i="10"/>
  <c r="D1548" i="10" s="1"/>
  <c r="E1547" i="10"/>
  <c r="D1547" i="10" s="1"/>
  <c r="E1546" i="10"/>
  <c r="D1546" i="10" s="1"/>
  <c r="E1545" i="10"/>
  <c r="D1545" i="10" s="1"/>
  <c r="E1544" i="10"/>
  <c r="D1544" i="10" s="1"/>
  <c r="E1543" i="10"/>
  <c r="D1543" i="10" s="1"/>
  <c r="E1542" i="10"/>
  <c r="D1542" i="10" s="1"/>
  <c r="E1541" i="10"/>
  <c r="D1541" i="10" s="1"/>
  <c r="E1540" i="10"/>
  <c r="D1540" i="10" s="1"/>
  <c r="E1539" i="10"/>
  <c r="D1539" i="10"/>
  <c r="E1538" i="10"/>
  <c r="D1538" i="10" s="1"/>
  <c r="E1537" i="10"/>
  <c r="D1537" i="10" s="1"/>
  <c r="E1536" i="10"/>
  <c r="D1536" i="10" s="1"/>
  <c r="E1535" i="10"/>
  <c r="D1535" i="10" s="1"/>
  <c r="E1534" i="10"/>
  <c r="D1534" i="10" s="1"/>
  <c r="E1533" i="10"/>
  <c r="D1533" i="10" s="1"/>
  <c r="E1532" i="10"/>
  <c r="D1532" i="10" s="1"/>
  <c r="E1531" i="10"/>
  <c r="D1531" i="10"/>
  <c r="E1530" i="10"/>
  <c r="D1530" i="10" s="1"/>
  <c r="E1529" i="10"/>
  <c r="D1529" i="10"/>
  <c r="E1528" i="10"/>
  <c r="D1528" i="10"/>
  <c r="E1527" i="10"/>
  <c r="D1527" i="10"/>
  <c r="E1526" i="10"/>
  <c r="D1526" i="10"/>
  <c r="E1525" i="10"/>
  <c r="D1525" i="10" s="1"/>
  <c r="E1524" i="10"/>
  <c r="D1524" i="10"/>
  <c r="E1523" i="10"/>
  <c r="D1523" i="10"/>
  <c r="E1522" i="10"/>
  <c r="D1522" i="10" s="1"/>
  <c r="E1521" i="10"/>
  <c r="D1521" i="10"/>
  <c r="E1520" i="10"/>
  <c r="D1520" i="10"/>
  <c r="E1519" i="10"/>
  <c r="D1519" i="10"/>
  <c r="E1518" i="10"/>
  <c r="D1518" i="10"/>
  <c r="E1517" i="10"/>
  <c r="D1517" i="10" s="1"/>
  <c r="E1516" i="10"/>
  <c r="D1516" i="10"/>
  <c r="E1515" i="10"/>
  <c r="D1515" i="10"/>
  <c r="E1514" i="10"/>
  <c r="D1514" i="10" s="1"/>
  <c r="E1513" i="10"/>
  <c r="D1513" i="10"/>
  <c r="E1512" i="10"/>
  <c r="D1512" i="10"/>
  <c r="E1511" i="10"/>
  <c r="D1511" i="10"/>
  <c r="E1510" i="10"/>
  <c r="D1510" i="10"/>
  <c r="E1509" i="10"/>
  <c r="D1509" i="10" s="1"/>
  <c r="E1508" i="10"/>
  <c r="D1508" i="10"/>
  <c r="E1507" i="10"/>
  <c r="D1507" i="10"/>
  <c r="E1506" i="10"/>
  <c r="D1506" i="10" s="1"/>
  <c r="E1505" i="10"/>
  <c r="D1505" i="10"/>
  <c r="E1504" i="10"/>
  <c r="D1504" i="10"/>
  <c r="E1503" i="10"/>
  <c r="D1503" i="10"/>
  <c r="E1502" i="10"/>
  <c r="D1502" i="10"/>
  <c r="E1501" i="10"/>
  <c r="D1501" i="10" s="1"/>
  <c r="E1500" i="10"/>
  <c r="D1500" i="10"/>
  <c r="E1499" i="10"/>
  <c r="D1499" i="10"/>
  <c r="E1498" i="10"/>
  <c r="D1498" i="10" s="1"/>
  <c r="E1497" i="10"/>
  <c r="D1497" i="10"/>
  <c r="E1496" i="10"/>
  <c r="D1496" i="10"/>
  <c r="E1495" i="10"/>
  <c r="D1495" i="10"/>
  <c r="E1494" i="10"/>
  <c r="D1494" i="10"/>
  <c r="E1493" i="10"/>
  <c r="D1493" i="10" s="1"/>
  <c r="E1492" i="10"/>
  <c r="D1492" i="10"/>
  <c r="E1491" i="10"/>
  <c r="D1491" i="10"/>
  <c r="E1490" i="10"/>
  <c r="D1490" i="10" s="1"/>
  <c r="E1489" i="10"/>
  <c r="D1489" i="10"/>
  <c r="E1488" i="10"/>
  <c r="D1488" i="10"/>
  <c r="E1487" i="10"/>
  <c r="D1487" i="10"/>
  <c r="E1486" i="10"/>
  <c r="D1486" i="10"/>
  <c r="E1485" i="10"/>
  <c r="D1485" i="10" s="1"/>
  <c r="E1484" i="10"/>
  <c r="D1484" i="10"/>
  <c r="E1483" i="10"/>
  <c r="D1483" i="10"/>
  <c r="E1482" i="10"/>
  <c r="D1482" i="10" s="1"/>
  <c r="E1481" i="10"/>
  <c r="D1481" i="10"/>
  <c r="E1480" i="10"/>
  <c r="D1480" i="10" s="1"/>
  <c r="E1479" i="10"/>
  <c r="D1479" i="10"/>
  <c r="E1478" i="10"/>
  <c r="D1478" i="10"/>
  <c r="E1477" i="10"/>
  <c r="D1477" i="10" s="1"/>
  <c r="E1476" i="10"/>
  <c r="D1476" i="10"/>
  <c r="E1475" i="10"/>
  <c r="D1475" i="10"/>
  <c r="E1474" i="10"/>
  <c r="D1474" i="10" s="1"/>
  <c r="E1473" i="10"/>
  <c r="D1473" i="10"/>
  <c r="E1472" i="10"/>
  <c r="D1472" i="10"/>
  <c r="E1471" i="10"/>
  <c r="D1471" i="10"/>
  <c r="E1470" i="10"/>
  <c r="D1470" i="10"/>
  <c r="E1469" i="10"/>
  <c r="D1469" i="10" s="1"/>
  <c r="E1468" i="10"/>
  <c r="D1468" i="10"/>
  <c r="E1467" i="10"/>
  <c r="D1467" i="10"/>
  <c r="E1466" i="10"/>
  <c r="D1466" i="10" s="1"/>
  <c r="E1465" i="10"/>
  <c r="D1465" i="10"/>
  <c r="E1464" i="10"/>
  <c r="D1464" i="10"/>
  <c r="E1463" i="10"/>
  <c r="D1463" i="10"/>
  <c r="E1462" i="10"/>
  <c r="D1462" i="10"/>
  <c r="E1461" i="10"/>
  <c r="D1461" i="10" s="1"/>
  <c r="E1460" i="10"/>
  <c r="D1460" i="10"/>
  <c r="E1459" i="10"/>
  <c r="D1459" i="10"/>
  <c r="E1458" i="10"/>
  <c r="D1458" i="10" s="1"/>
  <c r="E1457" i="10"/>
  <c r="D1457" i="10"/>
  <c r="E1456" i="10"/>
  <c r="D1456" i="10"/>
  <c r="E1455" i="10"/>
  <c r="D1455" i="10"/>
  <c r="E1454" i="10"/>
  <c r="D1454" i="10"/>
  <c r="E1453" i="10"/>
  <c r="D1453" i="10" s="1"/>
  <c r="E1452" i="10"/>
  <c r="D1452" i="10"/>
  <c r="E1451" i="10"/>
  <c r="D1451" i="10"/>
  <c r="E1450" i="10"/>
  <c r="D1450" i="10" s="1"/>
  <c r="E1449" i="10"/>
  <c r="D1449" i="10"/>
  <c r="E1448" i="10"/>
  <c r="D1448" i="10"/>
  <c r="E1447" i="10"/>
  <c r="D1447" i="10"/>
  <c r="E1446" i="10"/>
  <c r="D1446" i="10"/>
  <c r="E1445" i="10"/>
  <c r="D1445" i="10" s="1"/>
  <c r="E1444" i="10"/>
  <c r="D1444" i="10"/>
  <c r="E1443" i="10"/>
  <c r="D1443" i="10"/>
  <c r="E1442" i="10"/>
  <c r="D1442" i="10" s="1"/>
  <c r="E1441" i="10"/>
  <c r="D1441" i="10"/>
  <c r="E1440" i="10"/>
  <c r="D1440" i="10"/>
  <c r="E1439" i="10"/>
  <c r="D1439" i="10"/>
  <c r="E1438" i="10"/>
  <c r="D1438" i="10"/>
  <c r="E1437" i="10"/>
  <c r="D1437" i="10" s="1"/>
  <c r="E1436" i="10"/>
  <c r="D1436" i="10"/>
  <c r="E1435" i="10"/>
  <c r="D1435" i="10"/>
  <c r="E1434" i="10"/>
  <c r="D1434" i="10" s="1"/>
  <c r="E1433" i="10"/>
  <c r="D1433" i="10"/>
  <c r="E1432" i="10"/>
  <c r="D1432" i="10"/>
  <c r="E1431" i="10"/>
  <c r="D1431" i="10"/>
  <c r="E1430" i="10"/>
  <c r="D1430" i="10"/>
  <c r="E1429" i="10"/>
  <c r="D1429" i="10" s="1"/>
  <c r="E1428" i="10"/>
  <c r="D1428" i="10"/>
  <c r="E1427" i="10"/>
  <c r="D1427" i="10"/>
  <c r="E1426" i="10"/>
  <c r="D1426" i="10" s="1"/>
  <c r="E1425" i="10"/>
  <c r="D1425" i="10"/>
  <c r="E1424" i="10"/>
  <c r="D1424" i="10"/>
  <c r="E1423" i="10"/>
  <c r="D1423" i="10"/>
  <c r="E1422" i="10"/>
  <c r="D1422" i="10"/>
  <c r="E1421" i="10"/>
  <c r="D1421" i="10" s="1"/>
  <c r="E1420" i="10"/>
  <c r="D1420" i="10"/>
  <c r="E1419" i="10"/>
  <c r="D1419" i="10"/>
  <c r="E1418" i="10"/>
  <c r="D1418" i="10" s="1"/>
  <c r="E1417" i="10"/>
  <c r="D1417" i="10"/>
  <c r="E1416" i="10"/>
  <c r="D1416" i="10" s="1"/>
  <c r="E1415" i="10"/>
  <c r="D1415" i="10"/>
  <c r="E1414" i="10"/>
  <c r="D1414" i="10"/>
  <c r="E1413" i="10"/>
  <c r="D1413" i="10" s="1"/>
  <c r="E1412" i="10"/>
  <c r="D1412" i="10"/>
  <c r="E1411" i="10"/>
  <c r="D1411" i="10"/>
  <c r="E1410" i="10"/>
  <c r="D1410" i="10" s="1"/>
  <c r="E1409" i="10"/>
  <c r="D1409" i="10"/>
  <c r="E1408" i="10"/>
  <c r="D1408" i="10"/>
  <c r="E1407" i="10"/>
  <c r="D1407" i="10"/>
  <c r="E1406" i="10"/>
  <c r="D1406" i="10"/>
  <c r="E1405" i="10"/>
  <c r="D1405" i="10" s="1"/>
  <c r="E1404" i="10"/>
  <c r="D1404" i="10"/>
  <c r="E1403" i="10"/>
  <c r="D1403" i="10"/>
  <c r="E1402" i="10"/>
  <c r="D1402" i="10" s="1"/>
  <c r="E1401" i="10"/>
  <c r="D1401" i="10"/>
  <c r="E1400" i="10"/>
  <c r="D1400" i="10"/>
  <c r="E1399" i="10"/>
  <c r="D1399" i="10"/>
  <c r="E1398" i="10"/>
  <c r="D1398" i="10"/>
  <c r="E1397" i="10"/>
  <c r="D1397" i="10" s="1"/>
  <c r="E1396" i="10"/>
  <c r="D1396" i="10"/>
  <c r="E1395" i="10"/>
  <c r="D1395" i="10"/>
  <c r="E1394" i="10"/>
  <c r="D1394" i="10" s="1"/>
  <c r="E1393" i="10"/>
  <c r="D1393" i="10"/>
  <c r="E1392" i="10"/>
  <c r="D1392" i="10"/>
  <c r="E1391" i="10"/>
  <c r="D1391" i="10"/>
  <c r="E1390" i="10"/>
  <c r="D1390" i="10"/>
  <c r="E1389" i="10"/>
  <c r="D1389" i="10" s="1"/>
  <c r="E1388" i="10"/>
  <c r="D1388" i="10"/>
  <c r="E1387" i="10"/>
  <c r="D1387" i="10"/>
  <c r="E1385" i="10"/>
  <c r="D1385" i="10" s="1"/>
  <c r="E1384" i="10"/>
  <c r="D1384" i="10"/>
  <c r="E1383" i="10"/>
  <c r="D1383" i="10"/>
  <c r="E1382" i="10"/>
  <c r="D1382" i="10"/>
  <c r="E1381" i="10"/>
  <c r="D1381" i="10"/>
  <c r="E1380" i="10"/>
  <c r="D1380" i="10" s="1"/>
  <c r="E1378" i="10"/>
  <c r="D1378" i="10"/>
  <c r="E1377" i="10"/>
  <c r="D1377" i="10"/>
  <c r="E1376" i="10"/>
  <c r="D1376" i="10" s="1"/>
  <c r="E1375" i="10"/>
  <c r="D1375" i="10"/>
  <c r="E1374" i="10"/>
  <c r="D1374" i="10"/>
  <c r="E1373" i="10"/>
  <c r="D1373" i="10"/>
  <c r="E1372" i="10"/>
  <c r="D1372" i="10"/>
  <c r="E1371" i="10"/>
  <c r="D1371" i="10" s="1"/>
  <c r="E1370" i="10"/>
  <c r="D1370" i="10"/>
  <c r="E1369" i="10"/>
  <c r="D1369" i="10"/>
  <c r="E1368" i="10"/>
  <c r="D1368" i="10" s="1"/>
  <c r="E1367" i="10"/>
  <c r="D1367" i="10"/>
  <c r="E1366" i="10"/>
  <c r="D1366" i="10"/>
  <c r="E1365" i="10"/>
  <c r="D1365" i="10"/>
  <c r="E1364" i="10"/>
  <c r="D1364" i="10"/>
  <c r="E1363" i="10"/>
  <c r="D1363" i="10" s="1"/>
  <c r="E1362" i="10"/>
  <c r="D1362" i="10"/>
  <c r="E1361" i="10"/>
  <c r="D1361" i="10"/>
  <c r="E1360" i="10"/>
  <c r="D1360" i="10" s="1"/>
  <c r="E1359" i="10"/>
  <c r="D1359" i="10"/>
  <c r="E1358" i="10"/>
  <c r="D1358" i="10"/>
  <c r="E1357" i="10"/>
  <c r="D1357" i="10"/>
  <c r="E1356" i="10"/>
  <c r="D1356" i="10"/>
  <c r="E1355" i="10"/>
  <c r="D1355" i="10" s="1"/>
  <c r="E1354" i="10"/>
  <c r="D1354" i="10"/>
  <c r="E1353" i="10"/>
  <c r="D1353" i="10"/>
  <c r="E1352" i="10"/>
  <c r="D1352" i="10" s="1"/>
  <c r="E1351" i="10"/>
  <c r="D1351" i="10"/>
  <c r="E1350" i="10"/>
  <c r="D1350" i="10" s="1"/>
  <c r="E1349" i="10"/>
  <c r="D1349" i="10"/>
  <c r="E1348" i="10"/>
  <c r="D1348" i="10"/>
  <c r="E1347" i="10"/>
  <c r="D1347" i="10" s="1"/>
  <c r="E1346" i="10"/>
  <c r="D1346" i="10"/>
  <c r="E1345" i="10"/>
  <c r="D1345" i="10"/>
  <c r="E1344" i="10"/>
  <c r="D1344" i="10" s="1"/>
  <c r="E1343" i="10"/>
  <c r="D1343" i="10"/>
  <c r="E1342" i="10"/>
  <c r="D1342" i="10" s="1"/>
  <c r="E1341" i="10"/>
  <c r="D1341" i="10"/>
  <c r="E1340" i="10"/>
  <c r="D1340" i="10"/>
  <c r="E1339" i="10"/>
  <c r="D1339" i="10" s="1"/>
  <c r="E1338" i="10"/>
  <c r="D1338" i="10"/>
  <c r="E1337" i="10"/>
  <c r="D1337" i="10"/>
  <c r="E1336" i="10"/>
  <c r="D1336" i="10" s="1"/>
  <c r="E1335" i="10"/>
  <c r="D1335" i="10"/>
  <c r="E1334" i="10"/>
  <c r="D1334" i="10"/>
  <c r="E1333" i="10"/>
  <c r="D1333" i="10"/>
  <c r="E1332" i="10"/>
  <c r="D1332" i="10"/>
  <c r="E1331" i="10"/>
  <c r="D1331" i="10" s="1"/>
  <c r="E1330" i="10"/>
  <c r="D1330" i="10"/>
  <c r="E1329" i="10"/>
  <c r="D1329" i="10"/>
  <c r="E1328" i="10"/>
  <c r="D1328" i="10" s="1"/>
  <c r="E1327" i="10"/>
  <c r="D1327" i="10"/>
  <c r="E1326" i="10"/>
  <c r="D1326" i="10"/>
  <c r="E1325" i="10"/>
  <c r="D1325" i="10"/>
  <c r="E1324" i="10"/>
  <c r="D1324" i="10"/>
  <c r="E1323" i="10"/>
  <c r="D1323" i="10" s="1"/>
  <c r="E1322" i="10"/>
  <c r="D1322" i="10"/>
  <c r="E1321" i="10"/>
  <c r="D1321" i="10"/>
  <c r="E1320" i="10"/>
  <c r="D1320" i="10" s="1"/>
  <c r="E1319" i="10"/>
  <c r="D1319" i="10"/>
  <c r="E1318" i="10"/>
  <c r="D1318" i="10"/>
  <c r="E1317" i="10"/>
  <c r="D1317" i="10"/>
  <c r="E1316" i="10"/>
  <c r="D1316" i="10"/>
  <c r="E1315" i="10"/>
  <c r="D1315" i="10" s="1"/>
  <c r="E1314" i="10"/>
  <c r="D1314" i="10"/>
  <c r="E1313" i="10"/>
  <c r="D1313" i="10"/>
  <c r="E1312" i="10"/>
  <c r="D1312" i="10" s="1"/>
  <c r="E1311" i="10"/>
  <c r="D1311" i="10"/>
  <c r="E1310" i="10"/>
  <c r="D1310" i="10"/>
  <c r="E1309" i="10"/>
  <c r="D1309" i="10"/>
  <c r="E1308" i="10"/>
  <c r="D1308" i="10"/>
  <c r="E1307" i="10"/>
  <c r="D1307" i="10" s="1"/>
  <c r="E1306" i="10"/>
  <c r="D1306" i="10" s="1"/>
  <c r="E1305" i="10"/>
  <c r="D1305" i="10" s="1"/>
  <c r="E1304" i="10"/>
  <c r="D1304" i="10"/>
  <c r="E1303" i="10"/>
  <c r="D1303" i="10" s="1"/>
  <c r="E1302" i="10"/>
  <c r="D1302" i="10" s="1"/>
  <c r="E1301" i="10"/>
  <c r="D1301" i="10"/>
  <c r="E1300" i="10"/>
  <c r="D1300" i="10"/>
  <c r="E1299" i="10"/>
  <c r="D1299" i="10" s="1"/>
  <c r="E1298" i="10"/>
  <c r="D1298" i="10"/>
  <c r="E1297" i="10"/>
  <c r="D1297" i="10"/>
  <c r="E1296" i="10"/>
  <c r="D1296" i="10" s="1"/>
  <c r="E1295" i="10"/>
  <c r="D1295" i="10"/>
  <c r="E1294" i="10"/>
  <c r="D1294" i="10"/>
  <c r="E1293" i="10"/>
  <c r="D1293" i="10"/>
  <c r="E1292" i="10"/>
  <c r="D1292" i="10"/>
  <c r="E1291" i="10"/>
  <c r="D1291" i="10"/>
  <c r="E1290" i="10"/>
  <c r="D1290" i="10"/>
  <c r="E1289" i="10"/>
  <c r="D1289" i="10"/>
  <c r="E1288" i="10"/>
  <c r="D1288" i="10" s="1"/>
  <c r="E1287" i="10"/>
  <c r="D1287" i="10"/>
  <c r="E1286" i="10"/>
  <c r="D1286" i="10"/>
  <c r="E1285" i="10"/>
  <c r="D1285" i="10"/>
  <c r="E1284" i="10"/>
  <c r="D1284" i="10"/>
  <c r="E1283" i="10"/>
  <c r="D1283" i="10"/>
  <c r="E1282" i="10"/>
  <c r="D1282" i="10"/>
  <c r="E1281" i="10"/>
  <c r="D1281" i="10"/>
  <c r="E1280" i="10"/>
  <c r="D1280" i="10" s="1"/>
  <c r="E1279" i="10"/>
  <c r="D1279" i="10"/>
  <c r="E1278" i="10"/>
  <c r="D1278" i="10"/>
  <c r="E1277" i="10"/>
  <c r="D1277" i="10"/>
  <c r="E1276" i="10"/>
  <c r="D1276" i="10"/>
  <c r="E1275" i="10"/>
  <c r="D1275" i="10"/>
  <c r="E1263" i="10"/>
  <c r="D1263" i="10"/>
  <c r="E1262" i="10"/>
  <c r="D1262" i="10" s="1"/>
  <c r="E1261" i="10"/>
  <c r="D1261" i="10" s="1"/>
  <c r="E1260" i="10"/>
  <c r="D1260" i="10"/>
  <c r="E1259" i="10"/>
  <c r="D1259" i="10"/>
  <c r="E1258" i="10"/>
  <c r="D1258" i="10"/>
  <c r="E1257" i="10"/>
  <c r="D1257" i="10"/>
  <c r="E1256" i="10"/>
  <c r="D1256" i="10"/>
  <c r="E1255" i="10"/>
  <c r="D1255" i="10"/>
  <c r="E1254" i="10"/>
  <c r="D1254" i="10"/>
  <c r="E1253" i="10"/>
  <c r="D1253" i="10" s="1"/>
  <c r="E1252" i="10"/>
  <c r="D1252" i="10"/>
  <c r="E1251" i="10"/>
  <c r="D1251" i="10"/>
  <c r="E1250" i="10"/>
  <c r="D1250" i="10"/>
  <c r="E1249" i="10"/>
  <c r="D1249" i="10"/>
  <c r="E1248" i="10"/>
  <c r="D1248" i="10"/>
  <c r="E1247" i="10"/>
  <c r="D1247" i="10"/>
  <c r="E1246" i="10"/>
  <c r="D1246" i="10" s="1"/>
  <c r="E1245" i="10"/>
  <c r="D1245" i="10" s="1"/>
  <c r="E1244" i="10"/>
  <c r="D1244" i="10"/>
  <c r="E1243" i="10"/>
  <c r="D1243" i="10"/>
  <c r="E1242" i="10"/>
  <c r="D1242" i="10"/>
  <c r="E1241" i="10"/>
  <c r="D1241" i="10"/>
  <c r="E1240" i="10"/>
  <c r="D1240" i="10"/>
  <c r="E1239" i="10"/>
  <c r="D1239" i="10"/>
  <c r="E1238" i="10"/>
  <c r="D1238" i="10"/>
  <c r="E1237" i="10"/>
  <c r="D1237" i="10" s="1"/>
  <c r="E1236" i="10"/>
  <c r="D1236" i="10"/>
  <c r="E1235" i="10"/>
  <c r="D1235" i="10"/>
  <c r="E1234" i="10"/>
  <c r="D1234" i="10"/>
  <c r="E1233" i="10"/>
  <c r="D1233" i="10"/>
  <c r="E1232" i="10"/>
  <c r="D1232" i="10"/>
  <c r="E1231" i="10"/>
  <c r="D1231" i="10"/>
  <c r="E1230" i="10"/>
  <c r="D1230" i="10"/>
  <c r="E1229" i="10"/>
  <c r="D1229" i="10" s="1"/>
  <c r="E1228" i="10"/>
  <c r="D1228" i="10"/>
  <c r="E1227" i="10"/>
  <c r="D1227" i="10"/>
  <c r="E1226" i="10"/>
  <c r="D1226" i="10"/>
  <c r="E1225" i="10"/>
  <c r="D1225" i="10"/>
  <c r="E1224" i="10"/>
  <c r="D1224" i="10"/>
  <c r="E1223" i="10"/>
  <c r="D1223" i="10"/>
  <c r="E1222" i="10"/>
  <c r="D1222" i="10"/>
  <c r="E1221" i="10"/>
  <c r="D1221" i="10" s="1"/>
  <c r="E1220" i="10"/>
  <c r="D1220" i="10"/>
  <c r="E1219" i="10"/>
  <c r="D1219" i="10"/>
  <c r="E1218" i="10"/>
  <c r="D1218" i="10"/>
  <c r="E1217" i="10"/>
  <c r="D1217" i="10"/>
  <c r="E1216" i="10"/>
  <c r="D1216" i="10"/>
  <c r="E1215" i="10"/>
  <c r="D1215" i="10"/>
  <c r="E1214" i="10"/>
  <c r="D1214" i="10" s="1"/>
  <c r="E1213" i="10"/>
  <c r="D1213" i="10" s="1"/>
  <c r="E1212" i="10"/>
  <c r="D1212" i="10"/>
  <c r="E1211" i="10"/>
  <c r="D1211" i="10"/>
  <c r="E1210" i="10"/>
  <c r="D1210" i="10"/>
  <c r="E1209" i="10"/>
  <c r="D1209" i="10"/>
  <c r="E1208" i="10"/>
  <c r="D1208" i="10"/>
  <c r="E1207" i="10"/>
  <c r="D1207" i="10"/>
  <c r="E1206" i="10"/>
  <c r="D1206" i="10"/>
  <c r="E1205" i="10"/>
  <c r="D1205" i="10" s="1"/>
  <c r="E1204" i="10"/>
  <c r="D1204" i="10"/>
  <c r="E1203" i="10"/>
  <c r="D1203" i="10"/>
  <c r="E1202" i="10"/>
  <c r="D1202" i="10"/>
  <c r="E1201" i="10"/>
  <c r="D1201" i="10"/>
  <c r="E1200" i="10"/>
  <c r="D1200" i="10"/>
  <c r="E1199" i="10"/>
  <c r="D1199" i="10"/>
  <c r="E1198" i="10"/>
  <c r="D1198" i="10"/>
  <c r="E1197" i="10"/>
  <c r="D1197" i="10" s="1"/>
  <c r="E1196" i="10"/>
  <c r="D1196" i="10"/>
  <c r="E1195" i="10"/>
  <c r="D1195" i="10"/>
  <c r="E1194" i="10"/>
  <c r="D1194" i="10"/>
  <c r="E1193" i="10"/>
  <c r="D1193" i="10"/>
  <c r="E1192" i="10"/>
  <c r="D1192" i="10"/>
  <c r="E1191" i="10"/>
  <c r="D1191" i="10"/>
  <c r="E1190" i="10"/>
  <c r="D1190" i="10"/>
  <c r="E1189" i="10"/>
  <c r="D1189" i="10" s="1"/>
  <c r="E1188" i="10"/>
  <c r="D1188" i="10"/>
  <c r="E1187" i="10"/>
  <c r="D1187" i="10"/>
  <c r="E1186" i="10"/>
  <c r="D1186" i="10"/>
  <c r="E1185" i="10"/>
  <c r="D1185" i="10"/>
  <c r="E1184" i="10"/>
  <c r="D1184" i="10"/>
  <c r="E1183" i="10"/>
  <c r="D1183" i="10"/>
  <c r="E1182" i="10"/>
  <c r="D1182" i="10" s="1"/>
  <c r="E1181" i="10"/>
  <c r="D1181" i="10" s="1"/>
  <c r="E1180" i="10"/>
  <c r="D1180" i="10"/>
  <c r="E1179" i="10"/>
  <c r="D1179" i="10"/>
  <c r="E1178" i="10"/>
  <c r="D1178" i="10"/>
  <c r="E1177" i="10"/>
  <c r="D1177" i="10"/>
  <c r="E1176" i="10"/>
  <c r="D1176" i="10"/>
  <c r="E1175" i="10"/>
  <c r="D1175" i="10"/>
  <c r="E1174" i="10"/>
  <c r="D1174" i="10" s="1"/>
  <c r="E1173" i="10"/>
  <c r="D1173" i="10" s="1"/>
  <c r="E1172" i="10"/>
  <c r="D1172" i="10"/>
  <c r="E1171" i="10"/>
  <c r="D1171" i="10"/>
  <c r="E1170" i="10"/>
  <c r="D1170" i="10"/>
  <c r="E1169" i="10"/>
  <c r="D1169" i="10"/>
  <c r="E1168" i="10"/>
  <c r="D1168" i="10"/>
  <c r="E1167" i="10"/>
  <c r="D1167" i="10"/>
  <c r="E1166" i="10"/>
  <c r="D1166" i="10"/>
  <c r="E1165" i="10"/>
  <c r="D1165" i="10" s="1"/>
  <c r="E1164" i="10"/>
  <c r="D1164" i="10"/>
  <c r="E1163" i="10"/>
  <c r="D1163" i="10"/>
  <c r="E1162" i="10"/>
  <c r="D1162" i="10"/>
  <c r="E1161" i="10"/>
  <c r="D1161" i="10"/>
  <c r="E1160" i="10"/>
  <c r="D1160" i="10"/>
  <c r="E1159" i="10"/>
  <c r="D1159" i="10"/>
  <c r="E1158" i="10"/>
  <c r="D1158" i="10"/>
  <c r="E1157" i="10"/>
  <c r="D1157" i="10" s="1"/>
  <c r="E1156" i="10"/>
  <c r="D1156" i="10"/>
  <c r="E1155" i="10"/>
  <c r="D1155" i="10"/>
  <c r="E1154" i="10"/>
  <c r="D1154" i="10"/>
  <c r="E1153" i="10"/>
  <c r="D1153" i="10"/>
  <c r="E1152" i="10"/>
  <c r="D1152" i="10"/>
  <c r="E1151" i="10"/>
  <c r="D1151" i="10"/>
  <c r="E1150" i="10"/>
  <c r="D1150" i="10"/>
  <c r="E1149" i="10"/>
  <c r="D1149" i="10" s="1"/>
  <c r="E1148" i="10"/>
  <c r="D1148" i="10"/>
  <c r="E1147" i="10"/>
  <c r="D1147" i="10"/>
  <c r="E1146" i="10"/>
  <c r="D1146" i="10"/>
  <c r="E1145" i="10"/>
  <c r="D1145" i="10"/>
  <c r="E1144" i="10"/>
  <c r="D1144" i="10"/>
  <c r="E1143" i="10"/>
  <c r="D1143" i="10"/>
  <c r="E1142" i="10"/>
  <c r="D1142" i="10"/>
  <c r="E1141" i="10"/>
  <c r="D1141" i="10" s="1"/>
  <c r="E1140" i="10"/>
  <c r="D1140" i="10"/>
  <c r="E1139" i="10"/>
  <c r="D1139" i="10"/>
  <c r="E1138" i="10"/>
  <c r="D1138" i="10"/>
  <c r="E1137" i="10"/>
  <c r="D1137" i="10"/>
  <c r="E1136" i="10"/>
  <c r="D1136" i="10"/>
  <c r="E1135" i="10"/>
  <c r="D1135" i="10"/>
  <c r="E1134" i="10"/>
  <c r="D1134" i="10" s="1"/>
  <c r="E1133" i="10"/>
  <c r="D1133" i="10" s="1"/>
  <c r="E1132" i="10"/>
  <c r="D1132" i="10"/>
  <c r="E1131" i="10"/>
  <c r="D1131" i="10"/>
  <c r="E1130" i="10"/>
  <c r="D1130" i="10"/>
  <c r="E1129" i="10"/>
  <c r="D1129" i="10"/>
  <c r="E1128" i="10"/>
  <c r="D1128" i="10"/>
  <c r="E1127" i="10"/>
  <c r="D1127" i="10"/>
  <c r="E1126" i="10"/>
  <c r="D1126" i="10"/>
  <c r="E1125" i="10"/>
  <c r="D1125" i="10" s="1"/>
  <c r="E1124" i="10"/>
  <c r="D1124" i="10"/>
  <c r="E1123" i="10"/>
  <c r="D1123" i="10"/>
  <c r="E1122" i="10"/>
  <c r="D1122" i="10"/>
  <c r="E1121" i="10"/>
  <c r="D1121" i="10"/>
  <c r="E1120" i="10"/>
  <c r="D1120" i="10"/>
  <c r="E1119" i="10"/>
  <c r="D1119" i="10"/>
  <c r="E1118" i="10"/>
  <c r="D1118" i="10" s="1"/>
  <c r="E1117" i="10"/>
  <c r="D1117" i="10" s="1"/>
  <c r="E1116" i="10"/>
  <c r="D1116" i="10"/>
  <c r="E1115" i="10"/>
  <c r="D1115" i="10"/>
  <c r="E1114" i="10"/>
  <c r="D1114" i="10"/>
  <c r="E1113" i="10"/>
  <c r="D1113" i="10"/>
  <c r="E1112" i="10"/>
  <c r="D1112" i="10"/>
  <c r="E1111" i="10"/>
  <c r="D1111" i="10"/>
  <c r="E1110" i="10"/>
  <c r="D1110" i="10"/>
  <c r="E1109" i="10"/>
  <c r="D1109" i="10" s="1"/>
  <c r="E1108" i="10"/>
  <c r="D1108" i="10"/>
  <c r="E1107" i="10"/>
  <c r="D1107" i="10"/>
  <c r="E1106" i="10"/>
  <c r="D1106" i="10"/>
  <c r="E1105" i="10"/>
  <c r="D1105" i="10"/>
  <c r="E1104" i="10"/>
  <c r="D1104" i="10"/>
  <c r="E1103" i="10"/>
  <c r="D1103" i="10"/>
  <c r="E1102" i="10"/>
  <c r="D1102" i="10"/>
  <c r="E1101" i="10"/>
  <c r="D1101" i="10" s="1"/>
  <c r="E1100" i="10"/>
  <c r="D1100" i="10"/>
  <c r="E1099" i="10"/>
  <c r="D1099" i="10"/>
  <c r="E1098" i="10"/>
  <c r="D1098" i="10"/>
  <c r="E1097" i="10"/>
  <c r="D1097" i="10"/>
  <c r="E1096" i="10"/>
  <c r="D1096" i="10"/>
  <c r="E1095" i="10"/>
  <c r="D1095" i="10"/>
  <c r="E1094" i="10"/>
  <c r="D1094" i="10"/>
  <c r="E1093" i="10"/>
  <c r="D1093" i="10" s="1"/>
  <c r="E1092" i="10"/>
  <c r="D1092" i="10"/>
  <c r="E1091" i="10"/>
  <c r="D1091" i="10"/>
  <c r="E1090" i="10"/>
  <c r="D1090" i="10"/>
  <c r="E1089" i="10"/>
  <c r="D1089" i="10"/>
  <c r="E1088" i="10"/>
  <c r="D1088" i="10"/>
  <c r="E1087" i="10"/>
  <c r="D1087" i="10"/>
  <c r="E1086" i="10"/>
  <c r="D1086" i="10" s="1"/>
  <c r="E1085" i="10"/>
  <c r="D1085" i="10" s="1"/>
  <c r="E1084" i="10"/>
  <c r="D1084" i="10"/>
  <c r="E1083" i="10"/>
  <c r="D1083" i="10"/>
  <c r="E1082" i="10"/>
  <c r="D1082" i="10"/>
  <c r="E1081" i="10"/>
  <c r="D1081" i="10"/>
  <c r="E1080" i="10"/>
  <c r="D1080" i="10"/>
  <c r="E1079" i="10"/>
  <c r="D1079" i="10"/>
  <c r="E1078" i="10"/>
  <c r="D1078" i="10"/>
  <c r="E1077" i="10"/>
  <c r="D1077" i="10" s="1"/>
  <c r="E1076" i="10"/>
  <c r="D1076" i="10"/>
  <c r="E1075" i="10"/>
  <c r="D1075" i="10"/>
  <c r="E1074" i="10"/>
  <c r="D1074" i="10"/>
  <c r="E1073" i="10"/>
  <c r="D1073" i="10"/>
  <c r="E1072" i="10"/>
  <c r="D1072" i="10"/>
  <c r="E1071" i="10"/>
  <c r="D1071" i="10"/>
  <c r="E1070" i="10"/>
  <c r="D1070" i="10"/>
  <c r="E1069" i="10"/>
  <c r="D1069" i="10" s="1"/>
  <c r="E1068" i="10"/>
  <c r="D1068" i="10"/>
  <c r="E1067" i="10"/>
  <c r="D1067" i="10"/>
  <c r="E1066" i="10"/>
  <c r="D1066" i="10"/>
  <c r="E1065" i="10"/>
  <c r="D1065" i="10"/>
  <c r="E1064" i="10"/>
  <c r="D1064" i="10"/>
  <c r="E1063" i="10"/>
  <c r="D1063" i="10"/>
  <c r="E1062" i="10"/>
  <c r="D1062" i="10"/>
  <c r="E1061" i="10"/>
  <c r="D1061" i="10" s="1"/>
  <c r="E1060" i="10"/>
  <c r="D1060" i="10"/>
  <c r="E1059" i="10"/>
  <c r="D1059" i="10"/>
  <c r="E1058" i="10"/>
  <c r="D1058" i="10"/>
  <c r="E1057" i="10"/>
  <c r="D1057" i="10"/>
  <c r="E1056" i="10"/>
  <c r="D1056" i="10"/>
  <c r="E1055" i="10"/>
  <c r="D1055" i="10"/>
  <c r="E1054" i="10"/>
  <c r="D1054" i="10" s="1"/>
  <c r="E1053" i="10"/>
  <c r="D1053" i="10" s="1"/>
  <c r="E1052" i="10"/>
  <c r="D1052" i="10"/>
  <c r="E1051" i="10"/>
  <c r="D1051" i="10"/>
  <c r="E1050" i="10"/>
  <c r="D1050" i="10"/>
  <c r="E1049" i="10"/>
  <c r="D1049" i="10"/>
  <c r="E1048" i="10"/>
  <c r="D1048" i="10"/>
  <c r="E1047" i="10"/>
  <c r="D1047" i="10"/>
  <c r="E1046" i="10"/>
  <c r="D1046" i="10" s="1"/>
  <c r="E1045" i="10"/>
  <c r="D1045" i="10" s="1"/>
  <c r="E1044" i="10"/>
  <c r="D1044" i="10"/>
  <c r="E1043" i="10"/>
  <c r="D1043" i="10"/>
  <c r="E1042" i="10"/>
  <c r="D1042" i="10"/>
  <c r="E1041" i="10"/>
  <c r="D1041" i="10"/>
  <c r="E1040" i="10"/>
  <c r="D1040" i="10"/>
  <c r="E1039" i="10"/>
  <c r="D1039" i="10"/>
  <c r="E1038" i="10"/>
  <c r="D1038" i="10"/>
  <c r="E1037" i="10"/>
  <c r="D1037" i="10" s="1"/>
  <c r="E1036" i="10"/>
  <c r="D1036" i="10"/>
  <c r="E1035" i="10"/>
  <c r="D1035" i="10"/>
  <c r="E1034" i="10"/>
  <c r="D1034" i="10"/>
  <c r="E1033" i="10"/>
  <c r="D1033" i="10"/>
  <c r="E1032" i="10"/>
  <c r="D1032" i="10"/>
  <c r="E1031" i="10"/>
  <c r="D1031" i="10"/>
  <c r="E1030" i="10"/>
  <c r="D1030" i="10" s="1"/>
  <c r="E1029" i="10"/>
  <c r="D1029" i="10" s="1"/>
  <c r="E1028" i="10"/>
  <c r="D1028" i="10"/>
  <c r="E1027" i="10"/>
  <c r="D1027" i="10"/>
  <c r="E1026" i="10"/>
  <c r="D1026" i="10"/>
  <c r="E1025" i="10"/>
  <c r="D1025" i="10"/>
  <c r="E1024" i="10"/>
  <c r="D1024" i="10"/>
  <c r="E1023" i="10"/>
  <c r="D1023" i="10"/>
  <c r="E1022" i="10"/>
  <c r="D1022" i="10"/>
  <c r="E1021" i="10"/>
  <c r="D1021" i="10" s="1"/>
  <c r="E1020" i="10"/>
  <c r="D1020" i="10"/>
  <c r="E1019" i="10"/>
  <c r="D1019" i="10"/>
  <c r="E1018" i="10"/>
  <c r="D1018" i="10"/>
  <c r="E1017" i="10"/>
  <c r="D1017" i="10"/>
  <c r="E1016" i="10"/>
  <c r="D1016" i="10"/>
  <c r="E1015" i="10"/>
  <c r="D1015" i="10"/>
  <c r="E1014" i="10"/>
  <c r="D1014" i="10"/>
  <c r="E1013" i="10"/>
  <c r="D1013" i="10" s="1"/>
  <c r="E1012" i="10"/>
  <c r="D1012" i="10"/>
  <c r="E1011" i="10"/>
  <c r="D1011" i="10"/>
  <c r="E1010" i="10"/>
  <c r="D1010" i="10"/>
  <c r="E1009" i="10"/>
  <c r="D1009" i="10"/>
  <c r="E1008" i="10"/>
  <c r="D1008" i="10"/>
  <c r="E1007" i="10"/>
  <c r="D1007" i="10"/>
  <c r="E1006" i="10"/>
  <c r="D1006" i="10" s="1"/>
  <c r="E1005" i="10"/>
  <c r="D1005" i="10" s="1"/>
  <c r="E1004" i="10"/>
  <c r="D1004" i="10"/>
  <c r="E1003" i="10"/>
  <c r="D1003" i="10"/>
  <c r="E1002" i="10"/>
  <c r="D1002" i="10"/>
  <c r="E1001" i="10"/>
  <c r="D1001" i="10"/>
  <c r="E1000" i="10"/>
  <c r="D1000" i="10"/>
  <c r="E999" i="10"/>
  <c r="D999" i="10"/>
  <c r="E998" i="10"/>
  <c r="D998" i="10"/>
  <c r="E997" i="10"/>
  <c r="D997" i="10" s="1"/>
  <c r="E996" i="10"/>
  <c r="D996" i="10"/>
  <c r="E995" i="10"/>
  <c r="D995" i="10"/>
  <c r="E994" i="10"/>
  <c r="D994" i="10"/>
  <c r="E993" i="10"/>
  <c r="D993" i="10"/>
  <c r="E992" i="10"/>
  <c r="D992" i="10"/>
  <c r="E991" i="10"/>
  <c r="D991" i="10"/>
  <c r="E990" i="10"/>
  <c r="D990" i="10" s="1"/>
  <c r="E989" i="10"/>
  <c r="D989" i="10" s="1"/>
  <c r="E988" i="10"/>
  <c r="D988" i="10"/>
  <c r="E987" i="10"/>
  <c r="D987" i="10"/>
  <c r="E986" i="10"/>
  <c r="D986" i="10"/>
  <c r="E985" i="10"/>
  <c r="D985" i="10"/>
  <c r="E984" i="10"/>
  <c r="D984" i="10"/>
  <c r="E983" i="10"/>
  <c r="D983" i="10"/>
  <c r="E982" i="10"/>
  <c r="D982" i="10"/>
  <c r="E981" i="10"/>
  <c r="D981" i="10" s="1"/>
  <c r="E980" i="10"/>
  <c r="D980" i="10"/>
  <c r="E979" i="10"/>
  <c r="D979" i="10"/>
  <c r="E978" i="10"/>
  <c r="D978" i="10"/>
  <c r="E977" i="10"/>
  <c r="D977" i="10"/>
  <c r="E976" i="10"/>
  <c r="D976" i="10"/>
  <c r="E975" i="10"/>
  <c r="D975" i="10"/>
  <c r="E974" i="10"/>
  <c r="D974" i="10" s="1"/>
  <c r="E973" i="10"/>
  <c r="D973" i="10" s="1"/>
  <c r="E972" i="10"/>
  <c r="D972" i="10"/>
  <c r="E971" i="10"/>
  <c r="D971" i="10"/>
  <c r="E970" i="10"/>
  <c r="D970" i="10"/>
  <c r="E969" i="10"/>
  <c r="D969" i="10"/>
  <c r="E968" i="10"/>
  <c r="D968" i="10"/>
  <c r="E967" i="10"/>
  <c r="D967" i="10"/>
  <c r="E966" i="10"/>
  <c r="D966" i="10"/>
  <c r="E965" i="10"/>
  <c r="D965" i="10" s="1"/>
  <c r="E964" i="10"/>
  <c r="D964" i="10"/>
  <c r="E963" i="10"/>
  <c r="D963" i="10"/>
  <c r="E962" i="10"/>
  <c r="D962" i="10"/>
  <c r="E961" i="10"/>
  <c r="D961" i="10"/>
  <c r="E960" i="10"/>
  <c r="D960" i="10"/>
  <c r="E959" i="10"/>
  <c r="D959" i="10"/>
  <c r="E958" i="10"/>
  <c r="D958" i="10" s="1"/>
  <c r="E957" i="10"/>
  <c r="D957" i="10" s="1"/>
  <c r="E956" i="10"/>
  <c r="D956" i="10"/>
  <c r="E955" i="10"/>
  <c r="D955" i="10"/>
  <c r="E954" i="10"/>
  <c r="D954" i="10"/>
  <c r="E953" i="10"/>
  <c r="D953" i="10"/>
  <c r="E952" i="10"/>
  <c r="D952" i="10"/>
  <c r="E951" i="10"/>
  <c r="D951" i="10"/>
  <c r="E950" i="10"/>
  <c r="D950" i="10"/>
  <c r="E949" i="10"/>
  <c r="D949" i="10" s="1"/>
  <c r="E948" i="10"/>
  <c r="D948" i="10"/>
  <c r="E947" i="10"/>
  <c r="D947" i="10"/>
  <c r="E946" i="10"/>
  <c r="D946" i="10"/>
  <c r="E945" i="10"/>
  <c r="D945" i="10"/>
  <c r="E944" i="10"/>
  <c r="D944" i="10"/>
  <c r="E943" i="10"/>
  <c r="D943" i="10"/>
  <c r="E942" i="10"/>
  <c r="D942" i="10"/>
  <c r="E941" i="10"/>
  <c r="D941" i="10" s="1"/>
  <c r="E940" i="10"/>
  <c r="D940" i="10"/>
  <c r="E939" i="10"/>
  <c r="D939" i="10"/>
  <c r="E938" i="10"/>
  <c r="D938" i="10"/>
  <c r="E937" i="10"/>
  <c r="D937" i="10"/>
  <c r="E936" i="10"/>
  <c r="D936" i="10"/>
  <c r="E935" i="10"/>
  <c r="D935" i="10"/>
  <c r="E934" i="10"/>
  <c r="D934" i="10" s="1"/>
  <c r="E933" i="10"/>
  <c r="D933" i="10" s="1"/>
  <c r="E932" i="10"/>
  <c r="D932" i="10"/>
  <c r="E931" i="10"/>
  <c r="D931" i="10"/>
  <c r="E930" i="10"/>
  <c r="D930" i="10"/>
  <c r="E929" i="10"/>
  <c r="D929" i="10"/>
  <c r="E928" i="10"/>
  <c r="D928" i="10"/>
  <c r="E927" i="10"/>
  <c r="D927" i="10"/>
  <c r="E926" i="10"/>
  <c r="D926" i="10" s="1"/>
  <c r="E925" i="10"/>
  <c r="D925" i="10" s="1"/>
  <c r="E924" i="10"/>
  <c r="D924" i="10"/>
  <c r="E923" i="10"/>
  <c r="D923" i="10"/>
  <c r="E922" i="10"/>
  <c r="D922" i="10"/>
  <c r="E921" i="10"/>
  <c r="D921" i="10"/>
  <c r="E920" i="10"/>
  <c r="D920" i="10"/>
  <c r="E919" i="10"/>
  <c r="D919" i="10"/>
  <c r="E918" i="10"/>
  <c r="D918" i="10" s="1"/>
  <c r="E917" i="10"/>
  <c r="D917" i="10" s="1"/>
  <c r="E916" i="10"/>
  <c r="D916" i="10"/>
  <c r="E915" i="10"/>
  <c r="D915" i="10"/>
  <c r="E914" i="10"/>
  <c r="D914" i="10"/>
  <c r="E913" i="10"/>
  <c r="D913" i="10"/>
  <c r="E912" i="10"/>
  <c r="D912" i="10" s="1"/>
  <c r="E911" i="10"/>
  <c r="D911" i="10"/>
  <c r="E910" i="10"/>
  <c r="D910" i="10"/>
  <c r="E909" i="10"/>
  <c r="D909" i="10" s="1"/>
  <c r="E908" i="10"/>
  <c r="D908" i="10"/>
  <c r="E907" i="10"/>
  <c r="D907" i="10"/>
  <c r="E906" i="10"/>
  <c r="D906" i="10"/>
  <c r="E905" i="10"/>
  <c r="D905" i="10"/>
  <c r="E904" i="10"/>
  <c r="D904" i="10"/>
  <c r="E903" i="10"/>
  <c r="D903" i="10"/>
  <c r="E902" i="10"/>
  <c r="D902" i="10" s="1"/>
  <c r="E901" i="10"/>
  <c r="D901" i="10" s="1"/>
  <c r="E900" i="10"/>
  <c r="D900" i="10"/>
  <c r="E899" i="10"/>
  <c r="D899" i="10"/>
  <c r="E898" i="10"/>
  <c r="D898" i="10"/>
  <c r="E897" i="10"/>
  <c r="D897" i="10"/>
  <c r="E896" i="10"/>
  <c r="D896" i="10" s="1"/>
  <c r="E895" i="10"/>
  <c r="D895" i="10"/>
  <c r="E894" i="10"/>
  <c r="D894" i="10"/>
  <c r="E893" i="10"/>
  <c r="D893" i="10" s="1"/>
  <c r="E892" i="10"/>
  <c r="D892" i="10"/>
  <c r="E891" i="10"/>
  <c r="D891" i="10"/>
  <c r="E890" i="10"/>
  <c r="D890" i="10"/>
  <c r="E889" i="10"/>
  <c r="D889" i="10"/>
  <c r="E888" i="10"/>
  <c r="D888" i="10"/>
  <c r="E887" i="10"/>
  <c r="D887" i="10"/>
  <c r="E886" i="10"/>
  <c r="D886" i="10"/>
  <c r="E885" i="10"/>
  <c r="D885" i="10" s="1"/>
  <c r="E884" i="10"/>
  <c r="D884" i="10"/>
  <c r="E883" i="10"/>
  <c r="D883" i="10"/>
  <c r="E882" i="10"/>
  <c r="D882" i="10"/>
  <c r="E881" i="10"/>
  <c r="D881" i="10"/>
  <c r="E880" i="10"/>
  <c r="D880" i="10" s="1"/>
  <c r="E879" i="10"/>
  <c r="D879" i="10"/>
  <c r="E878" i="10"/>
  <c r="D878" i="10" s="1"/>
  <c r="E877" i="10"/>
  <c r="D877" i="10" s="1"/>
  <c r="E876" i="10"/>
  <c r="D876" i="10"/>
  <c r="E875" i="10"/>
  <c r="D875" i="10"/>
  <c r="E874" i="10"/>
  <c r="D874" i="10"/>
  <c r="E873" i="10"/>
  <c r="D873" i="10"/>
  <c r="E872" i="10"/>
  <c r="D872" i="10" s="1"/>
  <c r="E871" i="10"/>
  <c r="D871" i="10"/>
  <c r="E870" i="10"/>
  <c r="D870" i="10"/>
  <c r="E869" i="10"/>
  <c r="D869" i="10" s="1"/>
  <c r="E868" i="10"/>
  <c r="D868" i="10"/>
  <c r="E867" i="10"/>
  <c r="D867" i="10"/>
  <c r="E866" i="10"/>
  <c r="D866" i="10"/>
  <c r="E865" i="10"/>
  <c r="D865" i="10"/>
  <c r="E864" i="10"/>
  <c r="D864" i="10" s="1"/>
  <c r="E863" i="10"/>
  <c r="D863" i="10"/>
  <c r="E862" i="10"/>
  <c r="D862" i="10" s="1"/>
  <c r="E861" i="10"/>
  <c r="D861" i="10" s="1"/>
  <c r="E860" i="10"/>
  <c r="D860" i="10"/>
  <c r="E859" i="10"/>
  <c r="D859" i="10"/>
  <c r="E858" i="10"/>
  <c r="D858" i="10"/>
  <c r="E857" i="10"/>
  <c r="D857" i="10"/>
  <c r="E856" i="10"/>
  <c r="D856" i="10"/>
  <c r="E855" i="10"/>
  <c r="D855" i="10"/>
  <c r="E854" i="10"/>
  <c r="D854" i="10"/>
  <c r="E853" i="10"/>
  <c r="D853" i="10" s="1"/>
  <c r="E852" i="10"/>
  <c r="D852" i="10"/>
  <c r="E851" i="10"/>
  <c r="D851" i="10"/>
  <c r="E850" i="10"/>
  <c r="D850" i="10"/>
  <c r="E849" i="10"/>
  <c r="D849" i="10"/>
  <c r="E848" i="10"/>
  <c r="D848" i="10"/>
  <c r="E847" i="10"/>
  <c r="D847" i="10"/>
  <c r="E846" i="10"/>
  <c r="D846" i="10" s="1"/>
  <c r="E845" i="10"/>
  <c r="D845" i="10" s="1"/>
  <c r="E844" i="10"/>
  <c r="D844" i="10"/>
  <c r="E843" i="10"/>
  <c r="D843" i="10"/>
  <c r="E842" i="10"/>
  <c r="D842" i="10"/>
  <c r="E841" i="10"/>
  <c r="D841" i="10"/>
  <c r="E840" i="10"/>
  <c r="D840" i="10" s="1"/>
  <c r="E839" i="10"/>
  <c r="D839" i="10"/>
  <c r="E838" i="10"/>
  <c r="D838" i="10"/>
  <c r="E837" i="10"/>
  <c r="D837" i="10" s="1"/>
  <c r="E836" i="10"/>
  <c r="D836" i="10"/>
  <c r="E835" i="10"/>
  <c r="D835" i="10"/>
  <c r="E834" i="10"/>
  <c r="D834" i="10"/>
  <c r="E833" i="10"/>
  <c r="D833" i="10"/>
  <c r="E832" i="10"/>
  <c r="D832" i="10" s="1"/>
  <c r="E831" i="10"/>
  <c r="D831" i="10"/>
  <c r="E830" i="10"/>
  <c r="D830" i="10" s="1"/>
  <c r="E829" i="10"/>
  <c r="D829" i="10" s="1"/>
  <c r="E828" i="10"/>
  <c r="D828" i="10"/>
  <c r="E827" i="10"/>
  <c r="D827" i="10"/>
  <c r="E826" i="10"/>
  <c r="D826" i="10"/>
  <c r="E825" i="10"/>
  <c r="D825" i="10"/>
  <c r="E824" i="10"/>
  <c r="D824" i="10" s="1"/>
  <c r="E823" i="10"/>
  <c r="D823" i="10"/>
  <c r="E822" i="10"/>
  <c r="D822" i="10"/>
  <c r="E821" i="10"/>
  <c r="D821" i="10" s="1"/>
  <c r="E820" i="10"/>
  <c r="D820" i="10"/>
  <c r="E819" i="10"/>
  <c r="D819" i="10"/>
  <c r="E818" i="10"/>
  <c r="D818" i="10"/>
  <c r="E817" i="10"/>
  <c r="D817" i="10"/>
  <c r="E816" i="10"/>
  <c r="D816" i="10" s="1"/>
  <c r="E815" i="10"/>
  <c r="D815" i="10" s="1"/>
  <c r="E814" i="10"/>
  <c r="D814" i="10"/>
  <c r="E813" i="10"/>
  <c r="D813" i="10" s="1"/>
  <c r="E812" i="10"/>
  <c r="D812" i="10"/>
  <c r="E811" i="10"/>
  <c r="D811" i="10"/>
  <c r="E810" i="10"/>
  <c r="D810" i="10"/>
  <c r="E809" i="10"/>
  <c r="D809" i="10"/>
  <c r="E808" i="10"/>
  <c r="D808" i="10" s="1"/>
  <c r="E807" i="10"/>
  <c r="D807" i="10" s="1"/>
  <c r="E806" i="10"/>
  <c r="D806" i="10" s="1"/>
  <c r="E805" i="10"/>
  <c r="D805" i="10" s="1"/>
  <c r="E804" i="10"/>
  <c r="D804" i="10"/>
  <c r="E803" i="10"/>
  <c r="D803" i="10"/>
  <c r="E802" i="10"/>
  <c r="D802" i="10"/>
  <c r="E801" i="10"/>
  <c r="D801" i="10"/>
  <c r="E800" i="10"/>
  <c r="D800" i="10"/>
  <c r="E799" i="10"/>
  <c r="D799" i="10"/>
  <c r="E798" i="10"/>
  <c r="D798" i="10" s="1"/>
  <c r="E797" i="10"/>
  <c r="D797" i="10" s="1"/>
  <c r="E796" i="10"/>
  <c r="D796" i="10"/>
  <c r="E795" i="10"/>
  <c r="D795" i="10"/>
  <c r="E794" i="10"/>
  <c r="D794" i="10"/>
  <c r="E793" i="10"/>
  <c r="D793" i="10"/>
  <c r="E792" i="10"/>
  <c r="D792" i="10"/>
  <c r="E791" i="10"/>
  <c r="D791" i="10"/>
  <c r="E790" i="10"/>
  <c r="D790" i="10" s="1"/>
  <c r="E789" i="10"/>
  <c r="D789" i="10" s="1"/>
  <c r="E788" i="10"/>
  <c r="D788" i="10"/>
  <c r="E787" i="10"/>
  <c r="D787" i="10"/>
  <c r="E786" i="10"/>
  <c r="D786" i="10"/>
  <c r="E785" i="10"/>
  <c r="D785" i="10"/>
  <c r="E784" i="10"/>
  <c r="D784" i="10" s="1"/>
  <c r="E783" i="10"/>
  <c r="D783" i="10"/>
  <c r="E782" i="10"/>
  <c r="D782" i="10" s="1"/>
  <c r="E781" i="10"/>
  <c r="D781" i="10" s="1"/>
  <c r="E780" i="10"/>
  <c r="D780" i="10"/>
  <c r="E779" i="10"/>
  <c r="D779" i="10"/>
  <c r="E778" i="10"/>
  <c r="D778" i="10"/>
  <c r="E777" i="10"/>
  <c r="D777" i="10"/>
  <c r="E776" i="10"/>
  <c r="D776" i="10"/>
  <c r="E775" i="10"/>
  <c r="D775" i="10"/>
  <c r="E774" i="10"/>
  <c r="D774" i="10" s="1"/>
  <c r="E773" i="10"/>
  <c r="D773" i="10" s="1"/>
  <c r="E772" i="10"/>
  <c r="D772" i="10"/>
  <c r="E771" i="10"/>
  <c r="D771" i="10"/>
  <c r="E770" i="10"/>
  <c r="D770" i="10"/>
  <c r="E769" i="10"/>
  <c r="D769" i="10"/>
  <c r="E768" i="10"/>
  <c r="D768" i="10" s="1"/>
  <c r="E767" i="10"/>
  <c r="D767" i="10" s="1"/>
  <c r="E766" i="10"/>
  <c r="D766" i="10"/>
  <c r="E765" i="10"/>
  <c r="D765" i="10" s="1"/>
  <c r="E764" i="10"/>
  <c r="D764" i="10" s="1"/>
  <c r="E763" i="10"/>
  <c r="D763" i="10" s="1"/>
  <c r="E762" i="10"/>
  <c r="D762" i="10"/>
  <c r="E761" i="10"/>
  <c r="D761" i="10"/>
  <c r="E760" i="10"/>
  <c r="D760" i="10"/>
  <c r="E759" i="10"/>
  <c r="D759" i="10"/>
  <c r="E758" i="10"/>
  <c r="D758" i="10"/>
  <c r="E757" i="10"/>
  <c r="D757" i="10" s="1"/>
  <c r="E756" i="10"/>
  <c r="D756" i="10"/>
  <c r="E755" i="10"/>
  <c r="D755" i="10" s="1"/>
  <c r="E754" i="10"/>
  <c r="D754" i="10"/>
  <c r="E753" i="10"/>
  <c r="D753" i="10"/>
  <c r="E752" i="10"/>
  <c r="D752" i="10" s="1"/>
  <c r="E751" i="10"/>
  <c r="D751" i="10" s="1"/>
  <c r="E750" i="10"/>
  <c r="D750" i="10" s="1"/>
  <c r="E749" i="10"/>
  <c r="D749" i="10" s="1"/>
  <c r="E748" i="10"/>
  <c r="D748" i="10"/>
  <c r="E747" i="10"/>
  <c r="D747" i="10" s="1"/>
  <c r="E746" i="10"/>
  <c r="D746" i="10" s="1"/>
  <c r="E745" i="10"/>
  <c r="D745" i="10"/>
  <c r="E744" i="10"/>
  <c r="D744" i="10"/>
  <c r="E743" i="10"/>
  <c r="D743" i="10"/>
  <c r="E742" i="10"/>
  <c r="D742" i="10"/>
  <c r="E741" i="10"/>
  <c r="D741" i="10" s="1"/>
  <c r="E740" i="10"/>
  <c r="D740" i="10"/>
  <c r="E739" i="10"/>
  <c r="D739" i="10" s="1"/>
  <c r="E738" i="10"/>
  <c r="D738" i="10" s="1"/>
  <c r="E737" i="10"/>
  <c r="D737" i="10"/>
  <c r="E736" i="10"/>
  <c r="D736" i="10" s="1"/>
  <c r="E735" i="10"/>
  <c r="D735" i="10" s="1"/>
  <c r="E734" i="10"/>
  <c r="D734" i="10" s="1"/>
  <c r="E733" i="10"/>
  <c r="D733" i="10" s="1"/>
  <c r="E732" i="10"/>
  <c r="D732" i="10"/>
  <c r="E731" i="10"/>
  <c r="D731" i="10"/>
  <c r="E730" i="10"/>
  <c r="D730" i="10" s="1"/>
  <c r="E729" i="10"/>
  <c r="D729" i="10" s="1"/>
  <c r="E728" i="10"/>
  <c r="D728" i="10" s="1"/>
  <c r="E727" i="10"/>
  <c r="D727" i="10"/>
  <c r="E726" i="10"/>
  <c r="D726" i="10"/>
  <c r="E725" i="10"/>
  <c r="D725" i="10" s="1"/>
  <c r="E724" i="10"/>
  <c r="D724" i="10" s="1"/>
  <c r="E723" i="10"/>
  <c r="D723" i="10"/>
  <c r="E722" i="10"/>
  <c r="D722" i="10"/>
  <c r="E721" i="10"/>
  <c r="D721" i="10" s="1"/>
  <c r="E720" i="10"/>
  <c r="D720" i="10"/>
  <c r="E719" i="10"/>
  <c r="D719" i="10" s="1"/>
  <c r="E718" i="10"/>
  <c r="D718" i="10" s="1"/>
  <c r="E717" i="10"/>
  <c r="D717" i="10" s="1"/>
  <c r="E716" i="10"/>
  <c r="D716" i="10"/>
  <c r="E715" i="10"/>
  <c r="D715" i="10"/>
  <c r="E714" i="10"/>
  <c r="D714" i="10"/>
  <c r="E713" i="10"/>
  <c r="D713" i="10" s="1"/>
  <c r="E712" i="10"/>
  <c r="D712" i="10" s="1"/>
  <c r="E711" i="10"/>
  <c r="D711" i="10" s="1"/>
  <c r="E710" i="10"/>
  <c r="D710" i="10"/>
  <c r="E709" i="10"/>
  <c r="D709" i="10" s="1"/>
  <c r="E708" i="10"/>
  <c r="D708" i="10" s="1"/>
  <c r="E707" i="10"/>
  <c r="D707" i="10" s="1"/>
  <c r="E706" i="10"/>
  <c r="D706" i="10"/>
  <c r="E705" i="10"/>
  <c r="D705" i="10" s="1"/>
  <c r="E704" i="10"/>
  <c r="D704" i="10" s="1"/>
  <c r="E703" i="10"/>
  <c r="D703" i="10"/>
  <c r="E702" i="10"/>
  <c r="D702" i="10" s="1"/>
  <c r="E701" i="10"/>
  <c r="D701" i="10" s="1"/>
  <c r="E700" i="10"/>
  <c r="D700" i="10"/>
  <c r="E699" i="10"/>
  <c r="D699" i="10"/>
  <c r="E698" i="10"/>
  <c r="D698" i="10"/>
  <c r="E697" i="10"/>
  <c r="D697" i="10"/>
  <c r="E696" i="10"/>
  <c r="D696" i="10" s="1"/>
  <c r="E695" i="10"/>
  <c r="D695" i="10" s="1"/>
  <c r="E694" i="10"/>
  <c r="D694" i="10" s="1"/>
  <c r="E693" i="10"/>
  <c r="D693" i="10" s="1"/>
  <c r="E692" i="10"/>
  <c r="D692" i="10" s="1"/>
  <c r="E691" i="10"/>
  <c r="D691" i="10" s="1"/>
  <c r="E690" i="10"/>
  <c r="D690" i="10" s="1"/>
  <c r="E689" i="10"/>
  <c r="D689" i="10"/>
  <c r="E688" i="10"/>
  <c r="D688" i="10"/>
  <c r="E687" i="10"/>
  <c r="D687" i="10" s="1"/>
  <c r="E686" i="10"/>
  <c r="D686" i="10"/>
  <c r="E685" i="10"/>
  <c r="D685" i="10" s="1"/>
  <c r="E684" i="10"/>
  <c r="D684" i="10"/>
  <c r="E683" i="10"/>
  <c r="D683" i="10"/>
  <c r="E682" i="10"/>
  <c r="D682" i="10"/>
  <c r="E681" i="10"/>
  <c r="D681" i="10"/>
  <c r="E680" i="10"/>
  <c r="D680" i="10"/>
  <c r="E679" i="10"/>
  <c r="D679" i="10" s="1"/>
  <c r="E678" i="10"/>
  <c r="D678" i="10" s="1"/>
  <c r="E677" i="10"/>
  <c r="D677" i="10" s="1"/>
  <c r="E676" i="10"/>
  <c r="D676" i="10" s="1"/>
  <c r="E675" i="10"/>
  <c r="D675" i="10" s="1"/>
  <c r="E674" i="10"/>
  <c r="D674" i="10" s="1"/>
  <c r="E673" i="10"/>
  <c r="D673" i="10" s="1"/>
  <c r="E672" i="10"/>
  <c r="D672" i="10"/>
  <c r="E671" i="10"/>
  <c r="D671" i="10"/>
  <c r="E670" i="10"/>
  <c r="D670" i="10" s="1"/>
  <c r="E669" i="10"/>
  <c r="D669" i="10" s="1"/>
  <c r="E668" i="10"/>
  <c r="D668" i="10" s="1"/>
  <c r="E667" i="10"/>
  <c r="D667" i="10"/>
  <c r="E666" i="10"/>
  <c r="D666" i="10"/>
  <c r="E665" i="10"/>
  <c r="D665" i="10"/>
  <c r="E664" i="10"/>
  <c r="D664" i="10"/>
  <c r="E663" i="10"/>
  <c r="D663" i="10" s="1"/>
  <c r="E662" i="10"/>
  <c r="D662" i="10" s="1"/>
  <c r="E661" i="10"/>
  <c r="D661" i="10"/>
  <c r="E660" i="10"/>
  <c r="D660" i="10" s="1"/>
  <c r="E659" i="10"/>
  <c r="D659" i="10"/>
  <c r="E658" i="10"/>
  <c r="D658" i="10"/>
  <c r="E657" i="10"/>
  <c r="D657" i="10"/>
  <c r="E656" i="10"/>
  <c r="D656" i="10"/>
  <c r="E655" i="10"/>
  <c r="D655" i="10"/>
  <c r="E654" i="10"/>
  <c r="D654" i="10" s="1"/>
  <c r="E653" i="10"/>
  <c r="D653" i="10"/>
  <c r="E652" i="10"/>
  <c r="D652" i="10" s="1"/>
  <c r="E651" i="10"/>
  <c r="D651" i="10"/>
  <c r="E650" i="10"/>
  <c r="D650" i="10"/>
  <c r="E649" i="10"/>
  <c r="D649" i="10"/>
  <c r="E648" i="10"/>
  <c r="D648" i="10"/>
  <c r="E647" i="10"/>
  <c r="D647" i="10" s="1"/>
  <c r="E646" i="10"/>
  <c r="D646" i="10" s="1"/>
  <c r="E645" i="10"/>
  <c r="D645" i="10"/>
  <c r="E644" i="10"/>
  <c r="D644" i="10" s="1"/>
  <c r="E643" i="10"/>
  <c r="D643" i="10"/>
  <c r="E642" i="10"/>
  <c r="D642" i="10"/>
  <c r="E641" i="10"/>
  <c r="D641" i="10"/>
  <c r="E640" i="10"/>
  <c r="D640" i="10"/>
  <c r="E639" i="10"/>
  <c r="D639" i="10"/>
  <c r="E638" i="10"/>
  <c r="D638" i="10" s="1"/>
  <c r="E637" i="10"/>
  <c r="D637" i="10"/>
  <c r="E636" i="10"/>
  <c r="D636" i="10" s="1"/>
  <c r="E635" i="10"/>
  <c r="D635" i="10"/>
  <c r="E634" i="10"/>
  <c r="D634" i="10"/>
  <c r="E633" i="10"/>
  <c r="D633" i="10"/>
  <c r="E632" i="10"/>
  <c r="D632" i="10"/>
  <c r="E631" i="10"/>
  <c r="D631" i="10"/>
  <c r="E630" i="10"/>
  <c r="D630" i="10" s="1"/>
  <c r="E629" i="10"/>
  <c r="D629" i="10"/>
  <c r="E628" i="10"/>
  <c r="D628" i="10" s="1"/>
  <c r="E627" i="10"/>
  <c r="D627" i="10"/>
  <c r="E626" i="10"/>
  <c r="D626" i="10"/>
  <c r="E625" i="10"/>
  <c r="D625" i="10"/>
  <c r="E624" i="10"/>
  <c r="D624" i="10"/>
  <c r="E623" i="10"/>
  <c r="D623" i="10"/>
  <c r="E622" i="10"/>
  <c r="D622" i="10" s="1"/>
  <c r="E621" i="10"/>
  <c r="D621" i="10"/>
  <c r="E620" i="10"/>
  <c r="D620" i="10" s="1"/>
  <c r="E619" i="10"/>
  <c r="D619" i="10"/>
  <c r="E618" i="10"/>
  <c r="D618" i="10"/>
  <c r="E617" i="10"/>
  <c r="D617" i="10"/>
  <c r="E616" i="10"/>
  <c r="D616" i="10"/>
  <c r="E615" i="10"/>
  <c r="D615" i="10" s="1"/>
  <c r="E614" i="10"/>
  <c r="D614" i="10" s="1"/>
  <c r="E613" i="10"/>
  <c r="D613" i="10"/>
  <c r="E612" i="10"/>
  <c r="D612" i="10" s="1"/>
  <c r="E611" i="10"/>
  <c r="D611" i="10"/>
  <c r="E610" i="10"/>
  <c r="D610" i="10"/>
  <c r="E609" i="10"/>
  <c r="D609" i="10"/>
  <c r="E608" i="10"/>
  <c r="D608" i="10"/>
  <c r="E607" i="10"/>
  <c r="D607" i="10" s="1"/>
  <c r="E606" i="10"/>
  <c r="D606" i="10" s="1"/>
  <c r="E605" i="10"/>
  <c r="D605" i="10"/>
  <c r="E604" i="10"/>
  <c r="D604" i="10" s="1"/>
  <c r="E603" i="10"/>
  <c r="D603" i="10"/>
  <c r="E602" i="10"/>
  <c r="D602" i="10"/>
  <c r="E601" i="10"/>
  <c r="D601" i="10"/>
  <c r="E600" i="10"/>
  <c r="D600" i="10"/>
  <c r="E599" i="10"/>
  <c r="D599" i="10" s="1"/>
  <c r="E598" i="10"/>
  <c r="D598" i="10" s="1"/>
  <c r="E597" i="10"/>
  <c r="D597" i="10"/>
  <c r="E596" i="10"/>
  <c r="D596" i="10" s="1"/>
  <c r="E595" i="10"/>
  <c r="D595" i="10"/>
  <c r="E594" i="10"/>
  <c r="D594" i="10"/>
  <c r="E593" i="10"/>
  <c r="D593" i="10"/>
  <c r="E592" i="10"/>
  <c r="D592" i="10"/>
  <c r="E591" i="10"/>
  <c r="D591" i="10"/>
  <c r="E590" i="10"/>
  <c r="D590" i="10" s="1"/>
  <c r="E589" i="10"/>
  <c r="D589" i="10"/>
  <c r="E588" i="10"/>
  <c r="D588" i="10" s="1"/>
  <c r="E587" i="10"/>
  <c r="D587" i="10"/>
  <c r="E586" i="10"/>
  <c r="D586" i="10"/>
  <c r="E585" i="10"/>
  <c r="D585" i="10"/>
  <c r="E584" i="10"/>
  <c r="D584" i="10"/>
  <c r="E583" i="10"/>
  <c r="D583" i="10" s="1"/>
  <c r="E582" i="10"/>
  <c r="D582" i="10" s="1"/>
  <c r="E581" i="10"/>
  <c r="D581" i="10"/>
  <c r="E580" i="10"/>
  <c r="D580" i="10" s="1"/>
  <c r="E579" i="10"/>
  <c r="D579" i="10"/>
  <c r="E578" i="10"/>
  <c r="D578" i="10"/>
  <c r="E577" i="10"/>
  <c r="D577" i="10"/>
  <c r="E576" i="10"/>
  <c r="D576" i="10"/>
  <c r="E575" i="10"/>
  <c r="D575" i="10"/>
  <c r="E574" i="10"/>
  <c r="D574" i="10" s="1"/>
  <c r="E573" i="10"/>
  <c r="D573" i="10"/>
  <c r="E572" i="10"/>
  <c r="D572" i="10" s="1"/>
  <c r="E571" i="10"/>
  <c r="D571" i="10"/>
  <c r="E570" i="10"/>
  <c r="D570" i="10"/>
  <c r="E569" i="10"/>
  <c r="D569" i="10"/>
  <c r="E568" i="10"/>
  <c r="D568" i="10"/>
  <c r="E567" i="10"/>
  <c r="D567" i="10"/>
  <c r="E566" i="10"/>
  <c r="D566" i="10" s="1"/>
  <c r="E565" i="10"/>
  <c r="D565" i="10"/>
  <c r="E564" i="10"/>
  <c r="D564" i="10" s="1"/>
  <c r="E563" i="10"/>
  <c r="D563" i="10"/>
  <c r="E562" i="10"/>
  <c r="D562" i="10"/>
  <c r="E561" i="10"/>
  <c r="D561" i="10"/>
  <c r="E560" i="10"/>
  <c r="D560" i="10"/>
  <c r="E559" i="10"/>
  <c r="D559" i="10"/>
  <c r="E558" i="10"/>
  <c r="D558" i="10" s="1"/>
  <c r="E557" i="10"/>
  <c r="D557" i="10"/>
  <c r="E556" i="10"/>
  <c r="D556" i="10" s="1"/>
  <c r="E555" i="10"/>
  <c r="D555" i="10"/>
  <c r="E554" i="10"/>
  <c r="D554" i="10"/>
  <c r="E553" i="10"/>
  <c r="D553" i="10"/>
  <c r="E552" i="10"/>
  <c r="D552" i="10"/>
  <c r="E551" i="10"/>
  <c r="D551" i="10" s="1"/>
  <c r="E550" i="10"/>
  <c r="D550" i="10" s="1"/>
  <c r="E549" i="10"/>
  <c r="D549" i="10"/>
  <c r="E548" i="10"/>
  <c r="D548" i="10" s="1"/>
  <c r="E547" i="10"/>
  <c r="D547" i="10"/>
  <c r="E546" i="10"/>
  <c r="D546" i="10"/>
  <c r="E545" i="10"/>
  <c r="D545" i="10"/>
  <c r="E544" i="10"/>
  <c r="D544" i="10"/>
  <c r="E543" i="10"/>
  <c r="D543" i="10" s="1"/>
  <c r="E542" i="10"/>
  <c r="D542" i="10" s="1"/>
  <c r="E541" i="10"/>
  <c r="D541" i="10"/>
  <c r="E540" i="10"/>
  <c r="D540" i="10" s="1"/>
  <c r="E539" i="10"/>
  <c r="D539" i="10"/>
  <c r="E538" i="10"/>
  <c r="D538" i="10"/>
  <c r="E537" i="10"/>
  <c r="D537" i="10"/>
  <c r="E536" i="10"/>
  <c r="D536" i="10"/>
  <c r="E535" i="10"/>
  <c r="D535" i="10" s="1"/>
  <c r="E534" i="10"/>
  <c r="D534" i="10" s="1"/>
  <c r="E533" i="10"/>
  <c r="D533" i="10"/>
  <c r="E532" i="10"/>
  <c r="D532" i="10" s="1"/>
  <c r="E531" i="10"/>
  <c r="D531" i="10"/>
  <c r="E530" i="10"/>
  <c r="D530" i="10"/>
  <c r="E529" i="10"/>
  <c r="D529" i="10"/>
  <c r="E528" i="10"/>
  <c r="D528" i="10"/>
  <c r="E527" i="10"/>
  <c r="D527" i="10"/>
  <c r="E526" i="10"/>
  <c r="D526" i="10" s="1"/>
  <c r="E525" i="10"/>
  <c r="D525" i="10"/>
  <c r="E524" i="10"/>
  <c r="D524" i="10" s="1"/>
  <c r="E523" i="10"/>
  <c r="D523" i="10"/>
  <c r="E522" i="10"/>
  <c r="D522" i="10"/>
  <c r="E521" i="10"/>
  <c r="D521" i="10"/>
  <c r="E520" i="10"/>
  <c r="D520" i="10"/>
  <c r="E519" i="10"/>
  <c r="D519" i="10" s="1"/>
  <c r="E518" i="10"/>
  <c r="D518" i="10" s="1"/>
  <c r="E517" i="10"/>
  <c r="D517" i="10"/>
  <c r="E516" i="10"/>
  <c r="D516" i="10"/>
  <c r="E515" i="10"/>
  <c r="D515" i="10"/>
  <c r="E514" i="10"/>
  <c r="D514" i="10"/>
  <c r="E513" i="10"/>
  <c r="D513" i="10"/>
  <c r="E512" i="10"/>
  <c r="D512" i="10"/>
  <c r="E511" i="10"/>
  <c r="D511" i="10" s="1"/>
  <c r="E510" i="10"/>
  <c r="D510" i="10" s="1"/>
  <c r="E509" i="10"/>
  <c r="D509" i="10"/>
  <c r="E508" i="10"/>
  <c r="D508" i="10"/>
  <c r="E507" i="10"/>
  <c r="D507" i="10"/>
  <c r="E506" i="10"/>
  <c r="D506" i="10"/>
  <c r="E505" i="10"/>
  <c r="D505" i="10"/>
  <c r="E504" i="10"/>
  <c r="D504" i="10"/>
  <c r="E503" i="10"/>
  <c r="D503" i="10"/>
  <c r="E502" i="10"/>
  <c r="D502" i="10" s="1"/>
  <c r="E501" i="10"/>
  <c r="D501" i="10"/>
  <c r="E500" i="10"/>
  <c r="D500" i="10"/>
  <c r="E499" i="10"/>
  <c r="D499" i="10"/>
  <c r="E498" i="10"/>
  <c r="D498" i="10"/>
  <c r="E497" i="10"/>
  <c r="D497" i="10"/>
  <c r="E496" i="10"/>
  <c r="D496" i="10"/>
  <c r="E495" i="10"/>
  <c r="D495" i="10"/>
  <c r="E494" i="10"/>
  <c r="D494" i="10" s="1"/>
  <c r="E493" i="10"/>
  <c r="D493" i="10"/>
  <c r="E492" i="10"/>
  <c r="D492" i="10"/>
  <c r="E491" i="10"/>
  <c r="D491" i="10"/>
  <c r="E490" i="10"/>
  <c r="D490" i="10"/>
  <c r="E489" i="10"/>
  <c r="D489" i="10"/>
  <c r="E488" i="10"/>
  <c r="D488" i="10"/>
  <c r="E487" i="10"/>
  <c r="D487" i="10"/>
  <c r="E486" i="10"/>
  <c r="D486" i="10" s="1"/>
  <c r="E485" i="10"/>
  <c r="D485" i="10"/>
  <c r="E484" i="10"/>
  <c r="D484" i="10"/>
  <c r="E483" i="10"/>
  <c r="D483" i="10"/>
  <c r="E482" i="10"/>
  <c r="D482" i="10"/>
  <c r="E481" i="10"/>
  <c r="D481" i="10"/>
  <c r="E480" i="10"/>
  <c r="D480" i="10"/>
  <c r="E479" i="10"/>
  <c r="D479" i="10" s="1"/>
  <c r="E478" i="10"/>
  <c r="D478" i="10" s="1"/>
  <c r="E477" i="10"/>
  <c r="D477" i="10"/>
  <c r="E476" i="10"/>
  <c r="D476" i="10"/>
  <c r="E475" i="10"/>
  <c r="D475" i="10"/>
  <c r="E474" i="10"/>
  <c r="D474" i="10"/>
  <c r="E473" i="10"/>
  <c r="D473" i="10"/>
  <c r="E472" i="10"/>
  <c r="D472" i="10"/>
  <c r="E471" i="10"/>
  <c r="D471" i="10"/>
  <c r="E470" i="10"/>
  <c r="D470" i="10" s="1"/>
  <c r="E469" i="10"/>
  <c r="D469" i="10"/>
  <c r="E468" i="10"/>
  <c r="D468" i="10"/>
  <c r="E467" i="10"/>
  <c r="D467" i="10"/>
  <c r="E466" i="10"/>
  <c r="D466" i="10"/>
  <c r="E465" i="10"/>
  <c r="D465" i="10"/>
  <c r="E464" i="10"/>
  <c r="D464" i="10"/>
  <c r="E463" i="10"/>
  <c r="D463" i="10"/>
  <c r="E462" i="10"/>
  <c r="D462" i="10" s="1"/>
  <c r="E461" i="10"/>
  <c r="D461" i="10"/>
  <c r="E460" i="10"/>
  <c r="D460" i="10"/>
  <c r="E459" i="10"/>
  <c r="D459" i="10"/>
  <c r="E458" i="10"/>
  <c r="D458" i="10"/>
  <c r="E457" i="10"/>
  <c r="D457" i="10"/>
  <c r="E456" i="10"/>
  <c r="D456" i="10"/>
  <c r="E455" i="10"/>
  <c r="D455" i="10" s="1"/>
  <c r="E454" i="10"/>
  <c r="D454" i="10" s="1"/>
  <c r="E453" i="10"/>
  <c r="D453" i="10"/>
  <c r="E452" i="10"/>
  <c r="D452" i="10"/>
  <c r="E451" i="10"/>
  <c r="D451" i="10"/>
  <c r="E450" i="10"/>
  <c r="D450" i="10"/>
  <c r="E449" i="10"/>
  <c r="D449" i="10"/>
  <c r="E448" i="10"/>
  <c r="D448" i="10"/>
  <c r="E447" i="10"/>
  <c r="D447" i="10"/>
  <c r="E446" i="10"/>
  <c r="D446" i="10" s="1"/>
  <c r="E445" i="10"/>
  <c r="D445" i="10"/>
  <c r="E444" i="10"/>
  <c r="D444" i="10"/>
  <c r="E443" i="10"/>
  <c r="D443" i="10"/>
  <c r="E442" i="10"/>
  <c r="D442" i="10"/>
  <c r="E441" i="10"/>
  <c r="D441" i="10"/>
  <c r="E440" i="10"/>
  <c r="D440" i="10"/>
  <c r="E439" i="10"/>
  <c r="D439" i="10" s="1"/>
  <c r="E438" i="10"/>
  <c r="D438" i="10" s="1"/>
  <c r="E437" i="10"/>
  <c r="D437" i="10"/>
  <c r="E436" i="10"/>
  <c r="D436" i="10"/>
  <c r="E435" i="10"/>
  <c r="D435" i="10"/>
  <c r="E434" i="10"/>
  <c r="D434" i="10"/>
  <c r="E433" i="10"/>
  <c r="D433" i="10"/>
  <c r="E432" i="10"/>
  <c r="D432" i="10"/>
  <c r="E431" i="10"/>
  <c r="D431" i="10"/>
  <c r="E430" i="10"/>
  <c r="D430" i="10" s="1"/>
  <c r="E429" i="10"/>
  <c r="D429" i="10"/>
  <c r="E428" i="10"/>
  <c r="D428" i="10"/>
  <c r="E427" i="10"/>
  <c r="D427" i="10"/>
  <c r="E426" i="10"/>
  <c r="D426" i="10"/>
  <c r="E425" i="10"/>
  <c r="D425" i="10"/>
  <c r="E424" i="10"/>
  <c r="D424" i="10"/>
  <c r="E423" i="10"/>
  <c r="D423" i="10" s="1"/>
  <c r="E422" i="10"/>
  <c r="D422" i="10" s="1"/>
  <c r="E421" i="10"/>
  <c r="D421" i="10"/>
  <c r="E420" i="10"/>
  <c r="D420" i="10"/>
  <c r="E419" i="10"/>
  <c r="D419" i="10"/>
  <c r="E418" i="10"/>
  <c r="D418" i="10"/>
  <c r="E417" i="10"/>
  <c r="D417" i="10"/>
  <c r="E416" i="10"/>
  <c r="D416" i="10"/>
  <c r="E415" i="10"/>
  <c r="D415" i="10"/>
  <c r="E414" i="10"/>
  <c r="D414" i="10" s="1"/>
  <c r="E413" i="10"/>
  <c r="D413" i="10"/>
  <c r="E412" i="10"/>
  <c r="D412" i="10"/>
  <c r="E411" i="10"/>
  <c r="D411" i="10"/>
  <c r="E410" i="10"/>
  <c r="D410" i="10"/>
  <c r="E409" i="10"/>
  <c r="D409" i="10"/>
  <c r="E408" i="10"/>
  <c r="D408" i="10"/>
  <c r="E407" i="10"/>
  <c r="D407" i="10"/>
  <c r="E406" i="10"/>
  <c r="D406" i="10" s="1"/>
  <c r="E405" i="10"/>
  <c r="D405" i="10"/>
  <c r="E404" i="10"/>
  <c r="D404" i="10"/>
  <c r="E403" i="10"/>
  <c r="D403" i="10"/>
  <c r="E402" i="10"/>
  <c r="D402" i="10"/>
  <c r="E401" i="10"/>
  <c r="D401" i="10"/>
  <c r="E400" i="10"/>
  <c r="D400" i="10"/>
  <c r="E399" i="10"/>
  <c r="D399" i="10"/>
  <c r="E398" i="10"/>
  <c r="D398" i="10" s="1"/>
  <c r="E397" i="10"/>
  <c r="D397" i="10"/>
  <c r="E396" i="10"/>
  <c r="D396" i="10"/>
  <c r="E395" i="10"/>
  <c r="D395" i="10"/>
  <c r="E394" i="10"/>
  <c r="D394" i="10"/>
  <c r="E393" i="10"/>
  <c r="D393" i="10"/>
  <c r="E392" i="10"/>
  <c r="D392" i="10"/>
  <c r="E391" i="10"/>
  <c r="D391" i="10" s="1"/>
  <c r="E390" i="10"/>
  <c r="D390" i="10" s="1"/>
  <c r="E389" i="10"/>
  <c r="D389" i="10"/>
  <c r="E388" i="10"/>
  <c r="D388" i="10"/>
  <c r="E387" i="10"/>
  <c r="D387" i="10"/>
  <c r="E386" i="10"/>
  <c r="D386" i="10"/>
  <c r="E385" i="10"/>
  <c r="D385" i="10"/>
  <c r="E384" i="10"/>
  <c r="D384" i="10"/>
  <c r="E383" i="10"/>
  <c r="D383" i="10"/>
  <c r="E382" i="10"/>
  <c r="D382" i="10" s="1"/>
  <c r="E381" i="10"/>
  <c r="D381" i="10"/>
  <c r="E380" i="10"/>
  <c r="D380" i="10"/>
  <c r="E379" i="10"/>
  <c r="D379" i="10"/>
  <c r="E378" i="10"/>
  <c r="D378" i="10"/>
  <c r="E377" i="10"/>
  <c r="D377" i="10"/>
  <c r="E376" i="10"/>
  <c r="D376" i="10"/>
  <c r="E375" i="10"/>
  <c r="D375" i="10"/>
  <c r="E374" i="10"/>
  <c r="D374" i="10" s="1"/>
  <c r="E373" i="10"/>
  <c r="D373" i="10"/>
  <c r="E372" i="10"/>
  <c r="D372" i="10"/>
  <c r="E371" i="10"/>
  <c r="D371" i="10"/>
  <c r="E370" i="10"/>
  <c r="D370" i="10"/>
  <c r="E369" i="10"/>
  <c r="D369" i="10"/>
  <c r="E368" i="10"/>
  <c r="D368" i="10"/>
  <c r="E367" i="10"/>
  <c r="D367" i="10"/>
  <c r="E366" i="10"/>
  <c r="D366" i="10" s="1"/>
  <c r="E365" i="10"/>
  <c r="D365" i="10"/>
  <c r="E364" i="10"/>
  <c r="D364" i="10"/>
  <c r="E363" i="10"/>
  <c r="D363" i="10"/>
  <c r="E362" i="10"/>
  <c r="D362" i="10"/>
  <c r="E361" i="10"/>
  <c r="D361" i="10"/>
  <c r="E360" i="10"/>
  <c r="D360" i="10"/>
  <c r="E359" i="10"/>
  <c r="D359" i="10"/>
  <c r="E358" i="10"/>
  <c r="D358" i="10" s="1"/>
  <c r="E357" i="10"/>
  <c r="D357" i="10"/>
  <c r="E356" i="10"/>
  <c r="D356" i="10"/>
  <c r="E355" i="10"/>
  <c r="D355" i="10"/>
  <c r="E354" i="10"/>
  <c r="D354" i="10"/>
  <c r="E353" i="10"/>
  <c r="D353" i="10"/>
  <c r="E352" i="10"/>
  <c r="D352" i="10"/>
  <c r="E351" i="10"/>
  <c r="D351" i="10" s="1"/>
  <c r="E350" i="10"/>
  <c r="D350" i="10" s="1"/>
  <c r="E349" i="10"/>
  <c r="D349" i="10"/>
  <c r="E348" i="10"/>
  <c r="D348" i="10"/>
  <c r="E347" i="10"/>
  <c r="D347" i="10"/>
  <c r="E346" i="10"/>
  <c r="D346" i="10"/>
  <c r="E345" i="10"/>
  <c r="D345" i="10"/>
  <c r="E344" i="10"/>
  <c r="D344" i="10"/>
  <c r="E343" i="10"/>
  <c r="D343" i="10"/>
  <c r="E342" i="10"/>
  <c r="D342" i="10" s="1"/>
  <c r="E341" i="10"/>
  <c r="D341" i="10"/>
  <c r="E340" i="10"/>
  <c r="D340" i="10"/>
  <c r="E339" i="10"/>
  <c r="D339" i="10"/>
  <c r="E338" i="10"/>
  <c r="D338" i="10"/>
  <c r="E337" i="10"/>
  <c r="D337" i="10"/>
  <c r="E336" i="10"/>
  <c r="D336" i="10"/>
  <c r="E335" i="10"/>
  <c r="D335" i="10"/>
  <c r="E334" i="10"/>
  <c r="D334" i="10" s="1"/>
  <c r="E333" i="10"/>
  <c r="D333" i="10"/>
  <c r="E332" i="10"/>
  <c r="D332" i="10"/>
  <c r="E331" i="10"/>
  <c r="D331" i="10"/>
  <c r="E330" i="10"/>
  <c r="D330" i="10"/>
  <c r="E329" i="10"/>
  <c r="D329" i="10"/>
  <c r="E328" i="10"/>
  <c r="D328" i="10"/>
  <c r="E327" i="10"/>
  <c r="D327" i="10" s="1"/>
  <c r="E326" i="10"/>
  <c r="D326" i="10" s="1"/>
  <c r="E325" i="10"/>
  <c r="D325" i="10"/>
  <c r="E324" i="10"/>
  <c r="D324" i="10"/>
  <c r="E323" i="10"/>
  <c r="D323" i="10"/>
  <c r="E322" i="10"/>
  <c r="D322" i="10"/>
  <c r="E321" i="10"/>
  <c r="D321" i="10"/>
  <c r="E320" i="10"/>
  <c r="D320" i="10"/>
  <c r="E319" i="10"/>
  <c r="D319" i="10"/>
  <c r="E318" i="10"/>
  <c r="D318" i="10" s="1"/>
  <c r="E317" i="10"/>
  <c r="D317" i="10"/>
  <c r="E316" i="10"/>
  <c r="D316" i="10"/>
  <c r="E315" i="10"/>
  <c r="D315" i="10"/>
  <c r="E314" i="10"/>
  <c r="D314" i="10"/>
  <c r="E313" i="10"/>
  <c r="D313" i="10"/>
  <c r="E312" i="10"/>
  <c r="D312" i="10"/>
  <c r="E311" i="10"/>
  <c r="D311" i="10" s="1"/>
  <c r="E310" i="10"/>
  <c r="D310" i="10" s="1"/>
  <c r="E309" i="10"/>
  <c r="D309" i="10"/>
  <c r="E308" i="10"/>
  <c r="D308" i="10"/>
  <c r="E307" i="10"/>
  <c r="D307" i="10"/>
  <c r="E306" i="10"/>
  <c r="D306" i="10"/>
  <c r="E305" i="10"/>
  <c r="D305" i="10"/>
  <c r="E304" i="10"/>
  <c r="D304" i="10"/>
  <c r="E303" i="10"/>
  <c r="D303" i="10"/>
  <c r="E302" i="10"/>
  <c r="D302" i="10" s="1"/>
  <c r="E301" i="10"/>
  <c r="D301" i="10"/>
  <c r="E300" i="10"/>
  <c r="D300" i="10"/>
  <c r="E299" i="10"/>
  <c r="D299" i="10"/>
  <c r="E298" i="10"/>
  <c r="D298" i="10"/>
  <c r="E297" i="10"/>
  <c r="D297" i="10"/>
  <c r="E296" i="10"/>
  <c r="D296" i="10"/>
  <c r="E295" i="10"/>
  <c r="D295" i="10" s="1"/>
  <c r="E294" i="10"/>
  <c r="D294" i="10" s="1"/>
  <c r="E293" i="10"/>
  <c r="D293" i="10"/>
  <c r="E292" i="10"/>
  <c r="D292" i="10"/>
  <c r="E291" i="10"/>
  <c r="D291" i="10"/>
  <c r="E290" i="10"/>
  <c r="D290" i="10"/>
  <c r="E289" i="10"/>
  <c r="D289" i="10"/>
  <c r="E288" i="10"/>
  <c r="D288" i="10"/>
  <c r="E287" i="10"/>
  <c r="D287" i="10"/>
  <c r="E286" i="10"/>
  <c r="D286" i="10" s="1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 s="1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 s="1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 s="1"/>
  <c r="E262" i="10"/>
  <c r="D262" i="10" s="1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 s="1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 s="1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 s="1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 s="1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 s="1"/>
  <c r="E222" i="10"/>
  <c r="D222" i="10" s="1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 s="1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 s="1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 s="1"/>
  <c r="E198" i="10"/>
  <c r="D198" i="10" s="1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 s="1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 s="1"/>
  <c r="E182" i="10"/>
  <c r="D182" i="10" s="1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 s="1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 s="1"/>
  <c r="E166" i="10"/>
  <c r="D166" i="10" s="1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 s="1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 s="1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 s="1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 s="1"/>
  <c r="E134" i="10"/>
  <c r="D134" i="10" s="1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 s="1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 s="1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 s="1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 s="1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 s="1"/>
  <c r="E94" i="10"/>
  <c r="D94" i="10" s="1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 s="1"/>
  <c r="E75" i="10"/>
  <c r="D75" i="10"/>
  <c r="E74" i="10"/>
  <c r="D74" i="10" s="1"/>
  <c r="E73" i="10"/>
  <c r="D73" i="10"/>
  <c r="E72" i="10"/>
  <c r="D72" i="10"/>
  <c r="E71" i="10"/>
  <c r="D71" i="10"/>
  <c r="E70" i="10"/>
  <c r="D70" i="10"/>
  <c r="E69" i="10"/>
  <c r="D69" i="10"/>
  <c r="E68" i="10"/>
  <c r="D68" i="10" s="1"/>
  <c r="E67" i="10"/>
  <c r="D67" i="10"/>
  <c r="E66" i="10"/>
  <c r="D66" i="10" s="1"/>
  <c r="E65" i="10"/>
  <c r="D65" i="10"/>
  <c r="E64" i="10"/>
  <c r="D64" i="10" s="1"/>
  <c r="E63" i="10"/>
  <c r="D63" i="10"/>
  <c r="E62" i="10"/>
  <c r="D62" i="10"/>
  <c r="E61" i="10"/>
  <c r="D61" i="10"/>
  <c r="E60" i="10"/>
  <c r="D60" i="10" s="1"/>
  <c r="E59" i="10"/>
  <c r="D59" i="10"/>
  <c r="E58" i="10"/>
  <c r="D58" i="10" s="1"/>
  <c r="E57" i="10"/>
  <c r="D57" i="10" s="1"/>
  <c r="E56" i="10"/>
  <c r="D56" i="10" s="1"/>
  <c r="E55" i="10"/>
  <c r="D55" i="10"/>
  <c r="E54" i="10"/>
  <c r="D54" i="10"/>
  <c r="E53" i="10"/>
  <c r="D53" i="10"/>
  <c r="E52" i="10"/>
  <c r="D52" i="10" s="1"/>
  <c r="E51" i="10"/>
  <c r="D51" i="10"/>
  <c r="E50" i="10"/>
  <c r="D50" i="10" s="1"/>
  <c r="E49" i="10"/>
  <c r="D49" i="10" s="1"/>
  <c r="E48" i="10"/>
  <c r="D48" i="10" s="1"/>
  <c r="E47" i="10"/>
  <c r="D47" i="10"/>
  <c r="E46" i="10"/>
  <c r="D46" i="10"/>
  <c r="E45" i="10"/>
  <c r="D45" i="10"/>
  <c r="E44" i="10"/>
  <c r="D44" i="10" s="1"/>
  <c r="E43" i="10"/>
  <c r="D43" i="10"/>
  <c r="E42" i="10"/>
  <c r="D42" i="10" s="1"/>
  <c r="E41" i="10"/>
  <c r="D41" i="10" s="1"/>
  <c r="E40" i="10"/>
  <c r="D40" i="10" s="1"/>
  <c r="E39" i="10"/>
  <c r="D39" i="10"/>
  <c r="E38" i="10"/>
  <c r="D38" i="10"/>
  <c r="E37" i="10"/>
  <c r="D37" i="10"/>
  <c r="E36" i="10"/>
  <c r="D36" i="10" s="1"/>
  <c r="E35" i="10"/>
  <c r="D35" i="10"/>
  <c r="E34" i="10"/>
  <c r="D34" i="10" s="1"/>
  <c r="E33" i="10"/>
  <c r="D33" i="10" s="1"/>
  <c r="E32" i="10"/>
  <c r="D32" i="10" s="1"/>
  <c r="E31" i="10"/>
  <c r="D31" i="10"/>
  <c r="E30" i="10"/>
  <c r="D30" i="10"/>
  <c r="E29" i="10"/>
  <c r="D29" i="10"/>
  <c r="E28" i="10"/>
  <c r="D28" i="10" s="1"/>
  <c r="E27" i="10"/>
  <c r="D27" i="10"/>
  <c r="E26" i="10"/>
  <c r="D26" i="10" s="1"/>
  <c r="E25" i="10"/>
  <c r="D25" i="10" s="1"/>
  <c r="E24" i="10"/>
  <c r="D24" i="10" s="1"/>
  <c r="E23" i="10"/>
  <c r="D23" i="10"/>
  <c r="E22" i="10"/>
  <c r="D22" i="10"/>
  <c r="E21" i="10"/>
  <c r="D21" i="10"/>
  <c r="E20" i="10"/>
  <c r="D20" i="10" s="1"/>
  <c r="E19" i="10"/>
  <c r="D19" i="10"/>
  <c r="E18" i="10"/>
  <c r="D18" i="10" s="1"/>
  <c r="E17" i="10"/>
  <c r="D17" i="10" s="1"/>
  <c r="E16" i="10"/>
  <c r="D16" i="10" s="1"/>
  <c r="E15" i="10"/>
  <c r="D15" i="10"/>
  <c r="E14" i="10"/>
  <c r="D14" i="10"/>
  <c r="E13" i="10"/>
  <c r="D13" i="10"/>
  <c r="E12" i="10"/>
  <c r="D12" i="10" s="1"/>
  <c r="E11" i="10"/>
  <c r="D11" i="10"/>
  <c r="E10" i="10"/>
  <c r="D10" i="10" s="1"/>
  <c r="E9" i="10"/>
  <c r="D9" i="10" s="1"/>
  <c r="E8" i="10"/>
  <c r="D8" i="10" s="1"/>
  <c r="E7" i="10"/>
  <c r="D7" i="10"/>
  <c r="E6" i="10"/>
  <c r="D6" i="10"/>
  <c r="E5" i="10"/>
  <c r="D5" i="10"/>
  <c r="E4" i="10"/>
  <c r="D4" i="10" s="1"/>
  <c r="H1" i="10"/>
  <c r="G1" i="10"/>
  <c r="F1" i="10"/>
  <c r="E6018" i="9"/>
  <c r="E6017" i="9"/>
  <c r="E6016" i="9"/>
  <c r="E6015" i="9"/>
  <c r="E6014" i="9"/>
  <c r="E6013" i="9"/>
  <c r="E6012" i="9"/>
  <c r="E6011" i="9"/>
  <c r="E6010" i="9"/>
  <c r="E6009" i="9"/>
  <c r="E6008" i="9"/>
  <c r="E6007" i="9"/>
  <c r="E6006" i="9"/>
  <c r="E6005" i="9"/>
  <c r="E6004" i="9"/>
  <c r="E6003" i="9"/>
  <c r="E6002" i="9"/>
  <c r="E6001" i="9"/>
  <c r="D6001" i="9" s="1"/>
  <c r="E6000" i="9"/>
  <c r="D6000" i="9" s="1"/>
  <c r="E5999" i="9"/>
  <c r="D5999" i="9" s="1"/>
  <c r="E5998" i="9"/>
  <c r="D5998" i="9" s="1"/>
  <c r="E5997" i="9"/>
  <c r="D5997" i="9" s="1"/>
  <c r="E5996" i="9"/>
  <c r="D5996" i="9" s="1"/>
  <c r="E5995" i="9"/>
  <c r="D5995" i="9" s="1"/>
  <c r="E5994" i="9"/>
  <c r="D5994" i="9" s="1"/>
  <c r="E5993" i="9"/>
  <c r="D5993" i="9" s="1"/>
  <c r="E5992" i="9"/>
  <c r="D5992" i="9" s="1"/>
  <c r="E5991" i="9"/>
  <c r="D5991" i="9" s="1"/>
  <c r="E5990" i="9"/>
  <c r="D5990" i="9" s="1"/>
  <c r="E5989" i="9"/>
  <c r="D5989" i="9" s="1"/>
  <c r="E5988" i="9"/>
  <c r="D5988" i="9" s="1"/>
  <c r="E5987" i="9"/>
  <c r="D5987" i="9" s="1"/>
  <c r="E5986" i="9"/>
  <c r="D5986" i="9" s="1"/>
  <c r="E5985" i="9"/>
  <c r="D5985" i="9" s="1"/>
  <c r="E5984" i="9"/>
  <c r="D5984" i="9" s="1"/>
  <c r="E5983" i="9"/>
  <c r="D5983" i="9" s="1"/>
  <c r="E5982" i="9"/>
  <c r="D5982" i="9" s="1"/>
  <c r="E5981" i="9"/>
  <c r="D5981" i="9" s="1"/>
  <c r="E5980" i="9"/>
  <c r="D5980" i="9" s="1"/>
  <c r="E5979" i="9"/>
  <c r="D5979" i="9" s="1"/>
  <c r="E5978" i="9"/>
  <c r="D5978" i="9" s="1"/>
  <c r="E5977" i="9"/>
  <c r="D5977" i="9" s="1"/>
  <c r="E5976" i="9"/>
  <c r="D5976" i="9" s="1"/>
  <c r="E5975" i="9"/>
  <c r="D5975" i="9"/>
  <c r="E5974" i="9"/>
  <c r="D5974" i="9" s="1"/>
  <c r="E5973" i="9"/>
  <c r="D5973" i="9" s="1"/>
  <c r="E5972" i="9"/>
  <c r="D5972" i="9" s="1"/>
  <c r="E5971" i="9"/>
  <c r="D5971" i="9" s="1"/>
  <c r="E5970" i="9"/>
  <c r="D5970" i="9" s="1"/>
  <c r="E5969" i="9"/>
  <c r="D5969" i="9" s="1"/>
  <c r="E5968" i="9"/>
  <c r="D5968" i="9" s="1"/>
  <c r="E5967" i="9"/>
  <c r="D5967" i="9" s="1"/>
  <c r="E5966" i="9"/>
  <c r="D5966" i="9" s="1"/>
  <c r="E5965" i="9"/>
  <c r="D5965" i="9" s="1"/>
  <c r="E5964" i="9"/>
  <c r="D5964" i="9" s="1"/>
  <c r="E5963" i="9"/>
  <c r="D5963" i="9" s="1"/>
  <c r="E5962" i="9"/>
  <c r="D5962" i="9" s="1"/>
  <c r="E5961" i="9"/>
  <c r="D5961" i="9" s="1"/>
  <c r="E5960" i="9"/>
  <c r="D5960" i="9" s="1"/>
  <c r="E5959" i="9"/>
  <c r="D5959" i="9" s="1"/>
  <c r="E5958" i="9"/>
  <c r="D5958" i="9" s="1"/>
  <c r="E5957" i="9"/>
  <c r="D5957" i="9" s="1"/>
  <c r="E5956" i="9"/>
  <c r="D5956" i="9" s="1"/>
  <c r="E5955" i="9"/>
  <c r="D5955" i="9" s="1"/>
  <c r="E5954" i="9"/>
  <c r="D5954" i="9" s="1"/>
  <c r="E5953" i="9"/>
  <c r="D5953" i="9" s="1"/>
  <c r="E5952" i="9"/>
  <c r="D5952" i="9" s="1"/>
  <c r="E5951" i="9"/>
  <c r="D5951" i="9" s="1"/>
  <c r="E5950" i="9"/>
  <c r="D5950" i="9" s="1"/>
  <c r="E5949" i="9"/>
  <c r="D5949" i="9"/>
  <c r="E5948" i="9"/>
  <c r="D5948" i="9" s="1"/>
  <c r="E5947" i="9"/>
  <c r="D5947" i="9" s="1"/>
  <c r="E5946" i="9"/>
  <c r="D5946" i="9" s="1"/>
  <c r="E5945" i="9"/>
  <c r="D5945" i="9" s="1"/>
  <c r="E5944" i="9"/>
  <c r="D5944" i="9" s="1"/>
  <c r="E5943" i="9"/>
  <c r="D5943" i="9" s="1"/>
  <c r="E5942" i="9"/>
  <c r="D5942" i="9" s="1"/>
  <c r="E5941" i="9"/>
  <c r="D5941" i="9" s="1"/>
  <c r="E5940" i="9"/>
  <c r="D5940" i="9" s="1"/>
  <c r="E5939" i="9"/>
  <c r="D5939" i="9" s="1"/>
  <c r="E5938" i="9"/>
  <c r="D5938" i="9" s="1"/>
  <c r="E5937" i="9"/>
  <c r="D5937" i="9" s="1"/>
  <c r="E5936" i="9"/>
  <c r="D5936" i="9" s="1"/>
  <c r="E5935" i="9"/>
  <c r="D5935" i="9" s="1"/>
  <c r="E5934" i="9"/>
  <c r="D5934" i="9" s="1"/>
  <c r="E5933" i="9"/>
  <c r="D5933" i="9"/>
  <c r="E5932" i="9"/>
  <c r="D5932" i="9"/>
  <c r="E5931" i="9"/>
  <c r="D5931" i="9" s="1"/>
  <c r="E5930" i="9"/>
  <c r="D5930" i="9" s="1"/>
  <c r="E5929" i="9"/>
  <c r="D5929" i="9" s="1"/>
  <c r="E5928" i="9"/>
  <c r="D5928" i="9" s="1"/>
  <c r="E5927" i="9"/>
  <c r="D5927" i="9" s="1"/>
  <c r="E5926" i="9"/>
  <c r="D5926" i="9" s="1"/>
  <c r="E5925" i="9"/>
  <c r="D5925" i="9"/>
  <c r="E5924" i="9"/>
  <c r="D5924" i="9" s="1"/>
  <c r="E5923" i="9"/>
  <c r="D5923" i="9" s="1"/>
  <c r="E5922" i="9"/>
  <c r="D5922" i="9" s="1"/>
  <c r="E5921" i="9"/>
  <c r="D5921" i="9" s="1"/>
  <c r="E5920" i="9"/>
  <c r="D5920" i="9" s="1"/>
  <c r="E5919" i="9"/>
  <c r="D5919" i="9" s="1"/>
  <c r="E5918" i="9"/>
  <c r="D5918" i="9" s="1"/>
  <c r="E5917" i="9"/>
  <c r="D5917" i="9"/>
  <c r="E5916" i="9"/>
  <c r="D5916" i="9" s="1"/>
  <c r="E5915" i="9"/>
  <c r="D5915" i="9" s="1"/>
  <c r="E5914" i="9"/>
  <c r="D5914" i="9" s="1"/>
  <c r="E5913" i="9"/>
  <c r="D5913" i="9" s="1"/>
  <c r="E5912" i="9"/>
  <c r="D5912" i="9"/>
  <c r="E5911" i="9"/>
  <c r="D5911" i="9" s="1"/>
  <c r="E5910" i="9"/>
  <c r="D5910" i="9" s="1"/>
  <c r="E5909" i="9"/>
  <c r="D5909" i="9"/>
  <c r="E5908" i="9"/>
  <c r="D5908" i="9"/>
  <c r="E5907" i="9"/>
  <c r="D5907" i="9" s="1"/>
  <c r="E5906" i="9"/>
  <c r="D5906" i="9" s="1"/>
  <c r="E5905" i="9"/>
  <c r="D5905" i="9" s="1"/>
  <c r="E5904" i="9"/>
  <c r="D5904" i="9" s="1"/>
  <c r="E5903" i="9"/>
  <c r="D5903" i="9"/>
  <c r="E5902" i="9"/>
  <c r="D5902" i="9" s="1"/>
  <c r="E5901" i="9"/>
  <c r="D5901" i="9" s="1"/>
  <c r="E5900" i="9"/>
  <c r="D5900" i="9"/>
  <c r="E5899" i="9"/>
  <c r="D5899" i="9" s="1"/>
  <c r="E5898" i="9"/>
  <c r="D5898" i="9" s="1"/>
  <c r="E5897" i="9"/>
  <c r="D5897" i="9" s="1"/>
  <c r="E5896" i="9"/>
  <c r="D5896" i="9" s="1"/>
  <c r="E5895" i="9"/>
  <c r="D5895" i="9"/>
  <c r="E5894" i="9"/>
  <c r="D5894" i="9" s="1"/>
  <c r="E5893" i="9"/>
  <c r="D5893" i="9" s="1"/>
  <c r="E5892" i="9"/>
  <c r="D5892" i="9" s="1"/>
  <c r="E5891" i="9"/>
  <c r="D5891" i="9" s="1"/>
  <c r="E5890" i="9"/>
  <c r="D5890" i="9" s="1"/>
  <c r="E5889" i="9"/>
  <c r="D5889" i="9" s="1"/>
  <c r="E5888" i="9"/>
  <c r="D5888" i="9" s="1"/>
  <c r="E5887" i="9"/>
  <c r="D5887" i="9"/>
  <c r="E5886" i="9"/>
  <c r="D5886" i="9" s="1"/>
  <c r="E5885" i="9"/>
  <c r="D5885" i="9" s="1"/>
  <c r="E5884" i="9"/>
  <c r="D5884" i="9" s="1"/>
  <c r="E5883" i="9"/>
  <c r="D5883" i="9" s="1"/>
  <c r="E5882" i="9"/>
  <c r="D5882" i="9" s="1"/>
  <c r="E5881" i="9"/>
  <c r="D5881" i="9" s="1"/>
  <c r="E5880" i="9"/>
  <c r="D5880" i="9" s="1"/>
  <c r="E5879" i="9"/>
  <c r="D5879" i="9" s="1"/>
  <c r="E5878" i="9"/>
  <c r="D5878" i="9" s="1"/>
  <c r="E5877" i="9"/>
  <c r="D5877" i="9" s="1"/>
  <c r="E5876" i="9"/>
  <c r="D5876" i="9" s="1"/>
  <c r="E5875" i="9"/>
  <c r="D5875" i="9" s="1"/>
  <c r="E5874" i="9"/>
  <c r="D5874" i="9" s="1"/>
  <c r="E5873" i="9"/>
  <c r="D5873" i="9" s="1"/>
  <c r="E5872" i="9"/>
  <c r="D5872" i="9" s="1"/>
  <c r="E5871" i="9"/>
  <c r="D5871" i="9" s="1"/>
  <c r="E5870" i="9"/>
  <c r="D5870" i="9" s="1"/>
  <c r="E5869" i="9"/>
  <c r="D5869" i="9" s="1"/>
  <c r="E5868" i="9"/>
  <c r="D5868" i="9" s="1"/>
  <c r="E5867" i="9"/>
  <c r="D5867" i="9" s="1"/>
  <c r="E5866" i="9"/>
  <c r="D5866" i="9"/>
  <c r="E5865" i="9"/>
  <c r="D5865" i="9" s="1"/>
  <c r="E5864" i="9"/>
  <c r="D5864" i="9" s="1"/>
  <c r="E5863" i="9"/>
  <c r="D5863" i="9" s="1"/>
  <c r="E5862" i="9"/>
  <c r="D5862" i="9" s="1"/>
  <c r="E5861" i="9"/>
  <c r="D5861" i="9"/>
  <c r="E5860" i="9"/>
  <c r="D5860" i="9" s="1"/>
  <c r="E5859" i="9"/>
  <c r="D5859" i="9" s="1"/>
  <c r="E5858" i="9"/>
  <c r="D5858" i="9" s="1"/>
  <c r="E5857" i="9"/>
  <c r="D5857" i="9" s="1"/>
  <c r="E5856" i="9"/>
  <c r="D5856" i="9" s="1"/>
  <c r="E5855" i="9"/>
  <c r="D5855" i="9" s="1"/>
  <c r="E5854" i="9"/>
  <c r="D5854" i="9" s="1"/>
  <c r="E5853" i="9"/>
  <c r="D5853" i="9" s="1"/>
  <c r="E5852" i="9"/>
  <c r="D5852" i="9" s="1"/>
  <c r="E5851" i="9"/>
  <c r="D5851" i="9" s="1"/>
  <c r="E5850" i="9"/>
  <c r="D5850" i="9" s="1"/>
  <c r="E5849" i="9"/>
  <c r="D5849" i="9" s="1"/>
  <c r="E5848" i="9"/>
  <c r="D5848" i="9" s="1"/>
  <c r="E5847" i="9"/>
  <c r="D5847" i="9" s="1"/>
  <c r="E5846" i="9"/>
  <c r="D5846" i="9"/>
  <c r="E5845" i="9"/>
  <c r="D5845" i="9"/>
  <c r="E5844" i="9"/>
  <c r="D5844" i="9" s="1"/>
  <c r="E5843" i="9"/>
  <c r="D5843" i="9" s="1"/>
  <c r="E5842" i="9"/>
  <c r="D5842" i="9" s="1"/>
  <c r="E5841" i="9"/>
  <c r="D5841" i="9" s="1"/>
  <c r="E5840" i="9"/>
  <c r="D5840" i="9"/>
  <c r="E5839" i="9"/>
  <c r="D5839" i="9" s="1"/>
  <c r="E5838" i="9"/>
  <c r="D5838" i="9" s="1"/>
  <c r="E5837" i="9"/>
  <c r="D5837" i="9"/>
  <c r="E5836" i="9"/>
  <c r="D5836" i="9" s="1"/>
  <c r="E5835" i="9"/>
  <c r="D5835" i="9" s="1"/>
  <c r="E5834" i="9"/>
  <c r="D5834" i="9" s="1"/>
  <c r="E5833" i="9"/>
  <c r="D5833" i="9" s="1"/>
  <c r="E5832" i="9"/>
  <c r="D5832" i="9" s="1"/>
  <c r="E5831" i="9"/>
  <c r="D5831" i="9" s="1"/>
  <c r="E5830" i="9"/>
  <c r="D5830" i="9" s="1"/>
  <c r="E5829" i="9"/>
  <c r="D5829" i="9" s="1"/>
  <c r="E5828" i="9"/>
  <c r="D5828" i="9"/>
  <c r="E5827" i="9"/>
  <c r="D5827" i="9" s="1"/>
  <c r="E5826" i="9"/>
  <c r="D5826" i="9" s="1"/>
  <c r="E5825" i="9"/>
  <c r="D5825" i="9" s="1"/>
  <c r="E5824" i="9"/>
  <c r="D5824" i="9" s="1"/>
  <c r="E5823" i="9"/>
  <c r="D5823" i="9" s="1"/>
  <c r="E5822" i="9"/>
  <c r="D5822" i="9" s="1"/>
  <c r="E5821" i="9"/>
  <c r="D5821" i="9" s="1"/>
  <c r="E5820" i="9"/>
  <c r="D5820" i="9" s="1"/>
  <c r="E5819" i="9"/>
  <c r="D5819" i="9" s="1"/>
  <c r="E5818" i="9"/>
  <c r="D5818" i="9" s="1"/>
  <c r="E5817" i="9"/>
  <c r="D5817" i="9" s="1"/>
  <c r="E5816" i="9"/>
  <c r="D5816" i="9" s="1"/>
  <c r="E5815" i="9"/>
  <c r="D5815" i="9" s="1"/>
  <c r="E5814" i="9"/>
  <c r="D5814" i="9" s="1"/>
  <c r="E5813" i="9"/>
  <c r="D5813" i="9" s="1"/>
  <c r="E5812" i="9"/>
  <c r="D5812" i="9" s="1"/>
  <c r="E5811" i="9"/>
  <c r="D5811" i="9" s="1"/>
  <c r="E5810" i="9"/>
  <c r="D5810" i="9" s="1"/>
  <c r="E5809" i="9"/>
  <c r="D5809" i="9" s="1"/>
  <c r="E5808" i="9"/>
  <c r="D5808" i="9" s="1"/>
  <c r="E5807" i="9"/>
  <c r="D5807" i="9" s="1"/>
  <c r="E5806" i="9"/>
  <c r="D5806" i="9" s="1"/>
  <c r="E5805" i="9"/>
  <c r="D5805" i="9" s="1"/>
  <c r="E5804" i="9"/>
  <c r="D5804" i="9" s="1"/>
  <c r="E5803" i="9"/>
  <c r="D5803" i="9" s="1"/>
  <c r="E5802" i="9"/>
  <c r="D5802" i="9" s="1"/>
  <c r="E5801" i="9"/>
  <c r="D5801" i="9" s="1"/>
  <c r="E5800" i="9"/>
  <c r="D5800" i="9" s="1"/>
  <c r="E5799" i="9"/>
  <c r="D5799" i="9" s="1"/>
  <c r="E5798" i="9"/>
  <c r="D5798" i="9" s="1"/>
  <c r="E5797" i="9"/>
  <c r="D5797" i="9" s="1"/>
  <c r="E5796" i="9"/>
  <c r="D5796" i="9" s="1"/>
  <c r="E5795" i="9"/>
  <c r="D5795" i="9" s="1"/>
  <c r="E5794" i="9"/>
  <c r="D5794" i="9" s="1"/>
  <c r="E5793" i="9"/>
  <c r="D5793" i="9" s="1"/>
  <c r="E5792" i="9"/>
  <c r="D5792" i="9" s="1"/>
  <c r="E5791" i="9"/>
  <c r="D5791" i="9"/>
  <c r="E5790" i="9"/>
  <c r="D5790" i="9"/>
  <c r="E5789" i="9"/>
  <c r="D5789" i="9" s="1"/>
  <c r="E5788" i="9"/>
  <c r="D5788" i="9" s="1"/>
  <c r="E5787" i="9"/>
  <c r="D5787" i="9" s="1"/>
  <c r="E5786" i="9"/>
  <c r="D5786" i="9" s="1"/>
  <c r="E5785" i="9"/>
  <c r="D5785" i="9" s="1"/>
  <c r="E5784" i="9"/>
  <c r="D5784" i="9" s="1"/>
  <c r="E5783" i="9"/>
  <c r="D5783" i="9" s="1"/>
  <c r="E5782" i="9"/>
  <c r="D5782" i="9"/>
  <c r="E5781" i="9"/>
  <c r="D5781" i="9"/>
  <c r="E5780" i="9"/>
  <c r="D5780" i="9" s="1"/>
  <c r="E5779" i="9"/>
  <c r="D5779" i="9" s="1"/>
  <c r="E5778" i="9"/>
  <c r="D5778" i="9" s="1"/>
  <c r="E5777" i="9"/>
  <c r="D5777" i="9" s="1"/>
  <c r="E5776" i="9"/>
  <c r="D5776" i="9" s="1"/>
  <c r="E5775" i="9"/>
  <c r="D5775" i="9" s="1"/>
  <c r="E5774" i="9"/>
  <c r="D5774" i="9" s="1"/>
  <c r="E5773" i="9"/>
  <c r="D5773" i="9" s="1"/>
  <c r="E5772" i="9"/>
  <c r="D5772" i="9" s="1"/>
  <c r="E5771" i="9"/>
  <c r="D5771" i="9" s="1"/>
  <c r="E5770" i="9"/>
  <c r="D5770" i="9" s="1"/>
  <c r="E5769" i="9"/>
  <c r="D5769" i="9" s="1"/>
  <c r="E5768" i="9"/>
  <c r="D5768" i="9" s="1"/>
  <c r="E5767" i="9"/>
  <c r="D5767" i="9"/>
  <c r="E5766" i="9"/>
  <c r="D5766" i="9" s="1"/>
  <c r="E5765" i="9"/>
  <c r="D5765" i="9" s="1"/>
  <c r="E5764" i="9"/>
  <c r="D5764" i="9"/>
  <c r="E5763" i="9"/>
  <c r="D5763" i="9" s="1"/>
  <c r="E5762" i="9"/>
  <c r="D5762" i="9" s="1"/>
  <c r="E5761" i="9"/>
  <c r="D5761" i="9" s="1"/>
  <c r="E5760" i="9"/>
  <c r="D5760" i="9" s="1"/>
  <c r="E5759" i="9"/>
  <c r="D5759" i="9" s="1"/>
  <c r="E5758" i="9"/>
  <c r="D5758" i="9" s="1"/>
  <c r="E5757" i="9"/>
  <c r="D5757" i="9" s="1"/>
  <c r="E5756" i="9"/>
  <c r="D5756" i="9" s="1"/>
  <c r="E5755" i="9"/>
  <c r="D5755" i="9" s="1"/>
  <c r="E5754" i="9"/>
  <c r="D5754" i="9" s="1"/>
  <c r="E5753" i="9"/>
  <c r="D5753" i="9" s="1"/>
  <c r="E5752" i="9"/>
  <c r="D5752" i="9" s="1"/>
  <c r="E5751" i="9"/>
  <c r="D5751" i="9" s="1"/>
  <c r="E5750" i="9"/>
  <c r="D5750" i="9" s="1"/>
  <c r="E5749" i="9"/>
  <c r="D5749" i="9" s="1"/>
  <c r="E5748" i="9"/>
  <c r="D5748" i="9" s="1"/>
  <c r="E5747" i="9"/>
  <c r="D5747" i="9" s="1"/>
  <c r="E5746" i="9"/>
  <c r="D5746" i="9" s="1"/>
  <c r="E5745" i="9"/>
  <c r="D5745" i="9" s="1"/>
  <c r="E5744" i="9"/>
  <c r="D5744" i="9"/>
  <c r="E5743" i="9"/>
  <c r="D5743" i="9" s="1"/>
  <c r="E5742" i="9"/>
  <c r="D5742" i="9"/>
  <c r="E5741" i="9"/>
  <c r="D5741" i="9" s="1"/>
  <c r="E5740" i="9"/>
  <c r="D5740" i="9" s="1"/>
  <c r="E5739" i="9"/>
  <c r="D5739" i="9" s="1"/>
  <c r="E5738" i="9"/>
  <c r="D5738" i="9" s="1"/>
  <c r="E5737" i="9"/>
  <c r="D5737" i="9" s="1"/>
  <c r="E5736" i="9"/>
  <c r="D5736" i="9" s="1"/>
  <c r="E5735" i="9"/>
  <c r="D5735" i="9" s="1"/>
  <c r="E5734" i="9"/>
  <c r="D5734" i="9" s="1"/>
  <c r="E5733" i="9"/>
  <c r="D5733" i="9"/>
  <c r="E5732" i="9"/>
  <c r="D5732" i="9" s="1"/>
  <c r="E5731" i="9"/>
  <c r="D5731" i="9" s="1"/>
  <c r="E5730" i="9"/>
  <c r="D5730" i="9" s="1"/>
  <c r="E5729" i="9"/>
  <c r="D5729" i="9" s="1"/>
  <c r="E5728" i="9"/>
  <c r="D5728" i="9" s="1"/>
  <c r="E5727" i="9"/>
  <c r="D5727" i="9" s="1"/>
  <c r="E5726" i="9"/>
  <c r="D5726" i="9" s="1"/>
  <c r="E5725" i="9"/>
  <c r="D5725" i="9" s="1"/>
  <c r="E5724" i="9"/>
  <c r="D5724" i="9" s="1"/>
  <c r="E5723" i="9"/>
  <c r="D5723" i="9" s="1"/>
  <c r="E5722" i="9"/>
  <c r="D5722" i="9"/>
  <c r="E5721" i="9"/>
  <c r="D5721" i="9" s="1"/>
  <c r="E5720" i="9"/>
  <c r="D5720" i="9" s="1"/>
  <c r="E5719" i="9"/>
  <c r="D5719" i="9" s="1"/>
  <c r="E5718" i="9"/>
  <c r="D5718" i="9" s="1"/>
  <c r="E5717" i="9"/>
  <c r="D5717" i="9" s="1"/>
  <c r="E5716" i="9"/>
  <c r="D5716" i="9" s="1"/>
  <c r="E5715" i="9"/>
  <c r="D5715" i="9" s="1"/>
  <c r="E5714" i="9"/>
  <c r="D5714" i="9" s="1"/>
  <c r="E5713" i="9"/>
  <c r="D5713" i="9" s="1"/>
  <c r="E5712" i="9"/>
  <c r="D5712" i="9" s="1"/>
  <c r="E5711" i="9"/>
  <c r="D5711" i="9"/>
  <c r="E5710" i="9"/>
  <c r="D5710" i="9" s="1"/>
  <c r="E5709" i="9"/>
  <c r="D5709" i="9" s="1"/>
  <c r="E5708" i="9"/>
  <c r="D5708" i="9" s="1"/>
  <c r="E5707" i="9"/>
  <c r="D5707" i="9" s="1"/>
  <c r="E5706" i="9"/>
  <c r="D5706" i="9" s="1"/>
  <c r="E5705" i="9"/>
  <c r="D5705" i="9" s="1"/>
  <c r="E5704" i="9"/>
  <c r="D5704" i="9"/>
  <c r="E5703" i="9"/>
  <c r="D5703" i="9" s="1"/>
  <c r="E5702" i="9"/>
  <c r="D5702" i="9" s="1"/>
  <c r="E5701" i="9"/>
  <c r="D5701" i="9"/>
  <c r="E5700" i="9"/>
  <c r="D5700" i="9" s="1"/>
  <c r="E5699" i="9"/>
  <c r="D5699" i="9" s="1"/>
  <c r="E5698" i="9"/>
  <c r="D5698" i="9" s="1"/>
  <c r="E5697" i="9"/>
  <c r="D5697" i="9"/>
  <c r="E5696" i="9"/>
  <c r="D5696" i="9" s="1"/>
  <c r="E5695" i="9"/>
  <c r="D5695" i="9" s="1"/>
  <c r="E5694" i="9"/>
  <c r="D5694" i="9" s="1"/>
  <c r="E5693" i="9"/>
  <c r="D5693" i="9" s="1"/>
  <c r="E5692" i="9"/>
  <c r="D5692" i="9" s="1"/>
  <c r="E5691" i="9"/>
  <c r="D5691" i="9" s="1"/>
  <c r="E5690" i="9"/>
  <c r="D5690" i="9" s="1"/>
  <c r="E5689" i="9"/>
  <c r="D5689" i="9"/>
  <c r="E5688" i="9"/>
  <c r="D5688" i="9" s="1"/>
  <c r="E5687" i="9"/>
  <c r="D5687" i="9"/>
  <c r="E5686" i="9"/>
  <c r="D5686" i="9" s="1"/>
  <c r="E5685" i="9"/>
  <c r="D5685" i="9" s="1"/>
  <c r="E5684" i="9"/>
  <c r="D5684" i="9" s="1"/>
  <c r="E5683" i="9"/>
  <c r="D5683" i="9" s="1"/>
  <c r="E5682" i="9"/>
  <c r="D5682" i="9" s="1"/>
  <c r="E5681" i="9"/>
  <c r="D5681" i="9" s="1"/>
  <c r="E5680" i="9"/>
  <c r="D5680" i="9" s="1"/>
  <c r="E5679" i="9"/>
  <c r="D5679" i="9" s="1"/>
  <c r="E5678" i="9"/>
  <c r="D5678" i="9" s="1"/>
  <c r="E5677" i="9"/>
  <c r="D5677" i="9" s="1"/>
  <c r="E5676" i="9"/>
  <c r="D5676" i="9" s="1"/>
  <c r="E5675" i="9"/>
  <c r="D5675" i="9" s="1"/>
  <c r="E5674" i="9"/>
  <c r="D5674" i="9" s="1"/>
  <c r="E5673" i="9"/>
  <c r="D5673" i="9" s="1"/>
  <c r="E5672" i="9"/>
  <c r="D5672" i="9"/>
  <c r="E5671" i="9"/>
  <c r="D5671" i="9" s="1"/>
  <c r="E5670" i="9"/>
  <c r="D5670" i="9"/>
  <c r="E5669" i="9"/>
  <c r="D5669" i="9" s="1"/>
  <c r="E5668" i="9"/>
  <c r="D5668" i="9" s="1"/>
  <c r="E5667" i="9"/>
  <c r="D5667" i="9" s="1"/>
  <c r="E5666" i="9"/>
  <c r="D5666" i="9" s="1"/>
  <c r="E5665" i="9"/>
  <c r="D5665" i="9" s="1"/>
  <c r="E5664" i="9"/>
  <c r="D5664" i="9" s="1"/>
  <c r="E5663" i="9"/>
  <c r="D5663" i="9" s="1"/>
  <c r="E5662" i="9"/>
  <c r="D5662" i="9" s="1"/>
  <c r="E5661" i="9"/>
  <c r="D5661" i="9" s="1"/>
  <c r="E5660" i="9"/>
  <c r="D5660" i="9"/>
  <c r="E5659" i="9"/>
  <c r="D5659" i="9" s="1"/>
  <c r="E5658" i="9"/>
  <c r="D5658" i="9"/>
  <c r="E5657" i="9"/>
  <c r="D5657" i="9" s="1"/>
  <c r="E5656" i="9"/>
  <c r="D5656" i="9" s="1"/>
  <c r="E5655" i="9"/>
  <c r="D5655" i="9" s="1"/>
  <c r="E5654" i="9"/>
  <c r="D5654" i="9" s="1"/>
  <c r="E5653" i="9"/>
  <c r="D5653" i="9"/>
  <c r="E5652" i="9"/>
  <c r="D5652" i="9" s="1"/>
  <c r="E5651" i="9"/>
  <c r="D5651" i="9" s="1"/>
  <c r="E5650" i="9"/>
  <c r="D5650" i="9" s="1"/>
  <c r="E5649" i="9"/>
  <c r="D5649" i="9" s="1"/>
  <c r="E5648" i="9"/>
  <c r="D5648" i="9" s="1"/>
  <c r="E5647" i="9"/>
  <c r="D5647" i="9" s="1"/>
  <c r="E5646" i="9"/>
  <c r="D5646" i="9"/>
  <c r="E5645" i="9"/>
  <c r="D5645" i="9" s="1"/>
  <c r="E5644" i="9"/>
  <c r="D5644" i="9" s="1"/>
  <c r="E5643" i="9"/>
  <c r="D5643" i="9" s="1"/>
  <c r="E5642" i="9"/>
  <c r="D5642" i="9" s="1"/>
  <c r="E5641" i="9"/>
  <c r="D5641" i="9" s="1"/>
  <c r="E5640" i="9"/>
  <c r="D5640" i="9" s="1"/>
  <c r="E5639" i="9"/>
  <c r="D5639" i="9" s="1"/>
  <c r="E5638" i="9"/>
  <c r="D5638" i="9" s="1"/>
  <c r="E5637" i="9"/>
  <c r="D5637" i="9" s="1"/>
  <c r="E5636" i="9"/>
  <c r="D5636" i="9" s="1"/>
  <c r="E5635" i="9"/>
  <c r="D5635" i="9" s="1"/>
  <c r="E5634" i="9"/>
  <c r="D5634" i="9" s="1"/>
  <c r="E5633" i="9"/>
  <c r="D5633" i="9" s="1"/>
  <c r="E5632" i="9"/>
  <c r="D5632" i="9" s="1"/>
  <c r="E5631" i="9"/>
  <c r="D5631" i="9" s="1"/>
  <c r="E5630" i="9"/>
  <c r="D5630" i="9" s="1"/>
  <c r="E5629" i="9"/>
  <c r="D5629" i="9" s="1"/>
  <c r="E5628" i="9"/>
  <c r="D5628" i="9" s="1"/>
  <c r="E5627" i="9"/>
  <c r="D5627" i="9" s="1"/>
  <c r="E5626" i="9"/>
  <c r="D5626" i="9" s="1"/>
  <c r="E5625" i="9"/>
  <c r="D5625" i="9" s="1"/>
  <c r="E5624" i="9"/>
  <c r="D5624" i="9" s="1"/>
  <c r="E5623" i="9"/>
  <c r="D5623" i="9" s="1"/>
  <c r="E5622" i="9"/>
  <c r="D5622" i="9" s="1"/>
  <c r="E5621" i="9"/>
  <c r="D5621" i="9" s="1"/>
  <c r="E5620" i="9"/>
  <c r="D5620" i="9" s="1"/>
  <c r="E5619" i="9"/>
  <c r="D5619" i="9" s="1"/>
  <c r="E5618" i="9"/>
  <c r="D5618" i="9" s="1"/>
  <c r="E5617" i="9"/>
  <c r="D5617" i="9" s="1"/>
  <c r="E5616" i="9"/>
  <c r="D5616" i="9" s="1"/>
  <c r="E5615" i="9"/>
  <c r="D5615" i="9" s="1"/>
  <c r="E5614" i="9"/>
  <c r="D5614" i="9" s="1"/>
  <c r="E5613" i="9"/>
  <c r="D5613" i="9" s="1"/>
  <c r="E5612" i="9"/>
  <c r="D5612" i="9" s="1"/>
  <c r="E5611" i="9"/>
  <c r="D5611" i="9" s="1"/>
  <c r="E5610" i="9"/>
  <c r="D5610" i="9"/>
  <c r="E5609" i="9"/>
  <c r="D5609" i="9" s="1"/>
  <c r="E5608" i="9"/>
  <c r="D5608" i="9" s="1"/>
  <c r="E5607" i="9"/>
  <c r="D5607" i="9" s="1"/>
  <c r="E5606" i="9"/>
  <c r="D5606" i="9"/>
  <c r="E5605" i="9"/>
  <c r="D5605" i="9" s="1"/>
  <c r="E5604" i="9"/>
  <c r="D5604" i="9" s="1"/>
  <c r="E5603" i="9"/>
  <c r="D5603" i="9" s="1"/>
  <c r="E5602" i="9"/>
  <c r="D5602" i="9" s="1"/>
  <c r="E5601" i="9"/>
  <c r="D5601" i="9" s="1"/>
  <c r="E5600" i="9"/>
  <c r="D5600" i="9" s="1"/>
  <c r="E5599" i="9"/>
  <c r="D5599" i="9" s="1"/>
  <c r="E5598" i="9"/>
  <c r="D5598" i="9" s="1"/>
  <c r="E5597" i="9"/>
  <c r="D5597" i="9" s="1"/>
  <c r="E5596" i="9"/>
  <c r="D5596" i="9" s="1"/>
  <c r="E5595" i="9"/>
  <c r="D5595" i="9" s="1"/>
  <c r="E5594" i="9"/>
  <c r="D5594" i="9" s="1"/>
  <c r="E5593" i="9"/>
  <c r="D5593" i="9" s="1"/>
  <c r="E5592" i="9"/>
  <c r="D5592" i="9" s="1"/>
  <c r="E5591" i="9"/>
  <c r="D5591" i="9" s="1"/>
  <c r="E5590" i="9"/>
  <c r="D5590" i="9" s="1"/>
  <c r="E5589" i="9"/>
  <c r="D5589" i="9" s="1"/>
  <c r="E5588" i="9"/>
  <c r="D5588" i="9" s="1"/>
  <c r="E5587" i="9"/>
  <c r="D5587" i="9" s="1"/>
  <c r="E5586" i="9"/>
  <c r="D5586" i="9"/>
  <c r="E5585" i="9"/>
  <c r="D5585" i="9" s="1"/>
  <c r="E5584" i="9"/>
  <c r="D5584" i="9" s="1"/>
  <c r="E5583" i="9"/>
  <c r="D5583" i="9" s="1"/>
  <c r="E5582" i="9"/>
  <c r="D5582" i="9" s="1"/>
  <c r="E5581" i="9"/>
  <c r="D5581" i="9" s="1"/>
  <c r="E5580" i="9"/>
  <c r="D5580" i="9" s="1"/>
  <c r="E5579" i="9"/>
  <c r="D5579" i="9" s="1"/>
  <c r="E5578" i="9"/>
  <c r="D5578" i="9"/>
  <c r="E5577" i="9"/>
  <c r="D5577" i="9" s="1"/>
  <c r="E5576" i="9"/>
  <c r="D5576" i="9" s="1"/>
  <c r="E5575" i="9"/>
  <c r="D5575" i="9" s="1"/>
  <c r="E5574" i="9"/>
  <c r="D5574" i="9" s="1"/>
  <c r="E5573" i="9"/>
  <c r="D5573" i="9" s="1"/>
  <c r="E5572" i="9"/>
  <c r="D5572" i="9" s="1"/>
  <c r="E5571" i="9"/>
  <c r="D5571" i="9" s="1"/>
  <c r="E5570" i="9"/>
  <c r="D5570" i="9" s="1"/>
  <c r="E5569" i="9"/>
  <c r="D5569" i="9" s="1"/>
  <c r="E5568" i="9"/>
  <c r="D5568" i="9" s="1"/>
  <c r="E5567" i="9"/>
  <c r="D5567" i="9" s="1"/>
  <c r="E5566" i="9"/>
  <c r="D5566" i="9"/>
  <c r="E5565" i="9"/>
  <c r="D5565" i="9" s="1"/>
  <c r="E5564" i="9"/>
  <c r="D5564" i="9" s="1"/>
  <c r="E5563" i="9"/>
  <c r="D5563" i="9" s="1"/>
  <c r="E5562" i="9"/>
  <c r="D5562" i="9" s="1"/>
  <c r="E5561" i="9"/>
  <c r="D5561" i="9" s="1"/>
  <c r="E5560" i="9"/>
  <c r="D5560" i="9" s="1"/>
  <c r="E5559" i="9"/>
  <c r="D5559" i="9" s="1"/>
  <c r="E5558" i="9"/>
  <c r="D5558" i="9" s="1"/>
  <c r="E5557" i="9"/>
  <c r="D5557" i="9" s="1"/>
  <c r="E5556" i="9"/>
  <c r="D5556" i="9" s="1"/>
  <c r="E5555" i="9"/>
  <c r="D5555" i="9" s="1"/>
  <c r="E5554" i="9"/>
  <c r="D5554" i="9" s="1"/>
  <c r="E5553" i="9"/>
  <c r="D5553" i="9" s="1"/>
  <c r="E5552" i="9"/>
  <c r="D5552" i="9"/>
  <c r="E5551" i="9"/>
  <c r="D5551" i="9" s="1"/>
  <c r="E5550" i="9"/>
  <c r="D5550" i="9" s="1"/>
  <c r="E5549" i="9"/>
  <c r="D5549" i="9"/>
  <c r="E5548" i="9"/>
  <c r="D5548" i="9" s="1"/>
  <c r="E5547" i="9"/>
  <c r="D5547" i="9" s="1"/>
  <c r="E5546" i="9"/>
  <c r="D5546" i="9" s="1"/>
  <c r="E5545" i="9"/>
  <c r="D5545" i="9" s="1"/>
  <c r="E5544" i="9"/>
  <c r="D5544" i="9" s="1"/>
  <c r="E5543" i="9"/>
  <c r="D5543" i="9" s="1"/>
  <c r="E5542" i="9"/>
  <c r="D5542" i="9" s="1"/>
  <c r="E5541" i="9"/>
  <c r="D5541" i="9" s="1"/>
  <c r="E5540" i="9"/>
  <c r="D5540" i="9" s="1"/>
  <c r="E5539" i="9"/>
  <c r="D5539" i="9" s="1"/>
  <c r="E5538" i="9"/>
  <c r="D5538" i="9" s="1"/>
  <c r="E5537" i="9"/>
  <c r="D5537" i="9" s="1"/>
  <c r="E5536" i="9"/>
  <c r="D5536" i="9" s="1"/>
  <c r="E5535" i="9"/>
  <c r="D5535" i="9"/>
  <c r="E5534" i="9"/>
  <c r="D5534" i="9" s="1"/>
  <c r="E5533" i="9"/>
  <c r="D5533" i="9" s="1"/>
  <c r="E5532" i="9"/>
  <c r="D5532" i="9" s="1"/>
  <c r="E5531" i="9"/>
  <c r="D5531" i="9" s="1"/>
  <c r="E5530" i="9"/>
  <c r="D5530" i="9" s="1"/>
  <c r="E5529" i="9"/>
  <c r="D5529" i="9"/>
  <c r="E5528" i="9"/>
  <c r="D5528" i="9" s="1"/>
  <c r="E5527" i="9"/>
  <c r="D5527" i="9" s="1"/>
  <c r="E5526" i="9"/>
  <c r="D5526" i="9" s="1"/>
  <c r="E5525" i="9"/>
  <c r="D5525" i="9" s="1"/>
  <c r="E5524" i="9"/>
  <c r="D5524" i="9" s="1"/>
  <c r="E5523" i="9"/>
  <c r="D5523" i="9" s="1"/>
  <c r="E5522" i="9"/>
  <c r="D5522" i="9" s="1"/>
  <c r="E5521" i="9"/>
  <c r="D5521" i="9" s="1"/>
  <c r="E5520" i="9"/>
  <c r="D5520" i="9" s="1"/>
  <c r="E5519" i="9"/>
  <c r="D5519" i="9" s="1"/>
  <c r="E5518" i="9"/>
  <c r="D5518" i="9" s="1"/>
  <c r="E5517" i="9"/>
  <c r="D5517" i="9" s="1"/>
  <c r="E5516" i="9"/>
  <c r="D5516" i="9" s="1"/>
  <c r="E5515" i="9"/>
  <c r="D5515" i="9" s="1"/>
  <c r="E5514" i="9"/>
  <c r="D5514" i="9" s="1"/>
  <c r="E5513" i="9"/>
  <c r="D5513" i="9" s="1"/>
  <c r="E5512" i="9"/>
  <c r="D5512" i="9"/>
  <c r="E5511" i="9"/>
  <c r="D5511" i="9" s="1"/>
  <c r="E5510" i="9"/>
  <c r="D5510" i="9" s="1"/>
  <c r="E5509" i="9"/>
  <c r="D5509" i="9" s="1"/>
  <c r="E5508" i="9"/>
  <c r="D5508" i="9" s="1"/>
  <c r="E5507" i="9"/>
  <c r="D5507" i="9" s="1"/>
  <c r="E5506" i="9"/>
  <c r="D5506" i="9" s="1"/>
  <c r="E5505" i="9"/>
  <c r="D5505" i="9" s="1"/>
  <c r="E5504" i="9"/>
  <c r="D5504" i="9" s="1"/>
  <c r="E5503" i="9"/>
  <c r="D5503" i="9" s="1"/>
  <c r="E5502" i="9"/>
  <c r="D5502" i="9" s="1"/>
  <c r="E5501" i="9"/>
  <c r="D5501" i="9"/>
  <c r="E5500" i="9"/>
  <c r="D5500" i="9" s="1"/>
  <c r="E5499" i="9"/>
  <c r="D5499" i="9" s="1"/>
  <c r="E5498" i="9"/>
  <c r="D5498" i="9" s="1"/>
  <c r="E5497" i="9"/>
  <c r="D5497" i="9" s="1"/>
  <c r="E5496" i="9"/>
  <c r="D5496" i="9" s="1"/>
  <c r="E5495" i="9"/>
  <c r="D5495" i="9"/>
  <c r="E5494" i="9"/>
  <c r="D5494" i="9" s="1"/>
  <c r="E5493" i="9"/>
  <c r="D5493" i="9" s="1"/>
  <c r="E5492" i="9"/>
  <c r="D5492" i="9" s="1"/>
  <c r="E5491" i="9"/>
  <c r="D5491" i="9" s="1"/>
  <c r="E5490" i="9"/>
  <c r="D5490" i="9" s="1"/>
  <c r="E5489" i="9"/>
  <c r="D5489" i="9"/>
  <c r="E5488" i="9"/>
  <c r="D5488" i="9" s="1"/>
  <c r="E5487" i="9"/>
  <c r="D5487" i="9" s="1"/>
  <c r="E5486" i="9"/>
  <c r="D5486" i="9" s="1"/>
  <c r="E5485" i="9"/>
  <c r="D5485" i="9" s="1"/>
  <c r="E5484" i="9"/>
  <c r="D5484" i="9" s="1"/>
  <c r="E5483" i="9"/>
  <c r="D5483" i="9" s="1"/>
  <c r="E5482" i="9"/>
  <c r="D5482" i="9" s="1"/>
  <c r="E5481" i="9"/>
  <c r="D5481" i="9" s="1"/>
  <c r="E5480" i="9"/>
  <c r="D5480" i="9" s="1"/>
  <c r="E5479" i="9"/>
  <c r="D5479" i="9" s="1"/>
  <c r="E5478" i="9"/>
  <c r="D5478" i="9"/>
  <c r="E5477" i="9"/>
  <c r="D5477" i="9" s="1"/>
  <c r="E5476" i="9"/>
  <c r="D5476" i="9" s="1"/>
  <c r="E5475" i="9"/>
  <c r="D5475" i="9" s="1"/>
  <c r="E5474" i="9"/>
  <c r="D5474" i="9" s="1"/>
  <c r="E5473" i="9"/>
  <c r="D5473" i="9" s="1"/>
  <c r="E5472" i="9"/>
  <c r="D5472" i="9"/>
  <c r="E5471" i="9"/>
  <c r="D5471" i="9" s="1"/>
  <c r="E5470" i="9"/>
  <c r="D5470" i="9" s="1"/>
  <c r="E5469" i="9"/>
  <c r="D5469" i="9" s="1"/>
  <c r="E5468" i="9"/>
  <c r="D5468" i="9" s="1"/>
  <c r="E5467" i="9"/>
  <c r="D5467" i="9" s="1"/>
  <c r="E5466" i="9"/>
  <c r="D5466" i="9" s="1"/>
  <c r="E5465" i="9"/>
  <c r="D5465" i="9"/>
  <c r="E5464" i="9"/>
  <c r="D5464" i="9" s="1"/>
  <c r="E5463" i="9"/>
  <c r="D5463" i="9" s="1"/>
  <c r="E5462" i="9"/>
  <c r="D5462" i="9" s="1"/>
  <c r="E5461" i="9"/>
  <c r="D5461" i="9" s="1"/>
  <c r="E5460" i="9"/>
  <c r="D5460" i="9" s="1"/>
  <c r="E5459" i="9"/>
  <c r="D5459" i="9" s="1"/>
  <c r="E5458" i="9"/>
  <c r="D5458" i="9" s="1"/>
  <c r="E5457" i="9"/>
  <c r="D5457" i="9" s="1"/>
  <c r="E5456" i="9"/>
  <c r="D5456" i="9" s="1"/>
  <c r="E5455" i="9"/>
  <c r="D5455" i="9"/>
  <c r="E5454" i="9"/>
  <c r="D5454" i="9" s="1"/>
  <c r="E5453" i="9"/>
  <c r="D5453" i="9" s="1"/>
  <c r="E5452" i="9"/>
  <c r="D5452" i="9" s="1"/>
  <c r="E5451" i="9"/>
  <c r="D5451" i="9" s="1"/>
  <c r="E5450" i="9"/>
  <c r="D5450" i="9" s="1"/>
  <c r="E5449" i="9"/>
  <c r="D5449" i="9" s="1"/>
  <c r="E5448" i="9"/>
  <c r="D5448" i="9"/>
  <c r="E5447" i="9"/>
  <c r="D5447" i="9" s="1"/>
  <c r="E5446" i="9"/>
  <c r="D5446" i="9" s="1"/>
  <c r="E5445" i="9"/>
  <c r="D5445" i="9" s="1"/>
  <c r="E5444" i="9"/>
  <c r="D5444" i="9" s="1"/>
  <c r="E5443" i="9"/>
  <c r="D5443" i="9" s="1"/>
  <c r="E5442" i="9"/>
  <c r="D5442" i="9" s="1"/>
  <c r="E5441" i="9"/>
  <c r="D5441" i="9" s="1"/>
  <c r="E5440" i="9"/>
  <c r="D5440" i="9" s="1"/>
  <c r="E5439" i="9"/>
  <c r="D5439" i="9" s="1"/>
  <c r="E5438" i="9"/>
  <c r="D5438" i="9" s="1"/>
  <c r="E5437" i="9"/>
  <c r="D5437" i="9" s="1"/>
  <c r="E5436" i="9"/>
  <c r="D5436" i="9" s="1"/>
  <c r="E5435" i="9"/>
  <c r="D5435" i="9" s="1"/>
  <c r="E5434" i="9"/>
  <c r="D5434" i="9" s="1"/>
  <c r="E5433" i="9"/>
  <c r="D5433" i="9" s="1"/>
  <c r="E5432" i="9"/>
  <c r="D5432" i="9" s="1"/>
  <c r="E5431" i="9"/>
  <c r="D5431" i="9"/>
  <c r="E5430" i="9"/>
  <c r="D5430" i="9" s="1"/>
  <c r="E5429" i="9"/>
  <c r="D5429" i="9" s="1"/>
  <c r="E5428" i="9"/>
  <c r="D5428" i="9"/>
  <c r="E5427" i="9"/>
  <c r="D5427" i="9" s="1"/>
  <c r="E5426" i="9"/>
  <c r="D5426" i="9" s="1"/>
  <c r="E5425" i="9"/>
  <c r="D5425" i="9" s="1"/>
  <c r="E5424" i="9"/>
  <c r="D5424" i="9"/>
  <c r="E5423" i="9"/>
  <c r="D5423" i="9" s="1"/>
  <c r="E5422" i="9"/>
  <c r="D5422" i="9" s="1"/>
  <c r="E5421" i="9"/>
  <c r="D5421" i="9" s="1"/>
  <c r="E5420" i="9"/>
  <c r="D5420" i="9" s="1"/>
  <c r="E5419" i="9"/>
  <c r="D5419" i="9" s="1"/>
  <c r="E5418" i="9"/>
  <c r="D5418" i="9" s="1"/>
  <c r="E5417" i="9"/>
  <c r="D5417" i="9" s="1"/>
  <c r="E5416" i="9"/>
  <c r="D5416" i="9" s="1"/>
  <c r="E5415" i="9"/>
  <c r="D5415" i="9" s="1"/>
  <c r="E5414" i="9"/>
  <c r="D5414" i="9"/>
  <c r="E5413" i="9"/>
  <c r="D5413" i="9" s="1"/>
  <c r="E5412" i="9"/>
  <c r="D5412" i="9" s="1"/>
  <c r="E5411" i="9"/>
  <c r="D5411" i="9" s="1"/>
  <c r="E5410" i="9"/>
  <c r="D5410" i="9" s="1"/>
  <c r="E5409" i="9"/>
  <c r="D5409" i="9" s="1"/>
  <c r="E5408" i="9"/>
  <c r="D5408" i="9" s="1"/>
  <c r="E5407" i="9"/>
  <c r="D5407" i="9" s="1"/>
  <c r="E5406" i="9"/>
  <c r="D5406" i="9" s="1"/>
  <c r="E5405" i="9"/>
  <c r="D5405" i="9" s="1"/>
  <c r="E5404" i="9"/>
  <c r="D5404" i="9" s="1"/>
  <c r="E5403" i="9"/>
  <c r="D5403" i="9" s="1"/>
  <c r="E5402" i="9"/>
  <c r="D5402" i="9"/>
  <c r="E5401" i="9"/>
  <c r="D5401" i="9" s="1"/>
  <c r="E5400" i="9"/>
  <c r="D5400" i="9" s="1"/>
  <c r="E5399" i="9"/>
  <c r="D5399" i="9" s="1"/>
  <c r="E5398" i="9"/>
  <c r="D5398" i="9" s="1"/>
  <c r="E5397" i="9"/>
  <c r="D5397" i="9" s="1"/>
  <c r="E5396" i="9"/>
  <c r="D5396" i="9" s="1"/>
  <c r="E5395" i="9"/>
  <c r="D5395" i="9" s="1"/>
  <c r="E5394" i="9"/>
  <c r="D5394" i="9" s="1"/>
  <c r="E5393" i="9"/>
  <c r="D5393" i="9" s="1"/>
  <c r="E5392" i="9"/>
  <c r="D5392" i="9" s="1"/>
  <c r="E5391" i="9"/>
  <c r="D5391" i="9" s="1"/>
  <c r="E5390" i="9"/>
  <c r="D5390" i="9" s="1"/>
  <c r="E5389" i="9"/>
  <c r="D5389" i="9" s="1"/>
  <c r="E5388" i="9"/>
  <c r="D5388" i="9" s="1"/>
  <c r="E5387" i="9"/>
  <c r="D5387" i="9"/>
  <c r="E5386" i="9"/>
  <c r="D5386" i="9" s="1"/>
  <c r="E5385" i="9"/>
  <c r="D5385" i="9" s="1"/>
  <c r="E5384" i="9"/>
  <c r="D5384" i="9" s="1"/>
  <c r="E5383" i="9"/>
  <c r="D5383" i="9" s="1"/>
  <c r="E5382" i="9"/>
  <c r="D5382" i="9" s="1"/>
  <c r="E5381" i="9"/>
  <c r="D5381" i="9" s="1"/>
  <c r="E5380" i="9"/>
  <c r="D5380" i="9" s="1"/>
  <c r="E5379" i="9"/>
  <c r="D5379" i="9" s="1"/>
  <c r="E5378" i="9"/>
  <c r="D5378" i="9" s="1"/>
  <c r="E5377" i="9"/>
  <c r="D5377" i="9" s="1"/>
  <c r="E5376" i="9"/>
  <c r="D5376" i="9" s="1"/>
  <c r="E5375" i="9"/>
  <c r="D5375" i="9" s="1"/>
  <c r="E5374" i="9"/>
  <c r="D5374" i="9"/>
  <c r="E5373" i="9"/>
  <c r="D5373" i="9" s="1"/>
  <c r="E5372" i="9"/>
  <c r="D5372" i="9" s="1"/>
  <c r="E5371" i="9"/>
  <c r="D5371" i="9" s="1"/>
  <c r="E5370" i="9"/>
  <c r="D5370" i="9" s="1"/>
  <c r="E5369" i="9"/>
  <c r="D5369" i="9" s="1"/>
  <c r="E5368" i="9"/>
  <c r="D5368" i="9" s="1"/>
  <c r="E5367" i="9"/>
  <c r="D5367" i="9" s="1"/>
  <c r="E5366" i="9"/>
  <c r="D5366" i="9"/>
  <c r="E5365" i="9"/>
  <c r="D5365" i="9"/>
  <c r="E5364" i="9"/>
  <c r="D5364" i="9" s="1"/>
  <c r="E5363" i="9"/>
  <c r="D5363" i="9"/>
  <c r="E5362" i="9"/>
  <c r="D5362" i="9" s="1"/>
  <c r="E5361" i="9"/>
  <c r="D5361" i="9" s="1"/>
  <c r="E5360" i="9"/>
  <c r="D5360" i="9" s="1"/>
  <c r="E5359" i="9"/>
  <c r="D5359" i="9" s="1"/>
  <c r="E5358" i="9"/>
  <c r="D5358" i="9"/>
  <c r="E5357" i="9"/>
  <c r="D5357" i="9"/>
  <c r="E5356" i="9"/>
  <c r="D5356" i="9" s="1"/>
  <c r="E5355" i="9"/>
  <c r="D5355" i="9"/>
  <c r="E5354" i="9"/>
  <c r="D5354" i="9" s="1"/>
  <c r="E5353" i="9"/>
  <c r="D5353" i="9" s="1"/>
  <c r="E5352" i="9"/>
  <c r="D5352" i="9" s="1"/>
  <c r="E5351" i="9"/>
  <c r="D5351" i="9" s="1"/>
  <c r="E5350" i="9"/>
  <c r="D5350" i="9" s="1"/>
  <c r="E5349" i="9"/>
  <c r="D5349" i="9"/>
  <c r="E5348" i="9"/>
  <c r="D5348" i="9" s="1"/>
  <c r="E5347" i="9"/>
  <c r="D5347" i="9" s="1"/>
  <c r="E5346" i="9"/>
  <c r="D5346" i="9" s="1"/>
  <c r="E5345" i="9"/>
  <c r="D5345" i="9" s="1"/>
  <c r="E5344" i="9"/>
  <c r="D5344" i="9" s="1"/>
  <c r="E5343" i="9"/>
  <c r="D5343" i="9" s="1"/>
  <c r="E5342" i="9"/>
  <c r="D5342" i="9" s="1"/>
  <c r="E5341" i="9"/>
  <c r="D5341" i="9" s="1"/>
  <c r="E5340" i="9"/>
  <c r="D5340" i="9" s="1"/>
  <c r="E5339" i="9"/>
  <c r="D5339" i="9" s="1"/>
  <c r="E5338" i="9"/>
  <c r="D5338" i="9" s="1"/>
  <c r="E5337" i="9"/>
  <c r="D5337" i="9" s="1"/>
  <c r="E5336" i="9"/>
  <c r="D5336" i="9" s="1"/>
  <c r="E5335" i="9"/>
  <c r="D5335" i="9" s="1"/>
  <c r="E5334" i="9"/>
  <c r="D5334" i="9" s="1"/>
  <c r="E5333" i="9"/>
  <c r="D5333" i="9" s="1"/>
  <c r="E5332" i="9"/>
  <c r="D5332" i="9" s="1"/>
  <c r="E5331" i="9"/>
  <c r="D5331" i="9" s="1"/>
  <c r="E5330" i="9"/>
  <c r="D5330" i="9" s="1"/>
  <c r="E5329" i="9"/>
  <c r="D5329" i="9" s="1"/>
  <c r="E5328" i="9"/>
  <c r="D5328" i="9" s="1"/>
  <c r="E5327" i="9"/>
  <c r="D5327" i="9" s="1"/>
  <c r="E5326" i="9"/>
  <c r="D5326" i="9" s="1"/>
  <c r="E5325" i="9"/>
  <c r="D5325" i="9" s="1"/>
  <c r="E5324" i="9"/>
  <c r="D5324" i="9" s="1"/>
  <c r="E5323" i="9"/>
  <c r="D5323" i="9" s="1"/>
  <c r="E5322" i="9"/>
  <c r="D5322" i="9" s="1"/>
  <c r="E5321" i="9"/>
  <c r="D5321" i="9" s="1"/>
  <c r="E5320" i="9"/>
  <c r="D5320" i="9" s="1"/>
  <c r="E5319" i="9"/>
  <c r="D5319" i="9" s="1"/>
  <c r="E5318" i="9"/>
  <c r="D5318" i="9" s="1"/>
  <c r="E5317" i="9"/>
  <c r="D5317" i="9" s="1"/>
  <c r="E5316" i="9"/>
  <c r="D5316" i="9" s="1"/>
  <c r="E5315" i="9"/>
  <c r="D5315" i="9" s="1"/>
  <c r="E5314" i="9"/>
  <c r="D5314" i="9" s="1"/>
  <c r="E5313" i="9"/>
  <c r="D5313" i="9" s="1"/>
  <c r="E5312" i="9"/>
  <c r="D5312" i="9" s="1"/>
  <c r="E5311" i="9"/>
  <c r="D5311" i="9" s="1"/>
  <c r="E5310" i="9"/>
  <c r="D5310" i="9" s="1"/>
  <c r="E5309" i="9"/>
  <c r="D5309" i="9" s="1"/>
  <c r="E5308" i="9"/>
  <c r="D5308" i="9" s="1"/>
  <c r="E5307" i="9"/>
  <c r="D5307" i="9" s="1"/>
  <c r="E5306" i="9"/>
  <c r="D5306" i="9" s="1"/>
  <c r="E5305" i="9"/>
  <c r="D5305" i="9" s="1"/>
  <c r="E5304" i="9"/>
  <c r="D5304" i="9" s="1"/>
  <c r="E5303" i="9"/>
  <c r="D5303" i="9" s="1"/>
  <c r="E5302" i="9"/>
  <c r="D5302" i="9"/>
  <c r="E5301" i="9"/>
  <c r="D5301" i="9" s="1"/>
  <c r="E5300" i="9"/>
  <c r="D5300" i="9" s="1"/>
  <c r="E5299" i="9"/>
  <c r="D5299" i="9"/>
  <c r="E5298" i="9"/>
  <c r="D5298" i="9" s="1"/>
  <c r="E5297" i="9"/>
  <c r="D5297" i="9" s="1"/>
  <c r="E5296" i="9"/>
  <c r="D5296" i="9" s="1"/>
  <c r="E5295" i="9"/>
  <c r="D5295" i="9" s="1"/>
  <c r="E5294" i="9"/>
  <c r="D5294" i="9" s="1"/>
  <c r="E5293" i="9"/>
  <c r="D5293" i="9"/>
  <c r="E5292" i="9"/>
  <c r="D5292" i="9" s="1"/>
  <c r="E5291" i="9"/>
  <c r="D5291" i="9"/>
  <c r="E5290" i="9"/>
  <c r="D5290" i="9" s="1"/>
  <c r="E5289" i="9"/>
  <c r="D5289" i="9" s="1"/>
  <c r="E5288" i="9"/>
  <c r="D5288" i="9" s="1"/>
  <c r="E5287" i="9"/>
  <c r="D5287" i="9" s="1"/>
  <c r="E5286" i="9"/>
  <c r="D5286" i="9" s="1"/>
  <c r="E5285" i="9"/>
  <c r="D5285" i="9" s="1"/>
  <c r="E5284" i="9"/>
  <c r="D5284" i="9" s="1"/>
  <c r="E5283" i="9"/>
  <c r="D5283" i="9" s="1"/>
  <c r="E5282" i="9"/>
  <c r="D5282" i="9" s="1"/>
  <c r="E5281" i="9"/>
  <c r="D5281" i="9" s="1"/>
  <c r="E5280" i="9"/>
  <c r="D5280" i="9" s="1"/>
  <c r="E5279" i="9"/>
  <c r="D5279" i="9" s="1"/>
  <c r="E5278" i="9"/>
  <c r="D5278" i="9" s="1"/>
  <c r="E5277" i="9"/>
  <c r="D5277" i="9" s="1"/>
  <c r="E5276" i="9"/>
  <c r="D5276" i="9" s="1"/>
  <c r="E5275" i="9"/>
  <c r="D5275" i="9"/>
  <c r="E5274" i="9"/>
  <c r="D5274" i="9" s="1"/>
  <c r="E5273" i="9"/>
  <c r="D5273" i="9" s="1"/>
  <c r="E5272" i="9"/>
  <c r="D5272" i="9" s="1"/>
  <c r="E5271" i="9"/>
  <c r="D5271" i="9" s="1"/>
  <c r="E5270" i="9"/>
  <c r="D5270" i="9" s="1"/>
  <c r="E5269" i="9"/>
  <c r="D5269" i="9" s="1"/>
  <c r="E5268" i="9"/>
  <c r="D5268" i="9" s="1"/>
  <c r="E5267" i="9"/>
  <c r="D5267" i="9" s="1"/>
  <c r="E5266" i="9"/>
  <c r="D5266" i="9" s="1"/>
  <c r="E5265" i="9"/>
  <c r="D5265" i="9" s="1"/>
  <c r="E5264" i="9"/>
  <c r="D5264" i="9" s="1"/>
  <c r="E5263" i="9"/>
  <c r="D5263" i="9" s="1"/>
  <c r="E5262" i="9"/>
  <c r="D5262" i="9" s="1"/>
  <c r="E5261" i="9"/>
  <c r="D5261" i="9" s="1"/>
  <c r="E5260" i="9"/>
  <c r="D5260" i="9" s="1"/>
  <c r="E5259" i="9"/>
  <c r="D5259" i="9" s="1"/>
  <c r="E5258" i="9"/>
  <c r="D5258" i="9" s="1"/>
  <c r="E5257" i="9"/>
  <c r="D5257" i="9" s="1"/>
  <c r="E5256" i="9"/>
  <c r="D5256" i="9" s="1"/>
  <c r="E5255" i="9"/>
  <c r="D5255" i="9" s="1"/>
  <c r="E5254" i="9"/>
  <c r="D5254" i="9" s="1"/>
  <c r="E5253" i="9"/>
  <c r="D5253" i="9"/>
  <c r="E5252" i="9"/>
  <c r="D5252" i="9" s="1"/>
  <c r="E5251" i="9"/>
  <c r="D5251" i="9" s="1"/>
  <c r="E5250" i="9"/>
  <c r="D5250" i="9" s="1"/>
  <c r="E5249" i="9"/>
  <c r="D5249" i="9" s="1"/>
  <c r="E5248" i="9"/>
  <c r="D5248" i="9" s="1"/>
  <c r="E5247" i="9"/>
  <c r="D5247" i="9" s="1"/>
  <c r="E5246" i="9"/>
  <c r="D5246" i="9" s="1"/>
  <c r="E5245" i="9"/>
  <c r="D5245" i="9" s="1"/>
  <c r="E5244" i="9"/>
  <c r="D5244" i="9" s="1"/>
  <c r="E5243" i="9"/>
  <c r="D5243" i="9"/>
  <c r="E5242" i="9"/>
  <c r="D5242" i="9" s="1"/>
  <c r="E5241" i="9"/>
  <c r="D5241" i="9" s="1"/>
  <c r="E5240" i="9"/>
  <c r="D5240" i="9" s="1"/>
  <c r="E5239" i="9"/>
  <c r="D5239" i="9" s="1"/>
  <c r="E5238" i="9"/>
  <c r="D5238" i="9" s="1"/>
  <c r="E5237" i="9"/>
  <c r="D5237" i="9" s="1"/>
  <c r="E5236" i="9"/>
  <c r="D5236" i="9" s="1"/>
  <c r="E5235" i="9"/>
  <c r="D5235" i="9" s="1"/>
  <c r="E5234" i="9"/>
  <c r="D5234" i="9" s="1"/>
  <c r="E5233" i="9"/>
  <c r="D5233" i="9" s="1"/>
  <c r="E5232" i="9"/>
  <c r="D5232" i="9" s="1"/>
  <c r="E5231" i="9"/>
  <c r="D5231" i="9" s="1"/>
  <c r="E5230" i="9"/>
  <c r="D5230" i="9" s="1"/>
  <c r="E5229" i="9"/>
  <c r="D5229" i="9"/>
  <c r="E5228" i="9"/>
  <c r="D5228" i="9" s="1"/>
  <c r="E5227" i="9"/>
  <c r="D5227" i="9"/>
  <c r="E5226" i="9"/>
  <c r="D5226" i="9" s="1"/>
  <c r="E5225" i="9"/>
  <c r="D5225" i="9" s="1"/>
  <c r="E5224" i="9"/>
  <c r="D5224" i="9" s="1"/>
  <c r="E5223" i="9"/>
  <c r="D5223" i="9" s="1"/>
  <c r="E5222" i="9"/>
  <c r="D5222" i="9" s="1"/>
  <c r="E5221" i="9"/>
  <c r="D5221" i="9"/>
  <c r="E5220" i="9"/>
  <c r="D5220" i="9" s="1"/>
  <c r="E5219" i="9"/>
  <c r="D5219" i="9" s="1"/>
  <c r="E5218" i="9"/>
  <c r="D5218" i="9" s="1"/>
  <c r="E5217" i="9"/>
  <c r="D5217" i="9" s="1"/>
  <c r="E5216" i="9"/>
  <c r="D5216" i="9" s="1"/>
  <c r="E5215" i="9"/>
  <c r="D5215" i="9" s="1"/>
  <c r="E5214" i="9"/>
  <c r="D5214" i="9" s="1"/>
  <c r="E5213" i="9"/>
  <c r="D5213" i="9" s="1"/>
  <c r="E5212" i="9"/>
  <c r="D5212" i="9" s="1"/>
  <c r="E5211" i="9"/>
  <c r="D5211" i="9"/>
  <c r="E5210" i="9"/>
  <c r="D5210" i="9" s="1"/>
  <c r="E5209" i="9"/>
  <c r="D5209" i="9" s="1"/>
  <c r="E5208" i="9"/>
  <c r="D5208" i="9" s="1"/>
  <c r="E5207" i="9"/>
  <c r="D5207" i="9" s="1"/>
  <c r="E5206" i="9"/>
  <c r="D5206" i="9" s="1"/>
  <c r="E5205" i="9"/>
  <c r="D5205" i="9" s="1"/>
  <c r="E5204" i="9"/>
  <c r="D5204" i="9" s="1"/>
  <c r="E5203" i="9"/>
  <c r="D5203" i="9"/>
  <c r="E5202" i="9"/>
  <c r="D5202" i="9" s="1"/>
  <c r="E5201" i="9"/>
  <c r="D5201" i="9" s="1"/>
  <c r="E5200" i="9"/>
  <c r="D5200" i="9" s="1"/>
  <c r="E5199" i="9"/>
  <c r="D5199" i="9" s="1"/>
  <c r="E5198" i="9"/>
  <c r="D5198" i="9" s="1"/>
  <c r="E5197" i="9"/>
  <c r="D5197" i="9" s="1"/>
  <c r="E5196" i="9"/>
  <c r="D5196" i="9" s="1"/>
  <c r="E5195" i="9"/>
  <c r="D5195" i="9"/>
  <c r="E5194" i="9"/>
  <c r="D5194" i="9" s="1"/>
  <c r="E5193" i="9"/>
  <c r="D5193" i="9" s="1"/>
  <c r="E5192" i="9"/>
  <c r="D5192" i="9" s="1"/>
  <c r="E5191" i="9"/>
  <c r="D5191" i="9" s="1"/>
  <c r="E5190" i="9"/>
  <c r="D5190" i="9" s="1"/>
  <c r="E5189" i="9"/>
  <c r="D5189" i="9" s="1"/>
  <c r="E5188" i="9"/>
  <c r="D5188" i="9" s="1"/>
  <c r="E5187" i="9"/>
  <c r="D5187" i="9"/>
  <c r="E5186" i="9"/>
  <c r="D5186" i="9" s="1"/>
  <c r="E5185" i="9"/>
  <c r="D5185" i="9" s="1"/>
  <c r="E5184" i="9"/>
  <c r="D5184" i="9" s="1"/>
  <c r="E5183" i="9"/>
  <c r="D5183" i="9" s="1"/>
  <c r="E5182" i="9"/>
  <c r="D5182" i="9" s="1"/>
  <c r="E5181" i="9"/>
  <c r="D5181" i="9" s="1"/>
  <c r="E5180" i="9"/>
  <c r="D5180" i="9" s="1"/>
  <c r="E5179" i="9"/>
  <c r="D5179" i="9" s="1"/>
  <c r="E5178" i="9"/>
  <c r="D5178" i="9" s="1"/>
  <c r="E5177" i="9"/>
  <c r="D5177" i="9" s="1"/>
  <c r="E5176" i="9"/>
  <c r="D5176" i="9" s="1"/>
  <c r="E5175" i="9"/>
  <c r="D5175" i="9" s="1"/>
  <c r="E5174" i="9"/>
  <c r="D5174" i="9"/>
  <c r="E5173" i="9"/>
  <c r="D5173" i="9" s="1"/>
  <c r="E5172" i="9"/>
  <c r="D5172" i="9" s="1"/>
  <c r="E5171" i="9"/>
  <c r="D5171" i="9"/>
  <c r="E5170" i="9"/>
  <c r="D5170" i="9" s="1"/>
  <c r="E5169" i="9"/>
  <c r="D5169" i="9" s="1"/>
  <c r="E5168" i="9"/>
  <c r="D5168" i="9" s="1"/>
  <c r="E5167" i="9"/>
  <c r="D5167" i="9" s="1"/>
  <c r="E5166" i="9"/>
  <c r="D5166" i="9" s="1"/>
  <c r="E5165" i="9"/>
  <c r="D5165" i="9" s="1"/>
  <c r="E5164" i="9"/>
  <c r="D5164" i="9" s="1"/>
  <c r="E5163" i="9"/>
  <c r="D5163" i="9" s="1"/>
  <c r="E5162" i="9"/>
  <c r="D5162" i="9" s="1"/>
  <c r="E5161" i="9"/>
  <c r="D5161" i="9"/>
  <c r="E5160" i="9"/>
  <c r="D5160" i="9" s="1"/>
  <c r="E5159" i="9"/>
  <c r="D5159" i="9" s="1"/>
  <c r="E5158" i="9"/>
  <c r="D5158" i="9"/>
  <c r="E5157" i="9"/>
  <c r="D5157" i="9" s="1"/>
  <c r="E5156" i="9"/>
  <c r="D5156" i="9" s="1"/>
  <c r="E5155" i="9"/>
  <c r="D5155" i="9" s="1"/>
  <c r="E5154" i="9"/>
  <c r="D5154" i="9" s="1"/>
  <c r="E5153" i="9"/>
  <c r="D5153" i="9" s="1"/>
  <c r="E5152" i="9"/>
  <c r="D5152" i="9" s="1"/>
  <c r="E5151" i="9"/>
  <c r="D5151" i="9"/>
  <c r="E5150" i="9"/>
  <c r="D5150" i="9" s="1"/>
  <c r="E5149" i="9"/>
  <c r="D5149" i="9" s="1"/>
  <c r="E5148" i="9"/>
  <c r="D5148" i="9" s="1"/>
  <c r="E5147" i="9"/>
  <c r="D5147" i="9" s="1"/>
  <c r="E5146" i="9"/>
  <c r="D5146" i="9" s="1"/>
  <c r="E5145" i="9"/>
  <c r="D5145" i="9" s="1"/>
  <c r="E5144" i="9"/>
  <c r="D5144" i="9" s="1"/>
  <c r="E5143" i="9"/>
  <c r="D5143" i="9" s="1"/>
  <c r="E5142" i="9"/>
  <c r="D5142" i="9" s="1"/>
  <c r="E5141" i="9"/>
  <c r="D5141" i="9" s="1"/>
  <c r="E5140" i="9"/>
  <c r="D5140" i="9" s="1"/>
  <c r="E5139" i="9"/>
  <c r="D5139" i="9" s="1"/>
  <c r="E5138" i="9"/>
  <c r="D5138" i="9" s="1"/>
  <c r="E5137" i="9"/>
  <c r="D5137" i="9" s="1"/>
  <c r="E5136" i="9"/>
  <c r="D5136" i="9" s="1"/>
  <c r="E5135" i="9"/>
  <c r="D5135" i="9" s="1"/>
  <c r="E5134" i="9"/>
  <c r="D5134" i="9" s="1"/>
  <c r="E5133" i="9"/>
  <c r="D5133" i="9" s="1"/>
  <c r="E5132" i="9"/>
  <c r="D5132" i="9" s="1"/>
  <c r="E5131" i="9"/>
  <c r="D5131" i="9" s="1"/>
  <c r="E5130" i="9"/>
  <c r="D5130" i="9" s="1"/>
  <c r="E5129" i="9"/>
  <c r="D5129" i="9"/>
  <c r="E5128" i="9"/>
  <c r="D5128" i="9" s="1"/>
  <c r="E5127" i="9"/>
  <c r="D5127" i="9" s="1"/>
  <c r="E5126" i="9"/>
  <c r="D5126" i="9" s="1"/>
  <c r="E5125" i="9"/>
  <c r="D5125" i="9"/>
  <c r="E5124" i="9"/>
  <c r="D5124" i="9" s="1"/>
  <c r="E5123" i="9"/>
  <c r="D5123" i="9" s="1"/>
  <c r="E5122" i="9"/>
  <c r="D5122" i="9" s="1"/>
  <c r="E5121" i="9"/>
  <c r="D5121" i="9" s="1"/>
  <c r="E5120" i="9"/>
  <c r="D5120" i="9" s="1"/>
  <c r="E5119" i="9"/>
  <c r="D5119" i="9" s="1"/>
  <c r="E5118" i="9"/>
  <c r="D5118" i="9"/>
  <c r="E5117" i="9"/>
  <c r="D5117" i="9" s="1"/>
  <c r="E5116" i="9"/>
  <c r="D5116" i="9" s="1"/>
  <c r="E5115" i="9"/>
  <c r="D5115" i="9"/>
  <c r="E5114" i="9"/>
  <c r="D5114" i="9" s="1"/>
  <c r="E5113" i="9"/>
  <c r="D5113" i="9" s="1"/>
  <c r="E5112" i="9"/>
  <c r="D5112" i="9" s="1"/>
  <c r="E5111" i="9"/>
  <c r="D5111" i="9" s="1"/>
  <c r="E5110" i="9"/>
  <c r="D5110" i="9" s="1"/>
  <c r="E5109" i="9"/>
  <c r="D5109" i="9"/>
  <c r="E5108" i="9"/>
  <c r="D5108" i="9" s="1"/>
  <c r="E5107" i="9"/>
  <c r="D5107" i="9"/>
  <c r="E5106" i="9"/>
  <c r="D5106" i="9" s="1"/>
  <c r="E5105" i="9"/>
  <c r="D5105" i="9" s="1"/>
  <c r="E5104" i="9"/>
  <c r="D5104" i="9" s="1"/>
  <c r="E5103" i="9"/>
  <c r="D5103" i="9" s="1"/>
  <c r="E5102" i="9"/>
  <c r="D5102" i="9"/>
  <c r="E5101" i="9"/>
  <c r="D5101" i="9" s="1"/>
  <c r="E5100" i="9"/>
  <c r="D5100" i="9"/>
  <c r="E5099" i="9"/>
  <c r="D5099" i="9" s="1"/>
  <c r="E5098" i="9"/>
  <c r="D5098" i="9" s="1"/>
  <c r="E5097" i="9"/>
  <c r="D5097" i="9" s="1"/>
  <c r="E5096" i="9"/>
  <c r="D5096" i="9" s="1"/>
  <c r="E5095" i="9"/>
  <c r="D5095" i="9"/>
  <c r="E5094" i="9"/>
  <c r="D5094" i="9" s="1"/>
  <c r="E5093" i="9"/>
  <c r="D5093" i="9"/>
  <c r="E5092" i="9"/>
  <c r="D5092" i="9" s="1"/>
  <c r="E5091" i="9"/>
  <c r="D5091" i="9"/>
  <c r="E5090" i="9"/>
  <c r="D5090" i="9" s="1"/>
  <c r="E5089" i="9"/>
  <c r="D5089" i="9" s="1"/>
  <c r="E5088" i="9"/>
  <c r="D5088" i="9" s="1"/>
  <c r="E5087" i="9"/>
  <c r="D5087" i="9" s="1"/>
  <c r="E5086" i="9"/>
  <c r="D5086" i="9"/>
  <c r="E5085" i="9"/>
  <c r="D5085" i="9" s="1"/>
  <c r="E5084" i="9"/>
  <c r="D5084" i="9"/>
  <c r="E5083" i="9"/>
  <c r="D5083" i="9" s="1"/>
  <c r="E5082" i="9"/>
  <c r="D5082" i="9" s="1"/>
  <c r="E5081" i="9"/>
  <c r="D5081" i="9" s="1"/>
  <c r="E5080" i="9"/>
  <c r="D5080" i="9" s="1"/>
  <c r="E5079" i="9"/>
  <c r="D5079" i="9"/>
  <c r="E5078" i="9"/>
  <c r="D5078" i="9" s="1"/>
  <c r="E5077" i="9"/>
  <c r="D5077" i="9" s="1"/>
  <c r="E5076" i="9"/>
  <c r="D5076" i="9" s="1"/>
  <c r="E5075" i="9"/>
  <c r="D5075" i="9"/>
  <c r="E5074" i="9"/>
  <c r="D5074" i="9" s="1"/>
  <c r="E5073" i="9"/>
  <c r="D5073" i="9" s="1"/>
  <c r="E5072" i="9"/>
  <c r="D5072" i="9" s="1"/>
  <c r="E5071" i="9"/>
  <c r="D5071" i="9" s="1"/>
  <c r="E5070" i="9"/>
  <c r="D5070" i="9" s="1"/>
  <c r="E5069" i="9"/>
  <c r="D5069" i="9" s="1"/>
  <c r="E5068" i="9"/>
  <c r="D5068" i="9" s="1"/>
  <c r="E5067" i="9"/>
  <c r="D5067" i="9" s="1"/>
  <c r="E5066" i="9"/>
  <c r="D5066" i="9" s="1"/>
  <c r="E5065" i="9"/>
  <c r="D5065" i="9" s="1"/>
  <c r="E5064" i="9"/>
  <c r="D5064" i="9" s="1"/>
  <c r="E5063" i="9"/>
  <c r="D5063" i="9"/>
  <c r="E5062" i="9"/>
  <c r="D5062" i="9" s="1"/>
  <c r="E5061" i="9"/>
  <c r="D5061" i="9"/>
  <c r="E5060" i="9"/>
  <c r="D5060" i="9"/>
  <c r="E5059" i="9"/>
  <c r="D5059" i="9" s="1"/>
  <c r="E5058" i="9"/>
  <c r="D5058" i="9" s="1"/>
  <c r="E5057" i="9"/>
  <c r="D5057" i="9" s="1"/>
  <c r="E5056" i="9"/>
  <c r="D5056" i="9" s="1"/>
  <c r="E5055" i="9"/>
  <c r="D5055" i="9" s="1"/>
  <c r="E5054" i="9"/>
  <c r="D5054" i="9" s="1"/>
  <c r="E5053" i="9"/>
  <c r="D5053" i="9" s="1"/>
  <c r="E5052" i="9"/>
  <c r="D5052" i="9"/>
  <c r="E5051" i="9"/>
  <c r="D5051" i="9"/>
  <c r="E5050" i="9"/>
  <c r="D5050" i="9" s="1"/>
  <c r="E5049" i="9"/>
  <c r="D5049" i="9" s="1"/>
  <c r="E5048" i="9"/>
  <c r="D5048" i="9" s="1"/>
  <c r="E5047" i="9"/>
  <c r="D5047" i="9"/>
  <c r="E5046" i="9"/>
  <c r="D5046" i="9" s="1"/>
  <c r="E5045" i="9"/>
  <c r="D5045" i="9" s="1"/>
  <c r="E5044" i="9"/>
  <c r="D5044" i="9" s="1"/>
  <c r="E5043" i="9"/>
  <c r="D5043" i="9" s="1"/>
  <c r="E5042" i="9"/>
  <c r="D5042" i="9" s="1"/>
  <c r="E5041" i="9"/>
  <c r="D5041" i="9" s="1"/>
  <c r="E5040" i="9"/>
  <c r="D5040" i="9" s="1"/>
  <c r="E5039" i="9"/>
  <c r="D5039" i="9"/>
  <c r="E5038" i="9"/>
  <c r="D5038" i="9"/>
  <c r="E5037" i="9"/>
  <c r="D5037" i="9" s="1"/>
  <c r="E5036" i="9"/>
  <c r="D5036" i="9"/>
  <c r="E5035" i="9"/>
  <c r="D5035" i="9" s="1"/>
  <c r="E5034" i="9"/>
  <c r="D5034" i="9" s="1"/>
  <c r="E5033" i="9"/>
  <c r="D5033" i="9" s="1"/>
  <c r="E5032" i="9"/>
  <c r="D5032" i="9" s="1"/>
  <c r="E5031" i="9"/>
  <c r="D5031" i="9"/>
  <c r="E5030" i="9"/>
  <c r="D5030" i="9" s="1"/>
  <c r="E5029" i="9"/>
  <c r="D5029" i="9" s="1"/>
  <c r="E5028" i="9"/>
  <c r="D5028" i="9" s="1"/>
  <c r="E5027" i="9"/>
  <c r="D5027" i="9"/>
  <c r="E5026" i="9"/>
  <c r="D5026" i="9" s="1"/>
  <c r="E5025" i="9"/>
  <c r="D5025" i="9"/>
  <c r="E5024" i="9"/>
  <c r="D5024" i="9" s="1"/>
  <c r="E5023" i="9"/>
  <c r="D5023" i="9" s="1"/>
  <c r="E5022" i="9"/>
  <c r="D5022" i="9" s="1"/>
  <c r="E5021" i="9"/>
  <c r="D5021" i="9"/>
  <c r="E5020" i="9"/>
  <c r="D5020" i="9"/>
  <c r="E5019" i="9"/>
  <c r="D5019" i="9" s="1"/>
  <c r="E5018" i="9"/>
  <c r="D5018" i="9" s="1"/>
  <c r="E5017" i="9"/>
  <c r="D5017" i="9" s="1"/>
  <c r="E5016" i="9"/>
  <c r="D5016" i="9" s="1"/>
  <c r="E5015" i="9"/>
  <c r="D5015" i="9" s="1"/>
  <c r="E5014" i="9"/>
  <c r="D5014" i="9"/>
  <c r="E5013" i="9"/>
  <c r="D5013" i="9" s="1"/>
  <c r="E5012" i="9"/>
  <c r="D5012" i="9" s="1"/>
  <c r="E5011" i="9"/>
  <c r="D5011" i="9"/>
  <c r="E5010" i="9"/>
  <c r="D5010" i="9" s="1"/>
  <c r="E5009" i="9"/>
  <c r="D5009" i="9" s="1"/>
  <c r="E5008" i="9"/>
  <c r="D5008" i="9" s="1"/>
  <c r="E5007" i="9"/>
  <c r="D5007" i="9" s="1"/>
  <c r="E5006" i="9"/>
  <c r="D5006" i="9"/>
  <c r="E5005" i="9"/>
  <c r="D5005" i="9" s="1"/>
  <c r="E5004" i="9"/>
  <c r="D5004" i="9"/>
  <c r="E5003" i="9"/>
  <c r="D5003" i="9" s="1"/>
  <c r="E5002" i="9"/>
  <c r="D5002" i="9" s="1"/>
  <c r="E5001" i="9"/>
  <c r="D5001" i="9" s="1"/>
  <c r="E5000" i="9"/>
  <c r="D5000" i="9" s="1"/>
  <c r="E4999" i="9"/>
  <c r="D4999" i="9" s="1"/>
  <c r="E4998" i="9"/>
  <c r="D4998" i="9" s="1"/>
  <c r="E4997" i="9"/>
  <c r="D4997" i="9"/>
  <c r="E4996" i="9"/>
  <c r="D4996" i="9"/>
  <c r="E4995" i="9"/>
  <c r="D4995" i="9" s="1"/>
  <c r="E4994" i="9"/>
  <c r="D4994" i="9" s="1"/>
  <c r="E4993" i="9"/>
  <c r="D4993" i="9" s="1"/>
  <c r="E4992" i="9"/>
  <c r="D4992" i="9" s="1"/>
  <c r="E4991" i="9"/>
  <c r="D4991" i="9" s="1"/>
  <c r="E4990" i="9"/>
  <c r="D4990" i="9" s="1"/>
  <c r="E4989" i="9"/>
  <c r="D4989" i="9" s="1"/>
  <c r="E4988" i="9"/>
  <c r="D4988" i="9" s="1"/>
  <c r="E4987" i="9"/>
  <c r="D4987" i="9" s="1"/>
  <c r="E4986" i="9"/>
  <c r="D4986" i="9" s="1"/>
  <c r="E4985" i="9"/>
  <c r="D4985" i="9" s="1"/>
  <c r="E4984" i="9"/>
  <c r="D4984" i="9" s="1"/>
  <c r="E4983" i="9"/>
  <c r="D4983" i="9" s="1"/>
  <c r="E4982" i="9"/>
  <c r="D4982" i="9" s="1"/>
  <c r="E4981" i="9"/>
  <c r="D4981" i="9"/>
  <c r="E4980" i="9"/>
  <c r="D4980" i="9" s="1"/>
  <c r="E4979" i="9"/>
  <c r="D4979" i="9" s="1"/>
  <c r="E4978" i="9"/>
  <c r="D4978" i="9" s="1"/>
  <c r="E4977" i="9"/>
  <c r="D4977" i="9" s="1"/>
  <c r="E4976" i="9"/>
  <c r="D4976" i="9" s="1"/>
  <c r="E4975" i="9"/>
  <c r="D4975" i="9" s="1"/>
  <c r="E4974" i="9"/>
  <c r="D4974" i="9"/>
  <c r="E4973" i="9"/>
  <c r="D4973" i="9" s="1"/>
  <c r="E4972" i="9"/>
  <c r="D4972" i="9" s="1"/>
  <c r="E4971" i="9"/>
  <c r="D4971" i="9" s="1"/>
  <c r="E4970" i="9"/>
  <c r="D4970" i="9" s="1"/>
  <c r="E4969" i="9"/>
  <c r="D4969" i="9" s="1"/>
  <c r="E4968" i="9"/>
  <c r="D4968" i="9" s="1"/>
  <c r="E4967" i="9"/>
  <c r="D4967" i="9" s="1"/>
  <c r="E4966" i="9"/>
  <c r="D4966" i="9"/>
  <c r="E4965" i="9"/>
  <c r="D4965" i="9"/>
  <c r="E4964" i="9"/>
  <c r="D4964" i="9" s="1"/>
  <c r="E4963" i="9"/>
  <c r="D4963" i="9"/>
  <c r="E4962" i="9"/>
  <c r="D4962" i="9" s="1"/>
  <c r="E4961" i="9"/>
  <c r="D4961" i="9" s="1"/>
  <c r="E4960" i="9"/>
  <c r="D4960" i="9" s="1"/>
  <c r="E4959" i="9"/>
  <c r="D4959" i="9"/>
  <c r="E4958" i="9"/>
  <c r="D4958" i="9" s="1"/>
  <c r="E4957" i="9"/>
  <c r="D4957" i="9"/>
  <c r="E4956" i="9"/>
  <c r="D4956" i="9" s="1"/>
  <c r="E4955" i="9"/>
  <c r="D4955" i="9" s="1"/>
  <c r="E4954" i="9"/>
  <c r="D4954" i="9" s="1"/>
  <c r="E4953" i="9"/>
  <c r="D4953" i="9" s="1"/>
  <c r="E4952" i="9"/>
  <c r="D4952" i="9" s="1"/>
  <c r="E4951" i="9"/>
  <c r="D4951" i="9"/>
  <c r="E4950" i="9"/>
  <c r="D4950" i="9"/>
  <c r="E4949" i="9"/>
  <c r="D4949" i="9"/>
  <c r="E4948" i="9"/>
  <c r="D4948" i="9" s="1"/>
  <c r="E4947" i="9"/>
  <c r="D4947" i="9"/>
  <c r="E4946" i="9"/>
  <c r="D4946" i="9" s="1"/>
  <c r="E4945" i="9"/>
  <c r="D4945" i="9" s="1"/>
  <c r="E4944" i="9"/>
  <c r="D4944" i="9" s="1"/>
  <c r="E4943" i="9"/>
  <c r="D4943" i="9" s="1"/>
  <c r="E4942" i="9"/>
  <c r="D4942" i="9"/>
  <c r="E4941" i="9"/>
  <c r="D4941" i="9"/>
  <c r="E4940" i="9"/>
  <c r="D4940" i="9"/>
  <c r="E4939" i="9"/>
  <c r="D4939" i="9"/>
  <c r="E4938" i="9"/>
  <c r="D4938" i="9" s="1"/>
  <c r="E4937" i="9"/>
  <c r="D4937" i="9" s="1"/>
  <c r="E4936" i="9"/>
  <c r="D4936" i="9" s="1"/>
  <c r="E4935" i="9"/>
  <c r="D4935" i="9"/>
  <c r="E4934" i="9"/>
  <c r="D4934" i="9" s="1"/>
  <c r="E4933" i="9"/>
  <c r="D4933" i="9" s="1"/>
  <c r="E4932" i="9"/>
  <c r="D4932" i="9"/>
  <c r="E4931" i="9"/>
  <c r="D4931" i="9"/>
  <c r="E4930" i="9"/>
  <c r="D4930" i="9" s="1"/>
  <c r="E4929" i="9"/>
  <c r="D4929" i="9" s="1"/>
  <c r="E4928" i="9"/>
  <c r="D4928" i="9" s="1"/>
  <c r="E4927" i="9"/>
  <c r="D4927" i="9" s="1"/>
  <c r="E4926" i="9"/>
  <c r="D4926" i="9" s="1"/>
  <c r="E4925" i="9"/>
  <c r="D4925" i="9" s="1"/>
  <c r="E4924" i="9"/>
  <c r="D4924" i="9"/>
  <c r="E4923" i="9"/>
  <c r="D4923" i="9"/>
  <c r="E4922" i="9"/>
  <c r="D4922" i="9" s="1"/>
  <c r="E4921" i="9"/>
  <c r="D4921" i="9" s="1"/>
  <c r="E4920" i="9"/>
  <c r="D4920" i="9" s="1"/>
  <c r="E4919" i="9"/>
  <c r="D4919" i="9" s="1"/>
  <c r="E4918" i="9"/>
  <c r="D4918" i="9" s="1"/>
  <c r="E4917" i="9"/>
  <c r="D4917" i="9" s="1"/>
  <c r="E4916" i="9"/>
  <c r="D4916" i="9" s="1"/>
  <c r="E4915" i="9"/>
  <c r="D4915" i="9"/>
  <c r="E4914" i="9"/>
  <c r="D4914" i="9" s="1"/>
  <c r="E4913" i="9"/>
  <c r="D4913" i="9" s="1"/>
  <c r="E4912" i="9"/>
  <c r="D4912" i="9" s="1"/>
  <c r="E4911" i="9"/>
  <c r="D4911" i="9" s="1"/>
  <c r="E4910" i="9"/>
  <c r="D4910" i="9" s="1"/>
  <c r="E4909" i="9"/>
  <c r="D4909" i="9" s="1"/>
  <c r="E4908" i="9"/>
  <c r="D4908" i="9" s="1"/>
  <c r="E4907" i="9"/>
  <c r="D4907" i="9" s="1"/>
  <c r="E4906" i="9"/>
  <c r="D4906" i="9" s="1"/>
  <c r="E4905" i="9"/>
  <c r="D4905" i="9"/>
  <c r="E4904" i="9"/>
  <c r="D4904" i="9"/>
  <c r="E4903" i="9"/>
  <c r="D4903" i="9" s="1"/>
  <c r="E4902" i="9"/>
  <c r="D4902" i="9" s="1"/>
  <c r="E4901" i="9"/>
  <c r="D4901" i="9" s="1"/>
  <c r="E4900" i="9"/>
  <c r="D4900" i="9" s="1"/>
  <c r="E4899" i="9"/>
  <c r="D4899" i="9" s="1"/>
  <c r="E4898" i="9"/>
  <c r="D4898" i="9" s="1"/>
  <c r="E4897" i="9"/>
  <c r="D4897" i="9" s="1"/>
  <c r="E4896" i="9"/>
  <c r="D4896" i="9" s="1"/>
  <c r="E4895" i="9"/>
  <c r="D4895" i="9" s="1"/>
  <c r="E4894" i="9"/>
  <c r="D4894" i="9" s="1"/>
  <c r="E4893" i="9"/>
  <c r="D4893" i="9" s="1"/>
  <c r="E4892" i="9"/>
  <c r="D4892" i="9" s="1"/>
  <c r="E4891" i="9"/>
  <c r="D4891" i="9" s="1"/>
  <c r="E4890" i="9"/>
  <c r="D4890" i="9" s="1"/>
  <c r="E4889" i="9"/>
  <c r="D4889" i="9" s="1"/>
  <c r="E4888" i="9"/>
  <c r="D4888" i="9"/>
  <c r="E4887" i="9"/>
  <c r="D4887" i="9" s="1"/>
  <c r="E4886" i="9"/>
  <c r="D4886" i="9" s="1"/>
  <c r="E4885" i="9"/>
  <c r="D4885" i="9" s="1"/>
  <c r="E4884" i="9"/>
  <c r="D4884" i="9" s="1"/>
  <c r="E4883" i="9"/>
  <c r="D4883" i="9"/>
  <c r="E4882" i="9"/>
  <c r="D4882" i="9" s="1"/>
  <c r="E4881" i="9"/>
  <c r="D4881" i="9" s="1"/>
  <c r="E4880" i="9"/>
  <c r="D4880" i="9" s="1"/>
  <c r="E4879" i="9"/>
  <c r="D4879" i="9" s="1"/>
  <c r="E4878" i="9"/>
  <c r="D4878" i="9" s="1"/>
  <c r="E4877" i="9"/>
  <c r="D4877" i="9" s="1"/>
  <c r="E4876" i="9"/>
  <c r="D4876" i="9" s="1"/>
  <c r="E4875" i="9"/>
  <c r="D4875" i="9" s="1"/>
  <c r="E4874" i="9"/>
  <c r="D4874" i="9" s="1"/>
  <c r="E4873" i="9"/>
  <c r="D4873" i="9" s="1"/>
  <c r="E4872" i="9"/>
  <c r="D4872" i="9" s="1"/>
  <c r="E4871" i="9"/>
  <c r="D4871" i="9" s="1"/>
  <c r="E4870" i="9"/>
  <c r="D4870" i="9" s="1"/>
  <c r="E4869" i="9"/>
  <c r="D4869" i="9" s="1"/>
  <c r="E4868" i="9"/>
  <c r="D4868" i="9" s="1"/>
  <c r="E4867" i="9"/>
  <c r="D4867" i="9" s="1"/>
  <c r="E4866" i="9"/>
  <c r="D4866" i="9" s="1"/>
  <c r="E4865" i="9"/>
  <c r="D4865" i="9" s="1"/>
  <c r="E4864" i="9"/>
  <c r="D4864" i="9" s="1"/>
  <c r="E4863" i="9"/>
  <c r="D4863" i="9" s="1"/>
  <c r="E4862" i="9"/>
  <c r="D4862" i="9" s="1"/>
  <c r="E4861" i="9"/>
  <c r="D4861" i="9" s="1"/>
  <c r="E4860" i="9"/>
  <c r="D4860" i="9" s="1"/>
  <c r="E4859" i="9"/>
  <c r="D4859" i="9" s="1"/>
  <c r="E4858" i="9"/>
  <c r="D4858" i="9" s="1"/>
  <c r="E4857" i="9"/>
  <c r="D4857" i="9" s="1"/>
  <c r="E4856" i="9"/>
  <c r="D4856" i="9"/>
  <c r="E4855" i="9"/>
  <c r="D4855" i="9" s="1"/>
  <c r="E4854" i="9"/>
  <c r="D4854" i="9" s="1"/>
  <c r="E4853" i="9"/>
  <c r="D4853" i="9" s="1"/>
  <c r="E4852" i="9"/>
  <c r="D4852" i="9" s="1"/>
  <c r="E4851" i="9"/>
  <c r="D4851" i="9"/>
  <c r="E4850" i="9"/>
  <c r="D4850" i="9" s="1"/>
  <c r="E4849" i="9"/>
  <c r="D4849" i="9" s="1"/>
  <c r="E4848" i="9"/>
  <c r="D4848" i="9" s="1"/>
  <c r="E4847" i="9"/>
  <c r="D4847" i="9" s="1"/>
  <c r="E4846" i="9"/>
  <c r="D4846" i="9" s="1"/>
  <c r="E4845" i="9"/>
  <c r="D4845" i="9" s="1"/>
  <c r="E4844" i="9"/>
  <c r="D4844" i="9" s="1"/>
  <c r="E4843" i="9"/>
  <c r="D4843" i="9" s="1"/>
  <c r="E4842" i="9"/>
  <c r="D4842" i="9" s="1"/>
  <c r="E4841" i="9"/>
  <c r="D4841" i="9" s="1"/>
  <c r="E4840" i="9"/>
  <c r="D4840" i="9" s="1"/>
  <c r="E4839" i="9"/>
  <c r="D4839" i="9" s="1"/>
  <c r="E4838" i="9"/>
  <c r="D4838" i="9" s="1"/>
  <c r="E4837" i="9"/>
  <c r="D4837" i="9" s="1"/>
  <c r="E4836" i="9"/>
  <c r="D4836" i="9" s="1"/>
  <c r="E4835" i="9"/>
  <c r="D4835" i="9" s="1"/>
  <c r="E4834" i="9"/>
  <c r="D4834" i="9" s="1"/>
  <c r="E4833" i="9"/>
  <c r="D4833" i="9" s="1"/>
  <c r="E4832" i="9"/>
  <c r="D4832" i="9" s="1"/>
  <c r="E4831" i="9"/>
  <c r="D4831" i="9" s="1"/>
  <c r="E4830" i="9"/>
  <c r="D4830" i="9" s="1"/>
  <c r="E4829" i="9"/>
  <c r="D4829" i="9" s="1"/>
  <c r="E4828" i="9"/>
  <c r="D4828" i="9" s="1"/>
  <c r="E4827" i="9"/>
  <c r="D4827" i="9" s="1"/>
  <c r="E4826" i="9"/>
  <c r="D4826" i="9" s="1"/>
  <c r="E4825" i="9"/>
  <c r="D4825" i="9" s="1"/>
  <c r="E4824" i="9"/>
  <c r="D4824" i="9"/>
  <c r="E4823" i="9"/>
  <c r="D4823" i="9" s="1"/>
  <c r="E4822" i="9"/>
  <c r="D4822" i="9" s="1"/>
  <c r="E4821" i="9"/>
  <c r="D4821" i="9" s="1"/>
  <c r="E4820" i="9"/>
  <c r="D4820" i="9" s="1"/>
  <c r="E4819" i="9"/>
  <c r="D4819" i="9" s="1"/>
  <c r="E4818" i="9"/>
  <c r="D4818" i="9" s="1"/>
  <c r="E4817" i="9"/>
  <c r="D4817" i="9" s="1"/>
  <c r="E4816" i="9"/>
  <c r="D4816" i="9" s="1"/>
  <c r="E4815" i="9"/>
  <c r="D4815" i="9" s="1"/>
  <c r="E4814" i="9"/>
  <c r="D4814" i="9" s="1"/>
  <c r="E4813" i="9"/>
  <c r="D4813" i="9" s="1"/>
  <c r="E4812" i="9"/>
  <c r="D4812" i="9" s="1"/>
  <c r="E4811" i="9"/>
  <c r="D4811" i="9" s="1"/>
  <c r="E4810" i="9"/>
  <c r="D4810" i="9" s="1"/>
  <c r="E4809" i="9"/>
  <c r="D4809" i="9" s="1"/>
  <c r="E4808" i="9"/>
  <c r="D4808" i="9" s="1"/>
  <c r="E4807" i="9"/>
  <c r="D4807" i="9" s="1"/>
  <c r="E4806" i="9"/>
  <c r="D4806" i="9" s="1"/>
  <c r="E4805" i="9"/>
  <c r="D4805" i="9" s="1"/>
  <c r="E4804" i="9"/>
  <c r="D4804" i="9" s="1"/>
  <c r="E4803" i="9"/>
  <c r="D4803" i="9" s="1"/>
  <c r="E4802" i="9"/>
  <c r="D4802" i="9" s="1"/>
  <c r="E4801" i="9"/>
  <c r="D4801" i="9" s="1"/>
  <c r="E4800" i="9"/>
  <c r="D4800" i="9" s="1"/>
  <c r="E4799" i="9"/>
  <c r="D4799" i="9" s="1"/>
  <c r="E4798" i="9"/>
  <c r="D4798" i="9" s="1"/>
  <c r="E4797" i="9"/>
  <c r="D4797" i="9" s="1"/>
  <c r="E4796" i="9"/>
  <c r="D4796" i="9" s="1"/>
  <c r="E4795" i="9"/>
  <c r="D4795" i="9" s="1"/>
  <c r="E4794" i="9"/>
  <c r="D4794" i="9" s="1"/>
  <c r="E4793" i="9"/>
  <c r="D4793" i="9" s="1"/>
  <c r="E4792" i="9"/>
  <c r="D4792" i="9" s="1"/>
  <c r="E4791" i="9"/>
  <c r="D4791" i="9" s="1"/>
  <c r="E4790" i="9"/>
  <c r="D4790" i="9" s="1"/>
  <c r="E4789" i="9"/>
  <c r="D4789" i="9" s="1"/>
  <c r="E4788" i="9"/>
  <c r="D4788" i="9" s="1"/>
  <c r="E4787" i="9"/>
  <c r="D4787" i="9" s="1"/>
  <c r="E4786" i="9"/>
  <c r="D4786" i="9" s="1"/>
  <c r="E4785" i="9"/>
  <c r="D4785" i="9" s="1"/>
  <c r="E4784" i="9"/>
  <c r="D4784" i="9" s="1"/>
  <c r="E4783" i="9"/>
  <c r="D4783" i="9" s="1"/>
  <c r="E4782" i="9"/>
  <c r="D4782" i="9" s="1"/>
  <c r="E4781" i="9"/>
  <c r="D4781" i="9" s="1"/>
  <c r="E4780" i="9"/>
  <c r="D4780" i="9" s="1"/>
  <c r="E4779" i="9"/>
  <c r="D4779" i="9" s="1"/>
  <c r="E4778" i="9"/>
  <c r="D4778" i="9" s="1"/>
  <c r="E4777" i="9"/>
  <c r="D4777" i="9" s="1"/>
  <c r="E4776" i="9"/>
  <c r="D4776" i="9" s="1"/>
  <c r="E4775" i="9"/>
  <c r="D4775" i="9" s="1"/>
  <c r="E4774" i="9"/>
  <c r="D4774" i="9" s="1"/>
  <c r="E4773" i="9"/>
  <c r="D4773" i="9" s="1"/>
  <c r="E4772" i="9"/>
  <c r="D4772" i="9" s="1"/>
  <c r="E4771" i="9"/>
  <c r="D4771" i="9" s="1"/>
  <c r="E4770" i="9"/>
  <c r="D4770" i="9" s="1"/>
  <c r="E4769" i="9"/>
  <c r="D4769" i="9" s="1"/>
  <c r="E4768" i="9"/>
  <c r="D4768" i="9" s="1"/>
  <c r="E4767" i="9"/>
  <c r="D4767" i="9" s="1"/>
  <c r="E4766" i="9"/>
  <c r="D4766" i="9" s="1"/>
  <c r="E4765" i="9"/>
  <c r="D4765" i="9" s="1"/>
  <c r="E4764" i="9"/>
  <c r="D4764" i="9" s="1"/>
  <c r="E4763" i="9"/>
  <c r="D4763" i="9" s="1"/>
  <c r="E4762" i="9"/>
  <c r="D4762" i="9" s="1"/>
  <c r="E4761" i="9"/>
  <c r="D4761" i="9" s="1"/>
  <c r="E4760" i="9"/>
  <c r="D4760" i="9" s="1"/>
  <c r="E4759" i="9"/>
  <c r="D4759" i="9" s="1"/>
  <c r="E4758" i="9"/>
  <c r="D4758" i="9" s="1"/>
  <c r="E4757" i="9"/>
  <c r="D4757" i="9" s="1"/>
  <c r="E4756" i="9"/>
  <c r="D4756" i="9" s="1"/>
  <c r="E4755" i="9"/>
  <c r="D4755" i="9" s="1"/>
  <c r="E4754" i="9"/>
  <c r="D4754" i="9" s="1"/>
  <c r="E4753" i="9"/>
  <c r="D4753" i="9" s="1"/>
  <c r="E4752" i="9"/>
  <c r="D4752" i="9" s="1"/>
  <c r="E4751" i="9"/>
  <c r="D4751" i="9" s="1"/>
  <c r="E4750" i="9"/>
  <c r="D4750" i="9" s="1"/>
  <c r="E4749" i="9"/>
  <c r="D4749" i="9" s="1"/>
  <c r="E4748" i="9"/>
  <c r="D4748" i="9" s="1"/>
  <c r="E4747" i="9"/>
  <c r="D4747" i="9" s="1"/>
  <c r="E4746" i="9"/>
  <c r="D4746" i="9" s="1"/>
  <c r="E4745" i="9"/>
  <c r="D4745" i="9" s="1"/>
  <c r="E4744" i="9"/>
  <c r="D4744" i="9" s="1"/>
  <c r="E4743" i="9"/>
  <c r="D4743" i="9" s="1"/>
  <c r="E4742" i="9"/>
  <c r="D4742" i="9" s="1"/>
  <c r="E4741" i="9"/>
  <c r="D4741" i="9" s="1"/>
  <c r="E4740" i="9"/>
  <c r="D4740" i="9" s="1"/>
  <c r="E4739" i="9"/>
  <c r="D4739" i="9" s="1"/>
  <c r="E4738" i="9"/>
  <c r="D4738" i="9" s="1"/>
  <c r="E4737" i="9"/>
  <c r="D4737" i="9" s="1"/>
  <c r="E4736" i="9"/>
  <c r="D4736" i="9" s="1"/>
  <c r="E4735" i="9"/>
  <c r="D4735" i="9" s="1"/>
  <c r="E4734" i="9"/>
  <c r="D4734" i="9" s="1"/>
  <c r="E4733" i="9"/>
  <c r="D4733" i="9" s="1"/>
  <c r="E4732" i="9"/>
  <c r="D4732" i="9" s="1"/>
  <c r="E4731" i="9"/>
  <c r="D4731" i="9" s="1"/>
  <c r="E4730" i="9"/>
  <c r="D4730" i="9" s="1"/>
  <c r="E4729" i="9"/>
  <c r="D4729" i="9" s="1"/>
  <c r="E4728" i="9"/>
  <c r="D4728" i="9" s="1"/>
  <c r="E4727" i="9"/>
  <c r="D4727" i="9" s="1"/>
  <c r="E4726" i="9"/>
  <c r="D4726" i="9" s="1"/>
  <c r="E4725" i="9"/>
  <c r="D4725" i="9" s="1"/>
  <c r="E4724" i="9"/>
  <c r="D4724" i="9" s="1"/>
  <c r="E4723" i="9"/>
  <c r="D4723" i="9" s="1"/>
  <c r="E4722" i="9"/>
  <c r="D4722" i="9" s="1"/>
  <c r="E4721" i="9"/>
  <c r="D4721" i="9" s="1"/>
  <c r="E4720" i="9"/>
  <c r="D4720" i="9" s="1"/>
  <c r="E4719" i="9"/>
  <c r="D4719" i="9" s="1"/>
  <c r="E4718" i="9"/>
  <c r="D4718" i="9" s="1"/>
  <c r="E4717" i="9"/>
  <c r="D4717" i="9" s="1"/>
  <c r="E4716" i="9"/>
  <c r="D4716" i="9" s="1"/>
  <c r="E4715" i="9"/>
  <c r="D4715" i="9" s="1"/>
  <c r="E4714" i="9"/>
  <c r="D4714" i="9" s="1"/>
  <c r="E4713" i="9"/>
  <c r="D4713" i="9" s="1"/>
  <c r="E4712" i="9"/>
  <c r="D4712" i="9" s="1"/>
  <c r="E4711" i="9"/>
  <c r="D4711" i="9" s="1"/>
  <c r="E4710" i="9"/>
  <c r="D4710" i="9" s="1"/>
  <c r="E4709" i="9"/>
  <c r="D4709" i="9" s="1"/>
  <c r="E4708" i="9"/>
  <c r="D4708" i="9" s="1"/>
  <c r="E4707" i="9"/>
  <c r="D4707" i="9" s="1"/>
  <c r="E4706" i="9"/>
  <c r="D4706" i="9" s="1"/>
  <c r="E4705" i="9"/>
  <c r="D4705" i="9" s="1"/>
  <c r="E4704" i="9"/>
  <c r="D4704" i="9" s="1"/>
  <c r="E4703" i="9"/>
  <c r="D4703" i="9" s="1"/>
  <c r="E4702" i="9"/>
  <c r="D4702" i="9" s="1"/>
  <c r="E4701" i="9"/>
  <c r="D4701" i="9" s="1"/>
  <c r="E4700" i="9"/>
  <c r="D4700" i="9" s="1"/>
  <c r="E4699" i="9"/>
  <c r="D4699" i="9" s="1"/>
  <c r="E4698" i="9"/>
  <c r="D4698" i="9" s="1"/>
  <c r="E4697" i="9"/>
  <c r="D4697" i="9" s="1"/>
  <c r="E4696" i="9"/>
  <c r="D4696" i="9" s="1"/>
  <c r="E4695" i="9"/>
  <c r="D4695" i="9" s="1"/>
  <c r="E4694" i="9"/>
  <c r="D4694" i="9" s="1"/>
  <c r="E4693" i="9"/>
  <c r="D4693" i="9" s="1"/>
  <c r="E4692" i="9"/>
  <c r="D4692" i="9" s="1"/>
  <c r="E4691" i="9"/>
  <c r="D4691" i="9" s="1"/>
  <c r="E4690" i="9"/>
  <c r="D4690" i="9" s="1"/>
  <c r="E4689" i="9"/>
  <c r="D4689" i="9" s="1"/>
  <c r="E4688" i="9"/>
  <c r="D4688" i="9" s="1"/>
  <c r="E4687" i="9"/>
  <c r="D4687" i="9" s="1"/>
  <c r="E4686" i="9"/>
  <c r="D4686" i="9" s="1"/>
  <c r="E4685" i="9"/>
  <c r="D4685" i="9" s="1"/>
  <c r="E4684" i="9"/>
  <c r="D4684" i="9" s="1"/>
  <c r="E4683" i="9"/>
  <c r="D4683" i="9" s="1"/>
  <c r="E4682" i="9"/>
  <c r="D4682" i="9" s="1"/>
  <c r="E4681" i="9"/>
  <c r="D4681" i="9" s="1"/>
  <c r="E4680" i="9"/>
  <c r="D4680" i="9"/>
  <c r="E4679" i="9"/>
  <c r="D4679" i="9" s="1"/>
  <c r="E4678" i="9"/>
  <c r="D4678" i="9" s="1"/>
  <c r="E4677" i="9"/>
  <c r="D4677" i="9" s="1"/>
  <c r="E4676" i="9"/>
  <c r="D4676" i="9" s="1"/>
  <c r="E4675" i="9"/>
  <c r="D4675" i="9" s="1"/>
  <c r="E4674" i="9"/>
  <c r="D4674" i="9" s="1"/>
  <c r="E4673" i="9"/>
  <c r="D4673" i="9" s="1"/>
  <c r="E4672" i="9"/>
  <c r="D4672" i="9" s="1"/>
  <c r="E4671" i="9"/>
  <c r="D4671" i="9" s="1"/>
  <c r="E4670" i="9"/>
  <c r="D4670" i="9" s="1"/>
  <c r="E4669" i="9"/>
  <c r="D4669" i="9" s="1"/>
  <c r="E4668" i="9"/>
  <c r="D4668" i="9" s="1"/>
  <c r="E4667" i="9"/>
  <c r="D4667" i="9" s="1"/>
  <c r="E4666" i="9"/>
  <c r="D4666" i="9" s="1"/>
  <c r="E4665" i="9"/>
  <c r="D4665" i="9" s="1"/>
  <c r="E4664" i="9"/>
  <c r="D4664" i="9" s="1"/>
  <c r="E4663" i="9"/>
  <c r="D4663" i="9" s="1"/>
  <c r="E4662" i="9"/>
  <c r="D4662" i="9" s="1"/>
  <c r="E4661" i="9"/>
  <c r="D4661" i="9" s="1"/>
  <c r="E4660" i="9"/>
  <c r="D4660" i="9" s="1"/>
  <c r="E4659" i="9"/>
  <c r="D4659" i="9" s="1"/>
  <c r="E4658" i="9"/>
  <c r="D4658" i="9" s="1"/>
  <c r="E4657" i="9"/>
  <c r="D4657" i="9" s="1"/>
  <c r="E4656" i="9"/>
  <c r="D4656" i="9" s="1"/>
  <c r="E4655" i="9"/>
  <c r="D4655" i="9" s="1"/>
  <c r="E4654" i="9"/>
  <c r="D4654" i="9" s="1"/>
  <c r="E4653" i="9"/>
  <c r="D4653" i="9" s="1"/>
  <c r="E4652" i="9"/>
  <c r="D4652" i="9" s="1"/>
  <c r="E4651" i="9"/>
  <c r="D4651" i="9" s="1"/>
  <c r="E4650" i="9"/>
  <c r="D4650" i="9" s="1"/>
  <c r="E4649" i="9"/>
  <c r="D4649" i="9" s="1"/>
  <c r="E4648" i="9"/>
  <c r="D4648" i="9" s="1"/>
  <c r="E4647" i="9"/>
  <c r="D4647" i="9" s="1"/>
  <c r="E4646" i="9"/>
  <c r="D4646" i="9" s="1"/>
  <c r="E4645" i="9"/>
  <c r="D4645" i="9" s="1"/>
  <c r="E4644" i="9"/>
  <c r="D4644" i="9" s="1"/>
  <c r="E4643" i="9"/>
  <c r="D4643" i="9" s="1"/>
  <c r="E4642" i="9"/>
  <c r="D4642" i="9" s="1"/>
  <c r="E4641" i="9"/>
  <c r="D4641" i="9" s="1"/>
  <c r="E4640" i="9"/>
  <c r="D4640" i="9" s="1"/>
  <c r="E4639" i="9"/>
  <c r="D4639" i="9" s="1"/>
  <c r="E4638" i="9"/>
  <c r="D4638" i="9" s="1"/>
  <c r="E4637" i="9"/>
  <c r="D4637" i="9" s="1"/>
  <c r="E4636" i="9"/>
  <c r="D4636" i="9" s="1"/>
  <c r="E4635" i="9"/>
  <c r="D4635" i="9" s="1"/>
  <c r="E4634" i="9"/>
  <c r="D4634" i="9" s="1"/>
  <c r="E4633" i="9"/>
  <c r="D4633" i="9" s="1"/>
  <c r="E4632" i="9"/>
  <c r="D4632" i="9"/>
  <c r="E4631" i="9"/>
  <c r="D4631" i="9" s="1"/>
  <c r="E4630" i="9"/>
  <c r="D4630" i="9" s="1"/>
  <c r="E4629" i="9"/>
  <c r="D4629" i="9" s="1"/>
  <c r="E4628" i="9"/>
  <c r="D4628" i="9" s="1"/>
  <c r="E4627" i="9"/>
  <c r="D4627" i="9"/>
  <c r="E4626" i="9"/>
  <c r="D4626" i="9" s="1"/>
  <c r="E4625" i="9"/>
  <c r="D4625" i="9" s="1"/>
  <c r="E4624" i="9"/>
  <c r="D4624" i="9" s="1"/>
  <c r="E4623" i="9"/>
  <c r="D4623" i="9" s="1"/>
  <c r="E4622" i="9"/>
  <c r="D4622" i="9" s="1"/>
  <c r="E4621" i="9"/>
  <c r="D4621" i="9" s="1"/>
  <c r="E4620" i="9"/>
  <c r="D4620" i="9" s="1"/>
  <c r="E4619" i="9"/>
  <c r="D4619" i="9" s="1"/>
  <c r="E4618" i="9"/>
  <c r="D4618" i="9" s="1"/>
  <c r="E4617" i="9"/>
  <c r="D4617" i="9" s="1"/>
  <c r="E4616" i="9"/>
  <c r="D4616" i="9" s="1"/>
  <c r="E4615" i="9"/>
  <c r="D4615" i="9" s="1"/>
  <c r="E4614" i="9"/>
  <c r="D4614" i="9" s="1"/>
  <c r="E4613" i="9"/>
  <c r="D4613" i="9" s="1"/>
  <c r="E4612" i="9"/>
  <c r="D4612" i="9" s="1"/>
  <c r="E4611" i="9"/>
  <c r="D4611" i="9"/>
  <c r="E4610" i="9"/>
  <c r="D4610" i="9" s="1"/>
  <c r="E4609" i="9"/>
  <c r="D4609" i="9" s="1"/>
  <c r="E4608" i="9"/>
  <c r="D4608" i="9" s="1"/>
  <c r="E4607" i="9"/>
  <c r="D4607" i="9" s="1"/>
  <c r="E4606" i="9"/>
  <c r="D4606" i="9" s="1"/>
  <c r="E4605" i="9"/>
  <c r="D4605" i="9" s="1"/>
  <c r="E4604" i="9"/>
  <c r="D4604" i="9" s="1"/>
  <c r="E4603" i="9"/>
  <c r="D4603" i="9" s="1"/>
  <c r="E4602" i="9"/>
  <c r="D4602" i="9" s="1"/>
  <c r="E4601" i="9"/>
  <c r="D4601" i="9" s="1"/>
  <c r="E4600" i="9"/>
  <c r="D4600" i="9" s="1"/>
  <c r="E4599" i="9"/>
  <c r="D4599" i="9" s="1"/>
  <c r="E4598" i="9"/>
  <c r="D4598" i="9" s="1"/>
  <c r="E4597" i="9"/>
  <c r="D4597" i="9" s="1"/>
  <c r="E4596" i="9"/>
  <c r="D4596" i="9" s="1"/>
  <c r="E4595" i="9"/>
  <c r="D4595" i="9" s="1"/>
  <c r="E4594" i="9"/>
  <c r="D4594" i="9" s="1"/>
  <c r="E4593" i="9"/>
  <c r="D4593" i="9" s="1"/>
  <c r="E4592" i="9"/>
  <c r="D4592" i="9" s="1"/>
  <c r="E4591" i="9"/>
  <c r="D4591" i="9" s="1"/>
  <c r="E4590" i="9"/>
  <c r="D4590" i="9" s="1"/>
  <c r="E4589" i="9"/>
  <c r="D4589" i="9" s="1"/>
  <c r="E4588" i="9"/>
  <c r="D4588" i="9" s="1"/>
  <c r="E4587" i="9"/>
  <c r="D4587" i="9" s="1"/>
  <c r="E4586" i="9"/>
  <c r="D4586" i="9" s="1"/>
  <c r="E4585" i="9"/>
  <c r="D4585" i="9" s="1"/>
  <c r="E4584" i="9"/>
  <c r="D4584" i="9" s="1"/>
  <c r="E4583" i="9"/>
  <c r="D4583" i="9" s="1"/>
  <c r="E4582" i="9"/>
  <c r="D4582" i="9" s="1"/>
  <c r="E4581" i="9"/>
  <c r="D4581" i="9" s="1"/>
  <c r="E4580" i="9"/>
  <c r="D4580" i="9" s="1"/>
  <c r="E4579" i="9"/>
  <c r="D4579" i="9" s="1"/>
  <c r="E4578" i="9"/>
  <c r="D4578" i="9" s="1"/>
  <c r="E4577" i="9"/>
  <c r="D4577" i="9" s="1"/>
  <c r="E4576" i="9"/>
  <c r="D4576" i="9" s="1"/>
  <c r="E4575" i="9"/>
  <c r="D4575" i="9" s="1"/>
  <c r="E4574" i="9"/>
  <c r="D4574" i="9" s="1"/>
  <c r="E4573" i="9"/>
  <c r="D4573" i="9" s="1"/>
  <c r="E4572" i="9"/>
  <c r="D4572" i="9" s="1"/>
  <c r="E4571" i="9"/>
  <c r="D4571" i="9" s="1"/>
  <c r="E4570" i="9"/>
  <c r="D4570" i="9" s="1"/>
  <c r="E4569" i="9"/>
  <c r="D4569" i="9" s="1"/>
  <c r="E4568" i="9"/>
  <c r="D4568" i="9" s="1"/>
  <c r="E4567" i="9"/>
  <c r="D4567" i="9" s="1"/>
  <c r="E4566" i="9"/>
  <c r="D4566" i="9" s="1"/>
  <c r="E4565" i="9"/>
  <c r="D4565" i="9" s="1"/>
  <c r="E4564" i="9"/>
  <c r="D4564" i="9" s="1"/>
  <c r="E4563" i="9"/>
  <c r="D4563" i="9" s="1"/>
  <c r="E4562" i="9"/>
  <c r="D4562" i="9" s="1"/>
  <c r="E4561" i="9"/>
  <c r="D4561" i="9" s="1"/>
  <c r="E4560" i="9"/>
  <c r="D4560" i="9" s="1"/>
  <c r="E4559" i="9"/>
  <c r="D4559" i="9" s="1"/>
  <c r="E4558" i="9"/>
  <c r="D4558" i="9" s="1"/>
  <c r="E4557" i="9"/>
  <c r="D4557" i="9" s="1"/>
  <c r="E4556" i="9"/>
  <c r="D4556" i="9" s="1"/>
  <c r="E4555" i="9"/>
  <c r="D4555" i="9" s="1"/>
  <c r="E4554" i="9"/>
  <c r="D4554" i="9" s="1"/>
  <c r="E4553" i="9"/>
  <c r="D4553" i="9" s="1"/>
  <c r="E4552" i="9"/>
  <c r="D4552" i="9"/>
  <c r="E4551" i="9"/>
  <c r="D4551" i="9" s="1"/>
  <c r="E4550" i="9"/>
  <c r="D4550" i="9" s="1"/>
  <c r="E4549" i="9"/>
  <c r="D4549" i="9" s="1"/>
  <c r="E4548" i="9"/>
  <c r="D4548" i="9" s="1"/>
  <c r="E4547" i="9"/>
  <c r="D4547" i="9" s="1"/>
  <c r="E4546" i="9"/>
  <c r="D4546" i="9" s="1"/>
  <c r="E4545" i="9"/>
  <c r="D4545" i="9" s="1"/>
  <c r="E4544" i="9"/>
  <c r="D4544" i="9" s="1"/>
  <c r="E4543" i="9"/>
  <c r="D4543" i="9" s="1"/>
  <c r="E4542" i="9"/>
  <c r="D4542" i="9" s="1"/>
  <c r="E4541" i="9"/>
  <c r="D4541" i="9" s="1"/>
  <c r="E4540" i="9"/>
  <c r="D4540" i="9" s="1"/>
  <c r="E4539" i="9"/>
  <c r="D4539" i="9" s="1"/>
  <c r="E4538" i="9"/>
  <c r="D4538" i="9" s="1"/>
  <c r="E4537" i="9"/>
  <c r="D4537" i="9" s="1"/>
  <c r="E4536" i="9"/>
  <c r="D4536" i="9" s="1"/>
  <c r="E4535" i="9"/>
  <c r="D4535" i="9" s="1"/>
  <c r="E4534" i="9"/>
  <c r="D4534" i="9" s="1"/>
  <c r="E4533" i="9"/>
  <c r="D4533" i="9" s="1"/>
  <c r="E4532" i="9"/>
  <c r="D4532" i="9" s="1"/>
  <c r="E4531" i="9"/>
  <c r="D4531" i="9" s="1"/>
  <c r="E4530" i="9"/>
  <c r="D4530" i="9" s="1"/>
  <c r="E4529" i="9"/>
  <c r="D4529" i="9" s="1"/>
  <c r="E4528" i="9"/>
  <c r="D4528" i="9" s="1"/>
  <c r="E4527" i="9"/>
  <c r="D4527" i="9" s="1"/>
  <c r="E4526" i="9"/>
  <c r="D4526" i="9" s="1"/>
  <c r="E4525" i="9"/>
  <c r="D4525" i="9" s="1"/>
  <c r="E4524" i="9"/>
  <c r="D4524" i="9" s="1"/>
  <c r="E4523" i="9"/>
  <c r="D4523" i="9" s="1"/>
  <c r="E4522" i="9"/>
  <c r="D4522" i="9" s="1"/>
  <c r="E4521" i="9"/>
  <c r="D4521" i="9" s="1"/>
  <c r="E4520" i="9"/>
  <c r="D4520" i="9" s="1"/>
  <c r="E4519" i="9"/>
  <c r="D4519" i="9" s="1"/>
  <c r="E4518" i="9"/>
  <c r="D4518" i="9" s="1"/>
  <c r="E4517" i="9"/>
  <c r="D4517" i="9" s="1"/>
  <c r="E4516" i="9"/>
  <c r="D4516" i="9" s="1"/>
  <c r="E4515" i="9"/>
  <c r="D4515" i="9" s="1"/>
  <c r="E4514" i="9"/>
  <c r="D4514" i="9" s="1"/>
  <c r="E4513" i="9"/>
  <c r="D4513" i="9" s="1"/>
  <c r="E4512" i="9"/>
  <c r="D4512" i="9"/>
  <c r="E4511" i="9"/>
  <c r="D4511" i="9" s="1"/>
  <c r="E4510" i="9"/>
  <c r="D4510" i="9" s="1"/>
  <c r="E4509" i="9"/>
  <c r="D4509" i="9" s="1"/>
  <c r="E4508" i="9"/>
  <c r="D4508" i="9" s="1"/>
  <c r="E4507" i="9"/>
  <c r="D4507" i="9" s="1"/>
  <c r="E4506" i="9"/>
  <c r="D4506" i="9" s="1"/>
  <c r="E4505" i="9"/>
  <c r="D4505" i="9" s="1"/>
  <c r="E4504" i="9"/>
  <c r="D4504" i="9"/>
  <c r="E4503" i="9"/>
  <c r="D4503" i="9" s="1"/>
  <c r="E4502" i="9"/>
  <c r="D4502" i="9" s="1"/>
  <c r="E4501" i="9"/>
  <c r="D4501" i="9" s="1"/>
  <c r="E4500" i="9"/>
  <c r="D4500" i="9" s="1"/>
  <c r="E4499" i="9"/>
  <c r="D4499" i="9" s="1"/>
  <c r="E4498" i="9"/>
  <c r="D4498" i="9" s="1"/>
  <c r="E4497" i="9"/>
  <c r="D4497" i="9" s="1"/>
  <c r="E4496" i="9"/>
  <c r="D4496" i="9" s="1"/>
  <c r="E4495" i="9"/>
  <c r="D4495" i="9" s="1"/>
  <c r="E4494" i="9"/>
  <c r="D4494" i="9" s="1"/>
  <c r="E4493" i="9"/>
  <c r="D4493" i="9" s="1"/>
  <c r="E4492" i="9"/>
  <c r="D4492" i="9" s="1"/>
  <c r="E4491" i="9"/>
  <c r="D4491" i="9" s="1"/>
  <c r="E4490" i="9"/>
  <c r="D4490" i="9" s="1"/>
  <c r="E4489" i="9"/>
  <c r="D4489" i="9" s="1"/>
  <c r="E4488" i="9"/>
  <c r="D4488" i="9" s="1"/>
  <c r="E4487" i="9"/>
  <c r="D4487" i="9" s="1"/>
  <c r="E4486" i="9"/>
  <c r="D4486" i="9" s="1"/>
  <c r="E4485" i="9"/>
  <c r="D4485" i="9" s="1"/>
  <c r="E4484" i="9"/>
  <c r="D4484" i="9" s="1"/>
  <c r="E4483" i="9"/>
  <c r="D4483" i="9" s="1"/>
  <c r="E4482" i="9"/>
  <c r="D4482" i="9" s="1"/>
  <c r="E4481" i="9"/>
  <c r="D4481" i="9" s="1"/>
  <c r="E4480" i="9"/>
  <c r="D4480" i="9" s="1"/>
  <c r="E4479" i="9"/>
  <c r="D4479" i="9" s="1"/>
  <c r="E4478" i="9"/>
  <c r="D4478" i="9" s="1"/>
  <c r="E4477" i="9"/>
  <c r="D4477" i="9" s="1"/>
  <c r="E4476" i="9"/>
  <c r="D4476" i="9" s="1"/>
  <c r="E4475" i="9"/>
  <c r="D4475" i="9" s="1"/>
  <c r="E4474" i="9"/>
  <c r="D4474" i="9" s="1"/>
  <c r="E4473" i="9"/>
  <c r="D4473" i="9" s="1"/>
  <c r="E4472" i="9"/>
  <c r="D4472" i="9"/>
  <c r="E4471" i="9"/>
  <c r="D4471" i="9" s="1"/>
  <c r="E4470" i="9"/>
  <c r="D4470" i="9" s="1"/>
  <c r="E4469" i="9"/>
  <c r="D4469" i="9" s="1"/>
  <c r="E4468" i="9"/>
  <c r="D4468" i="9" s="1"/>
  <c r="E4467" i="9"/>
  <c r="D4467" i="9" s="1"/>
  <c r="E4466" i="9"/>
  <c r="D4466" i="9" s="1"/>
  <c r="E4465" i="9"/>
  <c r="D4465" i="9" s="1"/>
  <c r="E4464" i="9"/>
  <c r="D4464" i="9" s="1"/>
  <c r="E4463" i="9"/>
  <c r="D4463" i="9" s="1"/>
  <c r="E4462" i="9"/>
  <c r="D4462" i="9" s="1"/>
  <c r="E4461" i="9"/>
  <c r="D4461" i="9" s="1"/>
  <c r="E4460" i="9"/>
  <c r="D4460" i="9" s="1"/>
  <c r="E4459" i="9"/>
  <c r="D4459" i="9" s="1"/>
  <c r="E4458" i="9"/>
  <c r="D4458" i="9" s="1"/>
  <c r="E4457" i="9"/>
  <c r="D4457" i="9"/>
  <c r="E4456" i="9"/>
  <c r="D4456" i="9" s="1"/>
  <c r="E4455" i="9"/>
  <c r="D4455" i="9" s="1"/>
  <c r="E4454" i="9"/>
  <c r="D4454" i="9" s="1"/>
  <c r="E4453" i="9"/>
  <c r="D4453" i="9" s="1"/>
  <c r="E4452" i="9"/>
  <c r="D4452" i="9" s="1"/>
  <c r="E4451" i="9"/>
  <c r="D4451" i="9" s="1"/>
  <c r="E4450" i="9"/>
  <c r="D4450" i="9" s="1"/>
  <c r="E4449" i="9"/>
  <c r="D4449" i="9" s="1"/>
  <c r="E4448" i="9"/>
  <c r="D4448" i="9" s="1"/>
  <c r="E4447" i="9"/>
  <c r="D4447" i="9" s="1"/>
  <c r="E4446" i="9"/>
  <c r="D4446" i="9" s="1"/>
  <c r="E4445" i="9"/>
  <c r="D4445" i="9" s="1"/>
  <c r="E4444" i="9"/>
  <c r="D4444" i="9" s="1"/>
  <c r="E4443" i="9"/>
  <c r="D4443" i="9"/>
  <c r="E4442" i="9"/>
  <c r="D4442" i="9" s="1"/>
  <c r="E4441" i="9"/>
  <c r="D4441" i="9"/>
  <c r="E4440" i="9"/>
  <c r="D4440" i="9" s="1"/>
  <c r="E4439" i="9"/>
  <c r="D4439" i="9" s="1"/>
  <c r="E4438" i="9"/>
  <c r="D4438" i="9" s="1"/>
  <c r="E4437" i="9"/>
  <c r="D4437" i="9" s="1"/>
  <c r="E4436" i="9"/>
  <c r="D4436" i="9" s="1"/>
  <c r="E4435" i="9"/>
  <c r="D4435" i="9" s="1"/>
  <c r="E4434" i="9"/>
  <c r="D4434" i="9" s="1"/>
  <c r="E4433" i="9"/>
  <c r="D4433" i="9" s="1"/>
  <c r="E4432" i="9"/>
  <c r="D4432" i="9" s="1"/>
  <c r="E4431" i="9"/>
  <c r="D4431" i="9" s="1"/>
  <c r="E4430" i="9"/>
  <c r="D4430" i="9" s="1"/>
  <c r="E4429" i="9"/>
  <c r="D4429" i="9" s="1"/>
  <c r="E4428" i="9"/>
  <c r="D4428" i="9" s="1"/>
  <c r="E4427" i="9"/>
  <c r="D4427" i="9" s="1"/>
  <c r="E4426" i="9"/>
  <c r="D4426" i="9"/>
  <c r="E4425" i="9"/>
  <c r="D4425" i="9"/>
  <c r="E4424" i="9"/>
  <c r="D4424" i="9" s="1"/>
  <c r="E4423" i="9"/>
  <c r="D4423" i="9" s="1"/>
  <c r="E4422" i="9"/>
  <c r="D4422" i="9" s="1"/>
  <c r="E4421" i="9"/>
  <c r="D4421" i="9" s="1"/>
  <c r="E4420" i="9"/>
  <c r="D4420" i="9" s="1"/>
  <c r="E4419" i="9"/>
  <c r="D4419" i="9" s="1"/>
  <c r="E4418" i="9"/>
  <c r="D4418" i="9" s="1"/>
  <c r="E4417" i="9"/>
  <c r="D4417" i="9" s="1"/>
  <c r="E4416" i="9"/>
  <c r="D4416" i="9" s="1"/>
  <c r="E4415" i="9"/>
  <c r="D4415" i="9" s="1"/>
  <c r="E4414" i="9"/>
  <c r="D4414" i="9" s="1"/>
  <c r="E4413" i="9"/>
  <c r="D4413" i="9" s="1"/>
  <c r="E4412" i="9"/>
  <c r="D4412" i="9" s="1"/>
  <c r="E4411" i="9"/>
  <c r="D4411" i="9" s="1"/>
  <c r="E4410" i="9"/>
  <c r="D4410" i="9" s="1"/>
  <c r="E4409" i="9"/>
  <c r="D4409" i="9" s="1"/>
  <c r="E4408" i="9"/>
  <c r="D4408" i="9"/>
  <c r="E4407" i="9"/>
  <c r="D4407" i="9" s="1"/>
  <c r="E4406" i="9"/>
  <c r="D4406" i="9" s="1"/>
  <c r="E4405" i="9"/>
  <c r="D4405" i="9" s="1"/>
  <c r="E4404" i="9"/>
  <c r="D4404" i="9" s="1"/>
  <c r="E4403" i="9"/>
  <c r="D4403" i="9" s="1"/>
  <c r="E4402" i="9"/>
  <c r="D4402" i="9" s="1"/>
  <c r="E4401" i="9"/>
  <c r="D4401" i="9" s="1"/>
  <c r="E4400" i="9"/>
  <c r="D4400" i="9" s="1"/>
  <c r="E4399" i="9"/>
  <c r="D4399" i="9" s="1"/>
  <c r="E4398" i="9"/>
  <c r="D4398" i="9" s="1"/>
  <c r="E4397" i="9"/>
  <c r="D4397" i="9" s="1"/>
  <c r="E4396" i="9"/>
  <c r="D4396" i="9" s="1"/>
  <c r="E4395" i="9"/>
  <c r="D4395" i="9" s="1"/>
  <c r="E4394" i="9"/>
  <c r="D4394" i="9"/>
  <c r="E4393" i="9"/>
  <c r="D4393" i="9"/>
  <c r="E4392" i="9"/>
  <c r="D4392" i="9" s="1"/>
  <c r="E4391" i="9"/>
  <c r="D4391" i="9" s="1"/>
  <c r="E4390" i="9"/>
  <c r="D4390" i="9" s="1"/>
  <c r="E4389" i="9"/>
  <c r="D4389" i="9" s="1"/>
  <c r="E4388" i="9"/>
  <c r="D4388" i="9" s="1"/>
  <c r="E4387" i="9"/>
  <c r="D4387" i="9" s="1"/>
  <c r="E4386" i="9"/>
  <c r="D4386" i="9" s="1"/>
  <c r="E4385" i="9"/>
  <c r="D4385" i="9" s="1"/>
  <c r="E4384" i="9"/>
  <c r="D4384" i="9" s="1"/>
  <c r="E4383" i="9"/>
  <c r="D4383" i="9" s="1"/>
  <c r="E4382" i="9"/>
  <c r="D4382" i="9" s="1"/>
  <c r="E4381" i="9"/>
  <c r="D4381" i="9" s="1"/>
  <c r="E4380" i="9"/>
  <c r="D4380" i="9" s="1"/>
  <c r="E4379" i="9"/>
  <c r="D4379" i="9" s="1"/>
  <c r="E4378" i="9"/>
  <c r="D4378" i="9" s="1"/>
  <c r="E4377" i="9"/>
  <c r="D4377" i="9" s="1"/>
  <c r="E4376" i="9"/>
  <c r="D4376" i="9" s="1"/>
  <c r="E4375" i="9"/>
  <c r="D4375" i="9" s="1"/>
  <c r="E4374" i="9"/>
  <c r="D4374" i="9" s="1"/>
  <c r="E4373" i="9"/>
  <c r="D4373" i="9" s="1"/>
  <c r="E4372" i="9"/>
  <c r="D4372" i="9" s="1"/>
  <c r="E4371" i="9"/>
  <c r="D4371" i="9"/>
  <c r="E4370" i="9"/>
  <c r="D4370" i="9" s="1"/>
  <c r="E4369" i="9"/>
  <c r="D4369" i="9" s="1"/>
  <c r="E4368" i="9"/>
  <c r="D4368" i="9" s="1"/>
  <c r="E4367" i="9"/>
  <c r="D4367" i="9" s="1"/>
  <c r="E4366" i="9"/>
  <c r="D4366" i="9" s="1"/>
  <c r="E4365" i="9"/>
  <c r="D4365" i="9" s="1"/>
  <c r="E4364" i="9"/>
  <c r="D4364" i="9" s="1"/>
  <c r="E4363" i="9"/>
  <c r="D4363" i="9" s="1"/>
  <c r="E4362" i="9"/>
  <c r="D4362" i="9"/>
  <c r="E4361" i="9"/>
  <c r="D4361" i="9" s="1"/>
  <c r="E4360" i="9"/>
  <c r="D4360" i="9" s="1"/>
  <c r="E4359" i="9"/>
  <c r="D4359" i="9" s="1"/>
  <c r="E4358" i="9"/>
  <c r="D4358" i="9" s="1"/>
  <c r="E4357" i="9"/>
  <c r="D4357" i="9" s="1"/>
  <c r="E4356" i="9"/>
  <c r="D4356" i="9" s="1"/>
  <c r="E4355" i="9"/>
  <c r="D4355" i="9" s="1"/>
  <c r="E4354" i="9"/>
  <c r="D4354" i="9" s="1"/>
  <c r="E4353" i="9"/>
  <c r="D4353" i="9" s="1"/>
  <c r="E4352" i="9"/>
  <c r="D4352" i="9" s="1"/>
  <c r="E4351" i="9"/>
  <c r="D4351" i="9" s="1"/>
  <c r="E4350" i="9"/>
  <c r="D4350" i="9" s="1"/>
  <c r="E4349" i="9"/>
  <c r="D4349" i="9" s="1"/>
  <c r="E4348" i="9"/>
  <c r="D4348" i="9" s="1"/>
  <c r="E4347" i="9"/>
  <c r="D4347" i="9"/>
  <c r="E4346" i="9"/>
  <c r="D4346" i="9" s="1"/>
  <c r="E4345" i="9"/>
  <c r="D4345" i="9" s="1"/>
  <c r="E4344" i="9"/>
  <c r="D4344" i="9" s="1"/>
  <c r="E4343" i="9"/>
  <c r="D4343" i="9" s="1"/>
  <c r="E4342" i="9"/>
  <c r="D4342" i="9" s="1"/>
  <c r="E4341" i="9"/>
  <c r="D4341" i="9" s="1"/>
  <c r="E4340" i="9"/>
  <c r="D4340" i="9" s="1"/>
  <c r="E4339" i="9"/>
  <c r="D4339" i="9" s="1"/>
  <c r="E4338" i="9"/>
  <c r="D4338" i="9" s="1"/>
  <c r="E4337" i="9"/>
  <c r="D4337" i="9" s="1"/>
  <c r="E4336" i="9"/>
  <c r="D4336" i="9" s="1"/>
  <c r="E4335" i="9"/>
  <c r="D4335" i="9" s="1"/>
  <c r="E4334" i="9"/>
  <c r="D4334" i="9" s="1"/>
  <c r="E4333" i="9"/>
  <c r="D4333" i="9" s="1"/>
  <c r="E4332" i="9"/>
  <c r="D4332" i="9" s="1"/>
  <c r="E4331" i="9"/>
  <c r="D4331" i="9" s="1"/>
  <c r="E4330" i="9"/>
  <c r="D4330" i="9" s="1"/>
  <c r="E4329" i="9"/>
  <c r="D4329" i="9"/>
  <c r="E4328" i="9"/>
  <c r="D4328" i="9" s="1"/>
  <c r="E4327" i="9"/>
  <c r="D4327" i="9" s="1"/>
  <c r="E4326" i="9"/>
  <c r="D4326" i="9" s="1"/>
  <c r="E4325" i="9"/>
  <c r="D4325" i="9" s="1"/>
  <c r="E4324" i="9"/>
  <c r="D4324" i="9" s="1"/>
  <c r="E4323" i="9"/>
  <c r="D4323" i="9" s="1"/>
  <c r="E4322" i="9"/>
  <c r="D4322" i="9" s="1"/>
  <c r="E4321" i="9"/>
  <c r="D4321" i="9" s="1"/>
  <c r="E4320" i="9"/>
  <c r="D4320" i="9" s="1"/>
  <c r="E4319" i="9"/>
  <c r="D4319" i="9" s="1"/>
  <c r="E4318" i="9"/>
  <c r="D4318" i="9" s="1"/>
  <c r="E4317" i="9"/>
  <c r="D4317" i="9" s="1"/>
  <c r="E4316" i="9"/>
  <c r="D4316" i="9" s="1"/>
  <c r="E4315" i="9"/>
  <c r="D4315" i="9" s="1"/>
  <c r="E4314" i="9"/>
  <c r="D4314" i="9" s="1"/>
  <c r="E4313" i="9"/>
  <c r="D4313" i="9" s="1"/>
  <c r="E4312" i="9"/>
  <c r="D4312" i="9" s="1"/>
  <c r="E4311" i="9"/>
  <c r="D4311" i="9" s="1"/>
  <c r="E4310" i="9"/>
  <c r="D4310" i="9" s="1"/>
  <c r="E4309" i="9"/>
  <c r="D4309" i="9" s="1"/>
  <c r="E4308" i="9"/>
  <c r="D4308" i="9" s="1"/>
  <c r="E4307" i="9"/>
  <c r="D4307" i="9" s="1"/>
  <c r="E4306" i="9"/>
  <c r="D4306" i="9" s="1"/>
  <c r="E4305" i="9"/>
  <c r="D4305" i="9" s="1"/>
  <c r="E4304" i="9"/>
  <c r="D4304" i="9"/>
  <c r="E4303" i="9"/>
  <c r="D4303" i="9" s="1"/>
  <c r="E4302" i="9"/>
  <c r="D4302" i="9" s="1"/>
  <c r="E4301" i="9"/>
  <c r="D4301" i="9" s="1"/>
  <c r="E4300" i="9"/>
  <c r="D4300" i="9" s="1"/>
  <c r="E4299" i="9"/>
  <c r="D4299" i="9" s="1"/>
  <c r="E4298" i="9"/>
  <c r="D4298" i="9" s="1"/>
  <c r="E4297" i="9"/>
  <c r="D4297" i="9" s="1"/>
  <c r="E4296" i="9"/>
  <c r="D4296" i="9" s="1"/>
  <c r="E4295" i="9"/>
  <c r="D4295" i="9" s="1"/>
  <c r="E4294" i="9"/>
  <c r="D4294" i="9" s="1"/>
  <c r="E4293" i="9"/>
  <c r="D4293" i="9"/>
  <c r="E4292" i="9"/>
  <c r="D4292" i="9" s="1"/>
  <c r="E4291" i="9"/>
  <c r="D4291" i="9" s="1"/>
  <c r="E4290" i="9"/>
  <c r="D4290" i="9" s="1"/>
  <c r="E4289" i="9"/>
  <c r="D4289" i="9" s="1"/>
  <c r="E4288" i="9"/>
  <c r="D4288" i="9" s="1"/>
  <c r="E4287" i="9"/>
  <c r="D4287" i="9" s="1"/>
  <c r="E4286" i="9"/>
  <c r="D4286" i="9" s="1"/>
  <c r="E4285" i="9"/>
  <c r="D4285" i="9" s="1"/>
  <c r="E4284" i="9"/>
  <c r="D4284" i="9" s="1"/>
  <c r="E4283" i="9"/>
  <c r="D4283" i="9"/>
  <c r="E4282" i="9"/>
  <c r="D4282" i="9" s="1"/>
  <c r="E4281" i="9"/>
  <c r="D4281" i="9" s="1"/>
  <c r="E4280" i="9"/>
  <c r="D4280" i="9" s="1"/>
  <c r="E4279" i="9"/>
  <c r="D4279" i="9" s="1"/>
  <c r="E4278" i="9"/>
  <c r="D4278" i="9" s="1"/>
  <c r="E4277" i="9"/>
  <c r="D4277" i="9" s="1"/>
  <c r="E4276" i="9"/>
  <c r="D4276" i="9" s="1"/>
  <c r="E4275" i="9"/>
  <c r="D4275" i="9" s="1"/>
  <c r="E4274" i="9"/>
  <c r="D4274" i="9"/>
  <c r="E4273" i="9"/>
  <c r="D4273" i="9" s="1"/>
  <c r="E4272" i="9"/>
  <c r="D4272" i="9" s="1"/>
  <c r="E4271" i="9"/>
  <c r="D4271" i="9" s="1"/>
  <c r="E4270" i="9"/>
  <c r="D4270" i="9" s="1"/>
  <c r="E4269" i="9"/>
  <c r="D4269" i="9" s="1"/>
  <c r="E4268" i="9"/>
  <c r="D4268" i="9" s="1"/>
  <c r="E4267" i="9"/>
  <c r="D4267" i="9" s="1"/>
  <c r="E4266" i="9"/>
  <c r="D4266" i="9" s="1"/>
  <c r="E4265" i="9"/>
  <c r="D4265" i="9"/>
  <c r="E4264" i="9"/>
  <c r="D4264" i="9" s="1"/>
  <c r="E4263" i="9"/>
  <c r="D4263" i="9" s="1"/>
  <c r="E4262" i="9"/>
  <c r="D4262" i="9" s="1"/>
  <c r="E4261" i="9"/>
  <c r="D4261" i="9" s="1"/>
  <c r="E4260" i="9"/>
  <c r="D4260" i="9" s="1"/>
  <c r="E4259" i="9"/>
  <c r="D4259" i="9" s="1"/>
  <c r="E4258" i="9"/>
  <c r="D4258" i="9" s="1"/>
  <c r="E4257" i="9"/>
  <c r="D4257" i="9" s="1"/>
  <c r="E4256" i="9"/>
  <c r="D4256" i="9" s="1"/>
  <c r="E4255" i="9"/>
  <c r="D4255" i="9" s="1"/>
  <c r="E4254" i="9"/>
  <c r="D4254" i="9" s="1"/>
  <c r="E4253" i="9"/>
  <c r="D4253" i="9" s="1"/>
  <c r="E4252" i="9"/>
  <c r="D4252" i="9" s="1"/>
  <c r="E4251" i="9"/>
  <c r="D4251" i="9" s="1"/>
  <c r="E4250" i="9"/>
  <c r="D4250" i="9" s="1"/>
  <c r="E4249" i="9"/>
  <c r="D4249" i="9"/>
  <c r="E4248" i="9"/>
  <c r="D4248" i="9" s="1"/>
  <c r="E4247" i="9"/>
  <c r="D4247" i="9" s="1"/>
  <c r="E4246" i="9"/>
  <c r="D4246" i="9" s="1"/>
  <c r="E4245" i="9"/>
  <c r="D4245" i="9" s="1"/>
  <c r="E4244" i="9"/>
  <c r="D4244" i="9" s="1"/>
  <c r="E4243" i="9"/>
  <c r="D4243" i="9" s="1"/>
  <c r="E4242" i="9"/>
  <c r="D4242" i="9" s="1"/>
  <c r="E4241" i="9"/>
  <c r="D4241" i="9" s="1"/>
  <c r="E4240" i="9"/>
  <c r="D4240" i="9" s="1"/>
  <c r="E4239" i="9"/>
  <c r="D4239" i="9" s="1"/>
  <c r="E4238" i="9"/>
  <c r="D4238" i="9" s="1"/>
  <c r="E4237" i="9"/>
  <c r="D4237" i="9" s="1"/>
  <c r="E4236" i="9"/>
  <c r="D4236" i="9" s="1"/>
  <c r="E4235" i="9"/>
  <c r="D4235" i="9" s="1"/>
  <c r="E4234" i="9"/>
  <c r="D4234" i="9" s="1"/>
  <c r="E4233" i="9"/>
  <c r="D4233" i="9" s="1"/>
  <c r="E4232" i="9"/>
  <c r="D4232" i="9" s="1"/>
  <c r="E4231" i="9"/>
  <c r="D4231" i="9"/>
  <c r="E4230" i="9"/>
  <c r="D4230" i="9" s="1"/>
  <c r="E4229" i="9"/>
  <c r="D4229" i="9" s="1"/>
  <c r="E4228" i="9"/>
  <c r="D4228" i="9" s="1"/>
  <c r="E4227" i="9"/>
  <c r="D4227" i="9" s="1"/>
  <c r="E4226" i="9"/>
  <c r="D4226" i="9" s="1"/>
  <c r="E4225" i="9"/>
  <c r="D4225" i="9" s="1"/>
  <c r="E4224" i="9"/>
  <c r="D4224" i="9" s="1"/>
  <c r="E4223" i="9"/>
  <c r="D4223" i="9" s="1"/>
  <c r="E4222" i="9"/>
  <c r="D4222" i="9" s="1"/>
  <c r="E4221" i="9"/>
  <c r="D4221" i="9" s="1"/>
  <c r="E4220" i="9"/>
  <c r="D4220" i="9" s="1"/>
  <c r="E4219" i="9"/>
  <c r="D4219" i="9" s="1"/>
  <c r="E4218" i="9"/>
  <c r="D4218" i="9"/>
  <c r="E4217" i="9"/>
  <c r="D4217" i="9" s="1"/>
  <c r="E4216" i="9"/>
  <c r="D4216" i="9" s="1"/>
  <c r="E4215" i="9"/>
  <c r="D4215" i="9" s="1"/>
  <c r="E4214" i="9"/>
  <c r="D4214" i="9" s="1"/>
  <c r="E4213" i="9"/>
  <c r="D4213" i="9" s="1"/>
  <c r="E4212" i="9"/>
  <c r="D4212" i="9" s="1"/>
  <c r="E4211" i="9"/>
  <c r="D4211" i="9"/>
  <c r="E4210" i="9"/>
  <c r="D4210" i="9" s="1"/>
  <c r="E4209" i="9"/>
  <c r="D4209" i="9" s="1"/>
  <c r="E4208" i="9"/>
  <c r="D4208" i="9" s="1"/>
  <c r="E4207" i="9"/>
  <c r="D4207" i="9" s="1"/>
  <c r="E4206" i="9"/>
  <c r="D4206" i="9" s="1"/>
  <c r="E4205" i="9"/>
  <c r="D4205" i="9" s="1"/>
  <c r="E4204" i="9"/>
  <c r="D4204" i="9" s="1"/>
  <c r="E4203" i="9"/>
  <c r="D4203" i="9" s="1"/>
  <c r="E4202" i="9"/>
  <c r="D4202" i="9" s="1"/>
  <c r="E4201" i="9"/>
  <c r="D4201" i="9" s="1"/>
  <c r="E4200" i="9"/>
  <c r="D4200" i="9"/>
  <c r="E4199" i="9"/>
  <c r="D4199" i="9" s="1"/>
  <c r="E4198" i="9"/>
  <c r="D4198" i="9" s="1"/>
  <c r="E4197" i="9"/>
  <c r="D4197" i="9" s="1"/>
  <c r="E4196" i="9"/>
  <c r="D4196" i="9" s="1"/>
  <c r="E4195" i="9"/>
  <c r="D4195" i="9" s="1"/>
  <c r="E4194" i="9"/>
  <c r="D4194" i="9"/>
  <c r="E4193" i="9"/>
  <c r="D4193" i="9" s="1"/>
  <c r="E4192" i="9"/>
  <c r="D4192" i="9"/>
  <c r="E4191" i="9"/>
  <c r="D4191" i="9" s="1"/>
  <c r="E4190" i="9"/>
  <c r="D4190" i="9" s="1"/>
  <c r="E4189" i="9"/>
  <c r="D4189" i="9" s="1"/>
  <c r="E4188" i="9"/>
  <c r="D4188" i="9" s="1"/>
  <c r="E4187" i="9"/>
  <c r="D4187" i="9" s="1"/>
  <c r="E4186" i="9"/>
  <c r="D4186" i="9" s="1"/>
  <c r="E4185" i="9"/>
  <c r="D4185" i="9" s="1"/>
  <c r="E4184" i="9"/>
  <c r="D4184" i="9" s="1"/>
  <c r="E4183" i="9"/>
  <c r="D4183" i="9" s="1"/>
  <c r="E4182" i="9"/>
  <c r="D4182" i="9" s="1"/>
  <c r="E4181" i="9"/>
  <c r="D4181" i="9" s="1"/>
  <c r="E4180" i="9"/>
  <c r="D4180" i="9" s="1"/>
  <c r="E4179" i="9"/>
  <c r="D4179" i="9"/>
  <c r="E4178" i="9"/>
  <c r="D4178" i="9" s="1"/>
  <c r="E4177" i="9"/>
  <c r="D4177" i="9" s="1"/>
  <c r="E4176" i="9"/>
  <c r="D4176" i="9" s="1"/>
  <c r="E4175" i="9"/>
  <c r="D4175" i="9" s="1"/>
  <c r="E4174" i="9"/>
  <c r="D4174" i="9" s="1"/>
  <c r="E4173" i="9"/>
  <c r="D4173" i="9" s="1"/>
  <c r="E4172" i="9"/>
  <c r="D4172" i="9" s="1"/>
  <c r="E4171" i="9"/>
  <c r="D4171" i="9" s="1"/>
  <c r="E4170" i="9"/>
  <c r="D4170" i="9" s="1"/>
  <c r="E4169" i="9"/>
  <c r="D4169" i="9" s="1"/>
  <c r="E4168" i="9"/>
  <c r="D4168" i="9" s="1"/>
  <c r="E4167" i="9"/>
  <c r="D4167" i="9" s="1"/>
  <c r="E4166" i="9"/>
  <c r="D4166" i="9" s="1"/>
  <c r="E4165" i="9"/>
  <c r="D4165" i="9" s="1"/>
  <c r="E4164" i="9"/>
  <c r="D4164" i="9" s="1"/>
  <c r="E4163" i="9"/>
  <c r="D4163" i="9" s="1"/>
  <c r="E4162" i="9"/>
  <c r="D4162" i="9" s="1"/>
  <c r="E4161" i="9"/>
  <c r="D4161" i="9"/>
  <c r="E4160" i="9"/>
  <c r="D4160" i="9" s="1"/>
  <c r="E4159" i="9"/>
  <c r="D4159" i="9" s="1"/>
  <c r="E4158" i="9"/>
  <c r="D4158" i="9" s="1"/>
  <c r="E4157" i="9"/>
  <c r="D4157" i="9" s="1"/>
  <c r="E4156" i="9"/>
  <c r="D4156" i="9" s="1"/>
  <c r="E4155" i="9"/>
  <c r="D4155" i="9"/>
  <c r="E4154" i="9"/>
  <c r="D4154" i="9" s="1"/>
  <c r="E4153" i="9"/>
  <c r="D4153" i="9" s="1"/>
  <c r="E4152" i="9"/>
  <c r="D4152" i="9" s="1"/>
  <c r="E4151" i="9"/>
  <c r="D4151" i="9" s="1"/>
  <c r="E4150" i="9"/>
  <c r="D4150" i="9"/>
  <c r="E4149" i="9"/>
  <c r="D4149" i="9" s="1"/>
  <c r="E4148" i="9"/>
  <c r="D4148" i="9" s="1"/>
  <c r="E4147" i="9"/>
  <c r="D4147" i="9" s="1"/>
  <c r="E4146" i="9"/>
  <c r="D4146" i="9"/>
  <c r="E4145" i="9"/>
  <c r="D4145" i="9" s="1"/>
  <c r="E4144" i="9"/>
  <c r="D4144" i="9" s="1"/>
  <c r="E4143" i="9"/>
  <c r="D4143" i="9" s="1"/>
  <c r="E4142" i="9"/>
  <c r="D4142" i="9" s="1"/>
  <c r="E4141" i="9"/>
  <c r="D4141" i="9" s="1"/>
  <c r="E4140" i="9"/>
  <c r="D4140" i="9" s="1"/>
  <c r="E4139" i="9"/>
  <c r="D4139" i="9" s="1"/>
  <c r="E4138" i="9"/>
  <c r="D4138" i="9" s="1"/>
  <c r="E4137" i="9"/>
  <c r="D4137" i="9"/>
  <c r="E4136" i="9"/>
  <c r="D4136" i="9" s="1"/>
  <c r="E4135" i="9"/>
  <c r="D4135" i="9"/>
  <c r="E4134" i="9"/>
  <c r="D4134" i="9" s="1"/>
  <c r="E4133" i="9"/>
  <c r="D4133" i="9" s="1"/>
  <c r="E4132" i="9"/>
  <c r="D4132" i="9" s="1"/>
  <c r="E4131" i="9"/>
  <c r="D4131" i="9" s="1"/>
  <c r="E4130" i="9"/>
  <c r="D4130" i="9" s="1"/>
  <c r="E4129" i="9"/>
  <c r="D4129" i="9" s="1"/>
  <c r="E4128" i="9"/>
  <c r="D4128" i="9" s="1"/>
  <c r="E4127" i="9"/>
  <c r="D4127" i="9" s="1"/>
  <c r="E4126" i="9"/>
  <c r="D4126" i="9" s="1"/>
  <c r="E4125" i="9"/>
  <c r="D4125" i="9" s="1"/>
  <c r="E4124" i="9"/>
  <c r="D4124" i="9" s="1"/>
  <c r="E4123" i="9"/>
  <c r="D4123" i="9" s="1"/>
  <c r="E4122" i="9"/>
  <c r="D4122" i="9"/>
  <c r="E4121" i="9"/>
  <c r="D4121" i="9" s="1"/>
  <c r="E4120" i="9"/>
  <c r="D4120" i="9" s="1"/>
  <c r="E4119" i="9"/>
  <c r="D4119" i="9" s="1"/>
  <c r="E4118" i="9"/>
  <c r="D4118" i="9" s="1"/>
  <c r="E4117" i="9"/>
  <c r="D4117" i="9" s="1"/>
  <c r="E4116" i="9"/>
  <c r="D4116" i="9" s="1"/>
  <c r="E4115" i="9"/>
  <c r="D4115" i="9" s="1"/>
  <c r="E4114" i="9"/>
  <c r="D4114" i="9" s="1"/>
  <c r="E4113" i="9"/>
  <c r="D4113" i="9" s="1"/>
  <c r="E4112" i="9"/>
  <c r="D4112" i="9" s="1"/>
  <c r="E4111" i="9"/>
  <c r="D4111" i="9" s="1"/>
  <c r="E4110" i="9"/>
  <c r="D4110" i="9" s="1"/>
  <c r="E4109" i="9"/>
  <c r="D4109" i="9" s="1"/>
  <c r="E4108" i="9"/>
  <c r="D4108" i="9" s="1"/>
  <c r="E4107" i="9"/>
  <c r="D4107" i="9" s="1"/>
  <c r="E4106" i="9"/>
  <c r="D4106" i="9" s="1"/>
  <c r="E4105" i="9"/>
  <c r="D4105" i="9" s="1"/>
  <c r="E4104" i="9"/>
  <c r="D4104" i="9"/>
  <c r="E4103" i="9"/>
  <c r="D4103" i="9" s="1"/>
  <c r="E4102" i="9"/>
  <c r="D4102" i="9" s="1"/>
  <c r="E4101" i="9"/>
  <c r="D4101" i="9" s="1"/>
  <c r="E4100" i="9"/>
  <c r="D4100" i="9" s="1"/>
  <c r="E4099" i="9"/>
  <c r="D4099" i="9" s="1"/>
  <c r="E4098" i="9"/>
  <c r="D4098" i="9"/>
  <c r="E4097" i="9"/>
  <c r="D4097" i="9" s="1"/>
  <c r="E4096" i="9"/>
  <c r="D4096" i="9" s="1"/>
  <c r="E4095" i="9"/>
  <c r="D4095" i="9" s="1"/>
  <c r="E4094" i="9"/>
  <c r="D4094" i="9" s="1"/>
  <c r="E4093" i="9"/>
  <c r="D4093" i="9" s="1"/>
  <c r="E4092" i="9"/>
  <c r="D4092" i="9" s="1"/>
  <c r="E4091" i="9"/>
  <c r="D4091" i="9"/>
  <c r="E4090" i="9"/>
  <c r="D4090" i="9" s="1"/>
  <c r="E4089" i="9"/>
  <c r="D4089" i="9" s="1"/>
  <c r="E4088" i="9"/>
  <c r="D4088" i="9" s="1"/>
  <c r="E4087" i="9"/>
  <c r="D4087" i="9" s="1"/>
  <c r="E4086" i="9"/>
  <c r="D4086" i="9"/>
  <c r="E4085" i="9"/>
  <c r="D4085" i="9" s="1"/>
  <c r="E4084" i="9"/>
  <c r="D4084" i="9" s="1"/>
  <c r="E4083" i="9"/>
  <c r="D4083" i="9" s="1"/>
  <c r="E4082" i="9"/>
  <c r="D4082" i="9" s="1"/>
  <c r="E4081" i="9"/>
  <c r="D4081" i="9" s="1"/>
  <c r="E4080" i="9"/>
  <c r="D4080" i="9" s="1"/>
  <c r="E4079" i="9"/>
  <c r="D4079" i="9" s="1"/>
  <c r="E4078" i="9"/>
  <c r="D4078" i="9" s="1"/>
  <c r="E4077" i="9"/>
  <c r="D4077" i="9" s="1"/>
  <c r="E4076" i="9"/>
  <c r="D4076" i="9" s="1"/>
  <c r="E4075" i="9"/>
  <c r="D4075" i="9" s="1"/>
  <c r="E4074" i="9"/>
  <c r="D4074" i="9" s="1"/>
  <c r="E4073" i="9"/>
  <c r="D4073" i="9"/>
  <c r="E4072" i="9"/>
  <c r="D4072" i="9" s="1"/>
  <c r="E4071" i="9"/>
  <c r="D4071" i="9" s="1"/>
  <c r="E4070" i="9"/>
  <c r="D4070" i="9" s="1"/>
  <c r="E4069" i="9"/>
  <c r="D4069" i="9" s="1"/>
  <c r="E4068" i="9"/>
  <c r="D4068" i="9" s="1"/>
  <c r="E4067" i="9"/>
  <c r="D4067" i="9" s="1"/>
  <c r="E4066" i="9"/>
  <c r="D4066" i="9" s="1"/>
  <c r="E4065" i="9"/>
  <c r="D4065" i="9" s="1"/>
  <c r="E4064" i="9"/>
  <c r="D4064" i="9" s="1"/>
  <c r="E4063" i="9"/>
  <c r="D4063" i="9" s="1"/>
  <c r="E4062" i="9"/>
  <c r="D4062" i="9" s="1"/>
  <c r="E4061" i="9"/>
  <c r="D4061" i="9" s="1"/>
  <c r="E4060" i="9"/>
  <c r="D4060" i="9" s="1"/>
  <c r="E4059" i="9"/>
  <c r="D4059" i="9" s="1"/>
  <c r="E4058" i="9"/>
  <c r="D4058" i="9" s="1"/>
  <c r="E4057" i="9"/>
  <c r="D4057" i="9" s="1"/>
  <c r="E4056" i="9"/>
  <c r="D4056" i="9" s="1"/>
  <c r="E4055" i="9"/>
  <c r="D4055" i="9" s="1"/>
  <c r="E4054" i="9"/>
  <c r="D4054" i="9" s="1"/>
  <c r="E4053" i="9"/>
  <c r="D4053" i="9" s="1"/>
  <c r="E4052" i="9"/>
  <c r="D4052" i="9" s="1"/>
  <c r="E4051" i="9"/>
  <c r="D4051" i="9" s="1"/>
  <c r="E4050" i="9"/>
  <c r="D4050" i="9" s="1"/>
  <c r="E4049" i="9"/>
  <c r="D4049" i="9" s="1"/>
  <c r="E4048" i="9"/>
  <c r="D4048" i="9" s="1"/>
  <c r="E4047" i="9"/>
  <c r="D4047" i="9" s="1"/>
  <c r="E4046" i="9"/>
  <c r="D4046" i="9" s="1"/>
  <c r="E4045" i="9"/>
  <c r="D4045" i="9" s="1"/>
  <c r="E4044" i="9"/>
  <c r="D4044" i="9" s="1"/>
  <c r="E4043" i="9"/>
  <c r="D4043" i="9"/>
  <c r="E4042" i="9"/>
  <c r="D4042" i="9" s="1"/>
  <c r="E4041" i="9"/>
  <c r="D4041" i="9" s="1"/>
  <c r="E4040" i="9"/>
  <c r="D4040" i="9"/>
  <c r="E4039" i="9"/>
  <c r="D4039" i="9" s="1"/>
  <c r="E4038" i="9"/>
  <c r="D4038" i="9" s="1"/>
  <c r="E4037" i="9"/>
  <c r="D4037" i="9" s="1"/>
  <c r="E4036" i="9"/>
  <c r="D4036" i="9" s="1"/>
  <c r="E4035" i="9"/>
  <c r="D4035" i="9" s="1"/>
  <c r="E4034" i="9"/>
  <c r="D4034" i="9" s="1"/>
  <c r="E4033" i="9"/>
  <c r="D4033" i="9" s="1"/>
  <c r="E4032" i="9"/>
  <c r="D4032" i="9" s="1"/>
  <c r="E4031" i="9"/>
  <c r="D4031" i="9"/>
  <c r="E4030" i="9"/>
  <c r="D4030" i="9" s="1"/>
  <c r="E4029" i="9"/>
  <c r="D4029" i="9" s="1"/>
  <c r="E4028" i="9"/>
  <c r="D4028" i="9" s="1"/>
  <c r="E4027" i="9"/>
  <c r="D4027" i="9" s="1"/>
  <c r="E4026" i="9"/>
  <c r="D4026" i="9" s="1"/>
  <c r="E4025" i="9"/>
  <c r="D4025" i="9" s="1"/>
  <c r="E4024" i="9"/>
  <c r="D4024" i="9" s="1"/>
  <c r="E4023" i="9"/>
  <c r="D4023" i="9" s="1"/>
  <c r="E4022" i="9"/>
  <c r="D4022" i="9" s="1"/>
  <c r="E4021" i="9"/>
  <c r="D4021" i="9" s="1"/>
  <c r="E4020" i="9"/>
  <c r="D4020" i="9" s="1"/>
  <c r="E4019" i="9"/>
  <c r="D4019" i="9" s="1"/>
  <c r="E4018" i="9"/>
  <c r="D4018" i="9"/>
  <c r="E4017" i="9"/>
  <c r="D4017" i="9" s="1"/>
  <c r="E4016" i="9"/>
  <c r="D4016" i="9" s="1"/>
  <c r="E4015" i="9"/>
  <c r="D4015" i="9" s="1"/>
  <c r="E4014" i="9"/>
  <c r="D4014" i="9" s="1"/>
  <c r="E4013" i="9"/>
  <c r="D4013" i="9" s="1"/>
  <c r="E4012" i="9"/>
  <c r="D4012" i="9" s="1"/>
  <c r="E4011" i="9"/>
  <c r="D4011" i="9" s="1"/>
  <c r="E4010" i="9"/>
  <c r="D4010" i="9" s="1"/>
  <c r="E4009" i="9"/>
  <c r="D4009" i="9"/>
  <c r="E4008" i="9"/>
  <c r="D4008" i="9" s="1"/>
  <c r="E4007" i="9"/>
  <c r="D4007" i="9" s="1"/>
  <c r="E4006" i="9"/>
  <c r="D4006" i="9" s="1"/>
  <c r="E4005" i="9"/>
  <c r="D4005" i="9" s="1"/>
  <c r="E4004" i="9"/>
  <c r="D4004" i="9" s="1"/>
  <c r="E4003" i="9"/>
  <c r="D4003" i="9" s="1"/>
  <c r="E4002" i="9"/>
  <c r="D4002" i="9" s="1"/>
  <c r="E4001" i="9"/>
  <c r="D4001" i="9" s="1"/>
  <c r="E4000" i="9"/>
  <c r="D4000" i="9"/>
  <c r="E3999" i="9"/>
  <c r="D3999" i="9" s="1"/>
  <c r="E3998" i="9"/>
  <c r="D3998" i="9"/>
  <c r="E3997" i="9"/>
  <c r="D3997" i="9" s="1"/>
  <c r="E3996" i="9"/>
  <c r="D3996" i="9" s="1"/>
  <c r="E3995" i="9"/>
  <c r="D3995" i="9" s="1"/>
  <c r="E3994" i="9"/>
  <c r="D3994" i="9" s="1"/>
  <c r="E3993" i="9"/>
  <c r="D3993" i="9" s="1"/>
  <c r="E3992" i="9"/>
  <c r="D3992" i="9" s="1"/>
  <c r="E3991" i="9"/>
  <c r="D3991" i="9" s="1"/>
  <c r="E3990" i="9"/>
  <c r="D3990" i="9" s="1"/>
  <c r="E3989" i="9"/>
  <c r="D3989" i="9" s="1"/>
  <c r="E3988" i="9"/>
  <c r="D3988" i="9" s="1"/>
  <c r="E3987" i="9"/>
  <c r="D3987" i="9" s="1"/>
  <c r="E3986" i="9"/>
  <c r="D3986" i="9" s="1"/>
  <c r="E3985" i="9"/>
  <c r="D3985" i="9" s="1"/>
  <c r="E3984" i="9"/>
  <c r="D3984" i="9" s="1"/>
  <c r="E3983" i="9"/>
  <c r="D3983" i="9" s="1"/>
  <c r="E3982" i="9"/>
  <c r="D3982" i="9" s="1"/>
  <c r="E3981" i="9"/>
  <c r="D3981" i="9" s="1"/>
  <c r="E3980" i="9"/>
  <c r="D3980" i="9" s="1"/>
  <c r="E3979" i="9"/>
  <c r="D3979" i="9"/>
  <c r="E3978" i="9"/>
  <c r="D3978" i="9"/>
  <c r="E3977" i="9"/>
  <c r="D3977" i="9" s="1"/>
  <c r="E3976" i="9"/>
  <c r="D3976" i="9" s="1"/>
  <c r="E3975" i="9"/>
  <c r="D3975" i="9" s="1"/>
  <c r="E3974" i="9"/>
  <c r="D3974" i="9"/>
  <c r="E3973" i="9"/>
  <c r="D3973" i="9" s="1"/>
  <c r="E3972" i="9"/>
  <c r="D3972" i="9" s="1"/>
  <c r="E3971" i="9"/>
  <c r="D3971" i="9" s="1"/>
  <c r="E3970" i="9"/>
  <c r="D3970" i="9" s="1"/>
  <c r="E3969" i="9"/>
  <c r="D3969" i="9" s="1"/>
  <c r="E3968" i="9"/>
  <c r="D3968" i="9" s="1"/>
  <c r="E3967" i="9"/>
  <c r="D3967" i="9" s="1"/>
  <c r="E3966" i="9"/>
  <c r="D3966" i="9" s="1"/>
  <c r="E3965" i="9"/>
  <c r="D3965" i="9" s="1"/>
  <c r="E3964" i="9"/>
  <c r="D3964" i="9" s="1"/>
  <c r="E3963" i="9"/>
  <c r="D3963" i="9"/>
  <c r="E3962" i="9"/>
  <c r="D3962" i="9" s="1"/>
  <c r="E3961" i="9"/>
  <c r="D3961" i="9" s="1"/>
  <c r="E3960" i="9"/>
  <c r="D3960" i="9" s="1"/>
  <c r="E3959" i="9"/>
  <c r="D3959" i="9" s="1"/>
  <c r="E3958" i="9"/>
  <c r="D3958" i="9" s="1"/>
  <c r="E3957" i="9"/>
  <c r="D3957" i="9" s="1"/>
  <c r="E3956" i="9"/>
  <c r="D3956" i="9" s="1"/>
  <c r="E3955" i="9"/>
  <c r="D3955" i="9" s="1"/>
  <c r="E3954" i="9"/>
  <c r="D3954" i="9" s="1"/>
  <c r="E3953" i="9"/>
  <c r="D3953" i="9" s="1"/>
  <c r="E3952" i="9"/>
  <c r="D3952" i="9" s="1"/>
  <c r="E3951" i="9"/>
  <c r="D3951" i="9" s="1"/>
  <c r="E3950" i="9"/>
  <c r="D3950" i="9" s="1"/>
  <c r="E3949" i="9"/>
  <c r="D3949" i="9" s="1"/>
  <c r="E3948" i="9"/>
  <c r="D3948" i="9" s="1"/>
  <c r="E3947" i="9"/>
  <c r="D3947" i="9" s="1"/>
  <c r="E3946" i="9"/>
  <c r="D3946" i="9"/>
  <c r="E3945" i="9"/>
  <c r="D3945" i="9"/>
  <c r="E3944" i="9"/>
  <c r="D3944" i="9"/>
  <c r="E3943" i="9"/>
  <c r="D3943" i="9"/>
  <c r="E3942" i="9"/>
  <c r="D3942" i="9" s="1"/>
  <c r="E3941" i="9"/>
  <c r="D3941" i="9"/>
  <c r="E3940" i="9"/>
  <c r="D3940" i="9" s="1"/>
  <c r="E3939" i="9"/>
  <c r="D3939" i="9" s="1"/>
  <c r="E3938" i="9"/>
  <c r="D3938" i="9" s="1"/>
  <c r="E3937" i="9"/>
  <c r="D3937" i="9" s="1"/>
  <c r="E3936" i="9"/>
  <c r="D3936" i="9" s="1"/>
  <c r="E3935" i="9"/>
  <c r="D3935" i="9" s="1"/>
  <c r="E3934" i="9"/>
  <c r="D3934" i="9"/>
  <c r="E3933" i="9"/>
  <c r="D3933" i="9" s="1"/>
  <c r="E3932" i="9"/>
  <c r="D3932" i="9" s="1"/>
  <c r="E3931" i="9"/>
  <c r="D3931" i="9"/>
  <c r="E3930" i="9"/>
  <c r="D3930" i="9" s="1"/>
  <c r="E3929" i="9"/>
  <c r="D3929" i="9"/>
  <c r="E3928" i="9"/>
  <c r="D3928" i="9" s="1"/>
  <c r="E3927" i="9"/>
  <c r="D3927" i="9" s="1"/>
  <c r="E3834" i="9"/>
  <c r="E3827" i="9"/>
  <c r="E3826" i="9"/>
  <c r="E3825" i="9"/>
  <c r="E3824" i="9"/>
  <c r="E3823" i="9"/>
  <c r="E3822" i="9"/>
  <c r="E3821" i="9"/>
  <c r="E3820" i="9"/>
  <c r="E3819" i="9"/>
  <c r="E3818" i="9"/>
  <c r="E3817" i="9"/>
  <c r="E3816" i="9"/>
  <c r="E3815" i="9"/>
  <c r="E3814" i="9"/>
  <c r="E3813" i="9"/>
  <c r="E3812" i="9"/>
  <c r="E3811" i="9"/>
  <c r="E3810" i="9"/>
  <c r="E3809" i="9"/>
  <c r="E3808" i="9"/>
  <c r="E3807" i="9"/>
  <c r="E3806" i="9"/>
  <c r="E3805" i="9"/>
  <c r="E3804" i="9"/>
  <c r="E3803" i="9"/>
  <c r="E3802" i="9"/>
  <c r="D3802" i="9" s="1"/>
  <c r="E3801" i="9"/>
  <c r="D3801" i="9" s="1"/>
  <c r="E3800" i="9"/>
  <c r="D3800" i="9" s="1"/>
  <c r="E3799" i="9"/>
  <c r="D3799" i="9" s="1"/>
  <c r="E3798" i="9"/>
  <c r="D3798" i="9" s="1"/>
  <c r="E3797" i="9"/>
  <c r="D3797" i="9" s="1"/>
  <c r="E3796" i="9"/>
  <c r="D3796" i="9" s="1"/>
  <c r="E3795" i="9"/>
  <c r="D3795" i="9" s="1"/>
  <c r="E3794" i="9"/>
  <c r="D3794" i="9" s="1"/>
  <c r="E3793" i="9"/>
  <c r="D3793" i="9" s="1"/>
  <c r="E3792" i="9"/>
  <c r="D3792" i="9" s="1"/>
  <c r="E3791" i="9"/>
  <c r="D3791" i="9" s="1"/>
  <c r="E3790" i="9"/>
  <c r="D3790" i="9" s="1"/>
  <c r="E3789" i="9"/>
  <c r="D3789" i="9" s="1"/>
  <c r="E3788" i="9"/>
  <c r="D3788" i="9" s="1"/>
  <c r="E3787" i="9"/>
  <c r="D3787" i="9" s="1"/>
  <c r="E3786" i="9"/>
  <c r="D3786" i="9" s="1"/>
  <c r="E3785" i="9"/>
  <c r="D3785" i="9" s="1"/>
  <c r="E3784" i="9"/>
  <c r="D3784" i="9" s="1"/>
  <c r="E3783" i="9"/>
  <c r="D3783" i="9" s="1"/>
  <c r="E3782" i="9"/>
  <c r="D3782" i="9" s="1"/>
  <c r="E3781" i="9"/>
  <c r="D3781" i="9" s="1"/>
  <c r="E3780" i="9"/>
  <c r="D3780" i="9" s="1"/>
  <c r="E3779" i="9"/>
  <c r="D3779" i="9" s="1"/>
  <c r="E3778" i="9"/>
  <c r="D3778" i="9" s="1"/>
  <c r="E3777" i="9"/>
  <c r="D3777" i="9" s="1"/>
  <c r="E3776" i="9"/>
  <c r="D3776" i="9" s="1"/>
  <c r="E3775" i="9"/>
  <c r="D3775" i="9" s="1"/>
  <c r="E3774" i="9"/>
  <c r="D3774" i="9" s="1"/>
  <c r="E3773" i="9"/>
  <c r="D3773" i="9" s="1"/>
  <c r="E3772" i="9"/>
  <c r="D3772" i="9" s="1"/>
  <c r="E3771" i="9"/>
  <c r="D3771" i="9" s="1"/>
  <c r="E3770" i="9"/>
  <c r="D3770" i="9" s="1"/>
  <c r="E3769" i="9"/>
  <c r="D3769" i="9" s="1"/>
  <c r="E3768" i="9"/>
  <c r="D3768" i="9" s="1"/>
  <c r="E3767" i="9"/>
  <c r="D3767" i="9" s="1"/>
  <c r="E3766" i="9"/>
  <c r="D3766" i="9" s="1"/>
  <c r="E3765" i="9"/>
  <c r="D3765" i="9" s="1"/>
  <c r="E3764" i="9"/>
  <c r="D3764" i="9" s="1"/>
  <c r="E3763" i="9"/>
  <c r="D3763" i="9" s="1"/>
  <c r="E3762" i="9"/>
  <c r="D3762" i="9" s="1"/>
  <c r="E3761" i="9"/>
  <c r="D3761" i="9" s="1"/>
  <c r="E3760" i="9"/>
  <c r="D3760" i="9" s="1"/>
  <c r="E3759" i="9"/>
  <c r="D3759" i="9" s="1"/>
  <c r="E3758" i="9"/>
  <c r="D3758" i="9" s="1"/>
  <c r="E3757" i="9"/>
  <c r="D3757" i="9" s="1"/>
  <c r="E3756" i="9"/>
  <c r="D3756" i="9" s="1"/>
  <c r="E3755" i="9"/>
  <c r="D3755" i="9" s="1"/>
  <c r="E3754" i="9"/>
  <c r="D3754" i="9" s="1"/>
  <c r="E3753" i="9"/>
  <c r="D3753" i="9" s="1"/>
  <c r="E3752" i="9"/>
  <c r="D3752" i="9" s="1"/>
  <c r="E3751" i="9"/>
  <c r="D3751" i="9" s="1"/>
  <c r="E3750" i="9"/>
  <c r="D3750" i="9" s="1"/>
  <c r="E3749" i="9"/>
  <c r="D3749" i="9" s="1"/>
  <c r="E3748" i="9"/>
  <c r="D3748" i="9" s="1"/>
  <c r="E3747" i="9"/>
  <c r="D3747" i="9" s="1"/>
  <c r="E3746" i="9"/>
  <c r="D3746" i="9" s="1"/>
  <c r="E3745" i="9"/>
  <c r="D3745" i="9" s="1"/>
  <c r="E3744" i="9"/>
  <c r="D3744" i="9" s="1"/>
  <c r="E3743" i="9"/>
  <c r="D3743" i="9" s="1"/>
  <c r="E3742" i="9"/>
  <c r="D3742" i="9" s="1"/>
  <c r="E3741" i="9"/>
  <c r="D3741" i="9" s="1"/>
  <c r="E3740" i="9"/>
  <c r="D3740" i="9" s="1"/>
  <c r="E3739" i="9"/>
  <c r="D3739" i="9" s="1"/>
  <c r="E3738" i="9"/>
  <c r="D3738" i="9" s="1"/>
  <c r="E3737" i="9"/>
  <c r="D3737" i="9" s="1"/>
  <c r="E3736" i="9"/>
  <c r="D3736" i="9" s="1"/>
  <c r="E3735" i="9"/>
  <c r="D3735" i="9" s="1"/>
  <c r="E3734" i="9"/>
  <c r="D3734" i="9" s="1"/>
  <c r="E3733" i="9"/>
  <c r="D3733" i="9" s="1"/>
  <c r="E3732" i="9"/>
  <c r="D3732" i="9" s="1"/>
  <c r="E3731" i="9"/>
  <c r="D3731" i="9" s="1"/>
  <c r="E3730" i="9"/>
  <c r="D3730" i="9" s="1"/>
  <c r="E3729" i="9"/>
  <c r="D3729" i="9" s="1"/>
  <c r="E3728" i="9"/>
  <c r="D3728" i="9" s="1"/>
  <c r="E3727" i="9"/>
  <c r="D3727" i="9" s="1"/>
  <c r="E3726" i="9"/>
  <c r="D3726" i="9" s="1"/>
  <c r="E3725" i="9"/>
  <c r="D3725" i="9" s="1"/>
  <c r="E3724" i="9"/>
  <c r="D3724" i="9" s="1"/>
  <c r="E3723" i="9"/>
  <c r="D3723" i="9" s="1"/>
  <c r="E3722" i="9"/>
  <c r="D3722" i="9" s="1"/>
  <c r="E3721" i="9"/>
  <c r="D3721" i="9" s="1"/>
  <c r="E3720" i="9"/>
  <c r="D3720" i="9" s="1"/>
  <c r="E3719" i="9"/>
  <c r="D3719" i="9" s="1"/>
  <c r="E3718" i="9"/>
  <c r="D3718" i="9" s="1"/>
  <c r="E3717" i="9"/>
  <c r="D3717" i="9" s="1"/>
  <c r="E3716" i="9"/>
  <c r="D3716" i="9" s="1"/>
  <c r="E3715" i="9"/>
  <c r="D3715" i="9" s="1"/>
  <c r="E3714" i="9"/>
  <c r="D3714" i="9" s="1"/>
  <c r="E3713" i="9"/>
  <c r="D3713" i="9" s="1"/>
  <c r="E3712" i="9"/>
  <c r="D3712" i="9" s="1"/>
  <c r="E3711" i="9"/>
  <c r="D3711" i="9" s="1"/>
  <c r="E3710" i="9"/>
  <c r="D3710" i="9" s="1"/>
  <c r="E3709" i="9"/>
  <c r="D3709" i="9" s="1"/>
  <c r="E3708" i="9"/>
  <c r="D3708" i="9" s="1"/>
  <c r="E3707" i="9"/>
  <c r="D3707" i="9" s="1"/>
  <c r="E3706" i="9"/>
  <c r="D3706" i="9" s="1"/>
  <c r="E3705" i="9"/>
  <c r="D3705" i="9" s="1"/>
  <c r="E3704" i="9"/>
  <c r="D3704" i="9" s="1"/>
  <c r="E3703" i="9"/>
  <c r="D3703" i="9" s="1"/>
  <c r="E3702" i="9"/>
  <c r="D3702" i="9" s="1"/>
  <c r="E3701" i="9"/>
  <c r="D3701" i="9" s="1"/>
  <c r="E3700" i="9"/>
  <c r="D3700" i="9" s="1"/>
  <c r="E3699" i="9"/>
  <c r="D3699" i="9" s="1"/>
  <c r="E3698" i="9"/>
  <c r="D3698" i="9" s="1"/>
  <c r="E3697" i="9"/>
  <c r="D3697" i="9" s="1"/>
  <c r="E3696" i="9"/>
  <c r="D3696" i="9"/>
  <c r="E3695" i="9"/>
  <c r="D3695" i="9" s="1"/>
  <c r="E3694" i="9"/>
  <c r="D3694" i="9" s="1"/>
  <c r="E3693" i="9"/>
  <c r="D3693" i="9" s="1"/>
  <c r="E3692" i="9"/>
  <c r="D3692" i="9" s="1"/>
  <c r="E3691" i="9"/>
  <c r="D3691" i="9" s="1"/>
  <c r="E3690" i="9"/>
  <c r="D3690" i="9" s="1"/>
  <c r="E3689" i="9"/>
  <c r="D3689" i="9" s="1"/>
  <c r="E3688" i="9"/>
  <c r="D3688" i="9" s="1"/>
  <c r="E3687" i="9"/>
  <c r="D3687" i="9" s="1"/>
  <c r="E3686" i="9"/>
  <c r="D3686" i="9" s="1"/>
  <c r="E3685" i="9"/>
  <c r="D3685" i="9" s="1"/>
  <c r="E3684" i="9"/>
  <c r="D3684" i="9" s="1"/>
  <c r="E3683" i="9"/>
  <c r="D3683" i="9" s="1"/>
  <c r="E3682" i="9"/>
  <c r="D3682" i="9" s="1"/>
  <c r="E3681" i="9"/>
  <c r="D3681" i="9" s="1"/>
  <c r="E3680" i="9"/>
  <c r="D3680" i="9" s="1"/>
  <c r="E3679" i="9"/>
  <c r="D3679" i="9" s="1"/>
  <c r="E3678" i="9"/>
  <c r="D3678" i="9" s="1"/>
  <c r="E3677" i="9"/>
  <c r="D3677" i="9" s="1"/>
  <c r="E3676" i="9"/>
  <c r="D3676" i="9" s="1"/>
  <c r="E3675" i="9"/>
  <c r="D3675" i="9" s="1"/>
  <c r="E3674" i="9"/>
  <c r="D3674" i="9" s="1"/>
  <c r="E3673" i="9"/>
  <c r="D3673" i="9" s="1"/>
  <c r="E3672" i="9"/>
  <c r="D3672" i="9"/>
  <c r="E3671" i="9"/>
  <c r="D3671" i="9" s="1"/>
  <c r="E3670" i="9"/>
  <c r="D3670" i="9" s="1"/>
  <c r="E3669" i="9"/>
  <c r="D3669" i="9" s="1"/>
  <c r="E3668" i="9"/>
  <c r="D3668" i="9" s="1"/>
  <c r="E3667" i="9"/>
  <c r="D3667" i="9" s="1"/>
  <c r="E3666" i="9"/>
  <c r="D3666" i="9" s="1"/>
  <c r="E3665" i="9"/>
  <c r="D3665" i="9" s="1"/>
  <c r="E3664" i="9"/>
  <c r="D3664" i="9" s="1"/>
  <c r="E3663" i="9"/>
  <c r="D3663" i="9" s="1"/>
  <c r="E3662" i="9"/>
  <c r="D3662" i="9" s="1"/>
  <c r="E3661" i="9"/>
  <c r="D3661" i="9" s="1"/>
  <c r="E3660" i="9"/>
  <c r="D3660" i="9" s="1"/>
  <c r="E3659" i="9"/>
  <c r="D3659" i="9" s="1"/>
  <c r="E3658" i="9"/>
  <c r="D3658" i="9" s="1"/>
  <c r="E3657" i="9"/>
  <c r="D3657" i="9" s="1"/>
  <c r="E3656" i="9"/>
  <c r="D3656" i="9" s="1"/>
  <c r="E3655" i="9"/>
  <c r="D3655" i="9" s="1"/>
  <c r="E3654" i="9"/>
  <c r="D3654" i="9" s="1"/>
  <c r="E3653" i="9"/>
  <c r="D3653" i="9" s="1"/>
  <c r="E3652" i="9"/>
  <c r="D3652" i="9" s="1"/>
  <c r="E3651" i="9"/>
  <c r="D3651" i="9" s="1"/>
  <c r="E3650" i="9"/>
  <c r="D3650" i="9" s="1"/>
  <c r="E3649" i="9"/>
  <c r="D3649" i="9" s="1"/>
  <c r="E3648" i="9"/>
  <c r="D3648" i="9" s="1"/>
  <c r="E3647" i="9"/>
  <c r="D3647" i="9" s="1"/>
  <c r="E3646" i="9"/>
  <c r="D3646" i="9" s="1"/>
  <c r="E3645" i="9"/>
  <c r="D3645" i="9" s="1"/>
  <c r="E3644" i="9"/>
  <c r="D3644" i="9" s="1"/>
  <c r="E3643" i="9"/>
  <c r="D3643" i="9" s="1"/>
  <c r="E3642" i="9"/>
  <c r="D3642" i="9" s="1"/>
  <c r="E3641" i="9"/>
  <c r="D3641" i="9" s="1"/>
  <c r="E3640" i="9"/>
  <c r="D3640" i="9" s="1"/>
  <c r="E3639" i="9"/>
  <c r="D3639" i="9" s="1"/>
  <c r="E3638" i="9"/>
  <c r="D3638" i="9" s="1"/>
  <c r="E3637" i="9"/>
  <c r="D3637" i="9" s="1"/>
  <c r="E3636" i="9"/>
  <c r="D3636" i="9" s="1"/>
  <c r="E3635" i="9"/>
  <c r="D3635" i="9" s="1"/>
  <c r="E3634" i="9"/>
  <c r="D3634" i="9" s="1"/>
  <c r="E3633" i="9"/>
  <c r="D3633" i="9" s="1"/>
  <c r="E3632" i="9"/>
  <c r="D3632" i="9" s="1"/>
  <c r="E3631" i="9"/>
  <c r="D3631" i="9" s="1"/>
  <c r="E3630" i="9"/>
  <c r="D3630" i="9" s="1"/>
  <c r="E3629" i="9"/>
  <c r="D3629" i="9" s="1"/>
  <c r="E3628" i="9"/>
  <c r="D3628" i="9" s="1"/>
  <c r="E3627" i="9"/>
  <c r="D3627" i="9" s="1"/>
  <c r="E3626" i="9"/>
  <c r="D3626" i="9" s="1"/>
  <c r="E3625" i="9"/>
  <c r="D3625" i="9" s="1"/>
  <c r="E3624" i="9"/>
  <c r="D3624" i="9" s="1"/>
  <c r="E3623" i="9"/>
  <c r="D3623" i="9" s="1"/>
  <c r="E3622" i="9"/>
  <c r="D3622" i="9" s="1"/>
  <c r="E3621" i="9"/>
  <c r="D3621" i="9" s="1"/>
  <c r="E3620" i="9"/>
  <c r="D3620" i="9" s="1"/>
  <c r="E3619" i="9"/>
  <c r="D3619" i="9" s="1"/>
  <c r="E3618" i="9"/>
  <c r="D3618" i="9" s="1"/>
  <c r="E3617" i="9"/>
  <c r="D3617" i="9" s="1"/>
  <c r="E3616" i="9"/>
  <c r="D3616" i="9" s="1"/>
  <c r="E3615" i="9"/>
  <c r="D3615" i="9" s="1"/>
  <c r="E3614" i="9"/>
  <c r="D3614" i="9" s="1"/>
  <c r="E3613" i="9"/>
  <c r="D3613" i="9" s="1"/>
  <c r="E3612" i="9"/>
  <c r="D3612" i="9" s="1"/>
  <c r="E3611" i="9"/>
  <c r="D3611" i="9" s="1"/>
  <c r="E3610" i="9"/>
  <c r="D3610" i="9" s="1"/>
  <c r="E3609" i="9"/>
  <c r="D3609" i="9" s="1"/>
  <c r="E3608" i="9"/>
  <c r="D3608" i="9" s="1"/>
  <c r="E3607" i="9"/>
  <c r="D3607" i="9" s="1"/>
  <c r="E3606" i="9"/>
  <c r="D3606" i="9" s="1"/>
  <c r="E3605" i="9"/>
  <c r="D3605" i="9" s="1"/>
  <c r="E3604" i="9"/>
  <c r="D3604" i="9" s="1"/>
  <c r="E3603" i="9"/>
  <c r="D3603" i="9" s="1"/>
  <c r="E3602" i="9"/>
  <c r="D3602" i="9" s="1"/>
  <c r="E3601" i="9"/>
  <c r="D3601" i="9" s="1"/>
  <c r="E3600" i="9"/>
  <c r="D3600" i="9" s="1"/>
  <c r="E3599" i="9"/>
  <c r="D3599" i="9" s="1"/>
  <c r="E3598" i="9"/>
  <c r="D3598" i="9" s="1"/>
  <c r="E3597" i="9"/>
  <c r="D3597" i="9" s="1"/>
  <c r="E3596" i="9"/>
  <c r="D3596" i="9" s="1"/>
  <c r="E3595" i="9"/>
  <c r="D3595" i="9" s="1"/>
  <c r="E3594" i="9"/>
  <c r="D3594" i="9" s="1"/>
  <c r="E3593" i="9"/>
  <c r="D3593" i="9" s="1"/>
  <c r="E3592" i="9"/>
  <c r="D3592" i="9" s="1"/>
  <c r="E3591" i="9"/>
  <c r="D3591" i="9" s="1"/>
  <c r="E3590" i="9"/>
  <c r="D3590" i="9" s="1"/>
  <c r="E3589" i="9"/>
  <c r="D3589" i="9" s="1"/>
  <c r="E3588" i="9"/>
  <c r="D3588" i="9" s="1"/>
  <c r="E3587" i="9"/>
  <c r="D3587" i="9" s="1"/>
  <c r="E3586" i="9"/>
  <c r="D3586" i="9" s="1"/>
  <c r="E3585" i="9"/>
  <c r="D3585" i="9" s="1"/>
  <c r="E3584" i="9"/>
  <c r="D3584" i="9" s="1"/>
  <c r="E3583" i="9"/>
  <c r="D3583" i="9" s="1"/>
  <c r="E3582" i="9"/>
  <c r="D3582" i="9" s="1"/>
  <c r="E3581" i="9"/>
  <c r="D3581" i="9" s="1"/>
  <c r="E3580" i="9"/>
  <c r="D3580" i="9" s="1"/>
  <c r="E3579" i="9"/>
  <c r="D3579" i="9" s="1"/>
  <c r="E3578" i="9"/>
  <c r="D3578" i="9" s="1"/>
  <c r="E3577" i="9"/>
  <c r="D3577" i="9" s="1"/>
  <c r="E3576" i="9"/>
  <c r="D3576" i="9"/>
  <c r="E3575" i="9"/>
  <c r="D3575" i="9" s="1"/>
  <c r="E3574" i="9"/>
  <c r="D3574" i="9" s="1"/>
  <c r="E3573" i="9"/>
  <c r="D3573" i="9" s="1"/>
  <c r="E3572" i="9"/>
  <c r="D3572" i="9" s="1"/>
  <c r="E3571" i="9"/>
  <c r="D3571" i="9" s="1"/>
  <c r="E3570" i="9"/>
  <c r="D3570" i="9" s="1"/>
  <c r="E3569" i="9"/>
  <c r="D3569" i="9" s="1"/>
  <c r="E3568" i="9"/>
  <c r="D3568" i="9" s="1"/>
  <c r="E3567" i="9"/>
  <c r="D3567" i="9" s="1"/>
  <c r="E3566" i="9"/>
  <c r="D3566" i="9" s="1"/>
  <c r="E3565" i="9"/>
  <c r="D3565" i="9" s="1"/>
  <c r="E3564" i="9"/>
  <c r="D3564" i="9" s="1"/>
  <c r="E3563" i="9"/>
  <c r="D3563" i="9" s="1"/>
  <c r="E3562" i="9"/>
  <c r="D3562" i="9" s="1"/>
  <c r="E3561" i="9"/>
  <c r="D3561" i="9" s="1"/>
  <c r="E3560" i="9"/>
  <c r="D3560" i="9" s="1"/>
  <c r="E3559" i="9"/>
  <c r="D3559" i="9" s="1"/>
  <c r="E3558" i="9"/>
  <c r="D3558" i="9" s="1"/>
  <c r="E3557" i="9"/>
  <c r="D3557" i="9" s="1"/>
  <c r="E3556" i="9"/>
  <c r="D3556" i="9" s="1"/>
  <c r="E3555" i="9"/>
  <c r="D3555" i="9" s="1"/>
  <c r="E3554" i="9"/>
  <c r="D3554" i="9" s="1"/>
  <c r="E3553" i="9"/>
  <c r="D3553" i="9" s="1"/>
  <c r="E3552" i="9"/>
  <c r="D3552" i="9" s="1"/>
  <c r="E3551" i="9"/>
  <c r="D3551" i="9" s="1"/>
  <c r="E3550" i="9"/>
  <c r="D3550" i="9" s="1"/>
  <c r="E3549" i="9"/>
  <c r="D3549" i="9" s="1"/>
  <c r="E3548" i="9"/>
  <c r="D3548" i="9" s="1"/>
  <c r="E3547" i="9"/>
  <c r="D3547" i="9" s="1"/>
  <c r="E3546" i="9"/>
  <c r="D3546" i="9" s="1"/>
  <c r="E3545" i="9"/>
  <c r="D3545" i="9" s="1"/>
  <c r="E3544" i="9"/>
  <c r="D3544" i="9" s="1"/>
  <c r="E3543" i="9"/>
  <c r="D3543" i="9" s="1"/>
  <c r="E3542" i="9"/>
  <c r="D3542" i="9" s="1"/>
  <c r="E3541" i="9"/>
  <c r="D3541" i="9" s="1"/>
  <c r="E3540" i="9"/>
  <c r="D3540" i="9" s="1"/>
  <c r="E3539" i="9"/>
  <c r="D3539" i="9" s="1"/>
  <c r="E3538" i="9"/>
  <c r="D3538" i="9" s="1"/>
  <c r="E3537" i="9"/>
  <c r="D3537" i="9" s="1"/>
  <c r="E3536" i="9"/>
  <c r="D3536" i="9" s="1"/>
  <c r="E3535" i="9"/>
  <c r="D3535" i="9" s="1"/>
  <c r="E3534" i="9"/>
  <c r="D3534" i="9" s="1"/>
  <c r="E3533" i="9"/>
  <c r="D3533" i="9" s="1"/>
  <c r="E3532" i="9"/>
  <c r="D3532" i="9" s="1"/>
  <c r="E3531" i="9"/>
  <c r="D3531" i="9" s="1"/>
  <c r="E3530" i="9"/>
  <c r="D3530" i="9" s="1"/>
  <c r="E3529" i="9"/>
  <c r="D3529" i="9" s="1"/>
  <c r="E3528" i="9"/>
  <c r="D3528" i="9" s="1"/>
  <c r="E3527" i="9"/>
  <c r="D3527" i="9" s="1"/>
  <c r="E3526" i="9"/>
  <c r="D3526" i="9" s="1"/>
  <c r="E3525" i="9"/>
  <c r="D3525" i="9"/>
  <c r="E3524" i="9"/>
  <c r="D3524" i="9" s="1"/>
  <c r="E3523" i="9"/>
  <c r="D3523" i="9" s="1"/>
  <c r="E3522" i="9"/>
  <c r="D3522" i="9" s="1"/>
  <c r="E3521" i="9"/>
  <c r="D3521" i="9" s="1"/>
  <c r="E3520" i="9"/>
  <c r="D3520" i="9" s="1"/>
  <c r="E3519" i="9"/>
  <c r="D3519" i="9" s="1"/>
  <c r="E3518" i="9"/>
  <c r="D3518" i="9" s="1"/>
  <c r="E3517" i="9"/>
  <c r="D3517" i="9" s="1"/>
  <c r="E3516" i="9"/>
  <c r="D3516" i="9" s="1"/>
  <c r="E3515" i="9"/>
  <c r="D3515" i="9" s="1"/>
  <c r="E3514" i="9"/>
  <c r="D3514" i="9" s="1"/>
  <c r="E3513" i="9"/>
  <c r="D3513" i="9" s="1"/>
  <c r="E3512" i="9"/>
  <c r="D3512" i="9" s="1"/>
  <c r="E3511" i="9"/>
  <c r="D3511" i="9" s="1"/>
  <c r="E3510" i="9"/>
  <c r="D3510" i="9" s="1"/>
  <c r="E3509" i="9"/>
  <c r="D3509" i="9" s="1"/>
  <c r="E3508" i="9"/>
  <c r="D3508" i="9" s="1"/>
  <c r="E3507" i="9"/>
  <c r="D3507" i="9" s="1"/>
  <c r="E3506" i="9"/>
  <c r="D3506" i="9" s="1"/>
  <c r="E3505" i="9"/>
  <c r="D3505" i="9" s="1"/>
  <c r="E3504" i="9"/>
  <c r="D3504" i="9" s="1"/>
  <c r="E3503" i="9"/>
  <c r="D3503" i="9" s="1"/>
  <c r="E3502" i="9"/>
  <c r="D3502" i="9" s="1"/>
  <c r="E3501" i="9"/>
  <c r="D3501" i="9" s="1"/>
  <c r="E3500" i="9"/>
  <c r="D3500" i="9" s="1"/>
  <c r="E3499" i="9"/>
  <c r="D3499" i="9" s="1"/>
  <c r="E3498" i="9"/>
  <c r="D3498" i="9" s="1"/>
  <c r="E3446" i="9"/>
  <c r="D3446" i="9" s="1"/>
  <c r="E3445" i="9"/>
  <c r="D3445" i="9" s="1"/>
  <c r="E3444" i="9"/>
  <c r="D3444" i="9" s="1"/>
  <c r="E3443" i="9"/>
  <c r="D3443" i="9" s="1"/>
  <c r="E3442" i="9"/>
  <c r="D3442" i="9" s="1"/>
  <c r="E3441" i="9"/>
  <c r="D3441" i="9" s="1"/>
  <c r="E3440" i="9"/>
  <c r="D3440" i="9" s="1"/>
  <c r="E3438" i="9"/>
  <c r="D3438" i="9" s="1"/>
  <c r="E3437" i="9"/>
  <c r="D3437" i="9" s="1"/>
  <c r="E3436" i="9"/>
  <c r="D3436" i="9" s="1"/>
  <c r="E3435" i="9"/>
  <c r="D3435" i="9" s="1"/>
  <c r="E3434" i="9"/>
  <c r="D3434" i="9" s="1"/>
  <c r="E3433" i="9"/>
  <c r="D3433" i="9" s="1"/>
  <c r="E3432" i="9"/>
  <c r="D3432" i="9" s="1"/>
  <c r="E3431" i="9"/>
  <c r="D3431" i="9" s="1"/>
  <c r="E3430" i="9"/>
  <c r="D3430" i="9" s="1"/>
  <c r="E3429" i="9"/>
  <c r="D3429" i="9" s="1"/>
  <c r="E3428" i="9"/>
  <c r="D3428" i="9" s="1"/>
  <c r="E3427" i="9"/>
  <c r="D3427" i="9" s="1"/>
  <c r="E3426" i="9"/>
  <c r="D3426" i="9" s="1"/>
  <c r="E3425" i="9"/>
  <c r="D3425" i="9" s="1"/>
  <c r="E3424" i="9"/>
  <c r="D3424" i="9" s="1"/>
  <c r="E3422" i="9"/>
  <c r="D3422" i="9" s="1"/>
  <c r="E3421" i="9"/>
  <c r="D3421" i="9" s="1"/>
  <c r="E3420" i="9"/>
  <c r="D3420" i="9" s="1"/>
  <c r="E3419" i="9"/>
  <c r="D3419" i="9" s="1"/>
  <c r="E3418" i="9"/>
  <c r="D3418" i="9" s="1"/>
  <c r="E3417" i="9"/>
  <c r="D3417" i="9" s="1"/>
  <c r="E3416" i="9"/>
  <c r="D3416" i="9" s="1"/>
  <c r="E3415" i="9"/>
  <c r="D3415" i="9" s="1"/>
  <c r="E3414" i="9"/>
  <c r="D3414" i="9" s="1"/>
  <c r="E3413" i="9"/>
  <c r="D3413" i="9" s="1"/>
  <c r="E3412" i="9"/>
  <c r="D3412" i="9" s="1"/>
  <c r="E3411" i="9"/>
  <c r="D3411" i="9" s="1"/>
  <c r="E3410" i="9"/>
  <c r="D3410" i="9" s="1"/>
  <c r="E3409" i="9"/>
  <c r="D3409" i="9" s="1"/>
  <c r="E3408" i="9"/>
  <c r="D3408" i="9" s="1"/>
  <c r="E3407" i="9"/>
  <c r="D3407" i="9" s="1"/>
  <c r="E3406" i="9"/>
  <c r="D3406" i="9" s="1"/>
  <c r="E3405" i="9"/>
  <c r="D3405" i="9" s="1"/>
  <c r="E3404" i="9"/>
  <c r="D3404" i="9" s="1"/>
  <c r="E3403" i="9"/>
  <c r="D3403" i="9" s="1"/>
  <c r="E3402" i="9"/>
  <c r="D3402" i="9" s="1"/>
  <c r="E3401" i="9"/>
  <c r="D3401" i="9" s="1"/>
  <c r="E3400" i="9"/>
  <c r="D3400" i="9" s="1"/>
  <c r="E3399" i="9"/>
  <c r="D3399" i="9" s="1"/>
  <c r="E3398" i="9"/>
  <c r="D3398" i="9" s="1"/>
  <c r="E3397" i="9"/>
  <c r="D3397" i="9" s="1"/>
  <c r="E3396" i="9"/>
  <c r="D3396" i="9" s="1"/>
  <c r="E3395" i="9"/>
  <c r="D3395" i="9" s="1"/>
  <c r="E3394" i="9"/>
  <c r="D3394" i="9" s="1"/>
  <c r="E3393" i="9"/>
  <c r="D3393" i="9" s="1"/>
  <c r="E3392" i="9"/>
  <c r="D3392" i="9" s="1"/>
  <c r="E3391" i="9"/>
  <c r="D3391" i="9" s="1"/>
  <c r="E3390" i="9"/>
  <c r="D3390" i="9" s="1"/>
  <c r="E3389" i="9"/>
  <c r="D3389" i="9" s="1"/>
  <c r="E3388" i="9"/>
  <c r="D3388" i="9" s="1"/>
  <c r="E3387" i="9"/>
  <c r="D3387" i="9" s="1"/>
  <c r="E3386" i="9"/>
  <c r="D3386" i="9" s="1"/>
  <c r="E3385" i="9"/>
  <c r="D3385" i="9" s="1"/>
  <c r="E3384" i="9"/>
  <c r="D3384" i="9" s="1"/>
  <c r="E3383" i="9"/>
  <c r="D3383" i="9" s="1"/>
  <c r="E3382" i="9"/>
  <c r="D3382" i="9" s="1"/>
  <c r="E3381" i="9"/>
  <c r="D3381" i="9" s="1"/>
  <c r="E3380" i="9"/>
  <c r="D3380" i="9" s="1"/>
  <c r="E3379" i="9"/>
  <c r="D3379" i="9" s="1"/>
  <c r="E3378" i="9"/>
  <c r="D3378" i="9" s="1"/>
  <c r="E3377" i="9"/>
  <c r="D3377" i="9" s="1"/>
  <c r="E3376" i="9"/>
  <c r="D3376" i="9" s="1"/>
  <c r="E3375" i="9"/>
  <c r="D3375" i="9" s="1"/>
  <c r="E3374" i="9"/>
  <c r="D3374" i="9" s="1"/>
  <c r="E3373" i="9"/>
  <c r="D3373" i="9" s="1"/>
  <c r="E3372" i="9"/>
  <c r="D3372" i="9" s="1"/>
  <c r="E3371" i="9"/>
  <c r="D3371" i="9" s="1"/>
  <c r="E3370" i="9"/>
  <c r="D3370" i="9" s="1"/>
  <c r="E3369" i="9"/>
  <c r="D3369" i="9" s="1"/>
  <c r="E3368" i="9"/>
  <c r="D3368" i="9" s="1"/>
  <c r="E3367" i="9"/>
  <c r="D3367" i="9" s="1"/>
  <c r="E3366" i="9"/>
  <c r="D3366" i="9" s="1"/>
  <c r="E3365" i="9"/>
  <c r="D3365" i="9" s="1"/>
  <c r="E3364" i="9"/>
  <c r="D3364" i="9" s="1"/>
  <c r="E3363" i="9"/>
  <c r="D3363" i="9" s="1"/>
  <c r="E3362" i="9"/>
  <c r="D3362" i="9" s="1"/>
  <c r="E3361" i="9"/>
  <c r="D3361" i="9" s="1"/>
  <c r="E3360" i="9"/>
  <c r="D3360" i="9" s="1"/>
  <c r="E3359" i="9"/>
  <c r="D3359" i="9" s="1"/>
  <c r="E3358" i="9"/>
  <c r="D3358" i="9" s="1"/>
  <c r="E3357" i="9"/>
  <c r="D3357" i="9" s="1"/>
  <c r="E3356" i="9"/>
  <c r="D3356" i="9" s="1"/>
  <c r="E3355" i="9"/>
  <c r="D3355" i="9" s="1"/>
  <c r="E3354" i="9"/>
  <c r="D3354" i="9" s="1"/>
  <c r="E3353" i="9"/>
  <c r="D3353" i="9" s="1"/>
  <c r="E3352" i="9"/>
  <c r="D3352" i="9" s="1"/>
  <c r="E3351" i="9"/>
  <c r="D3351" i="9" s="1"/>
  <c r="E3350" i="9"/>
  <c r="D3350" i="9" s="1"/>
  <c r="E3349" i="9"/>
  <c r="D3349" i="9" s="1"/>
  <c r="E3348" i="9"/>
  <c r="D3348" i="9" s="1"/>
  <c r="E3347" i="9"/>
  <c r="D3347" i="9" s="1"/>
  <c r="E3346" i="9"/>
  <c r="D3346" i="9" s="1"/>
  <c r="E3345" i="9"/>
  <c r="D3345" i="9" s="1"/>
  <c r="E3344" i="9"/>
  <c r="D3344" i="9" s="1"/>
  <c r="E3343" i="9"/>
  <c r="D3343" i="9" s="1"/>
  <c r="E3342" i="9"/>
  <c r="D3342" i="9" s="1"/>
  <c r="E3341" i="9"/>
  <c r="D3341" i="9" s="1"/>
  <c r="E3340" i="9"/>
  <c r="D3340" i="9" s="1"/>
  <c r="E3339" i="9"/>
  <c r="D3339" i="9" s="1"/>
  <c r="E3338" i="9"/>
  <c r="D3338" i="9" s="1"/>
  <c r="E3337" i="9"/>
  <c r="D3337" i="9" s="1"/>
  <c r="E3336" i="9"/>
  <c r="D3336" i="9" s="1"/>
  <c r="E3335" i="9"/>
  <c r="D3335" i="9" s="1"/>
  <c r="E3334" i="9"/>
  <c r="D3334" i="9" s="1"/>
  <c r="E3333" i="9"/>
  <c r="D3333" i="9" s="1"/>
  <c r="E3332" i="9"/>
  <c r="D3332" i="9" s="1"/>
  <c r="E3331" i="9"/>
  <c r="D3331" i="9" s="1"/>
  <c r="E3330" i="9"/>
  <c r="D3330" i="9" s="1"/>
  <c r="E3329" i="9"/>
  <c r="D3329" i="9" s="1"/>
  <c r="E3328" i="9"/>
  <c r="D3328" i="9" s="1"/>
  <c r="E3327" i="9"/>
  <c r="D3327" i="9" s="1"/>
  <c r="E3326" i="9"/>
  <c r="D3326" i="9" s="1"/>
  <c r="E3325" i="9"/>
  <c r="D3325" i="9" s="1"/>
  <c r="E3324" i="9"/>
  <c r="D3324" i="9" s="1"/>
  <c r="E3323" i="9"/>
  <c r="D3323" i="9" s="1"/>
  <c r="E3322" i="9"/>
  <c r="D3322" i="9" s="1"/>
  <c r="E3321" i="9"/>
  <c r="D3321" i="9" s="1"/>
  <c r="E3320" i="9"/>
  <c r="D3320" i="9" s="1"/>
  <c r="E3319" i="9"/>
  <c r="D3319" i="9" s="1"/>
  <c r="E3318" i="9"/>
  <c r="D3318" i="9" s="1"/>
  <c r="E3317" i="9"/>
  <c r="D3317" i="9" s="1"/>
  <c r="E3316" i="9"/>
  <c r="D3316" i="9" s="1"/>
  <c r="E3315" i="9"/>
  <c r="D3315" i="9" s="1"/>
  <c r="E3314" i="9"/>
  <c r="D3314" i="9" s="1"/>
  <c r="E3313" i="9"/>
  <c r="D3313" i="9" s="1"/>
  <c r="E3312" i="9"/>
  <c r="D3312" i="9" s="1"/>
  <c r="E3311" i="9"/>
  <c r="D3311" i="9" s="1"/>
  <c r="E3310" i="9"/>
  <c r="D3310" i="9" s="1"/>
  <c r="E3309" i="9"/>
  <c r="D3309" i="9" s="1"/>
  <c r="E3308" i="9"/>
  <c r="D3308" i="9" s="1"/>
  <c r="E3307" i="9"/>
  <c r="D3307" i="9" s="1"/>
  <c r="E3306" i="9"/>
  <c r="D3306" i="9" s="1"/>
  <c r="E3305" i="9"/>
  <c r="D3305" i="9" s="1"/>
  <c r="E3304" i="9"/>
  <c r="D3304" i="9" s="1"/>
  <c r="E3303" i="9"/>
  <c r="D3303" i="9" s="1"/>
  <c r="E3302" i="9"/>
  <c r="D3302" i="9" s="1"/>
  <c r="E3301" i="9"/>
  <c r="D3301" i="9" s="1"/>
  <c r="E3300" i="9"/>
  <c r="D3300" i="9" s="1"/>
  <c r="E3299" i="9"/>
  <c r="D3299" i="9" s="1"/>
  <c r="E3298" i="9"/>
  <c r="D3298" i="9" s="1"/>
  <c r="E3297" i="9"/>
  <c r="D3297" i="9" s="1"/>
  <c r="E3296" i="9"/>
  <c r="D3296" i="9" s="1"/>
  <c r="E3295" i="9"/>
  <c r="D3295" i="9" s="1"/>
  <c r="E3294" i="9"/>
  <c r="D3294" i="9" s="1"/>
  <c r="E3293" i="9"/>
  <c r="D3293" i="9" s="1"/>
  <c r="E3292" i="9"/>
  <c r="D3292" i="9" s="1"/>
  <c r="E3291" i="9"/>
  <c r="D3291" i="9" s="1"/>
  <c r="E3290" i="9"/>
  <c r="D3290" i="9" s="1"/>
  <c r="E3289" i="9"/>
  <c r="D3289" i="9" s="1"/>
  <c r="E3288" i="9"/>
  <c r="D3288" i="9" s="1"/>
  <c r="E3287" i="9"/>
  <c r="D3287" i="9" s="1"/>
  <c r="E3286" i="9"/>
  <c r="D3286" i="9" s="1"/>
  <c r="E3285" i="9"/>
  <c r="D3285" i="9" s="1"/>
  <c r="E3284" i="9"/>
  <c r="D3284" i="9" s="1"/>
  <c r="E3283" i="9"/>
  <c r="D3283" i="9" s="1"/>
  <c r="E3282" i="9"/>
  <c r="D3282" i="9" s="1"/>
  <c r="E3281" i="9"/>
  <c r="D3281" i="9" s="1"/>
  <c r="E3280" i="9"/>
  <c r="D3280" i="9" s="1"/>
  <c r="E3279" i="9"/>
  <c r="D3279" i="9" s="1"/>
  <c r="E3278" i="9"/>
  <c r="D3278" i="9" s="1"/>
  <c r="E3277" i="9"/>
  <c r="D3277" i="9" s="1"/>
  <c r="E3276" i="9"/>
  <c r="D3276" i="9" s="1"/>
  <c r="E3275" i="9"/>
  <c r="D3275" i="9" s="1"/>
  <c r="E3274" i="9"/>
  <c r="D3274" i="9" s="1"/>
  <c r="E3273" i="9"/>
  <c r="D3273" i="9" s="1"/>
  <c r="E3272" i="9"/>
  <c r="D3272" i="9" s="1"/>
  <c r="E3271" i="9"/>
  <c r="D3271" i="9" s="1"/>
  <c r="E3270" i="9"/>
  <c r="D3270" i="9" s="1"/>
  <c r="E3269" i="9"/>
  <c r="D3269" i="9" s="1"/>
  <c r="E3268" i="9"/>
  <c r="D3268" i="9" s="1"/>
  <c r="E3267" i="9"/>
  <c r="D3267" i="9" s="1"/>
  <c r="E3266" i="9"/>
  <c r="D3266" i="9" s="1"/>
  <c r="E3265" i="9"/>
  <c r="D3265" i="9" s="1"/>
  <c r="E3264" i="9"/>
  <c r="D3264" i="9" s="1"/>
  <c r="E3263" i="9"/>
  <c r="D3263" i="9" s="1"/>
  <c r="E3262" i="9"/>
  <c r="D3262" i="9" s="1"/>
  <c r="E3261" i="9"/>
  <c r="D3261" i="9" s="1"/>
  <c r="E3260" i="9"/>
  <c r="D3260" i="9" s="1"/>
  <c r="E3259" i="9"/>
  <c r="D3259" i="9" s="1"/>
  <c r="E3258" i="9"/>
  <c r="D3258" i="9" s="1"/>
  <c r="E3257" i="9"/>
  <c r="D3257" i="9" s="1"/>
  <c r="E3256" i="9"/>
  <c r="D3256" i="9" s="1"/>
  <c r="E3255" i="9"/>
  <c r="D3255" i="9" s="1"/>
  <c r="E3254" i="9"/>
  <c r="D3254" i="9" s="1"/>
  <c r="E3253" i="9"/>
  <c r="D3253" i="9" s="1"/>
  <c r="E3252" i="9"/>
  <c r="D3252" i="9" s="1"/>
  <c r="E3251" i="9"/>
  <c r="D3251" i="9" s="1"/>
  <c r="E3250" i="9"/>
  <c r="D3250" i="9" s="1"/>
  <c r="E3249" i="9"/>
  <c r="D3249" i="9" s="1"/>
  <c r="E3248" i="9"/>
  <c r="D3248" i="9" s="1"/>
  <c r="E3247" i="9"/>
  <c r="D3247" i="9" s="1"/>
  <c r="E3246" i="9"/>
  <c r="D3246" i="9" s="1"/>
  <c r="E3245" i="9"/>
  <c r="D3245" i="9" s="1"/>
  <c r="E3244" i="9"/>
  <c r="D3244" i="9" s="1"/>
  <c r="E3243" i="9"/>
  <c r="D3243" i="9" s="1"/>
  <c r="E3242" i="9"/>
  <c r="D3242" i="9" s="1"/>
  <c r="E3241" i="9"/>
  <c r="D3241" i="9" s="1"/>
  <c r="E3240" i="9"/>
  <c r="D3240" i="9" s="1"/>
  <c r="E3239" i="9"/>
  <c r="D3239" i="9" s="1"/>
  <c r="E3238" i="9"/>
  <c r="D3238" i="9" s="1"/>
  <c r="E3237" i="9"/>
  <c r="D3237" i="9" s="1"/>
  <c r="E3236" i="9"/>
  <c r="D3236" i="9" s="1"/>
  <c r="E3235" i="9"/>
  <c r="D3235" i="9" s="1"/>
  <c r="E3234" i="9"/>
  <c r="D3234" i="9" s="1"/>
  <c r="E3233" i="9"/>
  <c r="D3233" i="9" s="1"/>
  <c r="E3232" i="9"/>
  <c r="D3232" i="9" s="1"/>
  <c r="E3231" i="9"/>
  <c r="D3231" i="9" s="1"/>
  <c r="E3230" i="9"/>
  <c r="D3230" i="9" s="1"/>
  <c r="E3229" i="9"/>
  <c r="D3229" i="9" s="1"/>
  <c r="E3228" i="9"/>
  <c r="D3228" i="9" s="1"/>
  <c r="E3227" i="9"/>
  <c r="D3227" i="9" s="1"/>
  <c r="E3226" i="9"/>
  <c r="D3226" i="9" s="1"/>
  <c r="E3225" i="9"/>
  <c r="D3225" i="9" s="1"/>
  <c r="E3224" i="9"/>
  <c r="D3224" i="9" s="1"/>
  <c r="E3223" i="9"/>
  <c r="D3223" i="9" s="1"/>
  <c r="E3222" i="9"/>
  <c r="D3222" i="9" s="1"/>
  <c r="E3221" i="9"/>
  <c r="D3221" i="9" s="1"/>
  <c r="E3220" i="9"/>
  <c r="D3220" i="9" s="1"/>
  <c r="E3219" i="9"/>
  <c r="D3219" i="9" s="1"/>
  <c r="E3218" i="9"/>
  <c r="D3218" i="9" s="1"/>
  <c r="E3217" i="9"/>
  <c r="D3217" i="9" s="1"/>
  <c r="E3216" i="9"/>
  <c r="D3216" i="9" s="1"/>
  <c r="E3215" i="9"/>
  <c r="D3215" i="9" s="1"/>
  <c r="E3214" i="9"/>
  <c r="D3214" i="9" s="1"/>
  <c r="E3213" i="9"/>
  <c r="D3213" i="9" s="1"/>
  <c r="E3212" i="9"/>
  <c r="D3212" i="9" s="1"/>
  <c r="E3211" i="9"/>
  <c r="D3211" i="9" s="1"/>
  <c r="E3210" i="9"/>
  <c r="D3210" i="9"/>
  <c r="E3209" i="9"/>
  <c r="D3209" i="9" s="1"/>
  <c r="E3208" i="9"/>
  <c r="D3208" i="9" s="1"/>
  <c r="E3207" i="9"/>
  <c r="D3207" i="9" s="1"/>
  <c r="E3206" i="9"/>
  <c r="D3206" i="9" s="1"/>
  <c r="E3205" i="9"/>
  <c r="D3205" i="9" s="1"/>
  <c r="E3204" i="9"/>
  <c r="D3204" i="9" s="1"/>
  <c r="E3203" i="9"/>
  <c r="D3203" i="9" s="1"/>
  <c r="E3202" i="9"/>
  <c r="D3202" i="9" s="1"/>
  <c r="E3201" i="9"/>
  <c r="D3201" i="9" s="1"/>
  <c r="E3200" i="9"/>
  <c r="D3200" i="9" s="1"/>
  <c r="E3199" i="9"/>
  <c r="D3199" i="9" s="1"/>
  <c r="E3198" i="9"/>
  <c r="D3198" i="9" s="1"/>
  <c r="E3197" i="9"/>
  <c r="D3197" i="9" s="1"/>
  <c r="E3196" i="9"/>
  <c r="D3196" i="9" s="1"/>
  <c r="E3195" i="9"/>
  <c r="D3195" i="9" s="1"/>
  <c r="E3194" i="9"/>
  <c r="D3194" i="9" s="1"/>
  <c r="E3193" i="9"/>
  <c r="D3193" i="9" s="1"/>
  <c r="E3192" i="9"/>
  <c r="D3192" i="9" s="1"/>
  <c r="E3191" i="9"/>
  <c r="D3191" i="9" s="1"/>
  <c r="E3190" i="9"/>
  <c r="D3190" i="9" s="1"/>
  <c r="E3189" i="9"/>
  <c r="D3189" i="9" s="1"/>
  <c r="E3188" i="9"/>
  <c r="D3188" i="9" s="1"/>
  <c r="E3187" i="9"/>
  <c r="D3187" i="9" s="1"/>
  <c r="E3186" i="9"/>
  <c r="D3186" i="9" s="1"/>
  <c r="E3185" i="9"/>
  <c r="D3185" i="9" s="1"/>
  <c r="E3184" i="9"/>
  <c r="D3184" i="9" s="1"/>
  <c r="E3183" i="9"/>
  <c r="D3183" i="9" s="1"/>
  <c r="E3182" i="9"/>
  <c r="D3182" i="9" s="1"/>
  <c r="E3181" i="9"/>
  <c r="D3181" i="9" s="1"/>
  <c r="E3180" i="9"/>
  <c r="D3180" i="9" s="1"/>
  <c r="E3179" i="9"/>
  <c r="D3179" i="9" s="1"/>
  <c r="E3178" i="9"/>
  <c r="D3178" i="9"/>
  <c r="E3177" i="9"/>
  <c r="D3177" i="9" s="1"/>
  <c r="E3176" i="9"/>
  <c r="D3176" i="9" s="1"/>
  <c r="E3175" i="9"/>
  <c r="D3175" i="9" s="1"/>
  <c r="E3174" i="9"/>
  <c r="D3174" i="9" s="1"/>
  <c r="E3173" i="9"/>
  <c r="D3173" i="9" s="1"/>
  <c r="E3172" i="9"/>
  <c r="D3172" i="9" s="1"/>
  <c r="E3171" i="9"/>
  <c r="D3171" i="9" s="1"/>
  <c r="E3170" i="9"/>
  <c r="D3170" i="9" s="1"/>
  <c r="E3169" i="9"/>
  <c r="D3169" i="9" s="1"/>
  <c r="E3168" i="9"/>
  <c r="D3168" i="9" s="1"/>
  <c r="E3167" i="9"/>
  <c r="D3167" i="9" s="1"/>
  <c r="E3166" i="9"/>
  <c r="D3166" i="9" s="1"/>
  <c r="E3165" i="9"/>
  <c r="D3165" i="9" s="1"/>
  <c r="E3164" i="9"/>
  <c r="D3164" i="9" s="1"/>
  <c r="E3163" i="9"/>
  <c r="D3163" i="9" s="1"/>
  <c r="E3162" i="9"/>
  <c r="D3162" i="9" s="1"/>
  <c r="E3161" i="9"/>
  <c r="D3161" i="9" s="1"/>
  <c r="E3160" i="9"/>
  <c r="D3160" i="9" s="1"/>
  <c r="E3159" i="9"/>
  <c r="D3159" i="9" s="1"/>
  <c r="E3158" i="9"/>
  <c r="D3158" i="9" s="1"/>
  <c r="E3157" i="9"/>
  <c r="D3157" i="9" s="1"/>
  <c r="E3156" i="9"/>
  <c r="D3156" i="9" s="1"/>
  <c r="E3155" i="9"/>
  <c r="D3155" i="9" s="1"/>
  <c r="E3154" i="9"/>
  <c r="D3154" i="9" s="1"/>
  <c r="E3153" i="9"/>
  <c r="D3153" i="9" s="1"/>
  <c r="E3152" i="9"/>
  <c r="D3152" i="9" s="1"/>
  <c r="E3151" i="9"/>
  <c r="D3151" i="9" s="1"/>
  <c r="E3150" i="9"/>
  <c r="D3150" i="9" s="1"/>
  <c r="E3149" i="9"/>
  <c r="D3149" i="9" s="1"/>
  <c r="E3148" i="9"/>
  <c r="D3148" i="9" s="1"/>
  <c r="E3147" i="9"/>
  <c r="D3147" i="9" s="1"/>
  <c r="E3146" i="9"/>
  <c r="D3146" i="9" s="1"/>
  <c r="E3145" i="9"/>
  <c r="D3145" i="9" s="1"/>
  <c r="E3144" i="9"/>
  <c r="D3144" i="9" s="1"/>
  <c r="E3143" i="9"/>
  <c r="D3143" i="9" s="1"/>
  <c r="E3142" i="9"/>
  <c r="D3142" i="9" s="1"/>
  <c r="E3141" i="9"/>
  <c r="D3141" i="9" s="1"/>
  <c r="E3140" i="9"/>
  <c r="D3140" i="9" s="1"/>
  <c r="E3139" i="9"/>
  <c r="D3139" i="9" s="1"/>
  <c r="E3138" i="9"/>
  <c r="D3138" i="9" s="1"/>
  <c r="E3137" i="9"/>
  <c r="D3137" i="9" s="1"/>
  <c r="E3136" i="9"/>
  <c r="D3136" i="9" s="1"/>
  <c r="E3135" i="9"/>
  <c r="D3135" i="9" s="1"/>
  <c r="E3134" i="9"/>
  <c r="D3134" i="9" s="1"/>
  <c r="E3133" i="9"/>
  <c r="D3133" i="9" s="1"/>
  <c r="E3132" i="9"/>
  <c r="D3132" i="9" s="1"/>
  <c r="E3131" i="9"/>
  <c r="D3131" i="9" s="1"/>
  <c r="E3130" i="9"/>
  <c r="D3130" i="9" s="1"/>
  <c r="E3129" i="9"/>
  <c r="D3129" i="9" s="1"/>
  <c r="E3128" i="9"/>
  <c r="D3128" i="9" s="1"/>
  <c r="E3127" i="9"/>
  <c r="D3127" i="9" s="1"/>
  <c r="E3126" i="9"/>
  <c r="D3126" i="9" s="1"/>
  <c r="E3125" i="9"/>
  <c r="D3125" i="9" s="1"/>
  <c r="E3124" i="9"/>
  <c r="D3124" i="9" s="1"/>
  <c r="E3123" i="9"/>
  <c r="D3123" i="9" s="1"/>
  <c r="E3122" i="9"/>
  <c r="D3122" i="9" s="1"/>
  <c r="E3121" i="9"/>
  <c r="D3121" i="9" s="1"/>
  <c r="E3120" i="9"/>
  <c r="D3120" i="9" s="1"/>
  <c r="E3119" i="9"/>
  <c r="D3119" i="9" s="1"/>
  <c r="E3118" i="9"/>
  <c r="D3118" i="9" s="1"/>
  <c r="E3117" i="9"/>
  <c r="D3117" i="9" s="1"/>
  <c r="E3116" i="9"/>
  <c r="D3116" i="9" s="1"/>
  <c r="E3115" i="9"/>
  <c r="D3115" i="9" s="1"/>
  <c r="E3114" i="9"/>
  <c r="D3114" i="9" s="1"/>
  <c r="E3113" i="9"/>
  <c r="D3113" i="9" s="1"/>
  <c r="E3112" i="9"/>
  <c r="D3112" i="9" s="1"/>
  <c r="E3111" i="9"/>
  <c r="D3111" i="9" s="1"/>
  <c r="E3110" i="9"/>
  <c r="D3110" i="9" s="1"/>
  <c r="E3109" i="9"/>
  <c r="D3109" i="9" s="1"/>
  <c r="E3108" i="9"/>
  <c r="D3108" i="9" s="1"/>
  <c r="E3107" i="9"/>
  <c r="D3107" i="9" s="1"/>
  <c r="E3106" i="9"/>
  <c r="D3106" i="9"/>
  <c r="E3105" i="9"/>
  <c r="D3105" i="9" s="1"/>
  <c r="E3104" i="9"/>
  <c r="D3104" i="9" s="1"/>
  <c r="E3103" i="9"/>
  <c r="D3103" i="9" s="1"/>
  <c r="E3102" i="9"/>
  <c r="D3102" i="9" s="1"/>
  <c r="E3101" i="9"/>
  <c r="D3101" i="9" s="1"/>
  <c r="E3100" i="9"/>
  <c r="D3100" i="9" s="1"/>
  <c r="E3099" i="9"/>
  <c r="D3099" i="9" s="1"/>
  <c r="E3098" i="9"/>
  <c r="D3098" i="9" s="1"/>
  <c r="E3097" i="9"/>
  <c r="D3097" i="9" s="1"/>
  <c r="E3096" i="9"/>
  <c r="D3096" i="9" s="1"/>
  <c r="E3095" i="9"/>
  <c r="D3095" i="9" s="1"/>
  <c r="E3094" i="9"/>
  <c r="D3094" i="9" s="1"/>
  <c r="E3093" i="9"/>
  <c r="D3093" i="9" s="1"/>
  <c r="E3092" i="9"/>
  <c r="D3092" i="9" s="1"/>
  <c r="E3091" i="9"/>
  <c r="D3091" i="9" s="1"/>
  <c r="E3090" i="9"/>
  <c r="D3090" i="9" s="1"/>
  <c r="E3089" i="9"/>
  <c r="D3089" i="9" s="1"/>
  <c r="E3088" i="9"/>
  <c r="D3088" i="9" s="1"/>
  <c r="E3087" i="9"/>
  <c r="D3087" i="9" s="1"/>
  <c r="E3086" i="9"/>
  <c r="D3086" i="9" s="1"/>
  <c r="E3085" i="9"/>
  <c r="D3085" i="9" s="1"/>
  <c r="E3084" i="9"/>
  <c r="D3084" i="9" s="1"/>
  <c r="E3083" i="9"/>
  <c r="D3083" i="9" s="1"/>
  <c r="E3082" i="9"/>
  <c r="D3082" i="9" s="1"/>
  <c r="E3081" i="9"/>
  <c r="D3081" i="9" s="1"/>
  <c r="E3080" i="9"/>
  <c r="D3080" i="9" s="1"/>
  <c r="E3079" i="9"/>
  <c r="D3079" i="9" s="1"/>
  <c r="E3078" i="9"/>
  <c r="D3078" i="9" s="1"/>
  <c r="E3077" i="9"/>
  <c r="D3077" i="9" s="1"/>
  <c r="E3076" i="9"/>
  <c r="D3076" i="9" s="1"/>
  <c r="E3075" i="9"/>
  <c r="D3075" i="9" s="1"/>
  <c r="E3074" i="9"/>
  <c r="D3074" i="9" s="1"/>
  <c r="E3073" i="9"/>
  <c r="D3073" i="9" s="1"/>
  <c r="E3072" i="9"/>
  <c r="D3072" i="9" s="1"/>
  <c r="E3071" i="9"/>
  <c r="D3071" i="9" s="1"/>
  <c r="E3070" i="9"/>
  <c r="D3070" i="9" s="1"/>
  <c r="E3069" i="9"/>
  <c r="D3069" i="9" s="1"/>
  <c r="E3068" i="9"/>
  <c r="D3068" i="9" s="1"/>
  <c r="E3067" i="9"/>
  <c r="D3067" i="9" s="1"/>
  <c r="E3066" i="9"/>
  <c r="D3066" i="9" s="1"/>
  <c r="E3065" i="9"/>
  <c r="D3065" i="9" s="1"/>
  <c r="E3064" i="9"/>
  <c r="D3064" i="9" s="1"/>
  <c r="E3063" i="9"/>
  <c r="D3063" i="9" s="1"/>
  <c r="E3062" i="9"/>
  <c r="D3062" i="9" s="1"/>
  <c r="E3061" i="9"/>
  <c r="D3061" i="9" s="1"/>
  <c r="E3060" i="9"/>
  <c r="D3060" i="9" s="1"/>
  <c r="E3059" i="9"/>
  <c r="D3059" i="9" s="1"/>
  <c r="E3058" i="9"/>
  <c r="D3058" i="9" s="1"/>
  <c r="E3057" i="9"/>
  <c r="D3057" i="9" s="1"/>
  <c r="E3056" i="9"/>
  <c r="D3056" i="9" s="1"/>
  <c r="E3055" i="9"/>
  <c r="D3055" i="9" s="1"/>
  <c r="E3054" i="9"/>
  <c r="D3054" i="9" s="1"/>
  <c r="E3053" i="9"/>
  <c r="D3053" i="9" s="1"/>
  <c r="E3052" i="9"/>
  <c r="D3052" i="9" s="1"/>
  <c r="E3051" i="9"/>
  <c r="D3051" i="9" s="1"/>
  <c r="E3050" i="9"/>
  <c r="D3050" i="9" s="1"/>
  <c r="E3049" i="9"/>
  <c r="D3049" i="9" s="1"/>
  <c r="E3048" i="9"/>
  <c r="D3048" i="9" s="1"/>
  <c r="E3047" i="9"/>
  <c r="D3047" i="9" s="1"/>
  <c r="E3046" i="9"/>
  <c r="D3046" i="9" s="1"/>
  <c r="E3045" i="9"/>
  <c r="D3045" i="9" s="1"/>
  <c r="E3044" i="9"/>
  <c r="D3044" i="9" s="1"/>
  <c r="E3043" i="9"/>
  <c r="D3043" i="9" s="1"/>
  <c r="E3042" i="9"/>
  <c r="D3042" i="9" s="1"/>
  <c r="E3041" i="9"/>
  <c r="D3041" i="9" s="1"/>
  <c r="E3040" i="9"/>
  <c r="D3040" i="9" s="1"/>
  <c r="E3039" i="9"/>
  <c r="D3039" i="9" s="1"/>
  <c r="E3038" i="9"/>
  <c r="D3038" i="9" s="1"/>
  <c r="E3037" i="9"/>
  <c r="D3037" i="9" s="1"/>
  <c r="E3036" i="9"/>
  <c r="D3036" i="9" s="1"/>
  <c r="E3035" i="9"/>
  <c r="D3035" i="9" s="1"/>
  <c r="E3034" i="9"/>
  <c r="D3034" i="9" s="1"/>
  <c r="E3033" i="9"/>
  <c r="D3033" i="9" s="1"/>
  <c r="E3032" i="9"/>
  <c r="D3032" i="9" s="1"/>
  <c r="E3031" i="9"/>
  <c r="D3031" i="9" s="1"/>
  <c r="E3030" i="9"/>
  <c r="D3030" i="9" s="1"/>
  <c r="E3029" i="9"/>
  <c r="D3029" i="9" s="1"/>
  <c r="E3028" i="9"/>
  <c r="D3028" i="9" s="1"/>
  <c r="E3027" i="9"/>
  <c r="D3027" i="9" s="1"/>
  <c r="E3026" i="9"/>
  <c r="D3026" i="9" s="1"/>
  <c r="E3025" i="9"/>
  <c r="D3025" i="9" s="1"/>
  <c r="E3024" i="9"/>
  <c r="D3024" i="9" s="1"/>
  <c r="E3023" i="9"/>
  <c r="D3023" i="9" s="1"/>
  <c r="E3022" i="9"/>
  <c r="D3022" i="9" s="1"/>
  <c r="E3021" i="9"/>
  <c r="D3021" i="9" s="1"/>
  <c r="E3020" i="9"/>
  <c r="D3020" i="9" s="1"/>
  <c r="E3018" i="9"/>
  <c r="D3018" i="9" s="1"/>
  <c r="E3017" i="9"/>
  <c r="D3017" i="9" s="1"/>
  <c r="E3016" i="9"/>
  <c r="D3016" i="9" s="1"/>
  <c r="E3015" i="9"/>
  <c r="D3015" i="9" s="1"/>
  <c r="E3014" i="9"/>
  <c r="D3014" i="9" s="1"/>
  <c r="E3013" i="9"/>
  <c r="D3013" i="9" s="1"/>
  <c r="E3012" i="9"/>
  <c r="D3012" i="9" s="1"/>
  <c r="E3011" i="9"/>
  <c r="D3011" i="9" s="1"/>
  <c r="E3010" i="9"/>
  <c r="D3010" i="9" s="1"/>
  <c r="E3009" i="9"/>
  <c r="D3009" i="9" s="1"/>
  <c r="E3008" i="9"/>
  <c r="D3008" i="9" s="1"/>
  <c r="E3007" i="9"/>
  <c r="D3007" i="9" s="1"/>
  <c r="E3006" i="9"/>
  <c r="D3006" i="9" s="1"/>
  <c r="E3005" i="9"/>
  <c r="D3005" i="9" s="1"/>
  <c r="E3004" i="9"/>
  <c r="D3004" i="9" s="1"/>
  <c r="E3003" i="9"/>
  <c r="D3003" i="9" s="1"/>
  <c r="E3002" i="9"/>
  <c r="D3002" i="9" s="1"/>
  <c r="E3001" i="9"/>
  <c r="D3001" i="9" s="1"/>
  <c r="E3000" i="9"/>
  <c r="D3000" i="9" s="1"/>
  <c r="E2999" i="9"/>
  <c r="D2999" i="9" s="1"/>
  <c r="E2998" i="9"/>
  <c r="D2998" i="9" s="1"/>
  <c r="E2997" i="9"/>
  <c r="D2997" i="9" s="1"/>
  <c r="E2996" i="9"/>
  <c r="D2996" i="9" s="1"/>
  <c r="E2995" i="9"/>
  <c r="D2995" i="9" s="1"/>
  <c r="E2994" i="9"/>
  <c r="D2994" i="9" s="1"/>
  <c r="E2993" i="9"/>
  <c r="D2993" i="9" s="1"/>
  <c r="E2992" i="9"/>
  <c r="D2992" i="9" s="1"/>
  <c r="E2991" i="9"/>
  <c r="D2991" i="9" s="1"/>
  <c r="E2990" i="9"/>
  <c r="D2990" i="9" s="1"/>
  <c r="E2989" i="9"/>
  <c r="D2989" i="9" s="1"/>
  <c r="E2988" i="9"/>
  <c r="D2988" i="9" s="1"/>
  <c r="E2987" i="9"/>
  <c r="D2987" i="9" s="1"/>
  <c r="E2986" i="9"/>
  <c r="D2986" i="9" s="1"/>
  <c r="E2985" i="9"/>
  <c r="D2985" i="9" s="1"/>
  <c r="E2984" i="9"/>
  <c r="D2984" i="9" s="1"/>
  <c r="E2983" i="9"/>
  <c r="D2983" i="9" s="1"/>
  <c r="E2982" i="9"/>
  <c r="D2982" i="9" s="1"/>
  <c r="E2981" i="9"/>
  <c r="D2981" i="9" s="1"/>
  <c r="E2980" i="9"/>
  <c r="D2980" i="9" s="1"/>
  <c r="E2979" i="9"/>
  <c r="D2979" i="9" s="1"/>
  <c r="E2978" i="9"/>
  <c r="D2978" i="9" s="1"/>
  <c r="E2977" i="9"/>
  <c r="D2977" i="9" s="1"/>
  <c r="E2976" i="9"/>
  <c r="D2976" i="9" s="1"/>
  <c r="E2975" i="9"/>
  <c r="D2975" i="9" s="1"/>
  <c r="E2974" i="9"/>
  <c r="D2974" i="9" s="1"/>
  <c r="E2973" i="9"/>
  <c r="D2973" i="9" s="1"/>
  <c r="E2972" i="9"/>
  <c r="D2972" i="9" s="1"/>
  <c r="E2971" i="9"/>
  <c r="D2971" i="9" s="1"/>
  <c r="E2970" i="9"/>
  <c r="D2970" i="9" s="1"/>
  <c r="E2969" i="9"/>
  <c r="D2969" i="9" s="1"/>
  <c r="E2968" i="9"/>
  <c r="D2968" i="9" s="1"/>
  <c r="E2967" i="9"/>
  <c r="D2967" i="9" s="1"/>
  <c r="E2966" i="9"/>
  <c r="D2966" i="9" s="1"/>
  <c r="E2965" i="9"/>
  <c r="D2965" i="9" s="1"/>
  <c r="E2964" i="9"/>
  <c r="D2964" i="9" s="1"/>
  <c r="E2963" i="9"/>
  <c r="D2963" i="9" s="1"/>
  <c r="E2962" i="9"/>
  <c r="D2962" i="9" s="1"/>
  <c r="E2961" i="9"/>
  <c r="D2961" i="9" s="1"/>
  <c r="E2960" i="9"/>
  <c r="D2960" i="9" s="1"/>
  <c r="E2959" i="9"/>
  <c r="D2959" i="9" s="1"/>
  <c r="E2958" i="9"/>
  <c r="D2958" i="9" s="1"/>
  <c r="E2957" i="9"/>
  <c r="D2957" i="9" s="1"/>
  <c r="E2956" i="9"/>
  <c r="D2956" i="9" s="1"/>
  <c r="E2955" i="9"/>
  <c r="D2955" i="9" s="1"/>
  <c r="E2954" i="9"/>
  <c r="D2954" i="9" s="1"/>
  <c r="E2953" i="9"/>
  <c r="D2953" i="9" s="1"/>
  <c r="E2952" i="9"/>
  <c r="D2952" i="9" s="1"/>
  <c r="E2951" i="9"/>
  <c r="D2951" i="9" s="1"/>
  <c r="E2950" i="9"/>
  <c r="D2950" i="9" s="1"/>
  <c r="E2949" i="9"/>
  <c r="D2949" i="9" s="1"/>
  <c r="E2948" i="9"/>
  <c r="D2948" i="9" s="1"/>
  <c r="E2947" i="9"/>
  <c r="D2947" i="9" s="1"/>
  <c r="E2946" i="9"/>
  <c r="D2946" i="9" s="1"/>
  <c r="E2945" i="9"/>
  <c r="D2945" i="9" s="1"/>
  <c r="E2944" i="9"/>
  <c r="D2944" i="9" s="1"/>
  <c r="E2943" i="9"/>
  <c r="D2943" i="9" s="1"/>
  <c r="E2942" i="9"/>
  <c r="D2942" i="9" s="1"/>
  <c r="E2941" i="9"/>
  <c r="D2941" i="9" s="1"/>
  <c r="E2940" i="9"/>
  <c r="D2940" i="9" s="1"/>
  <c r="E2939" i="9"/>
  <c r="D2939" i="9" s="1"/>
  <c r="E2938" i="9"/>
  <c r="D2938" i="9" s="1"/>
  <c r="E2937" i="9"/>
  <c r="D2937" i="9" s="1"/>
  <c r="E2936" i="9"/>
  <c r="D2936" i="9" s="1"/>
  <c r="E2935" i="9"/>
  <c r="D2935" i="9" s="1"/>
  <c r="E2934" i="9"/>
  <c r="D2934" i="9" s="1"/>
  <c r="E2933" i="9"/>
  <c r="D2933" i="9" s="1"/>
  <c r="E2932" i="9"/>
  <c r="D2932" i="9" s="1"/>
  <c r="E2931" i="9"/>
  <c r="D2931" i="9" s="1"/>
  <c r="E2930" i="9"/>
  <c r="D2930" i="9" s="1"/>
  <c r="E2929" i="9"/>
  <c r="D2929" i="9" s="1"/>
  <c r="E2928" i="9"/>
  <c r="D2928" i="9" s="1"/>
  <c r="E2927" i="9"/>
  <c r="D2927" i="9" s="1"/>
  <c r="E2926" i="9"/>
  <c r="D2926" i="9" s="1"/>
  <c r="E2925" i="9"/>
  <c r="D2925" i="9" s="1"/>
  <c r="E2924" i="9"/>
  <c r="D2924" i="9" s="1"/>
  <c r="E2923" i="9"/>
  <c r="D2923" i="9" s="1"/>
  <c r="E2922" i="9"/>
  <c r="D2922" i="9" s="1"/>
  <c r="E2921" i="9"/>
  <c r="D2921" i="9" s="1"/>
  <c r="E2920" i="9"/>
  <c r="D2920" i="9" s="1"/>
  <c r="E2919" i="9"/>
  <c r="D2919" i="9" s="1"/>
  <c r="E2918" i="9"/>
  <c r="D2918" i="9" s="1"/>
  <c r="E2917" i="9"/>
  <c r="D2917" i="9" s="1"/>
  <c r="E2916" i="9"/>
  <c r="D2916" i="9" s="1"/>
  <c r="E2915" i="9"/>
  <c r="D2915" i="9" s="1"/>
  <c r="E2914" i="9"/>
  <c r="D2914" i="9" s="1"/>
  <c r="E2913" i="9"/>
  <c r="D2913" i="9" s="1"/>
  <c r="E2912" i="9"/>
  <c r="D2912" i="9" s="1"/>
  <c r="E2911" i="9"/>
  <c r="D2911" i="9" s="1"/>
  <c r="E2910" i="9"/>
  <c r="D2910" i="9" s="1"/>
  <c r="E2909" i="9"/>
  <c r="D2909" i="9" s="1"/>
  <c r="E2908" i="9"/>
  <c r="D2908" i="9" s="1"/>
  <c r="E2907" i="9"/>
  <c r="D2907" i="9" s="1"/>
  <c r="E2906" i="9"/>
  <c r="D2906" i="9" s="1"/>
  <c r="E2905" i="9"/>
  <c r="D2905" i="9" s="1"/>
  <c r="E2904" i="9"/>
  <c r="D2904" i="9" s="1"/>
  <c r="E2903" i="9"/>
  <c r="D2903" i="9" s="1"/>
  <c r="E2902" i="9"/>
  <c r="D2902" i="9" s="1"/>
  <c r="E2901" i="9"/>
  <c r="D2901" i="9" s="1"/>
  <c r="E2900" i="9"/>
  <c r="D2900" i="9" s="1"/>
  <c r="E2899" i="9"/>
  <c r="D2899" i="9" s="1"/>
  <c r="E2898" i="9"/>
  <c r="D2898" i="9" s="1"/>
  <c r="E2897" i="9"/>
  <c r="D2897" i="9" s="1"/>
  <c r="E2896" i="9"/>
  <c r="D2896" i="9" s="1"/>
  <c r="E2895" i="9"/>
  <c r="D2895" i="9" s="1"/>
  <c r="E2894" i="9"/>
  <c r="D2894" i="9" s="1"/>
  <c r="E2893" i="9"/>
  <c r="D2893" i="9" s="1"/>
  <c r="E2892" i="9"/>
  <c r="D2892" i="9" s="1"/>
  <c r="E2891" i="9"/>
  <c r="D2891" i="9" s="1"/>
  <c r="E2890" i="9"/>
  <c r="D2890" i="9" s="1"/>
  <c r="E2889" i="9"/>
  <c r="D2889" i="9" s="1"/>
  <c r="E2888" i="9"/>
  <c r="D2888" i="9" s="1"/>
  <c r="E2887" i="9"/>
  <c r="D2887" i="9" s="1"/>
  <c r="E2886" i="9"/>
  <c r="D2886" i="9" s="1"/>
  <c r="E2885" i="9"/>
  <c r="D2885" i="9"/>
  <c r="E2884" i="9"/>
  <c r="D2884" i="9" s="1"/>
  <c r="E2883" i="9"/>
  <c r="D2883" i="9" s="1"/>
  <c r="E2882" i="9"/>
  <c r="D2882" i="9" s="1"/>
  <c r="E2881" i="9"/>
  <c r="D2881" i="9" s="1"/>
  <c r="E2880" i="9"/>
  <c r="D2880" i="9" s="1"/>
  <c r="E2879" i="9"/>
  <c r="D2879" i="9" s="1"/>
  <c r="E2878" i="9"/>
  <c r="D2878" i="9" s="1"/>
  <c r="E2877" i="9"/>
  <c r="D2877" i="9" s="1"/>
  <c r="E2876" i="9"/>
  <c r="D2876" i="9" s="1"/>
  <c r="E2875" i="9"/>
  <c r="D2875" i="9" s="1"/>
  <c r="E2874" i="9"/>
  <c r="D2874" i="9" s="1"/>
  <c r="E2873" i="9"/>
  <c r="D2873" i="9" s="1"/>
  <c r="E2872" i="9"/>
  <c r="D2872" i="9" s="1"/>
  <c r="E2871" i="9"/>
  <c r="D2871" i="9" s="1"/>
  <c r="E2870" i="9"/>
  <c r="D2870" i="9" s="1"/>
  <c r="E2869" i="9"/>
  <c r="D2869" i="9" s="1"/>
  <c r="E2868" i="9"/>
  <c r="D2868" i="9" s="1"/>
  <c r="E2867" i="9"/>
  <c r="D2867" i="9" s="1"/>
  <c r="E2866" i="9"/>
  <c r="D2866" i="9" s="1"/>
  <c r="E2865" i="9"/>
  <c r="D2865" i="9" s="1"/>
  <c r="E2864" i="9"/>
  <c r="D2864" i="9" s="1"/>
  <c r="E2863" i="9"/>
  <c r="D2863" i="9" s="1"/>
  <c r="E2862" i="9"/>
  <c r="D2862" i="9" s="1"/>
  <c r="E2861" i="9"/>
  <c r="D2861" i="9" s="1"/>
  <c r="E2860" i="9"/>
  <c r="D2860" i="9" s="1"/>
  <c r="E2859" i="9"/>
  <c r="D2859" i="9" s="1"/>
  <c r="E2858" i="9"/>
  <c r="D2858" i="9" s="1"/>
  <c r="E2857" i="9"/>
  <c r="D2857" i="9" s="1"/>
  <c r="E2856" i="9"/>
  <c r="D2856" i="9" s="1"/>
  <c r="E2855" i="9"/>
  <c r="D2855" i="9" s="1"/>
  <c r="E2854" i="9"/>
  <c r="D2854" i="9" s="1"/>
  <c r="E2853" i="9"/>
  <c r="D2853" i="9" s="1"/>
  <c r="E2852" i="9"/>
  <c r="D2852" i="9" s="1"/>
  <c r="E2851" i="9"/>
  <c r="D2851" i="9" s="1"/>
  <c r="E2850" i="9"/>
  <c r="D2850" i="9" s="1"/>
  <c r="E2849" i="9"/>
  <c r="D2849" i="9" s="1"/>
  <c r="E2848" i="9"/>
  <c r="D2848" i="9" s="1"/>
  <c r="E2847" i="9"/>
  <c r="D2847" i="9" s="1"/>
  <c r="E2846" i="9"/>
  <c r="D2846" i="9" s="1"/>
  <c r="E2845" i="9"/>
  <c r="D2845" i="9" s="1"/>
  <c r="E2844" i="9"/>
  <c r="D2844" i="9" s="1"/>
  <c r="E2843" i="9"/>
  <c r="D2843" i="9" s="1"/>
  <c r="E2842" i="9"/>
  <c r="D2842" i="9" s="1"/>
  <c r="E2841" i="9"/>
  <c r="D2841" i="9" s="1"/>
  <c r="E2840" i="9"/>
  <c r="D2840" i="9" s="1"/>
  <c r="E2839" i="9"/>
  <c r="D2839" i="9" s="1"/>
  <c r="E2838" i="9"/>
  <c r="D2838" i="9" s="1"/>
  <c r="E2837" i="9"/>
  <c r="D2837" i="9" s="1"/>
  <c r="E2836" i="9"/>
  <c r="D2836" i="9" s="1"/>
  <c r="E2835" i="9"/>
  <c r="D2835" i="9" s="1"/>
  <c r="E2834" i="9"/>
  <c r="D2834" i="9" s="1"/>
  <c r="E2833" i="9"/>
  <c r="D2833" i="9" s="1"/>
  <c r="E2832" i="9"/>
  <c r="D2832" i="9" s="1"/>
  <c r="E2831" i="9"/>
  <c r="D2831" i="9" s="1"/>
  <c r="E2830" i="9"/>
  <c r="D2830" i="9" s="1"/>
  <c r="E2829" i="9"/>
  <c r="D2829" i="9" s="1"/>
  <c r="E2828" i="9"/>
  <c r="D2828" i="9" s="1"/>
  <c r="E2827" i="9"/>
  <c r="D2827" i="9" s="1"/>
  <c r="E2826" i="9"/>
  <c r="D2826" i="9" s="1"/>
  <c r="E2825" i="9"/>
  <c r="D2825" i="9" s="1"/>
  <c r="E2824" i="9"/>
  <c r="D2824" i="9" s="1"/>
  <c r="E2823" i="9"/>
  <c r="D2823" i="9" s="1"/>
  <c r="E2822" i="9"/>
  <c r="D2822" i="9" s="1"/>
  <c r="E2821" i="9"/>
  <c r="D2821" i="9" s="1"/>
  <c r="E2820" i="9"/>
  <c r="D2820" i="9" s="1"/>
  <c r="E2819" i="9"/>
  <c r="D2819" i="9" s="1"/>
  <c r="E2818" i="9"/>
  <c r="D2818" i="9" s="1"/>
  <c r="E2817" i="9"/>
  <c r="D2817" i="9" s="1"/>
  <c r="E2816" i="9"/>
  <c r="D2816" i="9" s="1"/>
  <c r="E2815" i="9"/>
  <c r="D2815" i="9" s="1"/>
  <c r="E2814" i="9"/>
  <c r="D2814" i="9" s="1"/>
  <c r="E2813" i="9"/>
  <c r="D2813" i="9" s="1"/>
  <c r="E2812" i="9"/>
  <c r="D2812" i="9" s="1"/>
  <c r="E2811" i="9"/>
  <c r="D2811" i="9" s="1"/>
  <c r="E2810" i="9"/>
  <c r="D2810" i="9" s="1"/>
  <c r="E2809" i="9"/>
  <c r="D2809" i="9" s="1"/>
  <c r="E2808" i="9"/>
  <c r="D2808" i="9" s="1"/>
  <c r="E2807" i="9"/>
  <c r="D2807" i="9" s="1"/>
  <c r="E2806" i="9"/>
  <c r="D2806" i="9" s="1"/>
  <c r="E2805" i="9"/>
  <c r="D2805" i="9" s="1"/>
  <c r="E2804" i="9"/>
  <c r="D2804" i="9" s="1"/>
  <c r="E2803" i="9"/>
  <c r="D2803" i="9" s="1"/>
  <c r="E2802" i="9"/>
  <c r="D2802" i="9" s="1"/>
  <c r="E2801" i="9"/>
  <c r="D2801" i="9" s="1"/>
  <c r="E2800" i="9"/>
  <c r="D2800" i="9" s="1"/>
  <c r="E2799" i="9"/>
  <c r="D2799" i="9" s="1"/>
  <c r="E2798" i="9"/>
  <c r="D2798" i="9" s="1"/>
  <c r="E2797" i="9"/>
  <c r="D2797" i="9" s="1"/>
  <c r="E2796" i="9"/>
  <c r="D2796" i="9" s="1"/>
  <c r="E2795" i="9"/>
  <c r="D2795" i="9" s="1"/>
  <c r="E2794" i="9"/>
  <c r="D2794" i="9" s="1"/>
  <c r="E2793" i="9"/>
  <c r="D2793" i="9" s="1"/>
  <c r="E2792" i="9"/>
  <c r="D2792" i="9" s="1"/>
  <c r="E2791" i="9"/>
  <c r="D2791" i="9" s="1"/>
  <c r="E2790" i="9"/>
  <c r="D2790" i="9" s="1"/>
  <c r="E2789" i="9"/>
  <c r="D2789" i="9" s="1"/>
  <c r="E2788" i="9"/>
  <c r="D2788" i="9" s="1"/>
  <c r="E2787" i="9"/>
  <c r="D2787" i="9" s="1"/>
  <c r="E2786" i="9"/>
  <c r="D2786" i="9" s="1"/>
  <c r="E2785" i="9"/>
  <c r="D2785" i="9" s="1"/>
  <c r="E2784" i="9"/>
  <c r="D2784" i="9" s="1"/>
  <c r="E2783" i="9"/>
  <c r="D2783" i="9" s="1"/>
  <c r="E2782" i="9"/>
  <c r="D2782" i="9" s="1"/>
  <c r="E2781" i="9"/>
  <c r="D2781" i="9" s="1"/>
  <c r="E2780" i="9"/>
  <c r="D2780" i="9" s="1"/>
  <c r="E2779" i="9"/>
  <c r="D2779" i="9" s="1"/>
  <c r="E2778" i="9"/>
  <c r="D2778" i="9" s="1"/>
  <c r="E2777" i="9"/>
  <c r="D2777" i="9" s="1"/>
  <c r="E2776" i="9"/>
  <c r="D2776" i="9" s="1"/>
  <c r="E2775" i="9"/>
  <c r="D2775" i="9" s="1"/>
  <c r="E2774" i="9"/>
  <c r="D2774" i="9" s="1"/>
  <c r="E2773" i="9"/>
  <c r="D2773" i="9" s="1"/>
  <c r="E2772" i="9"/>
  <c r="D2772" i="9" s="1"/>
  <c r="E2771" i="9"/>
  <c r="D2771" i="9" s="1"/>
  <c r="E2770" i="9"/>
  <c r="D2770" i="9" s="1"/>
  <c r="E2769" i="9"/>
  <c r="D2769" i="9" s="1"/>
  <c r="E2768" i="9"/>
  <c r="D2768" i="9" s="1"/>
  <c r="E2767" i="9"/>
  <c r="D2767" i="9" s="1"/>
  <c r="E2766" i="9"/>
  <c r="D2766" i="9" s="1"/>
  <c r="E2765" i="9"/>
  <c r="D2765" i="9" s="1"/>
  <c r="E2764" i="9"/>
  <c r="D2764" i="9" s="1"/>
  <c r="E2763" i="9"/>
  <c r="D2763" i="9" s="1"/>
  <c r="E2762" i="9"/>
  <c r="D2762" i="9" s="1"/>
  <c r="E2761" i="9"/>
  <c r="D2761" i="9" s="1"/>
  <c r="E2760" i="9"/>
  <c r="D2760" i="9" s="1"/>
  <c r="E2759" i="9"/>
  <c r="D2759" i="9" s="1"/>
  <c r="E2758" i="9"/>
  <c r="D2758" i="9" s="1"/>
  <c r="E2757" i="9"/>
  <c r="D2757" i="9" s="1"/>
  <c r="E2756" i="9"/>
  <c r="D2756" i="9" s="1"/>
  <c r="E2755" i="9"/>
  <c r="D2755" i="9" s="1"/>
  <c r="E2754" i="9"/>
  <c r="D2754" i="9" s="1"/>
  <c r="E2753" i="9"/>
  <c r="D2753" i="9" s="1"/>
  <c r="E2752" i="9"/>
  <c r="D2752" i="9" s="1"/>
  <c r="E2751" i="9"/>
  <c r="D2751" i="9" s="1"/>
  <c r="E2750" i="9"/>
  <c r="D2750" i="9" s="1"/>
  <c r="E2749" i="9"/>
  <c r="D2749" i="9" s="1"/>
  <c r="E2748" i="9"/>
  <c r="D2748" i="9" s="1"/>
  <c r="E2747" i="9"/>
  <c r="D2747" i="9" s="1"/>
  <c r="E2746" i="9"/>
  <c r="D2746" i="9" s="1"/>
  <c r="E2745" i="9"/>
  <c r="D2745" i="9" s="1"/>
  <c r="E2744" i="9"/>
  <c r="D2744" i="9" s="1"/>
  <c r="E2743" i="9"/>
  <c r="D2743" i="9" s="1"/>
  <c r="E2742" i="9"/>
  <c r="D2742" i="9" s="1"/>
  <c r="E2741" i="9"/>
  <c r="D2741" i="9" s="1"/>
  <c r="E2740" i="9"/>
  <c r="D2740" i="9" s="1"/>
  <c r="E2739" i="9"/>
  <c r="D2739" i="9" s="1"/>
  <c r="E2738" i="9"/>
  <c r="D2738" i="9" s="1"/>
  <c r="E2737" i="9"/>
  <c r="D2737" i="9" s="1"/>
  <c r="E2736" i="9"/>
  <c r="D2736" i="9" s="1"/>
  <c r="E2735" i="9"/>
  <c r="D2735" i="9" s="1"/>
  <c r="E2734" i="9"/>
  <c r="D2734" i="9" s="1"/>
  <c r="E2733" i="9"/>
  <c r="D2733" i="9" s="1"/>
  <c r="E2732" i="9"/>
  <c r="D2732" i="9" s="1"/>
  <c r="E2731" i="9"/>
  <c r="D2731" i="9" s="1"/>
  <c r="E2730" i="9"/>
  <c r="D2730" i="9" s="1"/>
  <c r="E2729" i="9"/>
  <c r="D2729" i="9" s="1"/>
  <c r="E2728" i="9"/>
  <c r="D2728" i="9" s="1"/>
  <c r="E2727" i="9"/>
  <c r="D2727" i="9" s="1"/>
  <c r="E2726" i="9"/>
  <c r="D2726" i="9" s="1"/>
  <c r="E2725" i="9"/>
  <c r="D2725" i="9" s="1"/>
  <c r="E2724" i="9"/>
  <c r="D2724" i="9" s="1"/>
  <c r="E2723" i="9"/>
  <c r="D2723" i="9" s="1"/>
  <c r="E2722" i="9"/>
  <c r="D2722" i="9" s="1"/>
  <c r="E2721" i="9"/>
  <c r="D2721" i="9" s="1"/>
  <c r="E2720" i="9"/>
  <c r="D2720" i="9" s="1"/>
  <c r="E2719" i="9"/>
  <c r="D2719" i="9" s="1"/>
  <c r="E2718" i="9"/>
  <c r="D2718" i="9" s="1"/>
  <c r="E2717" i="9"/>
  <c r="D2717" i="9" s="1"/>
  <c r="E2716" i="9"/>
  <c r="D2716" i="9" s="1"/>
  <c r="E2715" i="9"/>
  <c r="D2715" i="9" s="1"/>
  <c r="E2714" i="9"/>
  <c r="D2714" i="9" s="1"/>
  <c r="E2713" i="9"/>
  <c r="D2713" i="9" s="1"/>
  <c r="E2712" i="9"/>
  <c r="D2712" i="9" s="1"/>
  <c r="E2711" i="9"/>
  <c r="D2711" i="9" s="1"/>
  <c r="E2710" i="9"/>
  <c r="D2710" i="9" s="1"/>
  <c r="E2709" i="9"/>
  <c r="D2709" i="9" s="1"/>
  <c r="E2708" i="9"/>
  <c r="D2708" i="9" s="1"/>
  <c r="E2707" i="9"/>
  <c r="D2707" i="9" s="1"/>
  <c r="E2706" i="9"/>
  <c r="D2706" i="9" s="1"/>
  <c r="E2705" i="9"/>
  <c r="D2705" i="9" s="1"/>
  <c r="E2704" i="9"/>
  <c r="D2704" i="9" s="1"/>
  <c r="E2703" i="9"/>
  <c r="D2703" i="9" s="1"/>
  <c r="E2702" i="9"/>
  <c r="D2702" i="9" s="1"/>
  <c r="E2701" i="9"/>
  <c r="D2701" i="9" s="1"/>
  <c r="E2700" i="9"/>
  <c r="D2700" i="9" s="1"/>
  <c r="E2699" i="9"/>
  <c r="D2699" i="9" s="1"/>
  <c r="E2698" i="9"/>
  <c r="D2698" i="9" s="1"/>
  <c r="E2697" i="9"/>
  <c r="D2697" i="9" s="1"/>
  <c r="E2696" i="9"/>
  <c r="D2696" i="9" s="1"/>
  <c r="E2695" i="9"/>
  <c r="D2695" i="9" s="1"/>
  <c r="E2694" i="9"/>
  <c r="D2694" i="9" s="1"/>
  <c r="E2693" i="9"/>
  <c r="D2693" i="9" s="1"/>
  <c r="E2692" i="9"/>
  <c r="D2692" i="9" s="1"/>
  <c r="E2691" i="9"/>
  <c r="D2691" i="9" s="1"/>
  <c r="E2690" i="9"/>
  <c r="D2690" i="9" s="1"/>
  <c r="E2689" i="9"/>
  <c r="D2689" i="9" s="1"/>
  <c r="E2688" i="9"/>
  <c r="D2688" i="9" s="1"/>
  <c r="E2687" i="9"/>
  <c r="D2687" i="9" s="1"/>
  <c r="E2686" i="9"/>
  <c r="D2686" i="9" s="1"/>
  <c r="E2685" i="9"/>
  <c r="D2685" i="9" s="1"/>
  <c r="E2684" i="9"/>
  <c r="D2684" i="9" s="1"/>
  <c r="E2683" i="9"/>
  <c r="D2683" i="9" s="1"/>
  <c r="E2682" i="9"/>
  <c r="D2682" i="9" s="1"/>
  <c r="E2681" i="9"/>
  <c r="D2681" i="9" s="1"/>
  <c r="E2680" i="9"/>
  <c r="D2680" i="9" s="1"/>
  <c r="E2679" i="9"/>
  <c r="D2679" i="9" s="1"/>
  <c r="E2678" i="9"/>
  <c r="D2678" i="9" s="1"/>
  <c r="E2677" i="9"/>
  <c r="D2677" i="9" s="1"/>
  <c r="E2676" i="9"/>
  <c r="D2676" i="9" s="1"/>
  <c r="E2675" i="9"/>
  <c r="D2675" i="9" s="1"/>
  <c r="E2674" i="9"/>
  <c r="D2674" i="9" s="1"/>
  <c r="E2673" i="9"/>
  <c r="D2673" i="9" s="1"/>
  <c r="E2672" i="9"/>
  <c r="D2672" i="9" s="1"/>
  <c r="E2671" i="9"/>
  <c r="D2671" i="9" s="1"/>
  <c r="E2670" i="9"/>
  <c r="D2670" i="9" s="1"/>
  <c r="E2669" i="9"/>
  <c r="D2669" i="9" s="1"/>
  <c r="E2668" i="9"/>
  <c r="D2668" i="9" s="1"/>
  <c r="E2667" i="9"/>
  <c r="D2667" i="9" s="1"/>
  <c r="E2666" i="9"/>
  <c r="D2666" i="9" s="1"/>
  <c r="E2665" i="9"/>
  <c r="D2665" i="9" s="1"/>
  <c r="E2664" i="9"/>
  <c r="D2664" i="9" s="1"/>
  <c r="E2663" i="9"/>
  <c r="D2663" i="9" s="1"/>
  <c r="E2662" i="9"/>
  <c r="D2662" i="9" s="1"/>
  <c r="E2661" i="9"/>
  <c r="D2661" i="9" s="1"/>
  <c r="E2660" i="9"/>
  <c r="D2660" i="9" s="1"/>
  <c r="E2659" i="9"/>
  <c r="D2659" i="9" s="1"/>
  <c r="E2658" i="9"/>
  <c r="D2658" i="9" s="1"/>
  <c r="E2657" i="9"/>
  <c r="D2657" i="9" s="1"/>
  <c r="E2656" i="9"/>
  <c r="D2656" i="9" s="1"/>
  <c r="E2655" i="9"/>
  <c r="D2655" i="9" s="1"/>
  <c r="E2654" i="9"/>
  <c r="D2654" i="9" s="1"/>
  <c r="E2653" i="9"/>
  <c r="D2653" i="9" s="1"/>
  <c r="E2652" i="9"/>
  <c r="D2652" i="9" s="1"/>
  <c r="E2651" i="9"/>
  <c r="D2651" i="9" s="1"/>
  <c r="E2650" i="9"/>
  <c r="D2650" i="9" s="1"/>
  <c r="E2649" i="9"/>
  <c r="D2649" i="9" s="1"/>
  <c r="E2648" i="9"/>
  <c r="D2648" i="9" s="1"/>
  <c r="E2647" i="9"/>
  <c r="D2647" i="9" s="1"/>
  <c r="E2646" i="9"/>
  <c r="D2646" i="9" s="1"/>
  <c r="E2645" i="9"/>
  <c r="D2645" i="9" s="1"/>
  <c r="E2644" i="9"/>
  <c r="D2644" i="9" s="1"/>
  <c r="E2643" i="9"/>
  <c r="D2643" i="9" s="1"/>
  <c r="E2642" i="9"/>
  <c r="D2642" i="9" s="1"/>
  <c r="E2641" i="9"/>
  <c r="D2641" i="9" s="1"/>
  <c r="E2640" i="9"/>
  <c r="D2640" i="9" s="1"/>
  <c r="E2639" i="9"/>
  <c r="D2639" i="9" s="1"/>
  <c r="E2638" i="9"/>
  <c r="D2638" i="9" s="1"/>
  <c r="E2637" i="9"/>
  <c r="D2637" i="9" s="1"/>
  <c r="E2636" i="9"/>
  <c r="D2636" i="9" s="1"/>
  <c r="E2635" i="9"/>
  <c r="D2635" i="9" s="1"/>
  <c r="E2634" i="9"/>
  <c r="D2634" i="9" s="1"/>
  <c r="E2633" i="9"/>
  <c r="D2633" i="9" s="1"/>
  <c r="E2632" i="9"/>
  <c r="D2632" i="9" s="1"/>
  <c r="E2631" i="9"/>
  <c r="D2631" i="9" s="1"/>
  <c r="E2630" i="9"/>
  <c r="D2630" i="9" s="1"/>
  <c r="E2629" i="9"/>
  <c r="D2629" i="9" s="1"/>
  <c r="E2628" i="9"/>
  <c r="D2628" i="9" s="1"/>
  <c r="E2627" i="9"/>
  <c r="D2627" i="9" s="1"/>
  <c r="E2626" i="9"/>
  <c r="D2626" i="9" s="1"/>
  <c r="E2624" i="9"/>
  <c r="D2624" i="9" s="1"/>
  <c r="E2623" i="9"/>
  <c r="D2623" i="9" s="1"/>
  <c r="E2622" i="9"/>
  <c r="D2622" i="9" s="1"/>
  <c r="E2621" i="9"/>
  <c r="D2621" i="9" s="1"/>
  <c r="E2620" i="9"/>
  <c r="D2620" i="9" s="1"/>
  <c r="E2619" i="9"/>
  <c r="D2619" i="9" s="1"/>
  <c r="E2618" i="9"/>
  <c r="D2618" i="9" s="1"/>
  <c r="E2617" i="9"/>
  <c r="D2617" i="9" s="1"/>
  <c r="E2616" i="9"/>
  <c r="D2616" i="9" s="1"/>
  <c r="E2615" i="9"/>
  <c r="D2615" i="9" s="1"/>
  <c r="E2614" i="9"/>
  <c r="D2614" i="9" s="1"/>
  <c r="E2613" i="9"/>
  <c r="D2613" i="9" s="1"/>
  <c r="E2612" i="9"/>
  <c r="D2612" i="9" s="1"/>
  <c r="E2611" i="9"/>
  <c r="D2611" i="9" s="1"/>
  <c r="E2610" i="9"/>
  <c r="D2610" i="9" s="1"/>
  <c r="E2609" i="9"/>
  <c r="D2609" i="9" s="1"/>
  <c r="E2608" i="9"/>
  <c r="D2608" i="9" s="1"/>
  <c r="E2607" i="9"/>
  <c r="D2607" i="9" s="1"/>
  <c r="E2606" i="9"/>
  <c r="D2606" i="9" s="1"/>
  <c r="E2605" i="9"/>
  <c r="D2605" i="9" s="1"/>
  <c r="E2604" i="9"/>
  <c r="D2604" i="9" s="1"/>
  <c r="E2603" i="9"/>
  <c r="D2603" i="9" s="1"/>
  <c r="E2602" i="9"/>
  <c r="D2602" i="9" s="1"/>
  <c r="E2601" i="9"/>
  <c r="D2601" i="9" s="1"/>
  <c r="E2600" i="9"/>
  <c r="D2600" i="9" s="1"/>
  <c r="E2599" i="9"/>
  <c r="D2599" i="9" s="1"/>
  <c r="E2598" i="9"/>
  <c r="D2598" i="9" s="1"/>
  <c r="E2597" i="9"/>
  <c r="D2597" i="9" s="1"/>
  <c r="E2596" i="9"/>
  <c r="D2596" i="9" s="1"/>
  <c r="E2595" i="9"/>
  <c r="D2595" i="9" s="1"/>
  <c r="E2594" i="9"/>
  <c r="D2594" i="9" s="1"/>
  <c r="E2593" i="9"/>
  <c r="D2593" i="9" s="1"/>
  <c r="E2592" i="9"/>
  <c r="D2592" i="9" s="1"/>
  <c r="E2591" i="9"/>
  <c r="D2591" i="9" s="1"/>
  <c r="E2590" i="9"/>
  <c r="D2590" i="9" s="1"/>
  <c r="E2589" i="9"/>
  <c r="D2589" i="9" s="1"/>
  <c r="E2588" i="9"/>
  <c r="D2588" i="9" s="1"/>
  <c r="E2587" i="9"/>
  <c r="D2587" i="9" s="1"/>
  <c r="E2586" i="9"/>
  <c r="D2586" i="9" s="1"/>
  <c r="E2585" i="9"/>
  <c r="D2585" i="9" s="1"/>
  <c r="E2584" i="9"/>
  <c r="D2584" i="9" s="1"/>
  <c r="E2583" i="9"/>
  <c r="D2583" i="9" s="1"/>
  <c r="E2582" i="9"/>
  <c r="D2582" i="9" s="1"/>
  <c r="E2581" i="9"/>
  <c r="D2581" i="9" s="1"/>
  <c r="E2580" i="9"/>
  <c r="D2580" i="9"/>
  <c r="E2579" i="9"/>
  <c r="D2579" i="9" s="1"/>
  <c r="E2578" i="9"/>
  <c r="D2578" i="9" s="1"/>
  <c r="E2577" i="9"/>
  <c r="D2577" i="9" s="1"/>
  <c r="E2576" i="9"/>
  <c r="D2576" i="9" s="1"/>
  <c r="E2575" i="9"/>
  <c r="D2575" i="9" s="1"/>
  <c r="E2574" i="9"/>
  <c r="D2574" i="9" s="1"/>
  <c r="E2573" i="9"/>
  <c r="D2573" i="9" s="1"/>
  <c r="E2572" i="9"/>
  <c r="D2572" i="9" s="1"/>
  <c r="E2571" i="9"/>
  <c r="D2571" i="9" s="1"/>
  <c r="E2570" i="9"/>
  <c r="D2570" i="9" s="1"/>
  <c r="E2569" i="9"/>
  <c r="D2569" i="9" s="1"/>
  <c r="E2568" i="9"/>
  <c r="D2568" i="9" s="1"/>
  <c r="E2567" i="9"/>
  <c r="D2567" i="9" s="1"/>
  <c r="E2566" i="9"/>
  <c r="D2566" i="9" s="1"/>
  <c r="E2565" i="9"/>
  <c r="D2565" i="9" s="1"/>
  <c r="E2564" i="9"/>
  <c r="D2564" i="9" s="1"/>
  <c r="E2563" i="9"/>
  <c r="D2563" i="9" s="1"/>
  <c r="E2562" i="9"/>
  <c r="D2562" i="9" s="1"/>
  <c r="E2561" i="9"/>
  <c r="D2561" i="9" s="1"/>
  <c r="E2560" i="9"/>
  <c r="D2560" i="9" s="1"/>
  <c r="E2559" i="9"/>
  <c r="D2559" i="9" s="1"/>
  <c r="E2558" i="9"/>
  <c r="D2558" i="9" s="1"/>
  <c r="E2557" i="9"/>
  <c r="D2557" i="9" s="1"/>
  <c r="E2556" i="9"/>
  <c r="D2556" i="9" s="1"/>
  <c r="E2555" i="9"/>
  <c r="D2555" i="9" s="1"/>
  <c r="E2554" i="9"/>
  <c r="D2554" i="9" s="1"/>
  <c r="E2553" i="9"/>
  <c r="D2553" i="9" s="1"/>
  <c r="E2552" i="9"/>
  <c r="D2552" i="9" s="1"/>
  <c r="E2551" i="9"/>
  <c r="D2551" i="9" s="1"/>
  <c r="E2550" i="9"/>
  <c r="D2550" i="9" s="1"/>
  <c r="E2549" i="9"/>
  <c r="D2549" i="9" s="1"/>
  <c r="E2548" i="9"/>
  <c r="D2548" i="9" s="1"/>
  <c r="E2547" i="9"/>
  <c r="D2547" i="9" s="1"/>
  <c r="E2546" i="9"/>
  <c r="D2546" i="9" s="1"/>
  <c r="E2545" i="9"/>
  <c r="D2545" i="9" s="1"/>
  <c r="E2544" i="9"/>
  <c r="D2544" i="9" s="1"/>
  <c r="E2543" i="9"/>
  <c r="D2543" i="9" s="1"/>
  <c r="E2542" i="9"/>
  <c r="D2542" i="9" s="1"/>
  <c r="E2541" i="9"/>
  <c r="D2541" i="9" s="1"/>
  <c r="E2540" i="9"/>
  <c r="D2540" i="9" s="1"/>
  <c r="E2539" i="9"/>
  <c r="D2539" i="9" s="1"/>
  <c r="E2538" i="9"/>
  <c r="D2538" i="9" s="1"/>
  <c r="E2537" i="9"/>
  <c r="D2537" i="9" s="1"/>
  <c r="E2536" i="9"/>
  <c r="D2536" i="9" s="1"/>
  <c r="E2535" i="9"/>
  <c r="D2535" i="9" s="1"/>
  <c r="E2534" i="9"/>
  <c r="D2534" i="9" s="1"/>
  <c r="E2533" i="9"/>
  <c r="D2533" i="9" s="1"/>
  <c r="E2532" i="9"/>
  <c r="D2532" i="9" s="1"/>
  <c r="E2531" i="9"/>
  <c r="D2531" i="9" s="1"/>
  <c r="E2530" i="9"/>
  <c r="D2530" i="9" s="1"/>
  <c r="E2529" i="9"/>
  <c r="D2529" i="9" s="1"/>
  <c r="E2528" i="9"/>
  <c r="D2528" i="9" s="1"/>
  <c r="E2527" i="9"/>
  <c r="D2527" i="9" s="1"/>
  <c r="E2526" i="9"/>
  <c r="D2526" i="9" s="1"/>
  <c r="E2525" i="9"/>
  <c r="D2525" i="9" s="1"/>
  <c r="E2524" i="9"/>
  <c r="D2524" i="9" s="1"/>
  <c r="E2523" i="9"/>
  <c r="D2523" i="9" s="1"/>
  <c r="E2522" i="9"/>
  <c r="D2522" i="9" s="1"/>
  <c r="E2521" i="9"/>
  <c r="D2521" i="9" s="1"/>
  <c r="E2520" i="9"/>
  <c r="D2520" i="9" s="1"/>
  <c r="E2519" i="9"/>
  <c r="D2519" i="9" s="1"/>
  <c r="E2518" i="9"/>
  <c r="D2518" i="9" s="1"/>
  <c r="E2517" i="9"/>
  <c r="D2517" i="9" s="1"/>
  <c r="E2516" i="9"/>
  <c r="D2516" i="9" s="1"/>
  <c r="E2515" i="9"/>
  <c r="D2515" i="9" s="1"/>
  <c r="E2514" i="9"/>
  <c r="D2514" i="9" s="1"/>
  <c r="E2513" i="9"/>
  <c r="D2513" i="9" s="1"/>
  <c r="E2512" i="9"/>
  <c r="D2512" i="9" s="1"/>
  <c r="E2511" i="9"/>
  <c r="D2511" i="9" s="1"/>
  <c r="E2510" i="9"/>
  <c r="D2510" i="9" s="1"/>
  <c r="E2509" i="9"/>
  <c r="D2509" i="9" s="1"/>
  <c r="E2508" i="9"/>
  <c r="D2508" i="9" s="1"/>
  <c r="E2507" i="9"/>
  <c r="D2507" i="9" s="1"/>
  <c r="E2506" i="9"/>
  <c r="D2506" i="9" s="1"/>
  <c r="E2505" i="9"/>
  <c r="D2505" i="9" s="1"/>
  <c r="E2504" i="9"/>
  <c r="D2504" i="9" s="1"/>
  <c r="E2503" i="9"/>
  <c r="D2503" i="9" s="1"/>
  <c r="E2502" i="9"/>
  <c r="D2502" i="9" s="1"/>
  <c r="E2501" i="9"/>
  <c r="D2501" i="9" s="1"/>
  <c r="E2500" i="9"/>
  <c r="D2500" i="9" s="1"/>
  <c r="E2499" i="9"/>
  <c r="D2499" i="9" s="1"/>
  <c r="E2498" i="9"/>
  <c r="D2498" i="9" s="1"/>
  <c r="E2497" i="9"/>
  <c r="D2497" i="9" s="1"/>
  <c r="E2496" i="9"/>
  <c r="D2496" i="9" s="1"/>
  <c r="E2495" i="9"/>
  <c r="D2495" i="9" s="1"/>
  <c r="E2494" i="9"/>
  <c r="D2494" i="9" s="1"/>
  <c r="E2493" i="9"/>
  <c r="D2493" i="9" s="1"/>
  <c r="E2492" i="9"/>
  <c r="D2492" i="9" s="1"/>
  <c r="E2491" i="9"/>
  <c r="D2491" i="9" s="1"/>
  <c r="E2490" i="9"/>
  <c r="D2490" i="9" s="1"/>
  <c r="E2489" i="9"/>
  <c r="D2489" i="9" s="1"/>
  <c r="E2488" i="9"/>
  <c r="D2488" i="9" s="1"/>
  <c r="E2487" i="9"/>
  <c r="D2487" i="9" s="1"/>
  <c r="E2486" i="9"/>
  <c r="D2486" i="9" s="1"/>
  <c r="E2485" i="9"/>
  <c r="D2485" i="9" s="1"/>
  <c r="E2484" i="9"/>
  <c r="D2484" i="9" s="1"/>
  <c r="E2483" i="9"/>
  <c r="D2483" i="9" s="1"/>
  <c r="E2482" i="9"/>
  <c r="D2482" i="9" s="1"/>
  <c r="E2481" i="9"/>
  <c r="D2481" i="9" s="1"/>
  <c r="E2480" i="9"/>
  <c r="D2480" i="9" s="1"/>
  <c r="E2479" i="9"/>
  <c r="D2479" i="9" s="1"/>
  <c r="E2478" i="9"/>
  <c r="D2478" i="9" s="1"/>
  <c r="E2477" i="9"/>
  <c r="D2477" i="9" s="1"/>
  <c r="E2476" i="9"/>
  <c r="D2476" i="9" s="1"/>
  <c r="E2475" i="9"/>
  <c r="D2475" i="9" s="1"/>
  <c r="E2474" i="9"/>
  <c r="D2474" i="9" s="1"/>
  <c r="E2473" i="9"/>
  <c r="D2473" i="9" s="1"/>
  <c r="E2472" i="9"/>
  <c r="D2472" i="9" s="1"/>
  <c r="E2471" i="9"/>
  <c r="D2471" i="9" s="1"/>
  <c r="E2470" i="9"/>
  <c r="D2470" i="9" s="1"/>
  <c r="E2469" i="9"/>
  <c r="D2469" i="9" s="1"/>
  <c r="E2468" i="9"/>
  <c r="D2468" i="9" s="1"/>
  <c r="E2467" i="9"/>
  <c r="D2467" i="9" s="1"/>
  <c r="E2466" i="9"/>
  <c r="D2466" i="9" s="1"/>
  <c r="E2465" i="9"/>
  <c r="D2465" i="9" s="1"/>
  <c r="E2464" i="9"/>
  <c r="D2464" i="9" s="1"/>
  <c r="E2463" i="9"/>
  <c r="D2463" i="9" s="1"/>
  <c r="E2462" i="9"/>
  <c r="D2462" i="9" s="1"/>
  <c r="E2461" i="9"/>
  <c r="D2461" i="9" s="1"/>
  <c r="E2460" i="9"/>
  <c r="D2460" i="9" s="1"/>
  <c r="E2459" i="9"/>
  <c r="D2459" i="9" s="1"/>
  <c r="E2458" i="9"/>
  <c r="D2458" i="9" s="1"/>
  <c r="E2457" i="9"/>
  <c r="D2457" i="9" s="1"/>
  <c r="E2456" i="9"/>
  <c r="D2456" i="9" s="1"/>
  <c r="E2455" i="9"/>
  <c r="D2455" i="9" s="1"/>
  <c r="E2454" i="9"/>
  <c r="D2454" i="9" s="1"/>
  <c r="E2453" i="9"/>
  <c r="D2453" i="9" s="1"/>
  <c r="E2452" i="9"/>
  <c r="D2452" i="9" s="1"/>
  <c r="E2451" i="9"/>
  <c r="D2451" i="9" s="1"/>
  <c r="E2450" i="9"/>
  <c r="D2450" i="9" s="1"/>
  <c r="E2449" i="9"/>
  <c r="D2449" i="9" s="1"/>
  <c r="E2448" i="9"/>
  <c r="D2448" i="9" s="1"/>
  <c r="E2447" i="9"/>
  <c r="D2447" i="9" s="1"/>
  <c r="E2446" i="9"/>
  <c r="D2446" i="9" s="1"/>
  <c r="E2445" i="9"/>
  <c r="D2445" i="9" s="1"/>
  <c r="E2444" i="9"/>
  <c r="D2444" i="9" s="1"/>
  <c r="E2443" i="9"/>
  <c r="D2443" i="9" s="1"/>
  <c r="E2442" i="9"/>
  <c r="D2442" i="9" s="1"/>
  <c r="E2441" i="9"/>
  <c r="D2441" i="9" s="1"/>
  <c r="E2440" i="9"/>
  <c r="D2440" i="9" s="1"/>
  <c r="E2439" i="9"/>
  <c r="D2439" i="9" s="1"/>
  <c r="E2438" i="9"/>
  <c r="D2438" i="9" s="1"/>
  <c r="E2437" i="9"/>
  <c r="D2437" i="9" s="1"/>
  <c r="E2436" i="9"/>
  <c r="D2436" i="9" s="1"/>
  <c r="E2435" i="9"/>
  <c r="D2435" i="9" s="1"/>
  <c r="E2434" i="9"/>
  <c r="D2434" i="9" s="1"/>
  <c r="E2433" i="9"/>
  <c r="D2433" i="9" s="1"/>
  <c r="E2432" i="9"/>
  <c r="D2432" i="9" s="1"/>
  <c r="E2431" i="9"/>
  <c r="D2431" i="9" s="1"/>
  <c r="E2430" i="9"/>
  <c r="D2430" i="9" s="1"/>
  <c r="E2429" i="9"/>
  <c r="D2429" i="9" s="1"/>
  <c r="E2428" i="9"/>
  <c r="D2428" i="9" s="1"/>
  <c r="E2427" i="9"/>
  <c r="D2427" i="9" s="1"/>
  <c r="E2426" i="9"/>
  <c r="D2426" i="9" s="1"/>
  <c r="E2425" i="9"/>
  <c r="D2425" i="9" s="1"/>
  <c r="E2424" i="9"/>
  <c r="D2424" i="9" s="1"/>
  <c r="E2423" i="9"/>
  <c r="D2423" i="9" s="1"/>
  <c r="E2422" i="9"/>
  <c r="D2422" i="9" s="1"/>
  <c r="E2421" i="9"/>
  <c r="D2421" i="9" s="1"/>
  <c r="E2420" i="9"/>
  <c r="D2420" i="9" s="1"/>
  <c r="E2419" i="9"/>
  <c r="D2419" i="9" s="1"/>
  <c r="E2418" i="9"/>
  <c r="D2418" i="9" s="1"/>
  <c r="E2417" i="9"/>
  <c r="D2417" i="9" s="1"/>
  <c r="E2416" i="9"/>
  <c r="D2416" i="9" s="1"/>
  <c r="E2415" i="9"/>
  <c r="D2415" i="9" s="1"/>
  <c r="E2414" i="9"/>
  <c r="D2414" i="9" s="1"/>
  <c r="E2413" i="9"/>
  <c r="D2413" i="9" s="1"/>
  <c r="E2412" i="9"/>
  <c r="D2412" i="9" s="1"/>
  <c r="E2411" i="9"/>
  <c r="D2411" i="9" s="1"/>
  <c r="E2410" i="9"/>
  <c r="D2410" i="9" s="1"/>
  <c r="E2409" i="9"/>
  <c r="D2409" i="9" s="1"/>
  <c r="E2408" i="9"/>
  <c r="D2408" i="9" s="1"/>
  <c r="E2407" i="9"/>
  <c r="D2407" i="9" s="1"/>
  <c r="E2406" i="9"/>
  <c r="D2406" i="9" s="1"/>
  <c r="E2405" i="9"/>
  <c r="D2405" i="9" s="1"/>
  <c r="E2404" i="9"/>
  <c r="D2404" i="9"/>
  <c r="E2403" i="9"/>
  <c r="D2403" i="9" s="1"/>
  <c r="E2402" i="9"/>
  <c r="D2402" i="9" s="1"/>
  <c r="E2401" i="9"/>
  <c r="D2401" i="9" s="1"/>
  <c r="E2400" i="9"/>
  <c r="D2400" i="9" s="1"/>
  <c r="E2399" i="9"/>
  <c r="D2399" i="9" s="1"/>
  <c r="E2398" i="9"/>
  <c r="D2398" i="9" s="1"/>
  <c r="E2397" i="9"/>
  <c r="D2397" i="9" s="1"/>
  <c r="E2396" i="9"/>
  <c r="D2396" i="9" s="1"/>
  <c r="E2395" i="9"/>
  <c r="D2395" i="9" s="1"/>
  <c r="E2394" i="9"/>
  <c r="D2394" i="9" s="1"/>
  <c r="E2393" i="9"/>
  <c r="D2393" i="9" s="1"/>
  <c r="E2392" i="9"/>
  <c r="D2392" i="9" s="1"/>
  <c r="E2391" i="9"/>
  <c r="D2391" i="9" s="1"/>
  <c r="E2390" i="9"/>
  <c r="D2390" i="9" s="1"/>
  <c r="E2389" i="9"/>
  <c r="D2389" i="9" s="1"/>
  <c r="E2388" i="9"/>
  <c r="D2388" i="9" s="1"/>
  <c r="E2387" i="9"/>
  <c r="D2387" i="9" s="1"/>
  <c r="E2386" i="9"/>
  <c r="D2386" i="9" s="1"/>
  <c r="E2385" i="9"/>
  <c r="D2385" i="9" s="1"/>
  <c r="E2384" i="9"/>
  <c r="D2384" i="9" s="1"/>
  <c r="E2383" i="9"/>
  <c r="D2383" i="9" s="1"/>
  <c r="E2382" i="9"/>
  <c r="D2382" i="9" s="1"/>
  <c r="E2381" i="9"/>
  <c r="D2381" i="9" s="1"/>
  <c r="E2380" i="9"/>
  <c r="D2380" i="9" s="1"/>
  <c r="E2379" i="9"/>
  <c r="D2379" i="9" s="1"/>
  <c r="E2378" i="9"/>
  <c r="D2378" i="9" s="1"/>
  <c r="E2377" i="9"/>
  <c r="D2377" i="9" s="1"/>
  <c r="E2376" i="9"/>
  <c r="D2376" i="9" s="1"/>
  <c r="E2375" i="9"/>
  <c r="D2375" i="9" s="1"/>
  <c r="E2374" i="9"/>
  <c r="D2374" i="9" s="1"/>
  <c r="E2373" i="9"/>
  <c r="D2373" i="9" s="1"/>
  <c r="E2372" i="9"/>
  <c r="D2372" i="9" s="1"/>
  <c r="E2371" i="9"/>
  <c r="D2371" i="9" s="1"/>
  <c r="E2370" i="9"/>
  <c r="D2370" i="9" s="1"/>
  <c r="E2369" i="9"/>
  <c r="D2369" i="9" s="1"/>
  <c r="E2368" i="9"/>
  <c r="D2368" i="9" s="1"/>
  <c r="E2367" i="9"/>
  <c r="D2367" i="9" s="1"/>
  <c r="E2366" i="9"/>
  <c r="D2366" i="9" s="1"/>
  <c r="E2365" i="9"/>
  <c r="D2365" i="9" s="1"/>
  <c r="E2364" i="9"/>
  <c r="D2364" i="9" s="1"/>
  <c r="E2363" i="9"/>
  <c r="D2363" i="9" s="1"/>
  <c r="E2362" i="9"/>
  <c r="D2362" i="9" s="1"/>
  <c r="E2361" i="9"/>
  <c r="D2361" i="9" s="1"/>
  <c r="E2360" i="9"/>
  <c r="D2360" i="9" s="1"/>
  <c r="E2359" i="9"/>
  <c r="D2359" i="9" s="1"/>
  <c r="E2358" i="9"/>
  <c r="D2358" i="9" s="1"/>
  <c r="E2357" i="9"/>
  <c r="D2357" i="9" s="1"/>
  <c r="E2356" i="9"/>
  <c r="D2356" i="9"/>
  <c r="E2355" i="9"/>
  <c r="D2355" i="9" s="1"/>
  <c r="E2354" i="9"/>
  <c r="D2354" i="9" s="1"/>
  <c r="E2353" i="9"/>
  <c r="D2353" i="9" s="1"/>
  <c r="E2352" i="9"/>
  <c r="D2352" i="9" s="1"/>
  <c r="E2351" i="9"/>
  <c r="D2351" i="9" s="1"/>
  <c r="E2350" i="9"/>
  <c r="D2350" i="9" s="1"/>
  <c r="E2349" i="9"/>
  <c r="D2349" i="9" s="1"/>
  <c r="E2348" i="9"/>
  <c r="D2348" i="9" s="1"/>
  <c r="E2347" i="9"/>
  <c r="D2347" i="9" s="1"/>
  <c r="E2346" i="9"/>
  <c r="D2346" i="9" s="1"/>
  <c r="E2345" i="9"/>
  <c r="D2345" i="9" s="1"/>
  <c r="E2344" i="9"/>
  <c r="D2344" i="9" s="1"/>
  <c r="E2343" i="9"/>
  <c r="D2343" i="9" s="1"/>
  <c r="E2342" i="9"/>
  <c r="D2342" i="9" s="1"/>
  <c r="E2341" i="9"/>
  <c r="D2341" i="9" s="1"/>
  <c r="E2340" i="9"/>
  <c r="D2340" i="9" s="1"/>
  <c r="E2339" i="9"/>
  <c r="D2339" i="9" s="1"/>
  <c r="E2338" i="9"/>
  <c r="D2338" i="9" s="1"/>
  <c r="E2337" i="9"/>
  <c r="D2337" i="9" s="1"/>
  <c r="E2336" i="9"/>
  <c r="D2336" i="9"/>
  <c r="E2335" i="9"/>
  <c r="D2335" i="9" s="1"/>
  <c r="E2334" i="9"/>
  <c r="D2334" i="9" s="1"/>
  <c r="E2333" i="9"/>
  <c r="D2333" i="9" s="1"/>
  <c r="E2332" i="9"/>
  <c r="D2332" i="9" s="1"/>
  <c r="E2331" i="9"/>
  <c r="D2331" i="9" s="1"/>
  <c r="E2330" i="9"/>
  <c r="D2330" i="9" s="1"/>
  <c r="E2329" i="9"/>
  <c r="D2329" i="9" s="1"/>
  <c r="E2328" i="9"/>
  <c r="D2328" i="9" s="1"/>
  <c r="E2327" i="9"/>
  <c r="D2327" i="9" s="1"/>
  <c r="E2326" i="9"/>
  <c r="D2326" i="9" s="1"/>
  <c r="E2325" i="9"/>
  <c r="D2325" i="9" s="1"/>
  <c r="E2324" i="9"/>
  <c r="D2324" i="9" s="1"/>
  <c r="E2323" i="9"/>
  <c r="D2323" i="9" s="1"/>
  <c r="E2322" i="9"/>
  <c r="D2322" i="9" s="1"/>
  <c r="E2321" i="9"/>
  <c r="D2321" i="9" s="1"/>
  <c r="E2320" i="9"/>
  <c r="D2320" i="9" s="1"/>
  <c r="E2319" i="9"/>
  <c r="D2319" i="9" s="1"/>
  <c r="E2318" i="9"/>
  <c r="D2318" i="9" s="1"/>
  <c r="E2317" i="9"/>
  <c r="D2317" i="9" s="1"/>
  <c r="E2316" i="9"/>
  <c r="D2316" i="9" s="1"/>
  <c r="E2315" i="9"/>
  <c r="D2315" i="9" s="1"/>
  <c r="E2314" i="9"/>
  <c r="D2314" i="9" s="1"/>
  <c r="E2313" i="9"/>
  <c r="D2313" i="9" s="1"/>
  <c r="E2312" i="9"/>
  <c r="D2312" i="9" s="1"/>
  <c r="E2311" i="9"/>
  <c r="D2311" i="9" s="1"/>
  <c r="E2310" i="9"/>
  <c r="D2310" i="9" s="1"/>
  <c r="E2309" i="9"/>
  <c r="D2309" i="9" s="1"/>
  <c r="E2308" i="9"/>
  <c r="D2308" i="9" s="1"/>
  <c r="E2307" i="9"/>
  <c r="D2307" i="9" s="1"/>
  <c r="E2306" i="9"/>
  <c r="D2306" i="9" s="1"/>
  <c r="E2305" i="9"/>
  <c r="D2305" i="9" s="1"/>
  <c r="E2304" i="9"/>
  <c r="D2304" i="9" s="1"/>
  <c r="E2303" i="9"/>
  <c r="D2303" i="9" s="1"/>
  <c r="E2302" i="9"/>
  <c r="D2302" i="9" s="1"/>
  <c r="E2301" i="9"/>
  <c r="D2301" i="9" s="1"/>
  <c r="E2300" i="9"/>
  <c r="D2300" i="9" s="1"/>
  <c r="E2299" i="9"/>
  <c r="D2299" i="9" s="1"/>
  <c r="E2298" i="9"/>
  <c r="D2298" i="9" s="1"/>
  <c r="E2297" i="9"/>
  <c r="D2297" i="9" s="1"/>
  <c r="E2296" i="9"/>
  <c r="D2296" i="9" s="1"/>
  <c r="E2295" i="9"/>
  <c r="D2295" i="9" s="1"/>
  <c r="E2294" i="9"/>
  <c r="D2294" i="9" s="1"/>
  <c r="E2293" i="9"/>
  <c r="D2293" i="9" s="1"/>
  <c r="E2292" i="9"/>
  <c r="D2292" i="9" s="1"/>
  <c r="E2291" i="9"/>
  <c r="D2291" i="9" s="1"/>
  <c r="E2290" i="9"/>
  <c r="D2290" i="9" s="1"/>
  <c r="E2289" i="9"/>
  <c r="D2289" i="9" s="1"/>
  <c r="E2288" i="9"/>
  <c r="D2288" i="9" s="1"/>
  <c r="E2287" i="9"/>
  <c r="D2287" i="9" s="1"/>
  <c r="E2286" i="9"/>
  <c r="D2286" i="9" s="1"/>
  <c r="E2285" i="9"/>
  <c r="D2285" i="9" s="1"/>
  <c r="E2284" i="9"/>
  <c r="D2284" i="9" s="1"/>
  <c r="E2283" i="9"/>
  <c r="D2283" i="9" s="1"/>
  <c r="E2282" i="9"/>
  <c r="D2282" i="9" s="1"/>
  <c r="E2281" i="9"/>
  <c r="D2281" i="9" s="1"/>
  <c r="E2280" i="9"/>
  <c r="D2280" i="9" s="1"/>
  <c r="E2279" i="9"/>
  <c r="D2279" i="9" s="1"/>
  <c r="E2278" i="9"/>
  <c r="D2278" i="9" s="1"/>
  <c r="E2277" i="9"/>
  <c r="D2277" i="9" s="1"/>
  <c r="E2276" i="9"/>
  <c r="D2276" i="9" s="1"/>
  <c r="E2275" i="9"/>
  <c r="D2275" i="9" s="1"/>
  <c r="E2274" i="9"/>
  <c r="D2274" i="9" s="1"/>
  <c r="E2273" i="9"/>
  <c r="D2273" i="9" s="1"/>
  <c r="E2272" i="9"/>
  <c r="D2272" i="9" s="1"/>
  <c r="E2271" i="9"/>
  <c r="D2271" i="9" s="1"/>
  <c r="E2270" i="9"/>
  <c r="D2270" i="9" s="1"/>
  <c r="E2269" i="9"/>
  <c r="D2269" i="9" s="1"/>
  <c r="E2268" i="9"/>
  <c r="D2268" i="9" s="1"/>
  <c r="E2267" i="9"/>
  <c r="D2267" i="9" s="1"/>
  <c r="E2266" i="9"/>
  <c r="D2266" i="9" s="1"/>
  <c r="E2265" i="9"/>
  <c r="D2265" i="9" s="1"/>
  <c r="E2264" i="9"/>
  <c r="D2264" i="9" s="1"/>
  <c r="E2263" i="9"/>
  <c r="D2263" i="9" s="1"/>
  <c r="E2262" i="9"/>
  <c r="D2262" i="9" s="1"/>
  <c r="E2261" i="9"/>
  <c r="D2261" i="9" s="1"/>
  <c r="E2260" i="9"/>
  <c r="D2260" i="9" s="1"/>
  <c r="E2259" i="9"/>
  <c r="D2259" i="9" s="1"/>
  <c r="E2258" i="9"/>
  <c r="D2258" i="9" s="1"/>
  <c r="E2257" i="9"/>
  <c r="D2257" i="9" s="1"/>
  <c r="E2256" i="9"/>
  <c r="D2256" i="9" s="1"/>
  <c r="E2255" i="9"/>
  <c r="D2255" i="9" s="1"/>
  <c r="E2254" i="9"/>
  <c r="D2254" i="9" s="1"/>
  <c r="E2253" i="9"/>
  <c r="D2253" i="9" s="1"/>
  <c r="E2252" i="9"/>
  <c r="D2252" i="9" s="1"/>
  <c r="E2251" i="9"/>
  <c r="D2251" i="9" s="1"/>
  <c r="E2250" i="9"/>
  <c r="D2250" i="9" s="1"/>
  <c r="E2249" i="9"/>
  <c r="D2249" i="9" s="1"/>
  <c r="E2248" i="9"/>
  <c r="D2248" i="9" s="1"/>
  <c r="E2247" i="9"/>
  <c r="D2247" i="9" s="1"/>
  <c r="E2246" i="9"/>
  <c r="D2246" i="9" s="1"/>
  <c r="E2245" i="9"/>
  <c r="D2245" i="9" s="1"/>
  <c r="E2244" i="9"/>
  <c r="D2244" i="9" s="1"/>
  <c r="E2243" i="9"/>
  <c r="D2243" i="9" s="1"/>
  <c r="E2242" i="9"/>
  <c r="D2242" i="9" s="1"/>
  <c r="E2241" i="9"/>
  <c r="D2241" i="9" s="1"/>
  <c r="E2240" i="9"/>
  <c r="D2240" i="9" s="1"/>
  <c r="E2239" i="9"/>
  <c r="D2239" i="9" s="1"/>
  <c r="E2238" i="9"/>
  <c r="D2238" i="9" s="1"/>
  <c r="E2237" i="9"/>
  <c r="D2237" i="9" s="1"/>
  <c r="E2236" i="9"/>
  <c r="D2236" i="9" s="1"/>
  <c r="E2235" i="9"/>
  <c r="D2235" i="9" s="1"/>
  <c r="E2234" i="9"/>
  <c r="D2234" i="9" s="1"/>
  <c r="E2233" i="9"/>
  <c r="D2233" i="9" s="1"/>
  <c r="E2232" i="9"/>
  <c r="D2232" i="9" s="1"/>
  <c r="E2231" i="9"/>
  <c r="D2231" i="9" s="1"/>
  <c r="E2230" i="9"/>
  <c r="D2230" i="9" s="1"/>
  <c r="E2229" i="9"/>
  <c r="D2229" i="9" s="1"/>
  <c r="E2228" i="9"/>
  <c r="D2228" i="9" s="1"/>
  <c r="E2227" i="9"/>
  <c r="D2227" i="9" s="1"/>
  <c r="E2226" i="9"/>
  <c r="D2226" i="9" s="1"/>
  <c r="E2225" i="9"/>
  <c r="D2225" i="9" s="1"/>
  <c r="E2224" i="9"/>
  <c r="D2224" i="9" s="1"/>
  <c r="E2223" i="9"/>
  <c r="D2223" i="9" s="1"/>
  <c r="E2222" i="9"/>
  <c r="D2222" i="9" s="1"/>
  <c r="E2221" i="9"/>
  <c r="D2221" i="9" s="1"/>
  <c r="E2220" i="9"/>
  <c r="D2220" i="9" s="1"/>
  <c r="E2219" i="9"/>
  <c r="D2219" i="9" s="1"/>
  <c r="E2218" i="9"/>
  <c r="D2218" i="9" s="1"/>
  <c r="E2217" i="9"/>
  <c r="D2217" i="9" s="1"/>
  <c r="E2216" i="9"/>
  <c r="D2216" i="9" s="1"/>
  <c r="E2215" i="9"/>
  <c r="D2215" i="9" s="1"/>
  <c r="E2214" i="9"/>
  <c r="D2214" i="9" s="1"/>
  <c r="E2213" i="9"/>
  <c r="D2213" i="9" s="1"/>
  <c r="E2212" i="9"/>
  <c r="D2212" i="9" s="1"/>
  <c r="E2211" i="9"/>
  <c r="D2211" i="9" s="1"/>
  <c r="E2210" i="9"/>
  <c r="D2210" i="9" s="1"/>
  <c r="E2209" i="9"/>
  <c r="D2209" i="9" s="1"/>
  <c r="E2208" i="9"/>
  <c r="D2208" i="9" s="1"/>
  <c r="E2207" i="9"/>
  <c r="D2207" i="9" s="1"/>
  <c r="E2206" i="9"/>
  <c r="D2206" i="9" s="1"/>
  <c r="E2205" i="9"/>
  <c r="D2205" i="9" s="1"/>
  <c r="E2204" i="9"/>
  <c r="D2204" i="9" s="1"/>
  <c r="E2203" i="9"/>
  <c r="D2203" i="9" s="1"/>
  <c r="E2202" i="9"/>
  <c r="D2202" i="9" s="1"/>
  <c r="E2201" i="9"/>
  <c r="D2201" i="9" s="1"/>
  <c r="E2200" i="9"/>
  <c r="D2200" i="9" s="1"/>
  <c r="E2199" i="9"/>
  <c r="D2199" i="9" s="1"/>
  <c r="E2198" i="9"/>
  <c r="D2198" i="9" s="1"/>
  <c r="E2197" i="9"/>
  <c r="D2197" i="9" s="1"/>
  <c r="E2196" i="9"/>
  <c r="D2196" i="9" s="1"/>
  <c r="E2195" i="9"/>
  <c r="D2195" i="9" s="1"/>
  <c r="E2194" i="9"/>
  <c r="D2194" i="9" s="1"/>
  <c r="E2193" i="9"/>
  <c r="D2193" i="9" s="1"/>
  <c r="E2192" i="9"/>
  <c r="D2192" i="9" s="1"/>
  <c r="E2191" i="9"/>
  <c r="D2191" i="9" s="1"/>
  <c r="E2190" i="9"/>
  <c r="D2190" i="9" s="1"/>
  <c r="E2189" i="9"/>
  <c r="D2189" i="9" s="1"/>
  <c r="E2188" i="9"/>
  <c r="D2188" i="9" s="1"/>
  <c r="E2187" i="9"/>
  <c r="D2187" i="9" s="1"/>
  <c r="E2186" i="9"/>
  <c r="D2186" i="9" s="1"/>
  <c r="E2185" i="9"/>
  <c r="D2185" i="9" s="1"/>
  <c r="E2184" i="9"/>
  <c r="D2184" i="9" s="1"/>
  <c r="E2183" i="9"/>
  <c r="D2183" i="9" s="1"/>
  <c r="E2182" i="9"/>
  <c r="D2182" i="9" s="1"/>
  <c r="E2181" i="9"/>
  <c r="D2181" i="9" s="1"/>
  <c r="E2180" i="9"/>
  <c r="D2180" i="9" s="1"/>
  <c r="E2179" i="9"/>
  <c r="D2179" i="9" s="1"/>
  <c r="E2178" i="9"/>
  <c r="D2178" i="9" s="1"/>
  <c r="E2177" i="9"/>
  <c r="D2177" i="9" s="1"/>
  <c r="E2176" i="9"/>
  <c r="D2176" i="9" s="1"/>
  <c r="E2175" i="9"/>
  <c r="D2175" i="9" s="1"/>
  <c r="E2174" i="9"/>
  <c r="D2174" i="9" s="1"/>
  <c r="E2173" i="9"/>
  <c r="D2173" i="9" s="1"/>
  <c r="E2172" i="9"/>
  <c r="D2172" i="9" s="1"/>
  <c r="E2171" i="9"/>
  <c r="D2171" i="9" s="1"/>
  <c r="E2170" i="9"/>
  <c r="D2170" i="9" s="1"/>
  <c r="E2169" i="9"/>
  <c r="D2169" i="9" s="1"/>
  <c r="E2168" i="9"/>
  <c r="D2168" i="9" s="1"/>
  <c r="E2167" i="9"/>
  <c r="D2167" i="9" s="1"/>
  <c r="E2166" i="9"/>
  <c r="D2166" i="9" s="1"/>
  <c r="E2165" i="9"/>
  <c r="D2165" i="9" s="1"/>
  <c r="E2164" i="9"/>
  <c r="D2164" i="9" s="1"/>
  <c r="E2163" i="9"/>
  <c r="D2163" i="9" s="1"/>
  <c r="E2162" i="9"/>
  <c r="D2162" i="9" s="1"/>
  <c r="E2161" i="9"/>
  <c r="D2161" i="9" s="1"/>
  <c r="E2160" i="9"/>
  <c r="D2160" i="9" s="1"/>
  <c r="E2159" i="9"/>
  <c r="D2159" i="9" s="1"/>
  <c r="E2158" i="9"/>
  <c r="D2158" i="9" s="1"/>
  <c r="E2157" i="9"/>
  <c r="D2157" i="9" s="1"/>
  <c r="E2156" i="9"/>
  <c r="D2156" i="9" s="1"/>
  <c r="E2155" i="9"/>
  <c r="D2155" i="9" s="1"/>
  <c r="E2154" i="9"/>
  <c r="D2154" i="9"/>
  <c r="E2153" i="9"/>
  <c r="D2153" i="9" s="1"/>
  <c r="E2152" i="9"/>
  <c r="D2152" i="9" s="1"/>
  <c r="E2151" i="9"/>
  <c r="D2151" i="9" s="1"/>
  <c r="E2150" i="9"/>
  <c r="D2150" i="9" s="1"/>
  <c r="E2149" i="9"/>
  <c r="D2149" i="9" s="1"/>
  <c r="E2148" i="9"/>
  <c r="D2148" i="9" s="1"/>
  <c r="E2147" i="9"/>
  <c r="D2147" i="9" s="1"/>
  <c r="E2146" i="9"/>
  <c r="D2146" i="9" s="1"/>
  <c r="E2145" i="9"/>
  <c r="D2145" i="9" s="1"/>
  <c r="E2144" i="9"/>
  <c r="D2144" i="9" s="1"/>
  <c r="E2143" i="9"/>
  <c r="D2143" i="9" s="1"/>
  <c r="E2142" i="9"/>
  <c r="D2142" i="9" s="1"/>
  <c r="E2141" i="9"/>
  <c r="D2141" i="9" s="1"/>
  <c r="E2140" i="9"/>
  <c r="D2140" i="9" s="1"/>
  <c r="E2139" i="9"/>
  <c r="D2139" i="9" s="1"/>
  <c r="E2138" i="9"/>
  <c r="D2138" i="9" s="1"/>
  <c r="E2137" i="9"/>
  <c r="D2137" i="9" s="1"/>
  <c r="E2136" i="9"/>
  <c r="D2136" i="9" s="1"/>
  <c r="E2135" i="9"/>
  <c r="D2135" i="9" s="1"/>
  <c r="E2134" i="9"/>
  <c r="D2134" i="9" s="1"/>
  <c r="E2133" i="9"/>
  <c r="D2133" i="9" s="1"/>
  <c r="E2132" i="9"/>
  <c r="D2132" i="9" s="1"/>
  <c r="E2131" i="9"/>
  <c r="D2131" i="9" s="1"/>
  <c r="E2130" i="9"/>
  <c r="D2130" i="9" s="1"/>
  <c r="E2129" i="9"/>
  <c r="D2129" i="9" s="1"/>
  <c r="E2128" i="9"/>
  <c r="D2128" i="9" s="1"/>
  <c r="E2127" i="9"/>
  <c r="D2127" i="9" s="1"/>
  <c r="E2126" i="9"/>
  <c r="D2126" i="9" s="1"/>
  <c r="E2125" i="9"/>
  <c r="D2125" i="9" s="1"/>
  <c r="E2124" i="9"/>
  <c r="D2124" i="9" s="1"/>
  <c r="E2123" i="9"/>
  <c r="D2123" i="9" s="1"/>
  <c r="E2122" i="9"/>
  <c r="D2122" i="9" s="1"/>
  <c r="E2121" i="9"/>
  <c r="D2121" i="9" s="1"/>
  <c r="E2120" i="9"/>
  <c r="D2120" i="9" s="1"/>
  <c r="E2119" i="9"/>
  <c r="D2119" i="9" s="1"/>
  <c r="E2118" i="9"/>
  <c r="D2118" i="9" s="1"/>
  <c r="E2117" i="9"/>
  <c r="D2117" i="9" s="1"/>
  <c r="E2116" i="9"/>
  <c r="D2116" i="9" s="1"/>
  <c r="E2115" i="9"/>
  <c r="D2115" i="9" s="1"/>
  <c r="E2114" i="9"/>
  <c r="D2114" i="9" s="1"/>
  <c r="E2113" i="9"/>
  <c r="D2113" i="9" s="1"/>
  <c r="E2112" i="9"/>
  <c r="D2112" i="9" s="1"/>
  <c r="E2111" i="9"/>
  <c r="D2111" i="9" s="1"/>
  <c r="E2110" i="9"/>
  <c r="D2110" i="9" s="1"/>
  <c r="E2109" i="9"/>
  <c r="D2109" i="9" s="1"/>
  <c r="E2108" i="9"/>
  <c r="D2108" i="9" s="1"/>
  <c r="E2107" i="9"/>
  <c r="D2107" i="9" s="1"/>
  <c r="E2106" i="9"/>
  <c r="D2106" i="9" s="1"/>
  <c r="E2105" i="9"/>
  <c r="D2105" i="9" s="1"/>
  <c r="E2104" i="9"/>
  <c r="D2104" i="9" s="1"/>
  <c r="E2103" i="9"/>
  <c r="D2103" i="9" s="1"/>
  <c r="E2102" i="9"/>
  <c r="D2102" i="9" s="1"/>
  <c r="E2101" i="9"/>
  <c r="D2101" i="9" s="1"/>
  <c r="E2100" i="9"/>
  <c r="D2100" i="9" s="1"/>
  <c r="E2099" i="9"/>
  <c r="D2099" i="9" s="1"/>
  <c r="E2098" i="9"/>
  <c r="D2098" i="9" s="1"/>
  <c r="E2097" i="9"/>
  <c r="D2097" i="9" s="1"/>
  <c r="E2096" i="9"/>
  <c r="D2096" i="9" s="1"/>
  <c r="E2095" i="9"/>
  <c r="D2095" i="9" s="1"/>
  <c r="E2094" i="9"/>
  <c r="D2094" i="9" s="1"/>
  <c r="E2093" i="9"/>
  <c r="D2093" i="9" s="1"/>
  <c r="E2092" i="9"/>
  <c r="D2092" i="9" s="1"/>
  <c r="E2091" i="9"/>
  <c r="D2091" i="9" s="1"/>
  <c r="E2090" i="9"/>
  <c r="D2090" i="9" s="1"/>
  <c r="E2089" i="9"/>
  <c r="D2089" i="9" s="1"/>
  <c r="E2088" i="9"/>
  <c r="D2088" i="9" s="1"/>
  <c r="E2087" i="9"/>
  <c r="D2087" i="9" s="1"/>
  <c r="E2086" i="9"/>
  <c r="D2086" i="9" s="1"/>
  <c r="E2085" i="9"/>
  <c r="D2085" i="9" s="1"/>
  <c r="E2084" i="9"/>
  <c r="D2084" i="9" s="1"/>
  <c r="E2083" i="9"/>
  <c r="D2083" i="9" s="1"/>
  <c r="E2082" i="9"/>
  <c r="D2082" i="9" s="1"/>
  <c r="E2081" i="9"/>
  <c r="D2081" i="9" s="1"/>
  <c r="E2080" i="9"/>
  <c r="D2080" i="9" s="1"/>
  <c r="E2079" i="9"/>
  <c r="D2079" i="9" s="1"/>
  <c r="E2078" i="9"/>
  <c r="D2078" i="9" s="1"/>
  <c r="E2077" i="9"/>
  <c r="D2077" i="9" s="1"/>
  <c r="E2076" i="9"/>
  <c r="D2076" i="9" s="1"/>
  <c r="E2075" i="9"/>
  <c r="D2075" i="9" s="1"/>
  <c r="E2074" i="9"/>
  <c r="D2074" i="9" s="1"/>
  <c r="E2073" i="9"/>
  <c r="D2073" i="9" s="1"/>
  <c r="E2072" i="9"/>
  <c r="D2072" i="9" s="1"/>
  <c r="E2071" i="9"/>
  <c r="D2071" i="9" s="1"/>
  <c r="E2070" i="9"/>
  <c r="D2070" i="9" s="1"/>
  <c r="E2069" i="9"/>
  <c r="D2069" i="9" s="1"/>
  <c r="E2068" i="9"/>
  <c r="D2068" i="9" s="1"/>
  <c r="E2067" i="9"/>
  <c r="D2067" i="9" s="1"/>
  <c r="E2066" i="9"/>
  <c r="D2066" i="9" s="1"/>
  <c r="E2065" i="9"/>
  <c r="D2065" i="9" s="1"/>
  <c r="E2064" i="9"/>
  <c r="D2064" i="9" s="1"/>
  <c r="E2063" i="9"/>
  <c r="D2063" i="9" s="1"/>
  <c r="E2062" i="9"/>
  <c r="D2062" i="9" s="1"/>
  <c r="E2061" i="9"/>
  <c r="D2061" i="9" s="1"/>
  <c r="E2060" i="9"/>
  <c r="D2060" i="9" s="1"/>
  <c r="E2059" i="9"/>
  <c r="D2059" i="9" s="1"/>
  <c r="E2058" i="9"/>
  <c r="D2058" i="9" s="1"/>
  <c r="E2057" i="9"/>
  <c r="D2057" i="9" s="1"/>
  <c r="E2056" i="9"/>
  <c r="D2056" i="9" s="1"/>
  <c r="E2055" i="9"/>
  <c r="D2055" i="9" s="1"/>
  <c r="E2054" i="9"/>
  <c r="D2054" i="9" s="1"/>
  <c r="E2053" i="9"/>
  <c r="D2053" i="9" s="1"/>
  <c r="E2052" i="9"/>
  <c r="D2052" i="9" s="1"/>
  <c r="E2051" i="9"/>
  <c r="D2051" i="9" s="1"/>
  <c r="E2050" i="9"/>
  <c r="D2050" i="9" s="1"/>
  <c r="E2049" i="9"/>
  <c r="D2049" i="9" s="1"/>
  <c r="E2048" i="9"/>
  <c r="D2048" i="9" s="1"/>
  <c r="E2047" i="9"/>
  <c r="D2047" i="9" s="1"/>
  <c r="E2046" i="9"/>
  <c r="D2046" i="9" s="1"/>
  <c r="E2045" i="9"/>
  <c r="D2045" i="9" s="1"/>
  <c r="E2044" i="9"/>
  <c r="D2044" i="9" s="1"/>
  <c r="E2043" i="9"/>
  <c r="D2043" i="9" s="1"/>
  <c r="E2042" i="9"/>
  <c r="D2042" i="9" s="1"/>
  <c r="E2041" i="9"/>
  <c r="D2041" i="9" s="1"/>
  <c r="E2040" i="9"/>
  <c r="D2040" i="9" s="1"/>
  <c r="E2039" i="9"/>
  <c r="D2039" i="9" s="1"/>
  <c r="E2038" i="9"/>
  <c r="D2038" i="9" s="1"/>
  <c r="E2037" i="9"/>
  <c r="D2037" i="9" s="1"/>
  <c r="E2036" i="9"/>
  <c r="D2036" i="9" s="1"/>
  <c r="E2035" i="9"/>
  <c r="D2035" i="9" s="1"/>
  <c r="E2034" i="9"/>
  <c r="D2034" i="9" s="1"/>
  <c r="E2033" i="9"/>
  <c r="D2033" i="9" s="1"/>
  <c r="E2032" i="9"/>
  <c r="D2032" i="9" s="1"/>
  <c r="E2031" i="9"/>
  <c r="D2031" i="9" s="1"/>
  <c r="E2030" i="9"/>
  <c r="D2030" i="9" s="1"/>
  <c r="E2029" i="9"/>
  <c r="D2029" i="9" s="1"/>
  <c r="E2028" i="9"/>
  <c r="D2028" i="9" s="1"/>
  <c r="E2027" i="9"/>
  <c r="D2027" i="9" s="1"/>
  <c r="E2026" i="9"/>
  <c r="D2026" i="9" s="1"/>
  <c r="E2025" i="9"/>
  <c r="D2025" i="9" s="1"/>
  <c r="E2024" i="9"/>
  <c r="D2024" i="9" s="1"/>
  <c r="E2023" i="9"/>
  <c r="D2023" i="9" s="1"/>
  <c r="E2022" i="9"/>
  <c r="D2022" i="9" s="1"/>
  <c r="E2021" i="9"/>
  <c r="D2021" i="9" s="1"/>
  <c r="E2020" i="9"/>
  <c r="D2020" i="9" s="1"/>
  <c r="E2019" i="9"/>
  <c r="D2019" i="9" s="1"/>
  <c r="E2018" i="9"/>
  <c r="D2018" i="9" s="1"/>
  <c r="E2017" i="9"/>
  <c r="D2017" i="9" s="1"/>
  <c r="E2016" i="9"/>
  <c r="D2016" i="9" s="1"/>
  <c r="E2015" i="9"/>
  <c r="D2015" i="9" s="1"/>
  <c r="E2014" i="9"/>
  <c r="D2014" i="9" s="1"/>
  <c r="E2013" i="9"/>
  <c r="D2013" i="9" s="1"/>
  <c r="E2012" i="9"/>
  <c r="D2012" i="9" s="1"/>
  <c r="E2011" i="9"/>
  <c r="D2011" i="9" s="1"/>
  <c r="E2010" i="9"/>
  <c r="D2010" i="9" s="1"/>
  <c r="E2009" i="9"/>
  <c r="D2009" i="9" s="1"/>
  <c r="E2008" i="9"/>
  <c r="D2008" i="9" s="1"/>
  <c r="E2007" i="9"/>
  <c r="D2007" i="9" s="1"/>
  <c r="E2006" i="9"/>
  <c r="D2006" i="9" s="1"/>
  <c r="E2005" i="9"/>
  <c r="D2005" i="9" s="1"/>
  <c r="E2004" i="9"/>
  <c r="D2004" i="9" s="1"/>
  <c r="E2003" i="9"/>
  <c r="D2003" i="9" s="1"/>
  <c r="E2002" i="9"/>
  <c r="D2002" i="9" s="1"/>
  <c r="E2001" i="9"/>
  <c r="D2001" i="9" s="1"/>
  <c r="E2000" i="9"/>
  <c r="D2000" i="9" s="1"/>
  <c r="E1999" i="9"/>
  <c r="D1999" i="9" s="1"/>
  <c r="E1998" i="9"/>
  <c r="D1998" i="9" s="1"/>
  <c r="E1997" i="9"/>
  <c r="D1997" i="9" s="1"/>
  <c r="E1996" i="9"/>
  <c r="D1996" i="9" s="1"/>
  <c r="E1995" i="9"/>
  <c r="D1995" i="9" s="1"/>
  <c r="E1994" i="9"/>
  <c r="D1994" i="9" s="1"/>
  <c r="E1993" i="9"/>
  <c r="D1993" i="9" s="1"/>
  <c r="E1992" i="9"/>
  <c r="D1992" i="9" s="1"/>
  <c r="E1991" i="9"/>
  <c r="D1991" i="9" s="1"/>
  <c r="E1990" i="9"/>
  <c r="D1990" i="9" s="1"/>
  <c r="E1989" i="9"/>
  <c r="D1989" i="9" s="1"/>
  <c r="E1988" i="9"/>
  <c r="D1988" i="9" s="1"/>
  <c r="E1987" i="9"/>
  <c r="D1987" i="9" s="1"/>
  <c r="E1986" i="9"/>
  <c r="D1986" i="9" s="1"/>
  <c r="E1985" i="9"/>
  <c r="D1985" i="9" s="1"/>
  <c r="E1984" i="9"/>
  <c r="D1984" i="9" s="1"/>
  <c r="E1983" i="9"/>
  <c r="D1983" i="9" s="1"/>
  <c r="E1982" i="9"/>
  <c r="D1982" i="9" s="1"/>
  <c r="E1981" i="9"/>
  <c r="D1981" i="9" s="1"/>
  <c r="E1980" i="9"/>
  <c r="D1980" i="9" s="1"/>
  <c r="E1979" i="9"/>
  <c r="D1979" i="9" s="1"/>
  <c r="E1978" i="9"/>
  <c r="D1978" i="9" s="1"/>
  <c r="E1977" i="9"/>
  <c r="D1977" i="9" s="1"/>
  <c r="E1976" i="9"/>
  <c r="D1976" i="9" s="1"/>
  <c r="E1975" i="9"/>
  <c r="D1975" i="9" s="1"/>
  <c r="E1974" i="9"/>
  <c r="D1974" i="9" s="1"/>
  <c r="E1973" i="9"/>
  <c r="D1973" i="9" s="1"/>
  <c r="E1972" i="9"/>
  <c r="D1972" i="9" s="1"/>
  <c r="E1971" i="9"/>
  <c r="D1971" i="9" s="1"/>
  <c r="E1970" i="9"/>
  <c r="D1970" i="9" s="1"/>
  <c r="E1969" i="9"/>
  <c r="D1969" i="9" s="1"/>
  <c r="E1968" i="9"/>
  <c r="D1968" i="9" s="1"/>
  <c r="E1967" i="9"/>
  <c r="D1967" i="9" s="1"/>
  <c r="E1966" i="9"/>
  <c r="D1966" i="9" s="1"/>
  <c r="E1965" i="9"/>
  <c r="D1965" i="9" s="1"/>
  <c r="E1964" i="9"/>
  <c r="D1964" i="9" s="1"/>
  <c r="E1963" i="9"/>
  <c r="D1963" i="9" s="1"/>
  <c r="E1962" i="9"/>
  <c r="D1962" i="9" s="1"/>
  <c r="E1961" i="9"/>
  <c r="D1961" i="9" s="1"/>
  <c r="E1960" i="9"/>
  <c r="D1960" i="9" s="1"/>
  <c r="E1959" i="9"/>
  <c r="D1959" i="9" s="1"/>
  <c r="E1958" i="9"/>
  <c r="D1958" i="9" s="1"/>
  <c r="E1957" i="9"/>
  <c r="D1957" i="9" s="1"/>
  <c r="E1956" i="9"/>
  <c r="D1956" i="9" s="1"/>
  <c r="E1955" i="9"/>
  <c r="D1955" i="9" s="1"/>
  <c r="E1954" i="9"/>
  <c r="D1954" i="9" s="1"/>
  <c r="E1953" i="9"/>
  <c r="D1953" i="9" s="1"/>
  <c r="E1952" i="9"/>
  <c r="D1952" i="9" s="1"/>
  <c r="E1951" i="9"/>
  <c r="D1951" i="9" s="1"/>
  <c r="E1950" i="9"/>
  <c r="D1950" i="9" s="1"/>
  <c r="E1949" i="9"/>
  <c r="D1949" i="9" s="1"/>
  <c r="E1948" i="9"/>
  <c r="D1948" i="9" s="1"/>
  <c r="E1947" i="9"/>
  <c r="D1947" i="9" s="1"/>
  <c r="E1946" i="9"/>
  <c r="D1946" i="9" s="1"/>
  <c r="E1945" i="9"/>
  <c r="D1945" i="9" s="1"/>
  <c r="E1944" i="9"/>
  <c r="D1944" i="9" s="1"/>
  <c r="E1943" i="9"/>
  <c r="D1943" i="9" s="1"/>
  <c r="E1942" i="9"/>
  <c r="D1942" i="9" s="1"/>
  <c r="E1941" i="9"/>
  <c r="D1941" i="9" s="1"/>
  <c r="E1940" i="9"/>
  <c r="D1940" i="9" s="1"/>
  <c r="E1939" i="9"/>
  <c r="D1939" i="9" s="1"/>
  <c r="E1938" i="9"/>
  <c r="D1938" i="9" s="1"/>
  <c r="E1937" i="9"/>
  <c r="D1937" i="9" s="1"/>
  <c r="E1936" i="9"/>
  <c r="D1936" i="9" s="1"/>
  <c r="E1935" i="9"/>
  <c r="D1935" i="9" s="1"/>
  <c r="E1934" i="9"/>
  <c r="D1934" i="9" s="1"/>
  <c r="E1933" i="9"/>
  <c r="D1933" i="9" s="1"/>
  <c r="E1932" i="9"/>
  <c r="D1932" i="9" s="1"/>
  <c r="E1931" i="9"/>
  <c r="D1931" i="9" s="1"/>
  <c r="E1930" i="9"/>
  <c r="D1930" i="9" s="1"/>
  <c r="E1929" i="9"/>
  <c r="D1929" i="9" s="1"/>
  <c r="E1928" i="9"/>
  <c r="D1928" i="9" s="1"/>
  <c r="E1927" i="9"/>
  <c r="D1927" i="9" s="1"/>
  <c r="E1926" i="9"/>
  <c r="D1926" i="9" s="1"/>
  <c r="E1925" i="9"/>
  <c r="D1925" i="9" s="1"/>
  <c r="E1924" i="9"/>
  <c r="D1924" i="9" s="1"/>
  <c r="E1923" i="9"/>
  <c r="D1923" i="9" s="1"/>
  <c r="E1922" i="9"/>
  <c r="D1922" i="9" s="1"/>
  <c r="E1921" i="9"/>
  <c r="D1921" i="9" s="1"/>
  <c r="E1920" i="9"/>
  <c r="D1920" i="9" s="1"/>
  <c r="E1919" i="9"/>
  <c r="D1919" i="9" s="1"/>
  <c r="E1918" i="9"/>
  <c r="D1918" i="9" s="1"/>
  <c r="E1917" i="9"/>
  <c r="D1917" i="9" s="1"/>
  <c r="E1916" i="9"/>
  <c r="D1916" i="9" s="1"/>
  <c r="E1915" i="9"/>
  <c r="D1915" i="9" s="1"/>
  <c r="E1914" i="9"/>
  <c r="D1914" i="9" s="1"/>
  <c r="E1913" i="9"/>
  <c r="D1913" i="9" s="1"/>
  <c r="E1912" i="9"/>
  <c r="D1912" i="9" s="1"/>
  <c r="E1911" i="9"/>
  <c r="D1911" i="9" s="1"/>
  <c r="E1910" i="9"/>
  <c r="D1910" i="9" s="1"/>
  <c r="E1909" i="9"/>
  <c r="D1909" i="9" s="1"/>
  <c r="E1908" i="9"/>
  <c r="D1908" i="9" s="1"/>
  <c r="E1907" i="9"/>
  <c r="D1907" i="9" s="1"/>
  <c r="E1906" i="9"/>
  <c r="D1906" i="9" s="1"/>
  <c r="E1905" i="9"/>
  <c r="D1905" i="9" s="1"/>
  <c r="E1904" i="9"/>
  <c r="D1904" i="9" s="1"/>
  <c r="E1903" i="9"/>
  <c r="D1903" i="9" s="1"/>
  <c r="E1902" i="9"/>
  <c r="D1902" i="9" s="1"/>
  <c r="E1901" i="9"/>
  <c r="D1901" i="9" s="1"/>
  <c r="E1900" i="9"/>
  <c r="D1900" i="9" s="1"/>
  <c r="E1899" i="9"/>
  <c r="D1899" i="9" s="1"/>
  <c r="E1898" i="9"/>
  <c r="D1898" i="9" s="1"/>
  <c r="E1897" i="9"/>
  <c r="D1897" i="9" s="1"/>
  <c r="E1896" i="9"/>
  <c r="D1896" i="9" s="1"/>
  <c r="E1895" i="9"/>
  <c r="D1895" i="9"/>
  <c r="E1894" i="9"/>
  <c r="D1894" i="9" s="1"/>
  <c r="E1893" i="9"/>
  <c r="D1893" i="9" s="1"/>
  <c r="E1892" i="9"/>
  <c r="D1892" i="9" s="1"/>
  <c r="E1891" i="9"/>
  <c r="D1891" i="9" s="1"/>
  <c r="E1890" i="9"/>
  <c r="D1890" i="9" s="1"/>
  <c r="E1889" i="9"/>
  <c r="D1889" i="9" s="1"/>
  <c r="E1888" i="9"/>
  <c r="D1888" i="9" s="1"/>
  <c r="E1887" i="9"/>
  <c r="D1887" i="9" s="1"/>
  <c r="E1886" i="9"/>
  <c r="D1886" i="9" s="1"/>
  <c r="E1885" i="9"/>
  <c r="D1885" i="9" s="1"/>
  <c r="E1884" i="9"/>
  <c r="D1884" i="9" s="1"/>
  <c r="E1883" i="9"/>
  <c r="D1883" i="9" s="1"/>
  <c r="E1882" i="9"/>
  <c r="D1882" i="9" s="1"/>
  <c r="E1881" i="9"/>
  <c r="D1881" i="9" s="1"/>
  <c r="E1880" i="9"/>
  <c r="D1880" i="9" s="1"/>
  <c r="E1879" i="9"/>
  <c r="D1879" i="9" s="1"/>
  <c r="E1878" i="9"/>
  <c r="D1878" i="9" s="1"/>
  <c r="E1877" i="9"/>
  <c r="D1877" i="9" s="1"/>
  <c r="E1876" i="9"/>
  <c r="D1876" i="9" s="1"/>
  <c r="E1875" i="9"/>
  <c r="D1875" i="9" s="1"/>
  <c r="E1874" i="9"/>
  <c r="D1874" i="9" s="1"/>
  <c r="E1873" i="9"/>
  <c r="D1873" i="9" s="1"/>
  <c r="E1872" i="9"/>
  <c r="D1872" i="9" s="1"/>
  <c r="E1871" i="9"/>
  <c r="D1871" i="9" s="1"/>
  <c r="E1870" i="9"/>
  <c r="D1870" i="9" s="1"/>
  <c r="E1869" i="9"/>
  <c r="D1869" i="9" s="1"/>
  <c r="E1868" i="9"/>
  <c r="D1868" i="9" s="1"/>
  <c r="E1867" i="9"/>
  <c r="D1867" i="9" s="1"/>
  <c r="E1866" i="9"/>
  <c r="D1866" i="9" s="1"/>
  <c r="E1865" i="9"/>
  <c r="D1865" i="9" s="1"/>
  <c r="E1864" i="9"/>
  <c r="D1864" i="9" s="1"/>
  <c r="E1863" i="9"/>
  <c r="D1863" i="9" s="1"/>
  <c r="E1862" i="9"/>
  <c r="D1862" i="9" s="1"/>
  <c r="E1861" i="9"/>
  <c r="D1861" i="9" s="1"/>
  <c r="E1860" i="9"/>
  <c r="D1860" i="9" s="1"/>
  <c r="E1859" i="9"/>
  <c r="D1859" i="9" s="1"/>
  <c r="E1858" i="9"/>
  <c r="D1858" i="9" s="1"/>
  <c r="E1857" i="9"/>
  <c r="D1857" i="9" s="1"/>
  <c r="E1856" i="9"/>
  <c r="D1856" i="9" s="1"/>
  <c r="E1855" i="9"/>
  <c r="D1855" i="9" s="1"/>
  <c r="E1854" i="9"/>
  <c r="D1854" i="9" s="1"/>
  <c r="E1853" i="9"/>
  <c r="D1853" i="9" s="1"/>
  <c r="E1852" i="9"/>
  <c r="D1852" i="9" s="1"/>
  <c r="E1851" i="9"/>
  <c r="D1851" i="9" s="1"/>
  <c r="E1850" i="9"/>
  <c r="D1850" i="9" s="1"/>
  <c r="E1849" i="9"/>
  <c r="D1849" i="9" s="1"/>
  <c r="E1848" i="9"/>
  <c r="D1848" i="9" s="1"/>
  <c r="E1847" i="9"/>
  <c r="D1847" i="9" s="1"/>
  <c r="E1846" i="9"/>
  <c r="D1846" i="9" s="1"/>
  <c r="E1845" i="9"/>
  <c r="D1845" i="9" s="1"/>
  <c r="E1844" i="9"/>
  <c r="D1844" i="9" s="1"/>
  <c r="E1843" i="9"/>
  <c r="D1843" i="9" s="1"/>
  <c r="E1842" i="9"/>
  <c r="D1842" i="9" s="1"/>
  <c r="E1841" i="9"/>
  <c r="D1841" i="9" s="1"/>
  <c r="E1840" i="9"/>
  <c r="D1840" i="9" s="1"/>
  <c r="E1839" i="9"/>
  <c r="D1839" i="9" s="1"/>
  <c r="E1838" i="9"/>
  <c r="D1838" i="9" s="1"/>
  <c r="E1837" i="9"/>
  <c r="D1837" i="9" s="1"/>
  <c r="E1836" i="9"/>
  <c r="D1836" i="9" s="1"/>
  <c r="E1835" i="9"/>
  <c r="D1835" i="9" s="1"/>
  <c r="E1834" i="9"/>
  <c r="D1834" i="9" s="1"/>
  <c r="E1833" i="9"/>
  <c r="D1833" i="9" s="1"/>
  <c r="E1832" i="9"/>
  <c r="D1832" i="9"/>
  <c r="E1831" i="9"/>
  <c r="D1831" i="9" s="1"/>
  <c r="E1830" i="9"/>
  <c r="D1830" i="9" s="1"/>
  <c r="E1829" i="9"/>
  <c r="D1829" i="9" s="1"/>
  <c r="E1828" i="9"/>
  <c r="D1828" i="9" s="1"/>
  <c r="E1827" i="9"/>
  <c r="D1827" i="9" s="1"/>
  <c r="E1826" i="9"/>
  <c r="D1826" i="9" s="1"/>
  <c r="E1825" i="9"/>
  <c r="D1825" i="9" s="1"/>
  <c r="E1824" i="9"/>
  <c r="D1824" i="9" s="1"/>
  <c r="E1823" i="9"/>
  <c r="D1823" i="9" s="1"/>
  <c r="E1822" i="9"/>
  <c r="D1822" i="9" s="1"/>
  <c r="E1821" i="9"/>
  <c r="D1821" i="9" s="1"/>
  <c r="E1820" i="9"/>
  <c r="D1820" i="9" s="1"/>
  <c r="E1819" i="9"/>
  <c r="D1819" i="9" s="1"/>
  <c r="E1818" i="9"/>
  <c r="D1818" i="9" s="1"/>
  <c r="E1817" i="9"/>
  <c r="D1817" i="9" s="1"/>
  <c r="E1816" i="9"/>
  <c r="D1816" i="9" s="1"/>
  <c r="E1815" i="9"/>
  <c r="D1815" i="9" s="1"/>
  <c r="E1814" i="9"/>
  <c r="D1814" i="9" s="1"/>
  <c r="E1813" i="9"/>
  <c r="D1813" i="9" s="1"/>
  <c r="E1812" i="9"/>
  <c r="D1812" i="9" s="1"/>
  <c r="E1811" i="9"/>
  <c r="D1811" i="9" s="1"/>
  <c r="E1810" i="9"/>
  <c r="D1810" i="9" s="1"/>
  <c r="E1809" i="9"/>
  <c r="D1809" i="9" s="1"/>
  <c r="E1808" i="9"/>
  <c r="D1808" i="9" s="1"/>
  <c r="E1807" i="9"/>
  <c r="D1807" i="9" s="1"/>
  <c r="E1806" i="9"/>
  <c r="D1806" i="9" s="1"/>
  <c r="E1805" i="9"/>
  <c r="D1805" i="9" s="1"/>
  <c r="E1804" i="9"/>
  <c r="D1804" i="9" s="1"/>
  <c r="E1803" i="9"/>
  <c r="D1803" i="9" s="1"/>
  <c r="E1802" i="9"/>
  <c r="D1802" i="9" s="1"/>
  <c r="E1801" i="9"/>
  <c r="D1801" i="9" s="1"/>
  <c r="E1800" i="9"/>
  <c r="D1800" i="9" s="1"/>
  <c r="E1799" i="9"/>
  <c r="D1799" i="9" s="1"/>
  <c r="E1798" i="9"/>
  <c r="D1798" i="9" s="1"/>
  <c r="E1797" i="9"/>
  <c r="D1797" i="9" s="1"/>
  <c r="E1796" i="9"/>
  <c r="D1796" i="9" s="1"/>
  <c r="E1795" i="9"/>
  <c r="D1795" i="9" s="1"/>
  <c r="E1794" i="9"/>
  <c r="D1794" i="9" s="1"/>
  <c r="E1793" i="9"/>
  <c r="D1793" i="9" s="1"/>
  <c r="E1792" i="9"/>
  <c r="D1792" i="9" s="1"/>
  <c r="E1791" i="9"/>
  <c r="D1791" i="9" s="1"/>
  <c r="E1790" i="9"/>
  <c r="D1790" i="9" s="1"/>
  <c r="E1789" i="9"/>
  <c r="D1789" i="9" s="1"/>
  <c r="E1788" i="9"/>
  <c r="D1788" i="9" s="1"/>
  <c r="E1787" i="9"/>
  <c r="D1787" i="9" s="1"/>
  <c r="E1786" i="9"/>
  <c r="D1786" i="9" s="1"/>
  <c r="E1785" i="9"/>
  <c r="D1785" i="9" s="1"/>
  <c r="E1784" i="9"/>
  <c r="D1784" i="9" s="1"/>
  <c r="E1783" i="9"/>
  <c r="D1783" i="9" s="1"/>
  <c r="E1782" i="9"/>
  <c r="D1782" i="9"/>
  <c r="E1781" i="9"/>
  <c r="D1781" i="9" s="1"/>
  <c r="E1780" i="9"/>
  <c r="D1780" i="9" s="1"/>
  <c r="E1779" i="9"/>
  <c r="D1779" i="9" s="1"/>
  <c r="E1778" i="9"/>
  <c r="D1778" i="9" s="1"/>
  <c r="E1777" i="9"/>
  <c r="D1777" i="9" s="1"/>
  <c r="E1776" i="9"/>
  <c r="D1776" i="9" s="1"/>
  <c r="E1775" i="9"/>
  <c r="D1775" i="9" s="1"/>
  <c r="E1774" i="9"/>
  <c r="D1774" i="9"/>
  <c r="E1773" i="9"/>
  <c r="D1773" i="9" s="1"/>
  <c r="E1772" i="9"/>
  <c r="D1772" i="9" s="1"/>
  <c r="E1771" i="9"/>
  <c r="D1771" i="9" s="1"/>
  <c r="E1770" i="9"/>
  <c r="D1770" i="9" s="1"/>
  <c r="E1769" i="9"/>
  <c r="D1769" i="9" s="1"/>
  <c r="E1768" i="9"/>
  <c r="D1768" i="9" s="1"/>
  <c r="E1767" i="9"/>
  <c r="D1767" i="9" s="1"/>
  <c r="E1766" i="9"/>
  <c r="D1766" i="9" s="1"/>
  <c r="E1765" i="9"/>
  <c r="D1765" i="9" s="1"/>
  <c r="E1764" i="9"/>
  <c r="D1764" i="9" s="1"/>
  <c r="E1763" i="9"/>
  <c r="D1763" i="9" s="1"/>
  <c r="E1762" i="9"/>
  <c r="D1762" i="9" s="1"/>
  <c r="E1761" i="9"/>
  <c r="D1761" i="9" s="1"/>
  <c r="E1760" i="9"/>
  <c r="D1760" i="9" s="1"/>
  <c r="E1759" i="9"/>
  <c r="D1759" i="9" s="1"/>
  <c r="E1758" i="9"/>
  <c r="D1758" i="9" s="1"/>
  <c r="E1757" i="9"/>
  <c r="D1757" i="9" s="1"/>
  <c r="E1756" i="9"/>
  <c r="D1756" i="9" s="1"/>
  <c r="E1755" i="9"/>
  <c r="D1755" i="9" s="1"/>
  <c r="E1754" i="9"/>
  <c r="D1754" i="9" s="1"/>
  <c r="E1753" i="9"/>
  <c r="D1753" i="9" s="1"/>
  <c r="E1752" i="9"/>
  <c r="D1752" i="9" s="1"/>
  <c r="E1751" i="9"/>
  <c r="D1751" i="9"/>
  <c r="E1750" i="9"/>
  <c r="D1750" i="9" s="1"/>
  <c r="E1749" i="9"/>
  <c r="D1749" i="9" s="1"/>
  <c r="E1748" i="9"/>
  <c r="D1748" i="9" s="1"/>
  <c r="E1747" i="9"/>
  <c r="D1747" i="9" s="1"/>
  <c r="E1746" i="9"/>
  <c r="D1746" i="9" s="1"/>
  <c r="E1745" i="9"/>
  <c r="D1745" i="9" s="1"/>
  <c r="E1744" i="9"/>
  <c r="D1744" i="9" s="1"/>
  <c r="E1743" i="9"/>
  <c r="D1743" i="9" s="1"/>
  <c r="E1742" i="9"/>
  <c r="D1742" i="9" s="1"/>
  <c r="E1741" i="9"/>
  <c r="D1741" i="9" s="1"/>
  <c r="E1740" i="9"/>
  <c r="D1740" i="9" s="1"/>
  <c r="E1739" i="9"/>
  <c r="D1739" i="9" s="1"/>
  <c r="E1738" i="9"/>
  <c r="D1738" i="9" s="1"/>
  <c r="E1737" i="9"/>
  <c r="D1737" i="9" s="1"/>
  <c r="E1736" i="9"/>
  <c r="D1736" i="9" s="1"/>
  <c r="E1735" i="9"/>
  <c r="D1735" i="9" s="1"/>
  <c r="E1734" i="9"/>
  <c r="D1734" i="9" s="1"/>
  <c r="E1733" i="9"/>
  <c r="D1733" i="9" s="1"/>
  <c r="E1732" i="9"/>
  <c r="D1732" i="9" s="1"/>
  <c r="E1731" i="9"/>
  <c r="D1731" i="9" s="1"/>
  <c r="E1730" i="9"/>
  <c r="D1730" i="9" s="1"/>
  <c r="E1729" i="9"/>
  <c r="D1729" i="9" s="1"/>
  <c r="E1728" i="9"/>
  <c r="D1728" i="9" s="1"/>
  <c r="E1727" i="9"/>
  <c r="D1727" i="9" s="1"/>
  <c r="E1726" i="9"/>
  <c r="D1726" i="9" s="1"/>
  <c r="E1725" i="9"/>
  <c r="D1725" i="9" s="1"/>
  <c r="E1724" i="9"/>
  <c r="D1724" i="9" s="1"/>
  <c r="E1723" i="9"/>
  <c r="D1723" i="9" s="1"/>
  <c r="E1722" i="9"/>
  <c r="D1722" i="9" s="1"/>
  <c r="E1721" i="9"/>
  <c r="D1721" i="9" s="1"/>
  <c r="E1720" i="9"/>
  <c r="D1720" i="9" s="1"/>
  <c r="E1719" i="9"/>
  <c r="D1719" i="9" s="1"/>
  <c r="E1718" i="9"/>
  <c r="D1718" i="9" s="1"/>
  <c r="E1717" i="9"/>
  <c r="D1717" i="9" s="1"/>
  <c r="E1716" i="9"/>
  <c r="D1716" i="9" s="1"/>
  <c r="E1715" i="9"/>
  <c r="D1715" i="9" s="1"/>
  <c r="E1714" i="9"/>
  <c r="D1714" i="9" s="1"/>
  <c r="E1713" i="9"/>
  <c r="D1713" i="9" s="1"/>
  <c r="E1712" i="9"/>
  <c r="D1712" i="9" s="1"/>
  <c r="E1711" i="9"/>
  <c r="D1711" i="9" s="1"/>
  <c r="E1710" i="9"/>
  <c r="D1710" i="9" s="1"/>
  <c r="E1709" i="9"/>
  <c r="D1709" i="9" s="1"/>
  <c r="E1708" i="9"/>
  <c r="D1708" i="9" s="1"/>
  <c r="E1707" i="9"/>
  <c r="D1707" i="9" s="1"/>
  <c r="E1706" i="9"/>
  <c r="D1706" i="9" s="1"/>
  <c r="E1705" i="9"/>
  <c r="D1705" i="9" s="1"/>
  <c r="E1704" i="9"/>
  <c r="D1704" i="9" s="1"/>
  <c r="E1703" i="9"/>
  <c r="D1703" i="9" s="1"/>
  <c r="E1702" i="9"/>
  <c r="D1702" i="9" s="1"/>
  <c r="E1701" i="9"/>
  <c r="D1701" i="9" s="1"/>
  <c r="E1700" i="9"/>
  <c r="D1700" i="9" s="1"/>
  <c r="E1699" i="9"/>
  <c r="D1699" i="9" s="1"/>
  <c r="E1698" i="9"/>
  <c r="D1698" i="9" s="1"/>
  <c r="E1697" i="9"/>
  <c r="D1697" i="9" s="1"/>
  <c r="E1696" i="9"/>
  <c r="D1696" i="9" s="1"/>
  <c r="E1695" i="9"/>
  <c r="D1695" i="9" s="1"/>
  <c r="E1694" i="9"/>
  <c r="D1694" i="9" s="1"/>
  <c r="E1693" i="9"/>
  <c r="D1693" i="9" s="1"/>
  <c r="E1692" i="9"/>
  <c r="D1692" i="9" s="1"/>
  <c r="E1691" i="9"/>
  <c r="D1691" i="9" s="1"/>
  <c r="E1690" i="9"/>
  <c r="D1690" i="9" s="1"/>
  <c r="E1689" i="9"/>
  <c r="D1689" i="9" s="1"/>
  <c r="E1688" i="9"/>
  <c r="D1688" i="9" s="1"/>
  <c r="E1687" i="9"/>
  <c r="D1687" i="9" s="1"/>
  <c r="E1686" i="9"/>
  <c r="D1686" i="9" s="1"/>
  <c r="E1685" i="9"/>
  <c r="D1685" i="9" s="1"/>
  <c r="E1684" i="9"/>
  <c r="D1684" i="9" s="1"/>
  <c r="E1683" i="9"/>
  <c r="D1683" i="9" s="1"/>
  <c r="E1682" i="9"/>
  <c r="D1682" i="9" s="1"/>
  <c r="E1681" i="9"/>
  <c r="D1681" i="9" s="1"/>
  <c r="E1680" i="9"/>
  <c r="D1680" i="9" s="1"/>
  <c r="E1679" i="9"/>
  <c r="D1679" i="9" s="1"/>
  <c r="E1678" i="9"/>
  <c r="D1678" i="9" s="1"/>
  <c r="E1677" i="9"/>
  <c r="D1677" i="9" s="1"/>
  <c r="E1676" i="9"/>
  <c r="D1676" i="9" s="1"/>
  <c r="E1675" i="9"/>
  <c r="D1675" i="9" s="1"/>
  <c r="E1674" i="9"/>
  <c r="D1674" i="9" s="1"/>
  <c r="E1673" i="9"/>
  <c r="D1673" i="9" s="1"/>
  <c r="E1672" i="9"/>
  <c r="D1672" i="9" s="1"/>
  <c r="E1671" i="9"/>
  <c r="D1671" i="9" s="1"/>
  <c r="E1670" i="9"/>
  <c r="D1670" i="9" s="1"/>
  <c r="E1669" i="9"/>
  <c r="D1669" i="9" s="1"/>
  <c r="E1668" i="9"/>
  <c r="D1668" i="9" s="1"/>
  <c r="E1667" i="9"/>
  <c r="D1667" i="9" s="1"/>
  <c r="E1666" i="9"/>
  <c r="D1666" i="9" s="1"/>
  <c r="E1665" i="9"/>
  <c r="D1665" i="9" s="1"/>
  <c r="E1664" i="9"/>
  <c r="D1664" i="9" s="1"/>
  <c r="E1663" i="9"/>
  <c r="D1663" i="9" s="1"/>
  <c r="E1662" i="9"/>
  <c r="D1662" i="9" s="1"/>
  <c r="E1661" i="9"/>
  <c r="D1661" i="9" s="1"/>
  <c r="E1660" i="9"/>
  <c r="D1660" i="9" s="1"/>
  <c r="E1659" i="9"/>
  <c r="D1659" i="9" s="1"/>
  <c r="E1658" i="9"/>
  <c r="D1658" i="9" s="1"/>
  <c r="E1657" i="9"/>
  <c r="D1657" i="9" s="1"/>
  <c r="E1656" i="9"/>
  <c r="D1656" i="9" s="1"/>
  <c r="E1655" i="9"/>
  <c r="D1655" i="9" s="1"/>
  <c r="E1654" i="9"/>
  <c r="D1654" i="9" s="1"/>
  <c r="E1653" i="9"/>
  <c r="D1653" i="9" s="1"/>
  <c r="E1652" i="9"/>
  <c r="D1652" i="9" s="1"/>
  <c r="E1651" i="9"/>
  <c r="D1651" i="9" s="1"/>
  <c r="E1650" i="9"/>
  <c r="D1650" i="9" s="1"/>
  <c r="E1649" i="9"/>
  <c r="D1649" i="9" s="1"/>
  <c r="E1648" i="9"/>
  <c r="D1648" i="9" s="1"/>
  <c r="E1647" i="9"/>
  <c r="D1647" i="9" s="1"/>
  <c r="E1646" i="9"/>
  <c r="D1646" i="9" s="1"/>
  <c r="E1645" i="9"/>
  <c r="D1645" i="9" s="1"/>
  <c r="E1644" i="9"/>
  <c r="D1644" i="9" s="1"/>
  <c r="E1643" i="9"/>
  <c r="D1643" i="9" s="1"/>
  <c r="E1642" i="9"/>
  <c r="D1642" i="9" s="1"/>
  <c r="E1641" i="9"/>
  <c r="D1641" i="9" s="1"/>
  <c r="E1640" i="9"/>
  <c r="D1640" i="9" s="1"/>
  <c r="E1639" i="9"/>
  <c r="D1639" i="9" s="1"/>
  <c r="E1638" i="9"/>
  <c r="D1638" i="9" s="1"/>
  <c r="E1637" i="9"/>
  <c r="D1637" i="9" s="1"/>
  <c r="E1636" i="9"/>
  <c r="D1636" i="9" s="1"/>
  <c r="E1635" i="9"/>
  <c r="D1635" i="9" s="1"/>
  <c r="E1634" i="9"/>
  <c r="D1634" i="9" s="1"/>
  <c r="E1633" i="9"/>
  <c r="D1633" i="9" s="1"/>
  <c r="E1632" i="9"/>
  <c r="D1632" i="9" s="1"/>
  <c r="E1631" i="9"/>
  <c r="D1631" i="9" s="1"/>
  <c r="E1630" i="9"/>
  <c r="D1630" i="9" s="1"/>
  <c r="E1629" i="9"/>
  <c r="D1629" i="9" s="1"/>
  <c r="E1628" i="9"/>
  <c r="D1628" i="9" s="1"/>
  <c r="E1627" i="9"/>
  <c r="D1627" i="9" s="1"/>
  <c r="E1626" i="9"/>
  <c r="D1626" i="9" s="1"/>
  <c r="E1625" i="9"/>
  <c r="D1625" i="9" s="1"/>
  <c r="E1624" i="9"/>
  <c r="D1624" i="9" s="1"/>
  <c r="E1623" i="9"/>
  <c r="D1623" i="9" s="1"/>
  <c r="E1622" i="9"/>
  <c r="D1622" i="9" s="1"/>
  <c r="E1621" i="9"/>
  <c r="D1621" i="9" s="1"/>
  <c r="E1620" i="9"/>
  <c r="D1620" i="9" s="1"/>
  <c r="E1619" i="9"/>
  <c r="D1619" i="9" s="1"/>
  <c r="E1618" i="9"/>
  <c r="D1618" i="9" s="1"/>
  <c r="E1617" i="9"/>
  <c r="D1617" i="9" s="1"/>
  <c r="E1616" i="9"/>
  <c r="D1616" i="9" s="1"/>
  <c r="E1615" i="9"/>
  <c r="D1615" i="9" s="1"/>
  <c r="E1614" i="9"/>
  <c r="D1614" i="9" s="1"/>
  <c r="E1613" i="9"/>
  <c r="D1613" i="9" s="1"/>
  <c r="E1612" i="9"/>
  <c r="D1612" i="9" s="1"/>
  <c r="E1611" i="9"/>
  <c r="D1611" i="9" s="1"/>
  <c r="E1610" i="9"/>
  <c r="D1610" i="9" s="1"/>
  <c r="E1609" i="9"/>
  <c r="D1609" i="9" s="1"/>
  <c r="E1608" i="9"/>
  <c r="D1608" i="9" s="1"/>
  <c r="E1607" i="9"/>
  <c r="D1607" i="9" s="1"/>
  <c r="E1606" i="9"/>
  <c r="D1606" i="9" s="1"/>
  <c r="E1605" i="9"/>
  <c r="D1605" i="9" s="1"/>
  <c r="E1604" i="9"/>
  <c r="D1604" i="9" s="1"/>
  <c r="E1603" i="9"/>
  <c r="D1603" i="9" s="1"/>
  <c r="E1602" i="9"/>
  <c r="D1602" i="9" s="1"/>
  <c r="E1601" i="9"/>
  <c r="D1601" i="9" s="1"/>
  <c r="E1600" i="9"/>
  <c r="D1600" i="9" s="1"/>
  <c r="E1599" i="9"/>
  <c r="D1599" i="9" s="1"/>
  <c r="E1598" i="9"/>
  <c r="D1598" i="9" s="1"/>
  <c r="E1597" i="9"/>
  <c r="D1597" i="9" s="1"/>
  <c r="E1596" i="9"/>
  <c r="D1596" i="9" s="1"/>
  <c r="E1595" i="9"/>
  <c r="D1595" i="9" s="1"/>
  <c r="E1594" i="9"/>
  <c r="D1594" i="9" s="1"/>
  <c r="E1593" i="9"/>
  <c r="D1593" i="9" s="1"/>
  <c r="E1592" i="9"/>
  <c r="D1592" i="9" s="1"/>
  <c r="E1591" i="9"/>
  <c r="D1591" i="9" s="1"/>
  <c r="E1590" i="9"/>
  <c r="D1590" i="9" s="1"/>
  <c r="E1589" i="9"/>
  <c r="D1589" i="9" s="1"/>
  <c r="E1588" i="9"/>
  <c r="D1588" i="9" s="1"/>
  <c r="E1587" i="9"/>
  <c r="D1587" i="9" s="1"/>
  <c r="E1586" i="9"/>
  <c r="D1586" i="9" s="1"/>
  <c r="E1585" i="9"/>
  <c r="D1585" i="9" s="1"/>
  <c r="E1584" i="9"/>
  <c r="D1584" i="9" s="1"/>
  <c r="E1583" i="9"/>
  <c r="D1583" i="9" s="1"/>
  <c r="E1582" i="9"/>
  <c r="D1582" i="9" s="1"/>
  <c r="E1581" i="9"/>
  <c r="D1581" i="9" s="1"/>
  <c r="E1580" i="9"/>
  <c r="D1580" i="9" s="1"/>
  <c r="E1579" i="9"/>
  <c r="D1579" i="9" s="1"/>
  <c r="E1578" i="9"/>
  <c r="D1578" i="9" s="1"/>
  <c r="E1577" i="9"/>
  <c r="D1577" i="9" s="1"/>
  <c r="E1576" i="9"/>
  <c r="D1576" i="9" s="1"/>
  <c r="E1575" i="9"/>
  <c r="D1575" i="9" s="1"/>
  <c r="E1574" i="9"/>
  <c r="D1574" i="9" s="1"/>
  <c r="E1573" i="9"/>
  <c r="D1573" i="9" s="1"/>
  <c r="E1572" i="9"/>
  <c r="D1572" i="9" s="1"/>
  <c r="E1571" i="9"/>
  <c r="D1571" i="9" s="1"/>
  <c r="E1570" i="9"/>
  <c r="D1570" i="9" s="1"/>
  <c r="E1569" i="9"/>
  <c r="D1569" i="9" s="1"/>
  <c r="E1568" i="9"/>
  <c r="D1568" i="9" s="1"/>
  <c r="E1567" i="9"/>
  <c r="D1567" i="9" s="1"/>
  <c r="E1566" i="9"/>
  <c r="D1566" i="9" s="1"/>
  <c r="E1565" i="9"/>
  <c r="D1565" i="9" s="1"/>
  <c r="E1564" i="9"/>
  <c r="D1564" i="9" s="1"/>
  <c r="E1563" i="9"/>
  <c r="D1563" i="9" s="1"/>
  <c r="E1562" i="9"/>
  <c r="D1562" i="9" s="1"/>
  <c r="E1561" i="9"/>
  <c r="D1561" i="9" s="1"/>
  <c r="E1560" i="9"/>
  <c r="D1560" i="9" s="1"/>
  <c r="E1559" i="9"/>
  <c r="D1559" i="9" s="1"/>
  <c r="E1558" i="9"/>
  <c r="D1558" i="9" s="1"/>
  <c r="E1557" i="9"/>
  <c r="D1557" i="9" s="1"/>
  <c r="E1556" i="9"/>
  <c r="D1556" i="9" s="1"/>
  <c r="E1555" i="9"/>
  <c r="D1555" i="9" s="1"/>
  <c r="E1554" i="9"/>
  <c r="D1554" i="9" s="1"/>
  <c r="E1553" i="9"/>
  <c r="D1553" i="9" s="1"/>
  <c r="E1552" i="9"/>
  <c r="D1552" i="9" s="1"/>
  <c r="E1551" i="9"/>
  <c r="D1551" i="9" s="1"/>
  <c r="E1550" i="9"/>
  <c r="D1550" i="9" s="1"/>
  <c r="E1549" i="9"/>
  <c r="D1549" i="9" s="1"/>
  <c r="E1548" i="9"/>
  <c r="D1548" i="9" s="1"/>
  <c r="E1547" i="9"/>
  <c r="D1547" i="9" s="1"/>
  <c r="E1546" i="9"/>
  <c r="D1546" i="9" s="1"/>
  <c r="E1545" i="9"/>
  <c r="D1545" i="9" s="1"/>
  <c r="E1544" i="9"/>
  <c r="D1544" i="9" s="1"/>
  <c r="E1543" i="9"/>
  <c r="D1543" i="9" s="1"/>
  <c r="E1542" i="9"/>
  <c r="D1542" i="9" s="1"/>
  <c r="E1541" i="9"/>
  <c r="D1541" i="9" s="1"/>
  <c r="E1540" i="9"/>
  <c r="D1540" i="9" s="1"/>
  <c r="E1539" i="9"/>
  <c r="D1539" i="9" s="1"/>
  <c r="E1538" i="9"/>
  <c r="D1538" i="9" s="1"/>
  <c r="E1537" i="9"/>
  <c r="D1537" i="9" s="1"/>
  <c r="E1536" i="9"/>
  <c r="D1536" i="9" s="1"/>
  <c r="E1535" i="9"/>
  <c r="D1535" i="9" s="1"/>
  <c r="E1534" i="9"/>
  <c r="D1534" i="9" s="1"/>
  <c r="E1533" i="9"/>
  <c r="D1533" i="9" s="1"/>
  <c r="E1532" i="9"/>
  <c r="D1532" i="9" s="1"/>
  <c r="E1531" i="9"/>
  <c r="D1531" i="9" s="1"/>
  <c r="E1530" i="9"/>
  <c r="D1530" i="9" s="1"/>
  <c r="E1529" i="9"/>
  <c r="D1529" i="9" s="1"/>
  <c r="E1528" i="9"/>
  <c r="D1528" i="9" s="1"/>
  <c r="E1527" i="9"/>
  <c r="D1527" i="9" s="1"/>
  <c r="E1526" i="9"/>
  <c r="D1526" i="9" s="1"/>
  <c r="E1525" i="9"/>
  <c r="D1525" i="9" s="1"/>
  <c r="E1524" i="9"/>
  <c r="D1524" i="9" s="1"/>
  <c r="E1523" i="9"/>
  <c r="D1523" i="9" s="1"/>
  <c r="E1522" i="9"/>
  <c r="D1522" i="9" s="1"/>
  <c r="E1521" i="9"/>
  <c r="D1521" i="9" s="1"/>
  <c r="E1520" i="9"/>
  <c r="D1520" i="9" s="1"/>
  <c r="E1519" i="9"/>
  <c r="D1519" i="9" s="1"/>
  <c r="E1518" i="9"/>
  <c r="D1518" i="9" s="1"/>
  <c r="E1517" i="9"/>
  <c r="D1517" i="9" s="1"/>
  <c r="E1516" i="9"/>
  <c r="D1516" i="9" s="1"/>
  <c r="E1515" i="9"/>
  <c r="D1515" i="9" s="1"/>
  <c r="E1514" i="9"/>
  <c r="D1514" i="9" s="1"/>
  <c r="E1513" i="9"/>
  <c r="D1513" i="9" s="1"/>
  <c r="E1512" i="9"/>
  <c r="D1512" i="9" s="1"/>
  <c r="E1511" i="9"/>
  <c r="D1511" i="9"/>
  <c r="E1510" i="9"/>
  <c r="D1510" i="9" s="1"/>
  <c r="E1509" i="9"/>
  <c r="D1509" i="9" s="1"/>
  <c r="E1508" i="9"/>
  <c r="D1508" i="9" s="1"/>
  <c r="E1507" i="9"/>
  <c r="D1507" i="9" s="1"/>
  <c r="E1506" i="9"/>
  <c r="D1506" i="9" s="1"/>
  <c r="E1505" i="9"/>
  <c r="D1505" i="9" s="1"/>
  <c r="E1504" i="9"/>
  <c r="D1504" i="9" s="1"/>
  <c r="E1503" i="9"/>
  <c r="D1503" i="9" s="1"/>
  <c r="E1502" i="9"/>
  <c r="D1502" i="9" s="1"/>
  <c r="E1501" i="9"/>
  <c r="D1501" i="9" s="1"/>
  <c r="E1500" i="9"/>
  <c r="D1500" i="9" s="1"/>
  <c r="E1499" i="9"/>
  <c r="D1499" i="9" s="1"/>
  <c r="E1498" i="9"/>
  <c r="D1498" i="9" s="1"/>
  <c r="E1497" i="9"/>
  <c r="D1497" i="9" s="1"/>
  <c r="E1496" i="9"/>
  <c r="D1496" i="9" s="1"/>
  <c r="E1495" i="9"/>
  <c r="D1495" i="9" s="1"/>
  <c r="E1494" i="9"/>
  <c r="D1494" i="9" s="1"/>
  <c r="E1493" i="9"/>
  <c r="D1493" i="9" s="1"/>
  <c r="E1492" i="9"/>
  <c r="D1492" i="9" s="1"/>
  <c r="E1491" i="9"/>
  <c r="D1491" i="9" s="1"/>
  <c r="E1490" i="9"/>
  <c r="D1490" i="9" s="1"/>
  <c r="E1489" i="9"/>
  <c r="D1489" i="9" s="1"/>
  <c r="E1488" i="9"/>
  <c r="D1488" i="9" s="1"/>
  <c r="E1487" i="9"/>
  <c r="D1487" i="9" s="1"/>
  <c r="E1486" i="9"/>
  <c r="D1486" i="9" s="1"/>
  <c r="E1485" i="9"/>
  <c r="D1485" i="9" s="1"/>
  <c r="E1484" i="9"/>
  <c r="D1484" i="9" s="1"/>
  <c r="E1483" i="9"/>
  <c r="D1483" i="9" s="1"/>
  <c r="E1482" i="9"/>
  <c r="D1482" i="9" s="1"/>
  <c r="E1481" i="9"/>
  <c r="D1481" i="9" s="1"/>
  <c r="E1480" i="9"/>
  <c r="D1480" i="9" s="1"/>
  <c r="E1479" i="9"/>
  <c r="D1479" i="9" s="1"/>
  <c r="E1478" i="9"/>
  <c r="D1478" i="9" s="1"/>
  <c r="E1477" i="9"/>
  <c r="D1477" i="9" s="1"/>
  <c r="E1476" i="9"/>
  <c r="D1476" i="9" s="1"/>
  <c r="E1475" i="9"/>
  <c r="D1475" i="9" s="1"/>
  <c r="E1474" i="9"/>
  <c r="D1474" i="9" s="1"/>
  <c r="E1473" i="9"/>
  <c r="D1473" i="9"/>
  <c r="E1472" i="9"/>
  <c r="D1472" i="9" s="1"/>
  <c r="E1471" i="9"/>
  <c r="D1471" i="9" s="1"/>
  <c r="E1470" i="9"/>
  <c r="D1470" i="9" s="1"/>
  <c r="E1469" i="9"/>
  <c r="D1469" i="9"/>
  <c r="E1468" i="9"/>
  <c r="D1468" i="9" s="1"/>
  <c r="E1467" i="9"/>
  <c r="D1467" i="9" s="1"/>
  <c r="E1466" i="9"/>
  <c r="D1466" i="9" s="1"/>
  <c r="E1465" i="9"/>
  <c r="D1465" i="9" s="1"/>
  <c r="E1464" i="9"/>
  <c r="D1464" i="9" s="1"/>
  <c r="E1463" i="9"/>
  <c r="D1463" i="9"/>
  <c r="E1462" i="9"/>
  <c r="D1462" i="9" s="1"/>
  <c r="E1461" i="9"/>
  <c r="D1461" i="9" s="1"/>
  <c r="E1460" i="9"/>
  <c r="D1460" i="9" s="1"/>
  <c r="E1459" i="9"/>
  <c r="D1459" i="9" s="1"/>
  <c r="E1458" i="9"/>
  <c r="D1458" i="9" s="1"/>
  <c r="E1457" i="9"/>
  <c r="D1457" i="9" s="1"/>
  <c r="E1456" i="9"/>
  <c r="D1456" i="9" s="1"/>
  <c r="E1455" i="9"/>
  <c r="D1455" i="9" s="1"/>
  <c r="E1454" i="9"/>
  <c r="D1454" i="9" s="1"/>
  <c r="E1453" i="9"/>
  <c r="D1453" i="9" s="1"/>
  <c r="E1452" i="9"/>
  <c r="D1452" i="9" s="1"/>
  <c r="E1451" i="9"/>
  <c r="D1451" i="9" s="1"/>
  <c r="E1450" i="9"/>
  <c r="D1450" i="9" s="1"/>
  <c r="E1449" i="9"/>
  <c r="D1449" i="9" s="1"/>
  <c r="E1448" i="9"/>
  <c r="D1448" i="9" s="1"/>
  <c r="E1447" i="9"/>
  <c r="D1447" i="9" s="1"/>
  <c r="E1446" i="9"/>
  <c r="D1446" i="9" s="1"/>
  <c r="E1445" i="9"/>
  <c r="D1445" i="9" s="1"/>
  <c r="E1444" i="9"/>
  <c r="D1444" i="9" s="1"/>
  <c r="E1443" i="9"/>
  <c r="D1443" i="9" s="1"/>
  <c r="E1442" i="9"/>
  <c r="D1442" i="9" s="1"/>
  <c r="E1441" i="9"/>
  <c r="D1441" i="9" s="1"/>
  <c r="E1440" i="9"/>
  <c r="D1440" i="9" s="1"/>
  <c r="E1439" i="9"/>
  <c r="D1439" i="9" s="1"/>
  <c r="E1438" i="9"/>
  <c r="D1438" i="9" s="1"/>
  <c r="E1437" i="9"/>
  <c r="D1437" i="9" s="1"/>
  <c r="E1436" i="9"/>
  <c r="D1436" i="9" s="1"/>
  <c r="E1435" i="9"/>
  <c r="D1435" i="9" s="1"/>
  <c r="E1434" i="9"/>
  <c r="D1434" i="9" s="1"/>
  <c r="E1433" i="9"/>
  <c r="D1433" i="9" s="1"/>
  <c r="E1432" i="9"/>
  <c r="D1432" i="9" s="1"/>
  <c r="E1431" i="9"/>
  <c r="D1431" i="9" s="1"/>
  <c r="E1430" i="9"/>
  <c r="D1430" i="9" s="1"/>
  <c r="E1429" i="9"/>
  <c r="D1429" i="9" s="1"/>
  <c r="E1428" i="9"/>
  <c r="D1428" i="9" s="1"/>
  <c r="E1427" i="9"/>
  <c r="D1427" i="9" s="1"/>
  <c r="E1426" i="9"/>
  <c r="D1426" i="9" s="1"/>
  <c r="E1425" i="9"/>
  <c r="D1425" i="9" s="1"/>
  <c r="E1424" i="9"/>
  <c r="D1424" i="9" s="1"/>
  <c r="E1423" i="9"/>
  <c r="D1423" i="9" s="1"/>
  <c r="E1422" i="9"/>
  <c r="D1422" i="9" s="1"/>
  <c r="E1421" i="9"/>
  <c r="D1421" i="9" s="1"/>
  <c r="E1420" i="9"/>
  <c r="D1420" i="9" s="1"/>
  <c r="E1419" i="9"/>
  <c r="D1419" i="9" s="1"/>
  <c r="E1418" i="9"/>
  <c r="D1418" i="9" s="1"/>
  <c r="E1417" i="9"/>
  <c r="D1417" i="9" s="1"/>
  <c r="E1416" i="9"/>
  <c r="D1416" i="9" s="1"/>
  <c r="E1415" i="9"/>
  <c r="D1415" i="9" s="1"/>
  <c r="E1414" i="9"/>
  <c r="D1414" i="9" s="1"/>
  <c r="E1413" i="9"/>
  <c r="D1413" i="9" s="1"/>
  <c r="E1412" i="9"/>
  <c r="D1412" i="9" s="1"/>
  <c r="E1411" i="9"/>
  <c r="D1411" i="9" s="1"/>
  <c r="E1410" i="9"/>
  <c r="D1410" i="9" s="1"/>
  <c r="E1409" i="9"/>
  <c r="D1409" i="9" s="1"/>
  <c r="E1408" i="9"/>
  <c r="D1408" i="9"/>
  <c r="E1407" i="9"/>
  <c r="D1407" i="9" s="1"/>
  <c r="E1406" i="9"/>
  <c r="D1406" i="9" s="1"/>
  <c r="E1405" i="9"/>
  <c r="D1405" i="9" s="1"/>
  <c r="E1404" i="9"/>
  <c r="D1404" i="9" s="1"/>
  <c r="E1403" i="9"/>
  <c r="D1403" i="9" s="1"/>
  <c r="E1402" i="9"/>
  <c r="D1402" i="9" s="1"/>
  <c r="E1401" i="9"/>
  <c r="D1401" i="9" s="1"/>
  <c r="E1400" i="9"/>
  <c r="D1400" i="9" s="1"/>
  <c r="E1399" i="9"/>
  <c r="D1399" i="9" s="1"/>
  <c r="E1398" i="9"/>
  <c r="D1398" i="9" s="1"/>
  <c r="E1397" i="9"/>
  <c r="D1397" i="9" s="1"/>
  <c r="E1396" i="9"/>
  <c r="D1396" i="9" s="1"/>
  <c r="E1395" i="9"/>
  <c r="D1395" i="9" s="1"/>
  <c r="E1394" i="9"/>
  <c r="D1394" i="9" s="1"/>
  <c r="E1393" i="9"/>
  <c r="D1393" i="9" s="1"/>
  <c r="E1392" i="9"/>
  <c r="D1392" i="9" s="1"/>
  <c r="E1391" i="9"/>
  <c r="D1391" i="9" s="1"/>
  <c r="E1390" i="9"/>
  <c r="D1390" i="9" s="1"/>
  <c r="E1389" i="9"/>
  <c r="D1389" i="9" s="1"/>
  <c r="E1388" i="9"/>
  <c r="D1388" i="9" s="1"/>
  <c r="E1387" i="9"/>
  <c r="D1387" i="9" s="1"/>
  <c r="E1386" i="9"/>
  <c r="D1386" i="9" s="1"/>
  <c r="E1385" i="9"/>
  <c r="D1385" i="9" s="1"/>
  <c r="E1384" i="9"/>
  <c r="D1384" i="9" s="1"/>
  <c r="E1383" i="9"/>
  <c r="D1383" i="9" s="1"/>
  <c r="E1382" i="9"/>
  <c r="D1382" i="9" s="1"/>
  <c r="E1381" i="9"/>
  <c r="D1381" i="9" s="1"/>
  <c r="E1380" i="9"/>
  <c r="D1380" i="9" s="1"/>
  <c r="E1379" i="9"/>
  <c r="D1379" i="9" s="1"/>
  <c r="E1378" i="9"/>
  <c r="D1378" i="9" s="1"/>
  <c r="E1377" i="9"/>
  <c r="D1377" i="9" s="1"/>
  <c r="E1376" i="9"/>
  <c r="D1376" i="9" s="1"/>
  <c r="E1375" i="9"/>
  <c r="D1375" i="9" s="1"/>
  <c r="E1374" i="9"/>
  <c r="D1374" i="9" s="1"/>
  <c r="E1373" i="9"/>
  <c r="D1373" i="9" s="1"/>
  <c r="E1372" i="9"/>
  <c r="D1372" i="9" s="1"/>
  <c r="E1371" i="9"/>
  <c r="D1371" i="9" s="1"/>
  <c r="E1370" i="9"/>
  <c r="D1370" i="9" s="1"/>
  <c r="E1369" i="9"/>
  <c r="D1369" i="9" s="1"/>
  <c r="E1368" i="9"/>
  <c r="D1368" i="9" s="1"/>
  <c r="E1367" i="9"/>
  <c r="D1367" i="9" s="1"/>
  <c r="E1366" i="9"/>
  <c r="D1366" i="9" s="1"/>
  <c r="E1365" i="9"/>
  <c r="D1365" i="9" s="1"/>
  <c r="E1364" i="9"/>
  <c r="D1364" i="9"/>
  <c r="E1363" i="9"/>
  <c r="D1363" i="9" s="1"/>
  <c r="E1362" i="9"/>
  <c r="D1362" i="9" s="1"/>
  <c r="E1361" i="9"/>
  <c r="D1361" i="9" s="1"/>
  <c r="E1360" i="9"/>
  <c r="D1360" i="9" s="1"/>
  <c r="E1359" i="9"/>
  <c r="D1359" i="9" s="1"/>
  <c r="E1358" i="9"/>
  <c r="D1358" i="9" s="1"/>
  <c r="E1357" i="9"/>
  <c r="D1357" i="9" s="1"/>
  <c r="E1356" i="9"/>
  <c r="D1356" i="9" s="1"/>
  <c r="E1355" i="9"/>
  <c r="D1355" i="9" s="1"/>
  <c r="E1354" i="9"/>
  <c r="D1354" i="9" s="1"/>
  <c r="E1353" i="9"/>
  <c r="D1353" i="9" s="1"/>
  <c r="E1352" i="9"/>
  <c r="D1352" i="9" s="1"/>
  <c r="E1351" i="9"/>
  <c r="D1351" i="9" s="1"/>
  <c r="E1350" i="9"/>
  <c r="D1350" i="9" s="1"/>
  <c r="E1349" i="9"/>
  <c r="D1349" i="9" s="1"/>
  <c r="E1348" i="9"/>
  <c r="D1348" i="9" s="1"/>
  <c r="E1347" i="9"/>
  <c r="D1347" i="9" s="1"/>
  <c r="E1346" i="9"/>
  <c r="D1346" i="9" s="1"/>
  <c r="E1345" i="9"/>
  <c r="D1345" i="9" s="1"/>
  <c r="E1344" i="9"/>
  <c r="D1344" i="9" s="1"/>
  <c r="E1343" i="9"/>
  <c r="D1343" i="9" s="1"/>
  <c r="E1342" i="9"/>
  <c r="D1342" i="9" s="1"/>
  <c r="E1341" i="9"/>
  <c r="D1341" i="9" s="1"/>
  <c r="E1340" i="9"/>
  <c r="D1340" i="9" s="1"/>
  <c r="E1339" i="9"/>
  <c r="D1339" i="9" s="1"/>
  <c r="E1338" i="9"/>
  <c r="D1338" i="9" s="1"/>
  <c r="E1337" i="9"/>
  <c r="D1337" i="9" s="1"/>
  <c r="E1336" i="9"/>
  <c r="D1336" i="9" s="1"/>
  <c r="E1335" i="9"/>
  <c r="D1335" i="9" s="1"/>
  <c r="E1334" i="9"/>
  <c r="D1334" i="9" s="1"/>
  <c r="E1333" i="9"/>
  <c r="D1333" i="9" s="1"/>
  <c r="E1332" i="9"/>
  <c r="D1332" i="9" s="1"/>
  <c r="E1331" i="9"/>
  <c r="D1331" i="9" s="1"/>
  <c r="E1330" i="9"/>
  <c r="D1330" i="9" s="1"/>
  <c r="E1329" i="9"/>
  <c r="D1329" i="9" s="1"/>
  <c r="E1328" i="9"/>
  <c r="D1328" i="9" s="1"/>
  <c r="E1327" i="9"/>
  <c r="D1327" i="9" s="1"/>
  <c r="E1326" i="9"/>
  <c r="D1326" i="9" s="1"/>
  <c r="E1325" i="9"/>
  <c r="D1325" i="9" s="1"/>
  <c r="E1324" i="9"/>
  <c r="D1324" i="9" s="1"/>
  <c r="E1323" i="9"/>
  <c r="D1323" i="9" s="1"/>
  <c r="E1322" i="9"/>
  <c r="D1322" i="9" s="1"/>
  <c r="E1321" i="9"/>
  <c r="D1321" i="9" s="1"/>
  <c r="E1320" i="9"/>
  <c r="D1320" i="9" s="1"/>
  <c r="E1319" i="9"/>
  <c r="D1319" i="9" s="1"/>
  <c r="E1318" i="9"/>
  <c r="D1318" i="9" s="1"/>
  <c r="E1317" i="9"/>
  <c r="D1317" i="9" s="1"/>
  <c r="E1316" i="9"/>
  <c r="D1316" i="9" s="1"/>
  <c r="E1315" i="9"/>
  <c r="D1315" i="9" s="1"/>
  <c r="E1314" i="9"/>
  <c r="D1314" i="9" s="1"/>
  <c r="E1313" i="9"/>
  <c r="D1313" i="9" s="1"/>
  <c r="E1312" i="9"/>
  <c r="D1312" i="9" s="1"/>
  <c r="E1311" i="9"/>
  <c r="D1311" i="9" s="1"/>
  <c r="E1310" i="9"/>
  <c r="D1310" i="9" s="1"/>
  <c r="E1309" i="9"/>
  <c r="D1309" i="9" s="1"/>
  <c r="E1308" i="9"/>
  <c r="D1308" i="9" s="1"/>
  <c r="E1307" i="9"/>
  <c r="D1307" i="9" s="1"/>
  <c r="E1306" i="9"/>
  <c r="D1306" i="9" s="1"/>
  <c r="E1305" i="9"/>
  <c r="D1305" i="9" s="1"/>
  <c r="E1304" i="9"/>
  <c r="D1304" i="9" s="1"/>
  <c r="E1303" i="9"/>
  <c r="D1303" i="9" s="1"/>
  <c r="E1302" i="9"/>
  <c r="D1302" i="9" s="1"/>
  <c r="E1301" i="9"/>
  <c r="D1301" i="9" s="1"/>
  <c r="E1300" i="9"/>
  <c r="D1300" i="9" s="1"/>
  <c r="E1299" i="9"/>
  <c r="D1299" i="9" s="1"/>
  <c r="E1298" i="9"/>
  <c r="D1298" i="9" s="1"/>
  <c r="E1297" i="9"/>
  <c r="D1297" i="9" s="1"/>
  <c r="E1296" i="9"/>
  <c r="D1296" i="9" s="1"/>
  <c r="E1295" i="9"/>
  <c r="D1295" i="9" s="1"/>
  <c r="E1294" i="9"/>
  <c r="D1294" i="9" s="1"/>
  <c r="E1293" i="9"/>
  <c r="D1293" i="9" s="1"/>
  <c r="E1292" i="9"/>
  <c r="D1292" i="9" s="1"/>
  <c r="E1291" i="9"/>
  <c r="D1291" i="9" s="1"/>
  <c r="E1290" i="9"/>
  <c r="D1290" i="9" s="1"/>
  <c r="E1289" i="9"/>
  <c r="D1289" i="9" s="1"/>
  <c r="E1288" i="9"/>
  <c r="D1288" i="9" s="1"/>
  <c r="E1287" i="9"/>
  <c r="D1287" i="9" s="1"/>
  <c r="E1286" i="9"/>
  <c r="D1286" i="9" s="1"/>
  <c r="E1285" i="9"/>
  <c r="D1285" i="9" s="1"/>
  <c r="E1284" i="9"/>
  <c r="D1284" i="9" s="1"/>
  <c r="E1283" i="9"/>
  <c r="D1283" i="9" s="1"/>
  <c r="E1282" i="9"/>
  <c r="D1282" i="9" s="1"/>
  <c r="E1281" i="9"/>
  <c r="D1281" i="9" s="1"/>
  <c r="E1280" i="9"/>
  <c r="D1280" i="9" s="1"/>
  <c r="E1279" i="9"/>
  <c r="D1279" i="9" s="1"/>
  <c r="E1278" i="9"/>
  <c r="D1278" i="9" s="1"/>
  <c r="E1277" i="9"/>
  <c r="D1277" i="9" s="1"/>
  <c r="E1276" i="9"/>
  <c r="D1276" i="9" s="1"/>
  <c r="E1275" i="9"/>
  <c r="D1275" i="9" s="1"/>
  <c r="E1274" i="9"/>
  <c r="D1274" i="9" s="1"/>
  <c r="E1273" i="9"/>
  <c r="D1273" i="9" s="1"/>
  <c r="E1272" i="9"/>
  <c r="D1272" i="9" s="1"/>
  <c r="E1271" i="9"/>
  <c r="D1271" i="9" s="1"/>
  <c r="E1270" i="9"/>
  <c r="D1270" i="9" s="1"/>
  <c r="E1269" i="9"/>
  <c r="D1269" i="9" s="1"/>
  <c r="E1268" i="9"/>
  <c r="D1268" i="9" s="1"/>
  <c r="E1267" i="9"/>
  <c r="D1267" i="9" s="1"/>
  <c r="E1266" i="9"/>
  <c r="D1266" i="9" s="1"/>
  <c r="E1265" i="9"/>
  <c r="D1265" i="9" s="1"/>
  <c r="E1264" i="9"/>
  <c r="D1264" i="9" s="1"/>
  <c r="E1263" i="9"/>
  <c r="D1263" i="9" s="1"/>
  <c r="E1262" i="9"/>
  <c r="D1262" i="9" s="1"/>
  <c r="E1261" i="9"/>
  <c r="D1261" i="9" s="1"/>
  <c r="E1260" i="9"/>
  <c r="D1260" i="9" s="1"/>
  <c r="E1259" i="9"/>
  <c r="D1259" i="9" s="1"/>
  <c r="E1258" i="9"/>
  <c r="D1258" i="9" s="1"/>
  <c r="E1257" i="9"/>
  <c r="D1257" i="9" s="1"/>
  <c r="E1256" i="9"/>
  <c r="D1256" i="9" s="1"/>
  <c r="E1255" i="9"/>
  <c r="D1255" i="9" s="1"/>
  <c r="E1254" i="9"/>
  <c r="D1254" i="9" s="1"/>
  <c r="E1253" i="9"/>
  <c r="D1253" i="9" s="1"/>
  <c r="E1252" i="9"/>
  <c r="D1252" i="9" s="1"/>
  <c r="E1251" i="9"/>
  <c r="D1251" i="9" s="1"/>
  <c r="E1250" i="9"/>
  <c r="D1250" i="9" s="1"/>
  <c r="E1249" i="9"/>
  <c r="D1249" i="9" s="1"/>
  <c r="E1248" i="9"/>
  <c r="D1248" i="9" s="1"/>
  <c r="E1247" i="9"/>
  <c r="D1247" i="9" s="1"/>
  <c r="E1246" i="9"/>
  <c r="D1246" i="9" s="1"/>
  <c r="E1245" i="9"/>
  <c r="D1245" i="9" s="1"/>
  <c r="E1244" i="9"/>
  <c r="D1244" i="9"/>
  <c r="E1243" i="9"/>
  <c r="D1243" i="9" s="1"/>
  <c r="E1242" i="9"/>
  <c r="D1242" i="9" s="1"/>
  <c r="E1241" i="9"/>
  <c r="D1241" i="9" s="1"/>
  <c r="E1240" i="9"/>
  <c r="D1240" i="9" s="1"/>
  <c r="E1239" i="9"/>
  <c r="D1239" i="9" s="1"/>
  <c r="E1238" i="9"/>
  <c r="D1238" i="9" s="1"/>
  <c r="E1237" i="9"/>
  <c r="D1237" i="9" s="1"/>
  <c r="E1236" i="9"/>
  <c r="D1236" i="9" s="1"/>
  <c r="E1235" i="9"/>
  <c r="D1235" i="9" s="1"/>
  <c r="E1234" i="9"/>
  <c r="D1234" i="9" s="1"/>
  <c r="E1233" i="9"/>
  <c r="D1233" i="9" s="1"/>
  <c r="E1232" i="9"/>
  <c r="D1232" i="9" s="1"/>
  <c r="E1231" i="9"/>
  <c r="D1231" i="9" s="1"/>
  <c r="E1230" i="9"/>
  <c r="D1230" i="9" s="1"/>
  <c r="E1229" i="9"/>
  <c r="D1229" i="9" s="1"/>
  <c r="E1228" i="9"/>
  <c r="D1228" i="9" s="1"/>
  <c r="E1227" i="9"/>
  <c r="D1227" i="9" s="1"/>
  <c r="E1226" i="9"/>
  <c r="D1226" i="9" s="1"/>
  <c r="E1225" i="9"/>
  <c r="D1225" i="9" s="1"/>
  <c r="E1224" i="9"/>
  <c r="D1224" i="9" s="1"/>
  <c r="E1223" i="9"/>
  <c r="D1223" i="9" s="1"/>
  <c r="E1222" i="9"/>
  <c r="D1222" i="9" s="1"/>
  <c r="E1221" i="9"/>
  <c r="D1221" i="9" s="1"/>
  <c r="E1220" i="9"/>
  <c r="D1220" i="9" s="1"/>
  <c r="E1219" i="9"/>
  <c r="D1219" i="9" s="1"/>
  <c r="E1218" i="9"/>
  <c r="D1218" i="9" s="1"/>
  <c r="E1217" i="9"/>
  <c r="D1217" i="9" s="1"/>
  <c r="E1216" i="9"/>
  <c r="D1216" i="9" s="1"/>
  <c r="E1215" i="9"/>
  <c r="D1215" i="9" s="1"/>
  <c r="E1214" i="9"/>
  <c r="D1214" i="9" s="1"/>
  <c r="E1213" i="9"/>
  <c r="D1213" i="9" s="1"/>
  <c r="E1212" i="9"/>
  <c r="D1212" i="9" s="1"/>
  <c r="E1211" i="9"/>
  <c r="D1211" i="9" s="1"/>
  <c r="E1210" i="9"/>
  <c r="D1210" i="9" s="1"/>
  <c r="E1209" i="9"/>
  <c r="D1209" i="9" s="1"/>
  <c r="E1208" i="9"/>
  <c r="D1208" i="9" s="1"/>
  <c r="E1207" i="9"/>
  <c r="D1207" i="9" s="1"/>
  <c r="E1206" i="9"/>
  <c r="D1206" i="9" s="1"/>
  <c r="E1205" i="9"/>
  <c r="D1205" i="9" s="1"/>
  <c r="E1204" i="9"/>
  <c r="D1204" i="9" s="1"/>
  <c r="E1203" i="9"/>
  <c r="D1203" i="9" s="1"/>
  <c r="E1202" i="9"/>
  <c r="D1202" i="9" s="1"/>
  <c r="E1201" i="9"/>
  <c r="D1201" i="9" s="1"/>
  <c r="E1200" i="9"/>
  <c r="D1200" i="9" s="1"/>
  <c r="E1199" i="9"/>
  <c r="D1199" i="9" s="1"/>
  <c r="E1198" i="9"/>
  <c r="D1198" i="9" s="1"/>
  <c r="E1197" i="9"/>
  <c r="D1197" i="9" s="1"/>
  <c r="E1196" i="9"/>
  <c r="D1196" i="9" s="1"/>
  <c r="E1195" i="9"/>
  <c r="D1195" i="9" s="1"/>
  <c r="E1194" i="9"/>
  <c r="D1194" i="9" s="1"/>
  <c r="E1193" i="9"/>
  <c r="D1193" i="9" s="1"/>
  <c r="E1192" i="9"/>
  <c r="D1192" i="9" s="1"/>
  <c r="E1191" i="9"/>
  <c r="D1191" i="9" s="1"/>
  <c r="E1190" i="9"/>
  <c r="D1190" i="9" s="1"/>
  <c r="E1189" i="9"/>
  <c r="D1189" i="9" s="1"/>
  <c r="E1188" i="9"/>
  <c r="D1188" i="9" s="1"/>
  <c r="E1187" i="9"/>
  <c r="D1187" i="9" s="1"/>
  <c r="E1186" i="9"/>
  <c r="D1186" i="9" s="1"/>
  <c r="E1185" i="9"/>
  <c r="D1185" i="9" s="1"/>
  <c r="E1184" i="9"/>
  <c r="D1184" i="9" s="1"/>
  <c r="E1183" i="9"/>
  <c r="D1183" i="9" s="1"/>
  <c r="E1182" i="9"/>
  <c r="D1182" i="9" s="1"/>
  <c r="E1181" i="9"/>
  <c r="D1181" i="9" s="1"/>
  <c r="E1180" i="9"/>
  <c r="D1180" i="9" s="1"/>
  <c r="E1179" i="9"/>
  <c r="D1179" i="9" s="1"/>
  <c r="E1178" i="9"/>
  <c r="D1178" i="9" s="1"/>
  <c r="E1177" i="9"/>
  <c r="D1177" i="9" s="1"/>
  <c r="E1176" i="9"/>
  <c r="D1176" i="9" s="1"/>
  <c r="E1175" i="9"/>
  <c r="D1175" i="9" s="1"/>
  <c r="E1174" i="9"/>
  <c r="D1174" i="9" s="1"/>
  <c r="E1173" i="9"/>
  <c r="D1173" i="9" s="1"/>
  <c r="E1172" i="9"/>
  <c r="D1172" i="9" s="1"/>
  <c r="E1171" i="9"/>
  <c r="D1171" i="9" s="1"/>
  <c r="E1170" i="9"/>
  <c r="D1170" i="9" s="1"/>
  <c r="E1169" i="9"/>
  <c r="D1169" i="9" s="1"/>
  <c r="E1168" i="9"/>
  <c r="D1168" i="9" s="1"/>
  <c r="E1167" i="9"/>
  <c r="D1167" i="9" s="1"/>
  <c r="E1166" i="9"/>
  <c r="D1166" i="9" s="1"/>
  <c r="E1165" i="9"/>
  <c r="D1165" i="9" s="1"/>
  <c r="E1164" i="9"/>
  <c r="D1164" i="9"/>
  <c r="E1163" i="9"/>
  <c r="D1163" i="9" s="1"/>
  <c r="E1162" i="9"/>
  <c r="D1162" i="9" s="1"/>
  <c r="E1161" i="9"/>
  <c r="D1161" i="9" s="1"/>
  <c r="E1160" i="9"/>
  <c r="D1160" i="9" s="1"/>
  <c r="E1159" i="9"/>
  <c r="D1159" i="9" s="1"/>
  <c r="E1158" i="9"/>
  <c r="D1158" i="9" s="1"/>
  <c r="E1157" i="9"/>
  <c r="D1157" i="9" s="1"/>
  <c r="E1156" i="9"/>
  <c r="D1156" i="9"/>
  <c r="E1155" i="9"/>
  <c r="D1155" i="9" s="1"/>
  <c r="E1154" i="9"/>
  <c r="D1154" i="9" s="1"/>
  <c r="E1153" i="9"/>
  <c r="D1153" i="9" s="1"/>
  <c r="E1152" i="9"/>
  <c r="D1152" i="9" s="1"/>
  <c r="E1151" i="9"/>
  <c r="D1151" i="9" s="1"/>
  <c r="E1150" i="9"/>
  <c r="D1150" i="9" s="1"/>
  <c r="E1149" i="9"/>
  <c r="D1149" i="9" s="1"/>
  <c r="E1148" i="9"/>
  <c r="D1148" i="9" s="1"/>
  <c r="E1147" i="9"/>
  <c r="D1147" i="9" s="1"/>
  <c r="E1146" i="9"/>
  <c r="D1146" i="9" s="1"/>
  <c r="E1145" i="9"/>
  <c r="D1145" i="9" s="1"/>
  <c r="E1144" i="9"/>
  <c r="D1144" i="9" s="1"/>
  <c r="E1143" i="9"/>
  <c r="D1143" i="9" s="1"/>
  <c r="E1142" i="9"/>
  <c r="D1142" i="9" s="1"/>
  <c r="E1141" i="9"/>
  <c r="D1141" i="9" s="1"/>
  <c r="E1140" i="9"/>
  <c r="D1140" i="9" s="1"/>
  <c r="E1139" i="9"/>
  <c r="D1139" i="9"/>
  <c r="E1138" i="9"/>
  <c r="D1138" i="9" s="1"/>
  <c r="E1137" i="9"/>
  <c r="D1137" i="9" s="1"/>
  <c r="E1136" i="9"/>
  <c r="D1136" i="9" s="1"/>
  <c r="E1135" i="9"/>
  <c r="D1135" i="9" s="1"/>
  <c r="E1134" i="9"/>
  <c r="D1134" i="9" s="1"/>
  <c r="E1133" i="9"/>
  <c r="D1133" i="9" s="1"/>
  <c r="E1132" i="9"/>
  <c r="D1132" i="9" s="1"/>
  <c r="E1131" i="9"/>
  <c r="D1131" i="9" s="1"/>
  <c r="E1130" i="9"/>
  <c r="D1130" i="9" s="1"/>
  <c r="E1129" i="9"/>
  <c r="D1129" i="9" s="1"/>
  <c r="E1128" i="9"/>
  <c r="D1128" i="9" s="1"/>
  <c r="E1127" i="9"/>
  <c r="D1127" i="9" s="1"/>
  <c r="E1126" i="9"/>
  <c r="D1126" i="9" s="1"/>
  <c r="E1125" i="9"/>
  <c r="D1125" i="9" s="1"/>
  <c r="E1124" i="9"/>
  <c r="D1124" i="9" s="1"/>
  <c r="E1123" i="9"/>
  <c r="D1123" i="9" s="1"/>
  <c r="E1122" i="9"/>
  <c r="D1122" i="9" s="1"/>
  <c r="E1121" i="9"/>
  <c r="D1121" i="9" s="1"/>
  <c r="E1120" i="9"/>
  <c r="D1120" i="9" s="1"/>
  <c r="E1119" i="9"/>
  <c r="D1119" i="9" s="1"/>
  <c r="E1118" i="9"/>
  <c r="D1118" i="9" s="1"/>
  <c r="E1117" i="9"/>
  <c r="D1117" i="9"/>
  <c r="E1116" i="9"/>
  <c r="D1116" i="9" s="1"/>
  <c r="E1115" i="9"/>
  <c r="D1115" i="9" s="1"/>
  <c r="E1114" i="9"/>
  <c r="D1114" i="9" s="1"/>
  <c r="E1113" i="9"/>
  <c r="D1113" i="9" s="1"/>
  <c r="E1112" i="9"/>
  <c r="D1112" i="9" s="1"/>
  <c r="E1111" i="9"/>
  <c r="D1111" i="9" s="1"/>
  <c r="E1110" i="9"/>
  <c r="D1110" i="9" s="1"/>
  <c r="E1109" i="9"/>
  <c r="D1109" i="9" s="1"/>
  <c r="E1108" i="9"/>
  <c r="D1108" i="9" s="1"/>
  <c r="E1107" i="9"/>
  <c r="D1107" i="9" s="1"/>
  <c r="E1106" i="9"/>
  <c r="D1106" i="9" s="1"/>
  <c r="E1105" i="9"/>
  <c r="D1105" i="9" s="1"/>
  <c r="E1104" i="9"/>
  <c r="D1104" i="9" s="1"/>
  <c r="E1103" i="9"/>
  <c r="D1103" i="9" s="1"/>
  <c r="E1102" i="9"/>
  <c r="D1102" i="9" s="1"/>
  <c r="E1101" i="9"/>
  <c r="D1101" i="9" s="1"/>
  <c r="E1100" i="9"/>
  <c r="D1100" i="9" s="1"/>
  <c r="E1099" i="9"/>
  <c r="D1099" i="9" s="1"/>
  <c r="E1098" i="9"/>
  <c r="D1098" i="9" s="1"/>
  <c r="E1097" i="9"/>
  <c r="D1097" i="9" s="1"/>
  <c r="E1096" i="9"/>
  <c r="D1096" i="9" s="1"/>
  <c r="E1095" i="9"/>
  <c r="D1095" i="9" s="1"/>
  <c r="E1094" i="9"/>
  <c r="D1094" i="9" s="1"/>
  <c r="E1093" i="9"/>
  <c r="D1093" i="9" s="1"/>
  <c r="E1092" i="9"/>
  <c r="D1092" i="9" s="1"/>
  <c r="E1091" i="9"/>
  <c r="D1091" i="9" s="1"/>
  <c r="E1090" i="9"/>
  <c r="D1090" i="9" s="1"/>
  <c r="E1089" i="9"/>
  <c r="D1089" i="9" s="1"/>
  <c r="E1088" i="9"/>
  <c r="D1088" i="9" s="1"/>
  <c r="E1087" i="9"/>
  <c r="D1087" i="9" s="1"/>
  <c r="E1086" i="9"/>
  <c r="D1086" i="9" s="1"/>
  <c r="E1085" i="9"/>
  <c r="D1085" i="9" s="1"/>
  <c r="E1084" i="9"/>
  <c r="D1084" i="9" s="1"/>
  <c r="E1083" i="9"/>
  <c r="D1083" i="9" s="1"/>
  <c r="E1082" i="9"/>
  <c r="D1082" i="9" s="1"/>
  <c r="E1081" i="9"/>
  <c r="D1081" i="9" s="1"/>
  <c r="E1080" i="9"/>
  <c r="D1080" i="9" s="1"/>
  <c r="E1079" i="9"/>
  <c r="D1079" i="9" s="1"/>
  <c r="E1078" i="9"/>
  <c r="D1078" i="9" s="1"/>
  <c r="E1077" i="9"/>
  <c r="D1077" i="9" s="1"/>
  <c r="E1076" i="9"/>
  <c r="D1076" i="9" s="1"/>
  <c r="E1075" i="9"/>
  <c r="D1075" i="9" s="1"/>
  <c r="E1074" i="9"/>
  <c r="D1074" i="9" s="1"/>
  <c r="E1073" i="9"/>
  <c r="D1073" i="9" s="1"/>
  <c r="E1072" i="9"/>
  <c r="D1072" i="9" s="1"/>
  <c r="E1071" i="9"/>
  <c r="D1071" i="9" s="1"/>
  <c r="E1070" i="9"/>
  <c r="D1070" i="9" s="1"/>
  <c r="E1069" i="9"/>
  <c r="D1069" i="9" s="1"/>
  <c r="E1068" i="9"/>
  <c r="D1068" i="9" s="1"/>
  <c r="E1067" i="9"/>
  <c r="D1067" i="9" s="1"/>
  <c r="E1066" i="9"/>
  <c r="D1066" i="9" s="1"/>
  <c r="E1065" i="9"/>
  <c r="D1065" i="9" s="1"/>
  <c r="E1064" i="9"/>
  <c r="D1064" i="9" s="1"/>
  <c r="E1063" i="9"/>
  <c r="D1063" i="9" s="1"/>
  <c r="E1062" i="9"/>
  <c r="D1062" i="9" s="1"/>
  <c r="E1061" i="9"/>
  <c r="D1061" i="9"/>
  <c r="E1060" i="9"/>
  <c r="D1060" i="9" s="1"/>
  <c r="E1059" i="9"/>
  <c r="D1059" i="9" s="1"/>
  <c r="E1058" i="9"/>
  <c r="D1058" i="9" s="1"/>
  <c r="E1057" i="9"/>
  <c r="D1057" i="9" s="1"/>
  <c r="E1056" i="9"/>
  <c r="D1056" i="9" s="1"/>
  <c r="E1055" i="9"/>
  <c r="D1055" i="9" s="1"/>
  <c r="E1054" i="9"/>
  <c r="D1054" i="9" s="1"/>
  <c r="E1053" i="9"/>
  <c r="D1053" i="9" s="1"/>
  <c r="E1052" i="9"/>
  <c r="D1052" i="9" s="1"/>
  <c r="E1051" i="9"/>
  <c r="D1051" i="9" s="1"/>
  <c r="E1050" i="9"/>
  <c r="D1050" i="9" s="1"/>
  <c r="E1049" i="9"/>
  <c r="D1049" i="9" s="1"/>
  <c r="E1048" i="9"/>
  <c r="D1048" i="9" s="1"/>
  <c r="E1047" i="9"/>
  <c r="D1047" i="9" s="1"/>
  <c r="E1046" i="9"/>
  <c r="D1046" i="9" s="1"/>
  <c r="E1045" i="9"/>
  <c r="D1045" i="9" s="1"/>
  <c r="E1044" i="9"/>
  <c r="D1044" i="9" s="1"/>
  <c r="E1043" i="9"/>
  <c r="D1043" i="9" s="1"/>
  <c r="E1042" i="9"/>
  <c r="D1042" i="9" s="1"/>
  <c r="E1041" i="9"/>
  <c r="D1041" i="9" s="1"/>
  <c r="E1040" i="9"/>
  <c r="D1040" i="9" s="1"/>
  <c r="E1039" i="9"/>
  <c r="D1039" i="9" s="1"/>
  <c r="E1038" i="9"/>
  <c r="D1038" i="9" s="1"/>
  <c r="E1037" i="9"/>
  <c r="D1037" i="9" s="1"/>
  <c r="E1036" i="9"/>
  <c r="D1036" i="9" s="1"/>
  <c r="E1035" i="9"/>
  <c r="D1035" i="9" s="1"/>
  <c r="E1034" i="9"/>
  <c r="D1034" i="9" s="1"/>
  <c r="E1033" i="9"/>
  <c r="D1033" i="9" s="1"/>
  <c r="E1032" i="9"/>
  <c r="D1032" i="9" s="1"/>
  <c r="E1031" i="9"/>
  <c r="D1031" i="9" s="1"/>
  <c r="E1030" i="9"/>
  <c r="D1030" i="9" s="1"/>
  <c r="E1029" i="9"/>
  <c r="D1029" i="9" s="1"/>
  <c r="E1028" i="9"/>
  <c r="D1028" i="9" s="1"/>
  <c r="E1027" i="9"/>
  <c r="D1027" i="9" s="1"/>
  <c r="E1026" i="9"/>
  <c r="D1026" i="9" s="1"/>
  <c r="E1025" i="9"/>
  <c r="D1025" i="9" s="1"/>
  <c r="E1024" i="9"/>
  <c r="D1024" i="9" s="1"/>
  <c r="E1023" i="9"/>
  <c r="D1023" i="9" s="1"/>
  <c r="E1022" i="9"/>
  <c r="D1022" i="9" s="1"/>
  <c r="E1021" i="9"/>
  <c r="D1021" i="9" s="1"/>
  <c r="E1020" i="9"/>
  <c r="D1020" i="9" s="1"/>
  <c r="E1019" i="9"/>
  <c r="D1019" i="9" s="1"/>
  <c r="E1018" i="9"/>
  <c r="D1018" i="9" s="1"/>
  <c r="E1017" i="9"/>
  <c r="D1017" i="9" s="1"/>
  <c r="E1016" i="9"/>
  <c r="D1016" i="9" s="1"/>
  <c r="E1015" i="9"/>
  <c r="D1015" i="9" s="1"/>
  <c r="E1014" i="9"/>
  <c r="D1014" i="9" s="1"/>
  <c r="E1013" i="9"/>
  <c r="D1013" i="9" s="1"/>
  <c r="E1012" i="9"/>
  <c r="D1012" i="9" s="1"/>
  <c r="E1011" i="9"/>
  <c r="D1011" i="9" s="1"/>
  <c r="E1010" i="9"/>
  <c r="D1010" i="9" s="1"/>
  <c r="E1009" i="9"/>
  <c r="D1009" i="9" s="1"/>
  <c r="E1008" i="9"/>
  <c r="D1008" i="9" s="1"/>
  <c r="E1007" i="9"/>
  <c r="D1007" i="9" s="1"/>
  <c r="E1006" i="9"/>
  <c r="D1006" i="9" s="1"/>
  <c r="E1005" i="9"/>
  <c r="D1005" i="9" s="1"/>
  <c r="E1004" i="9"/>
  <c r="D1004" i="9" s="1"/>
  <c r="E1003" i="9"/>
  <c r="D1003" i="9" s="1"/>
  <c r="E1002" i="9"/>
  <c r="D1002" i="9" s="1"/>
  <c r="E1001" i="9"/>
  <c r="D1001" i="9" s="1"/>
  <c r="E1000" i="9"/>
  <c r="D1000" i="9" s="1"/>
  <c r="E999" i="9"/>
  <c r="D999" i="9" s="1"/>
  <c r="E998" i="9"/>
  <c r="D998" i="9" s="1"/>
  <c r="E997" i="9"/>
  <c r="D997" i="9" s="1"/>
  <c r="E996" i="9"/>
  <c r="D996" i="9" s="1"/>
  <c r="E995" i="9"/>
  <c r="D995" i="9" s="1"/>
  <c r="E994" i="9"/>
  <c r="D994" i="9" s="1"/>
  <c r="E993" i="9"/>
  <c r="D993" i="9" s="1"/>
  <c r="E992" i="9"/>
  <c r="D992" i="9" s="1"/>
  <c r="E991" i="9"/>
  <c r="D991" i="9" s="1"/>
  <c r="E990" i="9"/>
  <c r="D990" i="9" s="1"/>
  <c r="E989" i="9"/>
  <c r="D989" i="9" s="1"/>
  <c r="E988" i="9"/>
  <c r="D988" i="9" s="1"/>
  <c r="E987" i="9"/>
  <c r="D987" i="9" s="1"/>
  <c r="E986" i="9"/>
  <c r="D986" i="9" s="1"/>
  <c r="E985" i="9"/>
  <c r="D985" i="9" s="1"/>
  <c r="E984" i="9"/>
  <c r="D984" i="9" s="1"/>
  <c r="E983" i="9"/>
  <c r="D983" i="9" s="1"/>
  <c r="E982" i="9"/>
  <c r="D982" i="9" s="1"/>
  <c r="E981" i="9"/>
  <c r="D981" i="9" s="1"/>
  <c r="E980" i="9"/>
  <c r="D980" i="9" s="1"/>
  <c r="E979" i="9"/>
  <c r="D979" i="9" s="1"/>
  <c r="E978" i="9"/>
  <c r="D978" i="9" s="1"/>
  <c r="E977" i="9"/>
  <c r="D977" i="9" s="1"/>
  <c r="E976" i="9"/>
  <c r="D976" i="9" s="1"/>
  <c r="E975" i="9"/>
  <c r="D975" i="9" s="1"/>
  <c r="E974" i="9"/>
  <c r="D974" i="9" s="1"/>
  <c r="E973" i="9"/>
  <c r="D973" i="9" s="1"/>
  <c r="E972" i="9"/>
  <c r="D972" i="9" s="1"/>
  <c r="E971" i="9"/>
  <c r="D971" i="9" s="1"/>
  <c r="E970" i="9"/>
  <c r="D970" i="9" s="1"/>
  <c r="E969" i="9"/>
  <c r="D969" i="9" s="1"/>
  <c r="E968" i="9"/>
  <c r="D968" i="9" s="1"/>
  <c r="E967" i="9"/>
  <c r="D967" i="9" s="1"/>
  <c r="E966" i="9"/>
  <c r="D966" i="9" s="1"/>
  <c r="E965" i="9"/>
  <c r="D965" i="9" s="1"/>
  <c r="E964" i="9"/>
  <c r="D964" i="9" s="1"/>
  <c r="E963" i="9"/>
  <c r="D963" i="9" s="1"/>
  <c r="E962" i="9"/>
  <c r="D962" i="9" s="1"/>
  <c r="E961" i="9"/>
  <c r="D961" i="9" s="1"/>
  <c r="E960" i="9"/>
  <c r="D960" i="9" s="1"/>
  <c r="E959" i="9"/>
  <c r="D959" i="9" s="1"/>
  <c r="E958" i="9"/>
  <c r="D958" i="9" s="1"/>
  <c r="E957" i="9"/>
  <c r="D957" i="9" s="1"/>
  <c r="E956" i="9"/>
  <c r="D956" i="9" s="1"/>
  <c r="E955" i="9"/>
  <c r="D955" i="9" s="1"/>
  <c r="E954" i="9"/>
  <c r="D954" i="9" s="1"/>
  <c r="E953" i="9"/>
  <c r="D953" i="9" s="1"/>
  <c r="E952" i="9"/>
  <c r="D952" i="9" s="1"/>
  <c r="E951" i="9"/>
  <c r="D951" i="9" s="1"/>
  <c r="E950" i="9"/>
  <c r="D950" i="9" s="1"/>
  <c r="E949" i="9"/>
  <c r="D949" i="9" s="1"/>
  <c r="E948" i="9"/>
  <c r="D948" i="9" s="1"/>
  <c r="E947" i="9"/>
  <c r="D947" i="9"/>
  <c r="E946" i="9"/>
  <c r="D946" i="9" s="1"/>
  <c r="E945" i="9"/>
  <c r="D945" i="9" s="1"/>
  <c r="E944" i="9"/>
  <c r="D944" i="9" s="1"/>
  <c r="E943" i="9"/>
  <c r="D943" i="9" s="1"/>
  <c r="E942" i="9"/>
  <c r="D942" i="9" s="1"/>
  <c r="E941" i="9"/>
  <c r="D941" i="9"/>
  <c r="E940" i="9"/>
  <c r="D940" i="9" s="1"/>
  <c r="E939" i="9"/>
  <c r="D939" i="9" s="1"/>
  <c r="E938" i="9"/>
  <c r="D938" i="9" s="1"/>
  <c r="E937" i="9"/>
  <c r="D937" i="9" s="1"/>
  <c r="E936" i="9"/>
  <c r="D936" i="9" s="1"/>
  <c r="E935" i="9"/>
  <c r="D935" i="9" s="1"/>
  <c r="E934" i="9"/>
  <c r="D934" i="9" s="1"/>
  <c r="E933" i="9"/>
  <c r="D933" i="9" s="1"/>
  <c r="E932" i="9"/>
  <c r="D932" i="9" s="1"/>
  <c r="E931" i="9"/>
  <c r="D931" i="9" s="1"/>
  <c r="E930" i="9"/>
  <c r="D930" i="9" s="1"/>
  <c r="E929" i="9"/>
  <c r="D929" i="9" s="1"/>
  <c r="E928" i="9"/>
  <c r="D928" i="9" s="1"/>
  <c r="E927" i="9"/>
  <c r="D927" i="9" s="1"/>
  <c r="E926" i="9"/>
  <c r="D926" i="9" s="1"/>
  <c r="E925" i="9"/>
  <c r="D925" i="9" s="1"/>
  <c r="E924" i="9"/>
  <c r="D924" i="9" s="1"/>
  <c r="E923" i="9"/>
  <c r="D923" i="9"/>
  <c r="E922" i="9"/>
  <c r="D922" i="9" s="1"/>
  <c r="E921" i="9"/>
  <c r="D921" i="9" s="1"/>
  <c r="E920" i="9"/>
  <c r="D920" i="9" s="1"/>
  <c r="E919" i="9"/>
  <c r="D919" i="9" s="1"/>
  <c r="E918" i="9"/>
  <c r="D918" i="9" s="1"/>
  <c r="E917" i="9"/>
  <c r="D917" i="9" s="1"/>
  <c r="E916" i="9"/>
  <c r="D916" i="9" s="1"/>
  <c r="E915" i="9"/>
  <c r="D915" i="9" s="1"/>
  <c r="E914" i="9"/>
  <c r="D914" i="9" s="1"/>
  <c r="E913" i="9"/>
  <c r="D913" i="9" s="1"/>
  <c r="E912" i="9"/>
  <c r="D912" i="9" s="1"/>
  <c r="E911" i="9"/>
  <c r="D911" i="9" s="1"/>
  <c r="E910" i="9"/>
  <c r="D910" i="9" s="1"/>
  <c r="E909" i="9"/>
  <c r="D909" i="9" s="1"/>
  <c r="E908" i="9"/>
  <c r="D908" i="9"/>
  <c r="E907" i="9"/>
  <c r="D907" i="9" s="1"/>
  <c r="E906" i="9"/>
  <c r="D906" i="9" s="1"/>
  <c r="E905" i="9"/>
  <c r="D905" i="9" s="1"/>
  <c r="E904" i="9"/>
  <c r="D904" i="9" s="1"/>
  <c r="E903" i="9"/>
  <c r="D903" i="9" s="1"/>
  <c r="E902" i="9"/>
  <c r="D902" i="9" s="1"/>
  <c r="E901" i="9"/>
  <c r="D901" i="9" s="1"/>
  <c r="E900" i="9"/>
  <c r="D900" i="9" s="1"/>
  <c r="E899" i="9"/>
  <c r="D899" i="9" s="1"/>
  <c r="E898" i="9"/>
  <c r="D898" i="9" s="1"/>
  <c r="E897" i="9"/>
  <c r="D897" i="9" s="1"/>
  <c r="E896" i="9"/>
  <c r="D896" i="9" s="1"/>
  <c r="E895" i="9"/>
  <c r="D895" i="9" s="1"/>
  <c r="E894" i="9"/>
  <c r="D894" i="9" s="1"/>
  <c r="E893" i="9"/>
  <c r="D893" i="9" s="1"/>
  <c r="E892" i="9"/>
  <c r="D892" i="9" s="1"/>
  <c r="E891" i="9"/>
  <c r="D891" i="9" s="1"/>
  <c r="E890" i="9"/>
  <c r="D890" i="9" s="1"/>
  <c r="E889" i="9"/>
  <c r="D889" i="9" s="1"/>
  <c r="E888" i="9"/>
  <c r="D888" i="9" s="1"/>
  <c r="E887" i="9"/>
  <c r="D887" i="9" s="1"/>
  <c r="E886" i="9"/>
  <c r="D886" i="9" s="1"/>
  <c r="E885" i="9"/>
  <c r="D885" i="9" s="1"/>
  <c r="E884" i="9"/>
  <c r="D884" i="9" s="1"/>
  <c r="E883" i="9"/>
  <c r="D883" i="9" s="1"/>
  <c r="E882" i="9"/>
  <c r="D882" i="9" s="1"/>
  <c r="E881" i="9"/>
  <c r="D881" i="9" s="1"/>
  <c r="E880" i="9"/>
  <c r="D880" i="9" s="1"/>
  <c r="E879" i="9"/>
  <c r="D879" i="9" s="1"/>
  <c r="E878" i="9"/>
  <c r="D878" i="9" s="1"/>
  <c r="E877" i="9"/>
  <c r="D877" i="9" s="1"/>
  <c r="E876" i="9"/>
  <c r="D876" i="9" s="1"/>
  <c r="E875" i="9"/>
  <c r="D875" i="9" s="1"/>
  <c r="E874" i="9"/>
  <c r="D874" i="9" s="1"/>
  <c r="E873" i="9"/>
  <c r="D873" i="9" s="1"/>
  <c r="E872" i="9"/>
  <c r="D872" i="9" s="1"/>
  <c r="E871" i="9"/>
  <c r="D871" i="9" s="1"/>
  <c r="E870" i="9"/>
  <c r="D870" i="9" s="1"/>
  <c r="E869" i="9"/>
  <c r="D869" i="9" s="1"/>
  <c r="E868" i="9"/>
  <c r="D868" i="9" s="1"/>
  <c r="E867" i="9"/>
  <c r="D867" i="9" s="1"/>
  <c r="E866" i="9"/>
  <c r="D866" i="9" s="1"/>
  <c r="E865" i="9"/>
  <c r="D865" i="9" s="1"/>
  <c r="E864" i="9"/>
  <c r="D864" i="9" s="1"/>
  <c r="E863" i="9"/>
  <c r="D863" i="9" s="1"/>
  <c r="E862" i="9"/>
  <c r="D862" i="9" s="1"/>
  <c r="E861" i="9"/>
  <c r="D861" i="9"/>
  <c r="E860" i="9"/>
  <c r="D860" i="9" s="1"/>
  <c r="E859" i="9"/>
  <c r="D859" i="9" s="1"/>
  <c r="E858" i="9"/>
  <c r="D858" i="9" s="1"/>
  <c r="E857" i="9"/>
  <c r="D857" i="9" s="1"/>
  <c r="E856" i="9"/>
  <c r="D856" i="9" s="1"/>
  <c r="E855" i="9"/>
  <c r="D855" i="9" s="1"/>
  <c r="E854" i="9"/>
  <c r="D854" i="9" s="1"/>
  <c r="E853" i="9"/>
  <c r="D853" i="9" s="1"/>
  <c r="E852" i="9"/>
  <c r="D852" i="9" s="1"/>
  <c r="E851" i="9"/>
  <c r="D851" i="9" s="1"/>
  <c r="E850" i="9"/>
  <c r="D850" i="9" s="1"/>
  <c r="E849" i="9"/>
  <c r="D849" i="9" s="1"/>
  <c r="E848" i="9"/>
  <c r="D848" i="9" s="1"/>
  <c r="E847" i="9"/>
  <c r="D847" i="9" s="1"/>
  <c r="E846" i="9"/>
  <c r="D846" i="9" s="1"/>
  <c r="E845" i="9"/>
  <c r="D845" i="9" s="1"/>
  <c r="E844" i="9"/>
  <c r="D844" i="9" s="1"/>
  <c r="E843" i="9"/>
  <c r="D843" i="9" s="1"/>
  <c r="E842" i="9"/>
  <c r="D842" i="9" s="1"/>
  <c r="E841" i="9"/>
  <c r="D841" i="9" s="1"/>
  <c r="E840" i="9"/>
  <c r="D840" i="9" s="1"/>
  <c r="E839" i="9"/>
  <c r="D839" i="9" s="1"/>
  <c r="E838" i="9"/>
  <c r="D838" i="9" s="1"/>
  <c r="E837" i="9"/>
  <c r="D837" i="9" s="1"/>
  <c r="E836" i="9"/>
  <c r="D836" i="9" s="1"/>
  <c r="E835" i="9"/>
  <c r="D835" i="9" s="1"/>
  <c r="E834" i="9"/>
  <c r="D834" i="9" s="1"/>
  <c r="E833" i="9"/>
  <c r="D833" i="9" s="1"/>
  <c r="E832" i="9"/>
  <c r="D832" i="9" s="1"/>
  <c r="E831" i="9"/>
  <c r="D831" i="9" s="1"/>
  <c r="E830" i="9"/>
  <c r="D830" i="9" s="1"/>
  <c r="E829" i="9"/>
  <c r="D829" i="9" s="1"/>
  <c r="E828" i="9"/>
  <c r="D828" i="9" s="1"/>
  <c r="E827" i="9"/>
  <c r="D827" i="9" s="1"/>
  <c r="E826" i="9"/>
  <c r="D826" i="9" s="1"/>
  <c r="E825" i="9"/>
  <c r="D825" i="9" s="1"/>
  <c r="E824" i="9"/>
  <c r="D824" i="9" s="1"/>
  <c r="E823" i="9"/>
  <c r="D823" i="9" s="1"/>
  <c r="E822" i="9"/>
  <c r="D822" i="9" s="1"/>
  <c r="E821" i="9"/>
  <c r="D821" i="9" s="1"/>
  <c r="E820" i="9"/>
  <c r="D820" i="9" s="1"/>
  <c r="E819" i="9"/>
  <c r="D819" i="9" s="1"/>
  <c r="E818" i="9"/>
  <c r="D818" i="9" s="1"/>
  <c r="E817" i="9"/>
  <c r="D817" i="9" s="1"/>
  <c r="E816" i="9"/>
  <c r="D816" i="9" s="1"/>
  <c r="E815" i="9"/>
  <c r="D815" i="9" s="1"/>
  <c r="E814" i="9"/>
  <c r="D814" i="9" s="1"/>
  <c r="E813" i="9"/>
  <c r="D813" i="9" s="1"/>
  <c r="E812" i="9"/>
  <c r="D812" i="9" s="1"/>
  <c r="E811" i="9"/>
  <c r="D811" i="9" s="1"/>
  <c r="E810" i="9"/>
  <c r="D810" i="9" s="1"/>
  <c r="E809" i="9"/>
  <c r="D809" i="9" s="1"/>
  <c r="E808" i="9"/>
  <c r="D808" i="9" s="1"/>
  <c r="E807" i="9"/>
  <c r="D807" i="9" s="1"/>
  <c r="E806" i="9"/>
  <c r="D806" i="9" s="1"/>
  <c r="E805" i="9"/>
  <c r="D805" i="9" s="1"/>
  <c r="E804" i="9"/>
  <c r="D804" i="9" s="1"/>
  <c r="E803" i="9"/>
  <c r="D803" i="9" s="1"/>
  <c r="E802" i="9"/>
  <c r="D802" i="9" s="1"/>
  <c r="E801" i="9"/>
  <c r="D801" i="9" s="1"/>
  <c r="E800" i="9"/>
  <c r="D800" i="9" s="1"/>
  <c r="E799" i="9"/>
  <c r="D799" i="9" s="1"/>
  <c r="E798" i="9"/>
  <c r="D798" i="9" s="1"/>
  <c r="E797" i="9"/>
  <c r="D797" i="9" s="1"/>
  <c r="E796" i="9"/>
  <c r="D796" i="9" s="1"/>
  <c r="E795" i="9"/>
  <c r="D795" i="9" s="1"/>
  <c r="E794" i="9"/>
  <c r="D794" i="9" s="1"/>
  <c r="E793" i="9"/>
  <c r="D793" i="9" s="1"/>
  <c r="E792" i="9"/>
  <c r="D792" i="9" s="1"/>
  <c r="E791" i="9"/>
  <c r="D791" i="9" s="1"/>
  <c r="E790" i="9"/>
  <c r="D790" i="9" s="1"/>
  <c r="E789" i="9"/>
  <c r="D789" i="9" s="1"/>
  <c r="E788" i="9"/>
  <c r="D788" i="9" s="1"/>
  <c r="E787" i="9"/>
  <c r="D787" i="9" s="1"/>
  <c r="E786" i="9"/>
  <c r="D786" i="9" s="1"/>
  <c r="E785" i="9"/>
  <c r="D785" i="9" s="1"/>
  <c r="E784" i="9"/>
  <c r="D784" i="9" s="1"/>
  <c r="E783" i="9"/>
  <c r="D783" i="9" s="1"/>
  <c r="E782" i="9"/>
  <c r="D782" i="9" s="1"/>
  <c r="E781" i="9"/>
  <c r="D781" i="9" s="1"/>
  <c r="E780" i="9"/>
  <c r="D780" i="9" s="1"/>
  <c r="E779" i="9"/>
  <c r="D779" i="9"/>
  <c r="E778" i="9"/>
  <c r="D778" i="9" s="1"/>
  <c r="E777" i="9"/>
  <c r="D777" i="9" s="1"/>
  <c r="E776" i="9"/>
  <c r="D776" i="9" s="1"/>
  <c r="E775" i="9"/>
  <c r="D775" i="9" s="1"/>
  <c r="E774" i="9"/>
  <c r="D774" i="9" s="1"/>
  <c r="E773" i="9"/>
  <c r="D773" i="9" s="1"/>
  <c r="E772" i="9"/>
  <c r="D772" i="9" s="1"/>
  <c r="E771" i="9"/>
  <c r="D771" i="9" s="1"/>
  <c r="E770" i="9"/>
  <c r="D770" i="9" s="1"/>
  <c r="E769" i="9"/>
  <c r="D769" i="9" s="1"/>
  <c r="E768" i="9"/>
  <c r="D768" i="9" s="1"/>
  <c r="E767" i="9"/>
  <c r="D767" i="9" s="1"/>
  <c r="E766" i="9"/>
  <c r="D766" i="9" s="1"/>
  <c r="E765" i="9"/>
  <c r="D765" i="9" s="1"/>
  <c r="E764" i="9"/>
  <c r="D764" i="9" s="1"/>
  <c r="E763" i="9"/>
  <c r="D763" i="9" s="1"/>
  <c r="E762" i="9"/>
  <c r="D762" i="9" s="1"/>
  <c r="E761" i="9"/>
  <c r="D761" i="9" s="1"/>
  <c r="E760" i="9"/>
  <c r="D760" i="9" s="1"/>
  <c r="E759" i="9"/>
  <c r="D759" i="9" s="1"/>
  <c r="E758" i="9"/>
  <c r="D758" i="9" s="1"/>
  <c r="E757" i="9"/>
  <c r="D757" i="9" s="1"/>
  <c r="E756" i="9"/>
  <c r="D756" i="9" s="1"/>
  <c r="E755" i="9"/>
  <c r="D755" i="9" s="1"/>
  <c r="E754" i="9"/>
  <c r="D754" i="9" s="1"/>
  <c r="E753" i="9"/>
  <c r="D753" i="9" s="1"/>
  <c r="E752" i="9"/>
  <c r="D752" i="9" s="1"/>
  <c r="E751" i="9"/>
  <c r="D751" i="9" s="1"/>
  <c r="E750" i="9"/>
  <c r="D750" i="9" s="1"/>
  <c r="E749" i="9"/>
  <c r="D749" i="9" s="1"/>
  <c r="E748" i="9"/>
  <c r="D748" i="9" s="1"/>
  <c r="E747" i="9"/>
  <c r="D747" i="9" s="1"/>
  <c r="E746" i="9"/>
  <c r="D746" i="9" s="1"/>
  <c r="E745" i="9"/>
  <c r="D745" i="9" s="1"/>
  <c r="E744" i="9"/>
  <c r="D744" i="9" s="1"/>
  <c r="E743" i="9"/>
  <c r="D743" i="9" s="1"/>
  <c r="E742" i="9"/>
  <c r="D742" i="9" s="1"/>
  <c r="E741" i="9"/>
  <c r="D741" i="9" s="1"/>
  <c r="E740" i="9"/>
  <c r="D740" i="9" s="1"/>
  <c r="E739" i="9"/>
  <c r="D739" i="9" s="1"/>
  <c r="E738" i="9"/>
  <c r="D738" i="9" s="1"/>
  <c r="E737" i="9"/>
  <c r="D737" i="9" s="1"/>
  <c r="E736" i="9"/>
  <c r="D736" i="9" s="1"/>
  <c r="E735" i="9"/>
  <c r="D735" i="9" s="1"/>
  <c r="E734" i="9"/>
  <c r="D734" i="9" s="1"/>
  <c r="E733" i="9"/>
  <c r="D733" i="9" s="1"/>
  <c r="E732" i="9"/>
  <c r="D732" i="9" s="1"/>
  <c r="E731" i="9"/>
  <c r="D731" i="9" s="1"/>
  <c r="E730" i="9"/>
  <c r="D730" i="9" s="1"/>
  <c r="E729" i="9"/>
  <c r="D729" i="9" s="1"/>
  <c r="E728" i="9"/>
  <c r="D728" i="9" s="1"/>
  <c r="E727" i="9"/>
  <c r="D727" i="9" s="1"/>
  <c r="E726" i="9"/>
  <c r="D726" i="9" s="1"/>
  <c r="E725" i="9"/>
  <c r="D725" i="9" s="1"/>
  <c r="E724" i="9"/>
  <c r="D724" i="9" s="1"/>
  <c r="E723" i="9"/>
  <c r="D723" i="9" s="1"/>
  <c r="E722" i="9"/>
  <c r="D722" i="9" s="1"/>
  <c r="E721" i="9"/>
  <c r="D721" i="9" s="1"/>
  <c r="E720" i="9"/>
  <c r="D720" i="9" s="1"/>
  <c r="E719" i="9"/>
  <c r="D719" i="9" s="1"/>
  <c r="E718" i="9"/>
  <c r="D718" i="9" s="1"/>
  <c r="E717" i="9"/>
  <c r="D717" i="9" s="1"/>
  <c r="E716" i="9"/>
  <c r="D716" i="9" s="1"/>
  <c r="E715" i="9"/>
  <c r="D715" i="9" s="1"/>
  <c r="E714" i="9"/>
  <c r="D714" i="9" s="1"/>
  <c r="E713" i="9"/>
  <c r="D713" i="9" s="1"/>
  <c r="E712" i="9"/>
  <c r="D712" i="9" s="1"/>
  <c r="E711" i="9"/>
  <c r="D711" i="9" s="1"/>
  <c r="E710" i="9"/>
  <c r="D710" i="9" s="1"/>
  <c r="E709" i="9"/>
  <c r="D709" i="9" s="1"/>
  <c r="E708" i="9"/>
  <c r="D708" i="9" s="1"/>
  <c r="E707" i="9"/>
  <c r="D707" i="9" s="1"/>
  <c r="E706" i="9"/>
  <c r="D706" i="9" s="1"/>
  <c r="E705" i="9"/>
  <c r="D705" i="9" s="1"/>
  <c r="E704" i="9"/>
  <c r="D704" i="9" s="1"/>
  <c r="E703" i="9"/>
  <c r="D703" i="9" s="1"/>
  <c r="E702" i="9"/>
  <c r="D702" i="9" s="1"/>
  <c r="E701" i="9"/>
  <c r="D701" i="9" s="1"/>
  <c r="E700" i="9"/>
  <c r="D700" i="9" s="1"/>
  <c r="E699" i="9"/>
  <c r="D699" i="9" s="1"/>
  <c r="E698" i="9"/>
  <c r="D698" i="9" s="1"/>
  <c r="E697" i="9"/>
  <c r="D697" i="9" s="1"/>
  <c r="E696" i="9"/>
  <c r="D696" i="9" s="1"/>
  <c r="E695" i="9"/>
  <c r="D695" i="9" s="1"/>
  <c r="E694" i="9"/>
  <c r="D694" i="9" s="1"/>
  <c r="E693" i="9"/>
  <c r="D693" i="9" s="1"/>
  <c r="E692" i="9"/>
  <c r="D692" i="9" s="1"/>
  <c r="E691" i="9"/>
  <c r="D691" i="9" s="1"/>
  <c r="E690" i="9"/>
  <c r="D690" i="9" s="1"/>
  <c r="E689" i="9"/>
  <c r="D689" i="9" s="1"/>
  <c r="E688" i="9"/>
  <c r="D688" i="9" s="1"/>
  <c r="E687" i="9"/>
  <c r="D687" i="9" s="1"/>
  <c r="E686" i="9"/>
  <c r="D686" i="9" s="1"/>
  <c r="E685" i="9"/>
  <c r="D685" i="9" s="1"/>
  <c r="E684" i="9"/>
  <c r="D684" i="9" s="1"/>
  <c r="E683" i="9"/>
  <c r="D683" i="9" s="1"/>
  <c r="E682" i="9"/>
  <c r="D682" i="9" s="1"/>
  <c r="E681" i="9"/>
  <c r="D681" i="9" s="1"/>
  <c r="E680" i="9"/>
  <c r="D680" i="9" s="1"/>
  <c r="E679" i="9"/>
  <c r="D679" i="9"/>
  <c r="E678" i="9"/>
  <c r="D678" i="9" s="1"/>
  <c r="E677" i="9"/>
  <c r="D677" i="9" s="1"/>
  <c r="E676" i="9"/>
  <c r="D676" i="9" s="1"/>
  <c r="E675" i="9"/>
  <c r="D675" i="9" s="1"/>
  <c r="E674" i="9"/>
  <c r="D674" i="9" s="1"/>
  <c r="E673" i="9"/>
  <c r="D673" i="9" s="1"/>
  <c r="E672" i="9"/>
  <c r="D672" i="9" s="1"/>
  <c r="E671" i="9"/>
  <c r="D671" i="9" s="1"/>
  <c r="E670" i="9"/>
  <c r="D670" i="9" s="1"/>
  <c r="E669" i="9"/>
  <c r="D669" i="9" s="1"/>
  <c r="E668" i="9"/>
  <c r="D668" i="9" s="1"/>
  <c r="E667" i="9"/>
  <c r="D667" i="9" s="1"/>
  <c r="E666" i="9"/>
  <c r="D666" i="9" s="1"/>
  <c r="E665" i="9"/>
  <c r="D665" i="9" s="1"/>
  <c r="E664" i="9"/>
  <c r="D664" i="9" s="1"/>
  <c r="E663" i="9"/>
  <c r="D663" i="9" s="1"/>
  <c r="E662" i="9"/>
  <c r="D662" i="9" s="1"/>
  <c r="E661" i="9"/>
  <c r="D661" i="9" s="1"/>
  <c r="E660" i="9"/>
  <c r="D660" i="9" s="1"/>
  <c r="E659" i="9"/>
  <c r="D659" i="9" s="1"/>
  <c r="E658" i="9"/>
  <c r="D658" i="9" s="1"/>
  <c r="E657" i="9"/>
  <c r="D657" i="9" s="1"/>
  <c r="E656" i="9"/>
  <c r="D656" i="9" s="1"/>
  <c r="E655" i="9"/>
  <c r="D655" i="9"/>
  <c r="E654" i="9"/>
  <c r="D654" i="9" s="1"/>
  <c r="E653" i="9"/>
  <c r="D653" i="9" s="1"/>
  <c r="E652" i="9"/>
  <c r="D652" i="9" s="1"/>
  <c r="E651" i="9"/>
  <c r="D651" i="9" s="1"/>
  <c r="E650" i="9"/>
  <c r="D650" i="9" s="1"/>
  <c r="E649" i="9"/>
  <c r="D649" i="9" s="1"/>
  <c r="E648" i="9"/>
  <c r="D648" i="9" s="1"/>
  <c r="E647" i="9"/>
  <c r="D647" i="9"/>
  <c r="E646" i="9"/>
  <c r="D646" i="9" s="1"/>
  <c r="E645" i="9"/>
  <c r="D645" i="9" s="1"/>
  <c r="E644" i="9"/>
  <c r="D644" i="9" s="1"/>
  <c r="E643" i="9"/>
  <c r="D643" i="9" s="1"/>
  <c r="E642" i="9"/>
  <c r="D642" i="9" s="1"/>
  <c r="E641" i="9"/>
  <c r="D641" i="9" s="1"/>
  <c r="E640" i="9"/>
  <c r="D640" i="9" s="1"/>
  <c r="E639" i="9"/>
  <c r="D639" i="9" s="1"/>
  <c r="E638" i="9"/>
  <c r="D638" i="9" s="1"/>
  <c r="E637" i="9"/>
  <c r="D637" i="9" s="1"/>
  <c r="E636" i="9"/>
  <c r="D636" i="9" s="1"/>
  <c r="E635" i="9"/>
  <c r="D635" i="9" s="1"/>
  <c r="E634" i="9"/>
  <c r="D634" i="9" s="1"/>
  <c r="E633" i="9"/>
  <c r="D633" i="9" s="1"/>
  <c r="E632" i="9"/>
  <c r="D632" i="9" s="1"/>
  <c r="E631" i="9"/>
  <c r="D631" i="9" s="1"/>
  <c r="E630" i="9"/>
  <c r="D630" i="9" s="1"/>
  <c r="E629" i="9"/>
  <c r="D629" i="9" s="1"/>
  <c r="E628" i="9"/>
  <c r="D628" i="9" s="1"/>
  <c r="E627" i="9"/>
  <c r="D627" i="9" s="1"/>
  <c r="E626" i="9"/>
  <c r="D626" i="9" s="1"/>
  <c r="E625" i="9"/>
  <c r="D625" i="9" s="1"/>
  <c r="E624" i="9"/>
  <c r="D624" i="9" s="1"/>
  <c r="E623" i="9"/>
  <c r="D623" i="9" s="1"/>
  <c r="E621" i="9"/>
  <c r="D621" i="9" s="1"/>
  <c r="E620" i="9"/>
  <c r="D620" i="9" s="1"/>
  <c r="E619" i="9"/>
  <c r="D619" i="9" s="1"/>
  <c r="E618" i="9"/>
  <c r="D618" i="9" s="1"/>
  <c r="E617" i="9"/>
  <c r="D617" i="9" s="1"/>
  <c r="E616" i="9"/>
  <c r="D616" i="9" s="1"/>
  <c r="E615" i="9"/>
  <c r="D615" i="9" s="1"/>
  <c r="E614" i="9"/>
  <c r="D614" i="9" s="1"/>
  <c r="E613" i="9"/>
  <c r="D613" i="9" s="1"/>
  <c r="E612" i="9"/>
  <c r="D612" i="9" s="1"/>
  <c r="E611" i="9"/>
  <c r="D611" i="9" s="1"/>
  <c r="E610" i="9"/>
  <c r="D610" i="9" s="1"/>
  <c r="E609" i="9"/>
  <c r="D609" i="9" s="1"/>
  <c r="E608" i="9"/>
  <c r="D608" i="9" s="1"/>
  <c r="E607" i="9"/>
  <c r="D607" i="9" s="1"/>
  <c r="E606" i="9"/>
  <c r="D606" i="9" s="1"/>
  <c r="E605" i="9"/>
  <c r="D605" i="9" s="1"/>
  <c r="E604" i="9"/>
  <c r="D604" i="9" s="1"/>
  <c r="E603" i="9"/>
  <c r="D603" i="9" s="1"/>
  <c r="E602" i="9"/>
  <c r="D602" i="9" s="1"/>
  <c r="E601" i="9"/>
  <c r="D601" i="9" s="1"/>
  <c r="E600" i="9"/>
  <c r="D600" i="9" s="1"/>
  <c r="E599" i="9"/>
  <c r="D599" i="9" s="1"/>
  <c r="E598" i="9"/>
  <c r="D598" i="9" s="1"/>
  <c r="E597" i="9"/>
  <c r="D597" i="9" s="1"/>
  <c r="E596" i="9"/>
  <c r="D596" i="9" s="1"/>
  <c r="E595" i="9"/>
  <c r="D595" i="9" s="1"/>
  <c r="E594" i="9"/>
  <c r="D594" i="9" s="1"/>
  <c r="E593" i="9"/>
  <c r="D593" i="9" s="1"/>
  <c r="E592" i="9"/>
  <c r="D592" i="9" s="1"/>
  <c r="E591" i="9"/>
  <c r="D591" i="9" s="1"/>
  <c r="E590" i="9"/>
  <c r="D590" i="9" s="1"/>
  <c r="E589" i="9"/>
  <c r="D589" i="9" s="1"/>
  <c r="E588" i="9"/>
  <c r="D588" i="9" s="1"/>
  <c r="E587" i="9"/>
  <c r="D587" i="9" s="1"/>
  <c r="E586" i="9"/>
  <c r="D586" i="9" s="1"/>
  <c r="E585" i="9"/>
  <c r="D585" i="9" s="1"/>
  <c r="E584" i="9"/>
  <c r="D584" i="9" s="1"/>
  <c r="E583" i="9"/>
  <c r="D583" i="9"/>
  <c r="E582" i="9"/>
  <c r="D582" i="9" s="1"/>
  <c r="E581" i="9"/>
  <c r="D581" i="9" s="1"/>
  <c r="E580" i="9"/>
  <c r="D580" i="9" s="1"/>
  <c r="E579" i="9"/>
  <c r="D579" i="9" s="1"/>
  <c r="E578" i="9"/>
  <c r="D578" i="9" s="1"/>
  <c r="E577" i="9"/>
  <c r="D577" i="9" s="1"/>
  <c r="E576" i="9"/>
  <c r="D576" i="9" s="1"/>
  <c r="E575" i="9"/>
  <c r="D575" i="9" s="1"/>
  <c r="E574" i="9"/>
  <c r="D574" i="9" s="1"/>
  <c r="E573" i="9"/>
  <c r="D573" i="9" s="1"/>
  <c r="E572" i="9"/>
  <c r="D572" i="9" s="1"/>
  <c r="E571" i="9"/>
  <c r="D571" i="9" s="1"/>
  <c r="E570" i="9"/>
  <c r="D570" i="9" s="1"/>
  <c r="E569" i="9"/>
  <c r="D569" i="9" s="1"/>
  <c r="E568" i="9"/>
  <c r="D568" i="9" s="1"/>
  <c r="E567" i="9"/>
  <c r="D567" i="9" s="1"/>
  <c r="E566" i="9"/>
  <c r="D566" i="9" s="1"/>
  <c r="E565" i="9"/>
  <c r="D565" i="9" s="1"/>
  <c r="E564" i="9"/>
  <c r="D564" i="9" s="1"/>
  <c r="E563" i="9"/>
  <c r="D563" i="9"/>
  <c r="E562" i="9"/>
  <c r="D562" i="9" s="1"/>
  <c r="E561" i="9"/>
  <c r="D561" i="9" s="1"/>
  <c r="E560" i="9"/>
  <c r="D560" i="9" s="1"/>
  <c r="E559" i="9"/>
  <c r="D559" i="9" s="1"/>
  <c r="E558" i="9"/>
  <c r="D558" i="9" s="1"/>
  <c r="E557" i="9"/>
  <c r="D557" i="9" s="1"/>
  <c r="E556" i="9"/>
  <c r="D556" i="9" s="1"/>
  <c r="E555" i="9"/>
  <c r="D555" i="9" s="1"/>
  <c r="E554" i="9"/>
  <c r="D554" i="9" s="1"/>
  <c r="E553" i="9"/>
  <c r="D553" i="9" s="1"/>
  <c r="E552" i="9"/>
  <c r="D552" i="9" s="1"/>
  <c r="E551" i="9"/>
  <c r="D551" i="9" s="1"/>
  <c r="E550" i="9"/>
  <c r="D550" i="9" s="1"/>
  <c r="E549" i="9"/>
  <c r="D549" i="9" s="1"/>
  <c r="E548" i="9"/>
  <c r="D548" i="9" s="1"/>
  <c r="E547" i="9"/>
  <c r="D547" i="9" s="1"/>
  <c r="E546" i="9"/>
  <c r="D546" i="9" s="1"/>
  <c r="E545" i="9"/>
  <c r="D545" i="9" s="1"/>
  <c r="E544" i="9"/>
  <c r="D544" i="9" s="1"/>
  <c r="E543" i="9"/>
  <c r="D543" i="9" s="1"/>
  <c r="E542" i="9"/>
  <c r="D542" i="9" s="1"/>
  <c r="E541" i="9"/>
  <c r="D541" i="9" s="1"/>
  <c r="E540" i="9"/>
  <c r="D540" i="9" s="1"/>
  <c r="E539" i="9"/>
  <c r="D539" i="9" s="1"/>
  <c r="E538" i="9"/>
  <c r="D538" i="9" s="1"/>
  <c r="E537" i="9"/>
  <c r="D537" i="9"/>
  <c r="E536" i="9"/>
  <c r="D536" i="9" s="1"/>
  <c r="E535" i="9"/>
  <c r="D535" i="9" s="1"/>
  <c r="E534" i="9"/>
  <c r="D534" i="9" s="1"/>
  <c r="E533" i="9"/>
  <c r="D533" i="9" s="1"/>
  <c r="E532" i="9"/>
  <c r="D532" i="9" s="1"/>
  <c r="E531" i="9"/>
  <c r="D531" i="9" s="1"/>
  <c r="E530" i="9"/>
  <c r="D530" i="9" s="1"/>
  <c r="E529" i="9"/>
  <c r="D529" i="9" s="1"/>
  <c r="E528" i="9"/>
  <c r="D528" i="9" s="1"/>
  <c r="E527" i="9"/>
  <c r="D527" i="9" s="1"/>
  <c r="E526" i="9"/>
  <c r="D526" i="9" s="1"/>
  <c r="E525" i="9"/>
  <c r="D525" i="9" s="1"/>
  <c r="E524" i="9"/>
  <c r="D524" i="9" s="1"/>
  <c r="E523" i="9"/>
  <c r="D523" i="9" s="1"/>
  <c r="E522" i="9"/>
  <c r="D522" i="9" s="1"/>
  <c r="E521" i="9"/>
  <c r="D521" i="9" s="1"/>
  <c r="E520" i="9"/>
  <c r="D520" i="9" s="1"/>
  <c r="E519" i="9"/>
  <c r="D519" i="9" s="1"/>
  <c r="E518" i="9"/>
  <c r="D518" i="9" s="1"/>
  <c r="E517" i="9"/>
  <c r="D517" i="9" s="1"/>
  <c r="E516" i="9"/>
  <c r="D516" i="9" s="1"/>
  <c r="E515" i="9"/>
  <c r="D515" i="9" s="1"/>
  <c r="E514" i="9"/>
  <c r="D514" i="9" s="1"/>
  <c r="E513" i="9"/>
  <c r="D513" i="9" s="1"/>
  <c r="E512" i="9"/>
  <c r="D512" i="9" s="1"/>
  <c r="E511" i="9"/>
  <c r="D511" i="9" s="1"/>
  <c r="E510" i="9"/>
  <c r="D510" i="9" s="1"/>
  <c r="E509" i="9"/>
  <c r="D509" i="9" s="1"/>
  <c r="E508" i="9"/>
  <c r="D508" i="9" s="1"/>
  <c r="E507" i="9"/>
  <c r="D507" i="9" s="1"/>
  <c r="E506" i="9"/>
  <c r="D506" i="9" s="1"/>
  <c r="E505" i="9"/>
  <c r="D505" i="9" s="1"/>
  <c r="E504" i="9"/>
  <c r="D504" i="9" s="1"/>
  <c r="E503" i="9"/>
  <c r="D503" i="9" s="1"/>
  <c r="E502" i="9"/>
  <c r="D502" i="9" s="1"/>
  <c r="E501" i="9"/>
  <c r="D501" i="9" s="1"/>
  <c r="E500" i="9"/>
  <c r="D500" i="9" s="1"/>
  <c r="E499" i="9"/>
  <c r="D499" i="9" s="1"/>
  <c r="E498" i="9"/>
  <c r="D498" i="9" s="1"/>
  <c r="E497" i="9"/>
  <c r="D497" i="9" s="1"/>
  <c r="E496" i="9"/>
  <c r="D496" i="9" s="1"/>
  <c r="E495" i="9"/>
  <c r="D495" i="9" s="1"/>
  <c r="E494" i="9"/>
  <c r="D494" i="9" s="1"/>
  <c r="E493" i="9"/>
  <c r="D493" i="9" s="1"/>
  <c r="E492" i="9"/>
  <c r="D492" i="9" s="1"/>
  <c r="E491" i="9"/>
  <c r="D491" i="9" s="1"/>
  <c r="E490" i="9"/>
  <c r="D490" i="9" s="1"/>
  <c r="E489" i="9"/>
  <c r="D489" i="9" s="1"/>
  <c r="E488" i="9"/>
  <c r="D488" i="9" s="1"/>
  <c r="E487" i="9"/>
  <c r="D487" i="9" s="1"/>
  <c r="E486" i="9"/>
  <c r="D486" i="9"/>
  <c r="E485" i="9"/>
  <c r="D485" i="9" s="1"/>
  <c r="E484" i="9"/>
  <c r="D484" i="9" s="1"/>
  <c r="E483" i="9"/>
  <c r="D483" i="9" s="1"/>
  <c r="E482" i="9"/>
  <c r="D482" i="9" s="1"/>
  <c r="E481" i="9"/>
  <c r="D481" i="9" s="1"/>
  <c r="E480" i="9"/>
  <c r="D480" i="9" s="1"/>
  <c r="E479" i="9"/>
  <c r="D479" i="9" s="1"/>
  <c r="E478" i="9"/>
  <c r="D478" i="9" s="1"/>
  <c r="E477" i="9"/>
  <c r="D477" i="9" s="1"/>
  <c r="E476" i="9"/>
  <c r="D476" i="9" s="1"/>
  <c r="E475" i="9"/>
  <c r="D475" i="9" s="1"/>
  <c r="E474" i="9"/>
  <c r="D474" i="9" s="1"/>
  <c r="E473" i="9"/>
  <c r="D473" i="9" s="1"/>
  <c r="E472" i="9"/>
  <c r="D472" i="9" s="1"/>
  <c r="E471" i="9"/>
  <c r="D471" i="9"/>
  <c r="E470" i="9"/>
  <c r="D470" i="9" s="1"/>
  <c r="E469" i="9"/>
  <c r="D469" i="9" s="1"/>
  <c r="E468" i="9"/>
  <c r="D468" i="9" s="1"/>
  <c r="E467" i="9"/>
  <c r="D467" i="9" s="1"/>
  <c r="E466" i="9"/>
  <c r="D466" i="9" s="1"/>
  <c r="E465" i="9"/>
  <c r="D465" i="9" s="1"/>
  <c r="E464" i="9"/>
  <c r="D464" i="9" s="1"/>
  <c r="E463" i="9"/>
  <c r="D463" i="9" s="1"/>
  <c r="E462" i="9"/>
  <c r="D462" i="9" s="1"/>
  <c r="E461" i="9"/>
  <c r="D461" i="9" s="1"/>
  <c r="E460" i="9"/>
  <c r="D460" i="9" s="1"/>
  <c r="E459" i="9"/>
  <c r="D459" i="9" s="1"/>
  <c r="E458" i="9"/>
  <c r="D458" i="9" s="1"/>
  <c r="E457" i="9"/>
  <c r="D457" i="9" s="1"/>
  <c r="E456" i="9"/>
  <c r="D456" i="9" s="1"/>
  <c r="E455" i="9"/>
  <c r="D455" i="9" s="1"/>
  <c r="E454" i="9"/>
  <c r="D454" i="9" s="1"/>
  <c r="E453" i="9"/>
  <c r="D453" i="9" s="1"/>
  <c r="E452" i="9"/>
  <c r="D452" i="9" s="1"/>
  <c r="E451" i="9"/>
  <c r="D451" i="9" s="1"/>
  <c r="E450" i="9"/>
  <c r="D450" i="9" s="1"/>
  <c r="E449" i="9"/>
  <c r="D449" i="9" s="1"/>
  <c r="E448" i="9"/>
  <c r="D448" i="9" s="1"/>
  <c r="E447" i="9"/>
  <c r="D447" i="9" s="1"/>
  <c r="E446" i="9"/>
  <c r="D446" i="9" s="1"/>
  <c r="E445" i="9"/>
  <c r="D445" i="9" s="1"/>
  <c r="E444" i="9"/>
  <c r="D444" i="9" s="1"/>
  <c r="E443" i="9"/>
  <c r="D443" i="9" s="1"/>
  <c r="E442" i="9"/>
  <c r="D442" i="9" s="1"/>
  <c r="E441" i="9"/>
  <c r="D441" i="9" s="1"/>
  <c r="E440" i="9"/>
  <c r="D440" i="9" s="1"/>
  <c r="E439" i="9"/>
  <c r="D439" i="9" s="1"/>
  <c r="E438" i="9"/>
  <c r="D438" i="9" s="1"/>
  <c r="E437" i="9"/>
  <c r="D437" i="9" s="1"/>
  <c r="E436" i="9"/>
  <c r="D436" i="9" s="1"/>
  <c r="E435" i="9"/>
  <c r="D435" i="9" s="1"/>
  <c r="E434" i="9"/>
  <c r="D434" i="9" s="1"/>
  <c r="E433" i="9"/>
  <c r="D433" i="9" s="1"/>
  <c r="E432" i="9"/>
  <c r="D432" i="9" s="1"/>
  <c r="E431" i="9"/>
  <c r="D431" i="9" s="1"/>
  <c r="E430" i="9"/>
  <c r="D430" i="9" s="1"/>
  <c r="E429" i="9"/>
  <c r="D429" i="9" s="1"/>
  <c r="E428" i="9"/>
  <c r="D428" i="9" s="1"/>
  <c r="E427" i="9"/>
  <c r="D427" i="9" s="1"/>
  <c r="E426" i="9"/>
  <c r="D426" i="9" s="1"/>
  <c r="E425" i="9"/>
  <c r="D425" i="9" s="1"/>
  <c r="E424" i="9"/>
  <c r="D424" i="9" s="1"/>
  <c r="E423" i="9"/>
  <c r="D423" i="9" s="1"/>
  <c r="E422" i="9"/>
  <c r="D422" i="9" s="1"/>
  <c r="E421" i="9"/>
  <c r="D421" i="9" s="1"/>
  <c r="E420" i="9"/>
  <c r="D420" i="9" s="1"/>
  <c r="E419" i="9"/>
  <c r="D419" i="9" s="1"/>
  <c r="E418" i="9"/>
  <c r="D418" i="9" s="1"/>
  <c r="E417" i="9"/>
  <c r="D417" i="9" s="1"/>
  <c r="E416" i="9"/>
  <c r="D416" i="9" s="1"/>
  <c r="E415" i="9"/>
  <c r="D415" i="9" s="1"/>
  <c r="E414" i="9"/>
  <c r="D414" i="9" s="1"/>
  <c r="E413" i="9"/>
  <c r="D413" i="9" s="1"/>
  <c r="E412" i="9"/>
  <c r="D412" i="9" s="1"/>
  <c r="E411" i="9"/>
  <c r="D411" i="9" s="1"/>
  <c r="E410" i="9"/>
  <c r="D410" i="9" s="1"/>
  <c r="E409" i="9"/>
  <c r="D409" i="9" s="1"/>
  <c r="E408" i="9"/>
  <c r="D408" i="9" s="1"/>
  <c r="E407" i="9"/>
  <c r="D407" i="9" s="1"/>
  <c r="E406" i="9"/>
  <c r="D406" i="9" s="1"/>
  <c r="E405" i="9"/>
  <c r="D405" i="9" s="1"/>
  <c r="E404" i="9"/>
  <c r="D404" i="9" s="1"/>
  <c r="E403" i="9"/>
  <c r="D403" i="9" s="1"/>
  <c r="E402" i="9"/>
  <c r="D402" i="9" s="1"/>
  <c r="E401" i="9"/>
  <c r="D401" i="9" s="1"/>
  <c r="E400" i="9"/>
  <c r="D400" i="9" s="1"/>
  <c r="E399" i="9"/>
  <c r="D399" i="9" s="1"/>
  <c r="E398" i="9"/>
  <c r="D398" i="9" s="1"/>
  <c r="E397" i="9"/>
  <c r="D397" i="9" s="1"/>
  <c r="E396" i="9"/>
  <c r="D396" i="9" s="1"/>
  <c r="E395" i="9"/>
  <c r="D395" i="9" s="1"/>
  <c r="E394" i="9"/>
  <c r="D394" i="9" s="1"/>
  <c r="E393" i="9"/>
  <c r="D393" i="9" s="1"/>
  <c r="E392" i="9"/>
  <c r="D392" i="9" s="1"/>
  <c r="E391" i="9"/>
  <c r="D391" i="9" s="1"/>
  <c r="E390" i="9"/>
  <c r="D390" i="9" s="1"/>
  <c r="E389" i="9"/>
  <c r="D389" i="9" s="1"/>
  <c r="E388" i="9"/>
  <c r="D388" i="9" s="1"/>
  <c r="E387" i="9"/>
  <c r="D387" i="9" s="1"/>
  <c r="E386" i="9"/>
  <c r="D386" i="9" s="1"/>
  <c r="E385" i="9"/>
  <c r="D385" i="9" s="1"/>
  <c r="E384" i="9"/>
  <c r="D384" i="9" s="1"/>
  <c r="E383" i="9"/>
  <c r="D383" i="9" s="1"/>
  <c r="E382" i="9"/>
  <c r="D382" i="9" s="1"/>
  <c r="E381" i="9"/>
  <c r="D381" i="9" s="1"/>
  <c r="E380" i="9"/>
  <c r="D380" i="9" s="1"/>
  <c r="E379" i="9"/>
  <c r="D379" i="9" s="1"/>
  <c r="E378" i="9"/>
  <c r="D378" i="9" s="1"/>
  <c r="E377" i="9"/>
  <c r="D377" i="9" s="1"/>
  <c r="E376" i="9"/>
  <c r="D376" i="9" s="1"/>
  <c r="E375" i="9"/>
  <c r="D375" i="9" s="1"/>
  <c r="E374" i="9"/>
  <c r="D374" i="9" s="1"/>
  <c r="E373" i="9"/>
  <c r="D373" i="9" s="1"/>
  <c r="E372" i="9"/>
  <c r="D372" i="9" s="1"/>
  <c r="E371" i="9"/>
  <c r="D371" i="9" s="1"/>
  <c r="E370" i="9"/>
  <c r="D370" i="9" s="1"/>
  <c r="E369" i="9"/>
  <c r="D369" i="9" s="1"/>
  <c r="E368" i="9"/>
  <c r="D368" i="9" s="1"/>
  <c r="E367" i="9"/>
  <c r="D367" i="9"/>
  <c r="E366" i="9"/>
  <c r="D366" i="9" s="1"/>
  <c r="E365" i="9"/>
  <c r="D365" i="9" s="1"/>
  <c r="E364" i="9"/>
  <c r="D364" i="9" s="1"/>
  <c r="E363" i="9"/>
  <c r="D363" i="9" s="1"/>
  <c r="E362" i="9"/>
  <c r="D362" i="9" s="1"/>
  <c r="E361" i="9"/>
  <c r="D361" i="9" s="1"/>
  <c r="E360" i="9"/>
  <c r="D360" i="9" s="1"/>
  <c r="E359" i="9"/>
  <c r="D359" i="9" s="1"/>
  <c r="E358" i="9"/>
  <c r="D358" i="9" s="1"/>
  <c r="E357" i="9"/>
  <c r="D357" i="9" s="1"/>
  <c r="E356" i="9"/>
  <c r="D356" i="9" s="1"/>
  <c r="E355" i="9"/>
  <c r="D355" i="9" s="1"/>
  <c r="E354" i="9"/>
  <c r="D354" i="9" s="1"/>
  <c r="E353" i="9"/>
  <c r="D353" i="9" s="1"/>
  <c r="E352" i="9"/>
  <c r="D352" i="9" s="1"/>
  <c r="E351" i="9"/>
  <c r="D351" i="9" s="1"/>
  <c r="E350" i="9"/>
  <c r="D350" i="9" s="1"/>
  <c r="E349" i="9"/>
  <c r="D349" i="9" s="1"/>
  <c r="E348" i="9"/>
  <c r="D348" i="9" s="1"/>
  <c r="E347" i="9"/>
  <c r="D347" i="9"/>
  <c r="E346" i="9"/>
  <c r="D346" i="9" s="1"/>
  <c r="E345" i="9"/>
  <c r="D345" i="9" s="1"/>
  <c r="E344" i="9"/>
  <c r="D344" i="9" s="1"/>
  <c r="E343" i="9"/>
  <c r="D343" i="9" s="1"/>
  <c r="E342" i="9"/>
  <c r="D342" i="9" s="1"/>
  <c r="E341" i="9"/>
  <c r="D341" i="9" s="1"/>
  <c r="E340" i="9"/>
  <c r="D340" i="9" s="1"/>
  <c r="E339" i="9"/>
  <c r="D339" i="9" s="1"/>
  <c r="E338" i="9"/>
  <c r="D338" i="9" s="1"/>
  <c r="E337" i="9"/>
  <c r="D337" i="9" s="1"/>
  <c r="E336" i="9"/>
  <c r="D336" i="9" s="1"/>
  <c r="E335" i="9"/>
  <c r="D335" i="9" s="1"/>
  <c r="E334" i="9"/>
  <c r="D334" i="9"/>
  <c r="E333" i="9"/>
  <c r="D333" i="9" s="1"/>
  <c r="E332" i="9"/>
  <c r="D332" i="9" s="1"/>
  <c r="E331" i="9"/>
  <c r="D331" i="9" s="1"/>
  <c r="E330" i="9"/>
  <c r="D330" i="9"/>
  <c r="E329" i="9"/>
  <c r="D329" i="9" s="1"/>
  <c r="E328" i="9"/>
  <c r="D328" i="9" s="1"/>
  <c r="E327" i="9"/>
  <c r="D327" i="9" s="1"/>
  <c r="E326" i="9"/>
  <c r="D326" i="9" s="1"/>
  <c r="E325" i="9"/>
  <c r="D325" i="9" s="1"/>
  <c r="E324" i="9"/>
  <c r="D324" i="9" s="1"/>
  <c r="E323" i="9"/>
  <c r="D323" i="9" s="1"/>
  <c r="E322" i="9"/>
  <c r="D322" i="9" s="1"/>
  <c r="E321" i="9"/>
  <c r="D321" i="9" s="1"/>
  <c r="E320" i="9"/>
  <c r="D320" i="9" s="1"/>
  <c r="E319" i="9"/>
  <c r="D319" i="9" s="1"/>
  <c r="E318" i="9"/>
  <c r="D318" i="9" s="1"/>
  <c r="E317" i="9"/>
  <c r="D317" i="9" s="1"/>
  <c r="E316" i="9"/>
  <c r="D316" i="9" s="1"/>
  <c r="E315" i="9"/>
  <c r="D315" i="9" s="1"/>
  <c r="E314" i="9"/>
  <c r="D314" i="9" s="1"/>
  <c r="E313" i="9"/>
  <c r="D313" i="9" s="1"/>
  <c r="E312" i="9"/>
  <c r="D312" i="9" s="1"/>
  <c r="E311" i="9"/>
  <c r="D311" i="9" s="1"/>
  <c r="E310" i="9"/>
  <c r="D310" i="9" s="1"/>
  <c r="E309" i="9"/>
  <c r="D309" i="9" s="1"/>
  <c r="E308" i="9"/>
  <c r="D308" i="9" s="1"/>
  <c r="E307" i="9"/>
  <c r="D307" i="9" s="1"/>
  <c r="E306" i="9"/>
  <c r="D306" i="9" s="1"/>
  <c r="E305" i="9"/>
  <c r="D305" i="9" s="1"/>
  <c r="E304" i="9"/>
  <c r="D304" i="9" s="1"/>
  <c r="E302" i="9"/>
  <c r="D302" i="9" s="1"/>
  <c r="E301" i="9"/>
  <c r="D301" i="9" s="1"/>
  <c r="E300" i="9"/>
  <c r="D300" i="9" s="1"/>
  <c r="E299" i="9"/>
  <c r="D299" i="9" s="1"/>
  <c r="E298" i="9"/>
  <c r="D298" i="9"/>
  <c r="E297" i="9"/>
  <c r="D297" i="9"/>
  <c r="E296" i="9"/>
  <c r="D296" i="9" s="1"/>
  <c r="E295" i="9"/>
  <c r="D295" i="9" s="1"/>
  <c r="E294" i="9"/>
  <c r="D294" i="9" s="1"/>
  <c r="E293" i="9"/>
  <c r="D293" i="9" s="1"/>
  <c r="E292" i="9"/>
  <c r="D292" i="9" s="1"/>
  <c r="E291" i="9"/>
  <c r="D291" i="9" s="1"/>
  <c r="E290" i="9"/>
  <c r="D290" i="9" s="1"/>
  <c r="E289" i="9"/>
  <c r="D289" i="9" s="1"/>
  <c r="E288" i="9"/>
  <c r="D288" i="9"/>
  <c r="E287" i="9"/>
  <c r="D287" i="9" s="1"/>
  <c r="E286" i="9"/>
  <c r="D286" i="9" s="1"/>
  <c r="E285" i="9"/>
  <c r="D285" i="9" s="1"/>
  <c r="E284" i="9"/>
  <c r="D284" i="9" s="1"/>
  <c r="E283" i="9"/>
  <c r="D283" i="9" s="1"/>
  <c r="E282" i="9"/>
  <c r="D282" i="9" s="1"/>
  <c r="E281" i="9"/>
  <c r="D281" i="9" s="1"/>
  <c r="E280" i="9"/>
  <c r="D280" i="9" s="1"/>
  <c r="E279" i="9"/>
  <c r="D279" i="9" s="1"/>
  <c r="E278" i="9"/>
  <c r="D278" i="9" s="1"/>
  <c r="E277" i="9"/>
  <c r="D277" i="9" s="1"/>
  <c r="E276" i="9"/>
  <c r="D276" i="9" s="1"/>
  <c r="E275" i="9"/>
  <c r="D275" i="9" s="1"/>
  <c r="E274" i="9"/>
  <c r="D274" i="9" s="1"/>
  <c r="E273" i="9"/>
  <c r="D273" i="9" s="1"/>
  <c r="E272" i="9"/>
  <c r="D272" i="9" s="1"/>
  <c r="E271" i="9"/>
  <c r="D271" i="9" s="1"/>
  <c r="E270" i="9"/>
  <c r="D270" i="9" s="1"/>
  <c r="E269" i="9"/>
  <c r="D269" i="9" s="1"/>
  <c r="E268" i="9"/>
  <c r="D268" i="9" s="1"/>
  <c r="E267" i="9"/>
  <c r="D267" i="9" s="1"/>
  <c r="E266" i="9"/>
  <c r="D266" i="9" s="1"/>
  <c r="E265" i="9"/>
  <c r="D265" i="9" s="1"/>
  <c r="E264" i="9"/>
  <c r="D264" i="9" s="1"/>
  <c r="E263" i="9"/>
  <c r="D263" i="9" s="1"/>
  <c r="E262" i="9"/>
  <c r="D262" i="9" s="1"/>
  <c r="E261" i="9"/>
  <c r="D261" i="9" s="1"/>
  <c r="E260" i="9"/>
  <c r="D260" i="9" s="1"/>
  <c r="E259" i="9"/>
  <c r="D259" i="9" s="1"/>
  <c r="E258" i="9"/>
  <c r="D258" i="9" s="1"/>
  <c r="E257" i="9"/>
  <c r="D257" i="9" s="1"/>
  <c r="E256" i="9"/>
  <c r="D256" i="9" s="1"/>
  <c r="E255" i="9"/>
  <c r="D255" i="9" s="1"/>
  <c r="E254" i="9"/>
  <c r="D254" i="9" s="1"/>
  <c r="E253" i="9"/>
  <c r="D253" i="9" s="1"/>
  <c r="E252" i="9"/>
  <c r="D252" i="9" s="1"/>
  <c r="E251" i="9"/>
  <c r="D251" i="9" s="1"/>
  <c r="E250" i="9"/>
  <c r="D250" i="9"/>
  <c r="E249" i="9"/>
  <c r="D249" i="9" s="1"/>
  <c r="E248" i="9"/>
  <c r="D248" i="9" s="1"/>
  <c r="E247" i="9"/>
  <c r="D247" i="9"/>
  <c r="E246" i="9"/>
  <c r="D246" i="9" s="1"/>
  <c r="E245" i="9"/>
  <c r="D245" i="9" s="1"/>
  <c r="E244" i="9"/>
  <c r="D244" i="9" s="1"/>
  <c r="E243" i="9"/>
  <c r="D243" i="9" s="1"/>
  <c r="E242" i="9"/>
  <c r="D242" i="9" s="1"/>
  <c r="E241" i="9"/>
  <c r="D241" i="9" s="1"/>
  <c r="E240" i="9"/>
  <c r="D240" i="9" s="1"/>
  <c r="E239" i="9"/>
  <c r="D239" i="9" s="1"/>
  <c r="E238" i="9"/>
  <c r="D238" i="9" s="1"/>
  <c r="E237" i="9"/>
  <c r="D237" i="9" s="1"/>
  <c r="E236" i="9"/>
  <c r="D236" i="9" s="1"/>
  <c r="E235" i="9"/>
  <c r="D235" i="9" s="1"/>
  <c r="E234" i="9"/>
  <c r="D234" i="9" s="1"/>
  <c r="E233" i="9"/>
  <c r="D233" i="9"/>
  <c r="E232" i="9"/>
  <c r="D232" i="9" s="1"/>
  <c r="E231" i="9"/>
  <c r="D231" i="9" s="1"/>
  <c r="E230" i="9"/>
  <c r="D230" i="9" s="1"/>
  <c r="E229" i="9"/>
  <c r="D229" i="9" s="1"/>
  <c r="E228" i="9"/>
  <c r="D228" i="9" s="1"/>
  <c r="E227" i="9"/>
  <c r="D227" i="9" s="1"/>
  <c r="E226" i="9"/>
  <c r="D226" i="9" s="1"/>
  <c r="E225" i="9"/>
  <c r="D225" i="9" s="1"/>
  <c r="E224" i="9"/>
  <c r="D224" i="9" s="1"/>
  <c r="E223" i="9"/>
  <c r="D223" i="9"/>
  <c r="E222" i="9"/>
  <c r="D222" i="9" s="1"/>
  <c r="E221" i="9"/>
  <c r="D221" i="9" s="1"/>
  <c r="E220" i="9"/>
  <c r="D220" i="9" s="1"/>
  <c r="E219" i="9"/>
  <c r="D219" i="9" s="1"/>
  <c r="E218" i="9"/>
  <c r="D218" i="9" s="1"/>
  <c r="E217" i="9"/>
  <c r="D217" i="9" s="1"/>
  <c r="E216" i="9"/>
  <c r="D216" i="9"/>
  <c r="E215" i="9"/>
  <c r="D215" i="9" s="1"/>
  <c r="E214" i="9"/>
  <c r="D214" i="9" s="1"/>
  <c r="E213" i="9"/>
  <c r="D213" i="9" s="1"/>
  <c r="E212" i="9"/>
  <c r="D212" i="9" s="1"/>
  <c r="E211" i="9"/>
  <c r="D211" i="9" s="1"/>
  <c r="E210" i="9"/>
  <c r="D210" i="9" s="1"/>
  <c r="E209" i="9"/>
  <c r="D209" i="9" s="1"/>
  <c r="E208" i="9"/>
  <c r="D208" i="9" s="1"/>
  <c r="E207" i="9"/>
  <c r="D207" i="9" s="1"/>
  <c r="E206" i="9"/>
  <c r="D206" i="9" s="1"/>
  <c r="E205" i="9"/>
  <c r="D205" i="9" s="1"/>
  <c r="E204" i="9"/>
  <c r="D204" i="9" s="1"/>
  <c r="E203" i="9"/>
  <c r="D203" i="9" s="1"/>
  <c r="E202" i="9"/>
  <c r="D202" i="9" s="1"/>
  <c r="E201" i="9"/>
  <c r="D201" i="9" s="1"/>
  <c r="E200" i="9"/>
  <c r="D200" i="9" s="1"/>
  <c r="E199" i="9"/>
  <c r="D199" i="9" s="1"/>
  <c r="E198" i="9"/>
  <c r="D198" i="9" s="1"/>
  <c r="E197" i="9"/>
  <c r="D197" i="9" s="1"/>
  <c r="E196" i="9"/>
  <c r="D196" i="9" s="1"/>
  <c r="E195" i="9"/>
  <c r="D195" i="9" s="1"/>
  <c r="E194" i="9"/>
  <c r="D194" i="9" s="1"/>
  <c r="E193" i="9"/>
  <c r="D193" i="9" s="1"/>
  <c r="E192" i="9"/>
  <c r="D192" i="9" s="1"/>
  <c r="E191" i="9"/>
  <c r="D191" i="9" s="1"/>
  <c r="E190" i="9"/>
  <c r="D190" i="9" s="1"/>
  <c r="E189" i="9"/>
  <c r="D189" i="9" s="1"/>
  <c r="E188" i="9"/>
  <c r="D188" i="9" s="1"/>
  <c r="E187" i="9"/>
  <c r="D187" i="9" s="1"/>
  <c r="E186" i="9"/>
  <c r="D186" i="9" s="1"/>
  <c r="E185" i="9"/>
  <c r="D185" i="9" s="1"/>
  <c r="E184" i="9"/>
  <c r="D184" i="9" s="1"/>
  <c r="E183" i="9"/>
  <c r="D183" i="9" s="1"/>
  <c r="E182" i="9"/>
  <c r="D182" i="9" s="1"/>
  <c r="E181" i="9"/>
  <c r="D181" i="9" s="1"/>
  <c r="E180" i="9"/>
  <c r="D180" i="9" s="1"/>
  <c r="E179" i="9"/>
  <c r="D179" i="9" s="1"/>
  <c r="E178" i="9"/>
  <c r="D178" i="9"/>
  <c r="E177" i="9"/>
  <c r="D177" i="9" s="1"/>
  <c r="E176" i="9"/>
  <c r="D176" i="9" s="1"/>
  <c r="E175" i="9"/>
  <c r="D175" i="9"/>
  <c r="E174" i="9"/>
  <c r="D174" i="9" s="1"/>
  <c r="E173" i="9"/>
  <c r="D173" i="9" s="1"/>
  <c r="E172" i="9"/>
  <c r="D172" i="9" s="1"/>
  <c r="E171" i="9"/>
  <c r="D171" i="9" s="1"/>
  <c r="E170" i="9"/>
  <c r="D170" i="9" s="1"/>
  <c r="E169" i="9"/>
  <c r="D169" i="9" s="1"/>
  <c r="E168" i="9"/>
  <c r="D168" i="9" s="1"/>
  <c r="E167" i="9"/>
  <c r="D167" i="9" s="1"/>
  <c r="E166" i="9"/>
  <c r="D166" i="9" s="1"/>
  <c r="E165" i="9"/>
  <c r="D165" i="9"/>
  <c r="E164" i="9"/>
  <c r="D164" i="9" s="1"/>
  <c r="E163" i="9"/>
  <c r="D163" i="9" s="1"/>
  <c r="E162" i="9"/>
  <c r="D162" i="9" s="1"/>
  <c r="E161" i="9"/>
  <c r="D161" i="9"/>
  <c r="E160" i="9"/>
  <c r="D160" i="9" s="1"/>
  <c r="E159" i="9"/>
  <c r="D159" i="9" s="1"/>
  <c r="E158" i="9"/>
  <c r="D158" i="9" s="1"/>
  <c r="E157" i="9"/>
  <c r="D157" i="9"/>
  <c r="E156" i="9"/>
  <c r="D156" i="9" s="1"/>
  <c r="E155" i="9"/>
  <c r="D155" i="9" s="1"/>
  <c r="E154" i="9"/>
  <c r="D154" i="9" s="1"/>
  <c r="E153" i="9"/>
  <c r="D153" i="9" s="1"/>
  <c r="E152" i="9"/>
  <c r="D152" i="9" s="1"/>
  <c r="E151" i="9"/>
  <c r="D151" i="9"/>
  <c r="E150" i="9"/>
  <c r="D150" i="9" s="1"/>
  <c r="E149" i="9"/>
  <c r="D149" i="9" s="1"/>
  <c r="E148" i="9"/>
  <c r="D148" i="9" s="1"/>
  <c r="E147" i="9"/>
  <c r="D147" i="9" s="1"/>
  <c r="E146" i="9"/>
  <c r="D146" i="9" s="1"/>
  <c r="E145" i="9"/>
  <c r="D145" i="9" s="1"/>
  <c r="E144" i="9"/>
  <c r="D144" i="9" s="1"/>
  <c r="E143" i="9"/>
  <c r="D143" i="9" s="1"/>
  <c r="E142" i="9"/>
  <c r="D142" i="9" s="1"/>
  <c r="E141" i="9"/>
  <c r="D141" i="9"/>
  <c r="E140" i="9"/>
  <c r="D140" i="9" s="1"/>
  <c r="E139" i="9"/>
  <c r="D139" i="9" s="1"/>
  <c r="E138" i="9"/>
  <c r="D138" i="9" s="1"/>
  <c r="E137" i="9"/>
  <c r="D137" i="9" s="1"/>
  <c r="E136" i="9"/>
  <c r="D136" i="9" s="1"/>
  <c r="E135" i="9"/>
  <c r="D135" i="9" s="1"/>
  <c r="E134" i="9"/>
  <c r="D134" i="9" s="1"/>
  <c r="E133" i="9"/>
  <c r="D133" i="9" s="1"/>
  <c r="E132" i="9"/>
  <c r="D132" i="9" s="1"/>
  <c r="E131" i="9"/>
  <c r="D131" i="9" s="1"/>
  <c r="E130" i="9"/>
  <c r="D130" i="9" s="1"/>
  <c r="E129" i="9"/>
  <c r="D129" i="9" s="1"/>
  <c r="E128" i="9"/>
  <c r="D128" i="9" s="1"/>
  <c r="E127" i="9"/>
  <c r="D127" i="9" s="1"/>
  <c r="E126" i="9"/>
  <c r="D126" i="9" s="1"/>
  <c r="E125" i="9"/>
  <c r="D125" i="9" s="1"/>
  <c r="E124" i="9"/>
  <c r="D124" i="9" s="1"/>
  <c r="E123" i="9"/>
  <c r="D123" i="9" s="1"/>
  <c r="E122" i="9"/>
  <c r="D122" i="9" s="1"/>
  <c r="E121" i="9"/>
  <c r="D121" i="9" s="1"/>
  <c r="E120" i="9"/>
  <c r="D120" i="9" s="1"/>
  <c r="E119" i="9"/>
  <c r="D119" i="9" s="1"/>
  <c r="E118" i="9"/>
  <c r="D118" i="9" s="1"/>
  <c r="E117" i="9"/>
  <c r="D117" i="9" s="1"/>
  <c r="E116" i="9"/>
  <c r="D116" i="9" s="1"/>
  <c r="E115" i="9"/>
  <c r="D115" i="9" s="1"/>
  <c r="E114" i="9"/>
  <c r="D114" i="9" s="1"/>
  <c r="E113" i="9"/>
  <c r="D113" i="9" s="1"/>
  <c r="E112" i="9"/>
  <c r="D112" i="9" s="1"/>
  <c r="E111" i="9"/>
  <c r="D111" i="9" s="1"/>
  <c r="E110" i="9"/>
  <c r="D110" i="9" s="1"/>
  <c r="E109" i="9"/>
  <c r="D109" i="9" s="1"/>
  <c r="E108" i="9"/>
  <c r="D108" i="9" s="1"/>
  <c r="E107" i="9"/>
  <c r="D107" i="9" s="1"/>
  <c r="E106" i="9"/>
  <c r="D106" i="9" s="1"/>
  <c r="E105" i="9"/>
  <c r="D105" i="9" s="1"/>
  <c r="E104" i="9"/>
  <c r="D104" i="9" s="1"/>
  <c r="E103" i="9"/>
  <c r="D103" i="9" s="1"/>
  <c r="E102" i="9"/>
  <c r="D102" i="9"/>
  <c r="E101" i="9"/>
  <c r="D101" i="9"/>
  <c r="E100" i="9"/>
  <c r="D100" i="9" s="1"/>
  <c r="E99" i="9"/>
  <c r="D99" i="9" s="1"/>
  <c r="E98" i="9"/>
  <c r="D98" i="9" s="1"/>
  <c r="E97" i="9"/>
  <c r="D97" i="9"/>
  <c r="E96" i="9"/>
  <c r="D96" i="9" s="1"/>
  <c r="E95" i="9"/>
  <c r="D95" i="9"/>
  <c r="E94" i="9"/>
  <c r="D94" i="9" s="1"/>
  <c r="E93" i="9"/>
  <c r="D93" i="9" s="1"/>
  <c r="E92" i="9"/>
  <c r="D92" i="9" s="1"/>
  <c r="E91" i="9"/>
  <c r="D91" i="9" s="1"/>
  <c r="E90" i="9"/>
  <c r="D90" i="9" s="1"/>
  <c r="E89" i="9"/>
  <c r="D89" i="9" s="1"/>
  <c r="E88" i="9"/>
  <c r="D88" i="9"/>
  <c r="E87" i="9"/>
  <c r="D87" i="9" s="1"/>
  <c r="E86" i="9"/>
  <c r="D86" i="9" s="1"/>
  <c r="E85" i="9"/>
  <c r="D85" i="9"/>
  <c r="E84" i="9"/>
  <c r="D84" i="9" s="1"/>
  <c r="E83" i="9"/>
  <c r="D83" i="9" s="1"/>
  <c r="E82" i="9"/>
  <c r="D82" i="9" s="1"/>
  <c r="E81" i="9"/>
  <c r="D81" i="9" s="1"/>
  <c r="E80" i="9"/>
  <c r="D80" i="9" s="1"/>
  <c r="E79" i="9"/>
  <c r="D79" i="9" s="1"/>
  <c r="E78" i="9"/>
  <c r="D78" i="9" s="1"/>
  <c r="E77" i="9"/>
  <c r="D77" i="9" s="1"/>
  <c r="E76" i="9"/>
  <c r="D76" i="9" s="1"/>
  <c r="E75" i="9"/>
  <c r="D75" i="9" s="1"/>
  <c r="E74" i="9"/>
  <c r="D74" i="9" s="1"/>
  <c r="E73" i="9"/>
  <c r="D73" i="9" s="1"/>
  <c r="E72" i="9"/>
  <c r="D72" i="9" s="1"/>
  <c r="E71" i="9"/>
  <c r="D71" i="9" s="1"/>
  <c r="E70" i="9"/>
  <c r="D70" i="9" s="1"/>
  <c r="E69" i="9"/>
  <c r="D69" i="9"/>
  <c r="E68" i="9"/>
  <c r="D68" i="9" s="1"/>
  <c r="E67" i="9"/>
  <c r="D67" i="9" s="1"/>
  <c r="E66" i="9"/>
  <c r="D66" i="9"/>
  <c r="E65" i="9"/>
  <c r="D65" i="9" s="1"/>
  <c r="E64" i="9"/>
  <c r="D64" i="9" s="1"/>
  <c r="E63" i="9"/>
  <c r="D63" i="9" s="1"/>
  <c r="E62" i="9"/>
  <c r="D62" i="9" s="1"/>
  <c r="E61" i="9"/>
  <c r="D61" i="9" s="1"/>
  <c r="E60" i="9"/>
  <c r="D60" i="9" s="1"/>
  <c r="E59" i="9"/>
  <c r="D59" i="9" s="1"/>
  <c r="E58" i="9"/>
  <c r="D58" i="9" s="1"/>
  <c r="E57" i="9"/>
  <c r="D57" i="9" s="1"/>
  <c r="E56" i="9"/>
  <c r="D56" i="9" s="1"/>
  <c r="E55" i="9"/>
  <c r="D55" i="9" s="1"/>
  <c r="E54" i="9"/>
  <c r="D54" i="9" s="1"/>
  <c r="E53" i="9"/>
  <c r="D53" i="9" s="1"/>
  <c r="E52" i="9"/>
  <c r="D52" i="9"/>
  <c r="E51" i="9"/>
  <c r="D51" i="9" s="1"/>
  <c r="E50" i="9"/>
  <c r="D50" i="9" s="1"/>
  <c r="E49" i="9"/>
  <c r="D49" i="9" s="1"/>
  <c r="E48" i="9"/>
  <c r="D48" i="9" s="1"/>
  <c r="E47" i="9"/>
  <c r="D47" i="9" s="1"/>
  <c r="E46" i="9"/>
  <c r="D46" i="9" s="1"/>
  <c r="E45" i="9"/>
  <c r="D45" i="9" s="1"/>
  <c r="E44" i="9"/>
  <c r="D44" i="9" s="1"/>
  <c r="E43" i="9"/>
  <c r="D43" i="9" s="1"/>
  <c r="E42" i="9"/>
  <c r="D42" i="9" s="1"/>
  <c r="E41" i="9"/>
  <c r="D41" i="9" s="1"/>
  <c r="E40" i="9"/>
  <c r="D40" i="9" s="1"/>
  <c r="E39" i="9"/>
  <c r="D39" i="9" s="1"/>
  <c r="E38" i="9"/>
  <c r="D38" i="9" s="1"/>
  <c r="E37" i="9"/>
  <c r="D37" i="9" s="1"/>
  <c r="E36" i="9"/>
  <c r="D36" i="9" s="1"/>
  <c r="E35" i="9"/>
  <c r="D35" i="9" s="1"/>
  <c r="E34" i="9"/>
  <c r="D34" i="9"/>
  <c r="E33" i="9"/>
  <c r="D33" i="9"/>
  <c r="E32" i="9"/>
  <c r="D32" i="9" s="1"/>
  <c r="E31" i="9"/>
  <c r="D31" i="9" s="1"/>
  <c r="E30" i="9"/>
  <c r="D30" i="9" s="1"/>
  <c r="E29" i="9"/>
  <c r="D29" i="9" s="1"/>
  <c r="E28" i="9"/>
  <c r="D28" i="9" s="1"/>
  <c r="E27" i="9"/>
  <c r="D27" i="9" s="1"/>
  <c r="E26" i="9"/>
  <c r="D26" i="9" s="1"/>
  <c r="E25" i="9"/>
  <c r="D25" i="9" s="1"/>
  <c r="E24" i="9"/>
  <c r="D24" i="9" s="1"/>
  <c r="E23" i="9"/>
  <c r="D23" i="9" s="1"/>
  <c r="E22" i="9"/>
  <c r="D22" i="9" s="1"/>
  <c r="E21" i="9"/>
  <c r="D21" i="9"/>
  <c r="E20" i="9"/>
  <c r="D20" i="9"/>
  <c r="E19" i="9"/>
  <c r="D19" i="9" s="1"/>
  <c r="E18" i="9"/>
  <c r="D18" i="9" s="1"/>
  <c r="E17" i="9"/>
  <c r="D17" i="9" s="1"/>
  <c r="E16" i="9"/>
  <c r="D16" i="9" s="1"/>
  <c r="E15" i="9"/>
  <c r="D15" i="9" s="1"/>
  <c r="E14" i="9"/>
  <c r="D14" i="9" s="1"/>
  <c r="E13" i="9"/>
  <c r="D13" i="9" s="1"/>
  <c r="E12" i="9"/>
  <c r="D12" i="9" s="1"/>
  <c r="E11" i="9"/>
  <c r="D11" i="9" s="1"/>
  <c r="D10" i="9"/>
  <c r="E9" i="9"/>
  <c r="D9" i="9" s="1"/>
  <c r="E8" i="9"/>
  <c r="D8" i="9" s="1"/>
  <c r="E7" i="9"/>
  <c r="D7" i="9" s="1"/>
  <c r="E6" i="9"/>
  <c r="D6" i="9" s="1"/>
  <c r="E5" i="9"/>
  <c r="D5" i="9" s="1"/>
  <c r="E4" i="9"/>
  <c r="D4" i="9" s="1"/>
  <c r="H1" i="9"/>
  <c r="G1" i="9"/>
  <c r="F1" i="9"/>
  <c r="L18" i="8"/>
  <c r="K18" i="8"/>
  <c r="J18" i="8"/>
  <c r="L17" i="8"/>
  <c r="K17" i="8"/>
  <c r="J17" i="8"/>
  <c r="L15" i="8"/>
  <c r="K15" i="8"/>
  <c r="J15" i="8"/>
  <c r="L16" i="8"/>
  <c r="K16" i="8"/>
  <c r="J16" i="8"/>
  <c r="L14" i="8"/>
  <c r="K14" i="8"/>
  <c r="J14" i="8"/>
  <c r="L8" i="8"/>
  <c r="K8" i="8"/>
  <c r="J8" i="8"/>
  <c r="L13" i="8"/>
  <c r="K13" i="8"/>
  <c r="J13" i="8"/>
  <c r="L7" i="8"/>
  <c r="K7" i="8"/>
  <c r="J7" i="8"/>
  <c r="L12" i="8"/>
  <c r="K12" i="8"/>
  <c r="J12" i="8"/>
  <c r="L11" i="8"/>
  <c r="K11" i="8"/>
  <c r="J11" i="8"/>
  <c r="L10" i="8"/>
  <c r="K10" i="8"/>
  <c r="J10" i="8"/>
  <c r="L5" i="8"/>
  <c r="K5" i="8"/>
  <c r="J5" i="8"/>
  <c r="L6" i="8"/>
  <c r="K6" i="8"/>
  <c r="J6" i="8"/>
  <c r="J767" i="7"/>
  <c r="J766" i="7"/>
  <c r="J765" i="7"/>
  <c r="J764" i="7"/>
  <c r="J763" i="7"/>
  <c r="J762" i="7"/>
  <c r="J761" i="7"/>
  <c r="J760" i="7"/>
  <c r="J759" i="7"/>
  <c r="J758" i="7"/>
  <c r="J757" i="7"/>
  <c r="J756" i="7"/>
  <c r="J755" i="7"/>
  <c r="J754" i="7"/>
  <c r="J753" i="7"/>
  <c r="J752" i="7"/>
  <c r="J751" i="7"/>
  <c r="J750" i="7"/>
  <c r="J749" i="7"/>
  <c r="J748" i="7"/>
  <c r="J747" i="7"/>
  <c r="J746" i="7"/>
  <c r="J745" i="7"/>
  <c r="J744" i="7"/>
  <c r="J743" i="7"/>
  <c r="J742" i="7"/>
  <c r="J741" i="7"/>
  <c r="J740" i="7"/>
  <c r="J739" i="7"/>
  <c r="J738" i="7"/>
  <c r="J737" i="7"/>
  <c r="J736" i="7"/>
  <c r="J735" i="7"/>
  <c r="J734" i="7"/>
  <c r="J733" i="7"/>
  <c r="J732" i="7"/>
  <c r="J731" i="7"/>
  <c r="J730" i="7"/>
  <c r="J729" i="7"/>
  <c r="J728" i="7"/>
  <c r="J727" i="7"/>
  <c r="J726" i="7"/>
  <c r="J725" i="7"/>
  <c r="J724" i="7"/>
  <c r="J723" i="7"/>
  <c r="J722" i="7"/>
  <c r="J721" i="7"/>
  <c r="J720" i="7"/>
  <c r="J719" i="7"/>
  <c r="J718" i="7"/>
  <c r="J717" i="7"/>
  <c r="J716" i="7"/>
  <c r="J715" i="7"/>
  <c r="J714" i="7"/>
  <c r="J713" i="7"/>
  <c r="J712" i="7"/>
  <c r="J711" i="7"/>
  <c r="J710" i="7"/>
  <c r="J709" i="7"/>
  <c r="J708" i="7"/>
  <c r="J707" i="7"/>
  <c r="J706" i="7"/>
  <c r="J705" i="7"/>
  <c r="J704" i="7"/>
  <c r="J703" i="7"/>
  <c r="J702" i="7"/>
  <c r="J701" i="7"/>
  <c r="J700" i="7"/>
  <c r="J699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J653" i="7"/>
  <c r="J652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J606" i="7"/>
  <c r="J605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28" i="7"/>
  <c r="J27" i="7"/>
  <c r="J26" i="7"/>
  <c r="J21" i="7"/>
  <c r="L23" i="7"/>
  <c r="K23" i="7"/>
  <c r="J23" i="7"/>
  <c r="L22" i="7"/>
  <c r="K22" i="7"/>
  <c r="J22" i="7"/>
  <c r="L29" i="7"/>
  <c r="K29" i="7"/>
  <c r="J29" i="7"/>
  <c r="L25" i="7"/>
  <c r="K25" i="7"/>
  <c r="J25" i="7"/>
  <c r="L13" i="7"/>
  <c r="K13" i="7"/>
  <c r="J13" i="7"/>
  <c r="L8" i="7"/>
  <c r="K8" i="7"/>
  <c r="J8" i="7"/>
  <c r="L24" i="7"/>
  <c r="K24" i="7"/>
  <c r="J24" i="7"/>
  <c r="L7" i="7"/>
  <c r="K7" i="7"/>
  <c r="J7" i="7"/>
  <c r="L12" i="7"/>
  <c r="K12" i="7"/>
  <c r="J12" i="7"/>
  <c r="L19" i="7"/>
  <c r="K19" i="7"/>
  <c r="J19" i="7"/>
  <c r="L20" i="7"/>
  <c r="K20" i="7"/>
  <c r="J20" i="7"/>
  <c r="L16" i="7"/>
  <c r="K16" i="7"/>
  <c r="J16" i="7"/>
  <c r="L18" i="7"/>
  <c r="K18" i="7"/>
  <c r="J18" i="7"/>
  <c r="L17" i="7"/>
  <c r="K17" i="7"/>
  <c r="J17" i="7"/>
  <c r="L15" i="7"/>
  <c r="K15" i="7"/>
  <c r="J15" i="7"/>
  <c r="L14" i="7"/>
  <c r="K14" i="7"/>
  <c r="J14" i="7"/>
  <c r="L30" i="7"/>
  <c r="K30" i="7"/>
  <c r="J30" i="7"/>
  <c r="L11" i="7"/>
  <c r="K11" i="7"/>
  <c r="J11" i="7"/>
  <c r="L9" i="7"/>
  <c r="K9" i="7"/>
  <c r="J9" i="7"/>
  <c r="L6" i="7"/>
  <c r="K6" i="7"/>
  <c r="J6" i="7"/>
  <c r="L5" i="7"/>
  <c r="K5" i="7"/>
  <c r="J5" i="7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F285" i="1"/>
  <c r="I284" i="6"/>
  <c r="F284" i="1"/>
  <c r="I283" i="6"/>
  <c r="F283" i="1"/>
  <c r="I282" i="6"/>
  <c r="F282" i="1"/>
  <c r="I281" i="6"/>
  <c r="I280" i="6"/>
  <c r="F280" i="1"/>
  <c r="I279" i="6"/>
  <c r="F279" i="1"/>
  <c r="I278" i="6"/>
  <c r="F278" i="1"/>
  <c r="I277" i="6"/>
  <c r="F277" i="1"/>
  <c r="I276" i="6"/>
  <c r="F276" i="1"/>
  <c r="I275" i="6"/>
  <c r="I274" i="6"/>
  <c r="F274" i="1"/>
  <c r="I273" i="6"/>
  <c r="F273" i="1"/>
  <c r="I272" i="6"/>
  <c r="F272" i="1"/>
  <c r="I271" i="6"/>
  <c r="I270" i="6"/>
  <c r="F270" i="1"/>
  <c r="I269" i="6"/>
  <c r="F269" i="1"/>
  <c r="I268" i="6"/>
  <c r="F268" i="1"/>
  <c r="I267" i="6"/>
  <c r="F267" i="1"/>
  <c r="I266" i="6"/>
  <c r="F266" i="1"/>
  <c r="I265" i="6"/>
  <c r="I264" i="6"/>
  <c r="F264" i="1"/>
  <c r="I263" i="6"/>
  <c r="F263" i="1"/>
  <c r="I262" i="6"/>
  <c r="F262" i="1"/>
  <c r="I261" i="6"/>
  <c r="F261" i="1"/>
  <c r="I260" i="6"/>
  <c r="F260" i="1"/>
  <c r="I259" i="6"/>
  <c r="I258" i="6"/>
  <c r="F258" i="1"/>
  <c r="I257" i="6"/>
  <c r="F257" i="1"/>
  <c r="I256" i="6"/>
  <c r="F256" i="1"/>
  <c r="I255" i="6"/>
  <c r="I254" i="6"/>
  <c r="F254" i="1"/>
  <c r="I253" i="6"/>
  <c r="F253" i="1"/>
  <c r="I252" i="6"/>
  <c r="F252" i="1"/>
  <c r="I251" i="6"/>
  <c r="F251" i="1"/>
  <c r="I250" i="6"/>
  <c r="F250" i="1"/>
  <c r="I249" i="6"/>
  <c r="I248" i="6"/>
  <c r="F248" i="1"/>
  <c r="I247" i="6"/>
  <c r="F247" i="1"/>
  <c r="I246" i="6"/>
  <c r="F246" i="1"/>
  <c r="I245" i="6"/>
  <c r="F245" i="1"/>
  <c r="I244" i="6"/>
  <c r="F244" i="1"/>
  <c r="I243" i="6"/>
  <c r="I242" i="6"/>
  <c r="F242" i="1"/>
  <c r="I241" i="6"/>
  <c r="F241" i="1"/>
  <c r="I240" i="6"/>
  <c r="F240" i="1"/>
  <c r="I239" i="6"/>
  <c r="I238" i="6"/>
  <c r="F238" i="1"/>
  <c r="I237" i="6"/>
  <c r="F237" i="1"/>
  <c r="I236" i="6"/>
  <c r="F236" i="1"/>
  <c r="I235" i="6"/>
  <c r="F235" i="1"/>
  <c r="I234" i="6"/>
  <c r="F234" i="1"/>
  <c r="I233" i="6"/>
  <c r="I232" i="6"/>
  <c r="F232" i="1"/>
  <c r="I231" i="6"/>
  <c r="F231" i="1"/>
  <c r="I230" i="6"/>
  <c r="F230" i="1"/>
  <c r="I229" i="6"/>
  <c r="F229" i="1"/>
  <c r="I228" i="6"/>
  <c r="F228" i="1"/>
  <c r="I227" i="6"/>
  <c r="I226" i="6"/>
  <c r="F226" i="1"/>
  <c r="I225" i="6"/>
  <c r="F225" i="1"/>
  <c r="I224" i="6"/>
  <c r="F224" i="1"/>
  <c r="I223" i="6"/>
  <c r="I222" i="6"/>
  <c r="F222" i="1"/>
  <c r="I221" i="6"/>
  <c r="F221" i="1"/>
  <c r="I220" i="6"/>
  <c r="F220" i="1"/>
  <c r="I219" i="6"/>
  <c r="F219" i="1"/>
  <c r="I218" i="6"/>
  <c r="F218" i="1"/>
  <c r="I217" i="6"/>
  <c r="I216" i="6"/>
  <c r="F216" i="1"/>
  <c r="I215" i="6"/>
  <c r="F215" i="1"/>
  <c r="I214" i="6"/>
  <c r="F214" i="1"/>
  <c r="I213" i="6"/>
  <c r="F213" i="1"/>
  <c r="I212" i="6"/>
  <c r="F212" i="1"/>
  <c r="I211" i="6"/>
  <c r="I210" i="6"/>
  <c r="F210" i="1"/>
  <c r="I209" i="6"/>
  <c r="F209" i="1"/>
  <c r="I208" i="6"/>
  <c r="F208" i="1"/>
  <c r="I207" i="6"/>
  <c r="I206" i="6"/>
  <c r="F206" i="1"/>
  <c r="I205" i="6"/>
  <c r="F205" i="1"/>
  <c r="I204" i="6"/>
  <c r="F204" i="1"/>
  <c r="I203" i="6"/>
  <c r="F203" i="1"/>
  <c r="I202" i="6"/>
  <c r="F202" i="1"/>
  <c r="I201" i="6"/>
  <c r="I200" i="6"/>
  <c r="F200" i="1"/>
  <c r="I199" i="6"/>
  <c r="F199" i="1"/>
  <c r="I198" i="6"/>
  <c r="F198" i="1"/>
  <c r="I197" i="6"/>
  <c r="F197" i="1"/>
  <c r="I196" i="6"/>
  <c r="F196" i="1"/>
  <c r="I195" i="6"/>
  <c r="I194" i="6"/>
  <c r="F194" i="1"/>
  <c r="I193" i="6"/>
  <c r="F193" i="1"/>
  <c r="I192" i="6"/>
  <c r="F192" i="1"/>
  <c r="I191" i="6"/>
  <c r="I190" i="6"/>
  <c r="F190" i="1"/>
  <c r="I189" i="6"/>
  <c r="F189" i="1"/>
  <c r="I188" i="6"/>
  <c r="F188" i="1"/>
  <c r="I187" i="6"/>
  <c r="F187" i="1"/>
  <c r="I186" i="6"/>
  <c r="F186" i="1"/>
  <c r="I185" i="6"/>
  <c r="I184" i="6"/>
  <c r="F184" i="1"/>
  <c r="I183" i="6"/>
  <c r="F183" i="1"/>
  <c r="I182" i="6"/>
  <c r="F182" i="1"/>
  <c r="I181" i="6"/>
  <c r="F181" i="1"/>
  <c r="I180" i="6"/>
  <c r="F180" i="1"/>
  <c r="I179" i="6"/>
  <c r="I178" i="6"/>
  <c r="F178" i="1"/>
  <c r="I177" i="6"/>
  <c r="F177" i="1"/>
  <c r="I176" i="6"/>
  <c r="F176" i="1"/>
  <c r="I175" i="6"/>
  <c r="I174" i="6"/>
  <c r="F174" i="1"/>
  <c r="I173" i="6"/>
  <c r="F173" i="1"/>
  <c r="I172" i="6"/>
  <c r="F172" i="1"/>
  <c r="I171" i="6"/>
  <c r="F171" i="1"/>
  <c r="I170" i="6"/>
  <c r="F170" i="1"/>
  <c r="I169" i="6"/>
  <c r="I168" i="6"/>
  <c r="F168" i="1"/>
  <c r="I167" i="6"/>
  <c r="F167" i="1"/>
  <c r="I166" i="6"/>
  <c r="F166" i="1"/>
  <c r="I165" i="6"/>
  <c r="F165" i="1"/>
  <c r="I164" i="6"/>
  <c r="F164" i="1"/>
  <c r="I163" i="6"/>
  <c r="I162" i="6"/>
  <c r="F162" i="1"/>
  <c r="I161" i="6"/>
  <c r="F161" i="1"/>
  <c r="I160" i="6"/>
  <c r="F160" i="1"/>
  <c r="I159" i="6"/>
  <c r="I158" i="6"/>
  <c r="F158" i="1"/>
  <c r="I157" i="6"/>
  <c r="F157" i="1"/>
  <c r="I156" i="6"/>
  <c r="F156" i="1"/>
  <c r="I155" i="6"/>
  <c r="F155" i="1"/>
  <c r="I154" i="6"/>
  <c r="F154" i="1"/>
  <c r="I153" i="6"/>
  <c r="F153" i="1"/>
  <c r="I152" i="6"/>
  <c r="F152" i="1"/>
  <c r="I151" i="6"/>
  <c r="F151" i="1"/>
  <c r="I150" i="6"/>
  <c r="I149" i="6"/>
  <c r="F149" i="1"/>
  <c r="I148" i="6"/>
  <c r="F148" i="1"/>
  <c r="I147" i="6"/>
  <c r="F147" i="1"/>
  <c r="I146" i="6"/>
  <c r="F146" i="1"/>
  <c r="I145" i="6"/>
  <c r="F145" i="1"/>
  <c r="I144" i="6"/>
  <c r="I143" i="6"/>
  <c r="F143" i="1"/>
  <c r="I142" i="6"/>
  <c r="F142" i="1"/>
  <c r="I141" i="6"/>
  <c r="F141" i="1"/>
  <c r="I140" i="6"/>
  <c r="I139" i="6"/>
  <c r="F139" i="1"/>
  <c r="I138" i="6"/>
  <c r="F138" i="1"/>
  <c r="I137" i="6"/>
  <c r="F137" i="1"/>
  <c r="I136" i="6"/>
  <c r="I135" i="6"/>
  <c r="F135" i="1"/>
  <c r="I134" i="6"/>
  <c r="F134" i="1"/>
  <c r="I133" i="6"/>
  <c r="F133" i="1"/>
  <c r="I132" i="6"/>
  <c r="I131" i="6"/>
  <c r="F131" i="1"/>
  <c r="I130" i="6"/>
  <c r="F130" i="1"/>
  <c r="I129" i="6"/>
  <c r="F129" i="1"/>
  <c r="I128" i="6"/>
  <c r="I127" i="6"/>
  <c r="F127" i="1"/>
  <c r="I126" i="6"/>
  <c r="F126" i="1"/>
  <c r="I125" i="6"/>
  <c r="F125" i="1"/>
  <c r="I124" i="6"/>
  <c r="I123" i="6"/>
  <c r="F123" i="1"/>
  <c r="I122" i="6"/>
  <c r="F122" i="1"/>
  <c r="I121" i="6"/>
  <c r="F121" i="1"/>
  <c r="I120" i="6"/>
  <c r="F120" i="1"/>
  <c r="I119" i="6"/>
  <c r="F119" i="1"/>
  <c r="I118" i="6"/>
  <c r="I117" i="6"/>
  <c r="F117" i="1"/>
  <c r="I116" i="6"/>
  <c r="F116" i="1"/>
  <c r="I115" i="6"/>
  <c r="F115" i="1"/>
  <c r="I114" i="6"/>
  <c r="F114" i="1"/>
  <c r="I113" i="6"/>
  <c r="F113" i="1"/>
  <c r="I112" i="6"/>
  <c r="F112" i="1"/>
  <c r="I111" i="6"/>
  <c r="F111" i="1"/>
  <c r="I110" i="6"/>
  <c r="I109" i="6"/>
  <c r="F109" i="1"/>
  <c r="I108" i="6"/>
  <c r="F108" i="1"/>
  <c r="I107" i="6"/>
  <c r="F107" i="1"/>
  <c r="I106" i="6"/>
  <c r="F106" i="1"/>
  <c r="I105" i="6"/>
  <c r="F105" i="1"/>
  <c r="I104" i="6"/>
  <c r="F104" i="1"/>
  <c r="I103" i="6"/>
  <c r="F103" i="1"/>
  <c r="I102" i="6"/>
  <c r="I101" i="6"/>
  <c r="F101" i="1"/>
  <c r="I100" i="6"/>
  <c r="F100" i="1"/>
  <c r="I99" i="6"/>
  <c r="F99" i="1"/>
  <c r="I98" i="6"/>
  <c r="F98" i="1"/>
  <c r="I97" i="6"/>
  <c r="F97" i="1"/>
  <c r="I96" i="6"/>
  <c r="F96" i="1"/>
  <c r="I95" i="6"/>
  <c r="F95" i="1"/>
  <c r="I94" i="6"/>
  <c r="I93" i="6"/>
  <c r="F93" i="1"/>
  <c r="I92" i="6"/>
  <c r="F92" i="1"/>
  <c r="I91" i="6"/>
  <c r="F91" i="1"/>
  <c r="I90" i="6"/>
  <c r="F90" i="1"/>
  <c r="I89" i="6"/>
  <c r="F89" i="1"/>
  <c r="I88" i="6"/>
  <c r="F88" i="1"/>
  <c r="I87" i="6"/>
  <c r="F87" i="1"/>
  <c r="I86" i="6"/>
  <c r="I85" i="6"/>
  <c r="F85" i="1"/>
  <c r="I84" i="6"/>
  <c r="F84" i="1"/>
  <c r="I83" i="6"/>
  <c r="F83" i="1"/>
  <c r="I82" i="6"/>
  <c r="F82" i="1"/>
  <c r="I81" i="6"/>
  <c r="F81" i="1"/>
  <c r="I80" i="6"/>
  <c r="F80" i="1"/>
  <c r="I79" i="6"/>
  <c r="F79" i="1"/>
  <c r="I78" i="6"/>
  <c r="I77" i="6"/>
  <c r="F77" i="1"/>
  <c r="I76" i="6"/>
  <c r="F76" i="1"/>
  <c r="I75" i="6"/>
  <c r="F75" i="1"/>
  <c r="I74" i="6"/>
  <c r="F74" i="1"/>
  <c r="I73" i="6"/>
  <c r="F73" i="1"/>
  <c r="I72" i="6"/>
  <c r="F72" i="1"/>
  <c r="I71" i="6"/>
  <c r="F71" i="1"/>
  <c r="I70" i="6"/>
  <c r="I69" i="6"/>
  <c r="F69" i="1"/>
  <c r="I68" i="6"/>
  <c r="F68" i="1"/>
  <c r="I67" i="6"/>
  <c r="F67" i="1"/>
  <c r="I66" i="6"/>
  <c r="F66" i="1"/>
  <c r="I65" i="6"/>
  <c r="F65" i="1"/>
  <c r="I64" i="6"/>
  <c r="F64" i="1"/>
  <c r="I63" i="6"/>
  <c r="F63" i="1"/>
  <c r="I62" i="6"/>
  <c r="I61" i="6"/>
  <c r="F61" i="1"/>
  <c r="I60" i="6"/>
  <c r="F60" i="1"/>
  <c r="I59" i="6"/>
  <c r="F59" i="1"/>
  <c r="I58" i="6"/>
  <c r="F58" i="1"/>
  <c r="I57" i="6"/>
  <c r="F57" i="1"/>
  <c r="I56" i="6"/>
  <c r="F56" i="1"/>
  <c r="I55" i="6"/>
  <c r="F55" i="1"/>
  <c r="I54" i="6"/>
  <c r="I53" i="6"/>
  <c r="F53" i="1"/>
  <c r="I52" i="6"/>
  <c r="F52" i="1"/>
  <c r="I51" i="6"/>
  <c r="F51" i="1"/>
  <c r="I50" i="6"/>
  <c r="F50" i="1"/>
  <c r="I49" i="6"/>
  <c r="F49" i="1"/>
  <c r="I48" i="6"/>
  <c r="F48" i="1"/>
  <c r="I47" i="6"/>
  <c r="F47" i="1"/>
  <c r="I46" i="6"/>
  <c r="I45" i="6"/>
  <c r="F45" i="1"/>
  <c r="I44" i="6"/>
  <c r="F44" i="1"/>
  <c r="I43" i="6"/>
  <c r="F43" i="1"/>
  <c r="I42" i="6"/>
  <c r="F42" i="1"/>
  <c r="I41" i="6"/>
  <c r="F41" i="1"/>
  <c r="I40" i="6"/>
  <c r="F40" i="1"/>
  <c r="I39" i="6"/>
  <c r="F39" i="1"/>
  <c r="I38" i="6"/>
  <c r="F38" i="1"/>
  <c r="I37" i="6"/>
  <c r="F37" i="1"/>
  <c r="I36" i="6"/>
  <c r="F36" i="1"/>
  <c r="I35" i="6"/>
  <c r="F35" i="1"/>
  <c r="I34" i="6"/>
  <c r="F34" i="1"/>
  <c r="I33" i="6"/>
  <c r="F33" i="1"/>
  <c r="I32" i="6"/>
  <c r="I31" i="6"/>
  <c r="F31" i="1"/>
  <c r="I30" i="6"/>
  <c r="F30" i="1"/>
  <c r="I29" i="6"/>
  <c r="I15" i="6"/>
  <c r="I12" i="6"/>
  <c r="K27" i="6"/>
  <c r="J27" i="6"/>
  <c r="I27" i="6"/>
  <c r="F24" i="1"/>
  <c r="K26" i="6"/>
  <c r="J26" i="6"/>
  <c r="I26" i="6"/>
  <c r="K21" i="6"/>
  <c r="J21" i="6"/>
  <c r="I21" i="6"/>
  <c r="F22" i="1"/>
  <c r="K24" i="6"/>
  <c r="J24" i="6"/>
  <c r="I24" i="6"/>
  <c r="K23" i="6"/>
  <c r="J23" i="6"/>
  <c r="I23" i="6"/>
  <c r="F20" i="1"/>
  <c r="K25" i="6"/>
  <c r="J25" i="6"/>
  <c r="I25" i="6"/>
  <c r="K22" i="6"/>
  <c r="J22" i="6"/>
  <c r="I22" i="6"/>
  <c r="F18" i="1"/>
  <c r="K20" i="6"/>
  <c r="J20" i="6"/>
  <c r="I20" i="6"/>
  <c r="K19" i="6"/>
  <c r="J19" i="6"/>
  <c r="I19" i="6"/>
  <c r="F16" i="1"/>
  <c r="K18" i="6"/>
  <c r="J18" i="6"/>
  <c r="I18" i="6"/>
  <c r="K17" i="6"/>
  <c r="J17" i="6"/>
  <c r="I17" i="6"/>
  <c r="F14" i="1"/>
  <c r="K16" i="6"/>
  <c r="J16" i="6"/>
  <c r="I16" i="6"/>
  <c r="F12" i="1"/>
  <c r="K14" i="6"/>
  <c r="J14" i="6"/>
  <c r="I14" i="6"/>
  <c r="K13" i="6"/>
  <c r="J13" i="6"/>
  <c r="I13" i="6"/>
  <c r="F10" i="1"/>
  <c r="K11" i="6"/>
  <c r="J11" i="6"/>
  <c r="I11" i="6"/>
  <c r="K10" i="6"/>
  <c r="J10" i="6"/>
  <c r="I10" i="6"/>
  <c r="F8" i="1"/>
  <c r="K9" i="6"/>
  <c r="J9" i="6"/>
  <c r="I9" i="6"/>
  <c r="K7" i="6"/>
  <c r="J7" i="6"/>
  <c r="I7" i="6"/>
  <c r="F7" i="1"/>
  <c r="K8" i="6"/>
  <c r="J8" i="6"/>
  <c r="I8" i="6"/>
  <c r="K6" i="6"/>
  <c r="J6" i="6"/>
  <c r="I6" i="6"/>
  <c r="F5" i="1"/>
  <c r="D6" i="6"/>
  <c r="K5" i="6"/>
  <c r="J5" i="6"/>
  <c r="I5" i="6"/>
  <c r="K152" i="5"/>
  <c r="J152" i="5"/>
  <c r="G152" i="5"/>
  <c r="F152" i="5"/>
  <c r="K151" i="5"/>
  <c r="J151" i="5"/>
  <c r="G151" i="5"/>
  <c r="F151" i="5"/>
  <c r="K150" i="5"/>
  <c r="J150" i="5"/>
  <c r="G150" i="5"/>
  <c r="F150" i="5"/>
  <c r="K149" i="5"/>
  <c r="J149" i="5"/>
  <c r="G149" i="5"/>
  <c r="F149" i="5"/>
  <c r="K148" i="5"/>
  <c r="J148" i="5"/>
  <c r="G148" i="5"/>
  <c r="F148" i="5"/>
  <c r="K147" i="5"/>
  <c r="J147" i="5"/>
  <c r="G147" i="5"/>
  <c r="F147" i="5"/>
  <c r="K146" i="5"/>
  <c r="J146" i="5"/>
  <c r="G146" i="5"/>
  <c r="F146" i="5"/>
  <c r="K145" i="5"/>
  <c r="J145" i="5"/>
  <c r="G145" i="5"/>
  <c r="F145" i="5"/>
  <c r="K144" i="5"/>
  <c r="J144" i="5"/>
  <c r="G144" i="5"/>
  <c r="F144" i="5"/>
  <c r="K143" i="5"/>
  <c r="J143" i="5"/>
  <c r="G143" i="5"/>
  <c r="F143" i="5"/>
  <c r="K142" i="5"/>
  <c r="J142" i="5"/>
  <c r="G142" i="5"/>
  <c r="F142" i="5"/>
  <c r="K141" i="5"/>
  <c r="J141" i="5"/>
  <c r="G141" i="5"/>
  <c r="F141" i="5"/>
  <c r="K140" i="5"/>
  <c r="J140" i="5"/>
  <c r="G140" i="5"/>
  <c r="F140" i="5"/>
  <c r="K139" i="5"/>
  <c r="J139" i="5"/>
  <c r="G139" i="5"/>
  <c r="F139" i="5"/>
  <c r="K138" i="5"/>
  <c r="J138" i="5"/>
  <c r="G138" i="5"/>
  <c r="F138" i="5"/>
  <c r="K137" i="5"/>
  <c r="J137" i="5"/>
  <c r="G137" i="5"/>
  <c r="F137" i="5"/>
  <c r="K136" i="5"/>
  <c r="J136" i="5"/>
  <c r="G136" i="5"/>
  <c r="F136" i="5"/>
  <c r="K87" i="5"/>
  <c r="J87" i="5"/>
  <c r="G87" i="5"/>
  <c r="F87" i="5"/>
  <c r="K135" i="5"/>
  <c r="J135" i="5"/>
  <c r="G135" i="5"/>
  <c r="F135" i="5"/>
  <c r="E124" i="1" s="1"/>
  <c r="K134" i="5"/>
  <c r="J134" i="5"/>
  <c r="G134" i="5"/>
  <c r="F134" i="5"/>
  <c r="K133" i="5"/>
  <c r="J133" i="5"/>
  <c r="G133" i="5"/>
  <c r="F133" i="5"/>
  <c r="E122" i="1" s="1"/>
  <c r="K132" i="5"/>
  <c r="J132" i="5"/>
  <c r="G132" i="5"/>
  <c r="F132" i="5"/>
  <c r="K131" i="5"/>
  <c r="J131" i="5"/>
  <c r="G131" i="5"/>
  <c r="F131" i="5"/>
  <c r="K130" i="5"/>
  <c r="J130" i="5"/>
  <c r="G130" i="5"/>
  <c r="F130" i="5"/>
  <c r="K129" i="5"/>
  <c r="J129" i="5"/>
  <c r="G129" i="5"/>
  <c r="F129" i="5"/>
  <c r="K120" i="5"/>
  <c r="J120" i="5"/>
  <c r="G120" i="5"/>
  <c r="F120" i="5"/>
  <c r="K119" i="5"/>
  <c r="J119" i="5"/>
  <c r="G119" i="5"/>
  <c r="F119" i="5"/>
  <c r="K110" i="5"/>
  <c r="J110" i="5"/>
  <c r="G110" i="5"/>
  <c r="F110" i="5"/>
  <c r="K109" i="5"/>
  <c r="J109" i="5"/>
  <c r="G109" i="5"/>
  <c r="F109" i="5"/>
  <c r="K108" i="5"/>
  <c r="J108" i="5"/>
  <c r="G108" i="5"/>
  <c r="F108" i="5"/>
  <c r="K107" i="5"/>
  <c r="J107" i="5"/>
  <c r="G107" i="5"/>
  <c r="F107" i="5"/>
  <c r="K106" i="5"/>
  <c r="J106" i="5"/>
  <c r="G106" i="5"/>
  <c r="F106" i="5"/>
  <c r="K105" i="5"/>
  <c r="J105" i="5"/>
  <c r="G105" i="5"/>
  <c r="F105" i="5"/>
  <c r="K104" i="5"/>
  <c r="J104" i="5"/>
  <c r="G104" i="5"/>
  <c r="F104" i="5"/>
  <c r="K103" i="5"/>
  <c r="J103" i="5"/>
  <c r="G103" i="5"/>
  <c r="F103" i="5"/>
  <c r="K102" i="5"/>
  <c r="J102" i="5"/>
  <c r="G102" i="5"/>
  <c r="F102" i="5"/>
  <c r="K99" i="5"/>
  <c r="J99" i="5"/>
  <c r="G99" i="5"/>
  <c r="F99" i="5"/>
  <c r="K58" i="5"/>
  <c r="J58" i="5"/>
  <c r="G58" i="5"/>
  <c r="F58" i="5"/>
  <c r="K101" i="5"/>
  <c r="J101" i="5"/>
  <c r="G101" i="5"/>
  <c r="F101" i="5"/>
  <c r="K100" i="5"/>
  <c r="J100" i="5"/>
  <c r="G100" i="5"/>
  <c r="F100" i="5"/>
  <c r="K98" i="5"/>
  <c r="J98" i="5"/>
  <c r="G98" i="5"/>
  <c r="F98" i="5"/>
  <c r="K97" i="5"/>
  <c r="J97" i="5"/>
  <c r="G97" i="5"/>
  <c r="F97" i="5"/>
  <c r="K96" i="5"/>
  <c r="J96" i="5"/>
  <c r="G96" i="5"/>
  <c r="F96" i="5"/>
  <c r="K95" i="5"/>
  <c r="J95" i="5"/>
  <c r="G95" i="5"/>
  <c r="F95" i="5"/>
  <c r="K94" i="5"/>
  <c r="J94" i="5"/>
  <c r="G94" i="5"/>
  <c r="F94" i="5"/>
  <c r="K93" i="5"/>
  <c r="J93" i="5"/>
  <c r="G93" i="5"/>
  <c r="F93" i="5"/>
  <c r="K92" i="5"/>
  <c r="J92" i="5"/>
  <c r="G92" i="5"/>
  <c r="F92" i="5"/>
  <c r="K91" i="5"/>
  <c r="J91" i="5"/>
  <c r="G91" i="5"/>
  <c r="F91" i="5"/>
  <c r="K38" i="5"/>
  <c r="J38" i="5"/>
  <c r="G38" i="5"/>
  <c r="F38" i="5"/>
  <c r="K62" i="5"/>
  <c r="J62" i="5"/>
  <c r="G62" i="5"/>
  <c r="F62" i="5"/>
  <c r="K88" i="5"/>
  <c r="J88" i="5"/>
  <c r="G88" i="5"/>
  <c r="F88" i="5"/>
  <c r="K86" i="5"/>
  <c r="J86" i="5"/>
  <c r="G86" i="5"/>
  <c r="F86" i="5"/>
  <c r="K85" i="5"/>
  <c r="J85" i="5"/>
  <c r="G85" i="5"/>
  <c r="F85" i="5"/>
  <c r="K84" i="5"/>
  <c r="J84" i="5"/>
  <c r="G84" i="5"/>
  <c r="F84" i="5"/>
  <c r="K83" i="5"/>
  <c r="J83" i="5"/>
  <c r="G83" i="5"/>
  <c r="F83" i="5"/>
  <c r="K82" i="5"/>
  <c r="J82" i="5"/>
  <c r="G82" i="5"/>
  <c r="F82" i="5"/>
  <c r="K81" i="5"/>
  <c r="J81" i="5"/>
  <c r="G81" i="5"/>
  <c r="F81" i="5"/>
  <c r="K80" i="5"/>
  <c r="J80" i="5"/>
  <c r="G80" i="5"/>
  <c r="F80" i="5"/>
  <c r="K79" i="5"/>
  <c r="J79" i="5"/>
  <c r="G79" i="5"/>
  <c r="F79" i="5"/>
  <c r="K78" i="5"/>
  <c r="J78" i="5"/>
  <c r="G78" i="5"/>
  <c r="F78" i="5"/>
  <c r="K77" i="5"/>
  <c r="J77" i="5"/>
  <c r="G77" i="5"/>
  <c r="F77" i="5"/>
  <c r="K69" i="5"/>
  <c r="J69" i="5"/>
  <c r="G69" i="5"/>
  <c r="F69" i="5"/>
  <c r="K76" i="5"/>
  <c r="J76" i="5"/>
  <c r="G76" i="5"/>
  <c r="F76" i="5"/>
  <c r="K75" i="5"/>
  <c r="J75" i="5"/>
  <c r="G75" i="5"/>
  <c r="F75" i="5"/>
  <c r="K74" i="5"/>
  <c r="J74" i="5"/>
  <c r="G74" i="5"/>
  <c r="F74" i="5"/>
  <c r="K73" i="5"/>
  <c r="J73" i="5"/>
  <c r="G73" i="5"/>
  <c r="F73" i="5"/>
  <c r="K72" i="5"/>
  <c r="J72" i="5"/>
  <c r="G72" i="5"/>
  <c r="F72" i="5"/>
  <c r="K29" i="5"/>
  <c r="J29" i="5"/>
  <c r="G29" i="5"/>
  <c r="F29" i="5"/>
  <c r="K71" i="5"/>
  <c r="J71" i="5"/>
  <c r="G71" i="5"/>
  <c r="F71" i="5"/>
  <c r="K70" i="5"/>
  <c r="J70" i="5"/>
  <c r="G70" i="5"/>
  <c r="F70" i="5"/>
  <c r="K66" i="5"/>
  <c r="J66" i="5"/>
  <c r="G66" i="5"/>
  <c r="F66" i="5"/>
  <c r="K46" i="5"/>
  <c r="J46" i="5"/>
  <c r="G46" i="5"/>
  <c r="F46" i="5"/>
  <c r="K63" i="5"/>
  <c r="J63" i="5"/>
  <c r="G63" i="5"/>
  <c r="F63" i="5"/>
  <c r="K61" i="5"/>
  <c r="J61" i="5"/>
  <c r="G61" i="5"/>
  <c r="F61" i="5"/>
  <c r="K60" i="5"/>
  <c r="J60" i="5"/>
  <c r="G60" i="5"/>
  <c r="F60" i="5"/>
  <c r="K59" i="5"/>
  <c r="J59" i="5"/>
  <c r="G59" i="5"/>
  <c r="F59" i="5"/>
  <c r="K39" i="5"/>
  <c r="J39" i="5"/>
  <c r="G39" i="5"/>
  <c r="F39" i="5"/>
  <c r="K25" i="5"/>
  <c r="J25" i="5"/>
  <c r="G25" i="5"/>
  <c r="F25" i="5"/>
  <c r="K54" i="5"/>
  <c r="J54" i="5"/>
  <c r="G54" i="5"/>
  <c r="F54" i="5"/>
  <c r="K53" i="5"/>
  <c r="J53" i="5"/>
  <c r="G53" i="5"/>
  <c r="F53" i="5"/>
  <c r="K52" i="5"/>
  <c r="J52" i="5"/>
  <c r="G52" i="5"/>
  <c r="F52" i="5"/>
  <c r="K51" i="5"/>
  <c r="J51" i="5"/>
  <c r="G51" i="5"/>
  <c r="F51" i="5"/>
  <c r="K50" i="5"/>
  <c r="J50" i="5"/>
  <c r="G50" i="5"/>
  <c r="F50" i="5"/>
  <c r="K24" i="5"/>
  <c r="J24" i="5"/>
  <c r="G24" i="5"/>
  <c r="F24" i="5"/>
  <c r="K49" i="5"/>
  <c r="J49" i="5"/>
  <c r="G49" i="5"/>
  <c r="F49" i="5"/>
  <c r="K47" i="5"/>
  <c r="J47" i="5"/>
  <c r="G47" i="5"/>
  <c r="F47" i="5"/>
  <c r="K21" i="5"/>
  <c r="J21" i="5"/>
  <c r="G21" i="5"/>
  <c r="F21" i="5"/>
  <c r="K45" i="5"/>
  <c r="J45" i="5"/>
  <c r="G45" i="5"/>
  <c r="F45" i="5"/>
  <c r="K43" i="5"/>
  <c r="J43" i="5"/>
  <c r="G43" i="5"/>
  <c r="F43" i="5"/>
  <c r="K28" i="5"/>
  <c r="J28" i="5"/>
  <c r="G28" i="5"/>
  <c r="F28" i="5"/>
  <c r="K42" i="5"/>
  <c r="J42" i="5"/>
  <c r="G42" i="5"/>
  <c r="F42" i="5"/>
  <c r="K41" i="5"/>
  <c r="J41" i="5"/>
  <c r="G41" i="5"/>
  <c r="F41" i="5"/>
  <c r="K40" i="5"/>
  <c r="J40" i="5"/>
  <c r="G40" i="5"/>
  <c r="F40" i="5"/>
  <c r="K8" i="5"/>
  <c r="J8" i="5"/>
  <c r="G8" i="5"/>
  <c r="F8" i="5"/>
  <c r="K16" i="5"/>
  <c r="J16" i="5"/>
  <c r="G16" i="5"/>
  <c r="F16" i="5"/>
  <c r="K30" i="5"/>
  <c r="J30" i="5"/>
  <c r="G30" i="5"/>
  <c r="F30" i="5"/>
  <c r="K37" i="5"/>
  <c r="J37" i="5"/>
  <c r="G37" i="5"/>
  <c r="F37" i="5"/>
  <c r="K36" i="5"/>
  <c r="J36" i="5"/>
  <c r="G36" i="5"/>
  <c r="F36" i="5"/>
  <c r="K35" i="5"/>
  <c r="J35" i="5"/>
  <c r="G35" i="5"/>
  <c r="F35" i="5"/>
  <c r="K34" i="5"/>
  <c r="J34" i="5"/>
  <c r="G34" i="5"/>
  <c r="F34" i="5"/>
  <c r="K14" i="5"/>
  <c r="J14" i="5"/>
  <c r="G14" i="5"/>
  <c r="F14" i="5"/>
  <c r="K5" i="5"/>
  <c r="J5" i="5"/>
  <c r="G5" i="5"/>
  <c r="F5" i="5"/>
  <c r="K13" i="5"/>
  <c r="J13" i="5"/>
  <c r="G13" i="5"/>
  <c r="F13" i="5"/>
  <c r="K27" i="5"/>
  <c r="J27" i="5"/>
  <c r="G27" i="5"/>
  <c r="F27" i="5"/>
  <c r="K18" i="5"/>
  <c r="J18" i="5"/>
  <c r="G18" i="5"/>
  <c r="F18" i="5"/>
  <c r="K6" i="5"/>
  <c r="J6" i="5"/>
  <c r="G6" i="5"/>
  <c r="F6" i="5"/>
  <c r="K15" i="5"/>
  <c r="J15" i="5"/>
  <c r="G15" i="5"/>
  <c r="F15" i="5"/>
  <c r="K9" i="5"/>
  <c r="J9" i="5"/>
  <c r="G9" i="5"/>
  <c r="F9" i="5"/>
  <c r="K11" i="5"/>
  <c r="J11" i="5"/>
  <c r="G11" i="5"/>
  <c r="F11" i="5"/>
  <c r="K23" i="5"/>
  <c r="J23" i="5"/>
  <c r="G23" i="5"/>
  <c r="F23" i="5"/>
  <c r="K22" i="5"/>
  <c r="J22" i="5"/>
  <c r="G22" i="5"/>
  <c r="F22" i="5"/>
  <c r="K20" i="5"/>
  <c r="J20" i="5"/>
  <c r="G20" i="5"/>
  <c r="F20" i="5"/>
  <c r="K7" i="5"/>
  <c r="J7" i="5"/>
  <c r="G7" i="5"/>
  <c r="F7" i="5"/>
  <c r="K19" i="5"/>
  <c r="J19" i="5"/>
  <c r="G19" i="5"/>
  <c r="F19" i="5"/>
  <c r="K12" i="5"/>
  <c r="J12" i="5"/>
  <c r="G12" i="5"/>
  <c r="F12" i="5"/>
  <c r="K17" i="5"/>
  <c r="J17" i="5"/>
  <c r="G17" i="5"/>
  <c r="F17" i="5"/>
  <c r="K10" i="5"/>
  <c r="J10" i="5"/>
  <c r="G10" i="5"/>
  <c r="F10" i="5"/>
  <c r="K154" i="4"/>
  <c r="G154" i="4"/>
  <c r="K153" i="4"/>
  <c r="G153" i="4"/>
  <c r="D152" i="1" s="1"/>
  <c r="K152" i="4"/>
  <c r="G152" i="4"/>
  <c r="K151" i="4"/>
  <c r="G151" i="4"/>
  <c r="D150" i="1" s="1"/>
  <c r="K150" i="4"/>
  <c r="G150" i="4"/>
  <c r="D149" i="1" s="1"/>
  <c r="K149" i="4"/>
  <c r="G149" i="4"/>
  <c r="K148" i="4"/>
  <c r="G148" i="4"/>
  <c r="K147" i="4"/>
  <c r="G147" i="4"/>
  <c r="K146" i="4"/>
  <c r="G146" i="4"/>
  <c r="D145" i="1" s="1"/>
  <c r="K145" i="4"/>
  <c r="G145" i="4"/>
  <c r="D144" i="1" s="1"/>
  <c r="K144" i="4"/>
  <c r="G144" i="4"/>
  <c r="D143" i="1" s="1"/>
  <c r="K143" i="4"/>
  <c r="G143" i="4"/>
  <c r="D142" i="1" s="1"/>
  <c r="K142" i="4"/>
  <c r="G142" i="4"/>
  <c r="K141" i="4"/>
  <c r="G141" i="4"/>
  <c r="K140" i="4"/>
  <c r="G140" i="4"/>
  <c r="K139" i="4"/>
  <c r="G139" i="4"/>
  <c r="K138" i="4"/>
  <c r="G138" i="4"/>
  <c r="K137" i="4"/>
  <c r="G137" i="4"/>
  <c r="K136" i="4"/>
  <c r="G136" i="4"/>
  <c r="K135" i="4"/>
  <c r="G135" i="4"/>
  <c r="K134" i="4"/>
  <c r="G134" i="4"/>
  <c r="K133" i="4"/>
  <c r="G133" i="4"/>
  <c r="K132" i="4"/>
  <c r="G132" i="4"/>
  <c r="K131" i="4"/>
  <c r="G131" i="4"/>
  <c r="K130" i="4"/>
  <c r="G130" i="4"/>
  <c r="K129" i="4"/>
  <c r="G129" i="4"/>
  <c r="K128" i="4"/>
  <c r="G128" i="4"/>
  <c r="K127" i="4"/>
  <c r="G127" i="4"/>
  <c r="K126" i="4"/>
  <c r="G126" i="4"/>
  <c r="K125" i="4"/>
  <c r="G125" i="4"/>
  <c r="K124" i="4"/>
  <c r="G124" i="4"/>
  <c r="K123" i="4"/>
  <c r="G123" i="4"/>
  <c r="K122" i="4"/>
  <c r="G122" i="4"/>
  <c r="K121" i="4"/>
  <c r="G121" i="4"/>
  <c r="K120" i="4"/>
  <c r="G120" i="4"/>
  <c r="K119" i="4"/>
  <c r="G119" i="4"/>
  <c r="K118" i="4"/>
  <c r="G118" i="4"/>
  <c r="K117" i="4"/>
  <c r="G117" i="4"/>
  <c r="K116" i="4"/>
  <c r="G116" i="4"/>
  <c r="K115" i="4"/>
  <c r="G115" i="4"/>
  <c r="K114" i="4"/>
  <c r="G114" i="4"/>
  <c r="K113" i="4"/>
  <c r="G113" i="4"/>
  <c r="K112" i="4"/>
  <c r="G112" i="4"/>
  <c r="K111" i="4"/>
  <c r="G111" i="4"/>
  <c r="K110" i="4"/>
  <c r="G110" i="4"/>
  <c r="K109" i="4"/>
  <c r="G109" i="4"/>
  <c r="K108" i="4"/>
  <c r="G108" i="4"/>
  <c r="K107" i="4"/>
  <c r="G107" i="4"/>
  <c r="K106" i="4"/>
  <c r="G106" i="4"/>
  <c r="K105" i="4"/>
  <c r="G105" i="4"/>
  <c r="K104" i="4"/>
  <c r="G104" i="4"/>
  <c r="K103" i="4"/>
  <c r="G103" i="4"/>
  <c r="K102" i="4"/>
  <c r="G102" i="4"/>
  <c r="K101" i="4"/>
  <c r="G101" i="4"/>
  <c r="K100" i="4"/>
  <c r="G100" i="4"/>
  <c r="K99" i="4"/>
  <c r="G99" i="4"/>
  <c r="K98" i="4"/>
  <c r="G98" i="4"/>
  <c r="K97" i="4"/>
  <c r="G97" i="4"/>
  <c r="K96" i="4"/>
  <c r="G96" i="4"/>
  <c r="K95" i="4"/>
  <c r="G95" i="4"/>
  <c r="K94" i="4"/>
  <c r="G94" i="4"/>
  <c r="K93" i="4"/>
  <c r="G93" i="4"/>
  <c r="K92" i="4"/>
  <c r="G92" i="4"/>
  <c r="K91" i="4"/>
  <c r="G91" i="4"/>
  <c r="K90" i="4"/>
  <c r="G90" i="4"/>
  <c r="K89" i="4"/>
  <c r="G89" i="4"/>
  <c r="K88" i="4"/>
  <c r="G88" i="4"/>
  <c r="K87" i="4"/>
  <c r="G87" i="4"/>
  <c r="K86" i="4"/>
  <c r="G86" i="4"/>
  <c r="K85" i="4"/>
  <c r="G85" i="4"/>
  <c r="K84" i="4"/>
  <c r="G84" i="4"/>
  <c r="K83" i="4"/>
  <c r="G83" i="4"/>
  <c r="K82" i="4"/>
  <c r="G82" i="4"/>
  <c r="K81" i="4"/>
  <c r="G81" i="4"/>
  <c r="K73" i="4"/>
  <c r="G73" i="4"/>
  <c r="K72" i="4"/>
  <c r="G72" i="4"/>
  <c r="D66" i="1" s="1"/>
  <c r="K71" i="4"/>
  <c r="G71" i="4"/>
  <c r="K70" i="4"/>
  <c r="G70" i="4"/>
  <c r="D64" i="1" s="1"/>
  <c r="K49" i="4"/>
  <c r="G49" i="4"/>
  <c r="K48" i="4"/>
  <c r="G48" i="4"/>
  <c r="K27" i="4"/>
  <c r="G27" i="4"/>
  <c r="K10" i="4"/>
  <c r="G10" i="4"/>
  <c r="K68" i="4"/>
  <c r="G68" i="4"/>
  <c r="K37" i="4"/>
  <c r="G37" i="4"/>
  <c r="K62" i="4"/>
  <c r="G62" i="4"/>
  <c r="K61" i="4"/>
  <c r="G61" i="4"/>
  <c r="K80" i="4"/>
  <c r="G80" i="4"/>
  <c r="K52" i="4"/>
  <c r="G52" i="4"/>
  <c r="K60" i="4"/>
  <c r="G60" i="4"/>
  <c r="K9" i="4"/>
  <c r="G9" i="4"/>
  <c r="K79" i="4"/>
  <c r="G79" i="4"/>
  <c r="F79" i="4"/>
  <c r="K50" i="4"/>
  <c r="G50" i="4"/>
  <c r="F50" i="4"/>
  <c r="K78" i="4"/>
  <c r="G78" i="4"/>
  <c r="F78" i="4"/>
  <c r="K77" i="4"/>
  <c r="G77" i="4"/>
  <c r="F77" i="4"/>
  <c r="K34" i="4"/>
  <c r="G34" i="4"/>
  <c r="F34" i="4"/>
  <c r="K76" i="4"/>
  <c r="G76" i="4"/>
  <c r="F76" i="4"/>
  <c r="K38" i="4"/>
  <c r="G38" i="4"/>
  <c r="F38" i="4"/>
  <c r="K75" i="4"/>
  <c r="G75" i="4"/>
  <c r="F75" i="4"/>
  <c r="K54" i="4"/>
  <c r="G54" i="4"/>
  <c r="F54" i="4"/>
  <c r="K74" i="4"/>
  <c r="G74" i="4"/>
  <c r="F74" i="4"/>
  <c r="K58" i="4"/>
  <c r="G58" i="4"/>
  <c r="F58" i="4"/>
  <c r="K24" i="4"/>
  <c r="G24" i="4"/>
  <c r="F24" i="4"/>
  <c r="K11" i="4"/>
  <c r="I11" i="4"/>
  <c r="G11" i="4"/>
  <c r="F11" i="4"/>
  <c r="K57" i="4"/>
  <c r="G57" i="4"/>
  <c r="F57" i="4"/>
  <c r="K53" i="4"/>
  <c r="G53" i="4"/>
  <c r="F53" i="4"/>
  <c r="K56" i="4"/>
  <c r="G56" i="4"/>
  <c r="F56" i="4"/>
  <c r="K55" i="4"/>
  <c r="G55" i="4"/>
  <c r="F55" i="4"/>
  <c r="K51" i="4"/>
  <c r="G51" i="4"/>
  <c r="F51" i="4"/>
  <c r="K33" i="4"/>
  <c r="G33" i="4"/>
  <c r="F33" i="4"/>
  <c r="K16" i="4"/>
  <c r="I16" i="4"/>
  <c r="G16" i="4"/>
  <c r="F16" i="4"/>
  <c r="K46" i="4"/>
  <c r="G46" i="4"/>
  <c r="F46" i="4"/>
  <c r="K30" i="4"/>
  <c r="G30" i="4"/>
  <c r="F30" i="4"/>
  <c r="K18" i="4"/>
  <c r="I18" i="4"/>
  <c r="G18" i="4"/>
  <c r="F18" i="4"/>
  <c r="K41" i="4"/>
  <c r="G41" i="4"/>
  <c r="F41" i="4"/>
  <c r="K36" i="4"/>
  <c r="G36" i="4"/>
  <c r="F36" i="4"/>
  <c r="K43" i="4"/>
  <c r="G43" i="4"/>
  <c r="F43" i="4"/>
  <c r="K42" i="4"/>
  <c r="G42" i="4"/>
  <c r="F42" i="4"/>
  <c r="K35" i="4"/>
  <c r="G35" i="4"/>
  <c r="F35" i="4"/>
  <c r="K40" i="4"/>
  <c r="G40" i="4"/>
  <c r="F40" i="4"/>
  <c r="K26" i="4"/>
  <c r="I26" i="4"/>
  <c r="G26" i="4"/>
  <c r="F26" i="4"/>
  <c r="K39" i="4"/>
  <c r="G39" i="4"/>
  <c r="F39" i="4"/>
  <c r="K14" i="4"/>
  <c r="I14" i="4"/>
  <c r="G14" i="4"/>
  <c r="F14" i="4"/>
  <c r="K32" i="4"/>
  <c r="G32" i="4"/>
  <c r="F32" i="4"/>
  <c r="K13" i="4"/>
  <c r="I13" i="4"/>
  <c r="G13" i="4"/>
  <c r="F13" i="4"/>
  <c r="K21" i="4"/>
  <c r="I21" i="4"/>
  <c r="G21" i="4"/>
  <c r="F21" i="4"/>
  <c r="K31" i="4"/>
  <c r="G31" i="4"/>
  <c r="F31" i="4"/>
  <c r="K23" i="4"/>
  <c r="I23" i="4"/>
  <c r="G23" i="4"/>
  <c r="F23" i="4"/>
  <c r="K20" i="4"/>
  <c r="I20" i="4"/>
  <c r="G20" i="4"/>
  <c r="F20" i="4"/>
  <c r="K12" i="4"/>
  <c r="I12" i="4"/>
  <c r="G12" i="4"/>
  <c r="F12" i="4"/>
  <c r="K25" i="4"/>
  <c r="I25" i="4"/>
  <c r="G25" i="4"/>
  <c r="F25" i="4"/>
  <c r="K15" i="4"/>
  <c r="I15" i="4"/>
  <c r="G15" i="4"/>
  <c r="F15" i="4"/>
  <c r="K19" i="4"/>
  <c r="I19" i="4"/>
  <c r="G19" i="4"/>
  <c r="F19" i="4"/>
  <c r="K22" i="4"/>
  <c r="I22" i="4"/>
  <c r="G22" i="4"/>
  <c r="F22" i="4"/>
  <c r="K6" i="4"/>
  <c r="I6" i="4"/>
  <c r="G6" i="4"/>
  <c r="F6" i="4"/>
  <c r="K8" i="4"/>
  <c r="I8" i="4"/>
  <c r="G8" i="4"/>
  <c r="F8" i="4"/>
  <c r="K17" i="4"/>
  <c r="I17" i="4"/>
  <c r="G17" i="4"/>
  <c r="F17" i="4"/>
  <c r="K5" i="4"/>
  <c r="J5" i="4"/>
  <c r="I5" i="4"/>
  <c r="G5" i="4"/>
  <c r="F5" i="4"/>
  <c r="K7" i="4"/>
  <c r="I7" i="4"/>
  <c r="G7" i="4"/>
  <c r="F7" i="4"/>
  <c r="K28" i="3"/>
  <c r="J28" i="3"/>
  <c r="I28" i="3"/>
  <c r="G28" i="3"/>
  <c r="F28" i="3"/>
  <c r="C27" i="1" s="1"/>
  <c r="K27" i="3"/>
  <c r="J27" i="3"/>
  <c r="I27" i="3"/>
  <c r="G27" i="3"/>
  <c r="F27" i="3"/>
  <c r="K25" i="3"/>
  <c r="J25" i="3"/>
  <c r="I25" i="3"/>
  <c r="G25" i="3"/>
  <c r="F25" i="3"/>
  <c r="K24" i="3"/>
  <c r="J24" i="3"/>
  <c r="I24" i="3"/>
  <c r="G24" i="3"/>
  <c r="F24" i="3"/>
  <c r="K23" i="3"/>
  <c r="J23" i="3"/>
  <c r="I23" i="3"/>
  <c r="G23" i="3"/>
  <c r="F23" i="3"/>
  <c r="K14" i="3"/>
  <c r="J14" i="3"/>
  <c r="I14" i="3"/>
  <c r="G14" i="3"/>
  <c r="F14" i="3"/>
  <c r="K15" i="3"/>
  <c r="J15" i="3"/>
  <c r="I15" i="3"/>
  <c r="G15" i="3"/>
  <c r="F15" i="3"/>
  <c r="K22" i="3"/>
  <c r="J22" i="3"/>
  <c r="I22" i="3"/>
  <c r="G22" i="3"/>
  <c r="F22" i="3"/>
  <c r="K21" i="3"/>
  <c r="J21" i="3"/>
  <c r="I21" i="3"/>
  <c r="G21" i="3"/>
  <c r="F21" i="3"/>
  <c r="K20" i="3"/>
  <c r="J20" i="3"/>
  <c r="I20" i="3"/>
  <c r="G20" i="3"/>
  <c r="F20" i="3"/>
  <c r="K19" i="3"/>
  <c r="J19" i="3"/>
  <c r="I19" i="3"/>
  <c r="G19" i="3"/>
  <c r="F19" i="3"/>
  <c r="K18" i="3"/>
  <c r="J18" i="3"/>
  <c r="I18" i="3"/>
  <c r="G18" i="3"/>
  <c r="F18" i="3"/>
  <c r="K17" i="3"/>
  <c r="J17" i="3"/>
  <c r="I17" i="3"/>
  <c r="G17" i="3"/>
  <c r="F17" i="3"/>
  <c r="K11" i="3"/>
  <c r="J11" i="3"/>
  <c r="I11" i="3"/>
  <c r="G11" i="3"/>
  <c r="F11" i="3"/>
  <c r="K16" i="3"/>
  <c r="J16" i="3"/>
  <c r="I16" i="3"/>
  <c r="G16" i="3"/>
  <c r="F16" i="3"/>
  <c r="K9" i="3"/>
  <c r="J9" i="3"/>
  <c r="I9" i="3"/>
  <c r="G9" i="3"/>
  <c r="F9" i="3"/>
  <c r="K13" i="3"/>
  <c r="J13" i="3"/>
  <c r="I13" i="3"/>
  <c r="G13" i="3"/>
  <c r="F13" i="3"/>
  <c r="K6" i="3"/>
  <c r="J6" i="3"/>
  <c r="I6" i="3"/>
  <c r="G6" i="3"/>
  <c r="F6" i="3"/>
  <c r="K12" i="3"/>
  <c r="J12" i="3"/>
  <c r="I12" i="3"/>
  <c r="G12" i="3"/>
  <c r="F12" i="3"/>
  <c r="A9" i="3"/>
  <c r="K10" i="3"/>
  <c r="J10" i="3"/>
  <c r="I10" i="3"/>
  <c r="G10" i="3"/>
  <c r="F10" i="3"/>
  <c r="K8" i="3"/>
  <c r="J8" i="3"/>
  <c r="I8" i="3"/>
  <c r="G8" i="3"/>
  <c r="F8" i="3"/>
  <c r="K7" i="3"/>
  <c r="J7" i="3"/>
  <c r="I7" i="3"/>
  <c r="G7" i="3"/>
  <c r="F7" i="3"/>
  <c r="K5" i="3"/>
  <c r="J5" i="3"/>
  <c r="I5" i="3"/>
  <c r="G5" i="3"/>
  <c r="F5" i="3"/>
  <c r="H285" i="1"/>
  <c r="G285" i="1"/>
  <c r="E285" i="1"/>
  <c r="D285" i="1"/>
  <c r="H284" i="1"/>
  <c r="G284" i="1"/>
  <c r="E284" i="1"/>
  <c r="D284" i="1"/>
  <c r="H283" i="1"/>
  <c r="G283" i="1"/>
  <c r="E283" i="1"/>
  <c r="D283" i="1"/>
  <c r="H282" i="1"/>
  <c r="G282" i="1"/>
  <c r="E282" i="1"/>
  <c r="D282" i="1"/>
  <c r="H281" i="1"/>
  <c r="G281" i="1"/>
  <c r="F281" i="1"/>
  <c r="E281" i="1"/>
  <c r="D281" i="1"/>
  <c r="H280" i="1"/>
  <c r="G280" i="1"/>
  <c r="E280" i="1"/>
  <c r="D280" i="1"/>
  <c r="H279" i="1"/>
  <c r="G279" i="1"/>
  <c r="E279" i="1"/>
  <c r="D279" i="1"/>
  <c r="H278" i="1"/>
  <c r="G278" i="1"/>
  <c r="E278" i="1"/>
  <c r="D278" i="1"/>
  <c r="H277" i="1"/>
  <c r="G277" i="1"/>
  <c r="E277" i="1"/>
  <c r="D277" i="1"/>
  <c r="H276" i="1"/>
  <c r="G276" i="1"/>
  <c r="E276" i="1"/>
  <c r="D276" i="1"/>
  <c r="H275" i="1"/>
  <c r="G275" i="1"/>
  <c r="F275" i="1"/>
  <c r="E275" i="1"/>
  <c r="D275" i="1"/>
  <c r="H274" i="1"/>
  <c r="G274" i="1"/>
  <c r="E274" i="1"/>
  <c r="D274" i="1"/>
  <c r="H273" i="1"/>
  <c r="G273" i="1"/>
  <c r="E273" i="1"/>
  <c r="D273" i="1"/>
  <c r="H272" i="1"/>
  <c r="G272" i="1"/>
  <c r="E272" i="1"/>
  <c r="D272" i="1"/>
  <c r="H271" i="1"/>
  <c r="G271" i="1"/>
  <c r="F271" i="1"/>
  <c r="E271" i="1"/>
  <c r="D271" i="1"/>
  <c r="H270" i="1"/>
  <c r="G270" i="1"/>
  <c r="E270" i="1"/>
  <c r="D270" i="1"/>
  <c r="H269" i="1"/>
  <c r="G269" i="1"/>
  <c r="E269" i="1"/>
  <c r="D269" i="1"/>
  <c r="H268" i="1"/>
  <c r="G268" i="1"/>
  <c r="E268" i="1"/>
  <c r="D268" i="1"/>
  <c r="H267" i="1"/>
  <c r="G267" i="1"/>
  <c r="E267" i="1"/>
  <c r="D267" i="1"/>
  <c r="H266" i="1"/>
  <c r="G266" i="1"/>
  <c r="E266" i="1"/>
  <c r="D266" i="1"/>
  <c r="H265" i="1"/>
  <c r="G265" i="1"/>
  <c r="F265" i="1"/>
  <c r="E265" i="1"/>
  <c r="D265" i="1"/>
  <c r="H264" i="1"/>
  <c r="G264" i="1"/>
  <c r="E264" i="1"/>
  <c r="D264" i="1"/>
  <c r="H263" i="1"/>
  <c r="G263" i="1"/>
  <c r="E263" i="1"/>
  <c r="D263" i="1"/>
  <c r="H262" i="1"/>
  <c r="G262" i="1"/>
  <c r="E262" i="1"/>
  <c r="D262" i="1"/>
  <c r="H261" i="1"/>
  <c r="G261" i="1"/>
  <c r="E261" i="1"/>
  <c r="D261" i="1"/>
  <c r="H260" i="1"/>
  <c r="G260" i="1"/>
  <c r="E260" i="1"/>
  <c r="D260" i="1"/>
  <c r="H259" i="1"/>
  <c r="G259" i="1"/>
  <c r="F259" i="1"/>
  <c r="E259" i="1"/>
  <c r="D259" i="1"/>
  <c r="H258" i="1"/>
  <c r="G258" i="1"/>
  <c r="E258" i="1"/>
  <c r="D258" i="1"/>
  <c r="H257" i="1"/>
  <c r="G257" i="1"/>
  <c r="E257" i="1"/>
  <c r="D257" i="1"/>
  <c r="H256" i="1"/>
  <c r="G256" i="1"/>
  <c r="E256" i="1"/>
  <c r="D256" i="1"/>
  <c r="H255" i="1"/>
  <c r="G255" i="1"/>
  <c r="F255" i="1"/>
  <c r="E255" i="1"/>
  <c r="D255" i="1"/>
  <c r="H254" i="1"/>
  <c r="G254" i="1"/>
  <c r="E254" i="1"/>
  <c r="D254" i="1"/>
  <c r="H253" i="1"/>
  <c r="G253" i="1"/>
  <c r="D253" i="1"/>
  <c r="H252" i="1"/>
  <c r="G252" i="1"/>
  <c r="D252" i="1"/>
  <c r="H251" i="1"/>
  <c r="G251" i="1"/>
  <c r="D251" i="1"/>
  <c r="H250" i="1"/>
  <c r="G250" i="1"/>
  <c r="D250" i="1"/>
  <c r="H249" i="1"/>
  <c r="G249" i="1"/>
  <c r="F249" i="1"/>
  <c r="D249" i="1"/>
  <c r="H248" i="1"/>
  <c r="G248" i="1"/>
  <c r="D248" i="1"/>
  <c r="H247" i="1"/>
  <c r="G247" i="1"/>
  <c r="D247" i="1"/>
  <c r="H246" i="1"/>
  <c r="G246" i="1"/>
  <c r="D246" i="1"/>
  <c r="H245" i="1"/>
  <c r="G245" i="1"/>
  <c r="D245" i="1"/>
  <c r="H244" i="1"/>
  <c r="G244" i="1"/>
  <c r="D244" i="1"/>
  <c r="H243" i="1"/>
  <c r="G243" i="1"/>
  <c r="F243" i="1"/>
  <c r="D243" i="1"/>
  <c r="H242" i="1"/>
  <c r="G242" i="1"/>
  <c r="D242" i="1"/>
  <c r="H241" i="1"/>
  <c r="G241" i="1"/>
  <c r="D241" i="1"/>
  <c r="H240" i="1"/>
  <c r="G240" i="1"/>
  <c r="D240" i="1"/>
  <c r="H239" i="1"/>
  <c r="G239" i="1"/>
  <c r="F239" i="1"/>
  <c r="D239" i="1"/>
  <c r="H238" i="1"/>
  <c r="G238" i="1"/>
  <c r="D238" i="1"/>
  <c r="H237" i="1"/>
  <c r="G237" i="1"/>
  <c r="D237" i="1"/>
  <c r="H236" i="1"/>
  <c r="G236" i="1"/>
  <c r="D236" i="1"/>
  <c r="H235" i="1"/>
  <c r="G235" i="1"/>
  <c r="D235" i="1"/>
  <c r="H234" i="1"/>
  <c r="G234" i="1"/>
  <c r="D234" i="1"/>
  <c r="H233" i="1"/>
  <c r="G233" i="1"/>
  <c r="F233" i="1"/>
  <c r="D233" i="1"/>
  <c r="H232" i="1"/>
  <c r="G232" i="1"/>
  <c r="D232" i="1"/>
  <c r="H231" i="1"/>
  <c r="G231" i="1"/>
  <c r="D231" i="1"/>
  <c r="H230" i="1"/>
  <c r="G230" i="1"/>
  <c r="D230" i="1"/>
  <c r="H229" i="1"/>
  <c r="G229" i="1"/>
  <c r="D229" i="1"/>
  <c r="H228" i="1"/>
  <c r="G228" i="1"/>
  <c r="D228" i="1"/>
  <c r="H227" i="1"/>
  <c r="G227" i="1"/>
  <c r="F227" i="1"/>
  <c r="D227" i="1"/>
  <c r="H226" i="1"/>
  <c r="G226" i="1"/>
  <c r="D226" i="1"/>
  <c r="H225" i="1"/>
  <c r="G225" i="1"/>
  <c r="D225" i="1"/>
  <c r="H224" i="1"/>
  <c r="G224" i="1"/>
  <c r="D224" i="1"/>
  <c r="H223" i="1"/>
  <c r="G223" i="1"/>
  <c r="F223" i="1"/>
  <c r="D223" i="1"/>
  <c r="H222" i="1"/>
  <c r="G222" i="1"/>
  <c r="D222" i="1"/>
  <c r="H221" i="1"/>
  <c r="G221" i="1"/>
  <c r="D221" i="1"/>
  <c r="H220" i="1"/>
  <c r="G220" i="1"/>
  <c r="D220" i="1"/>
  <c r="H219" i="1"/>
  <c r="G219" i="1"/>
  <c r="D219" i="1"/>
  <c r="H218" i="1"/>
  <c r="G218" i="1"/>
  <c r="D218" i="1"/>
  <c r="H217" i="1"/>
  <c r="G217" i="1"/>
  <c r="F217" i="1"/>
  <c r="D217" i="1"/>
  <c r="H216" i="1"/>
  <c r="G216" i="1"/>
  <c r="D216" i="1"/>
  <c r="H215" i="1"/>
  <c r="G215" i="1"/>
  <c r="D215" i="1"/>
  <c r="H214" i="1"/>
  <c r="G214" i="1"/>
  <c r="D214" i="1"/>
  <c r="H213" i="1"/>
  <c r="G213" i="1"/>
  <c r="D213" i="1"/>
  <c r="H212" i="1"/>
  <c r="G212" i="1"/>
  <c r="D212" i="1"/>
  <c r="H211" i="1"/>
  <c r="G211" i="1"/>
  <c r="F211" i="1"/>
  <c r="D211" i="1"/>
  <c r="H210" i="1"/>
  <c r="G210" i="1"/>
  <c r="D210" i="1"/>
  <c r="H209" i="1"/>
  <c r="G209" i="1"/>
  <c r="D209" i="1"/>
  <c r="H208" i="1"/>
  <c r="G208" i="1"/>
  <c r="D208" i="1"/>
  <c r="H207" i="1"/>
  <c r="G207" i="1"/>
  <c r="F207" i="1"/>
  <c r="D207" i="1"/>
  <c r="H206" i="1"/>
  <c r="G206" i="1"/>
  <c r="D206" i="1"/>
  <c r="H205" i="1"/>
  <c r="G205" i="1"/>
  <c r="D205" i="1"/>
  <c r="H204" i="1"/>
  <c r="G204" i="1"/>
  <c r="D204" i="1"/>
  <c r="H203" i="1"/>
  <c r="G203" i="1"/>
  <c r="D203" i="1"/>
  <c r="H202" i="1"/>
  <c r="G202" i="1"/>
  <c r="D202" i="1"/>
  <c r="H201" i="1"/>
  <c r="G201" i="1"/>
  <c r="F201" i="1"/>
  <c r="D201" i="1"/>
  <c r="H200" i="1"/>
  <c r="G200" i="1"/>
  <c r="D200" i="1"/>
  <c r="H199" i="1"/>
  <c r="G199" i="1"/>
  <c r="D199" i="1"/>
  <c r="H198" i="1"/>
  <c r="G198" i="1"/>
  <c r="D198" i="1"/>
  <c r="H197" i="1"/>
  <c r="G197" i="1"/>
  <c r="D197" i="1"/>
  <c r="H196" i="1"/>
  <c r="G196" i="1"/>
  <c r="D196" i="1"/>
  <c r="H195" i="1"/>
  <c r="G195" i="1"/>
  <c r="F195" i="1"/>
  <c r="D195" i="1"/>
  <c r="H194" i="1"/>
  <c r="G194" i="1"/>
  <c r="D194" i="1"/>
  <c r="H193" i="1"/>
  <c r="G193" i="1"/>
  <c r="D193" i="1"/>
  <c r="H192" i="1"/>
  <c r="G192" i="1"/>
  <c r="D192" i="1"/>
  <c r="H191" i="1"/>
  <c r="G191" i="1"/>
  <c r="F191" i="1"/>
  <c r="D191" i="1"/>
  <c r="H190" i="1"/>
  <c r="G190" i="1"/>
  <c r="D190" i="1"/>
  <c r="H189" i="1"/>
  <c r="G189" i="1"/>
  <c r="D189" i="1"/>
  <c r="H188" i="1"/>
  <c r="G188" i="1"/>
  <c r="D188" i="1"/>
  <c r="H187" i="1"/>
  <c r="G187" i="1"/>
  <c r="D187" i="1"/>
  <c r="H186" i="1"/>
  <c r="G186" i="1"/>
  <c r="D186" i="1"/>
  <c r="H185" i="1"/>
  <c r="G185" i="1"/>
  <c r="F185" i="1"/>
  <c r="D185" i="1"/>
  <c r="H184" i="1"/>
  <c r="G184" i="1"/>
  <c r="D184" i="1"/>
  <c r="H183" i="1"/>
  <c r="G183" i="1"/>
  <c r="D183" i="1"/>
  <c r="H182" i="1"/>
  <c r="G182" i="1"/>
  <c r="D182" i="1"/>
  <c r="H181" i="1"/>
  <c r="G181" i="1"/>
  <c r="D181" i="1"/>
  <c r="H180" i="1"/>
  <c r="G180" i="1"/>
  <c r="D180" i="1"/>
  <c r="H179" i="1"/>
  <c r="G179" i="1"/>
  <c r="F179" i="1"/>
  <c r="D179" i="1"/>
  <c r="H178" i="1"/>
  <c r="G178" i="1"/>
  <c r="D178" i="1"/>
  <c r="H177" i="1"/>
  <c r="G177" i="1"/>
  <c r="D177" i="1"/>
  <c r="H176" i="1"/>
  <c r="G176" i="1"/>
  <c r="D176" i="1"/>
  <c r="H175" i="1"/>
  <c r="G175" i="1"/>
  <c r="F175" i="1"/>
  <c r="D175" i="1"/>
  <c r="H174" i="1"/>
  <c r="G174" i="1"/>
  <c r="D174" i="1"/>
  <c r="H173" i="1"/>
  <c r="G173" i="1"/>
  <c r="D173" i="1"/>
  <c r="H172" i="1"/>
  <c r="G172" i="1"/>
  <c r="D172" i="1"/>
  <c r="H171" i="1"/>
  <c r="G171" i="1"/>
  <c r="D171" i="1"/>
  <c r="H170" i="1"/>
  <c r="G170" i="1"/>
  <c r="D170" i="1"/>
  <c r="H169" i="1"/>
  <c r="G169" i="1"/>
  <c r="F169" i="1"/>
  <c r="D169" i="1"/>
  <c r="H168" i="1"/>
  <c r="G168" i="1"/>
  <c r="D168" i="1"/>
  <c r="H167" i="1"/>
  <c r="G167" i="1"/>
  <c r="D167" i="1"/>
  <c r="H166" i="1"/>
  <c r="G166" i="1"/>
  <c r="D166" i="1"/>
  <c r="H165" i="1"/>
  <c r="G165" i="1"/>
  <c r="D165" i="1"/>
  <c r="H164" i="1"/>
  <c r="G164" i="1"/>
  <c r="D164" i="1"/>
  <c r="H163" i="1"/>
  <c r="G163" i="1"/>
  <c r="F163" i="1"/>
  <c r="D163" i="1"/>
  <c r="H162" i="1"/>
  <c r="G162" i="1"/>
  <c r="D162" i="1"/>
  <c r="H161" i="1"/>
  <c r="G161" i="1"/>
  <c r="D161" i="1"/>
  <c r="H160" i="1"/>
  <c r="G160" i="1"/>
  <c r="D160" i="1"/>
  <c r="H159" i="1"/>
  <c r="G159" i="1"/>
  <c r="F159" i="1"/>
  <c r="D159" i="1"/>
  <c r="H158" i="1"/>
  <c r="G158" i="1"/>
  <c r="D158" i="1"/>
  <c r="H157" i="1"/>
  <c r="G157" i="1"/>
  <c r="D157" i="1"/>
  <c r="H156" i="1"/>
  <c r="G156" i="1"/>
  <c r="D156" i="1"/>
  <c r="H155" i="1"/>
  <c r="G155" i="1"/>
  <c r="D155" i="1"/>
  <c r="H154" i="1"/>
  <c r="G154" i="1"/>
  <c r="D154" i="1"/>
  <c r="H153" i="1"/>
  <c r="G153" i="1"/>
  <c r="D153" i="1"/>
  <c r="H152" i="1"/>
  <c r="G152" i="1"/>
  <c r="H151" i="1"/>
  <c r="D151" i="1"/>
  <c r="H150" i="1"/>
  <c r="G150" i="1"/>
  <c r="F150" i="1"/>
  <c r="H149" i="1"/>
  <c r="G149" i="1"/>
  <c r="H148" i="1"/>
  <c r="G148" i="1"/>
  <c r="D148" i="1"/>
  <c r="H147" i="1"/>
  <c r="G147" i="1"/>
  <c r="D147" i="1"/>
  <c r="H146" i="1"/>
  <c r="G146" i="1"/>
  <c r="D146" i="1"/>
  <c r="H145" i="1"/>
  <c r="G145" i="1"/>
  <c r="H144" i="1"/>
  <c r="G144" i="1"/>
  <c r="F144" i="1"/>
  <c r="H143" i="1"/>
  <c r="G143" i="1"/>
  <c r="H142" i="1"/>
  <c r="G142" i="1"/>
  <c r="H141" i="1"/>
  <c r="G141" i="1"/>
  <c r="H140" i="1"/>
  <c r="G140" i="1"/>
  <c r="F140" i="1"/>
  <c r="H139" i="1"/>
  <c r="G139" i="1"/>
  <c r="H138" i="1"/>
  <c r="G138" i="1"/>
  <c r="H137" i="1"/>
  <c r="G137" i="1"/>
  <c r="H136" i="1"/>
  <c r="G136" i="1"/>
  <c r="F136" i="1"/>
  <c r="H135" i="1"/>
  <c r="G135" i="1"/>
  <c r="H134" i="1"/>
  <c r="G134" i="1"/>
  <c r="H133" i="1"/>
  <c r="G133" i="1"/>
  <c r="H132" i="1"/>
  <c r="G132" i="1"/>
  <c r="F132" i="1"/>
  <c r="H131" i="1"/>
  <c r="G131" i="1"/>
  <c r="H130" i="1"/>
  <c r="G130" i="1"/>
  <c r="H129" i="1"/>
  <c r="G129" i="1"/>
  <c r="H128" i="1"/>
  <c r="G128" i="1"/>
  <c r="F128" i="1"/>
  <c r="H127" i="1"/>
  <c r="G127" i="1"/>
  <c r="H126" i="1"/>
  <c r="G126" i="1"/>
  <c r="H125" i="1"/>
  <c r="G125" i="1"/>
  <c r="H124" i="1"/>
  <c r="G124" i="1"/>
  <c r="F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F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F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F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F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F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F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F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F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F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F46" i="1"/>
  <c r="H45" i="1"/>
  <c r="G45" i="1"/>
  <c r="H44" i="1"/>
  <c r="G44" i="1"/>
  <c r="H43" i="1"/>
  <c r="G43" i="1"/>
  <c r="H42" i="1"/>
  <c r="G42" i="1"/>
  <c r="H41" i="1"/>
  <c r="G41" i="1"/>
  <c r="H40" i="1"/>
  <c r="G40" i="1"/>
  <c r="F32" i="1"/>
  <c r="F25" i="1"/>
  <c r="F23" i="1"/>
  <c r="F21" i="1"/>
  <c r="F19" i="1"/>
  <c r="F17" i="1"/>
  <c r="F15" i="1"/>
  <c r="F13" i="1"/>
  <c r="F11" i="1"/>
  <c r="F9" i="1"/>
  <c r="F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H4" i="1"/>
  <c r="G4" i="1"/>
  <c r="F4" i="1"/>
  <c r="E128" i="1" l="1"/>
  <c r="E132" i="1"/>
  <c r="E125" i="1"/>
  <c r="E129" i="1"/>
  <c r="E133" i="1"/>
  <c r="E127" i="1"/>
  <c r="E131" i="1"/>
  <c r="E123" i="1"/>
  <c r="E126" i="1"/>
  <c r="E130" i="1"/>
  <c r="E134" i="1"/>
  <c r="D123" i="1"/>
  <c r="D75" i="1"/>
  <c r="D91" i="1"/>
  <c r="D107" i="1"/>
  <c r="D77" i="1"/>
  <c r="D93" i="1"/>
  <c r="D109" i="1"/>
  <c r="D117" i="1"/>
  <c r="D85" i="1"/>
  <c r="D101" i="1"/>
  <c r="D125" i="1"/>
  <c r="D65" i="1"/>
  <c r="D137" i="1"/>
  <c r="D89" i="1"/>
  <c r="D138" i="1"/>
  <c r="D82" i="1"/>
  <c r="D98" i="1"/>
  <c r="D114" i="1"/>
  <c r="D131" i="1"/>
  <c r="D139" i="1"/>
  <c r="D76" i="1"/>
  <c r="D92" i="1"/>
  <c r="D108" i="1"/>
  <c r="D124" i="1"/>
  <c r="D132" i="1"/>
  <c r="D140" i="1"/>
  <c r="D68" i="1"/>
  <c r="D84" i="1"/>
  <c r="D100" i="1"/>
  <c r="D116" i="1"/>
  <c r="D141" i="1"/>
  <c r="D69" i="1"/>
  <c r="D63" i="1"/>
  <c r="D79" i="1"/>
  <c r="D95" i="1"/>
  <c r="D111" i="1"/>
  <c r="D72" i="1"/>
  <c r="D88" i="1"/>
  <c r="D104" i="1"/>
  <c r="D120" i="1"/>
  <c r="D128" i="1"/>
  <c r="D136" i="1"/>
  <c r="D80" i="1"/>
  <c r="D96" i="1"/>
  <c r="D112" i="1"/>
  <c r="D73" i="1"/>
  <c r="D81" i="1"/>
  <c r="D97" i="1"/>
  <c r="D113" i="1"/>
  <c r="D129" i="1"/>
  <c r="D105" i="1"/>
  <c r="D121" i="1"/>
  <c r="D74" i="1"/>
  <c r="D90" i="1"/>
  <c r="D106" i="1"/>
  <c r="D122" i="1"/>
  <c r="D130" i="1"/>
  <c r="D59" i="1"/>
  <c r="D67" i="1"/>
  <c r="D83" i="1"/>
  <c r="D99" i="1"/>
  <c r="D115" i="1"/>
  <c r="D60" i="1"/>
  <c r="D61" i="1"/>
  <c r="D133" i="1"/>
  <c r="D70" i="1"/>
  <c r="D86" i="1"/>
  <c r="D102" i="1"/>
  <c r="D118" i="1"/>
  <c r="D126" i="1"/>
  <c r="D134" i="1"/>
  <c r="D62" i="1"/>
  <c r="D78" i="1"/>
  <c r="D94" i="1"/>
  <c r="D110" i="1"/>
  <c r="D71" i="1"/>
  <c r="D87" i="1"/>
  <c r="D103" i="1"/>
  <c r="D119" i="1"/>
  <c r="D127" i="1"/>
  <c r="D135" i="1"/>
  <c r="E135" i="1"/>
  <c r="E136" i="1"/>
  <c r="E137" i="1"/>
  <c r="C16" i="1"/>
  <c r="C5" i="1"/>
  <c r="E121" i="1"/>
  <c r="C15" i="1"/>
  <c r="E76" i="1"/>
  <c r="E88" i="1"/>
  <c r="E92" i="1"/>
  <c r="E96" i="1"/>
  <c r="E108" i="1"/>
  <c r="E112" i="1"/>
  <c r="E120" i="1"/>
  <c r="C4" i="1"/>
  <c r="E104" i="1"/>
  <c r="D57" i="1"/>
  <c r="C7" i="1"/>
  <c r="C8" i="1"/>
  <c r="C20" i="1"/>
  <c r="C23" i="1"/>
  <c r="D58" i="1"/>
  <c r="D48" i="1"/>
  <c r="E60" i="1"/>
  <c r="C12" i="1"/>
  <c r="E17" i="1"/>
  <c r="E21" i="1"/>
  <c r="E33" i="1"/>
  <c r="E37" i="1"/>
  <c r="E53" i="1"/>
  <c r="E93" i="1"/>
  <c r="E109" i="1"/>
  <c r="E35" i="1"/>
  <c r="C11" i="1"/>
  <c r="C26" i="1"/>
  <c r="C19" i="1"/>
  <c r="E47" i="1"/>
  <c r="E63" i="1"/>
  <c r="E79" i="1"/>
  <c r="E95" i="1"/>
  <c r="E103" i="1"/>
  <c r="E111" i="1"/>
  <c r="E13" i="1"/>
  <c r="C21" i="1"/>
  <c r="E34" i="1"/>
  <c r="E50" i="1"/>
  <c r="E66" i="1"/>
  <c r="E82" i="1"/>
  <c r="C13" i="1"/>
  <c r="E25" i="1"/>
  <c r="E55" i="1"/>
  <c r="E97" i="1"/>
  <c r="E113" i="1"/>
  <c r="E45" i="1"/>
  <c r="E61" i="1"/>
  <c r="E77" i="1"/>
  <c r="C14" i="1"/>
  <c r="E59" i="1"/>
  <c r="E75" i="1"/>
  <c r="E69" i="1"/>
  <c r="E85" i="1"/>
  <c r="E101" i="1"/>
  <c r="E117" i="1"/>
  <c r="E89" i="1"/>
  <c r="E105" i="1"/>
  <c r="E9" i="1"/>
  <c r="C22" i="1"/>
  <c r="E58" i="1"/>
  <c r="E74" i="1"/>
  <c r="E71" i="1"/>
  <c r="E87" i="1"/>
  <c r="E119" i="1"/>
  <c r="E84" i="1"/>
  <c r="E100" i="1"/>
  <c r="E116" i="1"/>
  <c r="C9" i="1"/>
  <c r="C17" i="1"/>
  <c r="C24" i="1"/>
  <c r="E46" i="1"/>
  <c r="E62" i="1"/>
  <c r="E78" i="1"/>
  <c r="E5" i="1"/>
  <c r="E51" i="1"/>
  <c r="E67" i="1"/>
  <c r="E83" i="1"/>
  <c r="E91" i="1"/>
  <c r="E99" i="1"/>
  <c r="E107" i="1"/>
  <c r="E115" i="1"/>
  <c r="E49" i="1"/>
  <c r="E65" i="1"/>
  <c r="E81" i="1"/>
  <c r="E86" i="1"/>
  <c r="E94" i="1"/>
  <c r="E102" i="1"/>
  <c r="E110" i="1"/>
  <c r="E118" i="1"/>
  <c r="C10" i="1"/>
  <c r="C18" i="1"/>
  <c r="C25" i="1"/>
  <c r="E56" i="1"/>
  <c r="E72" i="1"/>
  <c r="E54" i="1"/>
  <c r="E70" i="1"/>
  <c r="E29" i="1"/>
  <c r="E52" i="1"/>
  <c r="E68" i="1"/>
  <c r="C6" i="1"/>
  <c r="E41" i="1"/>
  <c r="E57" i="1"/>
  <c r="E73" i="1"/>
  <c r="E90" i="1"/>
  <c r="E98" i="1"/>
  <c r="E106" i="1"/>
  <c r="E114" i="1"/>
  <c r="E48" i="1"/>
  <c r="E64" i="1"/>
  <c r="E80" i="1"/>
  <c r="E7" i="1"/>
  <c r="E4" i="1"/>
  <c r="E8" i="1"/>
  <c r="E11" i="1"/>
  <c r="E12" i="1"/>
  <c r="E15" i="1"/>
  <c r="E16" i="1"/>
  <c r="E19" i="1"/>
  <c r="E20" i="1"/>
  <c r="E23" i="1"/>
  <c r="E24" i="1"/>
  <c r="E27" i="1"/>
  <c r="E28" i="1"/>
  <c r="E31" i="1"/>
  <c r="E32" i="1"/>
  <c r="E36" i="1"/>
  <c r="E39" i="1"/>
  <c r="E40" i="1"/>
  <c r="E43" i="1"/>
  <c r="E44" i="1"/>
  <c r="D14" i="1"/>
  <c r="D29" i="1"/>
  <c r="D53" i="1"/>
  <c r="D55" i="1"/>
  <c r="D49" i="1"/>
  <c r="D52" i="1"/>
  <c r="D54" i="1"/>
  <c r="D56" i="1"/>
  <c r="D7" i="1"/>
  <c r="D10" i="1"/>
  <c r="D31" i="1"/>
  <c r="D40" i="1"/>
  <c r="D4" i="1"/>
  <c r="D22" i="1"/>
  <c r="D38" i="1"/>
  <c r="D5" i="1"/>
  <c r="D15" i="1"/>
  <c r="D19" i="1"/>
  <c r="D23" i="1"/>
  <c r="D16" i="1"/>
  <c r="D27" i="1"/>
  <c r="D6" i="1"/>
  <c r="D17" i="1"/>
  <c r="D25" i="1"/>
  <c r="D11" i="1"/>
  <c r="D28" i="1"/>
  <c r="D43" i="1"/>
  <c r="D13" i="1"/>
  <c r="D41" i="1"/>
  <c r="D9" i="1"/>
  <c r="D21" i="1"/>
  <c r="D12" i="1"/>
  <c r="D20" i="1"/>
  <c r="D24" i="1"/>
  <c r="D26" i="1"/>
  <c r="D32" i="1"/>
  <c r="D34" i="1"/>
  <c r="D36" i="1"/>
  <c r="D42" i="1"/>
  <c r="D44" i="1"/>
  <c r="D46" i="1"/>
  <c r="D50" i="1"/>
  <c r="D18" i="1"/>
  <c r="D8" i="1"/>
  <c r="D30" i="1"/>
  <c r="D33" i="1"/>
  <c r="D35" i="1"/>
  <c r="D37" i="1"/>
  <c r="D39" i="1"/>
  <c r="D45" i="1"/>
  <c r="D47" i="1"/>
  <c r="D51" i="1"/>
  <c r="E6" i="1"/>
  <c r="E10" i="1"/>
  <c r="E14" i="1"/>
  <c r="E18" i="1"/>
  <c r="E22" i="1"/>
  <c r="E26" i="1"/>
  <c r="E30" i="1"/>
  <c r="E38" i="1"/>
  <c r="E42" i="1"/>
  <c r="D7" i="6"/>
  <c r="D8" i="6"/>
  <c r="D9" i="6" s="1"/>
  <c r="D10" i="6" s="1"/>
  <c r="D11" i="6" s="1"/>
  <c r="D7" i="8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D89" i="8" s="1"/>
  <c r="D90" i="8" s="1"/>
  <c r="D91" i="8" s="1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D130" i="8" s="1"/>
  <c r="D131" i="8" s="1"/>
  <c r="D132" i="8" s="1"/>
  <c r="D133" i="8" s="1"/>
  <c r="D134" i="8" s="1"/>
  <c r="D135" i="8" s="1"/>
  <c r="D136" i="8" s="1"/>
  <c r="D137" i="8" s="1"/>
  <c r="D138" i="8" s="1"/>
  <c r="D139" i="8" s="1"/>
  <c r="D140" i="8" s="1"/>
  <c r="D141" i="8" s="1"/>
  <c r="D142" i="8" s="1"/>
  <c r="D143" i="8" s="1"/>
  <c r="D144" i="8" s="1"/>
  <c r="D145" i="8" s="1"/>
  <c r="D146" i="8" s="1"/>
  <c r="D147" i="8" s="1"/>
  <c r="D148" i="8" s="1"/>
  <c r="D149" i="8" s="1"/>
  <c r="D150" i="8" s="1"/>
  <c r="D151" i="8" s="1"/>
  <c r="D152" i="8" s="1"/>
  <c r="D153" i="8" s="1"/>
  <c r="D154" i="8" s="1"/>
  <c r="D155" i="8" s="1"/>
  <c r="D156" i="8" s="1"/>
  <c r="D157" i="8" s="1"/>
  <c r="D158" i="8" s="1"/>
  <c r="D159" i="8" s="1"/>
  <c r="D160" i="8" s="1"/>
  <c r="D161" i="8" s="1"/>
  <c r="D162" i="8" s="1"/>
  <c r="D163" i="8" s="1"/>
  <c r="D164" i="8" s="1"/>
  <c r="D165" i="8" s="1"/>
  <c r="D166" i="8" s="1"/>
  <c r="D167" i="8" s="1"/>
  <c r="D168" i="8" s="1"/>
  <c r="D169" i="8" s="1"/>
  <c r="D170" i="8" s="1"/>
  <c r="D171" i="8" s="1"/>
  <c r="D172" i="8" s="1"/>
  <c r="D173" i="8" s="1"/>
  <c r="D174" i="8" s="1"/>
  <c r="D175" i="8" s="1"/>
  <c r="D176" i="8" s="1"/>
  <c r="D177" i="8" s="1"/>
  <c r="D178" i="8" s="1"/>
  <c r="D179" i="8" s="1"/>
  <c r="D180" i="8" s="1"/>
  <c r="D181" i="8" s="1"/>
  <c r="D182" i="8" s="1"/>
  <c r="D183" i="8" s="1"/>
  <c r="D184" i="8" s="1"/>
  <c r="D185" i="8" s="1"/>
  <c r="D186" i="8" s="1"/>
  <c r="D187" i="8" s="1"/>
  <c r="D188" i="8" s="1"/>
  <c r="D189" i="8" s="1"/>
  <c r="D190" i="8" s="1"/>
  <c r="D191" i="8" s="1"/>
  <c r="D192" i="8" s="1"/>
  <c r="D193" i="8" s="1"/>
  <c r="D194" i="8" s="1"/>
  <c r="D195" i="8" s="1"/>
  <c r="D196" i="8" s="1"/>
  <c r="D197" i="8" s="1"/>
  <c r="D198" i="8" s="1"/>
  <c r="D199" i="8" s="1"/>
  <c r="D200" i="8" s="1"/>
  <c r="D201" i="8" s="1"/>
  <c r="D202" i="8" s="1"/>
  <c r="D203" i="8" s="1"/>
  <c r="D204" i="8" s="1"/>
  <c r="D205" i="8" s="1"/>
  <c r="D206" i="8" s="1"/>
  <c r="D207" i="8" s="1"/>
  <c r="D208" i="8" s="1"/>
  <c r="D209" i="8" s="1"/>
  <c r="D210" i="8" s="1"/>
  <c r="D211" i="8" s="1"/>
  <c r="D212" i="8" s="1"/>
  <c r="D213" i="8" s="1"/>
  <c r="D214" i="8" s="1"/>
  <c r="D215" i="8" s="1"/>
  <c r="D216" i="8" s="1"/>
  <c r="D217" i="8" s="1"/>
  <c r="D218" i="8" s="1"/>
  <c r="D219" i="8" s="1"/>
  <c r="D220" i="8" s="1"/>
  <c r="D221" i="8" s="1"/>
  <c r="D222" i="8" s="1"/>
  <c r="D223" i="8" s="1"/>
  <c r="D224" i="8" s="1"/>
  <c r="D225" i="8" s="1"/>
  <c r="D226" i="8" s="1"/>
  <c r="D227" i="8" s="1"/>
  <c r="D228" i="8" s="1"/>
  <c r="D229" i="8" s="1"/>
  <c r="D230" i="8" s="1"/>
  <c r="D231" i="8" s="1"/>
  <c r="D232" i="8" s="1"/>
  <c r="D233" i="8" s="1"/>
  <c r="D234" i="8" s="1"/>
  <c r="D235" i="8" s="1"/>
  <c r="D236" i="8" s="1"/>
  <c r="D237" i="8" s="1"/>
  <c r="D238" i="8" s="1"/>
  <c r="D239" i="8" s="1"/>
  <c r="D240" i="8" s="1"/>
  <c r="D241" i="8" s="1"/>
  <c r="D242" i="8" s="1"/>
  <c r="D243" i="8" s="1"/>
  <c r="D244" i="8" s="1"/>
  <c r="D245" i="8" s="1"/>
  <c r="D246" i="8" s="1"/>
  <c r="D247" i="8" s="1"/>
  <c r="D248" i="8" s="1"/>
  <c r="D249" i="8" s="1"/>
  <c r="D250" i="8" s="1"/>
  <c r="D251" i="8" s="1"/>
  <c r="D252" i="8" s="1"/>
  <c r="D253" i="8" s="1"/>
  <c r="D254" i="8" s="1"/>
  <c r="D255" i="8" s="1"/>
  <c r="D256" i="8" s="1"/>
  <c r="D257" i="8" s="1"/>
  <c r="D258" i="8" s="1"/>
  <c r="D259" i="8" s="1"/>
  <c r="D260" i="8" s="1"/>
  <c r="D261" i="8" s="1"/>
  <c r="D262" i="8" s="1"/>
  <c r="D263" i="8" s="1"/>
  <c r="D264" i="8" s="1"/>
  <c r="D265" i="8" s="1"/>
  <c r="D266" i="8" s="1"/>
  <c r="D267" i="8" s="1"/>
  <c r="D268" i="8" s="1"/>
  <c r="D269" i="8" s="1"/>
  <c r="D270" i="8" s="1"/>
  <c r="D271" i="8" s="1"/>
  <c r="D272" i="8" s="1"/>
  <c r="D273" i="8" s="1"/>
  <c r="D274" i="8" s="1"/>
  <c r="D275" i="8" s="1"/>
  <c r="D276" i="8" s="1"/>
  <c r="D277" i="8" s="1"/>
  <c r="D278" i="8" s="1"/>
  <c r="D279" i="8" s="1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D291" i="8" s="1"/>
  <c r="D292" i="8" s="1"/>
  <c r="D293" i="8" s="1"/>
  <c r="D294" i="8" s="1"/>
  <c r="D295" i="8" s="1"/>
  <c r="D296" i="8" s="1"/>
  <c r="D297" i="8" s="1"/>
  <c r="D298" i="8" s="1"/>
  <c r="D299" i="8" s="1"/>
  <c r="D300" i="8" s="1"/>
  <c r="D301" i="8" s="1"/>
  <c r="D302" i="8" s="1"/>
  <c r="D303" i="8" s="1"/>
  <c r="D304" i="8" s="1"/>
  <c r="D305" i="8" s="1"/>
  <c r="D306" i="8" s="1"/>
  <c r="D307" i="8" s="1"/>
  <c r="D308" i="8" s="1"/>
  <c r="D309" i="8" s="1"/>
  <c r="D310" i="8" s="1"/>
  <c r="D311" i="8" s="1"/>
  <c r="D312" i="8" s="1"/>
  <c r="D313" i="8" s="1"/>
  <c r="D314" i="8" s="1"/>
  <c r="D315" i="8" s="1"/>
  <c r="D316" i="8" s="1"/>
  <c r="D317" i="8" s="1"/>
  <c r="D318" i="8" s="1"/>
  <c r="D319" i="8" s="1"/>
  <c r="D320" i="8" s="1"/>
  <c r="D321" i="8" s="1"/>
  <c r="D322" i="8" s="1"/>
  <c r="D323" i="8" s="1"/>
  <c r="D324" i="8" s="1"/>
  <c r="D325" i="8" s="1"/>
  <c r="D326" i="8" s="1"/>
  <c r="D327" i="8" s="1"/>
  <c r="D328" i="8" s="1"/>
  <c r="D329" i="8" s="1"/>
  <c r="D330" i="8" s="1"/>
  <c r="D331" i="8" s="1"/>
  <c r="D332" i="8" s="1"/>
  <c r="D333" i="8" s="1"/>
  <c r="D334" i="8" s="1"/>
  <c r="D335" i="8" s="1"/>
  <c r="D336" i="8" s="1"/>
  <c r="D337" i="8" s="1"/>
  <c r="D338" i="8" s="1"/>
  <c r="D339" i="8" s="1"/>
  <c r="D340" i="8" s="1"/>
  <c r="D341" i="8" s="1"/>
  <c r="D342" i="8" s="1"/>
  <c r="D343" i="8" s="1"/>
  <c r="D344" i="8" s="1"/>
  <c r="D345" i="8" s="1"/>
  <c r="D346" i="8" s="1"/>
  <c r="D347" i="8" s="1"/>
  <c r="D348" i="8" s="1"/>
  <c r="D349" i="8" s="1"/>
  <c r="D350" i="8" s="1"/>
  <c r="D351" i="8" s="1"/>
  <c r="D352" i="8" s="1"/>
  <c r="D353" i="8" s="1"/>
  <c r="D354" i="8" s="1"/>
  <c r="D355" i="8" s="1"/>
  <c r="D356" i="8" s="1"/>
  <c r="D357" i="8" s="1"/>
  <c r="D358" i="8" s="1"/>
  <c r="D359" i="8" s="1"/>
  <c r="D360" i="8" s="1"/>
  <c r="D361" i="8" s="1"/>
  <c r="D362" i="8" s="1"/>
  <c r="D363" i="8" s="1"/>
  <c r="D364" i="8" s="1"/>
  <c r="D365" i="8" s="1"/>
  <c r="D366" i="8" s="1"/>
  <c r="D367" i="8" s="1"/>
  <c r="D368" i="8" s="1"/>
  <c r="D369" i="8" s="1"/>
  <c r="D370" i="8" s="1"/>
  <c r="D371" i="8" s="1"/>
  <c r="D372" i="8" s="1"/>
  <c r="D373" i="8" s="1"/>
  <c r="D374" i="8" s="1"/>
  <c r="D375" i="8" s="1"/>
  <c r="D376" i="8" s="1"/>
  <c r="D377" i="8" s="1"/>
  <c r="D378" i="8" s="1"/>
  <c r="D379" i="8" s="1"/>
  <c r="D380" i="8" s="1"/>
  <c r="D381" i="8" s="1"/>
  <c r="D382" i="8" s="1"/>
  <c r="D383" i="8" s="1"/>
  <c r="D384" i="8" s="1"/>
  <c r="D385" i="8" s="1"/>
  <c r="D386" i="8" s="1"/>
  <c r="D387" i="8" s="1"/>
  <c r="D388" i="8" s="1"/>
  <c r="D389" i="8" s="1"/>
  <c r="D390" i="8" s="1"/>
  <c r="D391" i="8" s="1"/>
  <c r="D392" i="8" s="1"/>
  <c r="D393" i="8" s="1"/>
  <c r="D394" i="8" s="1"/>
  <c r="D395" i="8" s="1"/>
  <c r="D396" i="8" s="1"/>
  <c r="D397" i="8" s="1"/>
  <c r="D398" i="8" s="1"/>
  <c r="D399" i="8" s="1"/>
  <c r="D400" i="8" s="1"/>
  <c r="D401" i="8" s="1"/>
  <c r="D402" i="8" s="1"/>
  <c r="D403" i="8" s="1"/>
  <c r="D404" i="8" s="1"/>
  <c r="D405" i="8" s="1"/>
  <c r="D406" i="8" s="1"/>
  <c r="D407" i="8" s="1"/>
  <c r="D408" i="8" s="1"/>
  <c r="D409" i="8" s="1"/>
  <c r="D410" i="8" s="1"/>
  <c r="D411" i="8" s="1"/>
  <c r="D412" i="8" s="1"/>
  <c r="D413" i="8" s="1"/>
  <c r="D414" i="8" s="1"/>
  <c r="D415" i="8" s="1"/>
  <c r="D416" i="8" s="1"/>
  <c r="D417" i="8" s="1"/>
  <c r="D418" i="8" s="1"/>
  <c r="D419" i="8" s="1"/>
  <c r="D420" i="8" s="1"/>
  <c r="D421" i="8" s="1"/>
  <c r="D422" i="8" s="1"/>
  <c r="D423" i="8" s="1"/>
  <c r="D424" i="8" s="1"/>
  <c r="D425" i="8" s="1"/>
  <c r="D426" i="8" s="1"/>
  <c r="D427" i="8" s="1"/>
  <c r="D428" i="8" s="1"/>
  <c r="D429" i="8" s="1"/>
  <c r="D430" i="8" s="1"/>
  <c r="D431" i="8" s="1"/>
  <c r="D432" i="8" s="1"/>
  <c r="D433" i="8" s="1"/>
  <c r="D434" i="8" s="1"/>
  <c r="D435" i="8" s="1"/>
  <c r="D436" i="8" s="1"/>
  <c r="D437" i="8" s="1"/>
  <c r="D438" i="8" s="1"/>
  <c r="D439" i="8" s="1"/>
  <c r="D440" i="8" s="1"/>
  <c r="D441" i="8" s="1"/>
  <c r="D442" i="8" s="1"/>
  <c r="D443" i="8" s="1"/>
  <c r="D444" i="8" s="1"/>
  <c r="D445" i="8" s="1"/>
  <c r="D446" i="8" s="1"/>
  <c r="D447" i="8" s="1"/>
  <c r="D448" i="8" s="1"/>
  <c r="D449" i="8" s="1"/>
  <c r="D450" i="8" s="1"/>
  <c r="D451" i="8" s="1"/>
  <c r="D452" i="8" s="1"/>
  <c r="D453" i="8" s="1"/>
  <c r="D454" i="8" s="1"/>
  <c r="D455" i="8" s="1"/>
  <c r="D456" i="8" s="1"/>
  <c r="D457" i="8" s="1"/>
  <c r="D458" i="8" s="1"/>
  <c r="D459" i="8" s="1"/>
  <c r="D460" i="8" s="1"/>
  <c r="D461" i="8" s="1"/>
  <c r="D462" i="8" s="1"/>
  <c r="D463" i="8" s="1"/>
  <c r="D464" i="8" s="1"/>
  <c r="D465" i="8" s="1"/>
  <c r="D466" i="8" s="1"/>
  <c r="D467" i="8" s="1"/>
  <c r="D468" i="8" s="1"/>
  <c r="D469" i="8" s="1"/>
  <c r="D470" i="8" s="1"/>
  <c r="D471" i="8" s="1"/>
  <c r="D472" i="8" s="1"/>
  <c r="D473" i="8" s="1"/>
  <c r="D474" i="8" s="1"/>
  <c r="D475" i="8" s="1"/>
  <c r="D476" i="8" s="1"/>
  <c r="D477" i="8" s="1"/>
  <c r="D478" i="8" s="1"/>
  <c r="D479" i="8" s="1"/>
  <c r="D480" i="8" s="1"/>
  <c r="D481" i="8" s="1"/>
  <c r="D482" i="8" s="1"/>
  <c r="D483" i="8" s="1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D524" i="8" s="1"/>
  <c r="D525" i="8" s="1"/>
  <c r="D526" i="8" s="1"/>
  <c r="D527" i="8" s="1"/>
  <c r="D528" i="8" s="1"/>
  <c r="D529" i="8" s="1"/>
  <c r="D530" i="8" s="1"/>
  <c r="D531" i="8" s="1"/>
  <c r="D532" i="8" s="1"/>
  <c r="D533" i="8" s="1"/>
  <c r="D534" i="8" s="1"/>
  <c r="D535" i="8" s="1"/>
  <c r="D536" i="8" s="1"/>
  <c r="D537" i="8" s="1"/>
  <c r="D538" i="8" s="1"/>
  <c r="D539" i="8" s="1"/>
  <c r="D540" i="8" s="1"/>
  <c r="D541" i="8" s="1"/>
  <c r="D542" i="8" s="1"/>
  <c r="D543" i="8" s="1"/>
  <c r="D544" i="8" s="1"/>
  <c r="D545" i="8" s="1"/>
  <c r="D546" i="8" s="1"/>
  <c r="D547" i="8" s="1"/>
  <c r="D548" i="8" s="1"/>
  <c r="D549" i="8" s="1"/>
  <c r="D550" i="8" s="1"/>
  <c r="D551" i="8" s="1"/>
  <c r="D552" i="8" s="1"/>
  <c r="D553" i="8" s="1"/>
  <c r="D554" i="8" s="1"/>
  <c r="D555" i="8" s="1"/>
  <c r="D556" i="8" s="1"/>
  <c r="D557" i="8" s="1"/>
  <c r="D558" i="8" s="1"/>
  <c r="D559" i="8" s="1"/>
  <c r="D560" i="8" s="1"/>
  <c r="D561" i="8" s="1"/>
  <c r="D562" i="8" s="1"/>
  <c r="D563" i="8" s="1"/>
  <c r="D564" i="8" s="1"/>
  <c r="D565" i="8" s="1"/>
  <c r="D566" i="8" s="1"/>
  <c r="D567" i="8" s="1"/>
  <c r="D568" i="8" s="1"/>
  <c r="D569" i="8" s="1"/>
  <c r="D570" i="8" s="1"/>
  <c r="D571" i="8" s="1"/>
  <c r="D572" i="8" s="1"/>
  <c r="D573" i="8" s="1"/>
  <c r="D574" i="8" s="1"/>
  <c r="D575" i="8" s="1"/>
  <c r="D576" i="8" s="1"/>
  <c r="D577" i="8" s="1"/>
  <c r="D578" i="8" s="1"/>
  <c r="D579" i="8" s="1"/>
  <c r="D580" i="8" s="1"/>
  <c r="D581" i="8" s="1"/>
  <c r="D582" i="8" s="1"/>
  <c r="D583" i="8" s="1"/>
  <c r="D584" i="8" s="1"/>
  <c r="D585" i="8" s="1"/>
  <c r="D586" i="8" s="1"/>
  <c r="D587" i="8" s="1"/>
  <c r="D588" i="8" s="1"/>
  <c r="D589" i="8" s="1"/>
  <c r="D590" i="8" s="1"/>
  <c r="D591" i="8" s="1"/>
  <c r="D592" i="8" s="1"/>
  <c r="D593" i="8" s="1"/>
  <c r="D594" i="8" s="1"/>
  <c r="D595" i="8" s="1"/>
  <c r="D596" i="8" s="1"/>
  <c r="D597" i="8" s="1"/>
  <c r="D598" i="8" s="1"/>
  <c r="D599" i="8" s="1"/>
  <c r="D600" i="8" s="1"/>
  <c r="D601" i="8" s="1"/>
  <c r="D602" i="8" s="1"/>
  <c r="D603" i="8" s="1"/>
  <c r="D604" i="8" s="1"/>
  <c r="D605" i="8" s="1"/>
  <c r="D606" i="8" s="1"/>
  <c r="D607" i="8" s="1"/>
  <c r="D608" i="8" s="1"/>
  <c r="D609" i="8" s="1"/>
  <c r="D610" i="8" s="1"/>
  <c r="D611" i="8" s="1"/>
  <c r="D612" i="8" s="1"/>
  <c r="D613" i="8" s="1"/>
  <c r="D614" i="8" s="1"/>
  <c r="D615" i="8" s="1"/>
  <c r="D616" i="8" s="1"/>
  <c r="D617" i="8" s="1"/>
  <c r="D618" i="8" s="1"/>
  <c r="D619" i="8" s="1"/>
  <c r="D620" i="8" s="1"/>
  <c r="D621" i="8" s="1"/>
  <c r="D622" i="8" s="1"/>
  <c r="D623" i="8" s="1"/>
  <c r="D624" i="8" s="1"/>
  <c r="D625" i="8" s="1"/>
  <c r="D626" i="8" s="1"/>
  <c r="D627" i="8" s="1"/>
  <c r="D628" i="8" s="1"/>
  <c r="D629" i="8" s="1"/>
  <c r="D630" i="8" s="1"/>
  <c r="D631" i="8" s="1"/>
  <c r="D632" i="8" s="1"/>
  <c r="D633" i="8" s="1"/>
  <c r="D634" i="8" s="1"/>
  <c r="D635" i="8" s="1"/>
  <c r="D636" i="8" s="1"/>
  <c r="D637" i="8" s="1"/>
  <c r="D638" i="8" s="1"/>
  <c r="D639" i="8" s="1"/>
  <c r="D640" i="8" s="1"/>
  <c r="D641" i="8" s="1"/>
  <c r="D642" i="8" s="1"/>
  <c r="D643" i="8" s="1"/>
  <c r="D644" i="8" s="1"/>
  <c r="D645" i="8" s="1"/>
  <c r="D646" i="8" s="1"/>
  <c r="D647" i="8" s="1"/>
  <c r="D648" i="8" s="1"/>
  <c r="D649" i="8" s="1"/>
  <c r="D650" i="8" s="1"/>
  <c r="D651" i="8" s="1"/>
  <c r="D652" i="8" s="1"/>
  <c r="D653" i="8" s="1"/>
  <c r="D654" i="8" s="1"/>
  <c r="D655" i="8" s="1"/>
  <c r="D656" i="8" s="1"/>
  <c r="D657" i="8" s="1"/>
  <c r="D658" i="8" s="1"/>
  <c r="D659" i="8" s="1"/>
  <c r="D660" i="8" s="1"/>
  <c r="D661" i="8" s="1"/>
  <c r="D662" i="8" s="1"/>
  <c r="D663" i="8" s="1"/>
  <c r="D664" i="8" s="1"/>
  <c r="D665" i="8" s="1"/>
  <c r="D666" i="8" s="1"/>
  <c r="D667" i="8" s="1"/>
  <c r="D668" i="8" s="1"/>
  <c r="D669" i="8" s="1"/>
  <c r="D670" i="8" s="1"/>
  <c r="D671" i="8" s="1"/>
  <c r="D672" i="8" s="1"/>
  <c r="D673" i="8" s="1"/>
  <c r="D674" i="8" s="1"/>
  <c r="D675" i="8" s="1"/>
  <c r="D676" i="8" s="1"/>
  <c r="D677" i="8" s="1"/>
  <c r="D678" i="8" s="1"/>
  <c r="D679" i="8" s="1"/>
  <c r="D680" i="8" s="1"/>
  <c r="D681" i="8" s="1"/>
  <c r="D682" i="8" s="1"/>
  <c r="D683" i="8" s="1"/>
  <c r="D684" i="8" s="1"/>
  <c r="D685" i="8" s="1"/>
  <c r="D686" i="8" s="1"/>
  <c r="D687" i="8" s="1"/>
  <c r="D688" i="8" s="1"/>
  <c r="D689" i="8" s="1"/>
  <c r="D690" i="8" s="1"/>
  <c r="D691" i="8" s="1"/>
  <c r="D692" i="8" s="1"/>
  <c r="D693" i="8" s="1"/>
  <c r="D694" i="8" s="1"/>
  <c r="D695" i="8" s="1"/>
  <c r="D696" i="8" s="1"/>
  <c r="D697" i="8" s="1"/>
  <c r="D698" i="8" s="1"/>
  <c r="D699" i="8" s="1"/>
  <c r="D700" i="8" s="1"/>
  <c r="D701" i="8" s="1"/>
  <c r="D702" i="8" s="1"/>
  <c r="D703" i="8" s="1"/>
  <c r="D704" i="8" s="1"/>
  <c r="D705" i="8" s="1"/>
  <c r="D706" i="8" s="1"/>
  <c r="D707" i="8" s="1"/>
  <c r="D708" i="8" s="1"/>
  <c r="D709" i="8" s="1"/>
  <c r="D710" i="8" s="1"/>
  <c r="D711" i="8" s="1"/>
  <c r="D712" i="8" s="1"/>
  <c r="D713" i="8" s="1"/>
  <c r="D714" i="8" s="1"/>
  <c r="D715" i="8" s="1"/>
  <c r="D716" i="8" s="1"/>
  <c r="D717" i="8" s="1"/>
  <c r="D718" i="8" s="1"/>
  <c r="D719" i="8" s="1"/>
  <c r="D720" i="8" s="1"/>
  <c r="D721" i="8" s="1"/>
  <c r="D722" i="8" s="1"/>
  <c r="D723" i="8" s="1"/>
  <c r="D724" i="8" s="1"/>
  <c r="D725" i="8" s="1"/>
  <c r="D726" i="8" s="1"/>
  <c r="D727" i="8" s="1"/>
  <c r="D728" i="8" s="1"/>
  <c r="D729" i="8" s="1"/>
  <c r="D730" i="8" s="1"/>
  <c r="D731" i="8" s="1"/>
  <c r="D732" i="8" s="1"/>
  <c r="D733" i="8" s="1"/>
  <c r="D734" i="8" s="1"/>
  <c r="D735" i="8" s="1"/>
  <c r="D736" i="8" s="1"/>
  <c r="D737" i="8" s="1"/>
  <c r="D738" i="8" s="1"/>
  <c r="D739" i="8" s="1"/>
  <c r="D740" i="8" s="1"/>
  <c r="D741" i="8" s="1"/>
  <c r="D742" i="8" s="1"/>
  <c r="D743" i="8" s="1"/>
  <c r="D744" i="8" s="1"/>
  <c r="D745" i="8" s="1"/>
  <c r="D746" i="8" s="1"/>
  <c r="D747" i="8" s="1"/>
  <c r="D748" i="8" s="1"/>
  <c r="D749" i="8" s="1"/>
  <c r="D750" i="8" s="1"/>
  <c r="D751" i="8" s="1"/>
  <c r="D752" i="8" s="1"/>
  <c r="D753" i="8" s="1"/>
  <c r="D754" i="8" s="1"/>
  <c r="D755" i="8" s="1"/>
  <c r="D756" i="8" s="1"/>
  <c r="D757" i="8" s="1"/>
  <c r="D758" i="8" s="1"/>
  <c r="D759" i="8" s="1"/>
  <c r="D760" i="8" s="1"/>
  <c r="D761" i="8" s="1"/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6" i="3"/>
  <c r="D7" i="3" l="1"/>
  <c r="D8" i="3" s="1"/>
  <c r="D9" i="3" s="1"/>
  <c r="D10" i="3" s="1"/>
  <c r="C5" i="5" l="1"/>
  <c r="D6" i="5"/>
  <c r="D7" i="5" s="1"/>
  <c r="D8" i="5" l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62" i="5" s="1"/>
  <c r="D63" i="5" s="1"/>
  <c r="D64" i="5" s="1"/>
  <c r="D65" i="5" s="1"/>
  <c r="D66" i="5" s="1"/>
  <c r="D67" i="5" s="1"/>
  <c r="C7" i="5"/>
  <c r="C26" i="5" l="1"/>
  <c r="C27" i="5"/>
  <c r="C8" i="5" l="1"/>
  <c r="C31" i="5" l="1"/>
  <c r="C32" i="5" l="1"/>
  <c r="C28" i="5" l="1"/>
  <c r="C33" i="5"/>
  <c r="C30" i="5" l="1"/>
  <c r="C29" i="5"/>
  <c r="C34" i="5"/>
  <c r="C35" i="5" l="1"/>
  <c r="C36" i="5" l="1"/>
  <c r="C37" i="5" l="1"/>
  <c r="C44" i="5" l="1"/>
  <c r="C45" i="5" l="1"/>
  <c r="C38" i="5" l="1"/>
  <c r="C46" i="5"/>
  <c r="C47" i="5" l="1"/>
  <c r="C39" i="5" l="1"/>
  <c r="C48" i="5"/>
  <c r="C40" i="5" l="1"/>
  <c r="C49" i="5"/>
  <c r="C41" i="5" l="1"/>
  <c r="C50" i="5"/>
  <c r="C43" i="5" l="1"/>
  <c r="C42" i="5"/>
  <c r="C51" i="5"/>
  <c r="C52" i="5" l="1"/>
  <c r="C53" i="5" l="1"/>
  <c r="C54" i="5" l="1"/>
  <c r="C55" i="5" l="1"/>
  <c r="C56" i="5" l="1"/>
  <c r="C57" i="5" l="1"/>
  <c r="C58" i="5" l="1"/>
  <c r="C59" i="5" l="1"/>
  <c r="C60" i="5" l="1"/>
  <c r="C61" i="5" l="1"/>
  <c r="C62" i="5" l="1"/>
  <c r="C63" i="5" l="1"/>
  <c r="C64" i="5" l="1"/>
  <c r="C65" i="5" l="1"/>
  <c r="C66" i="5" l="1"/>
  <c r="C67" i="5" l="1"/>
  <c r="C68" i="5" l="1"/>
  <c r="C69" i="5" l="1"/>
  <c r="C70" i="5" l="1"/>
  <c r="C71" i="5" l="1"/>
  <c r="C72" i="5" l="1"/>
  <c r="C73" i="5" l="1"/>
  <c r="C74" i="5" l="1"/>
  <c r="C75" i="5" l="1"/>
  <c r="C76" i="5" l="1"/>
  <c r="C77" i="5" l="1"/>
  <c r="C78" i="5" l="1"/>
  <c r="C79" i="5" l="1"/>
  <c r="C80" i="5" l="1"/>
  <c r="C81" i="5" l="1"/>
  <c r="C82" i="5" l="1"/>
  <c r="C83" i="5" l="1"/>
  <c r="C84" i="5" l="1"/>
  <c r="C25" i="5" l="1"/>
  <c r="C24" i="5"/>
  <c r="C20" i="5"/>
  <c r="C23" i="5"/>
  <c r="C22" i="5"/>
  <c r="C15" i="5"/>
  <c r="C21" i="5"/>
  <c r="C19" i="5"/>
  <c r="C18" i="5"/>
  <c r="C13" i="5"/>
  <c r="C17" i="5"/>
  <c r="C11" i="5"/>
  <c r="C10" i="5"/>
  <c r="C6" i="5"/>
  <c r="C16" i="5"/>
  <c r="C14" i="5"/>
  <c r="C9" i="5"/>
  <c r="C12" i="5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12" i="6"/>
  <c r="D13" i="6"/>
  <c r="D14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</calcChain>
</file>

<file path=xl/sharedStrings.xml><?xml version="1.0" encoding="utf-8"?>
<sst xmlns="http://schemas.openxmlformats.org/spreadsheetml/2006/main" count="12938" uniqueCount="6097">
  <si>
    <t>NATIONAL RANKING</t>
  </si>
  <si>
    <t>RANK</t>
  </si>
  <si>
    <t>MEN 60+</t>
  </si>
  <si>
    <t>MEN 50+</t>
  </si>
  <si>
    <t>MEN 40+</t>
  </si>
  <si>
    <t>WOMEN 35+</t>
  </si>
  <si>
    <t>WOMEN 40+</t>
  </si>
  <si>
    <t>WOMEN 50+</t>
  </si>
  <si>
    <t xml:space="preserve"> </t>
  </si>
  <si>
    <t>TOURNAMENTS USED</t>
  </si>
  <si>
    <t>No</t>
  </si>
  <si>
    <t>Tournament Name</t>
  </si>
  <si>
    <t>Date</t>
  </si>
  <si>
    <t>Region</t>
  </si>
  <si>
    <t>Classification</t>
  </si>
  <si>
    <t>Date Captured</t>
  </si>
  <si>
    <t>Titans</t>
  </si>
  <si>
    <t>UMG</t>
  </si>
  <si>
    <t>O1</t>
  </si>
  <si>
    <t xml:space="preserve">SA OPEN </t>
  </si>
  <si>
    <t>National</t>
  </si>
  <si>
    <t>A1</t>
  </si>
  <si>
    <t>EDDELS</t>
  </si>
  <si>
    <t>01</t>
  </si>
  <si>
    <t xml:space="preserve">JJTA Open  </t>
  </si>
  <si>
    <t>JTTA</t>
  </si>
  <si>
    <t>P2</t>
  </si>
  <si>
    <t>MTTC</t>
  </si>
  <si>
    <t>P1</t>
  </si>
  <si>
    <t>EKU</t>
  </si>
  <si>
    <t>FSTTF</t>
  </si>
  <si>
    <t>GALAXY OPEN</t>
  </si>
  <si>
    <t>ETTA OPEN</t>
  </si>
  <si>
    <t>ETTA</t>
  </si>
  <si>
    <t>GNTTB</t>
  </si>
  <si>
    <t xml:space="preserve">GNTTB </t>
  </si>
  <si>
    <t xml:space="preserve">P3 </t>
  </si>
  <si>
    <t>SA OPEN</t>
  </si>
  <si>
    <t>MEN 60+ SINGLES</t>
  </si>
  <si>
    <t>KZN</t>
  </si>
  <si>
    <t>GAU</t>
  </si>
  <si>
    <t>WC</t>
  </si>
  <si>
    <t>Age Group Check</t>
  </si>
  <si>
    <t>Previous Rank</t>
  </si>
  <si>
    <t>Change in Rank</t>
  </si>
  <si>
    <t>Rank</t>
  </si>
  <si>
    <t>Player No</t>
  </si>
  <si>
    <t xml:space="preserve"> Surname, Name, Province</t>
  </si>
  <si>
    <t>PROV.</t>
  </si>
  <si>
    <t>Points 2025</t>
  </si>
  <si>
    <t>Points 2026</t>
  </si>
  <si>
    <t>Tournaments Played In</t>
  </si>
  <si>
    <t>Total     No Shows</t>
  </si>
  <si>
    <t>P2    UMG OPEN 2026</t>
  </si>
  <si>
    <t>P2    UMG OPEN 2027</t>
  </si>
  <si>
    <t>P1       GNTTB OPEN 2026</t>
  </si>
  <si>
    <t xml:space="preserve"> A1               SA Open 2024</t>
  </si>
  <si>
    <t xml:space="preserve"> A1                   SA Open 2025</t>
  </si>
  <si>
    <t xml:space="preserve"> 01                   GALAXY  Open      2025</t>
  </si>
  <si>
    <t xml:space="preserve">P1         ETTA OPEN 2025   </t>
  </si>
  <si>
    <t xml:space="preserve">P1         CT     </t>
  </si>
  <si>
    <t>MEN 50+ SINGLES</t>
  </si>
  <si>
    <t xml:space="preserve"> A1               SA Open 2025</t>
  </si>
  <si>
    <t xml:space="preserve"> P3            GNTTB Open    2025</t>
  </si>
  <si>
    <t xml:space="preserve">   01   GALAXY             Open    2025</t>
  </si>
  <si>
    <t xml:space="preserve">  P 2       ETTA             Open    2025</t>
  </si>
  <si>
    <t>O1         UMG   2025 TITANS  Open</t>
  </si>
  <si>
    <t>MEN 40+ SINGLES</t>
  </si>
  <si>
    <t>FS</t>
  </si>
  <si>
    <t xml:space="preserve"> A1             SA Open 2025</t>
  </si>
  <si>
    <t xml:space="preserve"> 01             MTTC Open 2025</t>
  </si>
  <si>
    <t xml:space="preserve"> P3     GNTTB       Open    2025</t>
  </si>
  <si>
    <t>P2             JTTA  Open 2025</t>
  </si>
  <si>
    <t>P1            UMG     Open    2025</t>
  </si>
  <si>
    <t xml:space="preserve"> 01             EDDELS Open 2025</t>
  </si>
  <si>
    <t xml:space="preserve"> 01             GALAXY    OPEN    2025</t>
  </si>
  <si>
    <t xml:space="preserve"> P2             ETTA    OPEN    2025</t>
  </si>
  <si>
    <t>O1            TITANS  Open 2025</t>
  </si>
  <si>
    <t>P2      FSTTF OPEN 2025</t>
  </si>
  <si>
    <t>WOMEN 35+ SINGLES</t>
  </si>
  <si>
    <t xml:space="preserve"> P1               UMG Open 2025</t>
  </si>
  <si>
    <t>O1                    Titans     Open      2025</t>
  </si>
  <si>
    <t>P1         CT     2025</t>
  </si>
  <si>
    <t>WOMEN 40+ SINGLES</t>
  </si>
  <si>
    <t>Points 2024</t>
  </si>
  <si>
    <t xml:space="preserve"> P2               JTTA Open 2025</t>
  </si>
  <si>
    <t xml:space="preserve"> 01             GALAXY    Open      2025</t>
  </si>
  <si>
    <t xml:space="preserve"> P2             ETTA     Open       2025</t>
  </si>
  <si>
    <t>WOMEN 50+ SINGLES</t>
  </si>
  <si>
    <t xml:space="preserve"> P2            ETTA        Open      2025</t>
  </si>
  <si>
    <t>MOODLEY Loghnie</t>
  </si>
  <si>
    <t>ALL MALE PLAYERS</t>
  </si>
  <si>
    <t>DATE OF BIRTH</t>
  </si>
  <si>
    <t>SURNAME Name PROVINCE</t>
  </si>
  <si>
    <t>Province</t>
  </si>
  <si>
    <t>Age Group</t>
  </si>
  <si>
    <t>Current Age</t>
  </si>
  <si>
    <t>Year</t>
  </si>
  <si>
    <t>Month</t>
  </si>
  <si>
    <t>Day</t>
  </si>
  <si>
    <t xml:space="preserve">OVERMEYER Shane </t>
  </si>
  <si>
    <t>CT</t>
  </si>
  <si>
    <t xml:space="preserve">LINGEVELDT Kurt </t>
  </si>
  <si>
    <t>LINGEVELDT Keagan</t>
  </si>
  <si>
    <t xml:space="preserve">MATHOLE Terrance </t>
  </si>
  <si>
    <t xml:space="preserve">COGILL Theo </t>
  </si>
  <si>
    <t xml:space="preserve">LINGEVELDT Theo </t>
  </si>
  <si>
    <t xml:space="preserve">RENSBURG Gary </t>
  </si>
  <si>
    <t xml:space="preserve">SIVUYILE Mnyama </t>
  </si>
  <si>
    <t>EC</t>
  </si>
  <si>
    <t xml:space="preserve">NATHOO Chetan </t>
  </si>
  <si>
    <t xml:space="preserve">MOLAHLOE Itumeleng </t>
  </si>
  <si>
    <t>GN</t>
  </si>
  <si>
    <t xml:space="preserve">ABRAHAMS Byrone </t>
  </si>
  <si>
    <t xml:space="preserve">BADAT Ismail </t>
  </si>
  <si>
    <t xml:space="preserve">MOOSA Zakeer </t>
  </si>
  <si>
    <t xml:space="preserve">BHANA Dipal </t>
  </si>
  <si>
    <t xml:space="preserve">TITUS Dale </t>
  </si>
  <si>
    <t xml:space="preserve">DE KOCK Michael </t>
  </si>
  <si>
    <t>NMB</t>
  </si>
  <si>
    <t xml:space="preserve">PEKEUR Keanan </t>
  </si>
  <si>
    <t xml:space="preserve">JOHNSON Bevan </t>
  </si>
  <si>
    <t xml:space="preserve">JONES Shaun </t>
  </si>
  <si>
    <t xml:space="preserve">MATHOLE Samuel </t>
  </si>
  <si>
    <t xml:space="preserve">PANDAY Navish </t>
  </si>
  <si>
    <t>Ilembe</t>
  </si>
  <si>
    <t xml:space="preserve">ROHAAN Adriaan </t>
  </si>
  <si>
    <t xml:space="preserve">STEYN Kirshwin </t>
  </si>
  <si>
    <t xml:space="preserve">KOETAAN Gaston </t>
  </si>
  <si>
    <t>SANDF</t>
  </si>
  <si>
    <t xml:space="preserve">KARIM Muhammed </t>
  </si>
  <si>
    <t>DIAMANT Simon</t>
  </si>
  <si>
    <t>SAVETTS</t>
  </si>
  <si>
    <t xml:space="preserve">LYNERS Anver </t>
  </si>
  <si>
    <t>MABTE Bonolo</t>
  </si>
  <si>
    <t xml:space="preserve">MEYER Che' </t>
  </si>
  <si>
    <t>MOJALEFA Sebetlela</t>
  </si>
  <si>
    <t xml:space="preserve">MOSTERT Jermaine </t>
  </si>
  <si>
    <t>MXOLISI Mthabela</t>
  </si>
  <si>
    <t xml:space="preserve">OSOBA Abbey </t>
  </si>
  <si>
    <t xml:space="preserve">RODGERS Darren </t>
  </si>
  <si>
    <t xml:space="preserve">SWEATZ Denver </t>
  </si>
  <si>
    <t xml:space="preserve">WAGNER Ashlyn </t>
  </si>
  <si>
    <t xml:space="preserve">WERNICH Johnathan </t>
  </si>
  <si>
    <t xml:space="preserve">CROTZ Eugene </t>
  </si>
  <si>
    <t>CW</t>
  </si>
  <si>
    <t xml:space="preserve">MAY Shaun </t>
  </si>
  <si>
    <t xml:space="preserve">MONTAZ Villian </t>
  </si>
  <si>
    <t xml:space="preserve">MOTOANG Evans </t>
  </si>
  <si>
    <t>NWP</t>
  </si>
  <si>
    <t xml:space="preserve">ORR Darren </t>
  </si>
  <si>
    <t>RAMONHAPI Rufwe</t>
  </si>
  <si>
    <t xml:space="preserve">VAN DER BERG Weldon </t>
  </si>
  <si>
    <t xml:space="preserve">WILLIAMS Gershwin </t>
  </si>
  <si>
    <t>EDEN</t>
  </si>
  <si>
    <t xml:space="preserve">ZAINEDDIN Omar </t>
  </si>
  <si>
    <t>ARANTES</t>
  </si>
  <si>
    <t xml:space="preserve">BAILEY Cleef </t>
  </si>
  <si>
    <t xml:space="preserve">BARNES Leonard </t>
  </si>
  <si>
    <t xml:space="preserve">PIETERS Jose </t>
  </si>
  <si>
    <t>NC</t>
  </si>
  <si>
    <t xml:space="preserve">WESSON Ashley </t>
  </si>
  <si>
    <t xml:space="preserve">WILLIAMS Darryl </t>
  </si>
  <si>
    <t>SCHRIEFF Gerard</t>
  </si>
  <si>
    <t xml:space="preserve">PATEL Bavik </t>
  </si>
  <si>
    <t>PILLAY Theon</t>
  </si>
  <si>
    <t xml:space="preserve">EDWARDS Shakeel </t>
  </si>
  <si>
    <t xml:space="preserve">KEYSER Anver </t>
  </si>
  <si>
    <t xml:space="preserve">LOMBARD Mario </t>
  </si>
  <si>
    <t xml:space="preserve">MAHARAJ Jeskar </t>
  </si>
  <si>
    <t>MALOKA Bakang</t>
  </si>
  <si>
    <t>BOT</t>
  </si>
  <si>
    <t xml:space="preserve">SMITH Rogan </t>
  </si>
  <si>
    <t xml:space="preserve">VAKELE Lunga </t>
  </si>
  <si>
    <t>DELANGE Jaydom</t>
  </si>
  <si>
    <t xml:space="preserve">NAIDOO Preshen </t>
  </si>
  <si>
    <t xml:space="preserve">PILLAY Hilal </t>
  </si>
  <si>
    <t xml:space="preserve">PRETORIUS Mornay </t>
  </si>
  <si>
    <t xml:space="preserve">SAFOEDIEN Rashaad </t>
  </si>
  <si>
    <t xml:space="preserve">DE SWART Jaco </t>
  </si>
  <si>
    <t xml:space="preserve">ISSA Ziyaad </t>
  </si>
  <si>
    <t xml:space="preserve">MAHARAJ Mishay </t>
  </si>
  <si>
    <t xml:space="preserve">JULIUS Warren </t>
  </si>
  <si>
    <t xml:space="preserve">KGOSIMORE Tlotlo </t>
  </si>
  <si>
    <t>KLEIN Jeremy</t>
  </si>
  <si>
    <t xml:space="preserve">ABRAHAMS Yusrie </t>
  </si>
  <si>
    <t xml:space="preserve">AHMED Afzal </t>
  </si>
  <si>
    <t xml:space="preserve">BROWN Steven </t>
  </si>
  <si>
    <t xml:space="preserve">CHURCHES Nathan </t>
  </si>
  <si>
    <t xml:space="preserve">FITZGIBBON Timothy </t>
  </si>
  <si>
    <t xml:space="preserve">FORTUIN Raymond </t>
  </si>
  <si>
    <t xml:space="preserve">GOUWS Henry </t>
  </si>
  <si>
    <t xml:space="preserve">JACOBS Jaques </t>
  </si>
  <si>
    <t xml:space="preserve">JASSIEM Isgaaq </t>
  </si>
  <si>
    <t xml:space="preserve">JAWITZ Ridhaa </t>
  </si>
  <si>
    <t xml:space="preserve">JOOSTE Hennie </t>
  </si>
  <si>
    <t xml:space="preserve">KAMOHELO Qavanke </t>
  </si>
  <si>
    <t>KIRSTEN Yashveer</t>
  </si>
  <si>
    <t xml:space="preserve">KUNANE Itumaleng </t>
  </si>
  <si>
    <t>MAJAFI Kealeboga</t>
  </si>
  <si>
    <t>MASOPHA Winston</t>
  </si>
  <si>
    <t xml:space="preserve">MATLHATSI Thobo </t>
  </si>
  <si>
    <t>TSHIPINARE Tirelo</t>
  </si>
  <si>
    <t>MISAPTSO Michael</t>
  </si>
  <si>
    <t xml:space="preserve">MOKGALAGADI Justin </t>
  </si>
  <si>
    <t xml:space="preserve">MOKHUTLE Lehlohonlo </t>
  </si>
  <si>
    <t>MOLAHLOE Lucas</t>
  </si>
  <si>
    <t xml:space="preserve">MOLETE Godfrey </t>
  </si>
  <si>
    <t>MOLOTO Lucas</t>
  </si>
  <si>
    <t>MOODLEY Kyle</t>
  </si>
  <si>
    <t>ETK</t>
  </si>
  <si>
    <t>NAIDOO Kodeshan</t>
  </si>
  <si>
    <t xml:space="preserve">NAIDU Pranev </t>
  </si>
  <si>
    <t xml:space="preserve">NAIR Prahlad </t>
  </si>
  <si>
    <t xml:space="preserve">MARTIN Kyle </t>
  </si>
  <si>
    <t xml:space="preserve">PILLAY Kael </t>
  </si>
  <si>
    <t xml:space="preserve">RAMJATHAN Varshanth </t>
  </si>
  <si>
    <t xml:space="preserve">RHYN Benedickt </t>
  </si>
  <si>
    <t>SENGWANE JP</t>
  </si>
  <si>
    <t xml:space="preserve">SINGH Nilesh </t>
  </si>
  <si>
    <t xml:space="preserve">SINGH Yariq </t>
  </si>
  <si>
    <t>SITHOLE S</t>
  </si>
  <si>
    <t>VAKELE Musa</t>
  </si>
  <si>
    <t xml:space="preserve">VAN WYK Fanas </t>
  </si>
  <si>
    <t>WILLIAMS Ryan</t>
  </si>
  <si>
    <t>ZONDE S</t>
  </si>
  <si>
    <t xml:space="preserve">ABRAHAMS T </t>
  </si>
  <si>
    <t xml:space="preserve">ADAMS Kurt </t>
  </si>
  <si>
    <t xml:space="preserve">VAN SCHOOR Andre </t>
  </si>
  <si>
    <t>BANDHU Adiar</t>
  </si>
  <si>
    <t>BARTLETT Brandon</t>
  </si>
  <si>
    <t xml:space="preserve">BENTING Bradley </t>
  </si>
  <si>
    <t>BIPULPERSAD Sanvir</t>
  </si>
  <si>
    <t>MOTHIBI Khethang</t>
  </si>
  <si>
    <t>LSO</t>
  </si>
  <si>
    <t xml:space="preserve">CAINCROSS Jerome </t>
  </si>
  <si>
    <t xml:space="preserve">DAVIES Jerome </t>
  </si>
  <si>
    <t xml:space="preserve">DU PLOOY Joshua </t>
  </si>
  <si>
    <t xml:space="preserve">GAYANDA Kavis </t>
  </si>
  <si>
    <t>HIGGINS Vernal</t>
  </si>
  <si>
    <t xml:space="preserve">JACOBS Reiner </t>
  </si>
  <si>
    <t xml:space="preserve">JAIMANGAL Yashil </t>
  </si>
  <si>
    <t xml:space="preserve">KALA Ibrahim </t>
  </si>
  <si>
    <t xml:space="preserve">KAMOHELO Ramal </t>
  </si>
  <si>
    <t xml:space="preserve">KENNY Trevor </t>
  </si>
  <si>
    <t>LIPSHITZ Simon</t>
  </si>
  <si>
    <t>LPHANE R</t>
  </si>
  <si>
    <t>MAAKATATSE J</t>
  </si>
  <si>
    <t>MAKGOPA Baldwin</t>
  </si>
  <si>
    <t xml:space="preserve">MANUAL Abubakr </t>
  </si>
  <si>
    <t>MARE JP</t>
  </si>
  <si>
    <t>MARUPING Themba</t>
  </si>
  <si>
    <t>MASAPITSO Micheal</t>
  </si>
  <si>
    <t>MAZIBUKO S</t>
  </si>
  <si>
    <t>LINGEVELDT Kirwin</t>
  </si>
  <si>
    <t>MOHOLARE Melvin</t>
  </si>
  <si>
    <t>NAIDOO Salem</t>
  </si>
  <si>
    <t xml:space="preserve">NAIK Greg </t>
  </si>
  <si>
    <t xml:space="preserve">NENE Nkululeko </t>
  </si>
  <si>
    <t>UTH</t>
  </si>
  <si>
    <t xml:space="preserve">NOTSHE Samkelo </t>
  </si>
  <si>
    <t xml:space="preserve">PAINTER Henrico </t>
  </si>
  <si>
    <t xml:space="preserve">PETERS Cade </t>
  </si>
  <si>
    <t xml:space="preserve">PILLAY Danny </t>
  </si>
  <si>
    <t>PITAMBER Nishay</t>
  </si>
  <si>
    <t xml:space="preserve">RAMNATH Udir </t>
  </si>
  <si>
    <t xml:space="preserve">RASSIE Reagan </t>
  </si>
  <si>
    <t xml:space="preserve">SAMOODIEN Mikaeel </t>
  </si>
  <si>
    <t>SANTO Moffat</t>
  </si>
  <si>
    <t>SAUA L</t>
  </si>
  <si>
    <t xml:space="preserve">SELEVIO Boykie </t>
  </si>
  <si>
    <t xml:space="preserve">SLOSTER Chris </t>
  </si>
  <si>
    <t xml:space="preserve">SWARTZ Ruben </t>
  </si>
  <si>
    <t>THEBE Peo</t>
  </si>
  <si>
    <t>TSELANE Alfred</t>
  </si>
  <si>
    <t xml:space="preserve">WYNGAARD Darren </t>
  </si>
  <si>
    <t xml:space="preserve">YAGHYA Amir </t>
  </si>
  <si>
    <t>ACUTT Julian</t>
  </si>
  <si>
    <t>AKGOTHATSO Mohati</t>
  </si>
  <si>
    <t>ALEXANDER Cade</t>
  </si>
  <si>
    <t xml:space="preserve">BOCKS D </t>
  </si>
  <si>
    <t xml:space="preserve">CALVERT Ashraf </t>
  </si>
  <si>
    <t xml:space="preserve">CAROLLISEN Brenton </t>
  </si>
  <si>
    <t>DAWOOD Saleem</t>
  </si>
  <si>
    <t xml:space="preserve">DRY Mnikelo </t>
  </si>
  <si>
    <t xml:space="preserve">ERASMUS Frans </t>
  </si>
  <si>
    <t>GADLU Y</t>
  </si>
  <si>
    <t xml:space="preserve">GREEN W </t>
  </si>
  <si>
    <t>NAM</t>
  </si>
  <si>
    <t>HALVORSEN Jaco</t>
  </si>
  <si>
    <t>HAMMER Fidelious</t>
  </si>
  <si>
    <t>HEARNE Thomas</t>
  </si>
  <si>
    <t xml:space="preserve">HUTCHINSEN Ronald </t>
  </si>
  <si>
    <t xml:space="preserve">JUNGBAHADUR Nikheel </t>
  </si>
  <si>
    <t>KETHUTHULA</t>
  </si>
  <si>
    <t xml:space="preserve">KHUMALO Karobo </t>
  </si>
  <si>
    <t xml:space="preserve">MP </t>
  </si>
  <si>
    <t xml:space="preserve">KUBAYI Webster </t>
  </si>
  <si>
    <t>LIM</t>
  </si>
  <si>
    <t xml:space="preserve">LAUTAN Sumeeth </t>
  </si>
  <si>
    <t xml:space="preserve">LOMBARD Keaton </t>
  </si>
  <si>
    <t>MAENETTJA A</t>
  </si>
  <si>
    <t>MAHLANGU Surprise</t>
  </si>
  <si>
    <t>MALBELA Boagon</t>
  </si>
  <si>
    <t xml:space="preserve">MALULEKE M </t>
  </si>
  <si>
    <t xml:space="preserve">MAROTA Thabiso </t>
  </si>
  <si>
    <t xml:space="preserve">MARTIN Ashley </t>
  </si>
  <si>
    <t xml:space="preserve">MINAAR Eltonio </t>
  </si>
  <si>
    <t>MOHANLALL K</t>
  </si>
  <si>
    <t>MOHOTI K</t>
  </si>
  <si>
    <t xml:space="preserve">MOKOANA Thabana </t>
  </si>
  <si>
    <t>MOLOBELA Boaso</t>
  </si>
  <si>
    <t xml:space="preserve">MOOKETSI Thenoli </t>
  </si>
  <si>
    <t>NAIKER Cliffy</t>
  </si>
  <si>
    <t xml:space="preserve">NARAN Sharad </t>
  </si>
  <si>
    <t>NDLOVA V</t>
  </si>
  <si>
    <t>NKOSI Freddy</t>
  </si>
  <si>
    <t xml:space="preserve">NKUNA M </t>
  </si>
  <si>
    <t xml:space="preserve">PETERSEN Marc </t>
  </si>
  <si>
    <t xml:space="preserve"> SEKIKE Pusetso</t>
  </si>
  <si>
    <t xml:space="preserve">SAUNDERSON Rudi </t>
  </si>
  <si>
    <t>SHAPIRO Basil</t>
  </si>
  <si>
    <t xml:space="preserve">SHEZI Emmanual </t>
  </si>
  <si>
    <t xml:space="preserve">SINGH Kirzlin </t>
  </si>
  <si>
    <t>OLOKWOKERE James</t>
  </si>
  <si>
    <t xml:space="preserve">SNYMAN Ljahn </t>
  </si>
  <si>
    <t xml:space="preserve">STEWARD Kader </t>
  </si>
  <si>
    <t>STEYN Fransisco</t>
  </si>
  <si>
    <t xml:space="preserve">TAYOOB Mohammed </t>
  </si>
  <si>
    <t>VELEMAN Xolani</t>
  </si>
  <si>
    <t>YUSUF Nadeem</t>
  </si>
  <si>
    <t xml:space="preserve">JOOSTE Keenen </t>
  </si>
  <si>
    <t xml:space="preserve">MOWES Dietrich </t>
  </si>
  <si>
    <t xml:space="preserve">NDWABASII Ezile </t>
  </si>
  <si>
    <t xml:space="preserve">SIMONS Cohl </t>
  </si>
  <si>
    <t xml:space="preserve">GCANGA Mpumelelo </t>
  </si>
  <si>
    <t xml:space="preserve">MOOSA Nizaam </t>
  </si>
  <si>
    <t xml:space="preserve">NAIDOO Yukail </t>
  </si>
  <si>
    <t xml:space="preserve">HEARN Richard </t>
  </si>
  <si>
    <t xml:space="preserve">ITHUMALENG Ramathobe </t>
  </si>
  <si>
    <t>MOTHIBI Likhetho</t>
  </si>
  <si>
    <t xml:space="preserve">BOOI Sipho </t>
  </si>
  <si>
    <t>PETERSEN Richard</t>
  </si>
  <si>
    <t xml:space="preserve">MNANAMBO  Ntuthuzelo </t>
  </si>
  <si>
    <t xml:space="preserve">NAIDOO Kiav </t>
  </si>
  <si>
    <t xml:space="preserve">NOCEZO Chezwyn </t>
  </si>
  <si>
    <t xml:space="preserve">SIVNARAIN Kivesh </t>
  </si>
  <si>
    <t xml:space="preserve">SOLOMONS Scheniel </t>
  </si>
  <si>
    <t xml:space="preserve">MAJOE  Tshepo </t>
  </si>
  <si>
    <t>REDDY Thiyen</t>
  </si>
  <si>
    <t xml:space="preserve">SAFOEDIEN Junade </t>
  </si>
  <si>
    <t xml:space="preserve">ANGA Shukuma  </t>
  </si>
  <si>
    <t xml:space="preserve">BOHN Yanncik </t>
  </si>
  <si>
    <t>VAN DER ROSS Benjamin</t>
  </si>
  <si>
    <t xml:space="preserve">LETSHWITI Mpho </t>
  </si>
  <si>
    <t xml:space="preserve">MASEKO N </t>
  </si>
  <si>
    <t>MP</t>
  </si>
  <si>
    <t xml:space="preserve">MEYER Mathew </t>
  </si>
  <si>
    <t xml:space="preserve">NAIDOO Dante </t>
  </si>
  <si>
    <t xml:space="preserve">POONYANE Katlego </t>
  </si>
  <si>
    <t xml:space="preserve">QUADIRI Shahir </t>
  </si>
  <si>
    <t xml:space="preserve">SINGH Tivaar </t>
  </si>
  <si>
    <t>HAYWARD Max</t>
  </si>
  <si>
    <t xml:space="preserve">TAIT Kean </t>
  </si>
  <si>
    <t xml:space="preserve">Twelayo  Sibulele </t>
  </si>
  <si>
    <t xml:space="preserve">VAN DER ROSS Kyle </t>
  </si>
  <si>
    <t>CHOWE Thabang</t>
  </si>
  <si>
    <t xml:space="preserve">MASHOKO Mpho </t>
  </si>
  <si>
    <t>NTSISI Frans</t>
  </si>
  <si>
    <t>DRKKTTA</t>
  </si>
  <si>
    <t xml:space="preserve">SOMSA Pule </t>
  </si>
  <si>
    <t xml:space="preserve">NDLANGAMANDLA Mthunzi </t>
  </si>
  <si>
    <t xml:space="preserve">BANDA  Bruce </t>
  </si>
  <si>
    <t xml:space="preserve">BEGGS Patrick </t>
  </si>
  <si>
    <t xml:space="preserve">BLAINE Sintino </t>
  </si>
  <si>
    <t xml:space="preserve">DE BRUYN Mickhle </t>
  </si>
  <si>
    <t xml:space="preserve">GOVENDER Ethan </t>
  </si>
  <si>
    <t xml:space="preserve">GOVINDOOSAMY Kadin </t>
  </si>
  <si>
    <t xml:space="preserve">MAGUBANE Bekithemba </t>
  </si>
  <si>
    <t>MASHOKO Thabiso</t>
  </si>
  <si>
    <t xml:space="preserve">MBALA Grady </t>
  </si>
  <si>
    <t xml:space="preserve">MELAKECO Thato </t>
  </si>
  <si>
    <t xml:space="preserve">MERE Bonang </t>
  </si>
  <si>
    <t xml:space="preserve">MIA Mohammed </t>
  </si>
  <si>
    <t xml:space="preserve">MOKGOTHU Siyabonga </t>
  </si>
  <si>
    <t xml:space="preserve">MOROTA Thabiso </t>
  </si>
  <si>
    <t xml:space="preserve">MOTICOE Kabelo </t>
  </si>
  <si>
    <t xml:space="preserve">MSHIBE Kwanele </t>
  </si>
  <si>
    <t xml:space="preserve">MXINWA Kwanele </t>
  </si>
  <si>
    <t xml:space="preserve">NAIDOO Saien </t>
  </si>
  <si>
    <t xml:space="preserve">NGCOBO Asanda </t>
  </si>
  <si>
    <t xml:space="preserve">NOONAN Keenen </t>
  </si>
  <si>
    <t xml:space="preserve">NTULI Katlego </t>
  </si>
  <si>
    <t xml:space="preserve">Ntuthuzelo LUSITHI </t>
  </si>
  <si>
    <t xml:space="preserve">PEDRO Tyron </t>
  </si>
  <si>
    <t xml:space="preserve">PHIRI Kitchner </t>
  </si>
  <si>
    <t xml:space="preserve">PILLAY Shaylin  </t>
  </si>
  <si>
    <t>RAMAL Ruciele</t>
  </si>
  <si>
    <t xml:space="preserve">RANTSHO Theo </t>
  </si>
  <si>
    <t xml:space="preserve">SHANGASE Andiswa </t>
  </si>
  <si>
    <t xml:space="preserve">SMIT Will </t>
  </si>
  <si>
    <t xml:space="preserve">TLHOLE K </t>
  </si>
  <si>
    <t xml:space="preserve">BANDU Yurav </t>
  </si>
  <si>
    <t xml:space="preserve">BOOYSEN Chesray </t>
  </si>
  <si>
    <t xml:space="preserve">CASTER Layten </t>
  </si>
  <si>
    <t xml:space="preserve">FISHER Carlo </t>
  </si>
  <si>
    <t xml:space="preserve">GROND Justin </t>
  </si>
  <si>
    <t xml:space="preserve">HLATSHWAYO Kwanele </t>
  </si>
  <si>
    <t xml:space="preserve">KHAN Taurique </t>
  </si>
  <si>
    <t xml:space="preserve">KULU Lwanele </t>
  </si>
  <si>
    <t xml:space="preserve">MAKHUNGA Ndlelanhle </t>
  </si>
  <si>
    <t xml:space="preserve">MAKHUNGA Thandanani </t>
  </si>
  <si>
    <t>HG</t>
  </si>
  <si>
    <t xml:space="preserve">MARAIS Ruben Henry </t>
  </si>
  <si>
    <t xml:space="preserve">MHLANGA Ntokozo </t>
  </si>
  <si>
    <t xml:space="preserve">MOSINKI Olebogeng </t>
  </si>
  <si>
    <t xml:space="preserve">MSHENGU Anele </t>
  </si>
  <si>
    <t>BAILEY Grant</t>
  </si>
  <si>
    <t xml:space="preserve">NHLENGETHWA Nothando </t>
  </si>
  <si>
    <t xml:space="preserve"> SEBETLELA Agobakwe</t>
  </si>
  <si>
    <t>U11</t>
  </si>
  <si>
    <t xml:space="preserve">NYOKONG Thebogo </t>
  </si>
  <si>
    <t xml:space="preserve">PASSMORE Jermaine </t>
  </si>
  <si>
    <t xml:space="preserve">RAMOSHABA Ledole </t>
  </si>
  <si>
    <t>SANDLANA Iva</t>
  </si>
  <si>
    <t xml:space="preserve">SCHOEMAN Stephan </t>
  </si>
  <si>
    <t xml:space="preserve">SIBIYA Sandile </t>
  </si>
  <si>
    <t>JEPHTA Shaine</t>
  </si>
  <si>
    <t xml:space="preserve">THELA Sabelo </t>
  </si>
  <si>
    <t xml:space="preserve">LAME SERUPHE </t>
  </si>
  <si>
    <t>MAFEREKA Tshidiso</t>
  </si>
  <si>
    <t xml:space="preserve">MAHLABA Bulelo </t>
  </si>
  <si>
    <t xml:space="preserve">MAXAKATHA A </t>
  </si>
  <si>
    <t xml:space="preserve">MOLEFE Thapelo </t>
  </si>
  <si>
    <t xml:space="preserve">PEDRO Heinrich </t>
  </si>
  <si>
    <t>VARRIE Hunter</t>
  </si>
  <si>
    <t>NGENO Noyolo</t>
  </si>
  <si>
    <t xml:space="preserve">PADAYCHEE Sage Arron </t>
  </si>
  <si>
    <t xml:space="preserve">PHETSO Jack </t>
  </si>
  <si>
    <t xml:space="preserve">SIKHOBONDIYA Sandisiwe </t>
  </si>
  <si>
    <t xml:space="preserve">DLAMINI Nkosenhle </t>
  </si>
  <si>
    <t xml:space="preserve">MABASO Siyabonga </t>
  </si>
  <si>
    <t xml:space="preserve">Ndlumbini Asekho </t>
  </si>
  <si>
    <t xml:space="preserve">NTSWELI Alizwa </t>
  </si>
  <si>
    <t xml:space="preserve">MNANAMBO Zandisile </t>
  </si>
  <si>
    <t xml:space="preserve">LEVY Dean </t>
  </si>
  <si>
    <t xml:space="preserve">HLONGWANE Samkelo </t>
  </si>
  <si>
    <t xml:space="preserve">NCUNCU Indiphile </t>
  </si>
  <si>
    <t xml:space="preserve">ZWANE Sibusiso </t>
  </si>
  <si>
    <t xml:space="preserve">MABASO Lethukuthula </t>
  </si>
  <si>
    <t xml:space="preserve">MOJAKISANE Vusi </t>
  </si>
  <si>
    <t xml:space="preserve">SADAN Raees </t>
  </si>
  <si>
    <t xml:space="preserve">NDLOVU Thubelihle </t>
  </si>
  <si>
    <t>ZL</t>
  </si>
  <si>
    <t xml:space="preserve">SIBUTHA Ufulu </t>
  </si>
  <si>
    <t>SAMSODIEN Shamiel</t>
  </si>
  <si>
    <t>WOLF Amogelang</t>
  </si>
  <si>
    <t xml:space="preserve">ABADER Abdul </t>
  </si>
  <si>
    <t xml:space="preserve">MHLONGO Khulani </t>
  </si>
  <si>
    <t xml:space="preserve">MOCHACHAMISE Katleho </t>
  </si>
  <si>
    <t xml:space="preserve">PIETERSE Thys </t>
  </si>
  <si>
    <t xml:space="preserve">RAMLAL Adhil </t>
  </si>
  <si>
    <t>MADUNA Thami</t>
  </si>
  <si>
    <t xml:space="preserve">CARRIM Ahmed </t>
  </si>
  <si>
    <t xml:space="preserve">KABI Monare </t>
  </si>
  <si>
    <t xml:space="preserve">MAFOO Tshepo </t>
  </si>
  <si>
    <t xml:space="preserve">MOEKOENA L </t>
  </si>
  <si>
    <t xml:space="preserve">MOTICOE Tshepo </t>
  </si>
  <si>
    <t xml:space="preserve">PARKER Salmaan </t>
  </si>
  <si>
    <t>QADIR Abdul  Mohamed</t>
  </si>
  <si>
    <t xml:space="preserve">VAN WYK Jeomeagan </t>
  </si>
  <si>
    <t xml:space="preserve">VANDAYAR Leneshan </t>
  </si>
  <si>
    <t xml:space="preserve">NGUBANE Luyanda </t>
  </si>
  <si>
    <t xml:space="preserve">SOOROJU Divaan </t>
  </si>
  <si>
    <t xml:space="preserve">NAIDOO Brady </t>
  </si>
  <si>
    <t xml:space="preserve">VAN WYK Esjee </t>
  </si>
  <si>
    <t xml:space="preserve">ABRAHAMS Axl </t>
  </si>
  <si>
    <t xml:space="preserve">ACHILLES Jayden </t>
  </si>
  <si>
    <t xml:space="preserve">CHESE Tebogo </t>
  </si>
  <si>
    <t xml:space="preserve">DEVRIES Ronan </t>
  </si>
  <si>
    <t xml:space="preserve">FESTUS Breyton </t>
  </si>
  <si>
    <t xml:space="preserve">FIELIES Geatwin </t>
  </si>
  <si>
    <t xml:space="preserve">FISHER Jonathan </t>
  </si>
  <si>
    <t xml:space="preserve">GERTSE Curtley </t>
  </si>
  <si>
    <t xml:space="preserve">GOVENDER Kaehl </t>
  </si>
  <si>
    <t xml:space="preserve">HASHOONGO Fortune </t>
  </si>
  <si>
    <t xml:space="preserve">HORING Phenyo </t>
  </si>
  <si>
    <t xml:space="preserve">KUSE Anathi </t>
  </si>
  <si>
    <t xml:space="preserve">LETSHWITI Ofentse </t>
  </si>
  <si>
    <t xml:space="preserve">MABASO Mthunzi </t>
  </si>
  <si>
    <t xml:space="preserve">MAPHIKELA Tebogo </t>
  </si>
  <si>
    <t xml:space="preserve">MATHIBELA Keletso </t>
  </si>
  <si>
    <t xml:space="preserve">MCHUNU Mthobisi </t>
  </si>
  <si>
    <t xml:space="preserve">MNGADI Sphamandla </t>
  </si>
  <si>
    <t xml:space="preserve">Mochabela Percy </t>
  </si>
  <si>
    <t>MOEKOENA K</t>
  </si>
  <si>
    <t xml:space="preserve">MOHOMED Abdul </t>
  </si>
  <si>
    <t>MOKOENA S</t>
  </si>
  <si>
    <t xml:space="preserve">MOROPA Leethabo </t>
  </si>
  <si>
    <t>MZILIKAZI Nthofela</t>
  </si>
  <si>
    <t xml:space="preserve">NAIDOO Trevell </t>
  </si>
  <si>
    <t xml:space="preserve">NDLANGAMANDLA Thulane </t>
  </si>
  <si>
    <t xml:space="preserve">NDLANZI Sibongiseni </t>
  </si>
  <si>
    <t>ABRAHAMS Luke</t>
  </si>
  <si>
    <t>NMAH Michael</t>
  </si>
  <si>
    <t>OLIVIER Michael</t>
  </si>
  <si>
    <t>PHUNGULA Themba</t>
  </si>
  <si>
    <t xml:space="preserve">WAJA Rameez </t>
  </si>
  <si>
    <t xml:space="preserve">ADAMS Naeem </t>
  </si>
  <si>
    <t xml:space="preserve">AFZAL Humzah </t>
  </si>
  <si>
    <t xml:space="preserve">CUPIDO Adam </t>
  </si>
  <si>
    <t xml:space="preserve">ESTERHUIZEN Dante </t>
  </si>
  <si>
    <t xml:space="preserve">GOUNDEN Calden </t>
  </si>
  <si>
    <t xml:space="preserve">HODI Anga </t>
  </si>
  <si>
    <t xml:space="preserve">JIANG Senhao </t>
  </si>
  <si>
    <t xml:space="preserve">SACKS Josh </t>
  </si>
  <si>
    <t xml:space="preserve">KGABALE Kgositisile </t>
  </si>
  <si>
    <t>MASHAZI Simamisa</t>
  </si>
  <si>
    <t xml:space="preserve">LUKAKAYI Kwanele </t>
  </si>
  <si>
    <t xml:space="preserve">MAHARAJ Sahay </t>
  </si>
  <si>
    <t>MALAHIM Benni</t>
  </si>
  <si>
    <t xml:space="preserve">MASHIBANE S </t>
  </si>
  <si>
    <t>MOFEREKA Thapelo</t>
  </si>
  <si>
    <t xml:space="preserve">MOPELI Olenarona </t>
  </si>
  <si>
    <t>MUKHTAR Muddathir</t>
  </si>
  <si>
    <t xml:space="preserve">QEBOGENG Mashwabi </t>
  </si>
  <si>
    <t xml:space="preserve">SELEKE Mfundo </t>
  </si>
  <si>
    <t xml:space="preserve">SHEZI Lwethu Gift </t>
  </si>
  <si>
    <t xml:space="preserve">VAN ROOYEN Dillian </t>
  </si>
  <si>
    <t>ZINYANGA Lindokuhle</t>
  </si>
  <si>
    <t>BENNETT Thato</t>
  </si>
  <si>
    <t>FAKIER Raees</t>
  </si>
  <si>
    <t>FISHER Kelby</t>
  </si>
  <si>
    <t>HOJISI Ayanda</t>
  </si>
  <si>
    <t>HUSSAIN Talal</t>
  </si>
  <si>
    <t>KARIM Ahmed</t>
  </si>
  <si>
    <t>MAQUBELA Inga</t>
  </si>
  <si>
    <t>MASHILWANE Siyabonga</t>
  </si>
  <si>
    <t>MAVAWA Nigel</t>
  </si>
  <si>
    <t>MKHONTO Buka Nthando</t>
  </si>
  <si>
    <t>MPHAHLELE Oratile</t>
  </si>
  <si>
    <t>MUKHTAR Muzammil</t>
  </si>
  <si>
    <t>NJOVU Jonathan</t>
  </si>
  <si>
    <t>NTISA Kamohelo</t>
  </si>
  <si>
    <t>PILLAY Hayden</t>
  </si>
  <si>
    <t>POMPI Sphesihle</t>
  </si>
  <si>
    <t>SACKS Kruger</t>
  </si>
  <si>
    <t>SWANEVELDER Dewalt</t>
  </si>
  <si>
    <t>VILANKULU Kamo</t>
  </si>
  <si>
    <t>WEPNER Haden</t>
  </si>
  <si>
    <t>TROMP Luthando</t>
  </si>
  <si>
    <t>SOFUTHE Thandolwethu</t>
  </si>
  <si>
    <t xml:space="preserve">MASHWABI Olebogeng </t>
  </si>
  <si>
    <t xml:space="preserve">MHLALI ZUKO </t>
  </si>
  <si>
    <t xml:space="preserve">MAMAILA Tumelo </t>
  </si>
  <si>
    <t xml:space="preserve">MATSENA Jerry </t>
  </si>
  <si>
    <t xml:space="preserve">NGCOBO Luyanda </t>
  </si>
  <si>
    <t xml:space="preserve">CLOETE Granville </t>
  </si>
  <si>
    <t xml:space="preserve">DU PLESIS Stirvion </t>
  </si>
  <si>
    <t xml:space="preserve">NDONDO Musawenkosi </t>
  </si>
  <si>
    <t xml:space="preserve">NGXAKELA Lindokuhle </t>
  </si>
  <si>
    <t xml:space="preserve">PHUNGULA Sibongakombe </t>
  </si>
  <si>
    <t xml:space="preserve">VURHENI M </t>
  </si>
  <si>
    <t>DESEMELE Xolisa</t>
  </si>
  <si>
    <t xml:space="preserve">MAKHUNGA Sandile </t>
  </si>
  <si>
    <t xml:space="preserve">HARMS Theodor </t>
  </si>
  <si>
    <t xml:space="preserve">MAHOKO Sedupe </t>
  </si>
  <si>
    <t xml:space="preserve">MCETYWA Yamkela </t>
  </si>
  <si>
    <t xml:space="preserve">MOKOBE Olihile </t>
  </si>
  <si>
    <t xml:space="preserve">MONNAPULE Olihile </t>
  </si>
  <si>
    <t>MOTLASHUPING  Katlego</t>
  </si>
  <si>
    <t xml:space="preserve">MPETSHWA Lungelo </t>
  </si>
  <si>
    <t xml:space="preserve">NDLOVU Asanda </t>
  </si>
  <si>
    <t xml:space="preserve">NGCAWENI Andile Khayelihle </t>
  </si>
  <si>
    <t>MAAKE Tebogo</t>
  </si>
  <si>
    <t xml:space="preserve">PHUNGULA Nkululeko </t>
  </si>
  <si>
    <t xml:space="preserve">QUAN Elven </t>
  </si>
  <si>
    <t xml:space="preserve">RAMSUTH Cameron </t>
  </si>
  <si>
    <t xml:space="preserve">REGGIE Korke </t>
  </si>
  <si>
    <t xml:space="preserve">THOM Thebo </t>
  </si>
  <si>
    <t xml:space="preserve">XHOBASA Itumeleng </t>
  </si>
  <si>
    <t xml:space="preserve">MHLONGO Khethokuhle </t>
  </si>
  <si>
    <t xml:space="preserve">BLAAUW Benjamin </t>
  </si>
  <si>
    <t xml:space="preserve">FRY Roberto </t>
  </si>
  <si>
    <t xml:space="preserve">LEKOA Tshepang </t>
  </si>
  <si>
    <t>LUTHULI Ayabonga</t>
  </si>
  <si>
    <t xml:space="preserve">MABASO Akhona </t>
  </si>
  <si>
    <t xml:space="preserve">MADLALA Philasande </t>
  </si>
  <si>
    <t xml:space="preserve">MELANE Liyama </t>
  </si>
  <si>
    <t xml:space="preserve">MLETYWA Loyiso </t>
  </si>
  <si>
    <t xml:space="preserve">MOHLATLI Sali </t>
  </si>
  <si>
    <t xml:space="preserve">MOILOA Kagiso </t>
  </si>
  <si>
    <t>MOKGOMONG Moeketsi</t>
  </si>
  <si>
    <t xml:space="preserve">MSIBI Lethukuthula </t>
  </si>
  <si>
    <t xml:space="preserve">RADEBE Lethukhutula </t>
  </si>
  <si>
    <t xml:space="preserve">RAGALA Kabelo </t>
  </si>
  <si>
    <t xml:space="preserve">Ramoshaba Tshepo </t>
  </si>
  <si>
    <t xml:space="preserve">SAMAROO Rahul </t>
  </si>
  <si>
    <t xml:space="preserve">SELEKE Refentse </t>
  </si>
  <si>
    <t xml:space="preserve">Selepe Gift </t>
  </si>
  <si>
    <t xml:space="preserve">STEYN Kruger </t>
  </si>
  <si>
    <t xml:space="preserve">TATISI Tshireletso </t>
  </si>
  <si>
    <t>DIBAKOANE A</t>
  </si>
  <si>
    <t xml:space="preserve">KHUMALO Phumelela </t>
  </si>
  <si>
    <t xml:space="preserve">MALWANE Andiswa </t>
  </si>
  <si>
    <t xml:space="preserve">MHLONGO Nhlanhla </t>
  </si>
  <si>
    <t xml:space="preserve">MOODLEY Shamar </t>
  </si>
  <si>
    <t xml:space="preserve">MOREMEDI Thuto </t>
  </si>
  <si>
    <t xml:space="preserve">MTUNGWA Sanele </t>
  </si>
  <si>
    <t xml:space="preserve">NDLOVU Lwazi </t>
  </si>
  <si>
    <t>NSELE Ayanda</t>
  </si>
  <si>
    <t xml:space="preserve">NSINDANE Andile </t>
  </si>
  <si>
    <t xml:space="preserve">SITHOLE Sibusiso </t>
  </si>
  <si>
    <t xml:space="preserve">VAN BEULEN Shanon </t>
  </si>
  <si>
    <t xml:space="preserve">LAMULA Asanda </t>
  </si>
  <si>
    <t>MCHUNU Sinethemba</t>
  </si>
  <si>
    <t>MLAMB0 TSAKANI</t>
  </si>
  <si>
    <t xml:space="preserve">MLAMBO Mvelo </t>
  </si>
  <si>
    <t>MZAMANE Asemahle</t>
  </si>
  <si>
    <t>OSCAR Hsu</t>
  </si>
  <si>
    <t xml:space="preserve">PILLAY Kivashen </t>
  </si>
  <si>
    <t xml:space="preserve">RADEBE Lwandile </t>
  </si>
  <si>
    <t xml:space="preserve">ROBERTSON Alexander </t>
  </si>
  <si>
    <t>ROBERTSON Felix</t>
  </si>
  <si>
    <t xml:space="preserve">SIBIYA Siphesihle </t>
  </si>
  <si>
    <t xml:space="preserve">GARDIEN Imraan </t>
  </si>
  <si>
    <t>HAY Abdul</t>
  </si>
  <si>
    <t>MABEDLA Mlu</t>
  </si>
  <si>
    <t xml:space="preserve">OLYN William </t>
  </si>
  <si>
    <t xml:space="preserve">HEYNS Kobus </t>
  </si>
  <si>
    <t>OJO  John Olatunde</t>
  </si>
  <si>
    <t>AWADALLA  Michael</t>
  </si>
  <si>
    <t>MAHARAJ Ashen</t>
  </si>
  <si>
    <t>ILORI Samuel</t>
  </si>
  <si>
    <t>SICAT Ariel</t>
  </si>
  <si>
    <t>DA SILVA Jose</t>
  </si>
  <si>
    <t>UGRANKAR  Ashwin</t>
  </si>
  <si>
    <t xml:space="preserve">VOLKWYN Lee </t>
  </si>
  <si>
    <t>ELS Frikkie</t>
  </si>
  <si>
    <t xml:space="preserve">Meyer Craig </t>
  </si>
  <si>
    <t>ARCANGELI Piero</t>
  </si>
  <si>
    <t>MASLO David</t>
  </si>
  <si>
    <t>BYLOS George</t>
  </si>
  <si>
    <t>ALRA  Ankit</t>
  </si>
  <si>
    <t>VALLY Salmaan</t>
  </si>
  <si>
    <t>VAN ZYL Melvin</t>
  </si>
  <si>
    <t>PEARTON Donald</t>
  </si>
  <si>
    <t>PATEL Mehmood</t>
  </si>
  <si>
    <t xml:space="preserve">DAWOOD Abdullah </t>
  </si>
  <si>
    <t>KEVIN J</t>
  </si>
  <si>
    <t>MCKENZIE Kurt</t>
  </si>
  <si>
    <t>HOOSAIN Faizel</t>
  </si>
  <si>
    <t>PATEL Bilaal</t>
  </si>
  <si>
    <t>REDDY Menashen</t>
  </si>
  <si>
    <t>JIMMY T</t>
  </si>
  <si>
    <t>NOOR Faizel</t>
  </si>
  <si>
    <t>KAGWE Owen</t>
  </si>
  <si>
    <t>MORONETSI Tebogo</t>
  </si>
  <si>
    <t>NXUMALO Khulekani</t>
  </si>
  <si>
    <t>PHADU Collin</t>
  </si>
  <si>
    <t xml:space="preserve">SCHLOME Aiden </t>
  </si>
  <si>
    <t>UGWUJIDE Jemiye</t>
  </si>
  <si>
    <t>PATEL Muhammed</t>
  </si>
  <si>
    <t>LUKALANGA Prince</t>
  </si>
  <si>
    <t>MDHLULI Nzuzo</t>
  </si>
  <si>
    <t>STOBER David</t>
  </si>
  <si>
    <t>CHICO</t>
  </si>
  <si>
    <t>LETHOKO Tumelo</t>
  </si>
  <si>
    <t>SINOVUWO Trust</t>
  </si>
  <si>
    <t xml:space="preserve">SMITH Kelvin </t>
  </si>
  <si>
    <t xml:space="preserve">SALIE Sulayman </t>
  </si>
  <si>
    <t xml:space="preserve">HARDICK Lloyd </t>
  </si>
  <si>
    <t xml:space="preserve">PHILANDER Adrian </t>
  </si>
  <si>
    <t xml:space="preserve">YAGHYA Refai </t>
  </si>
  <si>
    <t xml:space="preserve">DOMINGO Fouwaaz </t>
  </si>
  <si>
    <t>VAN DER VENT Grant</t>
  </si>
  <si>
    <t xml:space="preserve">DOMINGO Wafeeq </t>
  </si>
  <si>
    <t xml:space="preserve">MCCLOUD Westley </t>
  </si>
  <si>
    <t xml:space="preserve">MEYER Cody </t>
  </si>
  <si>
    <t xml:space="preserve">ISAACS Moeneeb </t>
  </si>
  <si>
    <t xml:space="preserve">ADAMS Thabiet </t>
  </si>
  <si>
    <t xml:space="preserve">ADAMS Mahdi </t>
  </si>
  <si>
    <t xml:space="preserve">NOVEMBER Jeromy </t>
  </si>
  <si>
    <t xml:space="preserve">BROWN Merlin </t>
  </si>
  <si>
    <t xml:space="preserve">DRACOULIDES Demos </t>
  </si>
  <si>
    <t xml:space="preserve">ESAU Henry </t>
  </si>
  <si>
    <t xml:space="preserve">ISAACS Jarret </t>
  </si>
  <si>
    <t xml:space="preserve">ISAACS Angelo </t>
  </si>
  <si>
    <t xml:space="preserve">STEYN Yusuf </t>
  </si>
  <si>
    <t xml:space="preserve">ISAACS Zahier </t>
  </si>
  <si>
    <t xml:space="preserve">OCTOBER Lindsay </t>
  </si>
  <si>
    <t xml:space="preserve">MANEVELD Riad </t>
  </si>
  <si>
    <t xml:space="preserve">DAVIDS Ghalieb </t>
  </si>
  <si>
    <t xml:space="preserve">HAUPT Lorenzo </t>
  </si>
  <si>
    <t xml:space="preserve">ROODT Kevin </t>
  </si>
  <si>
    <t xml:space="preserve">LEISEGANG James </t>
  </si>
  <si>
    <t xml:space="preserve">MSINDENI Ezra </t>
  </si>
  <si>
    <t xml:space="preserve">PRINSLOO William </t>
  </si>
  <si>
    <t xml:space="preserve">ISAACS Munier </t>
  </si>
  <si>
    <t>SALIE Benyamin</t>
  </si>
  <si>
    <t xml:space="preserve">PETERSEN Claude </t>
  </si>
  <si>
    <t xml:space="preserve">PHILLIPS Graeme </t>
  </si>
  <si>
    <t xml:space="preserve">MOHAMED Zahier </t>
  </si>
  <si>
    <t xml:space="preserve">DREYER Walter </t>
  </si>
  <si>
    <t xml:space="preserve">FORTUIN Craig </t>
  </si>
  <si>
    <t xml:space="preserve">DIAS Paul </t>
  </si>
  <si>
    <t xml:space="preserve">ZIMRI Craig </t>
  </si>
  <si>
    <t xml:space="preserve">MANUEL Yaaseen </t>
  </si>
  <si>
    <t>ZAIN EDDIN Kareem</t>
  </si>
  <si>
    <t xml:space="preserve">VAN DER HEEVER Donovan </t>
  </si>
  <si>
    <t xml:space="preserve">BRUINERS Allan </t>
  </si>
  <si>
    <t xml:space="preserve">MEYER Clement </t>
  </si>
  <si>
    <t xml:space="preserve">JANSEN Russel </t>
  </si>
  <si>
    <t xml:space="preserve">JULIE Eugene </t>
  </si>
  <si>
    <t xml:space="preserve">MEYER Keith </t>
  </si>
  <si>
    <t xml:space="preserve">WILLEMSE Rubin </t>
  </si>
  <si>
    <t xml:space="preserve">LOANS Chris </t>
  </si>
  <si>
    <t xml:space="preserve">SABAN Yusuf </t>
  </si>
  <si>
    <t>MAFOO Leon</t>
  </si>
  <si>
    <t xml:space="preserve">BAIG Junaid </t>
  </si>
  <si>
    <t xml:space="preserve">CARR Ebrahiem </t>
  </si>
  <si>
    <t xml:space="preserve">MKHABELA Kabelo </t>
  </si>
  <si>
    <t xml:space="preserve">PHYFER Roger </t>
  </si>
  <si>
    <t xml:space="preserve">ISAACS Keith </t>
  </si>
  <si>
    <t xml:space="preserve">SOLOMONS Bryan </t>
  </si>
  <si>
    <t xml:space="preserve">LODEWYK Cowen </t>
  </si>
  <si>
    <t xml:space="preserve">BARNES Niyaaz </t>
  </si>
  <si>
    <t xml:space="preserve">EBDEN Ashlin </t>
  </si>
  <si>
    <t xml:space="preserve">SCHARNICK Roscoe </t>
  </si>
  <si>
    <t xml:space="preserve">MARTIN Joel </t>
  </si>
  <si>
    <t xml:space="preserve">SLINGERS Caz </t>
  </si>
  <si>
    <t>RAMOLLO Mahlatse</t>
  </si>
  <si>
    <t xml:space="preserve">PHIRI Noah </t>
  </si>
  <si>
    <t xml:space="preserve">EDWARDS Reece </t>
  </si>
  <si>
    <t xml:space="preserve">GOURIAS Chadwin </t>
  </si>
  <si>
    <t xml:space="preserve">ADAMS Junaid </t>
  </si>
  <si>
    <t>GALANT Jodie</t>
  </si>
  <si>
    <t xml:space="preserve">BAILEY Keegan </t>
  </si>
  <si>
    <t xml:space="preserve">GERTSEN Dayle </t>
  </si>
  <si>
    <t xml:space="preserve">NOVEMBER Requelmi </t>
  </si>
  <si>
    <t>THEBEYAME Kgotla</t>
  </si>
  <si>
    <t>U19</t>
  </si>
  <si>
    <t xml:space="preserve">VAN DER ROSS Joshua </t>
  </si>
  <si>
    <t xml:space="preserve">BEUKES Liam </t>
  </si>
  <si>
    <t xml:space="preserve">CEDRAS Sharief </t>
  </si>
  <si>
    <t xml:space="preserve">JEPHTA Aiden </t>
  </si>
  <si>
    <t xml:space="preserve">WARRIES Hayden </t>
  </si>
  <si>
    <t xml:space="preserve">BENJAMIN Imran </t>
  </si>
  <si>
    <t xml:space="preserve">SCHAFFERS Teagan </t>
  </si>
  <si>
    <t xml:space="preserve">WILLIAMS Matthew </t>
  </si>
  <si>
    <t xml:space="preserve">SMIT Kihan </t>
  </si>
  <si>
    <t xml:space="preserve">LODEWYK Cuten </t>
  </si>
  <si>
    <t xml:space="preserve">VOS Daniel </t>
  </si>
  <si>
    <t xml:space="preserve">RAYNERS Luciano </t>
  </si>
  <si>
    <t xml:space="preserve">MAART Jade </t>
  </si>
  <si>
    <t xml:space="preserve">DOWNING Kevin </t>
  </si>
  <si>
    <t xml:space="preserve">SCHAFFERS Triston </t>
  </si>
  <si>
    <t xml:space="preserve">PETERS Devon </t>
  </si>
  <si>
    <t xml:space="preserve">JAFTHA Liam </t>
  </si>
  <si>
    <t xml:space="preserve">DANIELS Cole </t>
  </si>
  <si>
    <t xml:space="preserve">JAFTHA Renaldo </t>
  </si>
  <si>
    <t xml:space="preserve">NAIDOO Gabriel </t>
  </si>
  <si>
    <t xml:space="preserve">PHILANDER Byrone </t>
  </si>
  <si>
    <t xml:space="preserve">BHANA Rajesh </t>
  </si>
  <si>
    <t xml:space="preserve">HENDRICKS Neil </t>
  </si>
  <si>
    <t xml:space="preserve">LANGFORD Devon </t>
  </si>
  <si>
    <t xml:space="preserve">MAMOOGIE Shaheid </t>
  </si>
  <si>
    <t xml:space="preserve">SHIJIE Liu </t>
  </si>
  <si>
    <t xml:space="preserve">MEYER Simon </t>
  </si>
  <si>
    <t xml:space="preserve">DE SOUZA Justin </t>
  </si>
  <si>
    <t xml:space="preserve">BLOMETJIE Elton </t>
  </si>
  <si>
    <t xml:space="preserve">SAMMY Selvan </t>
  </si>
  <si>
    <t xml:space="preserve">JULIUS John </t>
  </si>
  <si>
    <t xml:space="preserve">KROUTZ Kieran </t>
  </si>
  <si>
    <t xml:space="preserve">AFRICA Adrian </t>
  </si>
  <si>
    <t xml:space="preserve">LODEWYK Clinton </t>
  </si>
  <si>
    <t xml:space="preserve">WHITEBOY Shannon </t>
  </si>
  <si>
    <t xml:space="preserve">BOSMAN Marvin </t>
  </si>
  <si>
    <t xml:space="preserve">STRIDE Keenan </t>
  </si>
  <si>
    <t xml:space="preserve">ABRAHAMS Yaaseen </t>
  </si>
  <si>
    <t xml:space="preserve">MAPUZI AJ </t>
  </si>
  <si>
    <t xml:space="preserve">PETERS Brent </t>
  </si>
  <si>
    <t xml:space="preserve">LAWACK Claude </t>
  </si>
  <si>
    <t xml:space="preserve">MULLER Dion </t>
  </si>
  <si>
    <t xml:space="preserve">GUOJIAN Luo </t>
  </si>
  <si>
    <t xml:space="preserve">HORNE Julian </t>
  </si>
  <si>
    <t xml:space="preserve">JUNQIANG Hou </t>
  </si>
  <si>
    <t xml:space="preserve">ABRAHMS Keenan </t>
  </si>
  <si>
    <t xml:space="preserve">SNYMAN Marcel </t>
  </si>
  <si>
    <t xml:space="preserve">STRIDE Mervin </t>
  </si>
  <si>
    <t xml:space="preserve">CAROLUS  Quien </t>
  </si>
  <si>
    <t>NDONGENI Siphenathi</t>
  </si>
  <si>
    <t xml:space="preserve">KETSHWANETSE Tariq </t>
  </si>
  <si>
    <t xml:space="preserve">SIGABI Thapelo </t>
  </si>
  <si>
    <t xml:space="preserve">VAN EYK Wynand </t>
  </si>
  <si>
    <t xml:space="preserve">CHOONARA Younus </t>
  </si>
  <si>
    <t xml:space="preserve">DANIELS Emile </t>
  </si>
  <si>
    <t xml:space="preserve">GALLANT Ezra </t>
  </si>
  <si>
    <t xml:space="preserve">JANTJIES Keagan </t>
  </si>
  <si>
    <t xml:space="preserve">TAILOR Lee </t>
  </si>
  <si>
    <t xml:space="preserve">STRIDE Peter </t>
  </si>
  <si>
    <t>ADLER Gi'lad</t>
  </si>
  <si>
    <t xml:space="preserve">HUMAN Ruben </t>
  </si>
  <si>
    <t xml:space="preserve">MIARAMS Brandon </t>
  </si>
  <si>
    <t xml:space="preserve">BOSCH Crispen </t>
  </si>
  <si>
    <t xml:space="preserve">BOUWERS Dylin </t>
  </si>
  <si>
    <t xml:space="preserve">CLOETE Jovan </t>
  </si>
  <si>
    <t xml:space="preserve">VAN STADEN Leander </t>
  </si>
  <si>
    <t>POSWA Thabo</t>
  </si>
  <si>
    <t xml:space="preserve">FORTUIN Jermaine </t>
  </si>
  <si>
    <t xml:space="preserve">WILLIAMS Roland </t>
  </si>
  <si>
    <t xml:space="preserve">CUPIDO Rhiyaan </t>
  </si>
  <si>
    <t xml:space="preserve">RAMOHAPI Bafana </t>
  </si>
  <si>
    <t xml:space="preserve">MPSHE Tshegofatso </t>
  </si>
  <si>
    <t xml:space="preserve">AKUJE Keabetswe </t>
  </si>
  <si>
    <t xml:space="preserve">LEPEANE Rebone </t>
  </si>
  <si>
    <t>SOLOMONS Duwayne</t>
  </si>
  <si>
    <t xml:space="preserve">BOTHA Ronny </t>
  </si>
  <si>
    <t xml:space="preserve">SELEPE Neo </t>
  </si>
  <si>
    <t xml:space="preserve">ARENDSE Randall </t>
  </si>
  <si>
    <t>RANTSHO Sylvesta</t>
  </si>
  <si>
    <t>NAZO Itumaleng</t>
  </si>
  <si>
    <t>PULE Kagiso</t>
  </si>
  <si>
    <t xml:space="preserve">MODISE Cedric </t>
  </si>
  <si>
    <t xml:space="preserve">SELEMA Olaotse </t>
  </si>
  <si>
    <t xml:space="preserve">MARAIS Thinus </t>
  </si>
  <si>
    <t xml:space="preserve">KGAKOLE Laone </t>
  </si>
  <si>
    <t xml:space="preserve">LAMINIE Andrey </t>
  </si>
  <si>
    <t xml:space="preserve">JACOBS Elroy </t>
  </si>
  <si>
    <t>LETSHITI  Tshepo</t>
  </si>
  <si>
    <t>MOTICOE Godfrey</t>
  </si>
  <si>
    <t>DRYE Ashley</t>
  </si>
  <si>
    <t>LERATO Letsika</t>
  </si>
  <si>
    <t>TSHEPO Serekolo</t>
  </si>
  <si>
    <t>NIEWOUDT Barry</t>
  </si>
  <si>
    <t xml:space="preserve">FISHER Percy </t>
  </si>
  <si>
    <t>FIELDING Brock</t>
  </si>
  <si>
    <t xml:space="preserve">MOSIKILI Tlhokomelo </t>
  </si>
  <si>
    <t xml:space="preserve">TEMA Welcome </t>
  </si>
  <si>
    <t>MKHIZE Themba</t>
  </si>
  <si>
    <t>MOSELANE Thabang</t>
  </si>
  <si>
    <t xml:space="preserve">MOKETE Pinkoane </t>
  </si>
  <si>
    <t>KENNETE Santudu</t>
  </si>
  <si>
    <t xml:space="preserve">PARKER John </t>
  </si>
  <si>
    <t>HYSTEK Henrico</t>
  </si>
  <si>
    <t>MOHATLE Kgothatso</t>
  </si>
  <si>
    <t xml:space="preserve">PHEKONYANE Seshupo </t>
  </si>
  <si>
    <t xml:space="preserve">MOLOI Kamohelo </t>
  </si>
  <si>
    <t xml:space="preserve">BROWN Anthony </t>
  </si>
  <si>
    <t xml:space="preserve">ABRAHAMS Sedick </t>
  </si>
  <si>
    <t xml:space="preserve">SCELLO Ebrahim </t>
  </si>
  <si>
    <t xml:space="preserve">MATHEE Gielie </t>
  </si>
  <si>
    <t xml:space="preserve">JANSEN Martin </t>
  </si>
  <si>
    <t>PAULSEN Shafieq</t>
  </si>
  <si>
    <t>GROBBELAAR Charl</t>
  </si>
  <si>
    <t xml:space="preserve">FREDERICK Russel </t>
  </si>
  <si>
    <t>SOLKER Wahid</t>
  </si>
  <si>
    <t xml:space="preserve">FARAOH Wendell </t>
  </si>
  <si>
    <t xml:space="preserve">APRIL Bernavin </t>
  </si>
  <si>
    <t xml:space="preserve">TITUS Jamaine </t>
  </si>
  <si>
    <t xml:space="preserve">VAN DYK Nur </t>
  </si>
  <si>
    <t xml:space="preserve">PALMER Latino </t>
  </si>
  <si>
    <t xml:space="preserve">MAY Daylin </t>
  </si>
  <si>
    <t xml:space="preserve">PETERSEN Jose </t>
  </si>
  <si>
    <t xml:space="preserve">DANIELS Antonio </t>
  </si>
  <si>
    <t xml:space="preserve">ESAU Nasr </t>
  </si>
  <si>
    <t xml:space="preserve">THEUNISSEN Rameez </t>
  </si>
  <si>
    <t xml:space="preserve">FISHER Breyton </t>
  </si>
  <si>
    <t xml:space="preserve">THEUNISSEN Zaheer </t>
  </si>
  <si>
    <t xml:space="preserve">EPSTEIN Aaron </t>
  </si>
  <si>
    <t xml:space="preserve">JONES Reuben </t>
  </si>
  <si>
    <t xml:space="preserve">NAIDOO Armad </t>
  </si>
  <si>
    <t xml:space="preserve">ADAMS Mujaheed </t>
  </si>
  <si>
    <t>BOOI Aseko</t>
  </si>
  <si>
    <t>B</t>
  </si>
  <si>
    <t xml:space="preserve">WEST Shaan </t>
  </si>
  <si>
    <t xml:space="preserve">GORDON Eleazor </t>
  </si>
  <si>
    <t xml:space="preserve">WEST Deen </t>
  </si>
  <si>
    <t xml:space="preserve">NOMDO Jay </t>
  </si>
  <si>
    <t xml:space="preserve">WILLIAMS Reece </t>
  </si>
  <si>
    <t xml:space="preserve">EPSTEIN Connor </t>
  </si>
  <si>
    <t xml:space="preserve">FESTER Mujaahid </t>
  </si>
  <si>
    <t>LEKORWE Reneilwe</t>
  </si>
  <si>
    <t xml:space="preserve">PETERSEN Reece </t>
  </si>
  <si>
    <t xml:space="preserve">MAY Chadwick </t>
  </si>
  <si>
    <t xml:space="preserve">SCHROEDER Mekhail </t>
  </si>
  <si>
    <t xml:space="preserve">KLEIN Waghiet </t>
  </si>
  <si>
    <t xml:space="preserve">ABRAHAMS Tofeeq </t>
  </si>
  <si>
    <t xml:space="preserve">BELL Asheeq </t>
  </si>
  <si>
    <t>MONGALO Itumeleng</t>
  </si>
  <si>
    <t>SEGOMOCO Boinelo</t>
  </si>
  <si>
    <t xml:space="preserve">PETERSEN Carlin </t>
  </si>
  <si>
    <t xml:space="preserve">SOLOMONS Dillon </t>
  </si>
  <si>
    <t xml:space="preserve">ABRAHAMS Ismaeel </t>
  </si>
  <si>
    <t xml:space="preserve">JAPPIE Yasr </t>
  </si>
  <si>
    <t xml:space="preserve">WILLIAMS Justin </t>
  </si>
  <si>
    <t xml:space="preserve">ALEXANDER Delton </t>
  </si>
  <si>
    <t xml:space="preserve">JANSEN Ameen </t>
  </si>
  <si>
    <t xml:space="preserve">RAUBENHEIMER Sean </t>
  </si>
  <si>
    <t>NTAMUTUBA Richard</t>
  </si>
  <si>
    <t xml:space="preserve">STEWART Dane </t>
  </si>
  <si>
    <t>BOOYSEN Adriaan Jack</t>
  </si>
  <si>
    <t xml:space="preserve">THOMLINSON Junaid </t>
  </si>
  <si>
    <t xml:space="preserve">NOMDO Stanford </t>
  </si>
  <si>
    <t>BONTSI Aphiwe</t>
  </si>
  <si>
    <t>LESSING Raemondo</t>
  </si>
  <si>
    <t xml:space="preserve">TITUS Denver </t>
  </si>
  <si>
    <t xml:space="preserve">ABRAHAMS Jermaine </t>
  </si>
  <si>
    <t xml:space="preserve">ABRAHAMS Keithlin </t>
  </si>
  <si>
    <t xml:space="preserve">ABRAHAMS Preston </t>
  </si>
  <si>
    <t xml:space="preserve">ADRIAAN Carl </t>
  </si>
  <si>
    <t xml:space="preserve">ADRIAANSE Alfonso </t>
  </si>
  <si>
    <t xml:space="preserve">ALEXANDER Bjorgan </t>
  </si>
  <si>
    <t xml:space="preserve">ALEXANDER Dale </t>
  </si>
  <si>
    <t xml:space="preserve">ANDREW Anslin </t>
  </si>
  <si>
    <t xml:space="preserve">ANDREWS Hyron </t>
  </si>
  <si>
    <t xml:space="preserve">APPOLIS Delmain </t>
  </si>
  <si>
    <t xml:space="preserve">ARNOLDS Antonio </t>
  </si>
  <si>
    <t xml:space="preserve">ARRIES Carlo </t>
  </si>
  <si>
    <t xml:space="preserve">ARRIES Gilliano </t>
  </si>
  <si>
    <t xml:space="preserve">BIRD Grant Lee </t>
  </si>
  <si>
    <t xml:space="preserve">BOCKS Denven </t>
  </si>
  <si>
    <t xml:space="preserve">BOCKS Donovan </t>
  </si>
  <si>
    <t xml:space="preserve">BOOYSEN Colin </t>
  </si>
  <si>
    <t xml:space="preserve">BOOYSEN Dantrich </t>
  </si>
  <si>
    <t xml:space="preserve">BOSMAN Ryno </t>
  </si>
  <si>
    <t xml:space="preserve">BOWERS Kenton </t>
  </si>
  <si>
    <t xml:space="preserve">BRITZ Ruan </t>
  </si>
  <si>
    <t>FLORENCE Ethan</t>
  </si>
  <si>
    <t>BEYERS Martin</t>
  </si>
  <si>
    <t xml:space="preserve">CAROLISSEN Jeffrey </t>
  </si>
  <si>
    <t xml:space="preserve">CAROLISSEN Mark </t>
  </si>
  <si>
    <t xml:space="preserve">CEDRAS Ferall </t>
  </si>
  <si>
    <t xml:space="preserve">CLAASEN De-Venito </t>
  </si>
  <si>
    <t xml:space="preserve">CLAASEN Guron </t>
  </si>
  <si>
    <t xml:space="preserve">CLAASEN Marlin </t>
  </si>
  <si>
    <t xml:space="preserve">CLOETE Jeandre </t>
  </si>
  <si>
    <t xml:space="preserve">CLOETE Marius </t>
  </si>
  <si>
    <t xml:space="preserve">CROUCH Daniel </t>
  </si>
  <si>
    <t xml:space="preserve">CUPIDO Clint </t>
  </si>
  <si>
    <t xml:space="preserve">CUPIDO Eugene </t>
  </si>
  <si>
    <t xml:space="preserve">CUPIDO Harvin </t>
  </si>
  <si>
    <t xml:space="preserve">CUPIDO Larry Wayne </t>
  </si>
  <si>
    <t xml:space="preserve">DANIELS Jonathan </t>
  </si>
  <si>
    <t xml:space="preserve">DAVEY Leevon </t>
  </si>
  <si>
    <t xml:space="preserve">DAVIDS Brendon </t>
  </si>
  <si>
    <t xml:space="preserve">DAVIDS Ranaldo </t>
  </si>
  <si>
    <t xml:space="preserve">DE JAGER Willmore </t>
  </si>
  <si>
    <t xml:space="preserve">DE WEE Enrico </t>
  </si>
  <si>
    <t xml:space="preserve">DIRKS Abraham </t>
  </si>
  <si>
    <t xml:space="preserve">DREYER Reagan </t>
  </si>
  <si>
    <t xml:space="preserve">DU PLESSIS Elton </t>
  </si>
  <si>
    <t xml:space="preserve">DU PLESSIS Emil </t>
  </si>
  <si>
    <t xml:space="preserve">EFRAIM Stanley </t>
  </si>
  <si>
    <t xml:space="preserve">EIMAN Conroy Ashley </t>
  </si>
  <si>
    <t xml:space="preserve">ENGELBRECHT David </t>
  </si>
  <si>
    <t xml:space="preserve">ENGELBRECHT Heinrick </t>
  </si>
  <si>
    <t xml:space="preserve">ENGELBRECHT Johan </t>
  </si>
  <si>
    <t xml:space="preserve">ENGELBRECHT Salroy </t>
  </si>
  <si>
    <t xml:space="preserve">ERASMUS Edwin </t>
  </si>
  <si>
    <t xml:space="preserve">ERASMUS Elston </t>
  </si>
  <si>
    <t xml:space="preserve">ESAU Duanne </t>
  </si>
  <si>
    <t xml:space="preserve">FAIRBURN Reno Wayne </t>
  </si>
  <si>
    <t xml:space="preserve">FAJANDER Muhammad </t>
  </si>
  <si>
    <t xml:space="preserve">FATAGODIEN Riedwaan </t>
  </si>
  <si>
    <t xml:space="preserve">FORTUIN Byron </t>
  </si>
  <si>
    <t xml:space="preserve">FORTUIN Granthon </t>
  </si>
  <si>
    <t xml:space="preserve">FORTUIN Rantin </t>
  </si>
  <si>
    <t xml:space="preserve">FOUCHE Vnicent </t>
  </si>
  <si>
    <t xml:space="preserve">FOURIE Alexander </t>
  </si>
  <si>
    <t xml:space="preserve">FRANCKE Patrick </t>
  </si>
  <si>
    <t xml:space="preserve">FRANCKE Ryan </t>
  </si>
  <si>
    <t xml:space="preserve">FRANCKE Thomas </t>
  </si>
  <si>
    <t xml:space="preserve">FRANS Ronwen </t>
  </si>
  <si>
    <t xml:space="preserve">GERTSE Rudwin </t>
  </si>
  <si>
    <t xml:space="preserve">GERTZE Chad </t>
  </si>
  <si>
    <t xml:space="preserve">GHALL Steven </t>
  </si>
  <si>
    <t xml:space="preserve">GINJALA Geranomo </t>
  </si>
  <si>
    <t xml:space="preserve">GOUWS Burton </t>
  </si>
  <si>
    <t xml:space="preserve">GREEN Daryl </t>
  </si>
  <si>
    <t xml:space="preserve">GRIEWELAAR Dietmarr </t>
  </si>
  <si>
    <t xml:space="preserve">HARRIS Miguell </t>
  </si>
  <si>
    <t xml:space="preserve">HOWARD Dimitri </t>
  </si>
  <si>
    <t xml:space="preserve">ISAACS Everard </t>
  </si>
  <si>
    <t xml:space="preserve">JACOBS Anthony </t>
  </si>
  <si>
    <t xml:space="preserve">JANE Lindsay </t>
  </si>
  <si>
    <t xml:space="preserve">JANE Robin </t>
  </si>
  <si>
    <t xml:space="preserve">JANSEN Alert </t>
  </si>
  <si>
    <t xml:space="preserve">JOHANNES Dylon </t>
  </si>
  <si>
    <t xml:space="preserve">JORDAAN Dermain </t>
  </si>
  <si>
    <t xml:space="preserve">JOSEPH Carl </t>
  </si>
  <si>
    <t xml:space="preserve">JOSEPH Christo </t>
  </si>
  <si>
    <t xml:space="preserve">JOSEPH Kyle </t>
  </si>
  <si>
    <t xml:space="preserve">JOSEPH Merche </t>
  </si>
  <si>
    <t xml:space="preserve">KANNEMEYER Mario </t>
  </si>
  <si>
    <t xml:space="preserve">KHAN Ubaid </t>
  </si>
  <si>
    <t xml:space="preserve">KING Peter </t>
  </si>
  <si>
    <t xml:space="preserve">KISTING Helmuth </t>
  </si>
  <si>
    <t xml:space="preserve">KITCHING Austin </t>
  </si>
  <si>
    <t xml:space="preserve">KLAASEN Jaylon </t>
  </si>
  <si>
    <t xml:space="preserve">KNOETZE Leo </t>
  </si>
  <si>
    <t xml:space="preserve">KOTEP Melvin </t>
  </si>
  <si>
    <t xml:space="preserve">KOTZE Patrick </t>
  </si>
  <si>
    <t xml:space="preserve">KRIEL Justin </t>
  </si>
  <si>
    <t>BRUCHER Lothal</t>
  </si>
  <si>
    <t xml:space="preserve">LATEGAN Emile Brent </t>
  </si>
  <si>
    <t xml:space="preserve">LENG Jaden </t>
  </si>
  <si>
    <t xml:space="preserve">LEWIS Hugh </t>
  </si>
  <si>
    <t xml:space="preserve">LEWIS Jacquin Astley </t>
  </si>
  <si>
    <t xml:space="preserve">MARTIN Lee Adam </t>
  </si>
  <si>
    <t xml:space="preserve">MARTIN Shenette </t>
  </si>
  <si>
    <t xml:space="preserve">MEHL Fenito </t>
  </si>
  <si>
    <t xml:space="preserve">METTLER Graham </t>
  </si>
  <si>
    <t xml:space="preserve">MILLER Garth </t>
  </si>
  <si>
    <t xml:space="preserve">MOGATLA Steven </t>
  </si>
  <si>
    <t xml:space="preserve">MOKHATLO Sentsho </t>
  </si>
  <si>
    <t xml:space="preserve">MORRIE Renaldo </t>
  </si>
  <si>
    <t xml:space="preserve">NAUDE Wade </t>
  </si>
  <si>
    <t xml:space="preserve">NEL Angelo </t>
  </si>
  <si>
    <t xml:space="preserve">NGOBESE Zobuzwe </t>
  </si>
  <si>
    <t xml:space="preserve">OCTOBER Mark </t>
  </si>
  <si>
    <t xml:space="preserve">OLIFANT Llewelyn </t>
  </si>
  <si>
    <t xml:space="preserve">OLIVIER Nathan </t>
  </si>
  <si>
    <t xml:space="preserve">ONVERWACHT Teegan </t>
  </si>
  <si>
    <t xml:space="preserve">ORTELL Mydon Deneale </t>
  </si>
  <si>
    <t xml:space="preserve">PATERSON Selwyn </t>
  </si>
  <si>
    <t xml:space="preserve">PEDRO Andrico </t>
  </si>
  <si>
    <t>BASSERABIE Da'el</t>
  </si>
  <si>
    <t xml:space="preserve">PEDRO Lindsay Jade </t>
  </si>
  <si>
    <t xml:space="preserve">PERSENT Carlton </t>
  </si>
  <si>
    <t xml:space="preserve">PHILANDER Mioron </t>
  </si>
  <si>
    <t xml:space="preserve">PIETERSEN Keegan </t>
  </si>
  <si>
    <t xml:space="preserve">RANDALL Wayne </t>
  </si>
  <si>
    <t xml:space="preserve">RAVENSE Darren </t>
  </si>
  <si>
    <t xml:space="preserve">ROEDERS Jonathan </t>
  </si>
  <si>
    <t xml:space="preserve">ROMAN Jonathan </t>
  </si>
  <si>
    <t xml:space="preserve">ROSS Heal Cornel </t>
  </si>
  <si>
    <t xml:space="preserve">RUITERS Chazz </t>
  </si>
  <si>
    <t xml:space="preserve">SALIE Zayaad </t>
  </si>
  <si>
    <t xml:space="preserve">SAMUELS Brendon </t>
  </si>
  <si>
    <t xml:space="preserve">SAMUELS Herchelle </t>
  </si>
  <si>
    <t xml:space="preserve">SAMUELS Shaun </t>
  </si>
  <si>
    <t>Swanepoel Pierre</t>
  </si>
  <si>
    <t>Ragado Leslie</t>
  </si>
  <si>
    <t>Van Beulen Bradwell</t>
  </si>
  <si>
    <t>Abrahams Jason</t>
  </si>
  <si>
    <t xml:space="preserve"> Gosling Theo</t>
  </si>
  <si>
    <t xml:space="preserve"> Avontuur Matthew</t>
  </si>
  <si>
    <t>Langdon Walter</t>
  </si>
  <si>
    <t>Hermanus GEWNynne</t>
  </si>
  <si>
    <t>Damons Goodwin</t>
  </si>
  <si>
    <t>Draai Jaydean</t>
  </si>
  <si>
    <t>Januarie Percy</t>
  </si>
  <si>
    <t>Prins Henrico</t>
  </si>
  <si>
    <t>Kammies Bjorn</t>
  </si>
  <si>
    <t>Nieuwoudt Sebastiaan</t>
  </si>
  <si>
    <t>Mohamud Mustaffa</t>
  </si>
  <si>
    <t>Fredericks Josh</t>
  </si>
  <si>
    <t>Sauls Matthew</t>
  </si>
  <si>
    <t>Klaasen Ronan</t>
  </si>
  <si>
    <t>Plaaitjies Brandon</t>
  </si>
  <si>
    <t>Barry Kai</t>
  </si>
  <si>
    <t>De Jonk Jerrod</t>
  </si>
  <si>
    <t>Uithaler Nathan</t>
  </si>
  <si>
    <t>Moodley Darryl</t>
  </si>
  <si>
    <t>Spogter Bradley</t>
  </si>
  <si>
    <t>Da Silva Chuvandre</t>
  </si>
  <si>
    <t>Jansen Ronaldino</t>
  </si>
  <si>
    <t>Hartnick Ewan</t>
  </si>
  <si>
    <t>Tarentaal Carlin</t>
  </si>
  <si>
    <t>Jantjies Dehaigo</t>
  </si>
  <si>
    <t>Folding Keanon</t>
  </si>
  <si>
    <t>Smith Marlin</t>
  </si>
  <si>
    <t>Bernadus Clucion</t>
  </si>
  <si>
    <t>Branders Kaywin</t>
  </si>
  <si>
    <t>Ruiters Zake</t>
  </si>
  <si>
    <t>Uithaler Shauwn</t>
  </si>
  <si>
    <t>Hendricks Philip</t>
  </si>
  <si>
    <t>Scholtz Granwin</t>
  </si>
  <si>
    <t>Fortuin Evan</t>
  </si>
  <si>
    <t>Fielies Macneal</t>
  </si>
  <si>
    <t>Pietersen Lansco</t>
  </si>
  <si>
    <t>Booysen Llewellyn</t>
  </si>
  <si>
    <t>Scholtz Eden</t>
  </si>
  <si>
    <t>Erasmus Coby</t>
  </si>
  <si>
    <t>Solomon Jason</t>
  </si>
  <si>
    <t>Du Preez Eathin</t>
  </si>
  <si>
    <t>Swart Randolph</t>
  </si>
  <si>
    <t>Francies Nolan</t>
  </si>
  <si>
    <t>Andrews Kaylin</t>
  </si>
  <si>
    <t>Lincoln Joseph</t>
  </si>
  <si>
    <t>Lingerveldt Jayden</t>
  </si>
  <si>
    <t>Smart Shagon</t>
  </si>
  <si>
    <t>Fillies Cameron</t>
  </si>
  <si>
    <t>Lottering Keanan</t>
  </si>
  <si>
    <t>Ntsepo Lucky</t>
  </si>
  <si>
    <t>Van Rooyen Llewellyn</t>
  </si>
  <si>
    <t>McCarthy David</t>
  </si>
  <si>
    <t>Brandt Leander</t>
  </si>
  <si>
    <t>Giewelaar Diettmar</t>
  </si>
  <si>
    <t>Odionye Chris</t>
  </si>
  <si>
    <t>Dyer Ashley</t>
  </si>
  <si>
    <t>Hans Devon</t>
  </si>
  <si>
    <t>COETZER Gerrit</t>
  </si>
  <si>
    <t>PADAYACHEE Dasan</t>
  </si>
  <si>
    <t>SATHYANAND Sherwin</t>
  </si>
  <si>
    <t>DE POOTER Tony</t>
  </si>
  <si>
    <t>ECONOMELLIS Anthony</t>
  </si>
  <si>
    <t>ERASMUS Paul</t>
  </si>
  <si>
    <t xml:space="preserve">KOTZE Dawid </t>
  </si>
  <si>
    <t>FIDOS Michael</t>
  </si>
  <si>
    <t xml:space="preserve">LEMME Sello  </t>
  </si>
  <si>
    <t xml:space="preserve">POTGIETER Jan </t>
  </si>
  <si>
    <t xml:space="preserve">SEPTOO RGA. </t>
  </si>
  <si>
    <t xml:space="preserve">BAILEY DV. </t>
  </si>
  <si>
    <t xml:space="preserve">JANTJIES TP.  </t>
  </si>
  <si>
    <t xml:space="preserve">BAARTMAN M. </t>
  </si>
  <si>
    <t xml:space="preserve">MABASO NM. </t>
  </si>
  <si>
    <t xml:space="preserve">PETERS R. </t>
  </si>
  <si>
    <t xml:space="preserve">LEGOABE L. </t>
  </si>
  <si>
    <t xml:space="preserve">ROUX LM. </t>
  </si>
  <si>
    <t xml:space="preserve">DAVIDS GJ. </t>
  </si>
  <si>
    <t xml:space="preserve">PHILANDER A. </t>
  </si>
  <si>
    <t xml:space="preserve">ZAAL O. </t>
  </si>
  <si>
    <t xml:space="preserve">JACOBS C. </t>
  </si>
  <si>
    <t xml:space="preserve">SAWYER PJ. </t>
  </si>
  <si>
    <t xml:space="preserve">ADONIS IJD. </t>
  </si>
  <si>
    <t xml:space="preserve">ENGELBRECHT PJ. </t>
  </si>
  <si>
    <t xml:space="preserve">MANAMELA FL. </t>
  </si>
  <si>
    <t xml:space="preserve">GANGAT C. </t>
  </si>
  <si>
    <t xml:space="preserve">MOGOJE MNM. </t>
  </si>
  <si>
    <t xml:space="preserve">LOUW RC. </t>
  </si>
  <si>
    <t xml:space="preserve">KHUMALO P. </t>
  </si>
  <si>
    <t xml:space="preserve">TONGA MM. </t>
  </si>
  <si>
    <t xml:space="preserve">VAN ROOYEN D. </t>
  </si>
  <si>
    <t xml:space="preserve">MABUZA RB. </t>
  </si>
  <si>
    <t xml:space="preserve">MTHETHWA BE. </t>
  </si>
  <si>
    <t xml:space="preserve">MASUKU T. </t>
  </si>
  <si>
    <t xml:space="preserve">MABOKO RE. </t>
  </si>
  <si>
    <t>FOWLDS Hendrik</t>
  </si>
  <si>
    <t>HORSTHEMPE Rolf</t>
  </si>
  <si>
    <t xml:space="preserve">KOMAPE TL. </t>
  </si>
  <si>
    <t xml:space="preserve">FRANCIS GX. </t>
  </si>
  <si>
    <t xml:space="preserve">MC KENZIE IK. </t>
  </si>
  <si>
    <t xml:space="preserve">VAN HEERDEN RR. </t>
  </si>
  <si>
    <t xml:space="preserve">CEDRAS F. </t>
  </si>
  <si>
    <t xml:space="preserve">PETERSEN JJ. </t>
  </si>
  <si>
    <t xml:space="preserve">MAJIEK S. </t>
  </si>
  <si>
    <t xml:space="preserve">DAMONS TJ. </t>
  </si>
  <si>
    <t xml:space="preserve">OKTOBER JMP. </t>
  </si>
  <si>
    <t xml:space="preserve">STONE LT. </t>
  </si>
  <si>
    <t xml:space="preserve">MERE MP. </t>
  </si>
  <si>
    <t>MATAKALATSE Johnny</t>
  </si>
  <si>
    <t xml:space="preserve">QAVANE CS. </t>
  </si>
  <si>
    <t xml:space="preserve">CARELSE JR. </t>
  </si>
  <si>
    <t xml:space="preserve">JANSEN PG. </t>
  </si>
  <si>
    <t xml:space="preserve">LOUW L. </t>
  </si>
  <si>
    <t xml:space="preserve">RAMARU ML. </t>
  </si>
  <si>
    <t xml:space="preserve">MORWE TL. </t>
  </si>
  <si>
    <t xml:space="preserve">BEUKES CW. </t>
  </si>
  <si>
    <t xml:space="preserve">PAGE TG. </t>
  </si>
  <si>
    <t xml:space="preserve">SETENI ZS. </t>
  </si>
  <si>
    <t xml:space="preserve">KWENXE MM. </t>
  </si>
  <si>
    <t xml:space="preserve">NKWALI BP. </t>
  </si>
  <si>
    <t xml:space="preserve">EFTHA QCL. </t>
  </si>
  <si>
    <t xml:space="preserve">CAMPER RD. </t>
  </si>
  <si>
    <t xml:space="preserve">DU TOIT F. </t>
  </si>
  <si>
    <t xml:space="preserve">MOENG SC. </t>
  </si>
  <si>
    <t xml:space="preserve">MANANA BP. </t>
  </si>
  <si>
    <t xml:space="preserve">SAILA K. </t>
  </si>
  <si>
    <t xml:space="preserve">MASEMULA NB. </t>
  </si>
  <si>
    <t xml:space="preserve">MHLONGO EB. </t>
  </si>
  <si>
    <t xml:space="preserve">MAHASELA MG. </t>
  </si>
  <si>
    <t xml:space="preserve">CELE B. </t>
  </si>
  <si>
    <t xml:space="preserve">MLABA JT. </t>
  </si>
  <si>
    <t xml:space="preserve">KORTJAAN KM. </t>
  </si>
  <si>
    <t xml:space="preserve">MKHIZE CN. </t>
  </si>
  <si>
    <t xml:space="preserve">MAJOLA MI. </t>
  </si>
  <si>
    <t xml:space="preserve">BHENGU SD. </t>
  </si>
  <si>
    <t xml:space="preserve">SHABALALA TH. </t>
  </si>
  <si>
    <t xml:space="preserve">MOHATSELA SS. </t>
  </si>
  <si>
    <t xml:space="preserve">SHEXI X. </t>
  </si>
  <si>
    <t xml:space="preserve">DANISO L. </t>
  </si>
  <si>
    <t xml:space="preserve">PHILANDER G. </t>
  </si>
  <si>
    <t xml:space="preserve">VOLGRAAF J. </t>
  </si>
  <si>
    <t xml:space="preserve">SKIPPERS AH. </t>
  </si>
  <si>
    <t xml:space="preserve">POTGIETER DDT. </t>
  </si>
  <si>
    <t xml:space="preserve">DICK SV. </t>
  </si>
  <si>
    <t xml:space="preserve">VAN SCHALKWYK L. </t>
  </si>
  <si>
    <t xml:space="preserve">JACOBS ME. </t>
  </si>
  <si>
    <t xml:space="preserve">MOSEKI BM. </t>
  </si>
  <si>
    <t xml:space="preserve">BAARTMAN E. </t>
  </si>
  <si>
    <t xml:space="preserve">SINGH A. </t>
  </si>
  <si>
    <t xml:space="preserve">REED J. </t>
  </si>
  <si>
    <t xml:space="preserve">ANTHONY W. </t>
  </si>
  <si>
    <t xml:space="preserve">DE LA FOUNTAINE PJM. </t>
  </si>
  <si>
    <t xml:space="preserve">SEPTEMBER J. </t>
  </si>
  <si>
    <t xml:space="preserve">CHRISTIANS AW. </t>
  </si>
  <si>
    <t xml:space="preserve">SLINGER SG. </t>
  </si>
  <si>
    <t xml:space="preserve">SMITH DC. </t>
  </si>
  <si>
    <t xml:space="preserve">ROSSOUW VG. </t>
  </si>
  <si>
    <t xml:space="preserve">DINGAAN S. </t>
  </si>
  <si>
    <t xml:space="preserve">BLAYI MB. </t>
  </si>
  <si>
    <t xml:space="preserve">SWANEPOEL JP. </t>
  </si>
  <si>
    <t xml:space="preserve">DOOVEY D. </t>
  </si>
  <si>
    <t xml:space="preserve">SILOTO EM. </t>
  </si>
  <si>
    <t xml:space="preserve">KALS D. </t>
  </si>
  <si>
    <t>G</t>
  </si>
  <si>
    <t xml:space="preserve">PETERSEN NC. </t>
  </si>
  <si>
    <t xml:space="preserve">RAMARU MR. </t>
  </si>
  <si>
    <t xml:space="preserve">ANDERSON A. </t>
  </si>
  <si>
    <t xml:space="preserve">VERREYENNE JJ. </t>
  </si>
  <si>
    <t xml:space="preserve">DE VOS RC. </t>
  </si>
  <si>
    <t xml:space="preserve">DE VOS SP. </t>
  </si>
  <si>
    <t xml:space="preserve">DOLPH BK. </t>
  </si>
  <si>
    <t xml:space="preserve">ADAMS </t>
  </si>
  <si>
    <t xml:space="preserve">BERRY F. </t>
  </si>
  <si>
    <t xml:space="preserve">AYFORD L. </t>
  </si>
  <si>
    <t xml:space="preserve">DE KLERK DW. </t>
  </si>
  <si>
    <t>HAUNG Wenjun</t>
  </si>
  <si>
    <t>NAIDOO Pravalan</t>
  </si>
  <si>
    <t>HIRALAAL Hemal</t>
  </si>
  <si>
    <t>ANAMALAY Kasston</t>
  </si>
  <si>
    <t>MOODLEY Saiyin</t>
  </si>
  <si>
    <t>KAILAS Aryan Yuvraj</t>
  </si>
  <si>
    <t>RAMKISSOON Ariesh</t>
  </si>
  <si>
    <t>PERUMAL Ryan</t>
  </si>
  <si>
    <t>PILLAY Himesh</t>
  </si>
  <si>
    <t>PILLAY Kayolin</t>
  </si>
  <si>
    <t>JABIR Yusuf</t>
  </si>
  <si>
    <t>GOVINDASAMY Sundradasen</t>
  </si>
  <si>
    <t>GOVINDASAMY Morganathan</t>
  </si>
  <si>
    <t>AMOD Happy</t>
  </si>
  <si>
    <t>OSMAN Anwar</t>
  </si>
  <si>
    <t>MAHARAJ Vishal</t>
  </si>
  <si>
    <t>MOSES Grenville</t>
  </si>
  <si>
    <t>GEORGE Brandon</t>
  </si>
  <si>
    <t>MOODLEY Verlan</t>
  </si>
  <si>
    <t>BANDU Sanjiv</t>
  </si>
  <si>
    <t xml:space="preserve">SHEIK HOOSEN Mukthar </t>
  </si>
  <si>
    <t xml:space="preserve">MELANE Athayanda </t>
  </si>
  <si>
    <t xml:space="preserve">MBALI Yandisa </t>
  </si>
  <si>
    <t xml:space="preserve">VAKALISA Inga </t>
  </si>
  <si>
    <t xml:space="preserve">MAGOBOLO Thato </t>
  </si>
  <si>
    <t xml:space="preserve">Shrian Bandu </t>
  </si>
  <si>
    <t xml:space="preserve">KOBEDI Katlego </t>
  </si>
  <si>
    <t xml:space="preserve">MTHETHWA Katlego </t>
  </si>
  <si>
    <t xml:space="preserve">MOJAKISANE Katlego </t>
  </si>
  <si>
    <t>MAPHUNYE Rorisang</t>
  </si>
  <si>
    <t xml:space="preserve">MONNAHELA R </t>
  </si>
  <si>
    <t xml:space="preserve">MPHOFU Motleng </t>
  </si>
  <si>
    <t>MADUNA Vuyo</t>
  </si>
  <si>
    <t xml:space="preserve">SEBETLELA Mojalefa </t>
  </si>
  <si>
    <t>MBATHA Sihlenge</t>
  </si>
  <si>
    <t>HARRYLALL Sachin</t>
  </si>
  <si>
    <t>ROOPLAL Udav</t>
  </si>
  <si>
    <t>NAICKER Hiren</t>
  </si>
  <si>
    <t>JERAM Hasmukhlal</t>
  </si>
  <si>
    <t>MASHWABI Lentswe</t>
  </si>
  <si>
    <t>TLALE Amogelang</t>
  </si>
  <si>
    <t>FOURIE Barend</t>
  </si>
  <si>
    <t>MONYAKANE Thato</t>
  </si>
  <si>
    <t>KAMSON Eugene</t>
  </si>
  <si>
    <t>VERMAAK Reinhardt</t>
  </si>
  <si>
    <t>SPERANZA Storm</t>
  </si>
  <si>
    <t>GLAS Waldo</t>
  </si>
  <si>
    <t>MILLER Brendan</t>
  </si>
  <si>
    <t>THERON Jordan</t>
  </si>
  <si>
    <t>OTTO Divan</t>
  </si>
  <si>
    <t>VERHEIJEN Peter</t>
  </si>
  <si>
    <t>VAKELE Msawenkize</t>
  </si>
  <si>
    <t>MULLER Johan</t>
  </si>
  <si>
    <t>MUZAWAZI Douglas</t>
  </si>
  <si>
    <t>FAKUDE Mbongiseni I</t>
  </si>
  <si>
    <t>MABUZA Sibongiseni</t>
  </si>
  <si>
    <t>MHLANGA Sandile N</t>
  </si>
  <si>
    <t>NKOSI Mthobisi</t>
  </si>
  <si>
    <t>HLATSHWAYO Sithembiso</t>
  </si>
  <si>
    <t>NDLANGAMANDLA Thabo P</t>
  </si>
  <si>
    <t>SIBIYA Xolile T</t>
  </si>
  <si>
    <t>NKOSI Lindani I</t>
  </si>
  <si>
    <t>MTUNGWA Lungisani</t>
  </si>
  <si>
    <t>NKOSI Lindelani</t>
  </si>
  <si>
    <t>NDLOVU Mncedisi</t>
  </si>
  <si>
    <t>NKOSI Bhekani</t>
  </si>
  <si>
    <t>THERON Raywin</t>
  </si>
  <si>
    <t>Jackson Edwaldo</t>
  </si>
  <si>
    <t>Silokonya Aron</t>
  </si>
  <si>
    <t>MENTOOR Angus</t>
  </si>
  <si>
    <t>Cheloane Riarorisa</t>
  </si>
  <si>
    <t>Siyo Lelethu</t>
  </si>
  <si>
    <t>Constable Jeandre</t>
  </si>
  <si>
    <t>Constable Revaldo</t>
  </si>
  <si>
    <t>Sabisa Landile</t>
  </si>
  <si>
    <t>OLADIMEJI Osoba</t>
  </si>
  <si>
    <t>Keli Sikho</t>
  </si>
  <si>
    <t>LETIMILE Thato</t>
  </si>
  <si>
    <t xml:space="preserve">Mogotsinyana Botlhoko </t>
  </si>
  <si>
    <t>MASHABA Khensani</t>
  </si>
  <si>
    <t>Williams Xhaiden</t>
  </si>
  <si>
    <t>BHENGU S</t>
  </si>
  <si>
    <t>DAKI Mfanelo</t>
  </si>
  <si>
    <t>HLOPHE Snako</t>
  </si>
  <si>
    <t>CHONCO Mfezeko</t>
  </si>
  <si>
    <t>LITHOBA Sallem</t>
  </si>
  <si>
    <t>PAN Yong</t>
  </si>
  <si>
    <t>PATERSON Lindsay</t>
  </si>
  <si>
    <t>ZWANE Syanda</t>
  </si>
  <si>
    <t>MHLONGO Thokozane</t>
  </si>
  <si>
    <t>MALINGA Sandile</t>
  </si>
  <si>
    <t>MKHONZA Sikhumbuzo</t>
  </si>
  <si>
    <t>SHONGWE Olwethu</t>
  </si>
  <si>
    <t>MAZIBUKO Siyabonga</t>
  </si>
  <si>
    <t>VILDO Du Toit</t>
  </si>
  <si>
    <t>NJABULO Lekona</t>
  </si>
  <si>
    <t>MAHLANGU Oscar</t>
  </si>
  <si>
    <t>SCHURZ Rheinolt</t>
  </si>
  <si>
    <t>AYANDA Hojisi</t>
  </si>
  <si>
    <t>TSEPISO Sibiti</t>
  </si>
  <si>
    <t>SITHOLE Thabo</t>
  </si>
  <si>
    <t>MASEKO Ndumiso</t>
  </si>
  <si>
    <t>SMITH Bennie</t>
  </si>
  <si>
    <t>BLANE White</t>
  </si>
  <si>
    <t>DLUDLU Xolane</t>
  </si>
  <si>
    <t>SONG Xingren</t>
  </si>
  <si>
    <t>STRETTON Kenneth</t>
  </si>
  <si>
    <t>SZTAB Rainer</t>
  </si>
  <si>
    <t>SHIKWAMBANE Enock</t>
  </si>
  <si>
    <t>KUBAYI Xihlobo</t>
  </si>
  <si>
    <t>MOCHABELA Kabelo</t>
  </si>
  <si>
    <t>NKUNA Ditebogo</t>
  </si>
  <si>
    <t>LESOETSA Tebogo</t>
  </si>
  <si>
    <t>NDZALO Skhalele</t>
  </si>
  <si>
    <t>MOHATLI FORTUNATE</t>
  </si>
  <si>
    <t>SIBENE Xola</t>
  </si>
  <si>
    <t>MAAKE Junior</t>
  </si>
  <si>
    <t>XABA Andiswa</t>
  </si>
  <si>
    <t>VAN DIJK Pieter</t>
  </si>
  <si>
    <t>KHANYILE Khayelihle</t>
  </si>
  <si>
    <t>WERBELOFF Arnold</t>
  </si>
  <si>
    <t>OLAOTSE Baoleki</t>
  </si>
  <si>
    <t>GODIRAONE Abel</t>
  </si>
  <si>
    <t>AUGUSTINE Connor</t>
  </si>
  <si>
    <t>SA Schools</t>
  </si>
  <si>
    <t>OLIPHANT Oratile</t>
  </si>
  <si>
    <t>ZHANG Zhang Rocky</t>
  </si>
  <si>
    <t>TONGWANE Kaone Phenyo</t>
  </si>
  <si>
    <t>LAFAO Israel</t>
  </si>
  <si>
    <t>SIQUNA Yandisa</t>
  </si>
  <si>
    <t>PANGARKAR Faheem</t>
  </si>
  <si>
    <t>MANYESA Willy</t>
  </si>
  <si>
    <t>KGAKATSI Tshenolo</t>
  </si>
  <si>
    <t>BISSAA Madhav</t>
  </si>
  <si>
    <t>MEYER Mickyle</t>
  </si>
  <si>
    <t>VAN NEEL Jordon</t>
  </si>
  <si>
    <t>MOILA Mogale</t>
  </si>
  <si>
    <t>NTLAYI Liyema</t>
  </si>
  <si>
    <t>WILLIAMSON Mika</t>
  </si>
  <si>
    <t>BOOI Tashreeq</t>
  </si>
  <si>
    <t>MOYO Mlungisi</t>
  </si>
  <si>
    <t>ZIM</t>
  </si>
  <si>
    <t>TERERAI Simbarashe</t>
  </si>
  <si>
    <t xml:space="preserve">MADORO Trust </t>
  </si>
  <si>
    <t>SMITH Wesley</t>
  </si>
  <si>
    <t>TONGWANE Leboga</t>
  </si>
  <si>
    <t>BRIDGENS Lee-Roy</t>
  </si>
  <si>
    <t>PETERSEN Sal</t>
  </si>
  <si>
    <t>VERCUIEL Travis</t>
  </si>
  <si>
    <t>JOSEPH Nahem</t>
  </si>
  <si>
    <t>BREY Salmaan</t>
  </si>
  <si>
    <t>GORDON Siriano</t>
  </si>
  <si>
    <t>CHAPMAN Kian</t>
  </si>
  <si>
    <t>JASSIEM Ali</t>
  </si>
  <si>
    <t>JOSEPH Matthew</t>
  </si>
  <si>
    <t>WOODMAN Robin</t>
  </si>
  <si>
    <t xml:space="preserve">STEENKAMP Andries </t>
  </si>
  <si>
    <t>MCHUNU Khanyisani</t>
  </si>
  <si>
    <t xml:space="preserve">DARIES Kirk </t>
  </si>
  <si>
    <t xml:space="preserve">JOHNSON Andre </t>
  </si>
  <si>
    <t xml:space="preserve">ANDREWS Derek </t>
  </si>
  <si>
    <t>DUPLESSIS Clinton</t>
  </si>
  <si>
    <t>BEYL Willie</t>
  </si>
  <si>
    <t xml:space="preserve">DOLLIE Nazeem </t>
  </si>
  <si>
    <t>ROUX Phillip</t>
  </si>
  <si>
    <t>DE VILLIERS Etienne</t>
  </si>
  <si>
    <t>BARTLETT Llewellyn</t>
  </si>
  <si>
    <t xml:space="preserve">VAN AS Graham </t>
  </si>
  <si>
    <t>CREIGHTON Ganief</t>
  </si>
  <si>
    <t>ZHU Quiang Solomon</t>
  </si>
  <si>
    <t>BOLISHETTY Yashvasin</t>
  </si>
  <si>
    <t>KOEGELENBERG Coenie</t>
  </si>
  <si>
    <t>HANDLER Gunter</t>
  </si>
  <si>
    <t>BUISETT Bernie</t>
  </si>
  <si>
    <t xml:space="preserve">VALODIA Jaiwant </t>
  </si>
  <si>
    <t>SOLOMONS Boebie</t>
  </si>
  <si>
    <t>ABRAHAMS Richard</t>
  </si>
  <si>
    <t>EFFENDI Ebrahim</t>
  </si>
  <si>
    <t>PRINSLOO Stanley</t>
  </si>
  <si>
    <t>BUSH John</t>
  </si>
  <si>
    <t>O'CONNELL Brendan</t>
  </si>
  <si>
    <t>O'CONNELL Calhoun</t>
  </si>
  <si>
    <t>HAJEE Mubeen</t>
  </si>
  <si>
    <t xml:space="preserve">RETIEF Warren </t>
  </si>
  <si>
    <t>COLLINS Lindsey</t>
  </si>
  <si>
    <t>PETERSEN Ashton</t>
  </si>
  <si>
    <t>WITBOOY Warney</t>
  </si>
  <si>
    <t>JOSEPH Nathan</t>
  </si>
  <si>
    <t>ISMAIL Tanvir</t>
  </si>
  <si>
    <t>CAROLUS Rewaldo</t>
  </si>
  <si>
    <t>EBRAHIM Amaan</t>
  </si>
  <si>
    <t>MANSOER Zaheer</t>
  </si>
  <si>
    <t>GUMPO Iphitule</t>
  </si>
  <si>
    <t>DOMINGO Adam</t>
  </si>
  <si>
    <t>JOSEPH Brian</t>
  </si>
  <si>
    <t>ISAACS Luqmaan</t>
  </si>
  <si>
    <t>FARIA Tiago</t>
  </si>
  <si>
    <t>TIMMIE Chadley</t>
  </si>
  <si>
    <t>ISAACS Irfaan</t>
  </si>
  <si>
    <t>NTLAYI Mpho</t>
  </si>
  <si>
    <t>PIENAAR Nashwin</t>
  </si>
  <si>
    <t>BOTHA Joshua</t>
  </si>
  <si>
    <t>ISMAIL Abdurahman</t>
  </si>
  <si>
    <t>VAN DER SCHYFF Moegamad</t>
  </si>
  <si>
    <t>MARAIS Daniel Benjamin</t>
  </si>
  <si>
    <t>USSA</t>
  </si>
  <si>
    <t>VAN DER WALT Duncan</t>
  </si>
  <si>
    <t>URBAN Alex</t>
  </si>
  <si>
    <t>GOBOLAANG Tumo</t>
  </si>
  <si>
    <t>LULAT Asif</t>
  </si>
  <si>
    <t>RAPHOLO Thabo</t>
  </si>
  <si>
    <t>SESHUWANE Tshepiso</t>
  </si>
  <si>
    <t>AYANDISWA Kambuhle</t>
  </si>
  <si>
    <t>MIDDELTOR Giovanni</t>
  </si>
  <si>
    <t>XULU Sazi</t>
  </si>
  <si>
    <t>JAGANATHAN Danil</t>
  </si>
  <si>
    <t>NDHLOVU Denzel</t>
  </si>
  <si>
    <t>DE BEER Frezano</t>
  </si>
  <si>
    <t>TAIWO Aruleba Raphael</t>
  </si>
  <si>
    <t>ADEKIYA Tayo Alex</t>
  </si>
  <si>
    <t>AKINOLA Ayotuyi Tosin</t>
  </si>
  <si>
    <t>OKE Segun Isaac</t>
  </si>
  <si>
    <t>OJO Michael</t>
  </si>
  <si>
    <t>VAN DER WALT Tjaart</t>
  </si>
  <si>
    <t>MOSIA Tshepang</t>
  </si>
  <si>
    <t>SAMBO Themba</t>
  </si>
  <si>
    <t>NHLAPO Siyabonga</t>
  </si>
  <si>
    <t>BAVUMA Tsundzuka Valane</t>
  </si>
  <si>
    <t>ROMEO Udenze</t>
  </si>
  <si>
    <t>KOANE  Sephiphi</t>
  </si>
  <si>
    <t>MAGWEJA Stanley</t>
  </si>
  <si>
    <t>SHONDLANI Hlayisani</t>
  </si>
  <si>
    <t>OMOYEMI Onewale</t>
  </si>
  <si>
    <t>SAMBO Winkie</t>
  </si>
  <si>
    <t>GUNGUTHWA Vuyani</t>
  </si>
  <si>
    <t>CIKAYA Felly</t>
  </si>
  <si>
    <t>ADEOSN Toby</t>
  </si>
  <si>
    <t>SHEPERD Emmanuel</t>
  </si>
  <si>
    <t>MATSINDE Criwell</t>
  </si>
  <si>
    <t>JOOSTE Ruan</t>
  </si>
  <si>
    <t>SOLOMAN Bradley</t>
  </si>
  <si>
    <t>YOSE Kholisile</t>
  </si>
  <si>
    <t>CRAUSE Robert</t>
  </si>
  <si>
    <t>JASS Gharson</t>
  </si>
  <si>
    <t>MXEBISE Lusizo</t>
  </si>
  <si>
    <t>MOOLMAN Branden</t>
  </si>
  <si>
    <t>KING Storm</t>
  </si>
  <si>
    <t>KLAAS Siyamthanda</t>
  </si>
  <si>
    <t>FELIX Shada</t>
  </si>
  <si>
    <t>KANI Amahle</t>
  </si>
  <si>
    <t>NKOMOMBINI Sivuyile</t>
  </si>
  <si>
    <t>SIPHE Magwentshu</t>
  </si>
  <si>
    <t>SOMHLALE Siphumle</t>
  </si>
  <si>
    <t>GCABA Yonela</t>
  </si>
  <si>
    <t>NOGEMANA Zukile</t>
  </si>
  <si>
    <t>MATINISE Toni</t>
  </si>
  <si>
    <t>NYOMBOLO Lethu</t>
  </si>
  <si>
    <t>MENZI Khweza</t>
  </si>
  <si>
    <t>NYAKOMBI Luphiwo</t>
  </si>
  <si>
    <t>NAKANI Bonga</t>
  </si>
  <si>
    <t>SUSANI Sphokuhle</t>
  </si>
  <si>
    <t>MPIKASHE Tembisile</t>
  </si>
  <si>
    <t>PEPETA Simnikiwe</t>
  </si>
  <si>
    <t>MATHUMBU Bhekumuzi</t>
  </si>
  <si>
    <t>BOMVANA Xolani</t>
  </si>
  <si>
    <t>VELELWANDLE Aphiwe</t>
  </si>
  <si>
    <t>GWEBANI Siviwe</t>
  </si>
  <si>
    <t>SICWEBU Asive</t>
  </si>
  <si>
    <t>MBUNDLU Lundi</t>
  </si>
  <si>
    <t>ZILINGA Ayakha</t>
  </si>
  <si>
    <t>MJAJUBANA Ayabonga</t>
  </si>
  <si>
    <t>NGXISHE Bongani</t>
  </si>
  <si>
    <t>MRWETYANA Melikhaya</t>
  </si>
  <si>
    <t xml:space="preserve">PASQUALLE Craig </t>
  </si>
  <si>
    <t>ISHIKAWA Kenzo</t>
  </si>
  <si>
    <t>BARRY Gordon</t>
  </si>
  <si>
    <t>SLAMANG Warith</t>
  </si>
  <si>
    <t>JOHARDIEN Shahied</t>
  </si>
  <si>
    <t>SCHIPPERS Jawaad</t>
  </si>
  <si>
    <t>MOHOLOENG Kamogelo Christopher</t>
  </si>
  <si>
    <t>NGCOZANA Luzuko</t>
  </si>
  <si>
    <t>VAN SCHALKWYK Adriaan</t>
  </si>
  <si>
    <t>RAMAGISHI Katlego</t>
  </si>
  <si>
    <t>BINGWA Pholosho Austin</t>
  </si>
  <si>
    <t>ARTHUR shaheen Moegamat</t>
  </si>
  <si>
    <t xml:space="preserve">ISAACS Kevin </t>
  </si>
  <si>
    <t>FRANS Deon</t>
  </si>
  <si>
    <t>LAKEY John</t>
  </si>
  <si>
    <t>GOLIATH Roberto</t>
  </si>
  <si>
    <t>KIVIETS Selvin</t>
  </si>
  <si>
    <t>BURGER J</t>
  </si>
  <si>
    <t>VAN TONDER R</t>
  </si>
  <si>
    <t>MENTOOR M R</t>
  </si>
  <si>
    <t>WEIMER S F</t>
  </si>
  <si>
    <t>RUITERS David</t>
  </si>
  <si>
    <t>HARMSE L J C</t>
  </si>
  <si>
    <t>CLEOPHAS A W</t>
  </si>
  <si>
    <t>BOSH A F R</t>
  </si>
  <si>
    <t>JACOBS R A</t>
  </si>
  <si>
    <t>MOSES S R</t>
  </si>
  <si>
    <t>WITBOOI P P</t>
  </si>
  <si>
    <t>GALLANT T E</t>
  </si>
  <si>
    <t>MPETHO Z</t>
  </si>
  <si>
    <t>MENE M P</t>
  </si>
  <si>
    <t>VANDA S M</t>
  </si>
  <si>
    <t>VAN WYK M G</t>
  </si>
  <si>
    <t>BADASSY-VISAGIE Y</t>
  </si>
  <si>
    <t>NTSHABELENGt B R</t>
  </si>
  <si>
    <t>MOMPATI P I</t>
  </si>
  <si>
    <t>KETSHABANG T</t>
  </si>
  <si>
    <t>PARKER Neville</t>
  </si>
  <si>
    <t>KHWELA Sithandiwe</t>
  </si>
  <si>
    <t>MATHIKAZI Njabulo</t>
  </si>
  <si>
    <t>ZONGO Vuyo</t>
  </si>
  <si>
    <t xml:space="preserve">SITHEMBU Avuyile </t>
  </si>
  <si>
    <t xml:space="preserve">GWIJA Bongile </t>
  </si>
  <si>
    <t>TAU Samuel</t>
  </si>
  <si>
    <t>MNCUBE Gift</t>
  </si>
  <si>
    <t>MAKOLA Kamohelo</t>
  </si>
  <si>
    <t>NOGAXA Thokozani</t>
  </si>
  <si>
    <t>SENONA Samuel</t>
  </si>
  <si>
    <t xml:space="preserve">MCHOLWA Ezile </t>
  </si>
  <si>
    <t>XUNDU Khanya</t>
  </si>
  <si>
    <t xml:space="preserve">NTLANTI Yamkela </t>
  </si>
  <si>
    <t>SITHOLE Ntando</t>
  </si>
  <si>
    <t>DLAMINI Nkosinathi</t>
  </si>
  <si>
    <t>MDLETSHE Musawenkosi</t>
  </si>
  <si>
    <t>SBIYA Sithembis</t>
  </si>
  <si>
    <t>MHLOPE Scelo</t>
  </si>
  <si>
    <t>NDWANDA Lusanda</t>
  </si>
  <si>
    <t>ZULU Andiswa</t>
  </si>
  <si>
    <t>DLAMINI Musawenkosi</t>
  </si>
  <si>
    <t>KHUMALO Asanda</t>
  </si>
  <si>
    <t>MBANJWA Mfanafuthi</t>
  </si>
  <si>
    <t>Ameer</t>
  </si>
  <si>
    <t>NOGE Tshiamo</t>
  </si>
  <si>
    <t xml:space="preserve">MOOKETSI Thapelo </t>
  </si>
  <si>
    <t xml:space="preserve">MMOLAWA Kgosi </t>
  </si>
  <si>
    <t xml:space="preserve">MHLABA James </t>
  </si>
  <si>
    <t xml:space="preserve">MABASO Vus </t>
  </si>
  <si>
    <t xml:space="preserve">LELALETSE Ditebogo </t>
  </si>
  <si>
    <t xml:space="preserve">LELALETSE Letlhogonolo </t>
  </si>
  <si>
    <t xml:space="preserve">MATSHANE Lebogang </t>
  </si>
  <si>
    <t xml:space="preserve">MOKOENA Kopano </t>
  </si>
  <si>
    <t xml:space="preserve">NOKOANE Mogomotsi </t>
  </si>
  <si>
    <t xml:space="preserve">TSHWANE Oregopotse </t>
  </si>
  <si>
    <t xml:space="preserve">MOSETLHO Botshelo </t>
  </si>
  <si>
    <t xml:space="preserve">KEAGILE Motshwariemang </t>
  </si>
  <si>
    <t xml:space="preserve">KESILILWE Abram </t>
  </si>
  <si>
    <t xml:space="preserve">MOSOMA Thapelo </t>
  </si>
  <si>
    <t xml:space="preserve">MOLOTSI Potso </t>
  </si>
  <si>
    <t xml:space="preserve">MONNAPULA Mongwegi </t>
  </si>
  <si>
    <t xml:space="preserve">MOTLHANKANA Thabo </t>
  </si>
  <si>
    <t xml:space="preserve">MOTSAMAI Goitsemodimo </t>
  </si>
  <si>
    <t>KUNNEKE Koos</t>
  </si>
  <si>
    <t>DU PLOOY Pieter</t>
  </si>
  <si>
    <t>VAN SCHAIK CJ</t>
  </si>
  <si>
    <t>YUBIN Liang</t>
  </si>
  <si>
    <t>BIAN Peter</t>
  </si>
  <si>
    <t>HATA Tankiso</t>
  </si>
  <si>
    <t>LETSOGO Tumelo</t>
  </si>
  <si>
    <t xml:space="preserve">SMALL Johnerick </t>
  </si>
  <si>
    <t>RICHARDS Zubair</t>
  </si>
  <si>
    <t>Tebo Thom</t>
  </si>
  <si>
    <t>OMAR Salmaan</t>
  </si>
  <si>
    <t>PIETERSEN Ikraam</t>
  </si>
  <si>
    <t>MAASDORP Vereldo</t>
  </si>
  <si>
    <t>BOOYSEN Martin-Junior</t>
  </si>
  <si>
    <t>FRANS Vian</t>
  </si>
  <si>
    <t>JAFTA Neville</t>
  </si>
  <si>
    <t>WILDSCHUT Bradley</t>
  </si>
  <si>
    <t>AFRIKA Torique</t>
  </si>
  <si>
    <t>AFRIKA Dominique</t>
  </si>
  <si>
    <t>BEUKES Morne</t>
  </si>
  <si>
    <t>CLOETE Dewald</t>
  </si>
  <si>
    <t>CLOETE Eden</t>
  </si>
  <si>
    <t>PARKER Thomas</t>
  </si>
  <si>
    <t>BABA Tashreeq</t>
  </si>
  <si>
    <t>TOFFEY Luqmaan</t>
  </si>
  <si>
    <t>PETERSEN Jordan</t>
  </si>
  <si>
    <t>MARTIN Tim</t>
  </si>
  <si>
    <t>BEZUIDENHOUT Jerome</t>
  </si>
  <si>
    <t xml:space="preserve">SALIE Ziam </t>
  </si>
  <si>
    <t>MORRIS Kyle</t>
  </si>
  <si>
    <t xml:space="preserve">MONGALE Dehandre </t>
  </si>
  <si>
    <t>JANSEN Sheldon</t>
  </si>
  <si>
    <t>TABOOI Renaldo</t>
  </si>
  <si>
    <t>LANDORE Segan</t>
  </si>
  <si>
    <t>TAYLOR Eugene</t>
  </si>
  <si>
    <t>PLAATJIE Phumzile</t>
  </si>
  <si>
    <t>KUSE Amyoli</t>
  </si>
  <si>
    <t>SAMUELS Marcelino</t>
  </si>
  <si>
    <t xml:space="preserve">BROPHY Kieran </t>
  </si>
  <si>
    <t>BROPHY Joshua</t>
  </si>
  <si>
    <t>KARRIEM Rayaan</t>
  </si>
  <si>
    <t>KARRIEM Abduraghmaan</t>
  </si>
  <si>
    <t>JASSIEM Tariq</t>
  </si>
  <si>
    <t>KARRIEM Adeeb</t>
  </si>
  <si>
    <t xml:space="preserve">NASSON Chadd </t>
  </si>
  <si>
    <t>browm</t>
  </si>
  <si>
    <t xml:space="preserve">ALEXANDER Sedick </t>
  </si>
  <si>
    <t>DAVIS Craig</t>
  </si>
  <si>
    <t>JOHNSON Decklin</t>
  </si>
  <si>
    <t xml:space="preserve">ARNOLDS Martin </t>
  </si>
  <si>
    <t>DAVIDS Sacha</t>
  </si>
  <si>
    <t>GERTSE Chadwin</t>
  </si>
  <si>
    <t>ARENDSE Dehago</t>
  </si>
  <si>
    <t>PILLAY Wesley</t>
  </si>
  <si>
    <t>KRAUKAMP Jayden</t>
  </si>
  <si>
    <t>JACOBS Celestino</t>
  </si>
  <si>
    <t>PIET Zayden</t>
  </si>
  <si>
    <t>MOYCE Yunus</t>
  </si>
  <si>
    <t xml:space="preserve">RAJIE Yusuf </t>
  </si>
  <si>
    <t xml:space="preserve">CHUNG David </t>
  </si>
  <si>
    <t xml:space="preserve">ELLIOTT Luka </t>
  </si>
  <si>
    <t>MORAILE Oreneile</t>
  </si>
  <si>
    <t>STUART Kaydin</t>
  </si>
  <si>
    <t>JANTJIES Ashley</t>
  </si>
  <si>
    <t>COGILL Achmat Maghdie</t>
  </si>
  <si>
    <t>COGILL Sayfulah</t>
  </si>
  <si>
    <t>DIEDERICKS Toufeeq</t>
  </si>
  <si>
    <t>GANTSHO Batandwa</t>
  </si>
  <si>
    <t>SMITH Alton</t>
  </si>
  <si>
    <t>PIETERSEN Jerome</t>
  </si>
  <si>
    <t xml:space="preserve">KARELSE David </t>
  </si>
  <si>
    <t>VOLKWYN Quinton</t>
  </si>
  <si>
    <t>KUSE Akhona</t>
  </si>
  <si>
    <t xml:space="preserve">MCADAM Sebastian </t>
  </si>
  <si>
    <t>SOLOMANS Altaaf</t>
  </si>
  <si>
    <t>MBEM Mlungiseleli</t>
  </si>
  <si>
    <t>MAZA Anele</t>
  </si>
  <si>
    <t>MGAMBI Aviwe</t>
  </si>
  <si>
    <t>PHANDLE Musa</t>
  </si>
  <si>
    <t>RAWUTINI Othembela</t>
  </si>
  <si>
    <t>FUNANI Xolile</t>
  </si>
  <si>
    <t>PONOYI Singisile</t>
  </si>
  <si>
    <t>NTAME Yamkela</t>
  </si>
  <si>
    <t>TOYI Avela</t>
  </si>
  <si>
    <t>SAPIRE Tevia</t>
  </si>
  <si>
    <t>KAMISH Mike</t>
  </si>
  <si>
    <t>SIMONS Kyle</t>
  </si>
  <si>
    <t>CHRISTOFFELS Elmaine</t>
  </si>
  <si>
    <t>KING Ruwaan</t>
  </si>
  <si>
    <t>SILOAN Lariano</t>
  </si>
  <si>
    <t>MIRUMS Brandon</t>
  </si>
  <si>
    <t>GANI Yusuf</t>
  </si>
  <si>
    <t>MAYTHEM Keanio</t>
  </si>
  <si>
    <t>NAIDOO Nikhil</t>
  </si>
  <si>
    <t>DOMINGO Zeeshan</t>
  </si>
  <si>
    <t>DAIYAAN Muhammed</t>
  </si>
  <si>
    <t>HYKES Libran</t>
  </si>
  <si>
    <t>SMITH Elgin</t>
  </si>
  <si>
    <t>CHUBA Chuma</t>
  </si>
  <si>
    <t>WINDVOGEL Joshua</t>
  </si>
  <si>
    <t>GANI Mohammed</t>
  </si>
  <si>
    <t>MATA Sinalo</t>
  </si>
  <si>
    <t>KETSHEWANETSE Raees</t>
  </si>
  <si>
    <t>VAN SENSIE Angelo</t>
  </si>
  <si>
    <t>JEPHTA Clarence</t>
  </si>
  <si>
    <t>CHOONARA Kabeer</t>
  </si>
  <si>
    <t>HORNE Rubin</t>
  </si>
  <si>
    <t>VUMAZONKE Quinton</t>
  </si>
  <si>
    <t>ROCKMAN Roger</t>
  </si>
  <si>
    <t>ABRAHAMS Keenan</t>
  </si>
  <si>
    <t>SCHARNICK Sebastian</t>
  </si>
  <si>
    <t>LAMBAATJEEN Eugene</t>
  </si>
  <si>
    <t>VAN DYK Zain</t>
  </si>
  <si>
    <t>MADONYELA Azola</t>
  </si>
  <si>
    <t>SCHOLTZ Ruan</t>
  </si>
  <si>
    <t>TWALA Itumaleng</t>
  </si>
  <si>
    <t>WAGNER Samuel</t>
  </si>
  <si>
    <t>MCENDANI Minathi</t>
  </si>
  <si>
    <t>GOODALL Brent</t>
  </si>
  <si>
    <t>RASS Schyler</t>
  </si>
  <si>
    <t>DOLLIE Faeez</t>
  </si>
  <si>
    <t>SOOMRA Muhammad Yusuf</t>
  </si>
  <si>
    <t>DAVIDS Liam</t>
  </si>
  <si>
    <t>WILLIAMS Joshua</t>
  </si>
  <si>
    <t>COHEN Aron</t>
  </si>
  <si>
    <t>DZINGWE Siyanda</t>
  </si>
  <si>
    <t>GAIDIEN Yusuf</t>
  </si>
  <si>
    <t>VUKUVUKU Isiphile</t>
  </si>
  <si>
    <t xml:space="preserve">RYLANDS Aslam </t>
  </si>
  <si>
    <t>TITUS Jean Pierre</t>
  </si>
  <si>
    <t>THULSIE Tyhir</t>
  </si>
  <si>
    <t>HUANG Shun</t>
  </si>
  <si>
    <t>MACKRILL Michael</t>
  </si>
  <si>
    <t>GERTSE Patrick</t>
  </si>
  <si>
    <t>YUSUF Zaheer</t>
  </si>
  <si>
    <t xml:space="preserve">TOFA Rafiek </t>
  </si>
  <si>
    <t xml:space="preserve">RUDIMULDU Wesley </t>
  </si>
  <si>
    <t>MORENE Songezo</t>
  </si>
  <si>
    <t>NDLOVU Sibusiso</t>
  </si>
  <si>
    <t>MKHWANAZI Nhlakanipho</t>
  </si>
  <si>
    <t xml:space="preserve">MBAWULA Lindokuhle </t>
  </si>
  <si>
    <t>TSHEGOFATSOMATSENA Jerry</t>
  </si>
  <si>
    <t>MAKGALATIBA Thebe</t>
  </si>
  <si>
    <t>SAIDOZDEMIR Ahmed</t>
  </si>
  <si>
    <t>TSHOLOFELO KGOMO</t>
  </si>
  <si>
    <t>GOVENDER Yushay</t>
  </si>
  <si>
    <t>GOVENDER Quinton</t>
  </si>
  <si>
    <t>REDDY Kushal</t>
  </si>
  <si>
    <t>BIGGAS Jared</t>
  </si>
  <si>
    <t>PILLAY Arayan</t>
  </si>
  <si>
    <t>NAIKER Hiren</t>
  </si>
  <si>
    <t>NAIDOO Dev</t>
  </si>
  <si>
    <t>ROOPLAL Arav</t>
  </si>
  <si>
    <t>RAMLAGAN Jhosh</t>
  </si>
  <si>
    <t>RAMLAGAN Aman</t>
  </si>
  <si>
    <t>RAMLAGAN Romel</t>
  </si>
  <si>
    <t>SHERATON Ferrol</t>
  </si>
  <si>
    <t>DOODLEY Thurston</t>
  </si>
  <si>
    <t>JONES Alexander</t>
  </si>
  <si>
    <t>ADAMS Lee</t>
  </si>
  <si>
    <t>JACKSON Tristan</t>
  </si>
  <si>
    <t>JACKSON Tyrone</t>
  </si>
  <si>
    <t>GALANT Zaahid</t>
  </si>
  <si>
    <t>ABRAHAMS Shahin</t>
  </si>
  <si>
    <t>NWAFOR David</t>
  </si>
  <si>
    <t>GEDULD Moses</t>
  </si>
  <si>
    <t>ADRIAAN Derryl</t>
  </si>
  <si>
    <t>Sloan Ince</t>
  </si>
  <si>
    <t>STEYN Bevan</t>
  </si>
  <si>
    <t xml:space="preserve">MODISE Luckyboy </t>
  </si>
  <si>
    <t>RYLAND Ridhaa</t>
  </si>
  <si>
    <t xml:space="preserve">KGABALE David </t>
  </si>
  <si>
    <t xml:space="preserve">RAMOTHIBE Olebogeng </t>
  </si>
  <si>
    <t xml:space="preserve">GALELA Kagiso </t>
  </si>
  <si>
    <t xml:space="preserve">MOREKISI Tshediso </t>
  </si>
  <si>
    <t>NMTTA</t>
  </si>
  <si>
    <t>PETERSEN Giovani</t>
  </si>
  <si>
    <t>BANDA Mohamed</t>
  </si>
  <si>
    <t>MOLEMA Katlego</t>
  </si>
  <si>
    <t>RYLAND Imtiyaaz</t>
  </si>
  <si>
    <t>KOEN Herman</t>
  </si>
  <si>
    <t>WESSON Liam</t>
  </si>
  <si>
    <t>STELZNER Sam</t>
  </si>
  <si>
    <t>BROWN Garner</t>
  </si>
  <si>
    <t>CAMPHER Chadwin</t>
  </si>
  <si>
    <t>TSONA Tongoane</t>
  </si>
  <si>
    <t>NKGOBO Kamogelo</t>
  </si>
  <si>
    <t>NAIDOO Erwen</t>
  </si>
  <si>
    <t>PHEKONYANE Kgalalelo</t>
  </si>
  <si>
    <t>RAMOKOBA Katleho</t>
  </si>
  <si>
    <t>MOTICOE Kamogelo</t>
  </si>
  <si>
    <t>MORENNE Kamogelo</t>
  </si>
  <si>
    <t>MOTHIBI Hlonofatso</t>
  </si>
  <si>
    <t>PALMER Blaine</t>
  </si>
  <si>
    <t>HOOSEN Yusuf</t>
  </si>
  <si>
    <t>PALMER Cedric</t>
  </si>
  <si>
    <t>PIERCE Ryan</t>
  </si>
  <si>
    <t>RIDOUT Sylvan</t>
  </si>
  <si>
    <t>NKGOBANG Mzwandile</t>
  </si>
  <si>
    <t>KGOMO Themba</t>
  </si>
  <si>
    <t>LOUW Blyden</t>
  </si>
  <si>
    <t xml:space="preserve">CARRASCO Vic </t>
  </si>
  <si>
    <t>ENGELBRECHT Ettienne</t>
  </si>
  <si>
    <t>MOSS Crispin</t>
  </si>
  <si>
    <t>MALINGA Itumaleng</t>
  </si>
  <si>
    <t>DAMON Tyrone</t>
  </si>
  <si>
    <t>ARGAMAN Alon</t>
  </si>
  <si>
    <t>WALTERS Dave</t>
  </si>
  <si>
    <t>JIVRAJ Bimal</t>
  </si>
  <si>
    <t>KATZ Zackary</t>
  </si>
  <si>
    <t>MAJOE Alpheus</t>
  </si>
  <si>
    <t>MKHONTWANA Owethu</t>
  </si>
  <si>
    <t>MKHONZA Sphiwe</t>
  </si>
  <si>
    <t>MTHEMBU Thandolwethu</t>
  </si>
  <si>
    <t>CRUYWAGEN Matthew</t>
  </si>
  <si>
    <t>DUEK Daniel</t>
  </si>
  <si>
    <t>SLASKY Eli</t>
  </si>
  <si>
    <t>VAN DER WALT Blake</t>
  </si>
  <si>
    <t>BESTER Jonathan</t>
  </si>
  <si>
    <t>BOTHA Michael</t>
  </si>
  <si>
    <t>CRAIGIE Duncan</t>
  </si>
  <si>
    <t>ELS Jan-Herman</t>
  </si>
  <si>
    <t>ESTERHUIZEN Tiaan</t>
  </si>
  <si>
    <t>HODES Ethan</t>
  </si>
  <si>
    <t>LEKONE Njabulo</t>
  </si>
  <si>
    <t>LEVINE Noah</t>
  </si>
  <si>
    <t>LEVY Nati</t>
  </si>
  <si>
    <t>MBHEKENI Nzolo</t>
  </si>
  <si>
    <t>MSIZA Thulani</t>
  </si>
  <si>
    <t>RABSON Yoni</t>
  </si>
  <si>
    <t>SLASKY Gili</t>
  </si>
  <si>
    <t>SIEFF Gadi</t>
  </si>
  <si>
    <t>SMITH Aharon Moshe</t>
  </si>
  <si>
    <t>WAKSMAN Gavriel</t>
  </si>
  <si>
    <t>STARKE Pieter</t>
  </si>
  <si>
    <t>PEDZISAI Christopher</t>
  </si>
  <si>
    <t>EG</t>
  </si>
  <si>
    <t>BULANI Mpho</t>
  </si>
  <si>
    <t>JOSHUA Lwanele</t>
  </si>
  <si>
    <t>VENTER Ruan</t>
  </si>
  <si>
    <t>OLIVIER Dani</t>
  </si>
  <si>
    <t>GONCALVES Joel Nunes</t>
  </si>
  <si>
    <t>MSIZA Mpumelelo</t>
  </si>
  <si>
    <t>MONYAI Kupano</t>
  </si>
  <si>
    <t>MNGOMEZULU Siyabonga</t>
  </si>
  <si>
    <t>MARSHALL Ariel</t>
  </si>
  <si>
    <t>MEYER Triston</t>
  </si>
  <si>
    <t>THEMA AJ</t>
  </si>
  <si>
    <t>KAHAMBA Banedict</t>
  </si>
  <si>
    <t>MARSHALL Daniel</t>
  </si>
  <si>
    <t>NEKHUBUI Ernest</t>
  </si>
  <si>
    <t>SALLIE Fayyaad</t>
  </si>
  <si>
    <t>BULANI Iviwe</t>
  </si>
  <si>
    <t>HOWARD Jeremiah</t>
  </si>
  <si>
    <t>MASHAOHA Jesse</t>
  </si>
  <si>
    <t>ALALABANZA Joshua</t>
  </si>
  <si>
    <t>MONYIA Kopatic</t>
  </si>
  <si>
    <t>MASHAPHA Murangi</t>
  </si>
  <si>
    <t>CHETTY Ryan</t>
  </si>
  <si>
    <t>KISTANNA Sashin</t>
  </si>
  <si>
    <t>NAIDOO Suvarn</t>
  </si>
  <si>
    <t>BROWN Tre</t>
  </si>
  <si>
    <t>BOOYSEN Chisum</t>
  </si>
  <si>
    <t>LINGEVELDT Matthew</t>
  </si>
  <si>
    <t>GREYBE Garth</t>
  </si>
  <si>
    <t>BARNES Bradley</t>
  </si>
  <si>
    <t>WATSON Dustin</t>
  </si>
  <si>
    <t>CRUYWAGEN Joel</t>
  </si>
  <si>
    <t>PHILLIPS Shaqille</t>
  </si>
  <si>
    <t>CHRIMUMIMBA Drew</t>
  </si>
  <si>
    <t>MOSTERT Luke</t>
  </si>
  <si>
    <t>RAGUMAN Raidan</t>
  </si>
  <si>
    <t>MUNSAMI Sivern</t>
  </si>
  <si>
    <t>GUMEDE Alwande</t>
  </si>
  <si>
    <t>NOVEMBER Kamohelo</t>
  </si>
  <si>
    <t>MONNE Thabang</t>
  </si>
  <si>
    <t>RAMAKATSA Tshidiso</t>
  </si>
  <si>
    <t>NKHOBO Amogelang</t>
  </si>
  <si>
    <t>MANGOEJANE Pitso</t>
  </si>
  <si>
    <t>MAKOLOANE Karabelo</t>
  </si>
  <si>
    <t>MATHISO Thamsanqa</t>
  </si>
  <si>
    <t>NGO Mohau</t>
  </si>
  <si>
    <t>AKPOBARO Emmanuel</t>
  </si>
  <si>
    <t>BALANOFF Kosta</t>
  </si>
  <si>
    <t>BARATTI Rinaldo</t>
  </si>
  <si>
    <t>BELL Cuban</t>
  </si>
  <si>
    <t>CAPTIEUX Zunaid</t>
  </si>
  <si>
    <t>CARRIM Joe</t>
  </si>
  <si>
    <t>CARROLUS Patrick</t>
  </si>
  <si>
    <t>CHUANG Tony</t>
  </si>
  <si>
    <t>DAVIES Dean</t>
  </si>
  <si>
    <t>DU PREEZ Neil</t>
  </si>
  <si>
    <t>FAUSTHER Ernest</t>
  </si>
  <si>
    <t>GUIRGUIS George</t>
  </si>
  <si>
    <t>HENRY Kevin</t>
  </si>
  <si>
    <t>HOHL Uwe</t>
  </si>
  <si>
    <t xml:space="preserve">ISAACS Moegammad </t>
  </si>
  <si>
    <t>ISMAEL Safie</t>
  </si>
  <si>
    <t>JIANG Qijia</t>
  </si>
  <si>
    <t>JOOSTE Graham</t>
  </si>
  <si>
    <t>JORDAAN Phillip</t>
  </si>
  <si>
    <t>KAJEE Amnoo</t>
  </si>
  <si>
    <t>KARAMITSOS Stavros</t>
  </si>
  <si>
    <t>KARNAVOS Evangelos</t>
  </si>
  <si>
    <t>KEUNG Tony</t>
  </si>
  <si>
    <t>KOTWAL Muhammad</t>
  </si>
  <si>
    <t>KRAVCHUK Oleksandr</t>
  </si>
  <si>
    <t>LAPIDOT Matan</t>
  </si>
  <si>
    <t>LAPIDOT Uri</t>
  </si>
  <si>
    <t>LE ROUX Christoff</t>
  </si>
  <si>
    <t>MAISENBACHER Oscar</t>
  </si>
  <si>
    <t>MANEY Vernon</t>
  </si>
  <si>
    <t>MASLOV Joe</t>
  </si>
  <si>
    <t>MASOTE Onkgopotse</t>
  </si>
  <si>
    <t>MAYET Sheldon</t>
  </si>
  <si>
    <t>MEYOROWITZ Stephen</t>
  </si>
  <si>
    <t>MISHRA Dips</t>
  </si>
  <si>
    <t>MOTLHALOGA Morule</t>
  </si>
  <si>
    <t>NANA Amit</t>
  </si>
  <si>
    <t>NDARA Sipho</t>
  </si>
  <si>
    <t>OULASSEVITCH David</t>
  </si>
  <si>
    <t>RUNGANARDEN Deva</t>
  </si>
  <si>
    <t>SAPIRE Jordan</t>
  </si>
  <si>
    <t>SHER Benji</t>
  </si>
  <si>
    <t>DEVCHAND Himal</t>
  </si>
  <si>
    <t>SNOW Richard</t>
  </si>
  <si>
    <t>TSATSOULIS Nick</t>
  </si>
  <si>
    <t>VAUGHAN Brayden</t>
  </si>
  <si>
    <t>VOLKWYN Freddie</t>
  </si>
  <si>
    <t>VOLKWYN Rodrique</t>
  </si>
  <si>
    <t>WESSELS Gabba</t>
  </si>
  <si>
    <t>WILLIAMS Curtly</t>
  </si>
  <si>
    <t>STEYN Dawie</t>
  </si>
  <si>
    <t>LOMBARD Louise</t>
  </si>
  <si>
    <t>DE JONGH Llinville</t>
  </si>
  <si>
    <t>TIETIES Henrico</t>
  </si>
  <si>
    <t>NNGELEKE simangaliso</t>
  </si>
  <si>
    <t>Illembe</t>
  </si>
  <si>
    <t>KOTZE Gershwin</t>
  </si>
  <si>
    <t>CLOETE Ewald</t>
  </si>
  <si>
    <t>DJEUDJE Ivan</t>
  </si>
  <si>
    <t>TIETIES Carlo</t>
  </si>
  <si>
    <t>FISHER Ashley</t>
  </si>
  <si>
    <t>SKIPPERS Aljay</t>
  </si>
  <si>
    <t>MARTINS Deacon</t>
  </si>
  <si>
    <t>KOTZE John-Paul</t>
  </si>
  <si>
    <t>SAMUELS Ebrahim</t>
  </si>
  <si>
    <t>HOLLENBARCH Marco</t>
  </si>
  <si>
    <t>CLAASEN Kenneth</t>
  </si>
  <si>
    <t>MAARMAN Carlton</t>
  </si>
  <si>
    <t>GHALL Renaldo</t>
  </si>
  <si>
    <t>ARENDSE Wilnay</t>
  </si>
  <si>
    <t>SILVER Ronaldo</t>
  </si>
  <si>
    <t>NYL Brain</t>
  </si>
  <si>
    <t>LODEWYK Dino</t>
  </si>
  <si>
    <t>ADAMS Petrovsky</t>
  </si>
  <si>
    <t>HOLLENBARCH Gillarmo</t>
  </si>
  <si>
    <t>MENTOOR Andrew</t>
  </si>
  <si>
    <t>MULLER Marshalle</t>
  </si>
  <si>
    <t>THOMAS Conville</t>
  </si>
  <si>
    <t>SWARTS Boldwin</t>
  </si>
  <si>
    <t>BOOIS Charlton</t>
  </si>
  <si>
    <t>ARRIES Demiquine</t>
  </si>
  <si>
    <t>BELL Ne-yo</t>
  </si>
  <si>
    <t>BEUKES Lee-Jacquinne</t>
  </si>
  <si>
    <t>DIEDERICKS Tesswell</t>
  </si>
  <si>
    <t>FILAND Ashwin</t>
  </si>
  <si>
    <t>MAGERMAN Richard</t>
  </si>
  <si>
    <t>VAN ZYL Waydon</t>
  </si>
  <si>
    <t>TIETIES Kelvin</t>
  </si>
  <si>
    <t>TIETIES Ewald</t>
  </si>
  <si>
    <t>EIMAN Ashwin</t>
  </si>
  <si>
    <t>OWIES Jay-jay</t>
  </si>
  <si>
    <t>TEKANI Jacques</t>
  </si>
  <si>
    <t>SAKAREA Jacquin</t>
  </si>
  <si>
    <t>VAALTUIN Jayden</t>
  </si>
  <si>
    <t>VALENTYN Ni-kyle</t>
  </si>
  <si>
    <t>DIERGAART Jumaine</t>
  </si>
  <si>
    <t>WILLIAMS ELijah</t>
  </si>
  <si>
    <t>ADAMS Jultan</t>
  </si>
  <si>
    <t>COETZEE Shadrian</t>
  </si>
  <si>
    <t xml:space="preserve">NODADA Nkosinathi </t>
  </si>
  <si>
    <t>MATHONTSI Linamandla</t>
  </si>
  <si>
    <t>VAKALISA Banele</t>
  </si>
  <si>
    <t>GQOLI Someleze</t>
  </si>
  <si>
    <t>NKOHLA Qondisa</t>
  </si>
  <si>
    <t>GODWANA Athini</t>
  </si>
  <si>
    <t>NADU Sivuyile</t>
  </si>
  <si>
    <t>NDZIKI bagcine</t>
  </si>
  <si>
    <t>MBEBE Sinesipho</t>
  </si>
  <si>
    <t>KING Rashaad</t>
  </si>
  <si>
    <t>SMITH Tyrick</t>
  </si>
  <si>
    <t>LENTOOR Royston</t>
  </si>
  <si>
    <t>ADOLPH Nishan</t>
  </si>
  <si>
    <t>WILLIAMS Jetameal</t>
  </si>
  <si>
    <t>BENNET Rosario</t>
  </si>
  <si>
    <t>GOLIATH Libran</t>
  </si>
  <si>
    <t>CHRISTIAN Gailin</t>
  </si>
  <si>
    <t>ESTRIES Deneleo</t>
  </si>
  <si>
    <t>MBIBI Sikelela</t>
  </si>
  <si>
    <t>MBANJWA Linamandla</t>
  </si>
  <si>
    <t>BOOI Kamva</t>
  </si>
  <si>
    <t>NCITSHANE Babalo</t>
  </si>
  <si>
    <t>TSAWE Lutho</t>
  </si>
  <si>
    <t>MAKAULA Alulutho</t>
  </si>
  <si>
    <t>NEWMAN Momelezi</t>
  </si>
  <si>
    <t>LONDILE Qiqa</t>
  </si>
  <si>
    <t>ZIKO Mihlali</t>
  </si>
  <si>
    <t>NTINZI Lisakhanya</t>
  </si>
  <si>
    <t>QHILIKA Siphumze</t>
  </si>
  <si>
    <t>NOGXOTHA Asavela</t>
  </si>
  <si>
    <t>SILOKONYA Ayanda</t>
  </si>
  <si>
    <t>MNAJWA Sihle</t>
  </si>
  <si>
    <t>MOTI Siphosethu</t>
  </si>
  <si>
    <t>MNGOMA Lundi</t>
  </si>
  <si>
    <t>BALENI Mthimkhulu</t>
  </si>
  <si>
    <t>MNGOMA Azola</t>
  </si>
  <si>
    <t>MWEZENI Yambesa</t>
  </si>
  <si>
    <t>FUNDA Luzuko</t>
  </si>
  <si>
    <t>ZENZILE Anele</t>
  </si>
  <si>
    <t>MAGQWETHU Njongo</t>
  </si>
  <si>
    <t>GADLU Lwando</t>
  </si>
  <si>
    <t>VEVETYE Silindokuhle</t>
  </si>
  <si>
    <t>SIQUNA Mzwanele</t>
  </si>
  <si>
    <t>BUNGU Wonga</t>
  </si>
  <si>
    <t>GQIRANA Inam</t>
  </si>
  <si>
    <t>MDUTYANA Sive</t>
  </si>
  <si>
    <t>MBUSI Manqoba</t>
  </si>
  <si>
    <t>PHIKWA Sicelo</t>
  </si>
  <si>
    <t>SINEKE Ayabonga</t>
  </si>
  <si>
    <t>SIHOYIYA Likho</t>
  </si>
  <si>
    <t>TSHOTSHO Sakhile</t>
  </si>
  <si>
    <t>MWEZENI Sibabalwe</t>
  </si>
  <si>
    <t>MAKULUMA Aphiwe</t>
  </si>
  <si>
    <t>SINGH Vivek</t>
  </si>
  <si>
    <t>KUKKUK Pieter</t>
  </si>
  <si>
    <t>OOSTHUYSEN Albert</t>
  </si>
  <si>
    <t>SMITH Barend</t>
  </si>
  <si>
    <t>OPPERMAN Charl</t>
  </si>
  <si>
    <t>OPPERMAN Hennie</t>
  </si>
  <si>
    <t>FRANCIS Saun</t>
  </si>
  <si>
    <t>ROELOFSE Cornell</t>
  </si>
  <si>
    <t>YSSEL Farron</t>
  </si>
  <si>
    <t>PRETORIUS Eric</t>
  </si>
  <si>
    <t>ROSSOUW Hannes</t>
  </si>
  <si>
    <t>DE WAAL Pieter</t>
  </si>
  <si>
    <t>RAMIAH Prithu</t>
  </si>
  <si>
    <t>WILLIAMS Andre</t>
  </si>
  <si>
    <t>KRUGER Stephan</t>
  </si>
  <si>
    <t>STRYDOM Franco</t>
  </si>
  <si>
    <t>LOUW Terrence</t>
  </si>
  <si>
    <t>JOB Marvin</t>
  </si>
  <si>
    <t>JOUBERT Renier</t>
  </si>
  <si>
    <t>FIDOS Amadeus</t>
  </si>
  <si>
    <t>FIDOS Eric</t>
  </si>
  <si>
    <t>FARO Tim</t>
  </si>
  <si>
    <t xml:space="preserve"> ZETISKY Jonathan</t>
  </si>
  <si>
    <t>EBRAHIM Mujeeb</t>
  </si>
  <si>
    <t>VAN DEVENTER Sias</t>
  </si>
  <si>
    <t>WILLIAMS Geoffrey</t>
  </si>
  <si>
    <t>MCKUUR Adrian</t>
  </si>
  <si>
    <t>LE ROUX Pierre</t>
  </si>
  <si>
    <t>MOFFIT Mario</t>
  </si>
  <si>
    <t>BODENSTEIN Karel</t>
  </si>
  <si>
    <t>NEL Willem</t>
  </si>
  <si>
    <t>LAZARUS Linton</t>
  </si>
  <si>
    <t>STANLEY Shaun</t>
  </si>
  <si>
    <t>CRAFFORD Japie</t>
  </si>
  <si>
    <t>SCHULTE Chris</t>
  </si>
  <si>
    <t>BREDENKAMP Werner</t>
  </si>
  <si>
    <t>KOLZUN Nakita</t>
  </si>
  <si>
    <t>VAN DER WALT ROY</t>
  </si>
  <si>
    <t>AL DEEN JZ</t>
  </si>
  <si>
    <t>HUSVU Munya</t>
  </si>
  <si>
    <t>HUSVU Makomborero</t>
  </si>
  <si>
    <t>MHURURE K</t>
  </si>
  <si>
    <t>MBERIKWAZO Weston</t>
  </si>
  <si>
    <t>BEYERS Christiaan</t>
  </si>
  <si>
    <t>MBERIKWAZO Takudzwa</t>
  </si>
  <si>
    <t>REINERS Marco</t>
  </si>
  <si>
    <t>BUERGER Mattheo</t>
  </si>
  <si>
    <t>WENTZEL DARIO</t>
  </si>
  <si>
    <t>DU TOIT Jochanan</t>
  </si>
  <si>
    <t>NIEWOUDT Barend</t>
  </si>
  <si>
    <t>JOUBERT Adriaan</t>
  </si>
  <si>
    <t>SIMELANE Simphiwe</t>
  </si>
  <si>
    <t>NGOBENDE Nothando</t>
  </si>
  <si>
    <t>MPANZA Seluleko</t>
  </si>
  <si>
    <t>HLATSHWAYO Siphiwe</t>
  </si>
  <si>
    <t>VARRIE Kade</t>
  </si>
  <si>
    <t>NGEMA Luzuko</t>
  </si>
  <si>
    <t>MTHETHWA Malwande</t>
  </si>
  <si>
    <t>NKOSI Thobile</t>
  </si>
  <si>
    <t>NKOSI Lindani</t>
  </si>
  <si>
    <t>MUKUDDEM Adam</t>
  </si>
  <si>
    <t>NDLANGAMANDLA Mhlengi</t>
  </si>
  <si>
    <t>CHIDZALA Unaswi</t>
  </si>
  <si>
    <t xml:space="preserve"> NYANDENI Luyanda</t>
  </si>
  <si>
    <t>VAN SCHAIK Jaco</t>
  </si>
  <si>
    <t>HENDRICKS Leighton</t>
  </si>
  <si>
    <t>HARTOG Adriano</t>
  </si>
  <si>
    <t>MEINTJIES Daniel</t>
  </si>
  <si>
    <t>STRYDOM Bernabe</t>
  </si>
  <si>
    <t>PHILANDER Ethan</t>
  </si>
  <si>
    <t>KEET Lee</t>
  </si>
  <si>
    <t>ABRAHAMS Axil</t>
  </si>
  <si>
    <t>BOOYSEN Jayden</t>
  </si>
  <si>
    <t>GANTSHU Akeewe</t>
  </si>
  <si>
    <t>KLEINTJES Charles</t>
  </si>
  <si>
    <t>BAXTER Roger</t>
  </si>
  <si>
    <t>BOGACOE Botshelo</t>
  </si>
  <si>
    <t>SELEKE Onalenna</t>
  </si>
  <si>
    <t>MATLOMATE Tlhalefo</t>
  </si>
  <si>
    <t>MPHOFU Eddie</t>
  </si>
  <si>
    <t>PULE Katlego</t>
  </si>
  <si>
    <t>RAMONTSHO Thabang</t>
  </si>
  <si>
    <t>VAN WYK Danielle</t>
  </si>
  <si>
    <t>SETHOBA Omphile</t>
  </si>
  <si>
    <t>HOLOZA Thabang</t>
  </si>
  <si>
    <t>KAWENG Thuto</t>
  </si>
  <si>
    <t>MAOTO Tshiamo</t>
  </si>
  <si>
    <t>KWAMONGWE Thabo</t>
  </si>
  <si>
    <t>MOTAUNG Tlamelo</t>
  </si>
  <si>
    <t>BOOI Thato</t>
  </si>
  <si>
    <t>MONGWANI Itumeleng</t>
  </si>
  <si>
    <t>LEEUW Orepheletse</t>
  </si>
  <si>
    <t>SELEKE Boikanyo</t>
  </si>
  <si>
    <t>HUMPHREYS Graeme</t>
  </si>
  <si>
    <t>SEKAMOENG Thato</t>
  </si>
  <si>
    <t>RAMOTHIBI Thabo</t>
  </si>
  <si>
    <t>PHILLIS Naeem</t>
  </si>
  <si>
    <t>OLIFANT Juwaldo</t>
  </si>
  <si>
    <t>GABONELWE Kgolagano</t>
  </si>
  <si>
    <t>NAMUKOLO Fabian</t>
  </si>
  <si>
    <t>RAMARU Katlego</t>
  </si>
  <si>
    <t>SEMAU Joseph</t>
  </si>
  <si>
    <t>TSHOLOFELO Mokwana</t>
  </si>
  <si>
    <t>JANSEN Damien</t>
  </si>
  <si>
    <t>TLHAOLAKGOMO Kamogelo</t>
  </si>
  <si>
    <t>MATTHEWS Stanton</t>
  </si>
  <si>
    <t>JASPER Vincent</t>
  </si>
  <si>
    <t>LOUW Giovanni</t>
  </si>
  <si>
    <t>UYS Faga Dean</t>
  </si>
  <si>
    <t>JOSEPH Faried</t>
  </si>
  <si>
    <t>MDUBEKE Ndima</t>
  </si>
  <si>
    <t>GORDON Clint</t>
  </si>
  <si>
    <t>MONGALE Ditiro</t>
  </si>
  <si>
    <t>PERSUS Hannie</t>
  </si>
  <si>
    <t>GAOPALELWE Diraditsile</t>
  </si>
  <si>
    <t>SCHMALLENBACH Johan</t>
  </si>
  <si>
    <t>JOUBERT Ruan</t>
  </si>
  <si>
    <t>KOHLMEYER Sven</t>
  </si>
  <si>
    <t>GALANT Clement</t>
  </si>
  <si>
    <t>FRANSMAN Andre</t>
  </si>
  <si>
    <t>NOMDO Joshua</t>
  </si>
  <si>
    <t>THEUNISSEN Niezaam</t>
  </si>
  <si>
    <t>HARTOGH Llowayne</t>
  </si>
  <si>
    <t>HARTOGH Leighton</t>
  </si>
  <si>
    <t>HEYNES Reece</t>
  </si>
  <si>
    <t>HERMANUS Rowan</t>
  </si>
  <si>
    <t>VAN ZYL Jonathan</t>
  </si>
  <si>
    <t>DU TOIT Eghardt</t>
  </si>
  <si>
    <t>ROSELT Brandon</t>
  </si>
  <si>
    <t>DE BRUIN Divan</t>
  </si>
  <si>
    <t>COETZEE Christiaan</t>
  </si>
  <si>
    <t>NAUDE Kyle</t>
  </si>
  <si>
    <t>XUMELO Khulukane</t>
  </si>
  <si>
    <t>BRITS Matthew</t>
  </si>
  <si>
    <t>OLIVIER Marco</t>
  </si>
  <si>
    <t>GELDENHUYS Hennie</t>
  </si>
  <si>
    <t>CLOETE Kehan</t>
  </si>
  <si>
    <t>PELSER Cassie</t>
  </si>
  <si>
    <t>VAN VUUREN Ian</t>
  </si>
  <si>
    <t>DE VILLIERS Gustav</t>
  </si>
  <si>
    <t>MARQUES Jayden</t>
  </si>
  <si>
    <t>LUDICK Ivan</t>
  </si>
  <si>
    <t>MARQUES Roy</t>
  </si>
  <si>
    <t>MORKEL Marius</t>
  </si>
  <si>
    <t>MOLEFI Modumedi</t>
  </si>
  <si>
    <t>MKHWANAZI Sibusiso</t>
  </si>
  <si>
    <t>CRUYWAGEN Colin</t>
  </si>
  <si>
    <t>MOSOANG Kamogelo</t>
  </si>
  <si>
    <t>MOLEFE Tshiamo</t>
  </si>
  <si>
    <t>KGOMO Kabelo</t>
  </si>
  <si>
    <t>MAINE Keaobaka</t>
  </si>
  <si>
    <t>MOKALE Kaelo</t>
  </si>
  <si>
    <t>MONGENG Phenyo</t>
  </si>
  <si>
    <t xml:space="preserve">BARGICHO Louis Breytan </t>
  </si>
  <si>
    <t>GEORGE Graeme</t>
  </si>
  <si>
    <t>DAVIDS Clint</t>
  </si>
  <si>
    <t>PHILLIPS Josh</t>
  </si>
  <si>
    <t>ANDREWS Reece</t>
  </si>
  <si>
    <t>LENTING Fagan</t>
  </si>
  <si>
    <t>GREYBE Keanen</t>
  </si>
  <si>
    <t>BUCKTOWN Aden</t>
  </si>
  <si>
    <t>LANGERVELD Jaden</t>
  </si>
  <si>
    <t>RUITERS Sandiego</t>
  </si>
  <si>
    <t>MALGAS Jayden</t>
  </si>
  <si>
    <t>BROWN Wayden</t>
  </si>
  <si>
    <t>HOFFMAN Mujahid</t>
  </si>
  <si>
    <t>PETERSEN Jay Jay</t>
  </si>
  <si>
    <t>PASQUALLE Angelo</t>
  </si>
  <si>
    <t>POGGENPOEL Christian</t>
  </si>
  <si>
    <t>PETERSEN Jodie</t>
  </si>
  <si>
    <t>PRINGLE Malcolm</t>
  </si>
  <si>
    <t>STEWE Bernard</t>
  </si>
  <si>
    <t>HLONGWA Nhlalonhle</t>
  </si>
  <si>
    <t>DLAMI Bhekani</t>
  </si>
  <si>
    <t>KHAWULA Asanda</t>
  </si>
  <si>
    <t>MTHEMBU Hlanganani</t>
  </si>
  <si>
    <t>MBOKAZI Thobani</t>
  </si>
  <si>
    <t>ZUNGU Kwanele</t>
  </si>
  <si>
    <t>PETZER Cristopher</t>
  </si>
  <si>
    <t>WAHL Denby</t>
  </si>
  <si>
    <t>MATTIG Eugene</t>
  </si>
  <si>
    <t>RAKOADA Kagiso</t>
  </si>
  <si>
    <t>MOTICOE Katlego</t>
  </si>
  <si>
    <t>CARRASCO Ricardo</t>
  </si>
  <si>
    <t>MOHLOKOANE Mojalefa</t>
  </si>
  <si>
    <t>RAMAKETSA Thabiso</t>
  </si>
  <si>
    <t>SESEANE Bahumi</t>
  </si>
  <si>
    <t>VAN WYK Jaydian</t>
  </si>
  <si>
    <t>ZIPHO Siphosile</t>
  </si>
  <si>
    <t>MAUSKU Sibusiso</t>
  </si>
  <si>
    <t>MOTSOEILE Simphiwe</t>
  </si>
  <si>
    <t>MTASELA Oratile</t>
  </si>
  <si>
    <t>MOKHAKOANE Mpho</t>
  </si>
  <si>
    <t>MOALOSI Onalenna</t>
  </si>
  <si>
    <t>MOSIA Karabelo</t>
  </si>
  <si>
    <t>COSSA Mario</t>
  </si>
  <si>
    <t>LEDIMO Kannanelo</t>
  </si>
  <si>
    <t>SEEKANE Karabo</t>
  </si>
  <si>
    <t>MASHWABI Reorapetswe</t>
  </si>
  <si>
    <t>KHAOLI Tiisetso</t>
  </si>
  <si>
    <t>MOHOLENG Kamohelo</t>
  </si>
  <si>
    <t>MOALOSI Tshepang</t>
  </si>
  <si>
    <t>MAHLOKO Josias</t>
  </si>
  <si>
    <t>MBOKOMA Xola</t>
  </si>
  <si>
    <t>MBATHA Mlondi</t>
  </si>
  <si>
    <t>XULU Sabelo</t>
  </si>
  <si>
    <t>MLIFE Petros</t>
  </si>
  <si>
    <t>BIYELAA Bongumenzi</t>
  </si>
  <si>
    <t>SITHOLE  Wandile</t>
  </si>
  <si>
    <t>TSOTETSI Kagiso</t>
  </si>
  <si>
    <t xml:space="preserve">JABU Myeni </t>
  </si>
  <si>
    <t>MGADI Mninenhle</t>
  </si>
  <si>
    <t>DAVIDS Marc</t>
  </si>
  <si>
    <t>SEKAMOENG Kabelo</t>
  </si>
  <si>
    <t>SENYE Maorabi</t>
  </si>
  <si>
    <t>PRETORIUS Burtanley</t>
  </si>
  <si>
    <t>FILLIES Karabo</t>
  </si>
  <si>
    <t>ILANKA Obakeng</t>
  </si>
  <si>
    <t>NAIDOO Ezra Timothy</t>
  </si>
  <si>
    <t>NACKERDIEN Zarier</t>
  </si>
  <si>
    <t>ACKERMAN Terry</t>
  </si>
  <si>
    <t>SITHOLE Siyabonga</t>
  </si>
  <si>
    <t>MAZIBUKO Sthembisa</t>
  </si>
  <si>
    <t>NTLAKAZA Lusizo</t>
  </si>
  <si>
    <t>KUBHEKA Nkosana</t>
  </si>
  <si>
    <t>XABA Asanda</t>
  </si>
  <si>
    <t>MKHIZE Bandile</t>
  </si>
  <si>
    <t>NGCAMU Manqoba</t>
  </si>
  <si>
    <t>SBONGAKOHLE Mtshali</t>
  </si>
  <si>
    <t>BOLELANG Omphemetse</t>
  </si>
  <si>
    <t>SELELO Karabo</t>
  </si>
  <si>
    <t>DEKOP Jason</t>
  </si>
  <si>
    <t>DEKOP Sean</t>
  </si>
  <si>
    <t>PITSE Arnold</t>
  </si>
  <si>
    <t>KGATLAMPANE Joseph</t>
  </si>
  <si>
    <t>SOMTSEWU Yandisa</t>
  </si>
  <si>
    <t>NYUSHU Aphelele</t>
  </si>
  <si>
    <t>PATO Owam</t>
  </si>
  <si>
    <t>KENNEDY Prinade</t>
  </si>
  <si>
    <t>KENNEDY Damien</t>
  </si>
  <si>
    <t>WOLHUTER Riezaro</t>
  </si>
  <si>
    <t>VAN HEERDEN Bradwil</t>
  </si>
  <si>
    <t>GOLDMAN Dyllan</t>
  </si>
  <si>
    <t>GEORGE Wayndrew</t>
  </si>
  <si>
    <t>SALIE Nabiel</t>
  </si>
  <si>
    <t xml:space="preserve">NTHUTANG Godfrey </t>
  </si>
  <si>
    <t>LOUW Tian</t>
  </si>
  <si>
    <t>BENDER Tyler</t>
  </si>
  <si>
    <t>FITZGIBBON  Richard</t>
  </si>
  <si>
    <t>CYFERS David</t>
  </si>
  <si>
    <t>MCADAM Paul</t>
  </si>
  <si>
    <t>LEE PAN Harry</t>
  </si>
  <si>
    <t xml:space="preserve">ROODE John </t>
  </si>
  <si>
    <t>DAVIDS Marzooq</t>
  </si>
  <si>
    <t>FRANCKE Amaan</t>
  </si>
  <si>
    <t>SOLOMONS Zakariyah</t>
  </si>
  <si>
    <t>SMITH Aidan Boyd</t>
  </si>
  <si>
    <t>MANIKONDA Venkatesh</t>
  </si>
  <si>
    <t>JANTJIES Nassor</t>
  </si>
  <si>
    <t>KARBELKAR Adam</t>
  </si>
  <si>
    <t>MARTIN Gito</t>
  </si>
  <si>
    <t>TAMAGGIES Elia</t>
  </si>
  <si>
    <t>TANJOUR Mazen</t>
  </si>
  <si>
    <t>DAVIS Farrel</t>
  </si>
  <si>
    <t>ROBERTS Moenieb</t>
  </si>
  <si>
    <t>BARNES Taswell</t>
  </si>
  <si>
    <t>HOLT Keenan</t>
  </si>
  <si>
    <t>MEAVERS Kurt</t>
  </si>
  <si>
    <t>PHAKEDI Omolemo</t>
  </si>
  <si>
    <t>TLHOLAKAE Rebaone</t>
  </si>
  <si>
    <t>BOOI Zolani</t>
  </si>
  <si>
    <t>EC Schools</t>
  </si>
  <si>
    <t>JONAS Atsho</t>
  </si>
  <si>
    <t>KOTOPO Tebogo</t>
  </si>
  <si>
    <t>MOEKETSI Saul Stephen</t>
  </si>
  <si>
    <t>Gau Schools</t>
  </si>
  <si>
    <t>SHIKWAMBANE Masingita</t>
  </si>
  <si>
    <t xml:space="preserve">LIM  </t>
  </si>
  <si>
    <t>LETSOALO Lethabo</t>
  </si>
  <si>
    <t>KGATLA Godfrey</t>
  </si>
  <si>
    <t>MOCHABELA Relebogile</t>
  </si>
  <si>
    <t>MOKHOMOLE Confidence</t>
  </si>
  <si>
    <t>MASEKO Lefa</t>
  </si>
  <si>
    <t>NXUMALA Clerence</t>
  </si>
  <si>
    <t>NANNT Reudiger</t>
  </si>
  <si>
    <t xml:space="preserve">EC </t>
  </si>
  <si>
    <t>OCTOBER Denzel</t>
  </si>
  <si>
    <t>LEWIS Jade</t>
  </si>
  <si>
    <t>MORRIS Robert</t>
  </si>
  <si>
    <t>BROWN Cameron</t>
  </si>
  <si>
    <t>SUN DE Chen</t>
  </si>
  <si>
    <t>AGBAZO Evans Eric</t>
  </si>
  <si>
    <t>ROCKMAN Chris</t>
  </si>
  <si>
    <t>HOU Junquing</t>
  </si>
  <si>
    <t>ZHUANG Xia Jin</t>
  </si>
  <si>
    <t>ZHUANG Kang Wu</t>
  </si>
  <si>
    <t>NANNT Patrick</t>
  </si>
  <si>
    <t>WOLF Thato</t>
  </si>
  <si>
    <t>JANSEN Keano</t>
  </si>
  <si>
    <t>PLAATJIES Shervago</t>
  </si>
  <si>
    <t>GOLDING Divan</t>
  </si>
  <si>
    <t>DE BEER Nelin</t>
  </si>
  <si>
    <t>OLANIPEKUN Olusegun</t>
  </si>
  <si>
    <t>KATS Ruan</t>
  </si>
  <si>
    <t>GONZALVES P N</t>
  </si>
  <si>
    <t>WILLIAMS Eddie</t>
  </si>
  <si>
    <t>STROEBEL C</t>
  </si>
  <si>
    <t>VAN DER MERWE Gerhard</t>
  </si>
  <si>
    <t>VAN DER MERWE Nico</t>
  </si>
  <si>
    <t>MAKHAFOLA Thabang</t>
  </si>
  <si>
    <t>MARAIS Pieter</t>
  </si>
  <si>
    <t>ZEHNDER Stefan</t>
  </si>
  <si>
    <t>VAN VELDEN Migael</t>
  </si>
  <si>
    <t>LOURENS Wian</t>
  </si>
  <si>
    <t>ADEOSUN Oluwatobi</t>
  </si>
  <si>
    <t>PUTTER Andries</t>
  </si>
  <si>
    <t>MOHLAHLO Thabo</t>
  </si>
  <si>
    <t>VAKELE Zaine</t>
  </si>
  <si>
    <t>BRANDER Paul</t>
  </si>
  <si>
    <t xml:space="preserve">MADOLLA William </t>
  </si>
  <si>
    <t>MMUSI Isaac</t>
  </si>
  <si>
    <t xml:space="preserve">MOSOEU Mosoeu </t>
  </si>
  <si>
    <t xml:space="preserve">MALUNGA Sanele </t>
  </si>
  <si>
    <t>TSHEISO Thabang</t>
  </si>
  <si>
    <t>MOREBODI George</t>
  </si>
  <si>
    <t xml:space="preserve">MAKRWEDE Siviwe </t>
  </si>
  <si>
    <t>DAZA Songeziwe</t>
  </si>
  <si>
    <t>KLEYN Johan</t>
  </si>
  <si>
    <t>FOURIE Willem</t>
  </si>
  <si>
    <t>NYOSI Loyiso</t>
  </si>
  <si>
    <t>DLAMINI Mandiseni</t>
  </si>
  <si>
    <t xml:space="preserve">MUNYISA Willice </t>
  </si>
  <si>
    <t xml:space="preserve">NEELS Gerald </t>
  </si>
  <si>
    <t>CHIPEPA Katlego</t>
  </si>
  <si>
    <t>THABANE Lijo</t>
  </si>
  <si>
    <t>RASMENI Aupa</t>
  </si>
  <si>
    <t>MOSARWE Kabo</t>
  </si>
  <si>
    <t>MTHEMBU Bhekisa</t>
  </si>
  <si>
    <t>BCTTA</t>
  </si>
  <si>
    <t>NAIDOO Nesan</t>
  </si>
  <si>
    <t>HEERALAL Trishan</t>
  </si>
  <si>
    <t>ABRAHAMS Asher</t>
  </si>
  <si>
    <t>MOHALE Donald Molimisi</t>
  </si>
  <si>
    <t xml:space="preserve">KHWENENYANE Boitumelo </t>
  </si>
  <si>
    <t>DITHEJANE Simon</t>
  </si>
  <si>
    <t>JAFTHA Cole</t>
  </si>
  <si>
    <t>ENGWYNTristan</t>
  </si>
  <si>
    <t>RUDOLPH Alfonso</t>
  </si>
  <si>
    <t>PEDRO Jonade</t>
  </si>
  <si>
    <t>RUDOLPH Edward</t>
  </si>
  <si>
    <t>MURUDSZWA Elwin</t>
  </si>
  <si>
    <t>CUPIDO Iesa</t>
  </si>
  <si>
    <t>TITUS Felix</t>
  </si>
  <si>
    <t>MANHO Quian</t>
  </si>
  <si>
    <t>LEMMENTJIES Joshua</t>
  </si>
  <si>
    <t>MCADAM Ben</t>
  </si>
  <si>
    <t>MITCHELL Jeremiah</t>
  </si>
  <si>
    <t>MBATHA Lwazi</t>
  </si>
  <si>
    <t>UMZ</t>
  </si>
  <si>
    <t>Mhlongo Sanele</t>
  </si>
  <si>
    <t>VERMAAK Xavier</t>
  </si>
  <si>
    <t>ABRAHAMS Thaakier</t>
  </si>
  <si>
    <t>WELLS Sherwin</t>
  </si>
  <si>
    <t>MAY Lorenzo</t>
  </si>
  <si>
    <t>RASDIEN Nazier</t>
  </si>
  <si>
    <t>MEADE Matthew</t>
  </si>
  <si>
    <t>RAJAH Amr</t>
  </si>
  <si>
    <t>HUNTER Damian</t>
  </si>
  <si>
    <t>WILDEMANS Ethan</t>
  </si>
  <si>
    <t>VAN HEERDEN Gerswin</t>
  </si>
  <si>
    <t>ROCKMAN Thegan</t>
  </si>
  <si>
    <t>NYAMANDE Panashe</t>
  </si>
  <si>
    <t>SCHONCK Pepijn</t>
  </si>
  <si>
    <t>CHAPMAN Waden</t>
  </si>
  <si>
    <t>CHAPMAN Waylin</t>
  </si>
  <si>
    <t>JONES Micah</t>
  </si>
  <si>
    <t>TROUT Elijah Yasu</t>
  </si>
  <si>
    <t>HILL Matthew</t>
  </si>
  <si>
    <t>JACOBS Mika</t>
  </si>
  <si>
    <t>VAN DER MERWE Jaydon</t>
  </si>
  <si>
    <t>KARRIEM Waiz</t>
  </si>
  <si>
    <t xml:space="preserve">SCHEEPERS Sohail </t>
  </si>
  <si>
    <t>PHILANDER Nickairo</t>
  </si>
  <si>
    <t>HORN Marshall</t>
  </si>
  <si>
    <t>RAHBEENI Toufeeq</t>
  </si>
  <si>
    <t>RAHBEENI Ashraf</t>
  </si>
  <si>
    <t>ESSACK Moegamad Ebrahim</t>
  </si>
  <si>
    <t>KNOLL Shogan</t>
  </si>
  <si>
    <t>SWARTZ Aiden</t>
  </si>
  <si>
    <t>COOPER Jason</t>
  </si>
  <si>
    <t>GAYANDA Kavir</t>
  </si>
  <si>
    <t>JOEMATH Erol</t>
  </si>
  <si>
    <t>ISAACS Boebie</t>
  </si>
  <si>
    <t>CABLE Terrence</t>
  </si>
  <si>
    <t>WILLIAMS Mark</t>
  </si>
  <si>
    <t>COETZEE Dirk</t>
  </si>
  <si>
    <t xml:space="preserve">HENDRICKS Shakeel </t>
  </si>
  <si>
    <t>SHAIKH Azharuddin</t>
  </si>
  <si>
    <t>WU QI Jin</t>
  </si>
  <si>
    <t>MOWZER Cashief</t>
  </si>
  <si>
    <t>ARNOLDS Martin</t>
  </si>
  <si>
    <t>GABRIEL Elroy</t>
  </si>
  <si>
    <t>ARENDS Henry</t>
  </si>
  <si>
    <t>HEROLD Lester</t>
  </si>
  <si>
    <t>CYFERS Clayton</t>
  </si>
  <si>
    <t>DANIELS Marco</t>
  </si>
  <si>
    <t>SMITH Donovan</t>
  </si>
  <si>
    <t>SOLOMONS Samuedien</t>
  </si>
  <si>
    <t>HENDRICK Michael</t>
  </si>
  <si>
    <t>MYEMANE Siphelele</t>
  </si>
  <si>
    <t>ESTERHUIZEN Antheny</t>
  </si>
  <si>
    <t>GARRETT Avron</t>
  </si>
  <si>
    <t>BIRCH Stanton</t>
  </si>
  <si>
    <t>BIRCH Lyle</t>
  </si>
  <si>
    <t>BIRCH David</t>
  </si>
  <si>
    <t>ADAMS Mikyle</t>
  </si>
  <si>
    <t>HEFER Gavin</t>
  </si>
  <si>
    <t>CHAN Mubeen</t>
  </si>
  <si>
    <t>AFZAL Ahmed</t>
  </si>
  <si>
    <t>BRICKHILL Jason</t>
  </si>
  <si>
    <t>KHAMBULE Ayandiswa</t>
  </si>
  <si>
    <t>SONG HONG Tony</t>
  </si>
  <si>
    <t>MAGOTLA Phomolo</t>
  </si>
  <si>
    <t>MONGWERE Tumisang</t>
  </si>
  <si>
    <t>BALOYI Amukelani</t>
  </si>
  <si>
    <t>JANSEN Randell</t>
  </si>
  <si>
    <t>JOUBERT Jozua</t>
  </si>
  <si>
    <t>PADAYACHEE Larushen</t>
  </si>
  <si>
    <t>BUCHLING Eddy</t>
  </si>
  <si>
    <t>GOVIND Shaneel</t>
  </si>
  <si>
    <t>JANSEN VAN RENSBURG Reuben</t>
  </si>
  <si>
    <t>SMITH Raphael</t>
  </si>
  <si>
    <t>NDLOZI Nzolo</t>
  </si>
  <si>
    <t>PETZER Nathan</t>
  </si>
  <si>
    <t>VAN DER WALT Stephan</t>
  </si>
  <si>
    <t>DIEDERICKS Edwin</t>
  </si>
  <si>
    <t>DHLAMINI Phiwayinkosi</t>
  </si>
  <si>
    <t>MUCAVEL Shawn</t>
  </si>
  <si>
    <t>MOTAZE Quenzy</t>
  </si>
  <si>
    <t>MOTAZE Priss</t>
  </si>
  <si>
    <t>DU PREEZ Liam</t>
  </si>
  <si>
    <t>VAN STADEN Christjan</t>
  </si>
  <si>
    <t>DICKASON Nathan</t>
  </si>
  <si>
    <t>NAIDOO Delwyn</t>
  </si>
  <si>
    <t>TOTARAM Preven</t>
  </si>
  <si>
    <t>CASSIEM Abdu Dayaan</t>
  </si>
  <si>
    <t>MATTHYSSEN Huzzayr</t>
  </si>
  <si>
    <t>ISAACS Yaghya</t>
  </si>
  <si>
    <t>ISAACS Daleel</t>
  </si>
  <si>
    <t>MARTIN Kaydin</t>
  </si>
  <si>
    <t>PHILANDER Nahum</t>
  </si>
  <si>
    <t>DADAKER Mohammed</t>
  </si>
  <si>
    <t>DADAKER Zaeem</t>
  </si>
  <si>
    <t>BAPOO Yusuf</t>
  </si>
  <si>
    <t>ARNOLD Aneeq</t>
  </si>
  <si>
    <t>LAWRENCE Caleb</t>
  </si>
  <si>
    <t>SWEATZ Quian</t>
  </si>
  <si>
    <t>LINGEVELDT Timothy</t>
  </si>
  <si>
    <t>KOFF Shane</t>
  </si>
  <si>
    <t>JANSEN Kian</t>
  </si>
  <si>
    <t>SWEATZ Caden</t>
  </si>
  <si>
    <t>JANSEN Gavin</t>
  </si>
  <si>
    <t>PIETERSEN Toegaan</t>
  </si>
  <si>
    <t>KOOPMAN Imaad</t>
  </si>
  <si>
    <t>DAVIDS Joshua</t>
  </si>
  <si>
    <t>BELL Jody</t>
  </si>
  <si>
    <t>LOGDAY Muhammed</t>
  </si>
  <si>
    <t>OLSEN Liam</t>
  </si>
  <si>
    <t>KLEINTJIES Josh</t>
  </si>
  <si>
    <t>LIBERTY Mathew</t>
  </si>
  <si>
    <t>ESAU Valentino</t>
  </si>
  <si>
    <t>JABAAR Saaliegh</t>
  </si>
  <si>
    <t>FREDERICKS Shakeel</t>
  </si>
  <si>
    <t>ADRIAANSE Anwaar</t>
  </si>
  <si>
    <t>TALJAARD Andre</t>
  </si>
  <si>
    <t>WESSELS Braam</t>
  </si>
  <si>
    <t>PETERSEN Salie</t>
  </si>
  <si>
    <t>DE JAGER Brandon</t>
  </si>
  <si>
    <t>CLARK Allan</t>
  </si>
  <si>
    <t>PHILSZ Alexander</t>
  </si>
  <si>
    <t>ISMAIL Rashid</t>
  </si>
  <si>
    <t>DJEUDJE Keanen</t>
  </si>
  <si>
    <t>MEYER Shane</t>
  </si>
  <si>
    <t>MASEMBUKO Samkelo</t>
  </si>
  <si>
    <t>VISAGIE Dale</t>
  </si>
  <si>
    <t>LOUW Ethan</t>
  </si>
  <si>
    <t>MAHLANGU Sihle</t>
  </si>
  <si>
    <t>RUITERS Levi</t>
  </si>
  <si>
    <t>BONES Carson</t>
  </si>
  <si>
    <t>PETERS Marvin</t>
  </si>
  <si>
    <t>WAGIET Jihad</t>
  </si>
  <si>
    <t>MAHLANGU Kholwa</t>
  </si>
  <si>
    <t>CLOETE Noah</t>
  </si>
  <si>
    <t>PRETORIUS Nathan</t>
  </si>
  <si>
    <t>JACOBS Qaa-im</t>
  </si>
  <si>
    <t>JACOBS Owais</t>
  </si>
  <si>
    <t>TITUS Skyler</t>
  </si>
  <si>
    <t>ADRIAAN MJ</t>
  </si>
  <si>
    <t>KILLIAN CJ</t>
  </si>
  <si>
    <t>SAAL Ro-marion</t>
  </si>
  <si>
    <t>ISAACS Ismaeel</t>
  </si>
  <si>
    <t>MAKHAYE Mlungisi</t>
  </si>
  <si>
    <t xml:space="preserve">OBAKENG Senye </t>
  </si>
  <si>
    <t>PALMER Jordan</t>
  </si>
  <si>
    <t>VISSER Schalk</t>
  </si>
  <si>
    <t>JOSEPH Michael</t>
  </si>
  <si>
    <t>SOLOMONS Kaiba</t>
  </si>
  <si>
    <t>SCHRIEFF Samuel</t>
  </si>
  <si>
    <t>NAIDOO Daniel</t>
  </si>
  <si>
    <t>DUDLEY Junaid</t>
  </si>
  <si>
    <t>SITHOLE Siphelele</t>
  </si>
  <si>
    <t>BUYS Shaughan</t>
  </si>
  <si>
    <t>LAMONT Bentley</t>
  </si>
  <si>
    <t>Eden</t>
  </si>
  <si>
    <t>GOKAL Dev Amar</t>
  </si>
  <si>
    <t>VAN ROOY Moray</t>
  </si>
  <si>
    <t>SOLOMONS Kyle</t>
  </si>
  <si>
    <t>BECHOO Elijah Raphael</t>
  </si>
  <si>
    <t>PETEREN Jerome</t>
  </si>
  <si>
    <t>COETZEE Shane</t>
  </si>
  <si>
    <t xml:space="preserve">PRETORIUS Tony </t>
  </si>
  <si>
    <t>VOSTER Hermanique</t>
  </si>
  <si>
    <t>VAN DER ROSS Lester</t>
  </si>
  <si>
    <t xml:space="preserve">VIEIRA Santiago </t>
  </si>
  <si>
    <t>HURWITZ Channan</t>
  </si>
  <si>
    <t xml:space="preserve">JTTA </t>
  </si>
  <si>
    <t>SHANGASE Fundokuhle</t>
  </si>
  <si>
    <t>SWANEPOEL Shane</t>
  </si>
  <si>
    <t>LE ROUX Shane</t>
  </si>
  <si>
    <t>SEPTEMBER Stephen</t>
  </si>
  <si>
    <t>SINOMSO Liqhawe</t>
  </si>
  <si>
    <t>NAIKER Uveshan</t>
  </si>
  <si>
    <t>O' RYAN Alex</t>
  </si>
  <si>
    <t>MAART Cughan</t>
  </si>
  <si>
    <t>KOETSER Joshua</t>
  </si>
  <si>
    <t>OPPERMAN Heinwill</t>
  </si>
  <si>
    <t>MQENGE Nelokuhle</t>
  </si>
  <si>
    <t>KOETSER Zac</t>
  </si>
  <si>
    <t>MILLER Eshaam</t>
  </si>
  <si>
    <t>HARTNICK Jordan</t>
  </si>
  <si>
    <t>NGCOBO Anele Aphiwe</t>
  </si>
  <si>
    <t>BUYS Logan</t>
  </si>
  <si>
    <t>WALKER Uwais</t>
  </si>
  <si>
    <t>KATZ Milo</t>
  </si>
  <si>
    <t>Khanyolwethe Bayibayi</t>
  </si>
  <si>
    <t xml:space="preserve">SALISIWE Luthando </t>
  </si>
  <si>
    <t>ONKARABETSE Sam</t>
  </si>
  <si>
    <t>AGOSTINHO Dylan</t>
  </si>
  <si>
    <t>PARKER Sameer</t>
  </si>
  <si>
    <t>FORTUIN Hiquin</t>
  </si>
  <si>
    <t>DU PREEZ Alroy</t>
  </si>
  <si>
    <t xml:space="preserve">Kholomanyane Keamogetswe </t>
  </si>
  <si>
    <t>REDLINGHUYS Seth</t>
  </si>
  <si>
    <t>KOTZE Wilton</t>
  </si>
  <si>
    <t>MANANA Siphelele</t>
  </si>
  <si>
    <t>VAN DEN BERG Marlo</t>
  </si>
  <si>
    <t>CILLIERS Jarrod</t>
  </si>
  <si>
    <t>LEKALAKALA Motshele</t>
  </si>
  <si>
    <t>TEBOHO Lesoetsa</t>
  </si>
  <si>
    <t xml:space="preserve">EBRAHIM Rameez </t>
  </si>
  <si>
    <t>BROWN Evan</t>
  </si>
  <si>
    <t>ROSSOUW Jonathan</t>
  </si>
  <si>
    <t>DE BEER Derrick</t>
  </si>
  <si>
    <t>VAN ROOYEN Renier</t>
  </si>
  <si>
    <t>EJIMS Daniel</t>
  </si>
  <si>
    <t>MDLADLA Sibonga</t>
  </si>
  <si>
    <t>PECK Daniel</t>
  </si>
  <si>
    <t>LE ROUX Jean</t>
  </si>
  <si>
    <t xml:space="preserve">GABASHANE Lesego </t>
  </si>
  <si>
    <t xml:space="preserve">WYMA Heinrich </t>
  </si>
  <si>
    <t>HUANG Yu Kae</t>
  </si>
  <si>
    <t>MTHABISA Lithabile</t>
  </si>
  <si>
    <t>SMITH L'Benito</t>
  </si>
  <si>
    <t>ROYAPPEN Tayden</t>
  </si>
  <si>
    <t>RABSON Tebogo</t>
  </si>
  <si>
    <t>DE KOCK Derrick</t>
  </si>
  <si>
    <t>NTSHONTSO Ongeziwe</t>
  </si>
  <si>
    <t>BRINK Brendan</t>
  </si>
  <si>
    <t>NGCEMBELE Asibone</t>
  </si>
  <si>
    <t>MABONGO Lunezo</t>
  </si>
  <si>
    <t>GQIRHANA Linam</t>
  </si>
  <si>
    <t>NDZAMBULE Samkelo</t>
  </si>
  <si>
    <t>POTGIETER Markus</t>
  </si>
  <si>
    <t>OLIGIE Jeremiah</t>
  </si>
  <si>
    <t>MARTIN Ethan</t>
  </si>
  <si>
    <t>NEL Adriaan</t>
  </si>
  <si>
    <t>VAN DER MERWE Ruan</t>
  </si>
  <si>
    <t>DIKGALE Mpho</t>
  </si>
  <si>
    <t>MQENGE Mnelisi</t>
  </si>
  <si>
    <t>KRUGER Luan</t>
  </si>
  <si>
    <t>TEMA Tebogo David</t>
  </si>
  <si>
    <t>MAKKINK Henrico</t>
  </si>
  <si>
    <t>PANSEGROW Justin</t>
  </si>
  <si>
    <t>MARITZ Kean</t>
  </si>
  <si>
    <t xml:space="preserve">NAUDE Jayden </t>
  </si>
  <si>
    <t>VLOK JG</t>
  </si>
  <si>
    <t>MORYA Vedansh</t>
  </si>
  <si>
    <t>VAN DEN BERG Christiaan</t>
  </si>
  <si>
    <t>DARSON Omrao</t>
  </si>
  <si>
    <t>PANSEGROW Conroy</t>
  </si>
  <si>
    <t>PARBHOO Ishaan</t>
  </si>
  <si>
    <t>BESTER Rupie</t>
  </si>
  <si>
    <t>DE WET Christo</t>
  </si>
  <si>
    <t>DE WET Michael</t>
  </si>
  <si>
    <t>MARUMO Amogelang</t>
  </si>
  <si>
    <t>PARBHOO Shyaam</t>
  </si>
  <si>
    <t>BAI Barney</t>
  </si>
  <si>
    <t>MOJONOTOAN Kamohelo</t>
  </si>
  <si>
    <t>JIANZHOU Wei</t>
  </si>
  <si>
    <t xml:space="preserve">NXUMALO Luyanda </t>
  </si>
  <si>
    <t>HUI Starn</t>
  </si>
  <si>
    <t>BUTHALEZI Zahkele</t>
  </si>
  <si>
    <t>WEYERS Calvin</t>
  </si>
  <si>
    <t>OLIVIER Jannie</t>
  </si>
  <si>
    <t>VAN DER MERWE Tiaan</t>
  </si>
  <si>
    <t>NAROTAM Prashant</t>
  </si>
  <si>
    <t>PARBHOO Kamlesh</t>
  </si>
  <si>
    <t>ZHANG Xinxing</t>
  </si>
  <si>
    <t>JANHI Nick</t>
  </si>
  <si>
    <t>MOKUHLE Lucky</t>
  </si>
  <si>
    <t>VENTER Christo</t>
  </si>
  <si>
    <t>CHETTY Zachariah</t>
  </si>
  <si>
    <t>HIMANSHU Kapoor</t>
  </si>
  <si>
    <t>NAIDOO Evan</t>
  </si>
  <si>
    <t>SINGH Virodh</t>
  </si>
  <si>
    <t>PILLAY Sishen</t>
  </si>
  <si>
    <t>MBAMBASE Mpilo</t>
  </si>
  <si>
    <t>PATEL Nilesh</t>
  </si>
  <si>
    <t>NAIKER Gonasagren</t>
  </si>
  <si>
    <t xml:space="preserve">ROYAPPEN Denzil </t>
  </si>
  <si>
    <t>NAIDOO David</t>
  </si>
  <si>
    <t>GOVENDER Bradwyn</t>
  </si>
  <si>
    <t>PADAYACHEE Rivaal</t>
  </si>
  <si>
    <t>BATYO Nhlaknipho</t>
  </si>
  <si>
    <t>BHUNDOO Aryik</t>
  </si>
  <si>
    <t>PILLAY Reece</t>
  </si>
  <si>
    <t>GUMEDE Oluhle</t>
  </si>
  <si>
    <t>SINGH Miqule</t>
  </si>
  <si>
    <t>NAIDOO Thirushan</t>
  </si>
  <si>
    <t>PERUMAL Kiaran</t>
  </si>
  <si>
    <t>VANDAYAR Varique</t>
  </si>
  <si>
    <t>SINGH Qudane</t>
  </si>
  <si>
    <t>HARRYBARAN Myuir</t>
  </si>
  <si>
    <t>PETERS Lindley</t>
  </si>
  <si>
    <t>LAWRENCE Ronald</t>
  </si>
  <si>
    <t>DLAMINI Sammy</t>
  </si>
  <si>
    <t>KOLOBE Ishmael</t>
  </si>
  <si>
    <t>ZHANG Henry</t>
  </si>
  <si>
    <t>DLAMINI Teboho</t>
  </si>
  <si>
    <t>MORENNE Koketso</t>
  </si>
  <si>
    <t>MAPESHOANE Hareteke</t>
  </si>
  <si>
    <t>LES</t>
  </si>
  <si>
    <t>VAN DER WESTHUIZEN Amos</t>
  </si>
  <si>
    <t>DABETHE Swai</t>
  </si>
  <si>
    <t>VAVA S</t>
  </si>
  <si>
    <t>MALAPANE Tebogo</t>
  </si>
  <si>
    <t>BESTER Benjie</t>
  </si>
  <si>
    <t>MOEKOA Molice</t>
  </si>
  <si>
    <t>OWADEE David</t>
  </si>
  <si>
    <t>JANTJIES Tony</t>
  </si>
  <si>
    <t>MATHETSE Seeshe</t>
  </si>
  <si>
    <t>ZITHA Katlego</t>
  </si>
  <si>
    <t>ALCOCK Ashley</t>
  </si>
  <si>
    <t>LEPHEANE Lerato</t>
  </si>
  <si>
    <t xml:space="preserve">MOKOENA Lehlohonlo </t>
  </si>
  <si>
    <t>WANG Jason</t>
  </si>
  <si>
    <t>MOTSWANA Katlego</t>
  </si>
  <si>
    <t>SCHEEPERS Wenzel</t>
  </si>
  <si>
    <t>BESTER George</t>
  </si>
  <si>
    <t>KATZ Joseph</t>
  </si>
  <si>
    <t>TLHAMAMO Lecoko</t>
  </si>
  <si>
    <t>MOQOISHI Kabelo</t>
  </si>
  <si>
    <t>SEUTLWALI Kamohelo</t>
  </si>
  <si>
    <t>KGOMOTSO Nkhi</t>
  </si>
  <si>
    <t>LEBURU Tshiamo</t>
  </si>
  <si>
    <t>LEEUW Jayden</t>
  </si>
  <si>
    <t>MOKOBOKA Tshwarelo</t>
  </si>
  <si>
    <t>MAKOKO Amogelang</t>
  </si>
  <si>
    <t>FARAI Mphulenyani</t>
  </si>
  <si>
    <t>SETHUNYA Koketso</t>
  </si>
  <si>
    <t>Ramona Siyabonga</t>
  </si>
  <si>
    <t>MORAKE Kamogelo</t>
  </si>
  <si>
    <t>STUURMAN Luthando</t>
  </si>
  <si>
    <t>MKHOMBENI Baphelele</t>
  </si>
  <si>
    <t>ZHANG Derick</t>
  </si>
  <si>
    <t xml:space="preserve">MOLEHE Lesego </t>
  </si>
  <si>
    <t>MOKWA Otsile</t>
  </si>
  <si>
    <t>SOTYATO Mercy</t>
  </si>
  <si>
    <t>KHAMBOLA Relebohile</t>
  </si>
  <si>
    <t>RALEFIFI Dimpho</t>
  </si>
  <si>
    <t>MOTOANG Thabang</t>
  </si>
  <si>
    <t>MOFOKENG Kabelo</t>
  </si>
  <si>
    <t>MOTSE Noge</t>
  </si>
  <si>
    <t>PHUTI Mohau</t>
  </si>
  <si>
    <t>LICHABA Thuso</t>
  </si>
  <si>
    <t xml:space="preserve">PHORE Tshegofatso </t>
  </si>
  <si>
    <t>MOKOLOKO Amogelang</t>
  </si>
  <si>
    <t>MOSESE Luvuyo</t>
  </si>
  <si>
    <t>PATEL Ilyaas</t>
  </si>
  <si>
    <t>LOUW Kellan</t>
  </si>
  <si>
    <t>VAN DER SCHYFF Yaseen</t>
  </si>
  <si>
    <t>MAGAN Ravi</t>
  </si>
  <si>
    <t>MANUAL Yaqeen</t>
  </si>
  <si>
    <t>NICHOLSON Jake</t>
  </si>
  <si>
    <t>FERHELST Munier</t>
  </si>
  <si>
    <t>GAMIELDIEN Mahdi</t>
  </si>
  <si>
    <t>GRABE Victor</t>
  </si>
  <si>
    <t>ORANSIE Aiden</t>
  </si>
  <si>
    <t>RUITERS Imeraan</t>
  </si>
  <si>
    <t>ADAMS Zondre'</t>
  </si>
  <si>
    <t>MAKAN Jasheel</t>
  </si>
  <si>
    <t>MLAMBO Lethabo Nicky</t>
  </si>
  <si>
    <t>LETSOALO Kabelo</t>
  </si>
  <si>
    <t xml:space="preserve">MASHANGOANE Lesetja </t>
  </si>
  <si>
    <t>REGASSA Solomon</t>
  </si>
  <si>
    <t>LETJOU Seetsa</t>
  </si>
  <si>
    <t>TITUS Anton</t>
  </si>
  <si>
    <t>ADAMS Muaath</t>
  </si>
  <si>
    <t>BREDEVELDT Mark</t>
  </si>
  <si>
    <t>THOMAS Cedray</t>
  </si>
  <si>
    <t>NTSANSTA Luxulo</t>
  </si>
  <si>
    <t>MADUDU Anathi</t>
  </si>
  <si>
    <t>HLAZO Sive</t>
  </si>
  <si>
    <t>SAAL Diego</t>
  </si>
  <si>
    <t>GQIWE Sphiwo</t>
  </si>
  <si>
    <t>LUKAS Miguel</t>
  </si>
  <si>
    <t>NGCIKWE Thando</t>
  </si>
  <si>
    <t>KUHLE</t>
  </si>
  <si>
    <t>SKIPPERS Matthew</t>
  </si>
  <si>
    <t>PRINSLOO Kallen</t>
  </si>
  <si>
    <t>DHRAMPAL Cole</t>
  </si>
  <si>
    <t>MADLALA Sifundo</t>
  </si>
  <si>
    <t>MNIKATHI Siyamamukela</t>
  </si>
  <si>
    <t>NENE Bayana</t>
  </si>
  <si>
    <t>MADLALA Emhle</t>
  </si>
  <si>
    <t>MAZIBUKO Mncedisi</t>
  </si>
  <si>
    <t>RAMALINGAM Neelan</t>
  </si>
  <si>
    <t>SHEMBE Ziyanda</t>
  </si>
  <si>
    <t>MAGUBANE Phiwokuhle</t>
  </si>
  <si>
    <t>ZUMA Abongwe</t>
  </si>
  <si>
    <t>NYATHI Minenhle</t>
  </si>
  <si>
    <t>NYATHI Ntethelelo</t>
  </si>
  <si>
    <t>OKUHLE Shange</t>
  </si>
  <si>
    <t>SISANDA Dladla</t>
  </si>
  <si>
    <t>ANDISANI Nkabinde</t>
  </si>
  <si>
    <t>MLABA Sphelele</t>
  </si>
  <si>
    <t>MABASO Nhlakanipho</t>
  </si>
  <si>
    <t>BAYANDA Mdlalose</t>
  </si>
  <si>
    <t xml:space="preserve">DU PLESSIS Jean-Luc </t>
  </si>
  <si>
    <t>DE KORTE Gillis</t>
  </si>
  <si>
    <t>MACKRILL Jordan</t>
  </si>
  <si>
    <t>KLEINTJIES Brodie</t>
  </si>
  <si>
    <t>VD WESTHUIZEN Ruhayden</t>
  </si>
  <si>
    <t>APPOLLIS Jayrin</t>
  </si>
  <si>
    <t>FILANDER Taylon</t>
  </si>
  <si>
    <t>ANTHONY Auburn</t>
  </si>
  <si>
    <t>PIENAAR Ethan</t>
  </si>
  <si>
    <t>DALINYEOBO Babalwa</t>
  </si>
  <si>
    <t>KLEINTJIES Mark</t>
  </si>
  <si>
    <t>MAY Riaan</t>
  </si>
  <si>
    <t>DU PLESSIS John</t>
  </si>
  <si>
    <t>HUMAN Ashley</t>
  </si>
  <si>
    <t>LEWIS Lincoln</t>
  </si>
  <si>
    <t>MILES Riaan</t>
  </si>
  <si>
    <t>BERRY Ed</t>
  </si>
  <si>
    <t>MORTAR Chanray</t>
  </si>
  <si>
    <t>LUDICK Shaun</t>
  </si>
  <si>
    <t>DREYDEN Derek</t>
  </si>
  <si>
    <t>KHOTSE Mbongeni</t>
  </si>
  <si>
    <t>MOTHIBA Kagiso</t>
  </si>
  <si>
    <t>MAPODILE Bongano</t>
  </si>
  <si>
    <t>KOBUE Omphile</t>
  </si>
  <si>
    <t>NEFALE Dakalo</t>
  </si>
  <si>
    <t>MODISE Amogelang</t>
  </si>
  <si>
    <t>RAMMITLWA Elissa</t>
  </si>
  <si>
    <t>MOSOANG Emmanuel</t>
  </si>
  <si>
    <t>PHAMODI Aobakwe</t>
  </si>
  <si>
    <t>NGAKANYANE Kabelo</t>
  </si>
  <si>
    <t>THOTELO Tuelo</t>
  </si>
  <si>
    <t>DINGISWAYO Tshepang</t>
  </si>
  <si>
    <t>MOGOTSI Tshepang</t>
  </si>
  <si>
    <t>MAFULAKO Thapelo</t>
  </si>
  <si>
    <t>MOTSIKOE Katlego</t>
  </si>
  <si>
    <t>LEGOTLE Temogo</t>
  </si>
  <si>
    <t>SEBIGI Peter</t>
  </si>
  <si>
    <t>GABOKOJOE Atlasaone</t>
  </si>
  <si>
    <t>LESHOMO Thapelo</t>
  </si>
  <si>
    <t>MOGALE Tlotlo</t>
  </si>
  <si>
    <t>SELEKE Oratile</t>
  </si>
  <si>
    <t>KESEBEDILE Bokamoso</t>
  </si>
  <si>
    <t>TAU Bokamoso</t>
  </si>
  <si>
    <t>XHOBOZA Thembe</t>
  </si>
  <si>
    <t>Moganisi Ofentse</t>
  </si>
  <si>
    <t>DITHIPE Orapeleng</t>
  </si>
  <si>
    <t>SEJAMOHOLO Kagiso</t>
  </si>
  <si>
    <t>RANTSHO Sylvester</t>
  </si>
  <si>
    <t>GOKAL Amar</t>
  </si>
  <si>
    <t>RAGHUNAN Ronan</t>
  </si>
  <si>
    <t>REDDY Kogasan</t>
  </si>
  <si>
    <t>GOVENDER Nievasen</t>
  </si>
  <si>
    <t>LEEN Wazier</t>
  </si>
  <si>
    <t>RYNEVELD Donte</t>
  </si>
  <si>
    <t>SOLOMONS Charl</t>
  </si>
  <si>
    <t>PILLAY Nathan</t>
  </si>
  <si>
    <t>BHENGU Vika</t>
  </si>
  <si>
    <t>LEHLONONO Kortjaas</t>
  </si>
  <si>
    <t>RAGHUNAN Rysan</t>
  </si>
  <si>
    <t>SHIVARAJA Alexander</t>
  </si>
  <si>
    <t>GOVENDER Ashaylen</t>
  </si>
  <si>
    <t>NAIDOO Reggie</t>
  </si>
  <si>
    <t>NAIDOO Dean</t>
  </si>
  <si>
    <t>AJIMUDIN Yusif</t>
  </si>
  <si>
    <t>SWARTS Thapelo Altus</t>
  </si>
  <si>
    <t>FLINK Daunte</t>
  </si>
  <si>
    <t>WILLIAMS Deveigon</t>
  </si>
  <si>
    <t>FIGELAND Rihaano</t>
  </si>
  <si>
    <t>MOHAMMED Sajaid</t>
  </si>
  <si>
    <t>SMART Dehaygon</t>
  </si>
  <si>
    <t>KLEINBOOI Evano</t>
  </si>
  <si>
    <t>NARAIN Matthew</t>
  </si>
  <si>
    <t>NOOR Hanad</t>
  </si>
  <si>
    <t>LAS Davian</t>
  </si>
  <si>
    <t>OLIFANT Liam</t>
  </si>
  <si>
    <t>NURAIN Alexander</t>
  </si>
  <si>
    <t>PHILLIPS Qwin</t>
  </si>
  <si>
    <t>NACKERDIEN Zahrier</t>
  </si>
  <si>
    <t>SIMONS Dawnay</t>
  </si>
  <si>
    <t>NKUNA Lino</t>
  </si>
  <si>
    <t>MOGOROSI Botlhale</t>
  </si>
  <si>
    <t>ADAMS Matt</t>
  </si>
  <si>
    <t>MOSAKU-KALIPA Khanyile</t>
  </si>
  <si>
    <t>GAOBODIWE Keaoleboga</t>
  </si>
  <si>
    <t>SEHERE Lethabo</t>
  </si>
  <si>
    <t>SEKGORO Mojalefa</t>
  </si>
  <si>
    <t>MENYUKA Klulani</t>
  </si>
  <si>
    <t xml:space="preserve">SETLOLO Tumelo </t>
  </si>
  <si>
    <t>BEUKES Owen</t>
  </si>
  <si>
    <t>MOKHUANE Goitsimodimo</t>
  </si>
  <si>
    <t>KEDIR Nahik</t>
  </si>
  <si>
    <t>DAWOOD Faeez</t>
  </si>
  <si>
    <t>ALI Uwys</t>
  </si>
  <si>
    <t>MPOBOLE Tshepang</t>
  </si>
  <si>
    <t>JACOBS Evan</t>
  </si>
  <si>
    <t>KADAVIALEI Fahim</t>
  </si>
  <si>
    <t>VALA Mikhail</t>
  </si>
  <si>
    <t>LEWUS Liav</t>
  </si>
  <si>
    <t>DUMEZWANE  Khazimla</t>
  </si>
  <si>
    <t>MATANZIMA  Sakhe</t>
  </si>
  <si>
    <t>QABAZANE  Endinako</t>
  </si>
  <si>
    <t>TANDA  Khazimla</t>
  </si>
  <si>
    <t>MAGULA  Aphile</t>
  </si>
  <si>
    <t>MATYATIYA  Awaxole</t>
  </si>
  <si>
    <t>MAGUSHANE  Mandimphiwe</t>
  </si>
  <si>
    <t>MPIKASHE  Thembesile</t>
  </si>
  <si>
    <t>MABHINJA  Wandisile</t>
  </si>
  <si>
    <t>NGXISHE  Bongani</t>
  </si>
  <si>
    <t>MAGADLA  Lungile</t>
  </si>
  <si>
    <t>MABOTE Amogelang</t>
  </si>
  <si>
    <t>MOTALA Kegoratile</t>
  </si>
  <si>
    <t>MOTSWAMERE Kamogelo</t>
  </si>
  <si>
    <t>DITHEJANE Thato</t>
  </si>
  <si>
    <t>MOJANAGA Gaoganwe</t>
  </si>
  <si>
    <t>MOILWA Kagiso</t>
  </si>
  <si>
    <t xml:space="preserve">NGCOBO  Awonke  </t>
  </si>
  <si>
    <t xml:space="preserve">MASIMULA  Sibongwa  </t>
  </si>
  <si>
    <t xml:space="preserve">NKOSI  Mpilonhle </t>
  </si>
  <si>
    <t xml:space="preserve">ZIQUBU  Siyanda </t>
  </si>
  <si>
    <t xml:space="preserve">MBATHA  Emihle </t>
  </si>
  <si>
    <t xml:space="preserve">BUCKUS  Saddeeq </t>
  </si>
  <si>
    <t xml:space="preserve">MCHUNU  Sekwanele  </t>
  </si>
  <si>
    <t xml:space="preserve">MUNJOMA  Texas </t>
  </si>
  <si>
    <t xml:space="preserve">DLAMINI  Mandiseni </t>
  </si>
  <si>
    <t>LEKHOTLA Lebohang</t>
  </si>
  <si>
    <t>NAIKER Myron</t>
  </si>
  <si>
    <t>NJOKO Asande</t>
  </si>
  <si>
    <t>REATILE Morapedi</t>
  </si>
  <si>
    <t>SEBOLOKOLODI Brown</t>
  </si>
  <si>
    <t>ECCLES Sazi</t>
  </si>
  <si>
    <t>FORTUIN Decklin</t>
  </si>
  <si>
    <t>JOSEPH Carl</t>
  </si>
  <si>
    <t>KHOPE Soyama</t>
  </si>
  <si>
    <t>KOOPMAN Cadiff</t>
  </si>
  <si>
    <t>JOSEPH Amaru</t>
  </si>
  <si>
    <t>PERRANG Hayden</t>
  </si>
  <si>
    <t>SITHENDE Lithalethu</t>
  </si>
  <si>
    <t>ZWENI Endinako</t>
  </si>
  <si>
    <t>MADANGATYA limise</t>
  </si>
  <si>
    <t>ADONIS Keagan</t>
  </si>
  <si>
    <t>MBADA Phikolwethu</t>
  </si>
  <si>
    <t>MVULA Chumani</t>
  </si>
  <si>
    <t>NYAMKHAZI Anethemba</t>
  </si>
  <si>
    <t>MAQONDO Alungile</t>
  </si>
  <si>
    <t>NTSHONTSHO Ongeziwe</t>
  </si>
  <si>
    <t>ZUNGU Bonginkosi</t>
  </si>
  <si>
    <t xml:space="preserve">HLOPHE Banele </t>
  </si>
  <si>
    <t>NGALEKA Smanga</t>
  </si>
  <si>
    <t>NQUBEKE Mamba</t>
  </si>
  <si>
    <t>LUTHULI Lonwabo</t>
  </si>
  <si>
    <t>MAGWINYA Olwami</t>
  </si>
  <si>
    <t>TUKULE Nkosana</t>
  </si>
  <si>
    <t>KGATITWE Tebogo</t>
  </si>
  <si>
    <t>JAMES Quinton</t>
  </si>
  <si>
    <t>KAVONICH Levi</t>
  </si>
  <si>
    <t>KAVONICH Naftali</t>
  </si>
  <si>
    <t>NAGARDAS Diyaan</t>
  </si>
  <si>
    <t>VEGODA Moshe</t>
  </si>
  <si>
    <t>DU PLESSIS Coert</t>
  </si>
  <si>
    <t>ISMAIL Muzza</t>
  </si>
  <si>
    <t>RAZIYA Lihle</t>
  </si>
  <si>
    <t>ASHANAND Ashley</t>
  </si>
  <si>
    <t xml:space="preserve">MGENGE Hloniphile </t>
  </si>
  <si>
    <t>2004</t>
  </si>
  <si>
    <t>10</t>
  </si>
  <si>
    <t xml:space="preserve">DLADLA Siphiwe </t>
  </si>
  <si>
    <t>2013</t>
  </si>
  <si>
    <t>07</t>
  </si>
  <si>
    <t>24</t>
  </si>
  <si>
    <t xml:space="preserve">KHOZA Simangaliso </t>
  </si>
  <si>
    <t>2009</t>
  </si>
  <si>
    <t>12</t>
  </si>
  <si>
    <t xml:space="preserve">MURUGASEN Shayurin </t>
  </si>
  <si>
    <t>2001</t>
  </si>
  <si>
    <t>08</t>
  </si>
  <si>
    <t>09</t>
  </si>
  <si>
    <t xml:space="preserve">GOOVINDOOSAMY Kadin </t>
  </si>
  <si>
    <t>2002</t>
  </si>
  <si>
    <t>26</t>
  </si>
  <si>
    <t>GOVENDER Prevashan</t>
  </si>
  <si>
    <t>MBILI Simiso Lungisani</t>
  </si>
  <si>
    <t>18</t>
  </si>
  <si>
    <t>SIBIYA Snakhokonke</t>
  </si>
  <si>
    <t>29</t>
  </si>
  <si>
    <t>CELE Lungisani Sinethemba</t>
  </si>
  <si>
    <t>06</t>
  </si>
  <si>
    <t>SHOZI Sandile</t>
  </si>
  <si>
    <t>SIBIYA Vukile Mnqobi</t>
  </si>
  <si>
    <t>11</t>
  </si>
  <si>
    <t>NHLAPO Mbusowezulu</t>
  </si>
  <si>
    <t>CELE Sbongakonke Wandile</t>
  </si>
  <si>
    <t>02</t>
  </si>
  <si>
    <t>VILAKAZI Mhlengi Kwanele</t>
  </si>
  <si>
    <t>03</t>
  </si>
  <si>
    <t>CELE Samkelo Ayabonga</t>
  </si>
  <si>
    <t>NYAWO Cebolenkosi</t>
  </si>
  <si>
    <t>NHLAPO Kwanda Okuhle</t>
  </si>
  <si>
    <t>05</t>
  </si>
  <si>
    <t>MKHIZE Lungani Ntando</t>
  </si>
  <si>
    <t>16</t>
  </si>
  <si>
    <t>KHUZWAYO Kwanele Owen</t>
  </si>
  <si>
    <t>04</t>
  </si>
  <si>
    <t>MGOBOZI Amkela</t>
  </si>
  <si>
    <t>MTHEMBU Zakhele</t>
  </si>
  <si>
    <t>23</t>
  </si>
  <si>
    <t>NGCOBO Ayabonga Sanele</t>
  </si>
  <si>
    <t>SHANGE Sneke</t>
  </si>
  <si>
    <t>KHUZWAYO Neo</t>
  </si>
  <si>
    <t>14</t>
  </si>
  <si>
    <t>MKHIZE Lwazi</t>
  </si>
  <si>
    <t>17</t>
  </si>
  <si>
    <t>NYAWO Sithembiso</t>
  </si>
  <si>
    <t>SO Sze Hin Dickson</t>
  </si>
  <si>
    <t>BROWNLEY Timothy</t>
  </si>
  <si>
    <t>LIU Mo</t>
  </si>
  <si>
    <t>LEE Daniel</t>
  </si>
  <si>
    <t>VADODARIA Darshak</t>
  </si>
  <si>
    <t>SANQELA Xola</t>
  </si>
  <si>
    <t>WESSELS Johannes</t>
  </si>
  <si>
    <t>GONI Alungile</t>
  </si>
  <si>
    <t>MANUEL Nas</t>
  </si>
  <si>
    <t>LOW Han Zhen</t>
  </si>
  <si>
    <t>MC LEOD Ian</t>
  </si>
  <si>
    <t>RAMLAL Rucille</t>
  </si>
  <si>
    <t>MA Chan-Yue</t>
  </si>
  <si>
    <t>NTEBELE Tlamelo</t>
  </si>
  <si>
    <t>MC LEOD Leonard</t>
  </si>
  <si>
    <t>MADYBI Akhona</t>
  </si>
  <si>
    <t>PHUSHUDI Sello</t>
  </si>
  <si>
    <t>ZINGELA Unako</t>
  </si>
  <si>
    <t>MORSI Ahmad</t>
  </si>
  <si>
    <t>CHIBA Ajay</t>
  </si>
  <si>
    <t>MTHABISA Lethukuthula</t>
  </si>
  <si>
    <t>DU TOIT JG</t>
  </si>
  <si>
    <t>GETACHEW Ebenezer</t>
  </si>
  <si>
    <t>PHATELI Tshepang</t>
  </si>
  <si>
    <t>GROVE Schyler</t>
  </si>
  <si>
    <t>PAN Enjun</t>
  </si>
  <si>
    <t>PHATELI Tshepo</t>
  </si>
  <si>
    <t>SIBANGO Liso</t>
  </si>
  <si>
    <t>BRECHER Rolf</t>
  </si>
  <si>
    <t>MORSI Sohayb</t>
  </si>
  <si>
    <t>MRAWULI Manqoba</t>
  </si>
  <si>
    <t>PILLAY Keval</t>
  </si>
  <si>
    <t>GETACHEW Yonas</t>
  </si>
  <si>
    <t>HECHTER Nathan</t>
  </si>
  <si>
    <t>MUYIKWA Given Moses</t>
  </si>
  <si>
    <t>WOLDETSADIK Yeabkal</t>
  </si>
  <si>
    <t>KRUGER Mikal</t>
  </si>
  <si>
    <t>PADAYACHEE Vaishant</t>
  </si>
  <si>
    <t>MASHOKO Stuad</t>
  </si>
  <si>
    <t>MOETI Amohelang</t>
  </si>
  <si>
    <t>BEEBY Damon</t>
  </si>
  <si>
    <t>GROSSMAN Jason</t>
  </si>
  <si>
    <t>NATHOO Ashish</t>
  </si>
  <si>
    <t>LE ROUX Wiehan</t>
  </si>
  <si>
    <t>VAN DEN BERG Pieter</t>
  </si>
  <si>
    <t>ASULIN Amichai</t>
  </si>
  <si>
    <t>SIEFF Daniel</t>
  </si>
  <si>
    <t>TOPOL Alon</t>
  </si>
  <si>
    <t>MEYERSON Benji</t>
  </si>
  <si>
    <t>SHKUDSY Ben</t>
  </si>
  <si>
    <t>TALLA John</t>
  </si>
  <si>
    <t>TIFFLIN Saeed</t>
  </si>
  <si>
    <t>NAIDOO Kyan</t>
  </si>
  <si>
    <t>PARBHOODEEN Vishal</t>
  </si>
  <si>
    <t>PILLAY Devan</t>
  </si>
  <si>
    <t>NATESAN Thiagen</t>
  </si>
  <si>
    <t>TILUK Shivaal</t>
  </si>
  <si>
    <t>SINGH Yash</t>
  </si>
  <si>
    <t>PILLAY Ruvershan</t>
  </si>
  <si>
    <t>SINGH Manav</t>
  </si>
  <si>
    <t>FRANK Callum</t>
  </si>
  <si>
    <t>MGENGE Nelokuhle</t>
  </si>
  <si>
    <t>MKHONTWANA Simpiwe</t>
  </si>
  <si>
    <t>PATEL Umair</t>
  </si>
  <si>
    <t>HARIDASS Omkar</t>
  </si>
  <si>
    <t>KANNAI Umesh</t>
  </si>
  <si>
    <t>REDLINGHYS Ezra</t>
  </si>
  <si>
    <t>JACOBS Umar</t>
  </si>
  <si>
    <t>PRETORIUS Ratau</t>
  </si>
  <si>
    <t>OWIES Lucian</t>
  </si>
  <si>
    <t>MAART Cugin</t>
  </si>
  <si>
    <t>PHILANDER Deagan</t>
  </si>
  <si>
    <t>BECKER Gustav</t>
  </si>
  <si>
    <t>GUNTELACH Noah</t>
  </si>
  <si>
    <t>GOUWS Burton</t>
  </si>
  <si>
    <t>ROMAN Kgothatso</t>
  </si>
  <si>
    <t>KHABELA Katlego</t>
  </si>
  <si>
    <t>DRRSMTTA</t>
  </si>
  <si>
    <t>LESIE Goitsemodimo</t>
  </si>
  <si>
    <t>RANTSHO Atlegang</t>
  </si>
  <si>
    <t>MBOQO Olerato</t>
  </si>
  <si>
    <t>DITHIPE N</t>
  </si>
  <si>
    <t>KEAGILE Ofentse</t>
  </si>
  <si>
    <t>KOATALA Simphiwe</t>
  </si>
  <si>
    <t>BONOKWANE Boitumelo</t>
  </si>
  <si>
    <t>HLAHANE Bonolo</t>
  </si>
  <si>
    <t>MOKWA K</t>
  </si>
  <si>
    <t>GAGOITSIWE Oarabile</t>
  </si>
  <si>
    <t>MEREYOTLHE Oratile</t>
  </si>
  <si>
    <t>KEOBUSITSE Lerato</t>
  </si>
  <si>
    <t>ZUNGU Oratile</t>
  </si>
  <si>
    <t>MOHIBIDU Siyabonga</t>
  </si>
  <si>
    <t>LEEU Koketso</t>
  </si>
  <si>
    <t>KGOMO Kabo</t>
  </si>
  <si>
    <t>TLHALATSI Aobakwe</t>
  </si>
  <si>
    <t>APPLESAMY Kaylin</t>
  </si>
  <si>
    <t>CELE Melokuhle</t>
  </si>
  <si>
    <t>NAIDOO Xavier</t>
  </si>
  <si>
    <t>REDDY Mikyle</t>
  </si>
  <si>
    <t>RAGHUNAN Roman</t>
  </si>
  <si>
    <t>NGWEU Samkelo</t>
  </si>
  <si>
    <t>NGIDI Bayanda</t>
  </si>
  <si>
    <t>MANDLENKOSI Muthwa</t>
  </si>
  <si>
    <t>Yamkelo</t>
  </si>
  <si>
    <t>DZANIBE Kethukuthula</t>
  </si>
  <si>
    <t>DLAMINI Philasande</t>
  </si>
  <si>
    <t>MKONTWANE Simphiwe</t>
  </si>
  <si>
    <t>GUMEDE Sbonelo</t>
  </si>
  <si>
    <t>ZONDI Tholithemba</t>
  </si>
  <si>
    <t>RAMTHOL Ashlyn</t>
  </si>
  <si>
    <t>NAIDOO Poshandren</t>
  </si>
  <si>
    <t>SHAIK Haneef</t>
  </si>
  <si>
    <t>VAN DER MEULEN Max</t>
  </si>
  <si>
    <t>SHAIK Hameed</t>
  </si>
  <si>
    <t>JONES Trent</t>
  </si>
  <si>
    <t>ZAR Benjamin</t>
  </si>
  <si>
    <t>TAVARIA Kian</t>
  </si>
  <si>
    <t>SMIT Logan</t>
  </si>
  <si>
    <t>DA SILVA Michael</t>
  </si>
  <si>
    <t>ALLY Sa'ad</t>
  </si>
  <si>
    <t>SUBAN Muawiyah</t>
  </si>
  <si>
    <t>GERSON Raphi</t>
  </si>
  <si>
    <t>SINGH Mungal Keshav</t>
  </si>
  <si>
    <t>NQGULA Nande</t>
  </si>
  <si>
    <t>NQGULA Njongo</t>
  </si>
  <si>
    <t>MUSUNGISI Marvin</t>
  </si>
  <si>
    <t>ENGEL Liam</t>
  </si>
  <si>
    <t>DANSTER Luke</t>
  </si>
  <si>
    <t>VAN HELDEN Leo</t>
  </si>
  <si>
    <t>MULLER Ashwell</t>
  </si>
  <si>
    <t>JANTJIES Cheslin</t>
  </si>
  <si>
    <t>BROWN Colin</t>
  </si>
  <si>
    <t>SPAHR Frank</t>
  </si>
  <si>
    <t>STOLLS Gladwin</t>
  </si>
  <si>
    <t>MANEWIL Jerome</t>
  </si>
  <si>
    <t>SAMPSON Riaan</t>
  </si>
  <si>
    <t>MONDO Sebastian</t>
  </si>
  <si>
    <t>HENDRICKS Wayne</t>
  </si>
  <si>
    <t>WINDVOGEL Kai</t>
  </si>
  <si>
    <t>DELPORT Timothy</t>
  </si>
  <si>
    <t>BEUKES Zian</t>
  </si>
  <si>
    <t>JACOBS Ghaneef</t>
  </si>
  <si>
    <t>HOFSTA Luke</t>
  </si>
  <si>
    <t>BOOYSEN Marcus</t>
  </si>
  <si>
    <t>KAYSER Marquin</t>
  </si>
  <si>
    <t>JOUBERT Reynaldo</t>
  </si>
  <si>
    <t>MAART Dominiqwin</t>
  </si>
  <si>
    <t>JANSEN Evan</t>
  </si>
  <si>
    <t>MAART Hulon</t>
  </si>
  <si>
    <t>PHUTSISI Kabelo</t>
  </si>
  <si>
    <t>SOHA Lesego</t>
  </si>
  <si>
    <t>MPEHLE Imanathi</t>
  </si>
  <si>
    <t>MKHONTO Karabo</t>
  </si>
  <si>
    <t>DLAMINI Owami</t>
  </si>
  <si>
    <t>MASHININI Nhlanhla</t>
  </si>
  <si>
    <t>MODANA Mosa</t>
  </si>
  <si>
    <t>DZINGA Thamsanqa</t>
  </si>
  <si>
    <t>NOVEMBER  Bulelani</t>
  </si>
  <si>
    <t>RAKAMOSO Sekele</t>
  </si>
  <si>
    <t>NTEKANA Gosiame</t>
  </si>
  <si>
    <t>MADONSELA Lwandile</t>
  </si>
  <si>
    <t>VALELA Sibusiso</t>
  </si>
  <si>
    <t>NXUMALO Ntando</t>
  </si>
  <si>
    <t>SESOANE Siyabulela</t>
  </si>
  <si>
    <t>NKOSI Tshepo</t>
  </si>
  <si>
    <t>MALGAS Lesego</t>
  </si>
  <si>
    <t>MATSHA Malwandle</t>
  </si>
  <si>
    <t>NGAKA Oratile</t>
  </si>
  <si>
    <t>BOTHA Tshepo</t>
  </si>
  <si>
    <t>GWAYI Sinoxolo</t>
  </si>
  <si>
    <t>MADUNA Monia</t>
  </si>
  <si>
    <t>TSHANDA Sibulele</t>
  </si>
  <si>
    <t>MOHLOMI Neo</t>
  </si>
  <si>
    <t>NGCOBO Lucky</t>
  </si>
  <si>
    <t>GROBBELAAR Lihan</t>
  </si>
  <si>
    <t>MOGWENYA Mthokozisi</t>
  </si>
  <si>
    <t xml:space="preserve">PAKO Shaun </t>
  </si>
  <si>
    <t xml:space="preserve">MOKWENA Kwena </t>
  </si>
  <si>
    <t>MABOKO  Kamogelo</t>
  </si>
  <si>
    <t>RAMOCHEKI  Brandon Stan</t>
  </si>
  <si>
    <t>GANI Ormar</t>
  </si>
  <si>
    <t>MATETA Thomas</t>
  </si>
  <si>
    <t xml:space="preserve">LETJOU Temoso Brenden </t>
  </si>
  <si>
    <t>CHOMA Hendrick</t>
  </si>
  <si>
    <t xml:space="preserve">KONAILE  Samuel </t>
  </si>
  <si>
    <t>LETSOALO  Ranti</t>
  </si>
  <si>
    <t>MASHA  Reshoketswe</t>
  </si>
  <si>
    <t>NDLOVU Vonani Ephraim</t>
  </si>
  <si>
    <t>MALULEKE Thoughts Vukheta</t>
  </si>
  <si>
    <t>MOTA Kgothatso</t>
  </si>
  <si>
    <t>MOLEFE Oratile</t>
  </si>
  <si>
    <t>MOTSAMAI Tshiamo</t>
  </si>
  <si>
    <t>MOLEME Thuto</t>
  </si>
  <si>
    <t>MARAIS Barry</t>
  </si>
  <si>
    <t>CHETTY Saerin</t>
  </si>
  <si>
    <t>PILLAY Romalyn</t>
  </si>
  <si>
    <t xml:space="preserve">MNGADI Sinakhokonke </t>
  </si>
  <si>
    <t>RAMCHURRAN Diyaan</t>
  </si>
  <si>
    <t>SUBBIAH Shishendren</t>
  </si>
  <si>
    <t>RAMCHURRAN Devanand</t>
  </si>
  <si>
    <t>SOOKDAW Dinesh</t>
  </si>
  <si>
    <t>DAUSTHAGIEER Zain</t>
  </si>
  <si>
    <t>PADAYACHEE Deneshan</t>
  </si>
  <si>
    <t>MOODLEY Kumaren</t>
  </si>
  <si>
    <t>GOKHALE Aakash</t>
  </si>
  <si>
    <t>HOOSEN Umar Shaikh</t>
  </si>
  <si>
    <t>MANSFIELD Joshua</t>
  </si>
  <si>
    <t>BAILEY Antonio</t>
  </si>
  <si>
    <t>NGUBANE Sisanda</t>
  </si>
  <si>
    <t>MNYANDU Luyanda</t>
  </si>
  <si>
    <t>MBEJE Kuhle</t>
  </si>
  <si>
    <t>DLAMINI Nduduzo</t>
  </si>
  <si>
    <t>NDLOVU Siyabonga</t>
  </si>
  <si>
    <t>MBAMBO Thabani</t>
  </si>
  <si>
    <t>GABELA Ayanda</t>
  </si>
  <si>
    <t>NGEMA Mthokozisi</t>
  </si>
  <si>
    <t>SMITH Thembinkosi</t>
  </si>
  <si>
    <t>BAILEY Dean</t>
  </si>
  <si>
    <t>FREDERICKS Filippus</t>
  </si>
  <si>
    <t>WILLIAMS Cody</t>
  </si>
  <si>
    <t>JACOBS Rafiq</t>
  </si>
  <si>
    <t>SEKIKE Kgotso</t>
  </si>
  <si>
    <t>MATEANE  Thabang</t>
  </si>
  <si>
    <t>MOOSA  Shiraaz</t>
  </si>
  <si>
    <t>MOTSUMI Pule</t>
  </si>
  <si>
    <t>MOCHOA Lehlohonolo</t>
  </si>
  <si>
    <t>MATEKANE Onalenna</t>
  </si>
  <si>
    <t>MAHOKO  Botshelo</t>
  </si>
  <si>
    <t>MONYANE  Lehloonolo</t>
  </si>
  <si>
    <t>MARUMO Keketso</t>
  </si>
  <si>
    <t>LECOKO Onalenna</t>
  </si>
  <si>
    <t>PULE Tshemologo</t>
  </si>
  <si>
    <t>SEHANELO Tshimologo</t>
  </si>
  <si>
    <t>SIGABI Zukisani</t>
  </si>
  <si>
    <t>MFUNAKISO Isithandile</t>
  </si>
  <si>
    <t>FUSA Andisiwe</t>
  </si>
  <si>
    <t>NKODLO Aluncedo</t>
  </si>
  <si>
    <t>MADZUBA Swelubonga</t>
  </si>
  <si>
    <t>NGONYAMA Anda</t>
  </si>
  <si>
    <t>NOFAYINI Nathi</t>
  </si>
  <si>
    <t xml:space="preserve">GUNGARAM Deyaan </t>
  </si>
  <si>
    <t xml:space="preserve">SUJEE Ismaeel </t>
  </si>
  <si>
    <t>SED</t>
  </si>
  <si>
    <t xml:space="preserve">HANSROD Muhammed </t>
  </si>
  <si>
    <t xml:space="preserve">NATHIE Muhammed Zaid </t>
  </si>
  <si>
    <t>Saurabh Mishra</t>
  </si>
  <si>
    <t>MO ALEX</t>
  </si>
  <si>
    <t>Han Zhen Low</t>
  </si>
  <si>
    <t>HU HUAYUN</t>
  </si>
  <si>
    <t>TUSHAR TUSHAR</t>
  </si>
  <si>
    <t xml:space="preserve">MADIKIZA Lucky </t>
  </si>
  <si>
    <t>Saurabh Meena</t>
  </si>
  <si>
    <t>Nick Janhi</t>
  </si>
  <si>
    <t>NATHAN PILLAY</t>
  </si>
  <si>
    <t>Amit Vig</t>
  </si>
  <si>
    <t xml:space="preserve"> Ajay Chiba</t>
  </si>
  <si>
    <t>BANSHI SHAGOR</t>
  </si>
  <si>
    <t>Lee Miller</t>
  </si>
  <si>
    <t>Alok Chaudhary</t>
  </si>
  <si>
    <t>Amit Kumar</t>
  </si>
  <si>
    <t>KHAN Saad</t>
  </si>
  <si>
    <t>Prasad Satyam</t>
  </si>
  <si>
    <t>Caywyn Sevalingam</t>
  </si>
  <si>
    <t>Raju Jayaprakash-Kuppu</t>
  </si>
  <si>
    <t>Anil Buradkar</t>
  </si>
  <si>
    <t>Manish Kanodia</t>
  </si>
  <si>
    <t>Reenav Modi</t>
  </si>
  <si>
    <t>Manqoba Nyamate</t>
  </si>
  <si>
    <t>Dharmil Jeram Nathoo</t>
  </si>
  <si>
    <t>LENZ</t>
  </si>
  <si>
    <t xml:space="preserve"> Thabani Scelo</t>
  </si>
  <si>
    <t>ETH</t>
  </si>
  <si>
    <t>Keshav Singh</t>
  </si>
  <si>
    <t>Jake Feigenbaum</t>
  </si>
  <si>
    <t>Samrudh Vijay Narayan</t>
  </si>
  <si>
    <t>Mehul Ajay Morar</t>
  </si>
  <si>
    <t>Mohnish</t>
  </si>
  <si>
    <t>Reshalin Govender</t>
  </si>
  <si>
    <t>Nickolas Fabianraj</t>
  </si>
  <si>
    <t>Shivank Seethiraju</t>
  </si>
  <si>
    <t>Opelo GUMBALUME</t>
  </si>
  <si>
    <t>Lethukuthula MTHABISA</t>
  </si>
  <si>
    <t>Tsepang MOKWANE</t>
  </si>
  <si>
    <t>Kamohelo MOLAPISI</t>
  </si>
  <si>
    <t>Saul EPHRON</t>
  </si>
  <si>
    <t>Obaid KARBELKER</t>
  </si>
  <si>
    <t>Kamogelo METSWAMERE</t>
  </si>
  <si>
    <t>Sibani NKOSI</t>
  </si>
  <si>
    <t>Sinakhokonke DUBE</t>
  </si>
  <si>
    <t>Siyabonga MOTLOUNG</t>
  </si>
  <si>
    <t>Khanyisile MASHININI</t>
  </si>
  <si>
    <t>Asakhe MAQONDO</t>
  </si>
  <si>
    <t>Siphephelo MGENGE</t>
  </si>
  <si>
    <t>Easa VACHIAT</t>
  </si>
  <si>
    <t>Indiphile VOLIBI</t>
  </si>
  <si>
    <t>Indivile VOLIBI</t>
  </si>
  <si>
    <t>Faizan HOOSEN</t>
  </si>
  <si>
    <t>Muaaz HOOSEN</t>
  </si>
  <si>
    <t>Zayd HOOSEN</t>
  </si>
  <si>
    <t>Likuwe SODANGWE</t>
  </si>
  <si>
    <t>Inako NTSHONTSHO</t>
  </si>
  <si>
    <t>Sumayya HANSROD</t>
  </si>
  <si>
    <t>Rizwana VALLI</t>
  </si>
  <si>
    <t>Akhile JAYI</t>
  </si>
  <si>
    <t>Yibanathi MTHIKRAKRA</t>
  </si>
  <si>
    <t xml:space="preserve">SALIE Naathiem </t>
  </si>
  <si>
    <t>Nomcebo SIKHOKHANE</t>
  </si>
  <si>
    <t>Siddeeq BUCKUS</t>
  </si>
  <si>
    <t>Meetay PARAG</t>
  </si>
  <si>
    <t>Mayeni NJOKO</t>
  </si>
  <si>
    <t>Phikolethu MBANDA</t>
  </si>
  <si>
    <t xml:space="preserve">KAMALDIEN Keyaam </t>
  </si>
  <si>
    <t xml:space="preserve">SINGISELO Loyiso </t>
  </si>
  <si>
    <t>Nkosana Tukule</t>
  </si>
  <si>
    <t xml:space="preserve">JACOBS Rushin </t>
  </si>
  <si>
    <t xml:space="preserve">ISAACS Daleel </t>
  </si>
  <si>
    <t xml:space="preserve">TIETIES Malik </t>
  </si>
  <si>
    <t xml:space="preserve">LOUW Tian </t>
  </si>
  <si>
    <t xml:space="preserve">ALBERTYNE Jason </t>
  </si>
  <si>
    <t xml:space="preserve">SABAD Timothy </t>
  </si>
  <si>
    <t xml:space="preserve">Mketho Scelo </t>
  </si>
  <si>
    <t xml:space="preserve">FORTUIN Shane </t>
  </si>
  <si>
    <t xml:space="preserve">EBRAHIM Kameel </t>
  </si>
  <si>
    <t xml:space="preserve">PASQUALLE Martino </t>
  </si>
  <si>
    <t xml:space="preserve">FLUKS James </t>
  </si>
  <si>
    <t xml:space="preserve">PEPETA Liqawe </t>
  </si>
  <si>
    <t xml:space="preserve">JOHANESSEN Antonio </t>
  </si>
  <si>
    <t xml:space="preserve">MKHETO Siphelele </t>
  </si>
  <si>
    <t xml:space="preserve">PHILLIPS Amien </t>
  </si>
  <si>
    <t xml:space="preserve">PRINSLOO Timothy </t>
  </si>
  <si>
    <t xml:space="preserve">WERNER Klaus </t>
  </si>
  <si>
    <t xml:space="preserve">PAULSE Louis </t>
  </si>
  <si>
    <t xml:space="preserve">BURNS Andre </t>
  </si>
  <si>
    <t xml:space="preserve">LOMBARD Kenwin </t>
  </si>
  <si>
    <t xml:space="preserve">MUKWEREWER Jonathan </t>
  </si>
  <si>
    <t>Quentin THOMAS</t>
  </si>
  <si>
    <t>David ESAU</t>
  </si>
  <si>
    <t>Shaun FRANCIS</t>
  </si>
  <si>
    <t>Louis PAULSE</t>
  </si>
  <si>
    <t>Carl HENDRIKSE</t>
  </si>
  <si>
    <t>Andries STEENKAMP</t>
  </si>
  <si>
    <t>Russel MAPHIKE</t>
  </si>
  <si>
    <t>Deon SWARTZ</t>
  </si>
  <si>
    <t>Quincy NOBLE</t>
  </si>
  <si>
    <t>Rowan HERMANUS</t>
  </si>
  <si>
    <t>Xavier WILLIAMS</t>
  </si>
  <si>
    <t>Filippus FREDERICKS</t>
  </si>
  <si>
    <t>Nande NQGULA</t>
  </si>
  <si>
    <t>Njongo NQGULA</t>
  </si>
  <si>
    <t>Liam ENGEL</t>
  </si>
  <si>
    <t>Marvin MUSINGUZI</t>
  </si>
  <si>
    <t>Luke DANSTER</t>
  </si>
  <si>
    <t>Liam KLAASEN</t>
  </si>
  <si>
    <t>Iviwe KUSE</t>
  </si>
  <si>
    <t>Junior KUSE</t>
  </si>
  <si>
    <t>Cody WILLIAMS</t>
  </si>
  <si>
    <t>Jordan HARTNICK</t>
  </si>
  <si>
    <t xml:space="preserve">Jaydon VAN DER MERWE </t>
  </si>
  <si>
    <t>Iziah VAN WYNGAARD</t>
  </si>
  <si>
    <t>Gideon STOMPIES</t>
  </si>
  <si>
    <t>Jordan MARTIN</t>
  </si>
  <si>
    <t>Jihan JACOBS</t>
  </si>
  <si>
    <t>Jayden OLVIER</t>
  </si>
  <si>
    <t>Rogan FORTUIN</t>
  </si>
  <si>
    <t>Ryan Christians        </t>
  </si>
  <si>
    <t>Bradley Van Aswegen   </t>
  </si>
  <si>
    <t xml:space="preserve">Jerome Williams      </t>
  </si>
  <si>
    <t xml:space="preserve">Moegamat Rashied Ismail  </t>
  </si>
  <si>
    <t xml:space="preserve">Ryan Ziervoge    </t>
  </si>
  <si>
    <t xml:space="preserve">Errol Kannemeyer: </t>
  </si>
  <si>
    <t>Ivor Arendse     </t>
  </si>
  <si>
    <t xml:space="preserve">Tyrone Van De Merwe  </t>
  </si>
  <si>
    <t xml:space="preserve">Munier Patel  </t>
  </si>
  <si>
    <t xml:space="preserve">Edwin Solomon  </t>
  </si>
  <si>
    <t xml:space="preserve">Llewellyn Paris </t>
  </si>
  <si>
    <t xml:space="preserve">Riedewaan Hendricks </t>
  </si>
  <si>
    <t xml:space="preserve">Umar Cassiem  </t>
  </si>
  <si>
    <t xml:space="preserve">Yaqeen Manuel  </t>
  </si>
  <si>
    <t xml:space="preserve">Niyaaz Ebrahim </t>
  </si>
  <si>
    <t>C.DEGERSIGNY</t>
  </si>
  <si>
    <t>Seth Samuel</t>
  </si>
  <si>
    <t>Depesh Bhoola</t>
  </si>
  <si>
    <t>BEUKES Willem</t>
  </si>
  <si>
    <t>Sello SITHOLE</t>
  </si>
  <si>
    <t>KUBIWKWA Josh</t>
  </si>
  <si>
    <t>LOUW Lian</t>
  </si>
  <si>
    <t>MOUTON Andre</t>
  </si>
  <si>
    <t>VELTKORNET Ryan</t>
  </si>
  <si>
    <t>WILLIAMS Kevin</t>
  </si>
  <si>
    <t>WINDVOGEL Bevan</t>
  </si>
  <si>
    <t>Baitsile Tebogo</t>
  </si>
  <si>
    <t>Maseko Katlego</t>
  </si>
  <si>
    <t>Polelo Rapela</t>
  </si>
  <si>
    <t>Kagontle Plelane</t>
  </si>
  <si>
    <t>Bogosi Motlhomi</t>
  </si>
  <si>
    <t>Vuyo  Mosetlho</t>
  </si>
  <si>
    <t xml:space="preserve">Bongani Tlhapi </t>
  </si>
  <si>
    <t>Mbulelo Andreas</t>
  </si>
  <si>
    <t>Boago Mongwegi</t>
  </si>
  <si>
    <t>Kago Gaobuse</t>
  </si>
  <si>
    <t>Thato Maloeng</t>
  </si>
  <si>
    <t>Ogopoleng Kgotlang</t>
  </si>
  <si>
    <t xml:space="preserve">Bongani  Mashabana </t>
  </si>
  <si>
    <t xml:space="preserve">Omolemo Thae </t>
  </si>
  <si>
    <t>Tumiso Thuso Thaganyane</t>
  </si>
  <si>
    <t>Vakele Serekego</t>
  </si>
  <si>
    <t>Amolemo Seokame</t>
  </si>
  <si>
    <t>Liam van Kralingen</t>
  </si>
  <si>
    <t>Shabbir Chohan</t>
  </si>
  <si>
    <t>Abdullah Chohan</t>
  </si>
  <si>
    <t>Samuel Reddy</t>
  </si>
  <si>
    <t>Tyriq Brigraj</t>
  </si>
  <si>
    <t>Keivaan Subbiah</t>
  </si>
  <si>
    <t>Ahmed Arbee</t>
  </si>
  <si>
    <t>Shameel Ali</t>
  </si>
  <si>
    <t>Rylan Reddy</t>
  </si>
  <si>
    <t>Taariq Padayachee</t>
  </si>
  <si>
    <t>Brigraj Caydon</t>
  </si>
  <si>
    <t xml:space="preserve"> Naipal  Taylin</t>
  </si>
  <si>
    <t>Ahmed Ali</t>
  </si>
  <si>
    <t>Muhammad Moosa Arbee</t>
  </si>
  <si>
    <t>Deyal Rampersad</t>
  </si>
  <si>
    <t>Muhammad Memon</t>
  </si>
  <si>
    <t>Denver Ince</t>
  </si>
  <si>
    <t>Akash Rampersad</t>
  </si>
  <si>
    <t>Jay Mannikum</t>
  </si>
  <si>
    <t>NAIR Shaylin</t>
  </si>
  <si>
    <t>Moila Matome</t>
  </si>
  <si>
    <t>Nkwana Mashaole</t>
  </si>
  <si>
    <t>Kgatla Moloko</t>
  </si>
  <si>
    <t>Oligie Gabriel</t>
  </si>
  <si>
    <t>Mafoo Ngwako</t>
  </si>
  <si>
    <t>Mafoo Surprice</t>
  </si>
  <si>
    <t>Molokwane Terrence</t>
  </si>
  <si>
    <t>Rathopola  Phologo</t>
  </si>
  <si>
    <t xml:space="preserve">Mailula  Mpho </t>
  </si>
  <si>
    <t>Matjila  Lehlogonolo Brave</t>
  </si>
  <si>
    <t>Selaelo  Thabang</t>
  </si>
  <si>
    <t>Rikhotso Vutomi</t>
  </si>
  <si>
    <t>Selelo  Rasodi</t>
  </si>
  <si>
    <t>Spottiswoode Andrew</t>
  </si>
  <si>
    <t>1982</t>
  </si>
  <si>
    <t>Gounden Driasin</t>
  </si>
  <si>
    <t>1997</t>
  </si>
  <si>
    <t>20</t>
  </si>
  <si>
    <t>Masaga Ian</t>
  </si>
  <si>
    <t>1996</t>
  </si>
  <si>
    <t>Werbeloff Jason</t>
  </si>
  <si>
    <t>1984</t>
  </si>
  <si>
    <t>27</t>
  </si>
  <si>
    <t>Berkowitz Jesse</t>
  </si>
  <si>
    <t>2008</t>
  </si>
  <si>
    <t>30</t>
  </si>
  <si>
    <t>Jeebodh Karun</t>
  </si>
  <si>
    <t>Konrad Markus</t>
  </si>
  <si>
    <t>1980</t>
  </si>
  <si>
    <t>Gilchrist Matt</t>
  </si>
  <si>
    <t>2010</t>
  </si>
  <si>
    <t>Haslam Philip</t>
  </si>
  <si>
    <t>1979</t>
  </si>
  <si>
    <t>Singh Prakash</t>
  </si>
  <si>
    <t>1976</t>
  </si>
  <si>
    <t>13</t>
  </si>
  <si>
    <t>Tavaria Rustum</t>
  </si>
  <si>
    <t>28</t>
  </si>
  <si>
    <t>Kehlert Uli</t>
  </si>
  <si>
    <t>1945</t>
  </si>
  <si>
    <t>31</t>
  </si>
  <si>
    <t>Kuhn Wj</t>
  </si>
  <si>
    <t>2000</t>
  </si>
  <si>
    <t>Ebrahim Shuaib</t>
  </si>
  <si>
    <t>1990</t>
  </si>
  <si>
    <t>Imiehe Sam</t>
  </si>
  <si>
    <t>1983</t>
  </si>
  <si>
    <t>25</t>
  </si>
  <si>
    <t>Padayachee Sumeshan</t>
  </si>
  <si>
    <t>Kunver Ameet</t>
  </si>
  <si>
    <t>Carrolus James</t>
  </si>
  <si>
    <t>1961</t>
  </si>
  <si>
    <t>Suplit Juergen</t>
  </si>
  <si>
    <t>Bouchat Roland</t>
  </si>
  <si>
    <t>1963</t>
  </si>
  <si>
    <t>Cai Yu-Bia</t>
  </si>
  <si>
    <t>1962</t>
  </si>
  <si>
    <t>Jappie Ebrahim</t>
  </si>
  <si>
    <t>Kloppers Fanie</t>
  </si>
  <si>
    <t>Ghosh Arijit</t>
  </si>
  <si>
    <t>Hira Kalpesh</t>
  </si>
  <si>
    <t>1972</t>
  </si>
  <si>
    <t>Parmar Prahlad</t>
  </si>
  <si>
    <t>1987</t>
  </si>
  <si>
    <t>21</t>
  </si>
  <si>
    <t>Vuppala Prem</t>
  </si>
  <si>
    <t>22</t>
  </si>
  <si>
    <t>Pillay Rowan</t>
  </si>
  <si>
    <t>Surjoo Surajh</t>
  </si>
  <si>
    <t>1973</t>
  </si>
  <si>
    <t>Mitha Viresh</t>
  </si>
  <si>
    <t xml:space="preserve">Ditebogo Tsoai </t>
  </si>
  <si>
    <t xml:space="preserve">Mpho Mokgutle </t>
  </si>
  <si>
    <t xml:space="preserve">L Lekgotla </t>
  </si>
  <si>
    <t xml:space="preserve">K Kuputsa </t>
  </si>
  <si>
    <t xml:space="preserve">O Mothabeng </t>
  </si>
  <si>
    <t xml:space="preserve">T Mateane </t>
  </si>
  <si>
    <t xml:space="preserve">O Matekane </t>
  </si>
  <si>
    <t xml:space="preserve">B Lehetla </t>
  </si>
  <si>
    <t xml:space="preserve">T Sehantle </t>
  </si>
  <si>
    <t xml:space="preserve">S Nklaone </t>
  </si>
  <si>
    <t xml:space="preserve">K Sekike </t>
  </si>
  <si>
    <t xml:space="preserve">B Seseane </t>
  </si>
  <si>
    <t xml:space="preserve">M Mpobole </t>
  </si>
  <si>
    <t xml:space="preserve">S Moosa </t>
  </si>
  <si>
    <t xml:space="preserve">N Mdebuka </t>
  </si>
  <si>
    <t xml:space="preserve">T Lichaba </t>
  </si>
  <si>
    <t xml:space="preserve">J van Jaarsveldt </t>
  </si>
  <si>
    <t>G Stone</t>
  </si>
  <si>
    <t xml:space="preserve">Mnikelo Dry </t>
  </si>
  <si>
    <t xml:space="preserve">William Rafube </t>
  </si>
  <si>
    <t xml:space="preserve">Kamogelo Qavan </t>
  </si>
  <si>
    <t xml:space="preserve">Tebogo Dlamini </t>
  </si>
  <si>
    <t xml:space="preserve">Gift Hlatshwayo </t>
  </si>
  <si>
    <t xml:space="preserve">Lebo Phofoolo </t>
  </si>
  <si>
    <t xml:space="preserve">Kabelo Kolobe </t>
  </si>
  <si>
    <t xml:space="preserve">Omphile Tsoai </t>
  </si>
  <si>
    <t xml:space="preserve">Mbulelo Leeuw </t>
  </si>
  <si>
    <t>HLATSHWAYO Gift</t>
  </si>
  <si>
    <t>HUI Zhibo</t>
  </si>
  <si>
    <t>KATA Jacob</t>
  </si>
  <si>
    <t>MAKHALEMA Aaron</t>
  </si>
  <si>
    <t>NXUMALO Gift</t>
  </si>
  <si>
    <t>NYAMATE Manqoba</t>
  </si>
  <si>
    <t>RAFUBE William</t>
  </si>
  <si>
    <t>SHANGASE Fundo</t>
  </si>
  <si>
    <t>ZULU Awande</t>
  </si>
  <si>
    <t>Lesego Malgas</t>
  </si>
  <si>
    <t>Siviwe Gwebani</t>
  </si>
  <si>
    <t>Mandimphiwe Magushana</t>
  </si>
  <si>
    <t>Sphelele Jojisa</t>
  </si>
  <si>
    <t>Lethabo Letoane</t>
  </si>
  <si>
    <t>Oratile Mogorosi</t>
  </si>
  <si>
    <t>Thabo Mobu</t>
  </si>
  <si>
    <t>Xolani Mkhodwane</t>
  </si>
  <si>
    <t>Mthokozisi Feni</t>
  </si>
  <si>
    <t>Bathembu Nkosiyane</t>
  </si>
  <si>
    <t>ASHANAND Kylin</t>
  </si>
  <si>
    <t>BREEDT Ryan</t>
  </si>
  <si>
    <t>DORASAMY IZAIAH</t>
  </si>
  <si>
    <t>DORASAMY JORDAN</t>
  </si>
  <si>
    <t>GOVENDER Ethan</t>
  </si>
  <si>
    <t xml:space="preserve">GOVENDER  Shawn </t>
  </si>
  <si>
    <t>GOVENDER  Paramasivan</t>
  </si>
  <si>
    <t>GOVINDSAMY Kovielan</t>
  </si>
  <si>
    <t>HOLNESS David</t>
  </si>
  <si>
    <t>JUGGERNAUTH Ameer</t>
  </si>
  <si>
    <t xml:space="preserve">JUGGERNAUTH Chahiel </t>
  </si>
  <si>
    <t xml:space="preserve">MAGULA Sixolise </t>
  </si>
  <si>
    <t>MASUKU Sandisa</t>
  </si>
  <si>
    <t>MDLALOSE Nkosephayo</t>
  </si>
  <si>
    <t>MOHAMED  Raasdien Essop Ali</t>
  </si>
  <si>
    <t>MOHANLALL Ryan</t>
  </si>
  <si>
    <t>MOODLEY Kiashan</t>
  </si>
  <si>
    <t>MPOFANA Ndalo</t>
  </si>
  <si>
    <t>NAICKER Myron</t>
  </si>
  <si>
    <t>NAICKER Denver</t>
  </si>
  <si>
    <t>NAIDOO Xavian</t>
  </si>
  <si>
    <t>NAIDOO Denver</t>
  </si>
  <si>
    <t>NARRANDES Kaylan</t>
  </si>
  <si>
    <t>NARRANDES Joachim</t>
  </si>
  <si>
    <t>NKONTANE Siphuxolo</t>
  </si>
  <si>
    <t>NTAKA Anelisa</t>
  </si>
  <si>
    <t>NZUZA  Lethokuhle</t>
  </si>
  <si>
    <t>PAUL Ishaan</t>
  </si>
  <si>
    <t>PERUMAL Cheryldene</t>
  </si>
  <si>
    <t>PILLAY KAEL</t>
  </si>
  <si>
    <t>PILLAY Levi Samuel</t>
  </si>
  <si>
    <t>RAMESH Bryden</t>
  </si>
  <si>
    <t>RAMLUGAN Raveen</t>
  </si>
  <si>
    <t>RAMSAROOP ISHQ</t>
  </si>
  <si>
    <t xml:space="preserve">REDDY Fabian Emanuel </t>
  </si>
  <si>
    <t>SINGH Yuvaan</t>
  </si>
  <si>
    <t>SINGH Amerish</t>
  </si>
  <si>
    <t>SINGH VIKESH</t>
  </si>
  <si>
    <t>SINGH YASHAY</t>
  </si>
  <si>
    <t xml:space="preserve">SISHI Yamkela </t>
  </si>
  <si>
    <t>ZUMA Khwezi</t>
  </si>
  <si>
    <t>DZANIBE Khethukuthula</t>
  </si>
  <si>
    <t>MOODLEY Yadarshan</t>
  </si>
  <si>
    <t>HANUMAN Aryan</t>
  </si>
  <si>
    <t>SEWLALL Jatin</t>
  </si>
  <si>
    <t>BAGIRATHI Advay</t>
  </si>
  <si>
    <t>MATHABELA Mxolisi</t>
  </si>
  <si>
    <t>MANIKUM Jayabalan(UMG)</t>
  </si>
  <si>
    <t>BIPATH Ritesh</t>
  </si>
  <si>
    <t>Jawaad EBRAHIM</t>
  </si>
  <si>
    <t>Faheem ESSOP</t>
  </si>
  <si>
    <t>OTHER</t>
  </si>
  <si>
    <t>Antony BULLEN</t>
  </si>
  <si>
    <t>Mohamed MANSOOR</t>
  </si>
  <si>
    <t>Arrie WEILBACH</t>
  </si>
  <si>
    <t>Paseka SAKOAME</t>
  </si>
  <si>
    <t>Noah MANGANYI</t>
  </si>
  <si>
    <t>ASULIN Ori</t>
  </si>
  <si>
    <t>HLASA Jafta</t>
  </si>
  <si>
    <t xml:space="preserve">KARTHIK Dhaarmic </t>
  </si>
  <si>
    <t>Tinashe DZVAKA</t>
  </si>
  <si>
    <t>ASULIN  Shachar</t>
  </si>
  <si>
    <t xml:space="preserve">MOHAMED Sudais </t>
  </si>
  <si>
    <t>GOKHALE Ishaan</t>
  </si>
  <si>
    <t>KGONGWANA Thato</t>
  </si>
  <si>
    <t xml:space="preserve">SU Tony </t>
  </si>
  <si>
    <t>ASULIN Shachar</t>
  </si>
  <si>
    <t>JONKER Aren</t>
  </si>
  <si>
    <t>BOOYENS Ewan</t>
  </si>
  <si>
    <t>MAREE Jacobus</t>
  </si>
  <si>
    <t>MASUMOTHE Retshepile</t>
  </si>
  <si>
    <t>ROUX Markus</t>
  </si>
  <si>
    <t>AMOILS Netanel</t>
  </si>
  <si>
    <t xml:space="preserve"> RANGATA Franklin</t>
  </si>
  <si>
    <t>MNTAMBO Lunga</t>
  </si>
  <si>
    <t>NED</t>
  </si>
  <si>
    <t>MIROSLAV Joe</t>
  </si>
  <si>
    <t xml:space="preserve">Idris Abrahams </t>
  </si>
  <si>
    <t xml:space="preserve">PETOVSKY Pavol Usman </t>
  </si>
  <si>
    <t>FC Bezuidenhout</t>
  </si>
  <si>
    <t>Aaron Green</t>
  </si>
  <si>
    <t>Letlotlo Rabeleng</t>
  </si>
  <si>
    <t>Nkululeko Zikalala</t>
  </si>
  <si>
    <t>MUNILALL Ruvash</t>
  </si>
  <si>
    <t>PILLAY Gavin</t>
  </si>
  <si>
    <t>A. DLAMNI</t>
  </si>
  <si>
    <t xml:space="preserve">  </t>
  </si>
  <si>
    <t>L.MSOMI</t>
  </si>
  <si>
    <t>N.MTHIMKHULU</t>
  </si>
  <si>
    <t>HLOPE Banele</t>
  </si>
  <si>
    <t>MAMBA Nqubeko</t>
  </si>
  <si>
    <t>M. DZANiBE</t>
  </si>
  <si>
    <t>MLABA Lwandle</t>
  </si>
  <si>
    <t>N. KHOTSENI</t>
  </si>
  <si>
    <t>T. BYROO</t>
  </si>
  <si>
    <t>L. DLAMINI</t>
  </si>
  <si>
    <t>K. NGAZI</t>
  </si>
  <si>
    <t>W. SIBISI</t>
  </si>
  <si>
    <t>S. MOLEFE</t>
  </si>
  <si>
    <t>A. DAMBE</t>
  </si>
  <si>
    <t>L. MKOKO</t>
  </si>
  <si>
    <t>VISSER William</t>
  </si>
  <si>
    <t>MPOSULABongani</t>
  </si>
  <si>
    <t>KIM Aaron</t>
  </si>
  <si>
    <t>PIETERSE Thys</t>
  </si>
  <si>
    <t>GOTORA Samuel</t>
  </si>
  <si>
    <t>OLVIER Jan Daniel</t>
  </si>
  <si>
    <t>T. DE CHARMAY</t>
  </si>
  <si>
    <t>D. DRYDEN</t>
  </si>
  <si>
    <t>B. WORRALL</t>
  </si>
  <si>
    <t>SISHI Yamkela</t>
  </si>
  <si>
    <t>GOVENDER Trent Cassidy</t>
  </si>
  <si>
    <t>Men's</t>
  </si>
  <si>
    <t>MODIBA Katlego</t>
  </si>
  <si>
    <t>SIBIYA Samkelo</t>
  </si>
  <si>
    <t>BOTA Tshepo</t>
  </si>
  <si>
    <t>Siphelele BOOIE</t>
  </si>
  <si>
    <t>Damiani MABASO</t>
  </si>
  <si>
    <t>Japhta HLAHA</t>
  </si>
  <si>
    <t>Darshan SINGH</t>
  </si>
  <si>
    <t>Njabulo NZUZA</t>
  </si>
  <si>
    <t xml:space="preserve">ZAROOZNY Remy </t>
  </si>
  <si>
    <t>MTHWA Jacob CT</t>
  </si>
  <si>
    <t>STANDER Arren CT</t>
  </si>
  <si>
    <t>RAZ Mohamed</t>
  </si>
  <si>
    <t>AJIBADE Sunday</t>
  </si>
  <si>
    <t>MUDASHIRA AKEEM</t>
  </si>
  <si>
    <t>KHAN Ameer</t>
  </si>
  <si>
    <t>CASSIEM Umr CT</t>
  </si>
  <si>
    <t>MANUEL Abdullah CT</t>
  </si>
  <si>
    <t>SMOOK Hendry</t>
  </si>
  <si>
    <t>OSMAN Muhummed</t>
  </si>
  <si>
    <t>U15</t>
  </si>
  <si>
    <t>LEPHEANE Reamohetse</t>
  </si>
  <si>
    <t>NKHOANE Sipho</t>
  </si>
  <si>
    <t>MOKOENA Sechaba</t>
  </si>
  <si>
    <t>U13</t>
  </si>
  <si>
    <t xml:space="preserve">MOHAMED Sofian </t>
  </si>
  <si>
    <t>NOVEMBER Lehlohonolo</t>
  </si>
  <si>
    <t>CHOU Johnson</t>
  </si>
  <si>
    <t>MOALUSI Karabo</t>
  </si>
  <si>
    <t>NKHOANE Kamohelo</t>
  </si>
  <si>
    <t xml:space="preserve">JANSEN Juwayden </t>
  </si>
  <si>
    <t xml:space="preserve">IDAS Shabier </t>
  </si>
  <si>
    <t xml:space="preserve">ISMAIL Abdul </t>
  </si>
  <si>
    <t xml:space="preserve">OLIVIER Jaydin </t>
  </si>
  <si>
    <t xml:space="preserve">ADAMS Darawees </t>
  </si>
  <si>
    <t>Lehlohonolo NKHOTLE</t>
  </si>
  <si>
    <t xml:space="preserve">HARTLE Jared </t>
  </si>
  <si>
    <t>Katleho STALLERNBERG</t>
  </si>
  <si>
    <t>Reamogetswe LEPHEANA</t>
  </si>
  <si>
    <t>Oratilwe STALLERNBERG</t>
  </si>
  <si>
    <t>Sipho NKHOANE</t>
  </si>
  <si>
    <t>Karabo MOALUSI</t>
  </si>
  <si>
    <t>MOKHELE Mohau</t>
  </si>
  <si>
    <t>BHOLAT Muhammed</t>
  </si>
  <si>
    <t>SINGH Darshan</t>
  </si>
  <si>
    <t>SINGH Nikash</t>
  </si>
  <si>
    <t>SHIMAMBU Blessing</t>
  </si>
  <si>
    <t>TELAR Chirag</t>
  </si>
  <si>
    <t>ROBERTSON Colin</t>
  </si>
  <si>
    <t>FEMI Olatunji</t>
  </si>
  <si>
    <t>GOVENDER Eli Jordyn</t>
  </si>
  <si>
    <t>AMOILS Nataniel</t>
  </si>
  <si>
    <t>Franco VAN STADEN</t>
  </si>
  <si>
    <t>Leanu LOTZ</t>
  </si>
  <si>
    <t>Prince MABENA</t>
  </si>
  <si>
    <t>Rickus CONRADIE</t>
  </si>
  <si>
    <t xml:space="preserve">COX Cameron </t>
  </si>
  <si>
    <t xml:space="preserve">ZIKALALA Nkululeko </t>
  </si>
  <si>
    <t xml:space="preserve">NAGIN Jushiel </t>
  </si>
  <si>
    <t xml:space="preserve">MFENE Sanele </t>
  </si>
  <si>
    <t xml:space="preserve">SUBBAN Clinton </t>
  </si>
  <si>
    <t xml:space="preserve">DU TOIT Jaco </t>
  </si>
  <si>
    <t>TSHEANG Phateli</t>
  </si>
  <si>
    <t xml:space="preserve">MFENE Zenzile </t>
  </si>
  <si>
    <t>EKR</t>
  </si>
  <si>
    <t xml:space="preserve">ROWJEE Atish </t>
  </si>
  <si>
    <t xml:space="preserve">JONES Gustav </t>
  </si>
  <si>
    <t xml:space="preserve">SHIBAMBU Nhlanhla </t>
  </si>
  <si>
    <t>Franco PRETORIUS</t>
  </si>
  <si>
    <t>PETER Michael</t>
  </si>
  <si>
    <t xml:space="preserve">VAN NIEKERK Dillan  </t>
  </si>
  <si>
    <t xml:space="preserve">OOSTHUIZEN Marius </t>
  </si>
  <si>
    <t xml:space="preserve">GN </t>
  </si>
  <si>
    <t xml:space="preserve">NYAMATE Manqoba </t>
  </si>
  <si>
    <t xml:space="preserve">WANG Qianfei </t>
  </si>
  <si>
    <t xml:space="preserve">PETER Michael </t>
  </si>
  <si>
    <t xml:space="preserve">DADABHAY Nazim </t>
  </si>
  <si>
    <t xml:space="preserve">CHOONARA Daniyal </t>
  </si>
  <si>
    <t xml:space="preserve">KHOZA Sipho </t>
  </si>
  <si>
    <t>CASSIM Hamza</t>
  </si>
  <si>
    <t xml:space="preserve">MAHOMED Muhammed </t>
  </si>
  <si>
    <t xml:space="preserve">OSMAN Muhammad </t>
  </si>
  <si>
    <t>WANG Xingkong</t>
  </si>
  <si>
    <t>JELLE Mahir</t>
  </si>
  <si>
    <t>OSMAN Faizaan</t>
  </si>
  <si>
    <t xml:space="preserve">LIMBADA Sufyaan </t>
  </si>
  <si>
    <t xml:space="preserve">VACHIAT Eesa </t>
  </si>
  <si>
    <t xml:space="preserve">HENDRICKS Andrew </t>
  </si>
  <si>
    <t>BOCKS Sergiano</t>
  </si>
  <si>
    <t xml:space="preserve">VERMAAK Christiaan </t>
  </si>
  <si>
    <t xml:space="preserve">KLAASEN Liam </t>
  </si>
  <si>
    <t xml:space="preserve">CUPIDO Caden </t>
  </si>
  <si>
    <t xml:space="preserve">KUSE Iviwe </t>
  </si>
  <si>
    <t>DOMINGO Yaqoob</t>
  </si>
  <si>
    <t xml:space="preserve">KUSE Junior </t>
  </si>
  <si>
    <t xml:space="preserve">WILSON Aiden </t>
  </si>
  <si>
    <t xml:space="preserve">NGWENZE Hlomla </t>
  </si>
  <si>
    <t xml:space="preserve">RANCK Turzo </t>
  </si>
  <si>
    <t xml:space="preserve">MNGUNI Bokang </t>
  </si>
  <si>
    <t xml:space="preserve">ADAMS Carter </t>
  </si>
  <si>
    <t xml:space="preserve">CREIGHTON Yusuf </t>
  </si>
  <si>
    <t xml:space="preserve">PAMPLIN Blake </t>
  </si>
  <si>
    <t xml:space="preserve">EBRAHIM Niyaaz </t>
  </si>
  <si>
    <t>Pranav KANJEE</t>
  </si>
  <si>
    <t xml:space="preserve">SIMON Imtiyaaz </t>
  </si>
  <si>
    <t xml:space="preserve">RENERGELDT Dayaan </t>
  </si>
  <si>
    <t xml:space="preserve">KRIEL Ethan </t>
  </si>
  <si>
    <t xml:space="preserve">DUMAINE Joshua </t>
  </si>
  <si>
    <t xml:space="preserve">FARMER Marchileno </t>
  </si>
  <si>
    <t xml:space="preserve">DAWES Harry </t>
  </si>
  <si>
    <t xml:space="preserve">DELGADA Cayden </t>
  </si>
  <si>
    <t xml:space="preserve">BOOYSEN Marius </t>
  </si>
  <si>
    <t xml:space="preserve">DAVIDS Dorian </t>
  </si>
  <si>
    <t xml:space="preserve">JACOBS Umr </t>
  </si>
  <si>
    <t xml:space="preserve">HURLING Caleb </t>
  </si>
  <si>
    <t xml:space="preserve">PRINCE Micah </t>
  </si>
  <si>
    <t xml:space="preserve">SEEGERS Shiloh </t>
  </si>
  <si>
    <t xml:space="preserve">SASMAN Abubakr </t>
  </si>
  <si>
    <t xml:space="preserve">MENTOR Nahum </t>
  </si>
  <si>
    <t xml:space="preserve">PENNELS Zain </t>
  </si>
  <si>
    <t xml:space="preserve">MKIVA Junior </t>
  </si>
  <si>
    <t xml:space="preserve">LEO Gabriel </t>
  </si>
  <si>
    <t xml:space="preserve">STOMPIES Charles </t>
  </si>
  <si>
    <t>STALLERNBERG Katleho</t>
  </si>
  <si>
    <t>STALLERNBERG Oratilwe</t>
  </si>
  <si>
    <t xml:space="preserve"> LEPHEANAReamogetswe</t>
  </si>
  <si>
    <t>NKHOANE NKHOANE</t>
  </si>
  <si>
    <t>Johnson CHUO</t>
  </si>
  <si>
    <t>Sechaba MOKOENA</t>
  </si>
  <si>
    <t>Karabo MOALUS</t>
  </si>
  <si>
    <t>Mpho MOKHUAMATHE</t>
  </si>
  <si>
    <t>Lehohonolo NOVEMBER</t>
  </si>
  <si>
    <t xml:space="preserve">OSMAN Muhummed </t>
  </si>
  <si>
    <t xml:space="preserve">NKHOANE Kamohelo </t>
  </si>
  <si>
    <t>Shiraaz MOOSA</t>
  </si>
  <si>
    <t>NAIDOO Xavien</t>
  </si>
  <si>
    <t>MADAREE Keval</t>
  </si>
  <si>
    <t>DAYYAN Franks</t>
  </si>
  <si>
    <t>ALONSO Rajiah</t>
  </si>
  <si>
    <t>HEMRAJ Yasthir</t>
  </si>
  <si>
    <t>PILLAY Joshua</t>
  </si>
  <si>
    <t>NAIDOO Christian</t>
  </si>
  <si>
    <t>GAREEB Emilio</t>
  </si>
  <si>
    <t>CHETTY Japhet Cayo</t>
  </si>
  <si>
    <t>NAIDOO Keane Dane</t>
  </si>
  <si>
    <t>MADAREE Nikhil</t>
  </si>
  <si>
    <t>MADAREE Akhil</t>
  </si>
  <si>
    <t>MADAREE Sanjeev</t>
  </si>
  <si>
    <t>BOBAT Bilal</t>
  </si>
  <si>
    <t>BOBAT Imraan</t>
  </si>
  <si>
    <t>HASSIM Osman</t>
  </si>
  <si>
    <t xml:space="preserve">MACHI Bongisipho </t>
  </si>
  <si>
    <t xml:space="preserve">MADIVATinotenda Michael </t>
  </si>
  <si>
    <t>MADORO Trust</t>
  </si>
  <si>
    <t xml:space="preserve">PLASH Plan </t>
  </si>
  <si>
    <t>Kundai Oswald Goremushandu</t>
  </si>
  <si>
    <t>kelvin Zvikomborero Maposa</t>
  </si>
  <si>
    <t>Prencely Israel Gweru</t>
  </si>
  <si>
    <t>Emmanuel Tichiwangani</t>
  </si>
  <si>
    <t>Christian Chikoka</t>
  </si>
  <si>
    <t>Blessing Makururu</t>
  </si>
  <si>
    <t>Tapiwanashe Chikoka</t>
  </si>
  <si>
    <t>Peter Kurwaisimba</t>
  </si>
  <si>
    <t>Anthony Maimbo</t>
  </si>
  <si>
    <t>Chriswell Muchabveyi</t>
  </si>
  <si>
    <t>Carrington Tatenda Nourumba</t>
  </si>
  <si>
    <t>JONES Andrew</t>
  </si>
  <si>
    <t>NKOSANA Mbulelo</t>
  </si>
  <si>
    <t>PHOOFOLO Lebogang</t>
  </si>
  <si>
    <t>MUTLANYANE Abel</t>
  </si>
  <si>
    <t>KHOALI Tiisetso</t>
  </si>
  <si>
    <t xml:space="preserve">PILLAY Joshua </t>
  </si>
  <si>
    <t xml:space="preserve">MGENGE Sphephelo </t>
  </si>
  <si>
    <t xml:space="preserve">NGEWU Samkelo </t>
  </si>
  <si>
    <t xml:space="preserve">RAJCOOMAR Kairan </t>
  </si>
  <si>
    <t xml:space="preserve">RAJCOOMAR Kailin </t>
  </si>
  <si>
    <t>MADIWA Michael Tinotenda</t>
  </si>
  <si>
    <t>CHITAMBO Tapuwa</t>
  </si>
  <si>
    <t>MUSIWACHO Solomon Chipo</t>
  </si>
  <si>
    <t xml:space="preserve">GUNPUTH Santosh </t>
  </si>
  <si>
    <t xml:space="preserve">HASSIM Osman </t>
  </si>
  <si>
    <t xml:space="preserve">BOBAT Bilal </t>
  </si>
  <si>
    <t xml:space="preserve">BOBAT Imraan </t>
  </si>
  <si>
    <t xml:space="preserve">NAIDOO Denver </t>
  </si>
  <si>
    <t xml:space="preserve">MADAREE Sanjeev </t>
  </si>
  <si>
    <t xml:space="preserve">PATEL Nilesh </t>
  </si>
  <si>
    <t xml:space="preserve">DORASAMY Mervin </t>
  </si>
  <si>
    <t xml:space="preserve">KHAN Ameer </t>
  </si>
  <si>
    <t xml:space="preserve">MBANJWA Mfanafuti </t>
  </si>
  <si>
    <t>ZAROOZNY Remy</t>
  </si>
  <si>
    <t>SKIPPERS Chris-Will</t>
  </si>
  <si>
    <t xml:space="preserve">ISAACS Zeeshan </t>
  </si>
  <si>
    <t xml:space="preserve">WAKENS Zeegon </t>
  </si>
  <si>
    <t xml:space="preserve">FORTUIN Teswill </t>
  </si>
  <si>
    <t>CARELSE WIAN</t>
  </si>
  <si>
    <t xml:space="preserve">ERASMUS Zakariya </t>
  </si>
  <si>
    <t xml:space="preserve">SLIEDRECHT Kal-El </t>
  </si>
  <si>
    <t xml:space="preserve">ENOUS Yaseen </t>
  </si>
  <si>
    <t xml:space="preserve">ISAACS Niyaaz </t>
  </si>
  <si>
    <t>CJ VERSTER</t>
  </si>
  <si>
    <t xml:space="preserve">PRICE Hayden </t>
  </si>
  <si>
    <t xml:space="preserve">CARESLSE Tyrone </t>
  </si>
  <si>
    <t xml:space="preserve">ISMAIL Abdul Qadir </t>
  </si>
  <si>
    <t xml:space="preserve">BAKU Yantle </t>
  </si>
  <si>
    <t xml:space="preserve">DANIELS Joshua </t>
  </si>
  <si>
    <t xml:space="preserve">KENNY Saalih </t>
  </si>
  <si>
    <t xml:space="preserve">SKIPPERS Chris-Will </t>
  </si>
  <si>
    <t xml:space="preserve">MENTOOR Nahum </t>
  </si>
  <si>
    <t xml:space="preserve">AWOOD Cole </t>
  </si>
  <si>
    <t xml:space="preserve">CT </t>
  </si>
  <si>
    <t xml:space="preserve">WILLIAMS Fayaaz </t>
  </si>
  <si>
    <t xml:space="preserve">SASMAN Abu Bakr </t>
  </si>
  <si>
    <t xml:space="preserve">ADAMS Liam </t>
  </si>
  <si>
    <t>ARRIES Ethan WC</t>
  </si>
  <si>
    <t xml:space="preserve">ABRAHAMS Saeed </t>
  </si>
  <si>
    <t xml:space="preserve">HOFFMAN Luizin </t>
  </si>
  <si>
    <t>Isaac MOKOENA</t>
  </si>
  <si>
    <t xml:space="preserve">GUNTSHO Batandwa </t>
  </si>
  <si>
    <t xml:space="preserve">TAHO Zingce </t>
  </si>
  <si>
    <t xml:space="preserve">JOHAADIEN Tashriq </t>
  </si>
  <si>
    <t xml:space="preserve">BUTLER Malaki </t>
  </si>
  <si>
    <t xml:space="preserve">JANSEN Cruz </t>
  </si>
  <si>
    <t xml:space="preserve">SYKES Zeeshan </t>
  </si>
  <si>
    <t xml:space="preserve">FATAAR Yaaseen </t>
  </si>
  <si>
    <t xml:space="preserve">BAARTMAN Riedwaan </t>
  </si>
  <si>
    <t>Ovie POTOKRI</t>
  </si>
  <si>
    <t xml:space="preserve">VILLET Troy </t>
  </si>
  <si>
    <t xml:space="preserve">FORTUIN Pedro </t>
  </si>
  <si>
    <t xml:space="preserve">KATZEF Stephen </t>
  </si>
  <si>
    <t xml:space="preserve">CRONJE Abraham </t>
  </si>
  <si>
    <t xml:space="preserve">HASSAN Yaseen </t>
  </si>
  <si>
    <t xml:space="preserve">CELIK Cetinhan </t>
  </si>
  <si>
    <t xml:space="preserve">PUTTER Heinrich </t>
  </si>
  <si>
    <t>Nathan MCKENZIE</t>
  </si>
  <si>
    <t>Cephas OFORI</t>
  </si>
  <si>
    <t>Tyrelle KISTAN</t>
  </si>
  <si>
    <t>Eduvie POTOKRI</t>
  </si>
  <si>
    <t>Peroe RAATHS</t>
  </si>
  <si>
    <t>Kudakwashe RUTOPE</t>
  </si>
  <si>
    <t>Luan MALAN</t>
  </si>
  <si>
    <t>Morne PRETORIUS</t>
  </si>
  <si>
    <t>Muhammad BHOLAT</t>
  </si>
  <si>
    <t>Theophilus ADDO</t>
  </si>
  <si>
    <t>Oarabile MOTSHABI</t>
  </si>
  <si>
    <t>Bongani MPOSULA</t>
  </si>
  <si>
    <t>Brandon RWATIRERA</t>
  </si>
  <si>
    <t>Thapelo RAMPOU</t>
  </si>
  <si>
    <t>FAMBIRA  Tinotenda Walter</t>
  </si>
  <si>
    <t xml:space="preserve"> PARBHOO Gitesh</t>
  </si>
  <si>
    <t xml:space="preserve">FOSTER Jim </t>
  </si>
  <si>
    <t>Vusi PHOKOMPE</t>
  </si>
  <si>
    <t>LEKWENE One</t>
  </si>
  <si>
    <t>MOABI Oageng</t>
  </si>
  <si>
    <t>MOKHUTSANE Omphemetse</t>
  </si>
  <si>
    <t>SEMETSO Boitshepo</t>
  </si>
  <si>
    <t>NMMTTA</t>
  </si>
  <si>
    <t>PHUSHUDI Thatayaone</t>
  </si>
  <si>
    <t>MAICHOTLO Atlegang</t>
  </si>
  <si>
    <t>SEMETSA Tlhalefo</t>
  </si>
  <si>
    <t>MOKHUANE Vincent</t>
  </si>
  <si>
    <t>MALEPA Siyabonga</t>
  </si>
  <si>
    <t>BABEDI Elrio</t>
  </si>
  <si>
    <t>BOJTTA</t>
  </si>
  <si>
    <t>MONNAPULA Justice</t>
  </si>
  <si>
    <t>MOJAKISANE Thato</t>
  </si>
  <si>
    <t>MOISAPITSO Micheal</t>
  </si>
  <si>
    <t>MANKWE Ernerst</t>
  </si>
  <si>
    <t>MOKOISA Thabang</t>
  </si>
  <si>
    <t>RAMABU Joshua</t>
  </si>
  <si>
    <t>KGAGODI Jack</t>
  </si>
  <si>
    <t>MOKHARI Joseph</t>
  </si>
  <si>
    <t>MOTLHANKE Thabetsile</t>
  </si>
  <si>
    <t>GONTSE Othusitse</t>
  </si>
  <si>
    <t>MOKGALA Tshireletso</t>
  </si>
  <si>
    <t>KGOMO Tsholofelo</t>
  </si>
  <si>
    <t>MORAKE Lapologang</t>
  </si>
  <si>
    <t>NHANTUMBO George</t>
  </si>
  <si>
    <t>GOREWANG Olebogeng</t>
  </si>
  <si>
    <t>TEMOGO LEKGOTLE</t>
  </si>
  <si>
    <t>BOOYSEN Reginald</t>
  </si>
  <si>
    <t>FREDERICKS Evan Cole</t>
  </si>
  <si>
    <t>FREDERICKS Neo</t>
  </si>
  <si>
    <t>SABAN Anwar</t>
  </si>
  <si>
    <t>AUSTIN Romeo Richardo</t>
  </si>
  <si>
    <t>TLHAKANYE Thabang John</t>
  </si>
  <si>
    <t xml:space="preserve">GUMEDE Okwethu  </t>
  </si>
  <si>
    <t xml:space="preserve">DLAMINI Nduduzo </t>
  </si>
  <si>
    <t xml:space="preserve">MDUNGE Senzo  </t>
  </si>
  <si>
    <t xml:space="preserve">SMITH Thembinkosi </t>
  </si>
  <si>
    <t xml:space="preserve">MOGALE  Junior </t>
  </si>
  <si>
    <t>MOKWANA  Reabetswe</t>
  </si>
  <si>
    <t>VENTER CJ</t>
  </si>
  <si>
    <t>MCKENZIE Nathan Robert</t>
  </si>
  <si>
    <t>VAN STADEN Franco</t>
  </si>
  <si>
    <t>STRYDOM  Le Roux</t>
  </si>
  <si>
    <t xml:space="preserve">SINGH Vikram </t>
  </si>
  <si>
    <t>MUMVUMA Tatenda Walter</t>
  </si>
  <si>
    <t xml:space="preserve">MWATSIKA Propheser </t>
  </si>
  <si>
    <t>CARVALHO Evandro</t>
  </si>
  <si>
    <t>ADDO Theophilus </t>
  </si>
  <si>
    <t>MOHATLI  Mapiti</t>
  </si>
  <si>
    <t>RAMOCHEKI Dimpho</t>
  </si>
  <si>
    <t>GANIE Ashraf</t>
  </si>
  <si>
    <t>OSMAN Faheem Cassim</t>
  </si>
  <si>
    <t>JANSEN Aiden</t>
  </si>
  <si>
    <t>JANSEN Mateo</t>
  </si>
  <si>
    <t>MOODLEY Philo</t>
  </si>
  <si>
    <t>MUDIE Andrew</t>
  </si>
  <si>
    <t>MABOYA  Wanga</t>
  </si>
  <si>
    <t>FORTUIN Alanzo</t>
  </si>
  <si>
    <t>HENDRICKS Haygen</t>
  </si>
  <si>
    <t xml:space="preserve">MACHELM Elricho </t>
  </si>
  <si>
    <t xml:space="preserve">CAROLUS Kyle </t>
  </si>
  <si>
    <t>THAPELO MAFULAKO</t>
  </si>
  <si>
    <t>LAPOLOGANG MORAKE</t>
  </si>
  <si>
    <t>MBETHE Ayola</t>
  </si>
  <si>
    <t>NGAMBU Nzameko</t>
  </si>
  <si>
    <t>PAPU Thapelo</t>
  </si>
  <si>
    <t>DAFETI Kwanganathi</t>
  </si>
  <si>
    <t>MTSHA Lukhanyo</t>
  </si>
  <si>
    <t>BOCO Lingomso</t>
  </si>
  <si>
    <t>GAQAZELA Likhanye</t>
  </si>
  <si>
    <t>MAGAGU Zimi</t>
  </si>
  <si>
    <t>MGIDI Yamkela</t>
  </si>
  <si>
    <t>VALANTIYA Simamkele</t>
  </si>
  <si>
    <t>NDAMASE Adadume</t>
  </si>
  <si>
    <t>YHOYHO Bulelani</t>
  </si>
  <si>
    <t>TOYI  Avela</t>
  </si>
  <si>
    <t>LURANE Tozamile</t>
  </si>
  <si>
    <t>SALOMANE Boitumelo</t>
  </si>
  <si>
    <t>NW</t>
  </si>
  <si>
    <t>DISIPI Kutlwano</t>
  </si>
  <si>
    <t>7000_IU</t>
  </si>
  <si>
    <t>EDWARDS Shameel</t>
  </si>
  <si>
    <t>7001_C</t>
  </si>
  <si>
    <t xml:space="preserve">MAATJI Ernest </t>
  </si>
  <si>
    <t xml:space="preserve">LIM </t>
  </si>
  <si>
    <t>7002_C</t>
  </si>
  <si>
    <t>MASHANGWANE Harry Lesetja</t>
  </si>
  <si>
    <t>7003_C</t>
  </si>
  <si>
    <t>PAKO Nanana Ruben</t>
  </si>
  <si>
    <t>7004_C</t>
  </si>
  <si>
    <t>7005_C</t>
  </si>
  <si>
    <t>7006_U</t>
  </si>
  <si>
    <t>KHAN Muhammad</t>
  </si>
  <si>
    <t>7007_M</t>
  </si>
  <si>
    <t>CHETTY Neshalin</t>
  </si>
  <si>
    <t>7008_M</t>
  </si>
  <si>
    <t>NTOMBELA Ayanda</t>
  </si>
  <si>
    <t>7009_U</t>
  </si>
  <si>
    <t>Paseka Mavimbela</t>
  </si>
  <si>
    <t>7010_C</t>
  </si>
  <si>
    <t>Honey Mchunu</t>
  </si>
  <si>
    <t>7011_C</t>
  </si>
  <si>
    <t>Mokete Letele</t>
  </si>
  <si>
    <t>7012_C</t>
  </si>
  <si>
    <t xml:space="preserve"> Thapelo Motaung</t>
  </si>
  <si>
    <t>7013_C</t>
  </si>
  <si>
    <t>Thami Mthombeni</t>
  </si>
  <si>
    <t>7014_C</t>
  </si>
  <si>
    <t>7015_C</t>
  </si>
  <si>
    <t>7016_C</t>
  </si>
  <si>
    <t xml:space="preserve">ALL FEMALE PLAYERS </t>
  </si>
  <si>
    <t xml:space="preserve">PATEL Danisha </t>
  </si>
  <si>
    <t xml:space="preserve">MADLALA Khanyisile </t>
  </si>
  <si>
    <t xml:space="preserve">MOOKREY Simeen </t>
  </si>
  <si>
    <t xml:space="preserve">MAPHANGA Zodwa </t>
  </si>
  <si>
    <t xml:space="preserve">SIVNARAIN Keshmika </t>
  </si>
  <si>
    <t xml:space="preserve">GOBINDLALL Sarah-lee </t>
  </si>
  <si>
    <t xml:space="preserve">SMITH  Cheyenne </t>
  </si>
  <si>
    <t xml:space="preserve">LI Xiuyan </t>
  </si>
  <si>
    <t xml:space="preserve">MADAREE Arisha </t>
  </si>
  <si>
    <t xml:space="preserve">MNGOMA Khanyiswa </t>
  </si>
  <si>
    <t xml:space="preserve">RABATENNE Tshepiso </t>
  </si>
  <si>
    <t xml:space="preserve">EDWARDS Lailaa </t>
  </si>
  <si>
    <t xml:space="preserve">JOHNSON Lekeasha </t>
  </si>
  <si>
    <t xml:space="preserve">RAYNERS Kiara </t>
  </si>
  <si>
    <t xml:space="preserve">SCHLOME Danica </t>
  </si>
  <si>
    <t xml:space="preserve">STALLENBERG Eugene </t>
  </si>
  <si>
    <t xml:space="preserve">COETZEE Yolanda </t>
  </si>
  <si>
    <t xml:space="preserve">DUBAZANE Nonkululeko </t>
  </si>
  <si>
    <t xml:space="preserve">FORTUIN Khanyisa </t>
  </si>
  <si>
    <t xml:space="preserve">PASIWE Victoria </t>
  </si>
  <si>
    <t xml:space="preserve">BEGG Aaishah </t>
  </si>
  <si>
    <t xml:space="preserve">LENTZ Monique </t>
  </si>
  <si>
    <t xml:space="preserve">Faure Donna-Lee </t>
  </si>
  <si>
    <t xml:space="preserve">BAILEY Tayla </t>
  </si>
  <si>
    <t xml:space="preserve">MEHTAR Zee </t>
  </si>
  <si>
    <t xml:space="preserve">MOLIFI Tshegofatso </t>
  </si>
  <si>
    <t xml:space="preserve">MOTHELESI Tshepang </t>
  </si>
  <si>
    <t xml:space="preserve">MTSHOELIBE Mthabiseng </t>
  </si>
  <si>
    <t xml:space="preserve">MTSHOELIBE Palesa </t>
  </si>
  <si>
    <t>NAIDOO Kiara</t>
  </si>
  <si>
    <t>OSI M</t>
  </si>
  <si>
    <t xml:space="preserve">Ramagapu Olorato </t>
  </si>
  <si>
    <t xml:space="preserve">VOSTER Olive </t>
  </si>
  <si>
    <t xml:space="preserve">MABASO Nokubonga </t>
  </si>
  <si>
    <t xml:space="preserve">MAHARAJ Sandhya </t>
  </si>
  <si>
    <t xml:space="preserve">MOJAFI Reotshepile </t>
  </si>
  <si>
    <t>NCT</t>
  </si>
  <si>
    <t>RIDDLES Chantel</t>
  </si>
  <si>
    <t xml:space="preserve">EDWARDS Rozaan </t>
  </si>
  <si>
    <t xml:space="preserve">BALOYI Correta </t>
  </si>
  <si>
    <t xml:space="preserve">BARIT Chava </t>
  </si>
  <si>
    <t xml:space="preserve">BARROS Trudy </t>
  </si>
  <si>
    <t xml:space="preserve">BOGATSU Precious </t>
  </si>
  <si>
    <t>NKOBANG Lindela</t>
  </si>
  <si>
    <t xml:space="preserve">EDWARDS Saadia </t>
  </si>
  <si>
    <t>FELA B</t>
  </si>
  <si>
    <t xml:space="preserve">FORTUIN Dawne </t>
  </si>
  <si>
    <t xml:space="preserve">FUNANI Zusiphe </t>
  </si>
  <si>
    <t xml:space="preserve">GANA Esethu </t>
  </si>
  <si>
    <t xml:space="preserve">JACKSON Vivian </t>
  </si>
  <si>
    <t xml:space="preserve">LINGERVELDT Caitlin </t>
  </si>
  <si>
    <t xml:space="preserve">MAKIVA Phumza </t>
  </si>
  <si>
    <t xml:space="preserve">MALEMBE Noxolo </t>
  </si>
  <si>
    <t xml:space="preserve">HENDRICKS Chloe </t>
  </si>
  <si>
    <t xml:space="preserve">MOOPI Lerato </t>
  </si>
  <si>
    <t xml:space="preserve">MPOFANA Nonkululeko </t>
  </si>
  <si>
    <t xml:space="preserve">MTAKATI Sixolisiwe </t>
  </si>
  <si>
    <t xml:space="preserve">NAIDOO Preshanti </t>
  </si>
  <si>
    <t xml:space="preserve">NKAFU Bontle </t>
  </si>
  <si>
    <t xml:space="preserve">SELEKE L </t>
  </si>
  <si>
    <t xml:space="preserve">SHEIK-HOOSEN Sahar </t>
  </si>
  <si>
    <t xml:space="preserve">TSOTETSI Mpho </t>
  </si>
  <si>
    <t xml:space="preserve">KEDISALETSA Oratile </t>
  </si>
  <si>
    <t>MAHLAONA Bontle</t>
  </si>
  <si>
    <t xml:space="preserve">BEGG Sarah </t>
  </si>
  <si>
    <t xml:space="preserve">BUTALE B </t>
  </si>
  <si>
    <t xml:space="preserve">FRITZ Britney </t>
  </si>
  <si>
    <t xml:space="preserve">HIRALAL Ayushi </t>
  </si>
  <si>
    <t xml:space="preserve">JOOSTE Samantha </t>
  </si>
  <si>
    <t xml:space="preserve">KEBODIWANG Game </t>
  </si>
  <si>
    <t xml:space="preserve">KGAMPE Brenda </t>
  </si>
  <si>
    <t xml:space="preserve">KUSWANI Connie </t>
  </si>
  <si>
    <t xml:space="preserve">LYNERS Shireen </t>
  </si>
  <si>
    <t xml:space="preserve">MAJOLA Wendy </t>
  </si>
  <si>
    <t>MATSHAILWE Katle</t>
  </si>
  <si>
    <t xml:space="preserve">MAUNYISWA Sishipo </t>
  </si>
  <si>
    <t xml:space="preserve">MDA Stallenburg </t>
  </si>
  <si>
    <t xml:space="preserve">MGILANE Nosiphiwo </t>
  </si>
  <si>
    <t xml:space="preserve">MTHOMBENI Caroline </t>
  </si>
  <si>
    <t xml:space="preserve">MURUGASENI Shivani </t>
  </si>
  <si>
    <t xml:space="preserve">MVELASE Thandelise </t>
  </si>
  <si>
    <t xml:space="preserve">NAIDOO Trishania </t>
  </si>
  <si>
    <t xml:space="preserve">RAMDHANI Reyna </t>
  </si>
  <si>
    <t>GAOKGALEMELWE Tsholofelo</t>
  </si>
  <si>
    <t xml:space="preserve">SHEIK-HOOSEN Salma </t>
  </si>
  <si>
    <t xml:space="preserve">SINGH Katelyn </t>
  </si>
  <si>
    <t xml:space="preserve">SMITH Charlen </t>
  </si>
  <si>
    <t xml:space="preserve">Thekiso Tsholofelo </t>
  </si>
  <si>
    <t xml:space="preserve">APRIL Savannah </t>
  </si>
  <si>
    <t xml:space="preserve">VISAGIE Kayla </t>
  </si>
  <si>
    <t xml:space="preserve">DINTSHO Mamogethi </t>
  </si>
  <si>
    <t xml:space="preserve">DU PREEZ Myette </t>
  </si>
  <si>
    <t xml:space="preserve">KHUMAL Mbali </t>
  </si>
  <si>
    <t xml:space="preserve">MAGAGULA </t>
  </si>
  <si>
    <t xml:space="preserve">Mahlatsi SALOME </t>
  </si>
  <si>
    <t xml:space="preserve">MAREDI Monica </t>
  </si>
  <si>
    <t xml:space="preserve">MATSAGOPANE Pontsho </t>
  </si>
  <si>
    <t>MBONGWA NP SAN</t>
  </si>
  <si>
    <t xml:space="preserve">MKHAVELE Ntombizodwa </t>
  </si>
  <si>
    <t>MLANGENI K SAN</t>
  </si>
  <si>
    <t xml:space="preserve">MOHAPI Tsholofelo </t>
  </si>
  <si>
    <t xml:space="preserve">NAIDOO Shivani </t>
  </si>
  <si>
    <t xml:space="preserve">BAILEY Jada </t>
  </si>
  <si>
    <t xml:space="preserve">SUNKERLALL Jade Arthi </t>
  </si>
  <si>
    <t xml:space="preserve">WEIMERS Margo </t>
  </si>
  <si>
    <t xml:space="preserve">WOOD Angeline </t>
  </si>
  <si>
    <t xml:space="preserve">MAHARAJ Prianna </t>
  </si>
  <si>
    <t xml:space="preserve">BUQA Lucy </t>
  </si>
  <si>
    <t xml:space="preserve">GOVENDER Serinisa </t>
  </si>
  <si>
    <t xml:space="preserve">KANGOTUI Hetweg </t>
  </si>
  <si>
    <t xml:space="preserve">MAKARI DB </t>
  </si>
  <si>
    <t xml:space="preserve">PHETOE </t>
  </si>
  <si>
    <t xml:space="preserve">KALAM Musfiquh </t>
  </si>
  <si>
    <t xml:space="preserve">NOMDO Jesse-Leigh </t>
  </si>
  <si>
    <t xml:space="preserve">GOODMAN CassIdy </t>
  </si>
  <si>
    <t xml:space="preserve">BULANE  Mathabiso </t>
  </si>
  <si>
    <t xml:space="preserve">NCITSHANA Zoliswa </t>
  </si>
  <si>
    <t xml:space="preserve">NGENO Noyolo </t>
  </si>
  <si>
    <t xml:space="preserve">LAKOO Karishma </t>
  </si>
  <si>
    <t xml:space="preserve">DLALISLASO Sisiphiwe </t>
  </si>
  <si>
    <t xml:space="preserve">SAUNDERSON Reese </t>
  </si>
  <si>
    <t xml:space="preserve">SMITH Angelique </t>
  </si>
  <si>
    <t xml:space="preserve">MONOSI Naledi </t>
  </si>
  <si>
    <t xml:space="preserve">MOTLHANKANE T </t>
  </si>
  <si>
    <t xml:space="preserve">ABRAHAMS Shanica </t>
  </si>
  <si>
    <t xml:space="preserve">CHIKONDO Mapaseka </t>
  </si>
  <si>
    <t xml:space="preserve">FORTUIN Bernalee </t>
  </si>
  <si>
    <t>HENDRICKS Meagan</t>
  </si>
  <si>
    <t xml:space="preserve">KIMBERLY Thembeka </t>
  </si>
  <si>
    <t xml:space="preserve">LOLWANA Buhle </t>
  </si>
  <si>
    <t xml:space="preserve">MAKAULA Azikile </t>
  </si>
  <si>
    <t xml:space="preserve">MARAIS Genee Kallista </t>
  </si>
  <si>
    <t xml:space="preserve">MASITENG Mbali </t>
  </si>
  <si>
    <t xml:space="preserve">MATLHOKO Oarabile </t>
  </si>
  <si>
    <t xml:space="preserve">MBALA Stephy </t>
  </si>
  <si>
    <t xml:space="preserve">MHLONGO Silindile </t>
  </si>
  <si>
    <t xml:space="preserve">MODIKA Silence </t>
  </si>
  <si>
    <t xml:space="preserve">MQADI Nompumelelo </t>
  </si>
  <si>
    <t xml:space="preserve">MTSHALI Anele </t>
  </si>
  <si>
    <t xml:space="preserve">NAIDOO Alicia </t>
  </si>
  <si>
    <t xml:space="preserve">NZAMA Aphiwe </t>
  </si>
  <si>
    <t xml:space="preserve">POTYO Sue-ellen </t>
  </si>
  <si>
    <t xml:space="preserve">SHEIK Fasheena </t>
  </si>
  <si>
    <t xml:space="preserve">VAN SCHOOR Chantel </t>
  </si>
  <si>
    <t xml:space="preserve">VILIKAZI Nosipho </t>
  </si>
  <si>
    <t>XABA Neliswa</t>
  </si>
  <si>
    <t xml:space="preserve">ZUMA Thembelihle </t>
  </si>
  <si>
    <t xml:space="preserve">GOVENDER Liriyah </t>
  </si>
  <si>
    <t xml:space="preserve">PHEKO Boitumelo </t>
  </si>
  <si>
    <t xml:space="preserve">BEUKES Kaitlyn </t>
  </si>
  <si>
    <t xml:space="preserve">BOTHALEBOILE Thoriso </t>
  </si>
  <si>
    <t>KEABETSWE Msiza</t>
  </si>
  <si>
    <t xml:space="preserve">DLADLA Nompumelelo </t>
  </si>
  <si>
    <t xml:space="preserve">KUBHEKA P </t>
  </si>
  <si>
    <t xml:space="preserve">MAANO Molebogane </t>
  </si>
  <si>
    <t xml:space="preserve">MAHARAJ Akira </t>
  </si>
  <si>
    <t xml:space="preserve">MAJOLA Khayelihle </t>
  </si>
  <si>
    <t xml:space="preserve">MATHAPELO M </t>
  </si>
  <si>
    <t xml:space="preserve">MIYANGA N </t>
  </si>
  <si>
    <t xml:space="preserve">MMOLAENG Pelontle </t>
  </si>
  <si>
    <t xml:space="preserve">MOKHUTSANE  Tsholofelo </t>
  </si>
  <si>
    <t xml:space="preserve">MOKOENA Jeanette </t>
  </si>
  <si>
    <t xml:space="preserve">NDYWABASINI Sikelelwa </t>
  </si>
  <si>
    <t xml:space="preserve">NZIMANDE Londeka </t>
  </si>
  <si>
    <t xml:space="preserve">RAMPAI K </t>
  </si>
  <si>
    <t xml:space="preserve">SHAPI Shatinah Tumo </t>
  </si>
  <si>
    <t xml:space="preserve">WILLEMSE Hayley </t>
  </si>
  <si>
    <t xml:space="preserve">BUTHELEZI Phumzile </t>
  </si>
  <si>
    <t xml:space="preserve">MAHARAJ Shreya </t>
  </si>
  <si>
    <t xml:space="preserve">MONGALO Ipeleng </t>
  </si>
  <si>
    <t>MOTSISI Keoratile</t>
  </si>
  <si>
    <t>HLUBI Alwande</t>
  </si>
  <si>
    <t xml:space="preserve">QALEKISO  Senzekile </t>
  </si>
  <si>
    <t xml:space="preserve">RIKHOTSO Promise </t>
  </si>
  <si>
    <t xml:space="preserve">RU Cisca </t>
  </si>
  <si>
    <t xml:space="preserve">SHEZI Nonjabulo </t>
  </si>
  <si>
    <t xml:space="preserve">SIBANYANI, N </t>
  </si>
  <si>
    <t xml:space="preserve">SOMSA Kebawetse </t>
  </si>
  <si>
    <t xml:space="preserve">TOKI Thembe </t>
  </si>
  <si>
    <t xml:space="preserve">WAGGIE Mishka </t>
  </si>
  <si>
    <t xml:space="preserve">AGOSI Nomakhosi </t>
  </si>
  <si>
    <t xml:space="preserve">KEHITILE Tefo </t>
  </si>
  <si>
    <t xml:space="preserve">MAHARAJ Arisna </t>
  </si>
  <si>
    <t xml:space="preserve">MOTLAMME Tshephang Ludo </t>
  </si>
  <si>
    <t xml:space="preserve">NAIDOO Lexia </t>
  </si>
  <si>
    <t xml:space="preserve">DLAMINI Nosiphiwe </t>
  </si>
  <si>
    <t xml:space="preserve">RAHOLANE Lebogang </t>
  </si>
  <si>
    <t xml:space="preserve">SHAKA Karabo </t>
  </si>
  <si>
    <t xml:space="preserve">SIKHOSANA Zanele </t>
  </si>
  <si>
    <t xml:space="preserve">SOOBIAH Esmeralda </t>
  </si>
  <si>
    <t xml:space="preserve">YUSUF Noorjeha </t>
  </si>
  <si>
    <t xml:space="preserve">NTLALI Zizipho </t>
  </si>
  <si>
    <t xml:space="preserve">RABICHAND Yashka </t>
  </si>
  <si>
    <t xml:space="preserve">SILOKONYA Zinzi </t>
  </si>
  <si>
    <t xml:space="preserve">MONYANE Nkatiseng </t>
  </si>
  <si>
    <t xml:space="preserve">DE BRUYN Lee Che' </t>
  </si>
  <si>
    <t xml:space="preserve">KUSE Anande </t>
  </si>
  <si>
    <t xml:space="preserve">SEBNANE Naledi </t>
  </si>
  <si>
    <t xml:space="preserve">HADEBE Zanele </t>
  </si>
  <si>
    <t xml:space="preserve">STEYN Cara </t>
  </si>
  <si>
    <t xml:space="preserve">MOOPI Basetsana </t>
  </si>
  <si>
    <t xml:space="preserve">MOHOLO Keamogetswe </t>
  </si>
  <si>
    <t xml:space="preserve">FARLAND D </t>
  </si>
  <si>
    <t xml:space="preserve">KHUMALO Fezile </t>
  </si>
  <si>
    <t xml:space="preserve">KOLBE Paige </t>
  </si>
  <si>
    <t xml:space="preserve">LE ROUX Dane </t>
  </si>
  <si>
    <t xml:space="preserve">MC CUR Nataya </t>
  </si>
  <si>
    <t xml:space="preserve">MOFOLO Rethabile </t>
  </si>
  <si>
    <t xml:space="preserve">NXUMALO Nokuhle </t>
  </si>
  <si>
    <t xml:space="preserve">SHABALALA Nokuthula </t>
  </si>
  <si>
    <t xml:space="preserve">ABRAHAMS Zara </t>
  </si>
  <si>
    <t xml:space="preserve">MOILANYANE Rorisang </t>
  </si>
  <si>
    <t xml:space="preserve">SELALEDI Gaofengwe </t>
  </si>
  <si>
    <t xml:space="preserve">SERASENGWE Lesedi </t>
  </si>
  <si>
    <t xml:space="preserve">ERASMUS Lauri-Jay </t>
  </si>
  <si>
    <t>HADEBE Lwandile UTH</t>
  </si>
  <si>
    <t>LEKHULENI Regain</t>
  </si>
  <si>
    <t>MAGWAZA Snenhlanhla</t>
  </si>
  <si>
    <t xml:space="preserve">MAKOAI Kekeletso </t>
  </si>
  <si>
    <t xml:space="preserve">MATHIBELA Nkadimeng </t>
  </si>
  <si>
    <t xml:space="preserve">MOTHUPI Boingotlo </t>
  </si>
  <si>
    <t xml:space="preserve">MTSHALI Aphile </t>
  </si>
  <si>
    <t>ADAMS Jessica</t>
  </si>
  <si>
    <t xml:space="preserve">TOTARAM Mikayla </t>
  </si>
  <si>
    <t xml:space="preserve">BADULLA Fazline </t>
  </si>
  <si>
    <t xml:space="preserve">LEVY Hannah </t>
  </si>
  <si>
    <t xml:space="preserve">MAHLABA Bulelwa </t>
  </si>
  <si>
    <t xml:space="preserve">BRAMUTT Tishari </t>
  </si>
  <si>
    <t xml:space="preserve">GAONYADIWE Disemelo </t>
  </si>
  <si>
    <t xml:space="preserve">HARRILALL Sarisha </t>
  </si>
  <si>
    <t>JALIZA Balingene</t>
  </si>
  <si>
    <t xml:space="preserve">JUNGBAHADUR Nidhi </t>
  </si>
  <si>
    <t xml:space="preserve">KHUMALO Buhle </t>
  </si>
  <si>
    <t xml:space="preserve">KHUMALO Paballo </t>
  </si>
  <si>
    <t xml:space="preserve">MABASO Cebile </t>
  </si>
  <si>
    <t xml:space="preserve">MASINGA Rachel </t>
  </si>
  <si>
    <t xml:space="preserve">MLAMBO Tsikani </t>
  </si>
  <si>
    <t xml:space="preserve">MNGADI Lungile </t>
  </si>
  <si>
    <t xml:space="preserve">MOGOEMANG Omolemo </t>
  </si>
  <si>
    <t xml:space="preserve">MOLEFI Noxolo </t>
  </si>
  <si>
    <t>COLLINS Tasneem</t>
  </si>
  <si>
    <t xml:space="preserve">DLAMINI Cathy </t>
  </si>
  <si>
    <t xml:space="preserve">HEERALALL Hashmika </t>
  </si>
  <si>
    <t xml:space="preserve">KARIM Nasiha </t>
  </si>
  <si>
    <t xml:space="preserve">MADONA Nomathemba </t>
  </si>
  <si>
    <t xml:space="preserve">MAPHIKELA Oratile </t>
  </si>
  <si>
    <t xml:space="preserve">MARS Reagene </t>
  </si>
  <si>
    <t xml:space="preserve">MASALHA Sarisha </t>
  </si>
  <si>
    <t xml:space="preserve">MCHAMBA Andiswa </t>
  </si>
  <si>
    <t xml:space="preserve">NDLOVU Lerto </t>
  </si>
  <si>
    <t xml:space="preserve">NMAH Ester </t>
  </si>
  <si>
    <t xml:space="preserve">NOLUTHANDO  Nhlengetwa </t>
  </si>
  <si>
    <t xml:space="preserve">RABAZA Anathi </t>
  </si>
  <si>
    <t xml:space="preserve">REDDY Syanne </t>
  </si>
  <si>
    <t xml:space="preserve">SCHOEMAN Alexia </t>
  </si>
  <si>
    <t xml:space="preserve">SELEMOSENG Mamosa </t>
  </si>
  <si>
    <t xml:space="preserve">SENYE Tidimalo </t>
  </si>
  <si>
    <t>CARRASCO Ceira</t>
  </si>
  <si>
    <t xml:space="preserve">THERON Hayley </t>
  </si>
  <si>
    <t xml:space="preserve">VAN NIEKERK Andrea </t>
  </si>
  <si>
    <t xml:space="preserve">VAN WYK Hesterkie </t>
  </si>
  <si>
    <t xml:space="preserve">ZONDI Ntokozo </t>
  </si>
  <si>
    <t xml:space="preserve">MPHAHLELE Gomolemo </t>
  </si>
  <si>
    <t xml:space="preserve">MUVULAWA Unalo </t>
  </si>
  <si>
    <t xml:space="preserve">NKABINDE Desree </t>
  </si>
  <si>
    <t xml:space="preserve">NGXAKELA Lina </t>
  </si>
  <si>
    <t>SIKHOBONDIYA Sinelizwi</t>
  </si>
  <si>
    <t xml:space="preserve">MOILOA Ororiseng  </t>
  </si>
  <si>
    <t xml:space="preserve">VEVETYE Athabile </t>
  </si>
  <si>
    <t xml:space="preserve">MTUZE Bontle </t>
  </si>
  <si>
    <t>BRUINERS Whinley</t>
  </si>
  <si>
    <t xml:space="preserve">MOKOLOJWANE Olebogeng  </t>
  </si>
  <si>
    <t xml:space="preserve">NDLOVU Andiswa </t>
  </si>
  <si>
    <t>ALBERTS Desone EDEN</t>
  </si>
  <si>
    <t xml:space="preserve">BIGGAS Kaitlin </t>
  </si>
  <si>
    <t xml:space="preserve">DITHEJANE Kgomotso </t>
  </si>
  <si>
    <t xml:space="preserve">HEERALALL Bharvna </t>
  </si>
  <si>
    <t xml:space="preserve">LINDA Fundiswa </t>
  </si>
  <si>
    <t xml:space="preserve">LINGERVELDT J-lee </t>
  </si>
  <si>
    <t xml:space="preserve">MADONDO Amahle </t>
  </si>
  <si>
    <t xml:space="preserve">MLETYWA Yolanda </t>
  </si>
  <si>
    <t>MOTSHANA Zodw</t>
  </si>
  <si>
    <t xml:space="preserve">NSUTSHA Aphiwe </t>
  </si>
  <si>
    <t xml:space="preserve">NXUMALO Mpumelelo </t>
  </si>
  <si>
    <t xml:space="preserve">GAMEDE Nosihle </t>
  </si>
  <si>
    <t>MATHIBELI Thato</t>
  </si>
  <si>
    <t xml:space="preserve">KHANYILE Kwanele </t>
  </si>
  <si>
    <t xml:space="preserve">LENYAI KARABO  </t>
  </si>
  <si>
    <t xml:space="preserve">MAHLAMVU Simone </t>
  </si>
  <si>
    <t xml:space="preserve">MOILOANYANE Lebogang </t>
  </si>
  <si>
    <t>MOKEKI Nthabeleng</t>
  </si>
  <si>
    <t xml:space="preserve">RADEBE Avelile </t>
  </si>
  <si>
    <t>SMITH Tarren</t>
  </si>
  <si>
    <t xml:space="preserve">BOWES Ashnay </t>
  </si>
  <si>
    <t xml:space="preserve">DLAMINI Londeka </t>
  </si>
  <si>
    <t xml:space="preserve">ISMAIL Taahira </t>
  </si>
  <si>
    <t xml:space="preserve">NDABEZITHA Siphesihle </t>
  </si>
  <si>
    <t xml:space="preserve">NKABANE Asanda </t>
  </si>
  <si>
    <t xml:space="preserve">RADEBE Alondwe </t>
  </si>
  <si>
    <t xml:space="preserve">WAJA Sihaam </t>
  </si>
  <si>
    <t xml:space="preserve">BEBEZA Asemahle </t>
  </si>
  <si>
    <t xml:space="preserve">BUTHELEZI Nosipho </t>
  </si>
  <si>
    <t xml:space="preserve">CHEGO Puseletso </t>
  </si>
  <si>
    <t xml:space="preserve">DASILVA Nicole </t>
  </si>
  <si>
    <t xml:space="preserve">GUMA Ayanda </t>
  </si>
  <si>
    <t xml:space="preserve">HARRILALL Ekita </t>
  </si>
  <si>
    <t>RADEBE Onalerona</t>
  </si>
  <si>
    <t xml:space="preserve">KGANARE Rethabile </t>
  </si>
  <si>
    <t xml:space="preserve">MACDONALD S </t>
  </si>
  <si>
    <t xml:space="preserve">MADLALA Asanda </t>
  </si>
  <si>
    <t xml:space="preserve">MARTIN Leah </t>
  </si>
  <si>
    <t>WINTER Katle</t>
  </si>
  <si>
    <t>NTSOKOANE Itumeleng</t>
  </si>
  <si>
    <t>MOERRANE Napaseka</t>
  </si>
  <si>
    <t>BOTES Susanna</t>
  </si>
  <si>
    <t>NKABINDE Phanele</t>
  </si>
  <si>
    <t>THABETHE Nthabiseng</t>
  </si>
  <si>
    <t>KHOSA Rhulani</t>
  </si>
  <si>
    <t>STOBER Maya</t>
  </si>
  <si>
    <t xml:space="preserve">JIANG Jing </t>
  </si>
  <si>
    <t xml:space="preserve">JACKSON Renisha </t>
  </si>
  <si>
    <t xml:space="preserve">GQULELA Eza </t>
  </si>
  <si>
    <t xml:space="preserve">BUTLER Sade' </t>
  </si>
  <si>
    <t xml:space="preserve">SIBIKA Sisipho </t>
  </si>
  <si>
    <t xml:space="preserve">MTSHAKAZI Nolubabalo </t>
  </si>
  <si>
    <t xml:space="preserve">NYSSCHENS Chervon </t>
  </si>
  <si>
    <t xml:space="preserve">JULIUS Catherine </t>
  </si>
  <si>
    <t xml:space="preserve">OOSTHUIZEN Michaela </t>
  </si>
  <si>
    <t xml:space="preserve">ALFRED Natacia </t>
  </si>
  <si>
    <t xml:space="preserve">JANTJIES Caitlin </t>
  </si>
  <si>
    <t xml:space="preserve">KING Carlin </t>
  </si>
  <si>
    <t xml:space="preserve">BOYCE Joe-lin </t>
  </si>
  <si>
    <t xml:space="preserve">KETSHWANETSE Raeesa </t>
  </si>
  <si>
    <t xml:space="preserve">MALGAS Shaandre </t>
  </si>
  <si>
    <t xml:space="preserve">POTGIETER Sheraldien </t>
  </si>
  <si>
    <t xml:space="preserve">MOLOINYANA Paballo </t>
  </si>
  <si>
    <t xml:space="preserve">MOLOINYANA Lebogang </t>
  </si>
  <si>
    <t>MOATI Nthabiseng</t>
  </si>
  <si>
    <t xml:space="preserve">MARCUS Nawaal </t>
  </si>
  <si>
    <t xml:space="preserve">ABRAHAMS Skyla </t>
  </si>
  <si>
    <t xml:space="preserve">MENIERS Zulfah </t>
  </si>
  <si>
    <t xml:space="preserve">SAIT Janine </t>
  </si>
  <si>
    <t xml:space="preserve">GAMIELDIEN Ilhaam </t>
  </si>
  <si>
    <t xml:space="preserve">ADAMS Jade </t>
  </si>
  <si>
    <t xml:space="preserve">ADONIS Shandry </t>
  </si>
  <si>
    <t xml:space="preserve">ADRIAANSE Demi </t>
  </si>
  <si>
    <t xml:space="preserve">AFRICA Natalie </t>
  </si>
  <si>
    <t xml:space="preserve">BOTHA Cagan </t>
  </si>
  <si>
    <t xml:space="preserve">BOTHMAN Chantal </t>
  </si>
  <si>
    <t xml:space="preserve">CAROLISSEN Ingrid </t>
  </si>
  <si>
    <t xml:space="preserve">CUPIDO Adrienne </t>
  </si>
  <si>
    <t xml:space="preserve">CUPIDO Ginelle </t>
  </si>
  <si>
    <t xml:space="preserve">CUPIDO Natasha </t>
  </si>
  <si>
    <t xml:space="preserve">DANIELS Selomy </t>
  </si>
  <si>
    <t xml:space="preserve">DANIELS Sharlima </t>
  </si>
  <si>
    <t xml:space="preserve">DU PLESSIS Liezel </t>
  </si>
  <si>
    <t xml:space="preserve">ERASMUS Ulricke </t>
  </si>
  <si>
    <t xml:space="preserve">FAIRBURN Verda </t>
  </si>
  <si>
    <t xml:space="preserve">FORTUIN Venrcia </t>
  </si>
  <si>
    <t xml:space="preserve">FREDERICKS Monique </t>
  </si>
  <si>
    <t xml:space="preserve">GOEDEMAN Samantha </t>
  </si>
  <si>
    <t xml:space="preserve">HENDRICKS Candice-Lynn </t>
  </si>
  <si>
    <t xml:space="preserve">HENDRICKS Melissa </t>
  </si>
  <si>
    <t xml:space="preserve">HENDRICKS Salama </t>
  </si>
  <si>
    <t xml:space="preserve">HEYNS Zanielle </t>
  </si>
  <si>
    <t xml:space="preserve">HOWARD Nevilisha </t>
  </si>
  <si>
    <t xml:space="preserve">HURLEY Nariscka </t>
  </si>
  <si>
    <t xml:space="preserve">IDAS Zenobe </t>
  </si>
  <si>
    <t xml:space="preserve">ISAACS Alycia </t>
  </si>
  <si>
    <t xml:space="preserve">ISAACS Chanice </t>
  </si>
  <si>
    <t xml:space="preserve">JACOBS Mary-Jane </t>
  </si>
  <si>
    <t xml:space="preserve">JANSEN Carla </t>
  </si>
  <si>
    <t xml:space="preserve">JOHNSON Amanda </t>
  </si>
  <si>
    <t xml:space="preserve">JULIUS Andre </t>
  </si>
  <si>
    <t xml:space="preserve">LATEGAN Heather </t>
  </si>
  <si>
    <t xml:space="preserve">LAVELOT Angelique </t>
  </si>
  <si>
    <t xml:space="preserve">LE GRANGE Lynne </t>
  </si>
  <si>
    <t xml:space="preserve">LINTNAAR Laetitia </t>
  </si>
  <si>
    <t xml:space="preserve">LOUW Amber </t>
  </si>
  <si>
    <t xml:space="preserve">NAUDE Stephanie </t>
  </si>
  <si>
    <t xml:space="preserve">MILLER Gaylyn </t>
  </si>
  <si>
    <t xml:space="preserve">PEKEUR Natasha </t>
  </si>
  <si>
    <t xml:space="preserve">PHILLIPS Marjory </t>
  </si>
  <si>
    <t xml:space="preserve">PIETERSEN Waseela </t>
  </si>
  <si>
    <t xml:space="preserve">PLAATJIES Beverley </t>
  </si>
  <si>
    <t xml:space="preserve">PURCHASE Phillip </t>
  </si>
  <si>
    <t>GERMISHUYS Una</t>
  </si>
  <si>
    <t xml:space="preserve">SAMAAI Naseegah </t>
  </si>
  <si>
    <t>Swanepoel Marlene</t>
  </si>
  <si>
    <t>Van Rooyen Estelle</t>
  </si>
  <si>
    <t>Solomon Candice</t>
  </si>
  <si>
    <t>Fielies Ronel</t>
  </si>
  <si>
    <t>Scot Tersia</t>
  </si>
  <si>
    <t>Witbooi Cassidy</t>
  </si>
  <si>
    <t>Titus Faithlin</t>
  </si>
  <si>
    <t>Lekay Megan</t>
  </si>
  <si>
    <t>Shabadsha Helloise</t>
  </si>
  <si>
    <t>HARTMAN Dellereece</t>
  </si>
  <si>
    <t>RAKANANG Gobonamang</t>
  </si>
  <si>
    <t>LETONG Keaotshepa</t>
  </si>
  <si>
    <t xml:space="preserve">MAJAVIE Mariska </t>
  </si>
  <si>
    <t xml:space="preserve">MALAMATSA Cathrine </t>
  </si>
  <si>
    <t xml:space="preserve">MASEMENE Mmabatho </t>
  </si>
  <si>
    <t xml:space="preserve">RABIE Camelia </t>
  </si>
  <si>
    <t xml:space="preserve">KAPOT Brynn </t>
  </si>
  <si>
    <t xml:space="preserve">KHANGALA LH. </t>
  </si>
  <si>
    <t xml:space="preserve">MOGONGOA MP. </t>
  </si>
  <si>
    <t xml:space="preserve">CHOSHI MF. </t>
  </si>
  <si>
    <t xml:space="preserve">SITHOLE M. </t>
  </si>
  <si>
    <t xml:space="preserve">SHELEMBE TF. </t>
  </si>
  <si>
    <t xml:space="preserve">MABUNDA TO. </t>
  </si>
  <si>
    <t xml:space="preserve">MANENZE FM. </t>
  </si>
  <si>
    <t xml:space="preserve">MARE JP. </t>
  </si>
  <si>
    <t xml:space="preserve">MASOKA TJ. </t>
  </si>
  <si>
    <t xml:space="preserve">HELEPI TE. </t>
  </si>
  <si>
    <t xml:space="preserve">MOCUMINYANE IK. </t>
  </si>
  <si>
    <t xml:space="preserve">WEVERS CB. </t>
  </si>
  <si>
    <t xml:space="preserve">NARETELA MV. </t>
  </si>
  <si>
    <t xml:space="preserve">ZATU NR. </t>
  </si>
  <si>
    <t xml:space="preserve">PIETRSE CT. </t>
  </si>
  <si>
    <t xml:space="preserve">MONONE NS. </t>
  </si>
  <si>
    <t xml:space="preserve">MODIKOE CS. </t>
  </si>
  <si>
    <t xml:space="preserve">KLEIN ML. </t>
  </si>
  <si>
    <t xml:space="preserve">ADAMS MC. </t>
  </si>
  <si>
    <t xml:space="preserve">AFRIKANER SC. </t>
  </si>
  <si>
    <t xml:space="preserve">GXASHE US. </t>
  </si>
  <si>
    <t xml:space="preserve">MALULEKE N. </t>
  </si>
  <si>
    <t xml:space="preserve">DIBETSO BL. </t>
  </si>
  <si>
    <t xml:space="preserve">MOHUDI LBN. </t>
  </si>
  <si>
    <t xml:space="preserve">MAGILINDANE P. </t>
  </si>
  <si>
    <t xml:space="preserve">JALI SC. </t>
  </si>
  <si>
    <t xml:space="preserve">GUMEDE BMZ. </t>
  </si>
  <si>
    <t xml:space="preserve">MLENZANA LO. </t>
  </si>
  <si>
    <t xml:space="preserve">NJTTAOBO N. </t>
  </si>
  <si>
    <t xml:space="preserve">SITHUNGU LC. </t>
  </si>
  <si>
    <t xml:space="preserve">NXUMALO WG. </t>
  </si>
  <si>
    <t xml:space="preserve">LOTTERING PH. </t>
  </si>
  <si>
    <t xml:space="preserve">MASOABI BZM. </t>
  </si>
  <si>
    <t xml:space="preserve">MOSE F. </t>
  </si>
  <si>
    <t xml:space="preserve">MOGAKWE MA. </t>
  </si>
  <si>
    <t xml:space="preserve">DAMONS CK. </t>
  </si>
  <si>
    <t xml:space="preserve">SHINGLE LB. </t>
  </si>
  <si>
    <t xml:space="preserve">ENCINO FLU. </t>
  </si>
  <si>
    <t xml:space="preserve">SHELA R. </t>
  </si>
  <si>
    <t xml:space="preserve">GILL C. </t>
  </si>
  <si>
    <t xml:space="preserve">NIESEL F. </t>
  </si>
  <si>
    <t xml:space="preserve">MAGERMAN L. </t>
  </si>
  <si>
    <t xml:space="preserve">NAIDOO Sandy </t>
  </si>
  <si>
    <t>JANSE VAN RENBURG Paula</t>
  </si>
  <si>
    <t xml:space="preserve">BHARATH Shivadhna </t>
  </si>
  <si>
    <t xml:space="preserve">GOVENDER Haley </t>
  </si>
  <si>
    <t>KACHELHOFFER Annalie</t>
  </si>
  <si>
    <t>RAMALINGAM Sasini</t>
  </si>
  <si>
    <t>MOODLEY Suvaria</t>
  </si>
  <si>
    <t>ANANDHPURI Khiara</t>
  </si>
  <si>
    <t>PILLAY Karen</t>
  </si>
  <si>
    <t>PILLAY Kimeshni</t>
  </si>
  <si>
    <t>REDDY Kailey Anne</t>
  </si>
  <si>
    <t>MAHARAJ Narisha</t>
  </si>
  <si>
    <t>BALLIM Faeeza</t>
  </si>
  <si>
    <t>LISTER Fiona</t>
  </si>
  <si>
    <t>MCDONALD Audrey</t>
  </si>
  <si>
    <t xml:space="preserve">JASSIEM Jamiela </t>
  </si>
  <si>
    <t>MOLL Alet</t>
  </si>
  <si>
    <t xml:space="preserve">NOMDO Celeste </t>
  </si>
  <si>
    <t>MAHARAJ Kaminie</t>
  </si>
  <si>
    <t>RAMALINGAM Shavishka</t>
  </si>
  <si>
    <t>DLAMINI Hapiness</t>
  </si>
  <si>
    <t>BANDU Indrani</t>
  </si>
  <si>
    <t xml:space="preserve">MJWARA Slindile </t>
  </si>
  <si>
    <t xml:space="preserve">CHILIZA Zuziwe </t>
  </si>
  <si>
    <t xml:space="preserve">SOSIBO Amahle </t>
  </si>
  <si>
    <t xml:space="preserve">MBABLA Mbali </t>
  </si>
  <si>
    <t xml:space="preserve">MONNAKGOTLA Tiisetso </t>
  </si>
  <si>
    <t>MONNAKGOTLA Tiisetsang</t>
  </si>
  <si>
    <t xml:space="preserve">SHANTI Thando </t>
  </si>
  <si>
    <t xml:space="preserve">TAU Matlhogonolo </t>
  </si>
  <si>
    <t xml:space="preserve">SEBETLELA Lerato </t>
  </si>
  <si>
    <t xml:space="preserve">SELEBALO Boitumelo </t>
  </si>
  <si>
    <t xml:space="preserve">MOTSEKO Caroline </t>
  </si>
  <si>
    <t>PAGE Sheila</t>
  </si>
  <si>
    <t xml:space="preserve">SEIPHETLHO R </t>
  </si>
  <si>
    <t>SCHALKWYK Bronwen</t>
  </si>
  <si>
    <t>MJONA Mathapelo</t>
  </si>
  <si>
    <t>MUNSAMY Alyssa </t>
  </si>
  <si>
    <t>BHENGU Apiwe</t>
  </si>
  <si>
    <t>GOVENDER Shivasthi </t>
  </si>
  <si>
    <t>KGATWE Masabata</t>
  </si>
  <si>
    <t xml:space="preserve">MADIMABE Mapaseka </t>
  </si>
  <si>
    <t>SCHOOMBEE Elsa</t>
  </si>
  <si>
    <t>QOLINDABA Elvis</t>
  </si>
  <si>
    <t>NCITSHANA Zoliswa</t>
  </si>
  <si>
    <t>MATSIE Halaletsang</t>
  </si>
  <si>
    <t>TALENG Bonolo</t>
  </si>
  <si>
    <t>MOJAKI Botshelo</t>
  </si>
  <si>
    <t>MBOTHWANE Charmaine</t>
  </si>
  <si>
    <t>MAJAHA Refilwe</t>
  </si>
  <si>
    <t>MASHWABI Boipelo</t>
  </si>
  <si>
    <t>LETSEKA Mpho</t>
  </si>
  <si>
    <t>LUDICK Anke</t>
  </si>
  <si>
    <t>VAN DER WALT Debbie</t>
  </si>
  <si>
    <t>BENNETTS Eunette</t>
  </si>
  <si>
    <t>SNYMAN Marne</t>
  </si>
  <si>
    <t>LUBBE Ameri</t>
  </si>
  <si>
    <t>BENNECKE Sophia</t>
  </si>
  <si>
    <t>Fourie Thea</t>
  </si>
  <si>
    <t xml:space="preserve">DHLEWAYO Felicia </t>
  </si>
  <si>
    <t xml:space="preserve">MAAKE Bridgete </t>
  </si>
  <si>
    <t xml:space="preserve">SEKELE Lerato </t>
  </si>
  <si>
    <t xml:space="preserve">KHUMALO Nonsipo </t>
  </si>
  <si>
    <t xml:space="preserve">NCUBE Belinda </t>
  </si>
  <si>
    <t xml:space="preserve">NKABINDE Sanele </t>
  </si>
  <si>
    <t xml:space="preserve">BUTHELEZI Sithembile </t>
  </si>
  <si>
    <t xml:space="preserve">NTSOKOANE Ithumeleng </t>
  </si>
  <si>
    <t>MOLOI Lusanda</t>
  </si>
  <si>
    <t>HADEBE Nothando</t>
  </si>
  <si>
    <t>BUTHELEZI Xoloswa F</t>
  </si>
  <si>
    <t>SIMELANE Innocencia B</t>
  </si>
  <si>
    <t>DLAMINI Simelokuhle</t>
  </si>
  <si>
    <t>NDLANGAMANDLA Sinenhlanhla</t>
  </si>
  <si>
    <t>NKOSI Siyamthanda</t>
  </si>
  <si>
    <t>STANFORDS Mbali N</t>
  </si>
  <si>
    <t xml:space="preserve">NDLANGAMANDLA Sthandwa R </t>
  </si>
  <si>
    <t>KUNENE Xolile L</t>
  </si>
  <si>
    <t>MATHE Mbali</t>
  </si>
  <si>
    <t>NDANGAMANDLA Sphokazi</t>
  </si>
  <si>
    <t>KHANYI Thobeka</t>
  </si>
  <si>
    <t>SIBEKO Sivuyile G</t>
  </si>
  <si>
    <t>LUSHABA Thandolwethu</t>
  </si>
  <si>
    <t>NDLANGAMANDLA Noxolo V</t>
  </si>
  <si>
    <t>KHUMALO Minenhle N</t>
  </si>
  <si>
    <t xml:space="preserve">UTH </t>
  </si>
  <si>
    <t xml:space="preserve">JACOBS Raquel </t>
  </si>
  <si>
    <t>HLALUKANA Liyakhanya</t>
  </si>
  <si>
    <t>NCITSHANE Zusande</t>
  </si>
  <si>
    <t>MDUNYELWA Aviwe</t>
  </si>
  <si>
    <t>NYALAMBE Sanga</t>
  </si>
  <si>
    <t>NGXAKELA Singiswa</t>
  </si>
  <si>
    <t>NKOMANE Siniphe</t>
  </si>
  <si>
    <t>LUFUTHA Zinzi</t>
  </si>
  <si>
    <t xml:space="preserve">MANGA Meenal </t>
  </si>
  <si>
    <t xml:space="preserve">KAJAL Itchu </t>
  </si>
  <si>
    <t xml:space="preserve">NAIDU Saiisha </t>
  </si>
  <si>
    <t xml:space="preserve">PRICE Linda </t>
  </si>
  <si>
    <t xml:space="preserve">TSHUPETSO  Julia </t>
  </si>
  <si>
    <t>MATSHOGO Kutlwano</t>
  </si>
  <si>
    <t>KUJANE Boitumelo</t>
  </si>
  <si>
    <t>KAUDI Mabontle</t>
  </si>
  <si>
    <t xml:space="preserve">YANE Tshegofatso </t>
  </si>
  <si>
    <t xml:space="preserve">MACHOGO Neo </t>
  </si>
  <si>
    <t>DLADLA Owami</t>
  </si>
  <si>
    <t>DLADLA Nonkazimulo</t>
  </si>
  <si>
    <t>HADEBE Nqobile</t>
  </si>
  <si>
    <t>MAZIBUKO Anele</t>
  </si>
  <si>
    <t>MBONGWA Nomvula</t>
  </si>
  <si>
    <t>SHELEMBE Abongwe</t>
  </si>
  <si>
    <t>DLADLA Ayaphila</t>
  </si>
  <si>
    <t>MBELE Amile</t>
  </si>
  <si>
    <t>MCHUNU Philile</t>
  </si>
  <si>
    <t>NDLOVU Snelile</t>
  </si>
  <si>
    <t>ZUMA Zekhethelo</t>
  </si>
  <si>
    <t>MOSE Moipone</t>
  </si>
  <si>
    <t>MAHLANGU Siphelele</t>
  </si>
  <si>
    <t>YENDE Siphiwesehle</t>
  </si>
  <si>
    <t>MAHLALELA Nolile</t>
  </si>
  <si>
    <t>SKHOSANE Zinhle</t>
  </si>
  <si>
    <t>SHONGWE Shaun</t>
  </si>
  <si>
    <t>ZWANE Mbali</t>
  </si>
  <si>
    <t>MTHOMBENI Thandiwe</t>
  </si>
  <si>
    <t>SAMBO Nomfundo</t>
  </si>
  <si>
    <t>NKOSI Nombuso</t>
  </si>
  <si>
    <t>SAMBO Zanele</t>
  </si>
  <si>
    <t>KHUBEKA Zethu</t>
  </si>
  <si>
    <t>MOKOENA Nhlanhla</t>
  </si>
  <si>
    <t>STRETTON Martha</t>
  </si>
  <si>
    <t>SHABANGU Thulile</t>
  </si>
  <si>
    <t>MOATI Confidence</t>
  </si>
  <si>
    <t>MOHATLI Morubula</t>
  </si>
  <si>
    <t>MAKUA Precious</t>
  </si>
  <si>
    <t>MONARENG Motlalepula</t>
  </si>
  <si>
    <t>RAMPEDI Tshwanelo</t>
  </si>
  <si>
    <t>NKADIMENG Maria</t>
  </si>
  <si>
    <t>MASHABELA Kholofelo</t>
  </si>
  <si>
    <t>KGANEDI Tamia</t>
  </si>
  <si>
    <t>MAHLANGU Nelly</t>
  </si>
  <si>
    <t>MTSWENE Cathrine</t>
  </si>
  <si>
    <t>MAKGOBA Mamoraka</t>
  </si>
  <si>
    <t>PHETLA Koketso</t>
  </si>
  <si>
    <t>MCHUNU Zesuliwe</t>
  </si>
  <si>
    <t>VAN DER WALT Jeanette</t>
  </si>
  <si>
    <t>DLADLA Noxolo</t>
  </si>
  <si>
    <t>MAJOLA Thandoluhle</t>
  </si>
  <si>
    <t>MBHELE Banele</t>
  </si>
  <si>
    <t>NKABINDE Mandisa</t>
  </si>
  <si>
    <t>SIX Sibongile</t>
  </si>
  <si>
    <t>MKHWEBANE Lindiwe</t>
  </si>
  <si>
    <t>BABUENG Thebe</t>
  </si>
  <si>
    <t>MOTSHWARAKGOLE Karabo Angela</t>
  </si>
  <si>
    <t>PHODISHO Mnisi</t>
  </si>
  <si>
    <t>DIEDERICKS Aaminah</t>
  </si>
  <si>
    <t>MAKUA Abgel</t>
  </si>
  <si>
    <t>NTALI Siyandisa</t>
  </si>
  <si>
    <t>OSMAN Nazeema</t>
  </si>
  <si>
    <t>NDYWABASINI Phiwokuhle</t>
  </si>
  <si>
    <t>SANDOVANA Sinamandla</t>
  </si>
  <si>
    <t>HARRIS Tazmin</t>
  </si>
  <si>
    <t>KHAN Samiyah</t>
  </si>
  <si>
    <t>MTSHAWULANA Banam</t>
  </si>
  <si>
    <t>ISAACS Zayaan</t>
  </si>
  <si>
    <t>NTSULUNGO Caelyn</t>
  </si>
  <si>
    <t>KHAN Zuhairaa</t>
  </si>
  <si>
    <t>NTINGOLWANA Onele</t>
  </si>
  <si>
    <t>VALENTYNE Toufeeqah</t>
  </si>
  <si>
    <t>VALENTYNE Kashiefa</t>
  </si>
  <si>
    <t>ABRAHAMS Naeema</t>
  </si>
  <si>
    <t>PIETERSEN Kayzlin</t>
  </si>
  <si>
    <t>VENTER Annatjie</t>
  </si>
  <si>
    <t>DU TOIT Marli</t>
  </si>
  <si>
    <t>AURET Bianca</t>
  </si>
  <si>
    <t>VAN DEN BOSCH Mieke</t>
  </si>
  <si>
    <t>MULLER Marlize</t>
  </si>
  <si>
    <t>TSAI Ashley</t>
  </si>
  <si>
    <t>TOTARAM Nitara</t>
  </si>
  <si>
    <t>NGUBANE Bonisiwe</t>
  </si>
  <si>
    <t>MAKOLOI Thandi</t>
  </si>
  <si>
    <t>MBALENHLE Felicia</t>
  </si>
  <si>
    <t xml:space="preserve">MOKGELE Kutlwisiso </t>
  </si>
  <si>
    <t>NDLOVU Ntombenhle</t>
  </si>
  <si>
    <t>BISSEGSAR Jamie</t>
  </si>
  <si>
    <t>MAJOLA Zizipho</t>
  </si>
  <si>
    <t>ADENDORFF Ra’eesha</t>
  </si>
  <si>
    <t>MATSEPE Molehi</t>
  </si>
  <si>
    <t>SHAIK Zoakirah</t>
  </si>
  <si>
    <t>ZULUL Nondumiso</t>
  </si>
  <si>
    <t>MBONAMBI Thandeka</t>
  </si>
  <si>
    <t>NYANDENI Busisiwe</t>
  </si>
  <si>
    <t>MAPHUMULO Londiwe</t>
  </si>
  <si>
    <t>WESSELS Annalie</t>
  </si>
  <si>
    <t>CHAUKE Lusia</t>
  </si>
  <si>
    <t>MANKGE Tjego</t>
  </si>
  <si>
    <t>MAPHOSA Phogole Thalitha</t>
  </si>
  <si>
    <t>BALOYI N.C</t>
  </si>
  <si>
    <t>NOBELA Nolwazi</t>
  </si>
  <si>
    <t>LEKGANYANE Essie</t>
  </si>
  <si>
    <t>DORAHS Dikgale</t>
  </si>
  <si>
    <t>BATSHOLENG Shephanie</t>
  </si>
  <si>
    <t>SHAI Katlego</t>
  </si>
  <si>
    <t>LEKUBU Thagafatso</t>
  </si>
  <si>
    <t>MAGOLEGO Tshidi</t>
  </si>
  <si>
    <t>NKALANGA Sakhile</t>
  </si>
  <si>
    <t>ODOULE Hannah</t>
  </si>
  <si>
    <t>MHLANGA Busisiwe</t>
  </si>
  <si>
    <t>CHALALE Bonolo</t>
  </si>
  <si>
    <t>BUWA Ntombobongo</t>
  </si>
  <si>
    <t>JORDAAN Rosslynne</t>
  </si>
  <si>
    <t>CANNON Haily</t>
  </si>
  <si>
    <t>BEDENI Baphiwe</t>
  </si>
  <si>
    <t>CHITISO Siphokazi</t>
  </si>
  <si>
    <t>ZONDWAYO Simamkele</t>
  </si>
  <si>
    <t>SAMENTE Zandiswa</t>
  </si>
  <si>
    <t>TIKANA SIndiswa</t>
  </si>
  <si>
    <t>MAJOLA Sibulele</t>
  </si>
  <si>
    <t>MHLONTLO Siphokazi</t>
  </si>
  <si>
    <t>DAZANA Ntombenani</t>
  </si>
  <si>
    <t>MSONGELWA Nomnhanha</t>
  </si>
  <si>
    <t>GOSI Thembeka</t>
  </si>
  <si>
    <t>MEYER Anna-Marie</t>
  </si>
  <si>
    <t>DE KORTE Antionetta Magdalaine</t>
  </si>
  <si>
    <t>ARTHUR Wasiela</t>
  </si>
  <si>
    <t>CHAPMAN Sidonia</t>
  </si>
  <si>
    <t>DAVIDS F</t>
  </si>
  <si>
    <t>COMBRINCK S</t>
  </si>
  <si>
    <t>CITABATWA P</t>
  </si>
  <si>
    <t>BOER A</t>
  </si>
  <si>
    <t>MABUNDA P D</t>
  </si>
  <si>
    <t>MASEKO T J</t>
  </si>
  <si>
    <t>MKARI D G</t>
  </si>
  <si>
    <t>NJONI S S</t>
  </si>
  <si>
    <t>MAGAZI T F</t>
  </si>
  <si>
    <t>MOLOTO S P</t>
  </si>
  <si>
    <t>MTHETWA J P</t>
  </si>
  <si>
    <t>ZIKKALI H B</t>
  </si>
  <si>
    <t>RITI N R</t>
  </si>
  <si>
    <t>MARETELA M V</t>
  </si>
  <si>
    <t>DYSSEL S A</t>
  </si>
  <si>
    <t>KUNENE T P M</t>
  </si>
  <si>
    <t>MALINGA N</t>
  </si>
  <si>
    <t>KUNENE S C</t>
  </si>
  <si>
    <t>DUMA N R</t>
  </si>
  <si>
    <t>SMITH E V B</t>
  </si>
  <si>
    <t>BUFFEL V N</t>
  </si>
  <si>
    <t>ARENDSE M A</t>
  </si>
  <si>
    <t>JONKERS-PILAY S R</t>
  </si>
  <si>
    <t>KHUMALO Nkosingiphile</t>
  </si>
  <si>
    <t xml:space="preserve">MANQELE Simphiwe </t>
  </si>
  <si>
    <t>BHEJEZULU Nosiphiwo</t>
  </si>
  <si>
    <t xml:space="preserve">HLATSHWAYO Nosipho </t>
  </si>
  <si>
    <t xml:space="preserve">KWENENE Lusanda </t>
  </si>
  <si>
    <t>SOSIBO Thandiwe</t>
  </si>
  <si>
    <t>NDLOVU Nothando</t>
  </si>
  <si>
    <t>MHLONGO Hlengeka</t>
  </si>
  <si>
    <t>MYEZA Zandile</t>
  </si>
  <si>
    <t>MHLONGO Aphile</t>
  </si>
  <si>
    <t>MCHUNU Noxolo</t>
  </si>
  <si>
    <t>SIBIYA Sibongile</t>
  </si>
  <si>
    <t>MNYANDU Sthabile</t>
  </si>
  <si>
    <t>NDLOVU Thandeka</t>
  </si>
  <si>
    <t>MTHETHWA Sphesihle</t>
  </si>
  <si>
    <t>MKHIZE Nomathandazo</t>
  </si>
  <si>
    <t>DLAMINI Mbhekiseni</t>
  </si>
  <si>
    <t>SIBIYA Nelisiwe</t>
  </si>
  <si>
    <t xml:space="preserve">MOGWERA Keitumetse </t>
  </si>
  <si>
    <t xml:space="preserve">MOSHAGENG Ipelo </t>
  </si>
  <si>
    <t xml:space="preserve">NKATE Remofilwe </t>
  </si>
  <si>
    <t xml:space="preserve">DLAMINI Lerato </t>
  </si>
  <si>
    <t>MPHAGELE Refilwe</t>
  </si>
  <si>
    <t>KGALEGI Omolemo</t>
  </si>
  <si>
    <t>PILANE Gomolemo</t>
  </si>
  <si>
    <t>MAUTLAN Oratile</t>
  </si>
  <si>
    <t>FORTUIN Jovermia</t>
  </si>
  <si>
    <t>FORTUIN Lekeshia</t>
  </si>
  <si>
    <t>VAN WYK Waylisha</t>
  </si>
  <si>
    <t>JEPHTA Chante</t>
  </si>
  <si>
    <t>STEYN Amanda</t>
  </si>
  <si>
    <t>CLOETE Beaulin</t>
  </si>
  <si>
    <t>MARTIN Stephany</t>
  </si>
  <si>
    <t>MUTONKOLE Banze</t>
  </si>
  <si>
    <t>TIETIES Danielle</t>
  </si>
  <si>
    <t>SMITH Jo-Mary</t>
  </si>
  <si>
    <t>LUCAS Mery-Leigh</t>
  </si>
  <si>
    <t>GENTLES Tuelin</t>
  </si>
  <si>
    <t>KAZADI Alexia</t>
  </si>
  <si>
    <t>BEUKES Beyonce</t>
  </si>
  <si>
    <t>MATROOS Zoey</t>
  </si>
  <si>
    <t>JANSEN Tziona</t>
  </si>
  <si>
    <t>OLIVIER Shaylin</t>
  </si>
  <si>
    <t>SONDAY Ganaan</t>
  </si>
  <si>
    <t>SONDAY Rochica</t>
  </si>
  <si>
    <t>VAN DER MERWE Leah</t>
  </si>
  <si>
    <t>MOGALADI Briana</t>
  </si>
  <si>
    <t>JOHNSON Timeecka</t>
  </si>
  <si>
    <t xml:space="preserve">TALIEP Imaan </t>
  </si>
  <si>
    <t>NASSON Leah</t>
  </si>
  <si>
    <t>MITCHELL Azraa</t>
  </si>
  <si>
    <t>LOTTERING Monique</t>
  </si>
  <si>
    <t>BLAINE Jo Dean</t>
  </si>
  <si>
    <t>SWANEVELDER Ronel</t>
  </si>
  <si>
    <t>Sishuba Sisikazi</t>
  </si>
  <si>
    <t>Somtswayi Ntomboxolo</t>
  </si>
  <si>
    <t>Fetumane Ziyanda</t>
  </si>
  <si>
    <t>Mhlatshana Sinesipho</t>
  </si>
  <si>
    <t>Mafanya Dimpo</t>
  </si>
  <si>
    <t>Ngxeke Athule</t>
  </si>
  <si>
    <t>Pesi zusiphe</t>
  </si>
  <si>
    <t>Skhwebu Asive</t>
  </si>
  <si>
    <t>Adonisi Sinothando</t>
  </si>
  <si>
    <t>Chanique Beucht</t>
  </si>
  <si>
    <t>Mfeketho Lukhona</t>
  </si>
  <si>
    <t>CAMPHER Charne'</t>
  </si>
  <si>
    <t>ALEXANDER Jada</t>
  </si>
  <si>
    <t>SIMONS Chelsea</t>
  </si>
  <si>
    <t>BAART Hope</t>
  </si>
  <si>
    <t>JOSEPH Sarah-Lee</t>
  </si>
  <si>
    <t>CADLES Brinleigh</t>
  </si>
  <si>
    <t>BOTHA Britney</t>
  </si>
  <si>
    <t>BEUKES Robin Lee</t>
  </si>
  <si>
    <t>EBERHARDT Kayla</t>
  </si>
  <si>
    <t>ISMAIL Kauthar</t>
  </si>
  <si>
    <t>TALIEP Shabirah</t>
  </si>
  <si>
    <t>WILLIAMS Nia</t>
  </si>
  <si>
    <t>MALLUKA Rhea</t>
  </si>
  <si>
    <t>PETERSEN Jada</t>
  </si>
  <si>
    <t>FORTUNE Jaylin</t>
  </si>
  <si>
    <t>MALAMATSE Rebeca</t>
  </si>
  <si>
    <t>MAHLOANA Bontle</t>
  </si>
  <si>
    <t>CHARLES Lamees</t>
  </si>
  <si>
    <t>WAGNER Clare</t>
  </si>
  <si>
    <t>SCHOLTZ Juane</t>
  </si>
  <si>
    <t>MODISENYANI Rhetabile</t>
  </si>
  <si>
    <t>DHLOMO Lesego Thandi</t>
  </si>
  <si>
    <t>VILAKAZI Ayanda</t>
  </si>
  <si>
    <t>ONGUNO Ndidi</t>
  </si>
  <si>
    <t>KHAN Qudayshia</t>
  </si>
  <si>
    <t>PIETERSEN Tazlin</t>
  </si>
  <si>
    <t>MOHATLI Chrestina</t>
  </si>
  <si>
    <t>SALIE Tamara</t>
  </si>
  <si>
    <t>RUITERS Logan</t>
  </si>
  <si>
    <t>Cleo</t>
  </si>
  <si>
    <t>WILLIAMS Emily</t>
  </si>
  <si>
    <t>MARTIN Tyler</t>
  </si>
  <si>
    <t>MAITSHOTLO Botshelo</t>
  </si>
  <si>
    <t>SIMONS Zahra</t>
  </si>
  <si>
    <t>DAVIDS Tatum</t>
  </si>
  <si>
    <t>WESSON Angelique</t>
  </si>
  <si>
    <t xml:space="preserve">MAKOLOTE Amogelang </t>
  </si>
  <si>
    <t>PILLAY Judy</t>
  </si>
  <si>
    <t>KGANARE Refilwe</t>
  </si>
  <si>
    <t>FOURIE Riana</t>
  </si>
  <si>
    <t>NYOKONG Sponyono</t>
  </si>
  <si>
    <t>MOLELEKOA Bokang</t>
  </si>
  <si>
    <t>MOKONE Thato</t>
  </si>
  <si>
    <t>SENYE Thato</t>
  </si>
  <si>
    <t>ENGELBRECHT Cindy</t>
  </si>
  <si>
    <t>Kutlo Khabae</t>
  </si>
  <si>
    <t>Pelontle Mmolaeng</t>
  </si>
  <si>
    <t>SWART Minette</t>
  </si>
  <si>
    <t>SWART Angelique</t>
  </si>
  <si>
    <t>ANJA Lamont</t>
  </si>
  <si>
    <t>MOKOENA Tsego</t>
  </si>
  <si>
    <t>MAKOLA Sibongile</t>
  </si>
  <si>
    <t xml:space="preserve">PAILANE Kutlaano </t>
  </si>
  <si>
    <t>BROWN Tamryn</t>
  </si>
  <si>
    <t>MERATE Gigi</t>
  </si>
  <si>
    <t>GOVENDER Mikayla</t>
  </si>
  <si>
    <t>NENE Mandisa</t>
  </si>
  <si>
    <t>KOMETSI Khalalelo</t>
  </si>
  <si>
    <t>KARREEBOS Refiloe</t>
  </si>
  <si>
    <t>MATHE Lerato</t>
  </si>
  <si>
    <t>MAJANE Rethabile</t>
  </si>
  <si>
    <t>MOKGELEDI Atlegang</t>
  </si>
  <si>
    <t>LIPHOKO Katleho</t>
  </si>
  <si>
    <t>VOLKWYN Lorna</t>
  </si>
  <si>
    <t>KOTZE Sashanay</t>
  </si>
  <si>
    <t>Letshego PHEKONYANE</t>
  </si>
  <si>
    <t>GILLMORE Jowaida</t>
  </si>
  <si>
    <t>SCHEEPERS Micarla</t>
  </si>
  <si>
    <t>OKTOBER Riana</t>
  </si>
  <si>
    <t>LUKAS Turshia</t>
  </si>
  <si>
    <t>GERTSE Kaitelyn-Aan</t>
  </si>
  <si>
    <t>DE KLERK Debra</t>
  </si>
  <si>
    <t>WENASE Olohando</t>
  </si>
  <si>
    <t>WENASE Lisakhanya</t>
  </si>
  <si>
    <t>PONGWANA Sixolile</t>
  </si>
  <si>
    <t>ZANAZO Onesimo</t>
  </si>
  <si>
    <t>TOM Ntombikayise</t>
  </si>
  <si>
    <t>MAPE Lina</t>
  </si>
  <si>
    <t>NANGU Phiwe</t>
  </si>
  <si>
    <t>MONGAMELI Phelokazi</t>
  </si>
  <si>
    <t>MWEZENI Lizalise</t>
  </si>
  <si>
    <t>MNGOMA Andiswa</t>
  </si>
  <si>
    <t>MQUQU Neziswa</t>
  </si>
  <si>
    <t>NTYINGOLWANA Siziphiwe</t>
  </si>
  <si>
    <t>MAFOSI Lelethu</t>
  </si>
  <si>
    <t>MATHODLANA Yonelani</t>
  </si>
  <si>
    <t>NOGADA Ithandile</t>
  </si>
  <si>
    <t>DANILE Sinongiwe</t>
  </si>
  <si>
    <t>GUGA Sibulele</t>
  </si>
  <si>
    <t>MANGOLOTHI solwethu</t>
  </si>
  <si>
    <t>DOTYENI Zinzi</t>
  </si>
  <si>
    <t>MDODANA Yonwaba</t>
  </si>
  <si>
    <t>TYUSE Inam</t>
  </si>
  <si>
    <t>VUKUVUKU Sinesipho</t>
  </si>
  <si>
    <t>NYUBELA Sinalo</t>
  </si>
  <si>
    <t>MTEBELE Jabulile</t>
  </si>
  <si>
    <t>MNQUNYANA Niyakha</t>
  </si>
  <si>
    <t>VAKALISA Inga</t>
  </si>
  <si>
    <t>SIYEU YEU Liyabona</t>
  </si>
  <si>
    <t>NKOSANA Phiwekazi</t>
  </si>
  <si>
    <t>KULA Leoshay</t>
  </si>
  <si>
    <t>LIYABONA Limekhaya</t>
  </si>
  <si>
    <t>MAKAULA Lungiswa</t>
  </si>
  <si>
    <t>MAPHEKULA Athobile</t>
  </si>
  <si>
    <t>VAN DERWESTHEIZI Lee Ann</t>
  </si>
  <si>
    <t>REDCLIFF Alvida</t>
  </si>
  <si>
    <t>MBANGE Avela</t>
  </si>
  <si>
    <t>NOMBIBA Nqabisa</t>
  </si>
  <si>
    <t>SOSHANGANE Bulelwa</t>
  </si>
  <si>
    <t>LANGA Yolanda</t>
  </si>
  <si>
    <t>MOTLOUNG Palesa</t>
  </si>
  <si>
    <t>MDA ATHI Aphiwe</t>
  </si>
  <si>
    <t>ROSSOUW Lucy</t>
  </si>
  <si>
    <t>MOUTON IMKE</t>
  </si>
  <si>
    <t>NACKERDIEN Zahra</t>
  </si>
  <si>
    <t>SWARTS Demi - Dee</t>
  </si>
  <si>
    <t>COGILL Warda</t>
  </si>
  <si>
    <t>TUIYLA Sinovuyo</t>
  </si>
  <si>
    <t>NKUKE Palesa</t>
  </si>
  <si>
    <t>MOHOKARE Maboitumelo</t>
  </si>
  <si>
    <t>MATSHE Amogelang</t>
  </si>
  <si>
    <t>KGOSIEMANG Katlego</t>
  </si>
  <si>
    <t>MODIKA Khensani</t>
  </si>
  <si>
    <t>MAKGETA Karabo</t>
  </si>
  <si>
    <t>MANANA Faith</t>
  </si>
  <si>
    <t>MALEGASE Mangali</t>
  </si>
  <si>
    <t>DIEDERICKS Refilwe</t>
  </si>
  <si>
    <t>MATTHEE Bokamoso</t>
  </si>
  <si>
    <t>PHILLIS Justin</t>
  </si>
  <si>
    <t>LEGABARE Bahedile</t>
  </si>
  <si>
    <t>MABOZO Amogelang</t>
  </si>
  <si>
    <t>THOMAS Lesedi</t>
  </si>
  <si>
    <t>SEKHARUME Tlotlano</t>
  </si>
  <si>
    <t>QWITI Thando</t>
  </si>
  <si>
    <t>SISILANA Asavela</t>
  </si>
  <si>
    <t>KWES Lesedi</t>
  </si>
  <si>
    <t>MOGATLE Pabalelo</t>
  </si>
  <si>
    <t>STEENKAMP Raynelle</t>
  </si>
  <si>
    <t>KORSTEN Lee-Ann</t>
  </si>
  <si>
    <t>SEKHARUME Paballo</t>
  </si>
  <si>
    <t>VAN WYK Nicole</t>
  </si>
  <si>
    <t>LONG Nashnique</t>
  </si>
  <si>
    <t>GOUS Mershel</t>
  </si>
  <si>
    <t>LEKGOBO Rosechelle</t>
  </si>
  <si>
    <t>HARTOGH Delecia</t>
  </si>
  <si>
    <t>HEYNES Alicia</t>
  </si>
  <si>
    <t>FERREIRA Eleanor</t>
  </si>
  <si>
    <t>NORDIER Meri</t>
  </si>
  <si>
    <t>VAN HEERDEN Juliette</t>
  </si>
  <si>
    <t>VAN RENBURG Simone J</t>
  </si>
  <si>
    <t>MAPHANGA Keitumetse</t>
  </si>
  <si>
    <t>MMATLI Lobisa</t>
  </si>
  <si>
    <t>MSIKINYA Nomhle</t>
  </si>
  <si>
    <t>RABAONE Nkwe</t>
  </si>
  <si>
    <t>NGOVENI Omphile</t>
  </si>
  <si>
    <t>KODISANG Matshepo</t>
  </si>
  <si>
    <t>HILL Emily</t>
  </si>
  <si>
    <t>MYENI Jabu</t>
  </si>
  <si>
    <t>MDLETSHE Zanele</t>
  </si>
  <si>
    <t>DUBE Noxolo</t>
  </si>
  <si>
    <t>MBATHA Nosipho</t>
  </si>
  <si>
    <t>SIBIYA Phumelele</t>
  </si>
  <si>
    <t>NGUBANE Boniswe</t>
  </si>
  <si>
    <t>MBELE Dineo</t>
  </si>
  <si>
    <t>KHOSANA Khanyisile</t>
  </si>
  <si>
    <t>MATLALETSA Moji</t>
  </si>
  <si>
    <t>MADOLO Nomathando</t>
  </si>
  <si>
    <t>MOHALE Queen</t>
  </si>
  <si>
    <t>NDWANDWE Lusanda</t>
  </si>
  <si>
    <t>HLONGWA Nhlalenhle</t>
  </si>
  <si>
    <t>NDWAMNDWE Sxolile</t>
  </si>
  <si>
    <t>NDLOVU Noluthando</t>
  </si>
  <si>
    <t>ZONDI Nomvula</t>
  </si>
  <si>
    <t>ZUMA Nandipha</t>
  </si>
  <si>
    <t>HOUGHTON Brenda</t>
  </si>
  <si>
    <t xml:space="preserve">WEST Emily </t>
  </si>
  <si>
    <t xml:space="preserve">MECWI Tsholofelo </t>
  </si>
  <si>
    <t>LAWAN Charne</t>
  </si>
  <si>
    <t>HANNIE Persus</t>
  </si>
  <si>
    <t>SALIE Zahra</t>
  </si>
  <si>
    <t>SOROUR Keira</t>
  </si>
  <si>
    <t>FESTUS Femke</t>
  </si>
  <si>
    <t>KENNARD Zané</t>
  </si>
  <si>
    <t>FAKEY Habibah</t>
  </si>
  <si>
    <t>FAKEY Jazirah</t>
  </si>
  <si>
    <t>MALEMBE Olwethu</t>
  </si>
  <si>
    <t>SHABALALA Andiswa</t>
  </si>
  <si>
    <t>MZOLO Thandolwethu</t>
  </si>
  <si>
    <t>MENYELWA Bongeka</t>
  </si>
  <si>
    <t>ZWANE Nokwanda</t>
  </si>
  <si>
    <t>NXUMALO Silindile</t>
  </si>
  <si>
    <t xml:space="preserve">MAVIMBELA Zethembiso </t>
  </si>
  <si>
    <t>NGOBENDE Mbali</t>
  </si>
  <si>
    <t xml:space="preserve">KEBODIWANG Tshepang           </t>
  </si>
  <si>
    <t>LEJAHE Gaolatlheope</t>
  </si>
  <si>
    <t>MOGOTSI Sesha</t>
  </si>
  <si>
    <t>MOROKE Kaone</t>
  </si>
  <si>
    <t>JAWE Wame</t>
  </si>
  <si>
    <t>RAESEMA Rorisang</t>
  </si>
  <si>
    <t>MQOKOYI  Wande</t>
  </si>
  <si>
    <t>MQOKOYI  Qhama</t>
  </si>
  <si>
    <t>SIGWIJI Asiphe</t>
  </si>
  <si>
    <t>TIYANE Zandile</t>
  </si>
  <si>
    <t>NAIDOO Purushu</t>
  </si>
  <si>
    <t>MADLALA Zekhethelo</t>
  </si>
  <si>
    <t>MCHUNU Palesa</t>
  </si>
  <si>
    <t>LUTHULI Amahle</t>
  </si>
  <si>
    <t>ZONDI Silindokuhle</t>
  </si>
  <si>
    <t>PRETORIUS Maxine</t>
  </si>
  <si>
    <t>JOUBERT Mornechia</t>
  </si>
  <si>
    <t>INNES Monique</t>
  </si>
  <si>
    <t>RHODE Junelle</t>
  </si>
  <si>
    <t>SIBEKO Xolile</t>
  </si>
  <si>
    <t>NDLAMINI Ayabonga</t>
  </si>
  <si>
    <t>TSAI Ashlyn</t>
  </si>
  <si>
    <t>NACKERDIEN Musfika</t>
  </si>
  <si>
    <t>MPEDI Ntabiseng</t>
  </si>
  <si>
    <t>NYEMBE Happy</t>
  </si>
  <si>
    <t>MOERANA Mapaseka</t>
  </si>
  <si>
    <t>MOFOKENG Thato Sphesihle</t>
  </si>
  <si>
    <t>THEBE KEARABETSWE</t>
  </si>
  <si>
    <t>MPONENG NONHLANHLA</t>
  </si>
  <si>
    <t>SIDU Nomonde</t>
  </si>
  <si>
    <t>ABRAHAMS Mishka</t>
  </si>
  <si>
    <t>WC Schools</t>
  </si>
  <si>
    <t>NGWANA Zandile Rose</t>
  </si>
  <si>
    <t>MASEPHULA Nelisiwa</t>
  </si>
  <si>
    <t>MP Schools</t>
  </si>
  <si>
    <t>NTYINGOLWANA Zusande</t>
  </si>
  <si>
    <t>NKOMONYE Akhona</t>
  </si>
  <si>
    <t>MOHATLI Mpho</t>
  </si>
  <si>
    <t>MOCHABELA Refilwe</t>
  </si>
  <si>
    <t>MAHWAYI Nwayitelo</t>
  </si>
  <si>
    <t>MASETO Thato</t>
  </si>
  <si>
    <t>MILLER Armiena</t>
  </si>
  <si>
    <t>THINTSO Tina</t>
  </si>
  <si>
    <t>PITT Kayleen</t>
  </si>
  <si>
    <t>BOOYSEN Simone</t>
  </si>
  <si>
    <t>BELL Kim</t>
  </si>
  <si>
    <t>MOGALA Mavis</t>
  </si>
  <si>
    <t>MOHLALA Valencia</t>
  </si>
  <si>
    <t>SHILUBAMA Shiluma</t>
  </si>
  <si>
    <t>MKHWANAZI Tobile</t>
  </si>
  <si>
    <t>LELANA Zandile</t>
  </si>
  <si>
    <t>MOTSATSI Lebepe</t>
  </si>
  <si>
    <t>KGANYAGO Cinderella Naledi</t>
  </si>
  <si>
    <t>MOTAUNG Dibuseng</t>
  </si>
  <si>
    <t>KOMAKO  Kido</t>
  </si>
  <si>
    <t>KORTJAS Leah</t>
  </si>
  <si>
    <t>MOJAFI Angy</t>
  </si>
  <si>
    <t>SEAGODIMO Thembi</t>
  </si>
  <si>
    <t>PHUMO Kgutsitse</t>
  </si>
  <si>
    <t>TSHIPO Kele</t>
  </si>
  <si>
    <t>MATHETSA Tankiso</t>
  </si>
  <si>
    <t>ZIKALALA Nosipho</t>
  </si>
  <si>
    <t>MATSEPE Moliehi</t>
  </si>
  <si>
    <t xml:space="preserve">NAIDOO Tania </t>
  </si>
  <si>
    <t>MOTHIBA Myra</t>
  </si>
  <si>
    <t>MOILA Salome</t>
  </si>
  <si>
    <t>PHOCHANA Onica Mmabjalwa</t>
  </si>
  <si>
    <t>LEKOMA Semakaleng</t>
  </si>
  <si>
    <t>MODISE Kelebogile</t>
  </si>
  <si>
    <t>BOFELO Reaboka</t>
  </si>
  <si>
    <t>VAN AS Tamika</t>
  </si>
  <si>
    <t>Venisia Stripp</t>
  </si>
  <si>
    <t>Zafirah Basson</t>
  </si>
  <si>
    <t>Laeeqah Davids</t>
  </si>
  <si>
    <t>MAY Cathy</t>
  </si>
  <si>
    <t>MILLER Samantha</t>
  </si>
  <si>
    <t>COLDMAN Megan</t>
  </si>
  <si>
    <t>BYREN Kirsten</t>
  </si>
  <si>
    <t>Kay-lene Reens</t>
  </si>
  <si>
    <t>Imogene Reens</t>
  </si>
  <si>
    <t>JONES Michan</t>
  </si>
  <si>
    <t>JONES Shona</t>
  </si>
  <si>
    <t>SCHOEMAN Zion</t>
  </si>
  <si>
    <t>SCHOEMAN Jude</t>
  </si>
  <si>
    <t>Gabrielle Wagner</t>
  </si>
  <si>
    <t>MAJIEDT Logan</t>
  </si>
  <si>
    <t>SMITH Shiloh</t>
  </si>
  <si>
    <t>DE VILLIER Adrunecia</t>
  </si>
  <si>
    <t>ABRAHAMS Suzaynia</t>
  </si>
  <si>
    <t>SWARTZ Zainick</t>
  </si>
  <si>
    <t>Devenique Flink</t>
  </si>
  <si>
    <t>Aneekah Sauls</t>
  </si>
  <si>
    <t>SWARTZ Candice</t>
  </si>
  <si>
    <t>LEKAY Marie</t>
  </si>
  <si>
    <t>Vernique Grever</t>
  </si>
  <si>
    <t>Onthatile Moseki</t>
  </si>
  <si>
    <t>WITBOOI Melissa</t>
  </si>
  <si>
    <t>SASMAN Jade</t>
  </si>
  <si>
    <t>TSOKOANE Itumeleng</t>
  </si>
  <si>
    <t>SELOTLEGENG Boingotlo</t>
  </si>
  <si>
    <t>GWE Namhla</t>
  </si>
  <si>
    <t>BOGATSU Precious</t>
  </si>
  <si>
    <t>MAGOPE Thlogi</t>
  </si>
  <si>
    <t>SOULS Siyabulela</t>
  </si>
  <si>
    <t>KGANEDI Thamia</t>
  </si>
  <si>
    <t>ISAACS Amaarah</t>
  </si>
  <si>
    <t>DAVIS SMITH Zoe</t>
  </si>
  <si>
    <t>ERASMUS Nicke</t>
  </si>
  <si>
    <t>TOTARAM Kritika</t>
  </si>
  <si>
    <t>GASSIEP Ameerah</t>
  </si>
  <si>
    <t>EBRAHIM Aqeela</t>
  </si>
  <si>
    <t>ESACK Shazia</t>
  </si>
  <si>
    <t>BHUNDOO Ashriya</t>
  </si>
  <si>
    <t>DADAKER Sameena</t>
  </si>
  <si>
    <t>VOSTER Raquelle</t>
  </si>
  <si>
    <t>DE KLERK Amore</t>
  </si>
  <si>
    <t>DEDZA Kimberly</t>
  </si>
  <si>
    <t>JAYSON Raylin</t>
  </si>
  <si>
    <t>NTONDO Inga</t>
  </si>
  <si>
    <t>MOUTON Andrea</t>
  </si>
  <si>
    <t>JOHNSON Leandre'</t>
  </si>
  <si>
    <t>DJEUDJE Akheela</t>
  </si>
  <si>
    <t>BOCKS Jamima</t>
  </si>
  <si>
    <t>MASHELE Gabriella</t>
  </si>
  <si>
    <t>NGQEZA Minenhle</t>
  </si>
  <si>
    <t>SAUNDERS Jessica</t>
  </si>
  <si>
    <t>SELEONE Refilwe</t>
  </si>
  <si>
    <t xml:space="preserve">Reabetswe Tiro </t>
  </si>
  <si>
    <t>BARNARD Martelize</t>
  </si>
  <si>
    <t xml:space="preserve">NDLOVU Khanyisile </t>
  </si>
  <si>
    <t>PILLAY Veya</t>
  </si>
  <si>
    <t>MORSNER Sarah</t>
  </si>
  <si>
    <t>MATHABATHE Tshiamo</t>
  </si>
  <si>
    <t>NAROTAM Sajal</t>
  </si>
  <si>
    <t>VAN RENSBURG Paula Janse</t>
  </si>
  <si>
    <t>SIKUTSHWA Nandipa</t>
  </si>
  <si>
    <t>GOKAL Rakhee</t>
  </si>
  <si>
    <t>DEAIR Yasmin</t>
  </si>
  <si>
    <t>PILLAY Caidyn</t>
  </si>
  <si>
    <t>GOVENDER Chloe</t>
  </si>
  <si>
    <t>GOVENDER Nikayla</t>
  </si>
  <si>
    <t>ZONDO Samukelisiwe</t>
  </si>
  <si>
    <t>GOKAL Mahi</t>
  </si>
  <si>
    <t>BHUGWANDEEN Prajna</t>
  </si>
  <si>
    <t>NAIDOO Deanne</t>
  </si>
  <si>
    <t xml:space="preserve">GOVENDER Kirsten </t>
  </si>
  <si>
    <t>FISHER Tamsyn</t>
  </si>
  <si>
    <t>NAIDOO Sonali</t>
  </si>
  <si>
    <t>MARION Keren</t>
  </si>
  <si>
    <t>BATYO Yonela</t>
  </si>
  <si>
    <t>CHINANC Nompilenhle</t>
  </si>
  <si>
    <t>PARBHOODEEN Akshara Gemma</t>
  </si>
  <si>
    <t>MACHI Azile</t>
  </si>
  <si>
    <t xml:space="preserve">MOKOMELE Tsholofelo </t>
  </si>
  <si>
    <t>TSHWETSHWELA Elona</t>
  </si>
  <si>
    <t>MONCHO Keitumetse</t>
  </si>
  <si>
    <t xml:space="preserve">MOEMA Rorisang </t>
  </si>
  <si>
    <t>NDLOVU Tshepiso</t>
  </si>
  <si>
    <t>NJEMLA MBATHA Olwethu</t>
  </si>
  <si>
    <t>POTGIETER Miemie</t>
  </si>
  <si>
    <t>MILBORROW Lachet</t>
  </si>
  <si>
    <t>KUTU Dineo</t>
  </si>
  <si>
    <t>CHERE Matshediso</t>
  </si>
  <si>
    <t>NYOKONG Keabetswe</t>
  </si>
  <si>
    <t>MABATHOANA Kanenelo</t>
  </si>
  <si>
    <t>KOMETSI Khauhelo</t>
  </si>
  <si>
    <t>FOURIE Daleen</t>
  </si>
  <si>
    <t>KOKETSO Gaba</t>
  </si>
  <si>
    <t>OMPHILE Motseki</t>
  </si>
  <si>
    <t>GOLOGOLO Milka</t>
  </si>
  <si>
    <t>GOLOGOLO Latita</t>
  </si>
  <si>
    <t>GOLOLOSEGO Nyokong</t>
  </si>
  <si>
    <t>MFUNDISI Nalelo</t>
  </si>
  <si>
    <t>KGOMOTSO Matlakeng</t>
  </si>
  <si>
    <t>VERHEIJEN Alicia</t>
  </si>
  <si>
    <t>VERHEIJEN Danyelle</t>
  </si>
  <si>
    <t>FAKEY Imaan</t>
  </si>
  <si>
    <t>MOTAKE Mara</t>
  </si>
  <si>
    <t>ERASMUS Nické</t>
  </si>
  <si>
    <t>LE ROUX Madelize</t>
  </si>
  <si>
    <t>MOSOLENG Lebohang</t>
  </si>
  <si>
    <t>LINA Marinova</t>
  </si>
  <si>
    <t>RALEI Nthabiseng</t>
  </si>
  <si>
    <t>MAPHUZA Tshwarelo</t>
  </si>
  <si>
    <t>CHAKOSE Lesedi</t>
  </si>
  <si>
    <t>NOMANDLA Skhosana</t>
  </si>
  <si>
    <t>MOTHOANA Katleho</t>
  </si>
  <si>
    <t>VELEM Nozipho</t>
  </si>
  <si>
    <t>Swazi Ngwenya</t>
  </si>
  <si>
    <t>RAKORO Boimelo</t>
  </si>
  <si>
    <t>MORAKABI Neo</t>
  </si>
  <si>
    <t>GOITSEMANG Shago</t>
  </si>
  <si>
    <t>LIYEMA Dilesi</t>
  </si>
  <si>
    <t>KUNGAWE Jwambi</t>
  </si>
  <si>
    <t>NTLOKOMO Nkxankxa</t>
  </si>
  <si>
    <t>MAKHOSI Thabang</t>
  </si>
  <si>
    <t>ZIDE Iminam</t>
  </si>
  <si>
    <t>MKOLWANA Elihle</t>
  </si>
  <si>
    <t>ONELISA Dumezela</t>
  </si>
  <si>
    <t xml:space="preserve">HANU Unathi </t>
  </si>
  <si>
    <t>NGAMBU Sibabaliwe</t>
  </si>
  <si>
    <t>MOLEFE Thando</t>
  </si>
  <si>
    <t>MANYAMA Nthabiseng</t>
  </si>
  <si>
    <t>VAN DER SCHYFF Kauthar</t>
  </si>
  <si>
    <t xml:space="preserve">MODJADJI Lerato </t>
  </si>
  <si>
    <t>RAMPEDI Morongwa</t>
  </si>
  <si>
    <t>MOHATLI Dipheta</t>
  </si>
  <si>
    <t xml:space="preserve">GAOTLOPE Dimakatso </t>
  </si>
  <si>
    <t>QOTOYI Luthuli</t>
  </si>
  <si>
    <t>CUPIDO Mickayla</t>
  </si>
  <si>
    <t>BLEKIWE Monica</t>
  </si>
  <si>
    <t>FREDRICKS Kylea</t>
  </si>
  <si>
    <t>SPAGENBERG Lynn-neigh</t>
  </si>
  <si>
    <t>MGADI Tamia</t>
  </si>
  <si>
    <t>ALMEIDA Alisha</t>
  </si>
  <si>
    <t>LANGFORD Catherine</t>
  </si>
  <si>
    <t>BENJAMIN Jill</t>
  </si>
  <si>
    <t>CEDRAS Tiffany</t>
  </si>
  <si>
    <t>PADAYACHEE Prisha</t>
  </si>
  <si>
    <t>PILLAY Tarini</t>
  </si>
  <si>
    <t>Phoofolo Refilwe</t>
  </si>
  <si>
    <t>MAHLAPE Sekike</t>
  </si>
  <si>
    <t>Motshabi Bopelo</t>
  </si>
  <si>
    <t>PILLAY Saihurie</t>
  </si>
  <si>
    <t>NCALA Samkelisiwe</t>
  </si>
  <si>
    <t xml:space="preserve">MOKHOBO Bonolo </t>
  </si>
  <si>
    <t>MKWANAZI Samkelisiwe</t>
  </si>
  <si>
    <t>PILLAY Ishara</t>
  </si>
  <si>
    <t xml:space="preserve">MTHOMBENI Alwande  </t>
  </si>
  <si>
    <t>KRAAI Amkelwa</t>
  </si>
  <si>
    <t>MABASO Yamkela</t>
  </si>
  <si>
    <t>LUNGU Omega</t>
  </si>
  <si>
    <t>KHUMALO Thembi</t>
  </si>
  <si>
    <t>NDLOVU Nonhlelelo</t>
  </si>
  <si>
    <t>KRAAI Nosisa</t>
  </si>
  <si>
    <t>NOMUSA Mntambo</t>
  </si>
  <si>
    <t>WENTZEL Berenice</t>
  </si>
  <si>
    <t>PEKEUR Shaninque</t>
  </si>
  <si>
    <t>DANIELS Zaitoon</t>
  </si>
  <si>
    <t>SAFFIER Sasha</t>
  </si>
  <si>
    <t>DAVIDS Chloe</t>
  </si>
  <si>
    <t>BARON Laurenique</t>
  </si>
  <si>
    <t>BENJAMIN Melanie</t>
  </si>
  <si>
    <t>YANGA Mkholwana</t>
  </si>
  <si>
    <t>ESAU Sumaya</t>
  </si>
  <si>
    <t>NAIDOO Mekhaila</t>
  </si>
  <si>
    <t>PILLAY Karon</t>
  </si>
  <si>
    <t>NORMAN Anthea</t>
  </si>
  <si>
    <t>CROTZ Demi</t>
  </si>
  <si>
    <t>WILLIAMS Xoey</t>
  </si>
  <si>
    <t>MOEMI Sipho</t>
  </si>
  <si>
    <t>KIEWIETS Amogelang</t>
  </si>
  <si>
    <t>MARUPING Resego</t>
  </si>
  <si>
    <t>DIKGWATLE Karabo</t>
  </si>
  <si>
    <t>MPOHI Amogelang</t>
  </si>
  <si>
    <t>LEKGETHO Betty</t>
  </si>
  <si>
    <t>LETEBELE Molemo</t>
  </si>
  <si>
    <t>MOTSHABI Tshegofatso</t>
  </si>
  <si>
    <t>MDAKANE Tshepiso</t>
  </si>
  <si>
    <t>SEDUPANE Aone</t>
  </si>
  <si>
    <t>MOSALASHUPING Kebogile</t>
  </si>
  <si>
    <t>NKUYAGAE Mamello</t>
  </si>
  <si>
    <t>MOTSHWANE Dimpho</t>
  </si>
  <si>
    <t>MOKOENA Amogelang</t>
  </si>
  <si>
    <t>MOSALA Hlompho</t>
  </si>
  <si>
    <t>MOSALA Paballo</t>
  </si>
  <si>
    <t>THEBE Boitshepo</t>
  </si>
  <si>
    <t>MFANYISA Boikanyo</t>
  </si>
  <si>
    <t>LEBELO Tshepang</t>
  </si>
  <si>
    <t>SEBOHENG Ashanti</t>
  </si>
  <si>
    <t>MOXWANYANE Lesego</t>
  </si>
  <si>
    <t>KGALANYANE Patricia</t>
  </si>
  <si>
    <t>KHOLOMANYANE Onkarabile</t>
  </si>
  <si>
    <t xml:space="preserve">KIEWIETS Adeline </t>
  </si>
  <si>
    <t>SEKWENENYANE Mathapelo</t>
  </si>
  <si>
    <t>BOSMAN Mabel</t>
  </si>
  <si>
    <t>TSHANE T</t>
  </si>
  <si>
    <t>PREMRAJH Nirala</t>
  </si>
  <si>
    <t>NAIDOO Ayurdha</t>
  </si>
  <si>
    <t>MANSINH Avashnee</t>
  </si>
  <si>
    <t>NAIDOO Denise</t>
  </si>
  <si>
    <t>HOFFMAN Jae-Leigh</t>
  </si>
  <si>
    <t>SAAIERS Neshay</t>
  </si>
  <si>
    <t>PEDRO Irisha</t>
  </si>
  <si>
    <t>FRANCIES Ashley-Ann</t>
  </si>
  <si>
    <t>PEDRO Dalzanthy</t>
  </si>
  <si>
    <t>JORDAAN Kim</t>
  </si>
  <si>
    <t>PHIRI Angela</t>
  </si>
  <si>
    <t>FUBESI Milisa</t>
  </si>
  <si>
    <t>MOKHUTSANE Tsholofelo</t>
  </si>
  <si>
    <t>MODISE Gontle</t>
  </si>
  <si>
    <t>MOEMA Rorisang</t>
  </si>
  <si>
    <t>MOKOMELE Tsholofetso</t>
  </si>
  <si>
    <t>VAN MOOLENDORFF Annabel</t>
  </si>
  <si>
    <t>SEBUENG Pontsho</t>
  </si>
  <si>
    <t>MOOI Allexe</t>
  </si>
  <si>
    <t>FAVAGER Chloe</t>
  </si>
  <si>
    <t>ALI Nuralhuda</t>
  </si>
  <si>
    <t>JELE Jasmin</t>
  </si>
  <si>
    <t>BENSON Precious</t>
  </si>
  <si>
    <t>MADVIRAKARE Lerato</t>
  </si>
  <si>
    <t>SICETCHA Xola</t>
  </si>
  <si>
    <t>SAMSAN Farah</t>
  </si>
  <si>
    <t>HUNKIN Sarah</t>
  </si>
  <si>
    <t>ROTWANA  Lisakhanya</t>
  </si>
  <si>
    <t>NTONE  Bokamso</t>
  </si>
  <si>
    <t>MADINU  Sivile</t>
  </si>
  <si>
    <t>KEKANA  Nomfuneko</t>
  </si>
  <si>
    <t>MADAMANE  Wesa</t>
  </si>
  <si>
    <t>SOGWAXA  Amahle</t>
  </si>
  <si>
    <t>NGIDI  Simthandile</t>
  </si>
  <si>
    <t>BOOI  Esona</t>
  </si>
  <si>
    <t>NTOMBOMHLONTLO  Somtwayo</t>
  </si>
  <si>
    <t>MAJOLA  Sibulele</t>
  </si>
  <si>
    <t>MOCHWAIWA Nyakallo</t>
  </si>
  <si>
    <t xml:space="preserve">NXUMALO  Olwethu  </t>
  </si>
  <si>
    <t xml:space="preserve">KUNENE  Aneliswa  </t>
  </si>
  <si>
    <t xml:space="preserve">MTHANTI  Siphokazi </t>
  </si>
  <si>
    <t xml:space="preserve">KUNENE  Minenhle </t>
  </si>
  <si>
    <t xml:space="preserve">MZOLO  Thandolwethu </t>
  </si>
  <si>
    <t xml:space="preserve">SHABALALA  Andiswa   </t>
  </si>
  <si>
    <t xml:space="preserve">MDLADLA  Nokwanda </t>
  </si>
  <si>
    <t>MARSHALL Lael</t>
  </si>
  <si>
    <t>WILDEBEES Bontle</t>
  </si>
  <si>
    <t>PLAATJIES Tshiamo</t>
  </si>
  <si>
    <t>MAHARAJ Prashni</t>
  </si>
  <si>
    <t>MC CLEOD Michelle</t>
  </si>
  <si>
    <t>WATERBOER Lindzay-Lin</t>
  </si>
  <si>
    <t>ISAACS Rushaan</t>
  </si>
  <si>
    <t>PERRANG Megarle</t>
  </si>
  <si>
    <t>PERRANG Deonay</t>
  </si>
  <si>
    <t>NGAMBU Asekhona</t>
  </si>
  <si>
    <t>MPHUNGA Amkele</t>
  </si>
  <si>
    <t>PHOKI Esinayo</t>
  </si>
  <si>
    <t>ZALIGOBE Iviwe</t>
  </si>
  <si>
    <t>MBONISENI Sinesipho</t>
  </si>
  <si>
    <t>KWEYEYE Indiphe</t>
  </si>
  <si>
    <t>TOM Lizalise</t>
  </si>
  <si>
    <t>Chinanga Mpilo Enhle</t>
  </si>
  <si>
    <t>Mofokeng Topollo</t>
  </si>
  <si>
    <t>NJTTAobo Smangele</t>
  </si>
  <si>
    <t>NJEMLA Olwethu</t>
  </si>
  <si>
    <t>Dumisa Elihle</t>
  </si>
  <si>
    <t xml:space="preserve">DLAMINI Snqubile </t>
  </si>
  <si>
    <t>LULAMA Dube</t>
  </si>
  <si>
    <t>DAVIES Melissa</t>
  </si>
  <si>
    <t>RATANJEE Nandini</t>
  </si>
  <si>
    <t>RATANJEE Shivani</t>
  </si>
  <si>
    <t>SASSU Judit</t>
  </si>
  <si>
    <t>KESVAL Grace</t>
  </si>
  <si>
    <t>BULLEN Isabel</t>
  </si>
  <si>
    <t xml:space="preserve">LUTHULI Asiphe </t>
  </si>
  <si>
    <t>2015</t>
  </si>
  <si>
    <t xml:space="preserve">BHENGU Sinakho  </t>
  </si>
  <si>
    <t xml:space="preserve">MKHIZE Elihleithemba </t>
  </si>
  <si>
    <t xml:space="preserve">KHOZA Enhle  </t>
  </si>
  <si>
    <t xml:space="preserve">MJODI Melokuhle </t>
  </si>
  <si>
    <t>2011</t>
  </si>
  <si>
    <t xml:space="preserve">BHATYO Sibongile </t>
  </si>
  <si>
    <t>2012</t>
  </si>
  <si>
    <t>19</t>
  </si>
  <si>
    <t xml:space="preserve">BATYO Yolanda </t>
  </si>
  <si>
    <t>15</t>
  </si>
  <si>
    <t xml:space="preserve">NJEMLA Olwethu  </t>
  </si>
  <si>
    <t xml:space="preserve">KHOZA Simangele </t>
  </si>
  <si>
    <t>LUTCHMINARAIN Rucita</t>
  </si>
  <si>
    <t>KHUMALO Buhle</t>
  </si>
  <si>
    <t>DLAMINI Hlengiwe Pretty</t>
  </si>
  <si>
    <t>WANDA Sthembile Lungile</t>
  </si>
  <si>
    <t>NJTTAOBO Mpilwenhle</t>
  </si>
  <si>
    <t>MAPHUMULO Slindokuhle</t>
  </si>
  <si>
    <t>MADONDO Ziphelele Amahle</t>
  </si>
  <si>
    <t>VILAKAZI Asanda Snothile</t>
  </si>
  <si>
    <t>CELE Anathi Yonenhle</t>
  </si>
  <si>
    <t>ZWANE Nobuhle</t>
  </si>
  <si>
    <t>DONCABE Yandisa Anothile</t>
  </si>
  <si>
    <t>NDLOVU Simthandile Zonke</t>
  </si>
  <si>
    <t>NJTTAOBO Anele Fezile</t>
  </si>
  <si>
    <t>MAGWAZA Ntobeko Ziyanda</t>
  </si>
  <si>
    <t>BUTHELEZI Thandolwethu</t>
  </si>
  <si>
    <t>NDIMANDE Thandolwethu</t>
  </si>
  <si>
    <t>ZWANE Ziyanda</t>
  </si>
  <si>
    <t>CELE Ziyanda Favour</t>
  </si>
  <si>
    <t>PILLAY Keona</t>
  </si>
  <si>
    <t>OOSTHUIZEN Shantell</t>
  </si>
  <si>
    <t>SIVNANNAN Sivarna</t>
  </si>
  <si>
    <t>HECHTER Natalie</t>
  </si>
  <si>
    <t>THEBEHALE Palesa</t>
  </si>
  <si>
    <t>BALOYI Philis</t>
  </si>
  <si>
    <t>CORTINHAS Shamel</t>
  </si>
  <si>
    <t>HUSVU Anotidaishe</t>
  </si>
  <si>
    <t>HUSVU Tadiwanashi</t>
  </si>
  <si>
    <t>MKHWANAZI Botshelo</t>
  </si>
  <si>
    <t>RAMPHAL Rashmika</t>
  </si>
  <si>
    <t>MARSHALL Rebekah</t>
  </si>
  <si>
    <t>ABRAHAMS Zuri</t>
  </si>
  <si>
    <t>DOLLIE Nadia</t>
  </si>
  <si>
    <t>PARBHOODEEN Tarika Amber</t>
  </si>
  <si>
    <t>KANNIE Jazmine</t>
  </si>
  <si>
    <t xml:space="preserve">SHORTLES Mia </t>
  </si>
  <si>
    <t>CUPIDO Zahra-Skye</t>
  </si>
  <si>
    <t>REURINK Noa-Marie</t>
  </si>
  <si>
    <t>SWARTS Ledinia</t>
  </si>
  <si>
    <t>VERMAAK Marcelle</t>
  </si>
  <si>
    <t xml:space="preserve">DIETLOF Amy </t>
  </si>
  <si>
    <t>MAY Alvina</t>
  </si>
  <si>
    <t>SIEBRITZ Rene</t>
  </si>
  <si>
    <t>SOLOMONS Sanrio</t>
  </si>
  <si>
    <t>APPELS Phatsimo</t>
  </si>
  <si>
    <t>MABILO Delite</t>
  </si>
  <si>
    <t>MATLOU Thandi</t>
  </si>
  <si>
    <t>LEHLOO Tshepiso</t>
  </si>
  <si>
    <t>KEITLHABILE Reneilwe</t>
  </si>
  <si>
    <t>SEBOPEL Keletso</t>
  </si>
  <si>
    <t>TSHWEU Tlotlo</t>
  </si>
  <si>
    <t>NTWAGAE Kelebogile</t>
  </si>
  <si>
    <t>MOGOFE Lebogang</t>
  </si>
  <si>
    <t>MONNANA Tshepiso</t>
  </si>
  <si>
    <t>BEFU Nomthandazo</t>
  </si>
  <si>
    <t>BEFU Luyanda</t>
  </si>
  <si>
    <t>THOMAS Bontle</t>
  </si>
  <si>
    <t>NKONE Grace</t>
  </si>
  <si>
    <t>MONTEWA Nyakallo</t>
  </si>
  <si>
    <t>BUISANYANG Sethunya</t>
  </si>
  <si>
    <t>Okwethu GUMEDE</t>
  </si>
  <si>
    <t>MOGOEMANG Boipelo</t>
  </si>
  <si>
    <t>TSIAKABOT Gabriella</t>
  </si>
  <si>
    <t>MOTLHABANE Masa</t>
  </si>
  <si>
    <t>TLADI Regomoditswe</t>
  </si>
  <si>
    <t>NAIDOO Isabella</t>
  </si>
  <si>
    <t>MOTSONENG Karabo</t>
  </si>
  <si>
    <t>GUMEDE Luyanda</t>
  </si>
  <si>
    <t>SIVNANNAN Syriana</t>
  </si>
  <si>
    <t>SHEZI Amanda</t>
  </si>
  <si>
    <t>JANTJIES Washiela</t>
  </si>
  <si>
    <t>THEUNESSIN Jody</t>
  </si>
  <si>
    <t>JOSEPH Skylyn</t>
  </si>
  <si>
    <t>Rashieda Abrahams</t>
  </si>
  <si>
    <t>Tamzin Human</t>
  </si>
  <si>
    <t>Cassie Stevens</t>
  </si>
  <si>
    <t>Emerenthia Williams</t>
  </si>
  <si>
    <t>Eleen Meyer</t>
  </si>
  <si>
    <t xml:space="preserve">Nazeema Khan </t>
  </si>
  <si>
    <t>LETELE Katlego</t>
  </si>
  <si>
    <t>PHIRI Thato</t>
  </si>
  <si>
    <t>SIBISI Aphelele</t>
  </si>
  <si>
    <t>MATUBA Kamohelo</t>
  </si>
  <si>
    <t>NKOSI Ntando</t>
  </si>
  <si>
    <t>LETSABA Oratile</t>
  </si>
  <si>
    <t>SIBANDA Sinenhlanhla</t>
  </si>
  <si>
    <t>DIBILOANE Katleho</t>
  </si>
  <si>
    <t>MOGOETSI Nkosazana</t>
  </si>
  <si>
    <t>XABA Melokuhle</t>
  </si>
  <si>
    <t>THABETHE Amogelang</t>
  </si>
  <si>
    <t>NDAKANA Naledi</t>
  </si>
  <si>
    <t>MUSEVE Tricia</t>
  </si>
  <si>
    <t>MORATSHETLA Nonhlanhla</t>
  </si>
  <si>
    <t>MOLAPISI Kamohelo</t>
  </si>
  <si>
    <t>MASHININI Khanyisile</t>
  </si>
  <si>
    <t>NETSHITUNI Thando</t>
  </si>
  <si>
    <t>MOMOZA Sinazo</t>
  </si>
  <si>
    <t>MOTEBANE Khopolo</t>
  </si>
  <si>
    <t>MADILOYI Inam</t>
  </si>
  <si>
    <t>PHIKISO Nthabiseng</t>
  </si>
  <si>
    <t>SERABANE Precious</t>
  </si>
  <si>
    <t>CHILOANE Basetsana</t>
  </si>
  <si>
    <t>WAGH Aditi</t>
  </si>
  <si>
    <t xml:space="preserve">OTTO Karli </t>
  </si>
  <si>
    <t>MADUNA  Thandeka</t>
  </si>
  <si>
    <t>MALINGA Princess</t>
  </si>
  <si>
    <t xml:space="preserve">NKADIMENG Kgothatso </t>
  </si>
  <si>
    <t>MABOKO  Keneilwe Motloge</t>
  </si>
  <si>
    <t>MODIKA  Michelle Trudy Vukona</t>
  </si>
  <si>
    <t>MANYAMA  Karabo</t>
  </si>
  <si>
    <t xml:space="preserve">MODIKA  Seipati Audrey </t>
  </si>
  <si>
    <t>CHOMA Masello</t>
  </si>
  <si>
    <t>RAMPEDI  Morongwa</t>
  </si>
  <si>
    <t xml:space="preserve">MANYAMA  Nthabiseng </t>
  </si>
  <si>
    <t>`</t>
  </si>
  <si>
    <t>TLADI  Regomoditswe</t>
  </si>
  <si>
    <t xml:space="preserve">KEOBUSITSE  Lerato  </t>
  </si>
  <si>
    <t>MOGOENG Boipelo</t>
  </si>
  <si>
    <t>MESO Tshegofatso</t>
  </si>
  <si>
    <t>BAITLHWANYE Tshireletso</t>
  </si>
  <si>
    <t>VAN ROOYEN Kehilwenyane</t>
  </si>
  <si>
    <t>MONTSHONYANE Dineo</t>
  </si>
  <si>
    <t>REDDY Jordyn</t>
  </si>
  <si>
    <t xml:space="preserve">DINKELMAN Mandy </t>
  </si>
  <si>
    <t>WILLEMSE Kelly</t>
  </si>
  <si>
    <t>GOVENDER Dhaneshree</t>
  </si>
  <si>
    <t>RAMCHURRAN Leora</t>
  </si>
  <si>
    <t>SIMBHOO Nirvana</t>
  </si>
  <si>
    <t>MAY Jayda</t>
  </si>
  <si>
    <t>CHILOANE Tsholofelo</t>
  </si>
  <si>
    <t>ZUNGU Nsindiso</t>
  </si>
  <si>
    <t>NYUSWA Siphokazii</t>
  </si>
  <si>
    <t>MAPHUMALO Nokwanda</t>
  </si>
  <si>
    <t>KHALISWAYO Mpilwenhle</t>
  </si>
  <si>
    <t>BURIJNS Melanie</t>
  </si>
  <si>
    <t>JAMESON  Sisanda</t>
  </si>
  <si>
    <t>MARUOA Katleho</t>
  </si>
  <si>
    <t>MPATA Keabetswe</t>
  </si>
  <si>
    <t>MATSOSO Tshegofatso</t>
  </si>
  <si>
    <t>MMUTLANYANA Omphilelesedi</t>
  </si>
  <si>
    <t>JONES Bohlokoa</t>
  </si>
  <si>
    <t xml:space="preserve">MOKOARI Omphile </t>
  </si>
  <si>
    <t>MOTSOLOANE Bokamoso</t>
  </si>
  <si>
    <t>MATSIETSI Naledi</t>
  </si>
  <si>
    <t>MOJATAU Bokamoso</t>
  </si>
  <si>
    <t>REDCLIFFE Zureida</t>
  </si>
  <si>
    <t>MHLANDENI Sisipho</t>
  </si>
  <si>
    <t>MOLUGWENI Anathi</t>
  </si>
  <si>
    <t>NCITSHANA Ovuyo</t>
  </si>
  <si>
    <t>VEYITSHILE Miranda</t>
  </si>
  <si>
    <t>MTIRARA Yibanathi</t>
  </si>
  <si>
    <t>MJADU Mlibokazi</t>
  </si>
  <si>
    <t>BUNGE Kungawo</t>
  </si>
  <si>
    <t>YAKA Nomalanga</t>
  </si>
  <si>
    <t>NGWILIKANA Nolundi</t>
  </si>
  <si>
    <t xml:space="preserve">SAYED Fahima </t>
  </si>
  <si>
    <t>Tessa Johnstone</t>
  </si>
  <si>
    <t>Grace Kesval</t>
  </si>
  <si>
    <t>KRISTIN KATA</t>
  </si>
  <si>
    <t>MAAL Sameera</t>
  </si>
  <si>
    <t>Emmah LELATISITSWE</t>
  </si>
  <si>
    <t xml:space="preserve"> NKONE Grace</t>
  </si>
  <si>
    <t xml:space="preserve">NW </t>
  </si>
  <si>
    <t>MASHA Reshoketswe</t>
  </si>
  <si>
    <t>Caylee MTSHALI</t>
  </si>
  <si>
    <t>Sibabaliwe NGAMBU</t>
  </si>
  <si>
    <t>Katlego KHABELA</t>
  </si>
  <si>
    <t>Humaira KAKA</t>
  </si>
  <si>
    <t>Kgothatso PHATEDI</t>
  </si>
  <si>
    <t>Aneliswa KUNENE</t>
  </si>
  <si>
    <t>Isabella FERNANDES</t>
  </si>
  <si>
    <t>Sinesipho MBOWENI</t>
  </si>
  <si>
    <t xml:space="preserve">BABA Sisitha </t>
  </si>
  <si>
    <t xml:space="preserve">DOMINGO Farah </t>
  </si>
  <si>
    <t>NGIDI Lubanzi</t>
  </si>
  <si>
    <t>SITHOLE Lisakhanya</t>
  </si>
  <si>
    <t xml:space="preserve">DOMINGO Imaan </t>
  </si>
  <si>
    <t xml:space="preserve">VD WESTERHUIZEN Shakira </t>
  </si>
  <si>
    <t xml:space="preserve">MALITI Lumphumlo </t>
  </si>
  <si>
    <t xml:space="preserve">DOMINGO Fara </t>
  </si>
  <si>
    <t xml:space="preserve">LEIGH Jamie </t>
  </si>
  <si>
    <t xml:space="preserve">DAVIDS Daylin </t>
  </si>
  <si>
    <t xml:space="preserve">BARON Jody </t>
  </si>
  <si>
    <t>WILLIAMS Miyah</t>
  </si>
  <si>
    <t xml:space="preserve">MANUAL Nurul Hudaa </t>
  </si>
  <si>
    <t xml:space="preserve">SINAMANDLA </t>
  </si>
  <si>
    <t xml:space="preserve">JANTJIES Oyena </t>
  </si>
  <si>
    <t xml:space="preserve">PETERSEN Renee </t>
  </si>
  <si>
    <t xml:space="preserve">GIKWA Fezeke </t>
  </si>
  <si>
    <t>Smangele Khoza</t>
  </si>
  <si>
    <t>Saihurie Pillay</t>
  </si>
  <si>
    <t>Jyante Jacobs</t>
  </si>
  <si>
    <t>Camryn Otto</t>
  </si>
  <si>
    <t>Tamika Karra</t>
  </si>
  <si>
    <t>Dalin Davids</t>
  </si>
  <si>
    <t>Jodie Theunissen</t>
  </si>
  <si>
    <t>Skylin Joseph</t>
  </si>
  <si>
    <t>Tiana Lee Harris</t>
  </si>
  <si>
    <t xml:space="preserve"> Mindi Brown</t>
  </si>
  <si>
    <t>Sivarna Sivnannan</t>
  </si>
  <si>
    <t xml:space="preserve">Nurulhuda Manuel     </t>
  </si>
  <si>
    <t>Leandre Johnson     </t>
  </si>
  <si>
    <t xml:space="preserve">Zahraa Cassiem                </t>
  </si>
  <si>
    <t>ADAMS Mizanne</t>
  </si>
  <si>
    <t>GOEIEMAN Michelle</t>
  </si>
  <si>
    <t>HESS Leanne</t>
  </si>
  <si>
    <t>LOUW Leyla</t>
  </si>
  <si>
    <t>PUKWANA Ndikho</t>
  </si>
  <si>
    <t>RUITERS Taylor</t>
  </si>
  <si>
    <t>VELTKORNET Roshe</t>
  </si>
  <si>
    <t>Serante Naipal</t>
  </si>
  <si>
    <t>Tarini Pillay</t>
  </si>
  <si>
    <t>HARRY PARSAD Nimmi</t>
  </si>
  <si>
    <t>Olwethu Njemla</t>
  </si>
  <si>
    <t>Veya Pillay</t>
  </si>
  <si>
    <t>Prajna Bhugwandeen</t>
  </si>
  <si>
    <t>Tatjana Schoenmaker</t>
  </si>
  <si>
    <t>Outwile  Nero</t>
  </si>
  <si>
    <t>Khumo Tegele</t>
  </si>
  <si>
    <t>Tlotlego Yelani</t>
  </si>
  <si>
    <t>Nontsikelelo Ngogodo</t>
  </si>
  <si>
    <t>Refentse Kurite</t>
  </si>
  <si>
    <t>Remofilwe Dunjana</t>
  </si>
  <si>
    <t>Oratiloe Keetsamang</t>
  </si>
  <si>
    <t>Gofaone Mmolawa</t>
  </si>
  <si>
    <t>Thulaganyo  Matebesi</t>
  </si>
  <si>
    <t>Beauline Cilliers</t>
  </si>
  <si>
    <t>Masechaba Modise</t>
  </si>
  <si>
    <t>Omolemo Mojakgolo</t>
  </si>
  <si>
    <t>Omphemetse Mocumi</t>
  </si>
  <si>
    <t>Reabetswe Modukanene</t>
  </si>
  <si>
    <t>Mangwedi Mosala</t>
  </si>
  <si>
    <t>Ompolokile Pebe</t>
  </si>
  <si>
    <t>Thomo Thenjiwe Thaganyane</t>
  </si>
  <si>
    <t>Lebang Mosala</t>
  </si>
  <si>
    <t>Resego Mpolokeng</t>
  </si>
  <si>
    <t>Olerato Maselele</t>
  </si>
  <si>
    <t>Kamogelo Sobhudula</t>
  </si>
  <si>
    <t>Lerato Moyo</t>
  </si>
  <si>
    <t>Ruth Moyo</t>
  </si>
  <si>
    <t>Nevadya Rampersad</t>
  </si>
  <si>
    <t xml:space="preserve">NAIDOO Shreya </t>
  </si>
  <si>
    <t>MAOME Reitumetse</t>
  </si>
  <si>
    <t>Leranya Govender</t>
  </si>
  <si>
    <t>Aadilah Chohan</t>
  </si>
  <si>
    <t>Hassanah Arbee</t>
  </si>
  <si>
    <t>Jiya Naidoo</t>
  </si>
  <si>
    <t>Tamicah Nudlall</t>
  </si>
  <si>
    <t>Arya Singh</t>
  </si>
  <si>
    <t>Ameera Chohan</t>
  </si>
  <si>
    <t>Kee'ana Pillay</t>
  </si>
  <si>
    <t>Amanda Ramchurran</t>
  </si>
  <si>
    <t>Yasmin Patel</t>
  </si>
  <si>
    <t>Amitha Bhundhoo</t>
  </si>
  <si>
    <t>Nadia Ali</t>
  </si>
  <si>
    <t>Annika STANDER</t>
  </si>
  <si>
    <t>Manyama Itumeleng</t>
  </si>
  <si>
    <t>Motala Keitumetsi</t>
  </si>
  <si>
    <t>Mohatli Koketso</t>
  </si>
  <si>
    <t>Mohatli Lesedi</t>
  </si>
  <si>
    <t>Ramollo Mbali</t>
  </si>
  <si>
    <t>Moila Lebogang</t>
  </si>
  <si>
    <t xml:space="preserve">Manhattan  Kholofelo Mokgadi </t>
  </si>
  <si>
    <t xml:space="preserve">Bokamoso Mojatau </t>
  </si>
  <si>
    <t xml:space="preserve">Reneiloe Mosoang </t>
  </si>
  <si>
    <t xml:space="preserve">K Moroe </t>
  </si>
  <si>
    <t xml:space="preserve">K Mpata </t>
  </si>
  <si>
    <t xml:space="preserve">R Kantoane </t>
  </si>
  <si>
    <t xml:space="preserve">K Lephoo </t>
  </si>
  <si>
    <t>L Molisenyane</t>
  </si>
  <si>
    <t xml:space="preserve">R Ntombela </t>
  </si>
  <si>
    <t xml:space="preserve">O Mokoari </t>
  </si>
  <si>
    <t xml:space="preserve">T Mojonothoano </t>
  </si>
  <si>
    <t xml:space="preserve">B. Jones </t>
  </si>
  <si>
    <t xml:space="preserve">Omphile Motsoari </t>
  </si>
  <si>
    <t xml:space="preserve">PETER Rethabile </t>
  </si>
  <si>
    <t xml:space="preserve">Thobeka Ntsolloane </t>
  </si>
  <si>
    <t xml:space="preserve">L Mahlape </t>
  </si>
  <si>
    <t xml:space="preserve">S Jameson </t>
  </si>
  <si>
    <t xml:space="preserve">B Motshabi </t>
  </si>
  <si>
    <t xml:space="preserve">G Masopa </t>
  </si>
  <si>
    <t xml:space="preserve">B Letsokodi </t>
  </si>
  <si>
    <t xml:space="preserve">Halaletsang Matsie (FS) </t>
  </si>
  <si>
    <t xml:space="preserve">T Ntsolloane (FS) </t>
  </si>
  <si>
    <t xml:space="preserve">Nokubonga Mabaso (FS) </t>
  </si>
  <si>
    <t xml:space="preserve">R Zangele (FS) </t>
  </si>
  <si>
    <t xml:space="preserve">R Molisenyane (FS) </t>
  </si>
  <si>
    <t>Mamokgethi DINTSO</t>
  </si>
  <si>
    <t>Mamolatuli Mpesi</t>
  </si>
  <si>
    <t>Nthabiseng Thabethe</t>
  </si>
  <si>
    <t>Rethabile Modisenyane</t>
  </si>
  <si>
    <t>Paseka Sakoame</t>
  </si>
  <si>
    <t>Sakhe Matanzima</t>
  </si>
  <si>
    <t xml:space="preserve"> MOGATUSI Nhlanhla</t>
  </si>
  <si>
    <t>Samantha Utabwarova</t>
  </si>
  <si>
    <t>BREEDT Melanie</t>
  </si>
  <si>
    <t>CHETTY Preanne</t>
  </si>
  <si>
    <t>CHETTY Nishi</t>
  </si>
  <si>
    <t>CHETTY Moshiah</t>
  </si>
  <si>
    <t>CHETTY Suriyana</t>
  </si>
  <si>
    <t>CHONCO Ayanda</t>
  </si>
  <si>
    <t xml:space="preserve">CINGO  Anele </t>
  </si>
  <si>
    <t>DLAMINI Nokukhanya</t>
  </si>
  <si>
    <t>DORASAMY Merliah</t>
  </si>
  <si>
    <t>GOVENDER  Teme' Aureliah</t>
  </si>
  <si>
    <t>GOVENDER  Diara</t>
  </si>
  <si>
    <t>GOVINDSAMY Letai-Shai Anne</t>
  </si>
  <si>
    <t>NAIR Alyssa</t>
  </si>
  <si>
    <t>HARRYPARSAD  Rita</t>
  </si>
  <si>
    <t xml:space="preserve">HLONGWANE  Lusanda </t>
  </si>
  <si>
    <t>KHANYILE Fezokuhle</t>
  </si>
  <si>
    <t>MAGOSO Lindelwa</t>
  </si>
  <si>
    <t>MANSINGH JIYA</t>
  </si>
  <si>
    <t>MASUKU Enhle</t>
  </si>
  <si>
    <t>MOONSAMY Saieesha</t>
  </si>
  <si>
    <t>MSANE Nomonde</t>
  </si>
  <si>
    <t>MSIMANGO  Tholwana</t>
  </si>
  <si>
    <t>NAIDOO Ria</t>
  </si>
  <si>
    <t>NDLOVU Siyamthanda</t>
  </si>
  <si>
    <t>NDLOVU  Asanele</t>
  </si>
  <si>
    <t>NDLOVU  Kwanele</t>
  </si>
  <si>
    <t>NGCOBO Sphokazi</t>
  </si>
  <si>
    <t>NHLAPO Lwazi</t>
  </si>
  <si>
    <t>NJAPHA Nokwanda</t>
  </si>
  <si>
    <t>NTAKA Mpilwenhle</t>
  </si>
  <si>
    <t>NTAKA Snethemba</t>
  </si>
  <si>
    <t>NYOKA Snenhlanhla</t>
  </si>
  <si>
    <t>PHAKATHI Asanda</t>
  </si>
  <si>
    <t>PILLAY Sherylene</t>
  </si>
  <si>
    <t>REDDY Keara</t>
  </si>
  <si>
    <t xml:space="preserve"> MALIBONGWE Shange</t>
  </si>
  <si>
    <t>SOOKHOO Jasmika</t>
  </si>
  <si>
    <t>THOOL Neermala</t>
  </si>
  <si>
    <t>HEERALAL Arya</t>
  </si>
  <si>
    <t>BAIJNATH Aditi</t>
  </si>
  <si>
    <t>BAIJNATH Preeti</t>
  </si>
  <si>
    <t>Itumeleng SILOKO</t>
  </si>
  <si>
    <t>Siphosethu VINQISHE</t>
  </si>
  <si>
    <t>Hloniphile MANQANE</t>
  </si>
  <si>
    <t>Ayanda MPOFU</t>
  </si>
  <si>
    <t xml:space="preserve"> MOLEFE Lesedi</t>
  </si>
  <si>
    <t>NKELE Boitlamo</t>
  </si>
  <si>
    <t xml:space="preserve"> DAVID Carol</t>
  </si>
  <si>
    <t>Boitumelo PHELEU</t>
  </si>
  <si>
    <t>RANGATA Terriwoki</t>
  </si>
  <si>
    <t>JANGBADUR Nitasha</t>
  </si>
  <si>
    <t>MOHANLAL Narisha</t>
  </si>
  <si>
    <t>THUSI Lindelwa</t>
  </si>
  <si>
    <t>DLAMINI Snqobile</t>
  </si>
  <si>
    <t>ZUL</t>
  </si>
  <si>
    <t>BULL .H</t>
  </si>
  <si>
    <t>STUBBS .F</t>
  </si>
  <si>
    <t>SEFUME .H</t>
  </si>
  <si>
    <t>MTHEMBU Noluthando</t>
  </si>
  <si>
    <t>MADONDO .A</t>
  </si>
  <si>
    <t>MAKHATHINI .L</t>
  </si>
  <si>
    <t>WEBSTER .A</t>
  </si>
  <si>
    <t>MC DONGH .K</t>
  </si>
  <si>
    <t>ZONDI .K</t>
  </si>
  <si>
    <t>WEST .E</t>
  </si>
  <si>
    <t>HOUGHTON B</t>
  </si>
  <si>
    <t>JELF. L</t>
  </si>
  <si>
    <t>Nsindiso ZONDI</t>
  </si>
  <si>
    <t>Siyamthanda MPULA</t>
  </si>
  <si>
    <t>MABOTJANE Mapaseka</t>
  </si>
  <si>
    <t>MDLULI Bonolo</t>
  </si>
  <si>
    <t>MOHLAMBI Lethabo</t>
  </si>
  <si>
    <t>MOKHELE Mosa</t>
  </si>
  <si>
    <t>MOTLOUNG Neo</t>
  </si>
  <si>
    <t xml:space="preserve">SEOLA Relebohile </t>
  </si>
  <si>
    <t>MCWETYANA Anothando</t>
  </si>
  <si>
    <t>Thandolwethu TSHAWE</t>
  </si>
  <si>
    <t>Reabetswe MORUDU</t>
  </si>
  <si>
    <t>Lungiswa METHULA</t>
  </si>
  <si>
    <t>LOCKNAT Narisha</t>
  </si>
  <si>
    <t xml:space="preserve">BHENGU Sinakho </t>
  </si>
  <si>
    <t xml:space="preserve">KADOO Arya </t>
  </si>
  <si>
    <t xml:space="preserve">REDDY Jasmine </t>
  </si>
  <si>
    <t>MAKUVAZA Vimbai</t>
  </si>
  <si>
    <t>MGAPEOLO Onkgwele</t>
  </si>
  <si>
    <t>TSHABALALA Asemahle</t>
  </si>
  <si>
    <t>KONRAD Kya</t>
  </si>
  <si>
    <t>EBRHAIM Nasreen</t>
  </si>
  <si>
    <t>KHAN Diyanah Bibi</t>
  </si>
  <si>
    <t xml:space="preserve">MUSINGUZI Shivan </t>
  </si>
  <si>
    <t>SMITH Willow</t>
  </si>
  <si>
    <t>SCHOENMAKER Tatjana</t>
  </si>
  <si>
    <t>MARUMO Katleho</t>
  </si>
  <si>
    <t>OSMAN Khadija</t>
  </si>
  <si>
    <t>PHOOFOLO Boipelo</t>
  </si>
  <si>
    <t>MAHLAKU Naledi</t>
  </si>
  <si>
    <t xml:space="preserve">MACHI Snesipho Azile </t>
  </si>
  <si>
    <t>Carline RAUTENBACH</t>
  </si>
  <si>
    <t>Thabeka NTSOLLOANE</t>
  </si>
  <si>
    <t>PHEKONYANE Letshego</t>
  </si>
  <si>
    <t>Carla LATEGAN</t>
  </si>
  <si>
    <t>Lisbi LATEGAN</t>
  </si>
  <si>
    <t>NAIDOO Isabella Rose</t>
  </si>
  <si>
    <t>BENJAMIN Vanessa</t>
  </si>
  <si>
    <t>BADAT Naseema</t>
  </si>
  <si>
    <t>MADAREE Devika</t>
  </si>
  <si>
    <t>CALLEAR Diana</t>
  </si>
  <si>
    <t>EVANS Jenny</t>
  </si>
  <si>
    <t xml:space="preserve">MARAIS Tayla </t>
  </si>
  <si>
    <t xml:space="preserve">RAJCOOMAR Sairah </t>
  </si>
  <si>
    <t>Princess Tichiwangani</t>
  </si>
  <si>
    <t>Prudence Point Pashi</t>
  </si>
  <si>
    <t>Nyasha Muleya</t>
  </si>
  <si>
    <t>Ropafadzo Rwambiwa</t>
  </si>
  <si>
    <t>Hellen Mudaniso</t>
  </si>
  <si>
    <t>Priveledge Bvuwayi</t>
  </si>
  <si>
    <t>Luscious Meko</t>
  </si>
  <si>
    <t>Tristine Gororo</t>
  </si>
  <si>
    <t>VD SCHYFF Layla</t>
  </si>
  <si>
    <t>GOOSEN Audrey</t>
  </si>
  <si>
    <t>MMUTLANYANA Nthabeleng</t>
  </si>
  <si>
    <t>MOLATULI Disebo</t>
  </si>
  <si>
    <t>STOFFEL Mandisa</t>
  </si>
  <si>
    <t>SEHLOHO Palesa</t>
  </si>
  <si>
    <t>Kristi LATEGAN</t>
  </si>
  <si>
    <t>SEKETE Nthabeleng</t>
  </si>
  <si>
    <t>Mpumelelo MAPHANGA</t>
  </si>
  <si>
    <t xml:space="preserve">DAVIDS Rukaya </t>
  </si>
  <si>
    <t xml:space="preserve">DE BRUYN Mishkah </t>
  </si>
  <si>
    <t xml:space="preserve">LALLO Azalea </t>
  </si>
  <si>
    <t xml:space="preserve">JOSEPHS Grace </t>
  </si>
  <si>
    <t>Leche VERSTER</t>
  </si>
  <si>
    <t xml:space="preserve">BOOYSEN Des-Leigh </t>
  </si>
  <si>
    <t xml:space="preserve">BLOM Robin </t>
  </si>
  <si>
    <t xml:space="preserve">DINISO Likum </t>
  </si>
  <si>
    <t xml:space="preserve">FORTUIN Tamlin </t>
  </si>
  <si>
    <t xml:space="preserve">MARAIS Taylor </t>
  </si>
  <si>
    <t xml:space="preserve">TABA Siphesihle </t>
  </si>
  <si>
    <t xml:space="preserve">VAN DER SCHYFF Layla </t>
  </si>
  <si>
    <t xml:space="preserve">PHILLIPS Suzie </t>
  </si>
  <si>
    <t xml:space="preserve">MAKABENI Asive </t>
  </si>
  <si>
    <t xml:space="preserve">SONGQENGQA Lizalise </t>
  </si>
  <si>
    <t>MAKOKOE Solofelang</t>
  </si>
  <si>
    <t>CONSTANCE Pitse</t>
  </si>
  <si>
    <t>KHANYE Dineo</t>
  </si>
  <si>
    <t>MOGOROSI Neo</t>
  </si>
  <si>
    <t>MODISAFELE Tshepiso</t>
  </si>
  <si>
    <t>MOJAFI Reotshepile</t>
  </si>
  <si>
    <t>MATEBESI Lerato</t>
  </si>
  <si>
    <t>MOLEKANE Faith</t>
  </si>
  <si>
    <t>MOGWERA Keitumetse</t>
  </si>
  <si>
    <t>DIPHOKO Mapule</t>
  </si>
  <si>
    <t>MOTSAATHEBE Hlompo</t>
  </si>
  <si>
    <t>MOTLOGELWA Gontle</t>
  </si>
  <si>
    <t>MOKABANYANE Ruth</t>
  </si>
  <si>
    <t>LOBELO Tshireletso</t>
  </si>
  <si>
    <t>PULE Keaoleboga</t>
  </si>
  <si>
    <t>NAANYANE Merrium</t>
  </si>
  <si>
    <t>CHABAESELE Kgalalelo</t>
  </si>
  <si>
    <t>VAN ROOYEN Lavinia</t>
  </si>
  <si>
    <t>MOSIKILI Nthabiseng Gladys</t>
  </si>
  <si>
    <t>ONTONG Ruby Dina</t>
  </si>
  <si>
    <t>MATHOBELA Sinah Mamma</t>
  </si>
  <si>
    <t>NGEMA Thobeka Prudence</t>
  </si>
  <si>
    <t>LUTCHMINARAIN Renisha</t>
  </si>
  <si>
    <t xml:space="preserve">LUSHOZI Nosihle   </t>
  </si>
  <si>
    <t xml:space="preserve">NXUMALO Lusanda </t>
  </si>
  <si>
    <t xml:space="preserve">MLAMBO Sinenhlanhla  </t>
  </si>
  <si>
    <t xml:space="preserve">DLAMINI Amkelo  </t>
  </si>
  <si>
    <t xml:space="preserve">KHALISHWAYO Mpilwenhle </t>
  </si>
  <si>
    <t xml:space="preserve">MSIMANGO Tholwana </t>
  </si>
  <si>
    <t xml:space="preserve">NHLAPO Lwazi </t>
  </si>
  <si>
    <t>MAILA Shantel</t>
  </si>
  <si>
    <t>RADINGOANA Charity</t>
  </si>
  <si>
    <t>MKANE  Makhosi</t>
  </si>
  <si>
    <t>PAKO  Modjadji</t>
  </si>
  <si>
    <t>MATSENA  Karabo</t>
  </si>
  <si>
    <t xml:space="preserve">MAGOPA Molebatse </t>
  </si>
  <si>
    <t xml:space="preserve">LEKALA  Beaulah </t>
  </si>
  <si>
    <t>JENGECA Bonang</t>
  </si>
  <si>
    <t>RAUTENBACH Carline </t>
  </si>
  <si>
    <t>STANDER Annika </t>
  </si>
  <si>
    <t>NEL Niqita </t>
  </si>
  <si>
    <t>ROUX Allyssa </t>
  </si>
  <si>
    <t>MADUMELA Ndango</t>
  </si>
  <si>
    <t>WILLEMSE Logan</t>
  </si>
  <si>
    <t>ZUNGU Nontobeko</t>
  </si>
  <si>
    <t>GOVINDER Saranon</t>
  </si>
  <si>
    <t>TABA Sibahle</t>
  </si>
  <si>
    <t xml:space="preserve">ZILPHA CHONGO </t>
  </si>
  <si>
    <t xml:space="preserve">NTHABELENG SEKETE </t>
  </si>
  <si>
    <t>LEHIHI Olerato</t>
  </si>
  <si>
    <t>ONKARABILE KHOLOMANYANE</t>
  </si>
  <si>
    <t>VENTER Leche</t>
  </si>
  <si>
    <t>VENTER  Jada</t>
  </si>
  <si>
    <t>PILLAY Vaneshrie</t>
  </si>
  <si>
    <t>LOSE Oyama</t>
  </si>
  <si>
    <t>VENA Liyakheka</t>
  </si>
  <si>
    <t>MBUQE Sikuyo</t>
  </si>
  <si>
    <t>THUNGWANE Liyaphila</t>
  </si>
  <si>
    <t>MATILOSE Yonwaba</t>
  </si>
  <si>
    <t>BONGA Inam</t>
  </si>
  <si>
    <t>MASENTILE Imange</t>
  </si>
  <si>
    <t>MBOLAMBI Amila</t>
  </si>
  <si>
    <t>SIGANGA Likusasa</t>
  </si>
  <si>
    <t>MANXIWA Lunje</t>
  </si>
  <si>
    <t>TOLBATI Olona</t>
  </si>
  <si>
    <t>Nonthandokhazi XULU</t>
  </si>
  <si>
    <t>Nomvelo NDLOVU</t>
  </si>
  <si>
    <t>TAMPE Kobamelo</t>
  </si>
  <si>
    <t>Thembeka GOSO</t>
  </si>
  <si>
    <t>Amahle NGWAXA</t>
  </si>
  <si>
    <t>Sivile MODINO</t>
  </si>
  <si>
    <t xml:space="preserve">PALESA Moeng </t>
  </si>
  <si>
    <t xml:space="preserve">SILOMA Nicole </t>
  </si>
  <si>
    <t xml:space="preserve">BODIBE Mmathapelo </t>
  </si>
  <si>
    <t xml:space="preserve">MORAR Meenal </t>
  </si>
  <si>
    <t xml:space="preserve">SITHLABE Masego </t>
  </si>
  <si>
    <t xml:space="preserve">PATSELA Confidance </t>
  </si>
  <si>
    <t xml:space="preserve">CASSIM Zahraa </t>
  </si>
  <si>
    <t xml:space="preserve">SUNDUZA Nonhlanhla </t>
  </si>
  <si>
    <t>MABVIRAKARE Lerato</t>
  </si>
  <si>
    <t>10000_C</t>
  </si>
  <si>
    <t>DZIVHUHO Olga</t>
  </si>
  <si>
    <t>10001_M</t>
  </si>
  <si>
    <t>SIVNANNAN Nishana</t>
  </si>
  <si>
    <t>10002_M</t>
  </si>
  <si>
    <t>10003_M</t>
  </si>
  <si>
    <t>ELLEPENN Kamani</t>
  </si>
  <si>
    <t>10004_M</t>
  </si>
  <si>
    <t>10005_M</t>
  </si>
  <si>
    <t>10006_M</t>
  </si>
  <si>
    <t>10007_U</t>
  </si>
  <si>
    <t xml:space="preserve">LUKHELE Rebecca </t>
  </si>
  <si>
    <t>10008_MC</t>
  </si>
  <si>
    <t>Zoleka Nthaudi</t>
  </si>
  <si>
    <t>10009_MC</t>
  </si>
  <si>
    <t>Lerato Tsotetsi</t>
  </si>
  <si>
    <t>10010_MC</t>
  </si>
  <si>
    <t>Thembi Tibane</t>
  </si>
  <si>
    <t>10011_MC</t>
  </si>
  <si>
    <t>Phindile Mayapi</t>
  </si>
  <si>
    <t>10012_MC</t>
  </si>
  <si>
    <t>Mangi Mathebula</t>
  </si>
  <si>
    <t>10013_M</t>
  </si>
  <si>
    <t>VAN AS Tarren</t>
  </si>
  <si>
    <t>Number of Provinces</t>
  </si>
  <si>
    <t>Provincial Regions</t>
  </si>
  <si>
    <t>A1                                                                       SA OPEN</t>
  </si>
  <si>
    <t>Central Gauteng</t>
  </si>
  <si>
    <t>The winner of the South Africa Open will receive 250 points plus any additional point if un-seeded beats any of the top 8 seeds</t>
  </si>
  <si>
    <t>Northern Gauteng</t>
  </si>
  <si>
    <t>The RunnerUp of the South African Open will receive 175 Points plus any additional point if un-seeded beats any of the top 8 seeds</t>
  </si>
  <si>
    <t>Eastern Gauteng</t>
  </si>
  <si>
    <t>Both Semi finalist of the South African Open will receive 125 Points plus any additional point if un-seeded beats any of the top 8 seeds</t>
  </si>
  <si>
    <t>The 4 Quater finalist of the South African Open will 75 Points plus any additional point if un-seeded beats any of the top 8 seeds</t>
  </si>
  <si>
    <t>The 8 last 16  of the South African Open will receive 50 Points plus any additional point if un-seeded beats any of the top 8 seeds</t>
  </si>
  <si>
    <t>Freestate</t>
  </si>
  <si>
    <t>The 16 last 32  of the South African Open will receive 25 Points plus any additional point if un-seeded beats any of the top 8 seeds</t>
  </si>
  <si>
    <t>The 32 last 64 of the South African Open will receive 10 Points plus any additional point if un-seeded beats any of the top 8 seeds</t>
  </si>
  <si>
    <t>The 2 Losers in the group of the South African Open will each receive 5 points</t>
  </si>
  <si>
    <t>IF A PLAYER IN THE SA OPEN  BEATS A SEEDED PLAYER (TOP 8) IN THE KO STAGE HE WILL RECEIVE AN ADDITIONAL 25 FOR EVERY WIN</t>
  </si>
  <si>
    <t>TOP 8 SEEDED PLAYERS IN SA MUST  ATTEND SA OPEN AND INTER-PROVICIALS OTHERWISE LESS 50 POINTS (NO SHOW)</t>
  </si>
  <si>
    <t>Cape Town</t>
  </si>
  <si>
    <t>Cape Winelands</t>
  </si>
  <si>
    <t>A2                                                                      SA Provincial</t>
  </si>
  <si>
    <t>For each win a player has in the inter-provincials he will receive 5 points</t>
  </si>
  <si>
    <t>West Coast</t>
  </si>
  <si>
    <t>The other player will receive 2 point</t>
  </si>
  <si>
    <t xml:space="preserve">For all unplayed matches because a result was reached early each player will recive 1 point </t>
  </si>
  <si>
    <t>Durban</t>
  </si>
  <si>
    <t>IF A PLAYER IN THE PROVINCIAL PHASE BEATS A SEEDED PLAYER (TOP 8) HE WILL RECEIVE AN ADDITIONAL 3 POINTS</t>
  </si>
  <si>
    <t>Pietermaritzburg</t>
  </si>
  <si>
    <t>Lady Smith</t>
  </si>
  <si>
    <t>P1                                                      1st PROVINCIAL OPEN IN YOUR PROVINCE</t>
  </si>
  <si>
    <t>The winner of the 1st Provincial Open will receive 150 points plus any additional point if un-seeded beats the top 4 seeds</t>
  </si>
  <si>
    <t>Mpumalanga</t>
  </si>
  <si>
    <t>The RunnerUp of the  1st Provincial Open  will receive 100 Points plus any additional point if un-seeded</t>
  </si>
  <si>
    <t>Both Semi finalist of the 1st Provincial Open  will receive 75 Points plus any additional point if un-seeded</t>
  </si>
  <si>
    <t>The 4 Quater finalist of the  1st Provincial Open  will receive 50 Points plus any additional point if un-seeded</t>
  </si>
  <si>
    <t>The 8 last 16  of the  1st Provincial Open  will receive 25 Points plus any additional point if un-seeded</t>
  </si>
  <si>
    <t>The 16 last 32  of the  1st Provincial Open  will receive 15 Points plus any additional point if un-seeded</t>
  </si>
  <si>
    <t>Northern Cape</t>
  </si>
  <si>
    <t>The 32 last 64 of the  1st Provincial Open  will receive 5 Points plus any additional point if un-seeded</t>
  </si>
  <si>
    <t>The 2 Losers in the group of the 1st Provincial Open will each receive 2 points</t>
  </si>
  <si>
    <t>IF A UNSEEDED PLAYER  BEATS A SEEDED PLAYER (TOP 4) IN THE KO HE WILL RECEIVE AN ADDITIONAL 15 FOR EVERY WIN</t>
  </si>
  <si>
    <t>TOP 4 SEEDED PLAYERS IN THE PROVINCE MUST ATTEND 1st PROVINCIAL OPEN OTHERWISE LESS 25 POINTS (NO SHOW)</t>
  </si>
  <si>
    <t>Eastern Cape</t>
  </si>
  <si>
    <t>P2                                                          2nd PROVINCIAL OPEN IN YOUR PROVINCE</t>
  </si>
  <si>
    <t>The winner of the 2nd Provincial Open will receive 100 points plus any additional point if un-seeded beats the top 2 seeds</t>
  </si>
  <si>
    <t>The RunnerUp of the  2nd Provincial Open will receive 75 Points plus any additional point if un-seeded beats the top 2 seeds</t>
  </si>
  <si>
    <t>Both Semi finalist of the 2nd Provincial Open will receive 50 Points plus any additional point if un-seeded beats the top 2 seeds</t>
  </si>
  <si>
    <t>The 4 Quater finalist of the  2nd Provincial Open will 50 Points plus any additional point if un-seeded beats the top 2 seeds</t>
  </si>
  <si>
    <t>Limpopo</t>
  </si>
  <si>
    <t>The 8 last 16  of the  2nd Provincial Open will 25 Points plus any additional point if un-seeded beats the top 2 seeds</t>
  </si>
  <si>
    <t>The 16 last 32  of the  2nd Provincial Open will 15 Points plus any additional point if un-seeded beats the top 2 seeds</t>
  </si>
  <si>
    <t>The 32 last 64 of the  2nd Provincial Open will receive 3 Points plus any additional point if un-seeded beats the top 2 seeds</t>
  </si>
  <si>
    <t>The 2 Losers in the group of the 2 Provincial Open will each receive 1 point</t>
  </si>
  <si>
    <t>IF A PLAYER BEATS A SEEDED PLAYER (TOP 2) IN THE KO STAGE HE WILL RECEIVE AN ADDITIONAL 10 FOR EVERY WIN</t>
  </si>
  <si>
    <t>North West Province</t>
  </si>
  <si>
    <t>P3                                                             3rd PROVINCIAL OPEN IN YOUR PROVINCE</t>
  </si>
  <si>
    <t>The winner of the 3rd Provincial Open will receive 75 points plus any additional point if un-seeded beats the top 2 seeds</t>
  </si>
  <si>
    <t>The RunnerUp of the  3rd Provincial Open will receive 50 Points plus any additional point if un-seeded beats the top 2 seeds</t>
  </si>
  <si>
    <t>Both Semi finalist of the 3rd Provincial Open will receive 35 Points plus any additional point if un-seeded beats the top 2 seeds</t>
  </si>
  <si>
    <t>The 4 Quater finalist of the  3rd Provincial Open will receive 20 Points plus any additional point if un-seeded beats the top 2 seeds</t>
  </si>
  <si>
    <t>The 8 last 16  of the  3rd Provincial Open will receive 12 Points plus any additional point if un-seeded beats the top 2 seeds</t>
  </si>
  <si>
    <t>The 16 last 32  of the  3rd Provincial Open will receive 4 Points plus any additional point if un-seeded beats the top 2 seeds</t>
  </si>
  <si>
    <t>The 32 last 64 of the  3rd Provincial Open will receive 2 Points plus any additional point if un-seeded beats the top 2 seeds</t>
  </si>
  <si>
    <t>The 2 Losers in the group of the 3rd Provincial Open will each receive 1</t>
  </si>
  <si>
    <t>IF A PLAYER IN THE KO PHASE BEATS A SEEDED PLAYER (TOP 2) IN THE KO STAGE HE WILL RECEIVE AN ADDITIONAL 5 FOR EVERY WIN</t>
  </si>
  <si>
    <r>
      <t xml:space="preserve">O1                                                       OTHER TOURNAMENTS IN YOUR PROVINCE </t>
    </r>
    <r>
      <rPr>
        <sz val="11"/>
        <color theme="1"/>
        <rFont val="Calibri"/>
        <family val="2"/>
        <scheme val="minor"/>
      </rPr>
      <t>(e.g.Club)</t>
    </r>
  </si>
  <si>
    <t>The winner of the Other Open tournaments will receive 50 points</t>
  </si>
  <si>
    <t>The RunnerUp of the  Other Open tournaments will receive35 Points</t>
  </si>
  <si>
    <t>Both Semi finalist of Other Open tournaments will receive 25 Points</t>
  </si>
  <si>
    <t>The 4 Quater finalist of Other Open tournaments will receive 15 Points</t>
  </si>
  <si>
    <t>The 8 last 16  of the  Other Open tournaments will receive 10 Points</t>
  </si>
  <si>
    <t>The 16 last 32  of the  Other Open tournaments will receive 2 Points</t>
  </si>
  <si>
    <t>The 32 last 64 of the  Other Open tournaments will receive 1 Point</t>
  </si>
  <si>
    <t>The 2 Losers in the group of the Other Open tournaments will each receive 1</t>
  </si>
  <si>
    <t>IF A PLAYER IN THE KO PHASE BEATS A SEEDED PLAYER (TOP 2) IN THE KO STAGE HE WILL RECEIVE AN ADDITIONAL 3 FOR EVERY WIN</t>
  </si>
  <si>
    <r>
      <t xml:space="preserve">O2   OTHER TOURNAMENTS IN YOUR PROVINCE WITH MORE THAN A 200 PLAYERS </t>
    </r>
    <r>
      <rPr>
        <b/>
        <sz val="11"/>
        <color theme="1"/>
        <rFont val="Calibri"/>
        <family val="2"/>
        <scheme val="minor"/>
      </rPr>
      <t>(e.g.Club)</t>
    </r>
  </si>
  <si>
    <t>The winner of Other Open tournaments will receive 80 points</t>
  </si>
  <si>
    <t>The RunnerUp of Other Open tournaments will receive 55 Points</t>
  </si>
  <si>
    <t>Both Semi finalist of Other Open tournaments will receive 45 Points</t>
  </si>
  <si>
    <t>The 4 Quater finalist of Other Open tournaments will receive 35 Points</t>
  </si>
  <si>
    <t>The 8 last 16  of Other Open tournaments will receive 20 Points</t>
  </si>
  <si>
    <t>The 16 last 32  of Other Open tournaments  will receive 3 Points</t>
  </si>
  <si>
    <t>The 32 last 64 of Other Open tournaments will receive 2 Points</t>
  </si>
  <si>
    <t>The 2 Losers in the group of Other Open tournaments will each receive 1</t>
  </si>
  <si>
    <t>IF A PLAYER IN THE KO PHASE BEATS A SEEDED PLAYER (TOP 2) HE WILL RECEIVE AN ADDITIONAL 15 FOR EVERY WIN</t>
  </si>
  <si>
    <t xml:space="preserve">RULES, will ajusted to acomidate ALL </t>
  </si>
  <si>
    <t>These seedings will apply to all tournament and a 50% reduction of point falls away annually on the 1st January</t>
  </si>
  <si>
    <t xml:space="preserve">P1, P2 and P3 tournament will rotate to different regions in your province every year (e.g. P1 GC 2016, NG 2017 and EG 2018) is Linked to th ABLE body tournament </t>
  </si>
  <si>
    <t>P1, P2 and P3 tournament are classified as tournaments held in your province</t>
  </si>
  <si>
    <t>P1, P2 and P3 tournament must be held in different regions in your province</t>
  </si>
  <si>
    <t xml:space="preserve">O1  tourmanaents can be  at any time in any region/province </t>
  </si>
  <si>
    <t xml:space="preserve">01 Tournaments can only be held once in a year in a club </t>
  </si>
  <si>
    <t>O2 tournaments can only be held once in a region</t>
  </si>
  <si>
    <t>If there are less than 3 region in a province the second year the P1 region will have a P2 rating and the 3rd year a P3 rating</t>
  </si>
  <si>
    <t>All P1 tournament dates will be given at the SA's AGM or at least 3 Months before the event, failure to do this the province forfeits the P1 rated tournament points will be half</t>
  </si>
  <si>
    <t>P1 tournament  have NO minimum of  players in the Men's event ,4 players in all other categories and must include junior events other wise all points are halved</t>
  </si>
  <si>
    <t>No mixing of genders in any age catogories ponts will be halved</t>
  </si>
  <si>
    <t>If there are less than 3 region in a province the second year the P1 region will have a P2 rating and the 3rd year a P3 rating linke to Able body</t>
  </si>
  <si>
    <t>P2, P3 and O1 tournaments have must have a minimum players in the Men's event as per the able body and 4 players in all other categories other wise all points are halved</t>
  </si>
  <si>
    <t>POINT ALLOCATION FOR TOURNAMENTS</t>
  </si>
  <si>
    <t>Weight</t>
  </si>
  <si>
    <t>Winner</t>
  </si>
  <si>
    <t>Runner Up</t>
  </si>
  <si>
    <t>Semi Finals</t>
  </si>
  <si>
    <t>Quarter Final</t>
  </si>
  <si>
    <t>Last 16</t>
  </si>
  <si>
    <t>Last 32</t>
  </si>
  <si>
    <t xml:space="preserve">2 losers
 in Group </t>
  </si>
  <si>
    <t>Loser</t>
  </si>
  <si>
    <t>No Match</t>
  </si>
  <si>
    <r>
      <rPr>
        <b/>
        <sz val="11"/>
        <color theme="1"/>
        <rFont val="Calibri"/>
        <family val="2"/>
        <scheme val="minor"/>
      </rPr>
      <t>A1</t>
    </r>
    <r>
      <rPr>
        <sz val="11"/>
        <color theme="1"/>
        <rFont val="Calibri"/>
        <family val="2"/>
        <scheme val="minor"/>
      </rPr>
      <t xml:space="preserve">            SA Open </t>
    </r>
  </si>
  <si>
    <r>
      <rPr>
        <b/>
        <sz val="11"/>
        <color theme="1"/>
        <rFont val="Calibri"/>
        <family val="2"/>
        <scheme val="minor"/>
      </rPr>
      <t>A2</t>
    </r>
    <r>
      <rPr>
        <sz val="11"/>
        <color theme="1"/>
        <rFont val="Calibri"/>
        <family val="2"/>
        <scheme val="minor"/>
      </rPr>
      <t xml:space="preserve">        SA Provincials</t>
    </r>
  </si>
  <si>
    <r>
      <rPr>
        <b/>
        <sz val="11"/>
        <color theme="1"/>
        <rFont val="Calibri"/>
        <family val="2"/>
        <scheme val="minor"/>
      </rPr>
      <t>A3</t>
    </r>
    <r>
      <rPr>
        <sz val="11"/>
        <color theme="1"/>
        <rFont val="Calibri"/>
        <family val="2"/>
        <scheme val="minor"/>
      </rPr>
      <t xml:space="preserve">        SA Schools</t>
    </r>
  </si>
  <si>
    <r>
      <rPr>
        <b/>
        <sz val="11"/>
        <color theme="1"/>
        <rFont val="Calibri"/>
        <family val="2"/>
        <scheme val="minor"/>
      </rPr>
      <t xml:space="preserve">P1     </t>
    </r>
    <r>
      <rPr>
        <sz val="11"/>
        <color theme="1"/>
        <rFont val="Calibri"/>
        <family val="2"/>
        <scheme val="minor"/>
      </rPr>
      <t xml:space="preserve"> 1st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</si>
  <si>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P2     </t>
    </r>
    <r>
      <rPr>
        <sz val="11"/>
        <color theme="1"/>
        <rFont val="Calibri"/>
        <family val="2"/>
        <scheme val="minor"/>
      </rPr>
      <t xml:space="preserve"> 2nd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</si>
  <si>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P3     </t>
    </r>
    <r>
      <rPr>
        <sz val="11"/>
        <color theme="1"/>
        <rFont val="Calibri"/>
        <family val="2"/>
        <scheme val="minor"/>
      </rPr>
      <t xml:space="preserve"> 3rd Provincial tournament in your province</t>
    </r>
  </si>
  <si>
    <r>
      <rPr>
        <b/>
        <sz val="11"/>
        <color theme="1"/>
        <rFont val="Calibri"/>
        <family val="2"/>
        <scheme val="minor"/>
      </rPr>
      <t xml:space="preserve">O1     </t>
    </r>
    <r>
      <rPr>
        <sz val="11"/>
        <color theme="1"/>
        <rFont val="Calibri"/>
        <family val="2"/>
        <scheme val="minor"/>
      </rPr>
      <t xml:space="preserve">          Other tournaments in your province</t>
    </r>
  </si>
  <si>
    <r>
      <rPr>
        <b/>
        <sz val="11"/>
        <color theme="1"/>
        <rFont val="Calibri"/>
        <family val="2"/>
        <scheme val="minor"/>
      </rPr>
      <t xml:space="preserve">O2   </t>
    </r>
    <r>
      <rPr>
        <sz val="11"/>
        <color theme="1"/>
        <rFont val="Calibri"/>
        <family val="2"/>
        <scheme val="minor"/>
      </rPr>
      <t xml:space="preserve">              Other tournaments in your province Player &gt;200</t>
    </r>
  </si>
  <si>
    <t>P3        GNTTB OPEN 2025</t>
  </si>
  <si>
    <t xml:space="preserve">GUNPATH Santosh </t>
  </si>
  <si>
    <t>WOMEN 60+ SINGLES</t>
  </si>
  <si>
    <t>MEN 70+ SINGLES</t>
  </si>
  <si>
    <t>MENS 70+</t>
  </si>
  <si>
    <t>WOMEN 60+</t>
  </si>
  <si>
    <t>METCALF Graham</t>
  </si>
  <si>
    <t>O1 TITANS OPEN 2026</t>
  </si>
  <si>
    <t/>
  </si>
  <si>
    <t>TITANS OPEN</t>
  </si>
  <si>
    <t xml:space="preserve">KUWAR Avesh </t>
  </si>
  <si>
    <t>NAIDOO Puven</t>
  </si>
  <si>
    <t>METCALF Crispin</t>
  </si>
  <si>
    <t>SEWKISSON Tarit</t>
  </si>
  <si>
    <t>ZAMA Uyabonelela</t>
  </si>
  <si>
    <t>MTHEMBU Lethigugu</t>
  </si>
  <si>
    <t>NTLAKAZA Lungelo</t>
  </si>
  <si>
    <t xml:space="preserve">KORTJAAS Sisanda Enzokuhle </t>
  </si>
  <si>
    <t>NAIDOO Zyva</t>
  </si>
  <si>
    <t>INCE Skylar</t>
  </si>
  <si>
    <t>NAIDOO Justin</t>
  </si>
  <si>
    <t>NAIDOO Kimiya</t>
  </si>
  <si>
    <t>O1 GALAXY OPEN 2026</t>
  </si>
  <si>
    <t>NAIPAL Rakesh</t>
  </si>
  <si>
    <t>KEPPLER CJ</t>
  </si>
  <si>
    <t>SWANEPOEL Keanen</t>
  </si>
  <si>
    <t>STODART Rouan</t>
  </si>
  <si>
    <t>SANTANA Logan</t>
  </si>
  <si>
    <t>STODART Reuben</t>
  </si>
  <si>
    <t>DU PLESSIS Valentine</t>
  </si>
  <si>
    <t>TSIANE Makhosi</t>
  </si>
  <si>
    <t>UYS Lavras</t>
  </si>
  <si>
    <t>VAN DIJK Henk</t>
  </si>
  <si>
    <t>VAN RENSBURG</t>
  </si>
  <si>
    <t>THULSIE Tuhin</t>
  </si>
  <si>
    <t>KHAN Talhah</t>
  </si>
  <si>
    <t>MALAN Gys</t>
  </si>
  <si>
    <t>SANTANA Raymond</t>
  </si>
  <si>
    <t>MFUNDISI Naledi</t>
  </si>
  <si>
    <t>RANCHOD Priya</t>
  </si>
  <si>
    <t>Women</t>
  </si>
  <si>
    <t>O1 EDDELS OPEN 2026</t>
  </si>
  <si>
    <t>CHONCO Fundiswa</t>
  </si>
  <si>
    <t>DLAMINI Lubanzi</t>
  </si>
  <si>
    <t>KRISENDABI Amelia</t>
  </si>
  <si>
    <t>NENE Fezokuhle</t>
  </si>
  <si>
    <t>NDABA Nomisa</t>
  </si>
  <si>
    <t>KHAN Raheela</t>
  </si>
  <si>
    <t>NDLOVU Samkelisiwe</t>
  </si>
  <si>
    <t>PHUNGULA Amanda</t>
  </si>
  <si>
    <t>ZUMA Zewande</t>
  </si>
  <si>
    <t>DLALISA  Siphosethu Lonathemba</t>
  </si>
  <si>
    <t>GAMA Amahle</t>
  </si>
  <si>
    <t>MABASO Melokuhle</t>
  </si>
  <si>
    <t>MNTAMBO Nokukhanya Ziyanda</t>
  </si>
  <si>
    <t>NDUMO Minenhle</t>
  </si>
  <si>
    <t>MDAKANE Enhle</t>
  </si>
  <si>
    <t>MVELASE Awonke</t>
  </si>
  <si>
    <t xml:space="preserve">NSINI Dineo Nombulelo </t>
  </si>
  <si>
    <t>ZUMA Ongiphile</t>
  </si>
  <si>
    <t>JEEBODH Thea</t>
  </si>
  <si>
    <t>JEEBODH Jiya</t>
  </si>
  <si>
    <t>NZIMA Nezelo</t>
  </si>
  <si>
    <t>PARBHOODEEN Presha</t>
  </si>
  <si>
    <t>Women's</t>
  </si>
  <si>
    <t>LECLAIRE Olivier</t>
  </si>
  <si>
    <t>MOULA Hamza</t>
  </si>
  <si>
    <t>DE JENGA Onalerona</t>
  </si>
  <si>
    <t>REDDY Jeshan</t>
  </si>
  <si>
    <t>GOONDRAM Shreeyav</t>
  </si>
  <si>
    <t>GREWAN Aaron Marc</t>
  </si>
  <si>
    <t>MAHABIR Sahil</t>
  </si>
  <si>
    <t>PRAKASH Kamdon</t>
  </si>
  <si>
    <t>DLADLA Sisanda</t>
  </si>
  <si>
    <t>MAGUBANE Philokuhle</t>
  </si>
  <si>
    <t>NGCOBO Kwandokuhle</t>
  </si>
  <si>
    <t>NGUBANE Lwazi</t>
  </si>
  <si>
    <t>NXUMALO Nhlanhlenhle</t>
  </si>
  <si>
    <t>THUSINI Lwandle</t>
  </si>
  <si>
    <t>ZUMA Sbulelo</t>
  </si>
  <si>
    <t>DLAMINI Luxolo</t>
  </si>
  <si>
    <t>GUMBI Melokuhle</t>
  </si>
  <si>
    <t>MADONSELA  Shakah Mpilwenhle</t>
  </si>
  <si>
    <t>MAGUBANE  Philokuhle</t>
  </si>
  <si>
    <t>MBATHA Luzelwande</t>
  </si>
  <si>
    <t>MBATHA Asiphile</t>
  </si>
  <si>
    <t>MBONGWA Sbonga</t>
  </si>
  <si>
    <t>MTHIMKHULU  Alondwe</t>
  </si>
  <si>
    <t>MUHAMMAD Abdoulha</t>
  </si>
  <si>
    <t>SHEMBE Mpendulo</t>
  </si>
  <si>
    <t>SIMELANE Iminathi Zesande</t>
  </si>
  <si>
    <t>THUSI Anathi</t>
  </si>
  <si>
    <t>ZUMA Asimbonge</t>
  </si>
  <si>
    <t>MABASO Melokuhle Quinton</t>
  </si>
  <si>
    <t>MASONDO Ayabonga</t>
  </si>
  <si>
    <t>MAZIBUKO Samkelo</t>
  </si>
  <si>
    <t xml:space="preserve">MKHWANAZI Kelvin Minhle </t>
  </si>
  <si>
    <t>STEYN Hendre</t>
  </si>
  <si>
    <t>SWANEPOEL Liam</t>
  </si>
  <si>
    <t>PRINGLE LejEandro</t>
  </si>
  <si>
    <t>DILDAR Edris</t>
  </si>
  <si>
    <t>VENTER Jaco</t>
  </si>
  <si>
    <t>SMIT Hennie</t>
  </si>
  <si>
    <t>CASIM Rezaan</t>
  </si>
  <si>
    <t>O1    EDDELS OPEN 2026</t>
  </si>
  <si>
    <t>UZOUKWU Emmanuel</t>
  </si>
  <si>
    <t>SANUSI David</t>
  </si>
  <si>
    <t>MONDAY Felix</t>
  </si>
  <si>
    <t>PREBE Marc</t>
  </si>
  <si>
    <t>XAHN Finn</t>
  </si>
  <si>
    <t>MERWE Simon</t>
  </si>
  <si>
    <t>BOOYSENS Deon</t>
  </si>
  <si>
    <t>O1 
TOP OPEN 2027</t>
  </si>
  <si>
    <t>O1 
TOP
OPEN
2026</t>
  </si>
  <si>
    <t>P1      
WC 
OPEN 2026</t>
  </si>
  <si>
    <t>O1 
TOP OPEN 2026</t>
  </si>
  <si>
    <t>NGUBO Leonardo</t>
  </si>
  <si>
    <t>BARNARD Willem</t>
  </si>
  <si>
    <t>Timothy</t>
  </si>
  <si>
    <t>BARNARD Daniel</t>
  </si>
  <si>
    <t>CORNELIUS Alanzo</t>
  </si>
  <si>
    <t>FIELIES Bernando</t>
  </si>
  <si>
    <t>MAKHOSI Tsiane</t>
  </si>
  <si>
    <t>BOOIS JP</t>
  </si>
  <si>
    <t>SINGH Shaedon</t>
  </si>
  <si>
    <t>EBRAHIM Kamiel</t>
  </si>
  <si>
    <t>VD DER HEYDE Jody</t>
  </si>
  <si>
    <t>MARAIS Hannah</t>
  </si>
  <si>
    <t>BOOI Khayone</t>
  </si>
  <si>
    <t>AVONTUUR Ezrah</t>
  </si>
  <si>
    <t>MARAIS Michaela</t>
  </si>
  <si>
    <t>AVONTUUR El-Meeshe</t>
  </si>
  <si>
    <t>EDDELS OPEN</t>
  </si>
  <si>
    <t>TOP</t>
  </si>
  <si>
    <t>WEST COAST OPEN</t>
  </si>
  <si>
    <t>2026 MAY 1</t>
  </si>
  <si>
    <t>HARRIS Carmin</t>
  </si>
  <si>
    <t>MONERANG Grace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</si>
</sst>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43" formatCode="_-* #,##0.00_-;\-* #,##0.00_-;_-* &quot;-&quot;??_-;_-@_-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6"/>
      <color theme="1"/>
      <name val="Arial Black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 Black"/>
      <family val="2"/>
    </font>
    <font>
      <u/>
      <sz val="14"/>
      <color indexed="12"/>
      <name val="新細明體"/>
      <charset val="136"/>
    </font>
    <font>
      <sz val="12"/>
      <name val="Calibri"/>
      <family val="2"/>
    </font>
    <font>
      <sz val="11"/>
      <color theme="1"/>
      <name val="Arial Black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theme="1"/>
      <name val="Inherit"/>
    </font>
    <font>
      <sz val="11"/>
      <name val="Aptos Narrow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/>
    <xf numFmtId="0" fontId="1" fillId="0" borderId="0"/>
    <xf numFmtId="0" fontId="35" fillId="0" borderId="0"/>
  </cellStyleXfs>
  <cellXfs count="570">
    <xf numFmtId="0" fontId="0" fillId="0" borderId="0" xfId="0"/>
    <xf numFmtId="0" fontId="5" fillId="2" borderId="1" xfId="0" applyFont="1" applyFill="1" applyBorder="1"/>
    <xf numFmtId="15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1"/>
    </xf>
    <xf numFmtId="0" fontId="10" fillId="0" borderId="0" xfId="0" applyFont="1"/>
    <xf numFmtId="15" fontId="11" fillId="3" borderId="0" xfId="0" applyNumberFormat="1" applyFont="1" applyFill="1"/>
    <xf numFmtId="15" fontId="11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quotePrefix="1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2" borderId="0" xfId="0" applyFont="1" applyFill="1"/>
    <xf numFmtId="0" fontId="14" fillId="0" borderId="0" xfId="0" applyFont="1" applyAlignment="1">
      <alignment horizontal="center"/>
    </xf>
    <xf numFmtId="0" fontId="0" fillId="2" borderId="0" xfId="0" applyFill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8" fillId="2" borderId="0" xfId="0" applyFont="1" applyFill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0" fontId="20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2" fillId="2" borderId="0" xfId="0" applyFont="1" applyFill="1"/>
    <xf numFmtId="0" fontId="13" fillId="0" borderId="0" xfId="0" applyFont="1"/>
    <xf numFmtId="0" fontId="16" fillId="2" borderId="7" xfId="0" applyFont="1" applyFill="1" applyBorder="1"/>
    <xf numFmtId="0" fontId="15" fillId="2" borderId="0" xfId="0" applyFont="1" applyFill="1"/>
    <xf numFmtId="0" fontId="18" fillId="6" borderId="1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14" fillId="2" borderId="0" xfId="0" applyNumberFormat="1" applyFont="1" applyFill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5" fontId="14" fillId="0" borderId="0" xfId="0" applyNumberFormat="1" applyFont="1"/>
    <xf numFmtId="0" fontId="0" fillId="2" borderId="0" xfId="0" applyFill="1" applyAlignment="1">
      <alignment horizont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/>
    </xf>
    <xf numFmtId="1" fontId="14" fillId="5" borderId="14" xfId="0" applyNumberFormat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1" xfId="0" applyBorder="1" applyAlignment="1">
      <alignment vertical="center" wrapText="1"/>
    </xf>
    <xf numFmtId="0" fontId="2" fillId="0" borderId="22" xfId="0" applyFont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1" fontId="14" fillId="5" borderId="22" xfId="0" applyNumberFormat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6" fillId="2" borderId="0" xfId="0" applyFont="1" applyFill="1"/>
    <xf numFmtId="0" fontId="16" fillId="2" borderId="6" xfId="0" applyFont="1" applyFill="1" applyBorder="1"/>
    <xf numFmtId="0" fontId="16" fillId="2" borderId="8" xfId="0" applyFont="1" applyFill="1" applyBorder="1"/>
    <xf numFmtId="0" fontId="16" fillId="0" borderId="0" xfId="0" applyFont="1" applyAlignment="1">
      <alignment horizontal="center"/>
    </xf>
    <xf numFmtId="0" fontId="17" fillId="2" borderId="24" xfId="0" applyFont="1" applyFill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8" fillId="7" borderId="0" xfId="0" applyFont="1" applyFill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7" fillId="2" borderId="9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6" fillId="0" borderId="7" xfId="0" applyFont="1" applyBorder="1"/>
    <xf numFmtId="0" fontId="14" fillId="0" borderId="3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/>
    </xf>
    <xf numFmtId="1" fontId="14" fillId="0" borderId="19" xfId="0" applyNumberFormat="1" applyFont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27" fillId="0" borderId="0" xfId="0" applyFont="1"/>
    <xf numFmtId="0" fontId="24" fillId="0" borderId="9" xfId="0" applyFont="1" applyBorder="1" applyAlignment="1">
      <alignment horizontal="center"/>
    </xf>
    <xf numFmtId="0" fontId="24" fillId="0" borderId="9" xfId="0" applyFont="1" applyBorder="1" applyAlignment="1">
      <alignment vertical="center"/>
    </xf>
    <xf numFmtId="0" fontId="0" fillId="8" borderId="1" xfId="0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1" fillId="0" borderId="0" xfId="0" applyFont="1"/>
    <xf numFmtId="15" fontId="2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5" fillId="8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23" fillId="8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8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31" fillId="0" borderId="1" xfId="0" applyFont="1" applyBorder="1" applyAlignment="1">
      <alignment horizontal="center" vertical="center"/>
    </xf>
    <xf numFmtId="0" fontId="0" fillId="8" borderId="1" xfId="4" applyFont="1" applyFill="1" applyBorder="1" applyAlignment="1">
      <alignment horizontal="left"/>
    </xf>
    <xf numFmtId="0" fontId="0" fillId="8" borderId="1" xfId="4" applyFont="1" applyFill="1" applyBorder="1" applyAlignment="1">
      <alignment horizontal="center"/>
    </xf>
    <xf numFmtId="0" fontId="0" fillId="0" borderId="1" xfId="4" applyFont="1" applyBorder="1" applyAlignment="1">
      <alignment horizontal="left"/>
    </xf>
    <xf numFmtId="0" fontId="0" fillId="0" borderId="1" xfId="4" applyFont="1" applyBorder="1" applyAlignment="1">
      <alignment horizontal="center"/>
    </xf>
    <xf numFmtId="0" fontId="0" fillId="8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8" borderId="1" xfId="0" applyFont="1" applyFill="1" applyBorder="1" applyAlignment="1">
      <alignment horizontal="left" vertical="center"/>
    </xf>
    <xf numFmtId="0" fontId="0" fillId="0" borderId="1" xfId="5" applyFont="1" applyBorder="1" applyAlignment="1">
      <alignment horizontal="left"/>
    </xf>
    <xf numFmtId="0" fontId="0" fillId="8" borderId="1" xfId="5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9" fillId="8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34" fillId="8" borderId="1" xfId="0" applyFont="1" applyFill="1" applyBorder="1" applyAlignment="1">
      <alignment horizontal="center" vertical="center" wrapText="1"/>
    </xf>
    <xf numFmtId="0" fontId="5" fillId="8" borderId="36" xfId="6" applyFont="1" applyFill="1" applyBorder="1" applyAlignment="1">
      <alignment horizontal="left"/>
    </xf>
    <xf numFmtId="0" fontId="34" fillId="0" borderId="1" xfId="0" applyFont="1" applyBorder="1" applyAlignment="1">
      <alignment horizontal="center" vertical="center" wrapText="1"/>
    </xf>
    <xf numFmtId="0" fontId="0" fillId="8" borderId="1" xfId="0" applyFill="1" applyBorder="1"/>
    <xf numFmtId="0" fontId="5" fillId="0" borderId="1" xfId="6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5" fillId="9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 wrapText="1"/>
    </xf>
    <xf numFmtId="0" fontId="5" fillId="8" borderId="1" xfId="6" applyFont="1" applyFill="1" applyBorder="1" applyAlignment="1">
      <alignment horizontal="left"/>
    </xf>
    <xf numFmtId="0" fontId="36" fillId="0" borderId="1" xfId="6" applyFont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29" fillId="8" borderId="1" xfId="0" applyFont="1" applyFill="1" applyBorder="1" applyAlignment="1">
      <alignment horizontal="center" vertical="center" wrapText="1"/>
    </xf>
    <xf numFmtId="44" fontId="29" fillId="0" borderId="1" xfId="3" applyFont="1" applyBorder="1"/>
    <xf numFmtId="0" fontId="37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5" fillId="0" borderId="36" xfId="6" applyFont="1" applyBorder="1" applyAlignment="1">
      <alignment horizontal="left"/>
    </xf>
    <xf numFmtId="0" fontId="35" fillId="0" borderId="36" xfId="6" applyBorder="1" applyAlignment="1">
      <alignment horizontal="left"/>
    </xf>
    <xf numFmtId="0" fontId="35" fillId="8" borderId="36" xfId="6" applyFill="1" applyBorder="1" applyAlignment="1">
      <alignment horizontal="left"/>
    </xf>
    <xf numFmtId="0" fontId="0" fillId="8" borderId="37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8" borderId="36" xfId="0" applyFill="1" applyBorder="1" applyAlignment="1">
      <alignment horizontal="left"/>
    </xf>
    <xf numFmtId="0" fontId="0" fillId="8" borderId="2" xfId="0" applyFill="1" applyBorder="1" applyAlignment="1">
      <alignment horizontal="center"/>
    </xf>
    <xf numFmtId="0" fontId="0" fillId="0" borderId="39" xfId="0" applyBorder="1" applyAlignment="1">
      <alignment horizontal="left"/>
    </xf>
    <xf numFmtId="0" fontId="0" fillId="8" borderId="39" xfId="0" applyFill="1" applyBorder="1" applyAlignment="1">
      <alignment horizontal="left"/>
    </xf>
    <xf numFmtId="0" fontId="29" fillId="8" borderId="1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8" borderId="38" xfId="0" applyFont="1" applyFill="1" applyBorder="1"/>
    <xf numFmtId="0" fontId="22" fillId="0" borderId="9" xfId="0" applyFont="1" applyBorder="1" applyAlignment="1">
      <alignment vertical="center" wrapText="1"/>
    </xf>
    <xf numFmtId="0" fontId="22" fillId="0" borderId="38" xfId="0" applyFont="1" applyBorder="1"/>
    <xf numFmtId="0" fontId="22" fillId="8" borderId="9" xfId="0" applyFont="1" applyFill="1" applyBorder="1" applyAlignment="1">
      <alignment vertical="center" wrapText="1"/>
    </xf>
    <xf numFmtId="0" fontId="22" fillId="8" borderId="43" xfId="0" applyFont="1" applyFill="1" applyBorder="1" applyAlignment="1">
      <alignment vertical="center" wrapText="1"/>
    </xf>
    <xf numFmtId="0" fontId="0" fillId="0" borderId="38" xfId="0" applyBorder="1" applyAlignment="1">
      <alignment horizontal="left"/>
    </xf>
    <xf numFmtId="0" fontId="30" fillId="2" borderId="1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left"/>
    </xf>
    <xf numFmtId="0" fontId="30" fillId="8" borderId="1" xfId="0" applyFont="1" applyFill="1" applyBorder="1" applyAlignment="1">
      <alignment horizontal="center"/>
    </xf>
    <xf numFmtId="0" fontId="5" fillId="8" borderId="38" xfId="0" applyFont="1" applyFill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30" fillId="8" borderId="1" xfId="0" applyFont="1" applyFill="1" applyBorder="1" applyAlignment="1">
      <alignment horizontal="left"/>
    </xf>
    <xf numFmtId="1" fontId="3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8" borderId="38" xfId="0" applyFill="1" applyBorder="1" applyAlignment="1">
      <alignment horizontal="left"/>
    </xf>
    <xf numFmtId="0" fontId="0" fillId="0" borderId="38" xfId="0" applyBorder="1"/>
    <xf numFmtId="0" fontId="29" fillId="0" borderId="1" xfId="0" applyFont="1" applyBorder="1" applyAlignment="1">
      <alignment horizontal="left" vertical="center"/>
    </xf>
    <xf numFmtId="0" fontId="29" fillId="8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41" xfId="0" applyFont="1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" xfId="0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0" fontId="29" fillId="8" borderId="1" xfId="0" applyFont="1" applyFill="1" applyBorder="1"/>
    <xf numFmtId="0" fontId="2" fillId="0" borderId="0" xfId="0" applyFont="1"/>
    <xf numFmtId="0" fontId="29" fillId="0" borderId="1" xfId="0" applyFont="1" applyBorder="1"/>
    <xf numFmtId="0" fontId="41" fillId="0" borderId="1" xfId="0" applyFont="1" applyBorder="1" applyAlignment="1">
      <alignment horizontal="center"/>
    </xf>
    <xf numFmtId="0" fontId="30" fillId="0" borderId="1" xfId="0" applyFont="1" applyBorder="1"/>
    <xf numFmtId="0" fontId="42" fillId="8" borderId="1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42" fillId="0" borderId="1" xfId="0" applyFont="1" applyBorder="1"/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8" borderId="1" xfId="0" applyFont="1" applyFill="1" applyBorder="1" applyAlignment="1">
      <alignment horizontal="center"/>
    </xf>
    <xf numFmtId="0" fontId="29" fillId="0" borderId="1" xfId="0" applyFont="1" applyBorder="1" applyAlignment="1">
      <alignment vertical="center"/>
    </xf>
    <xf numFmtId="0" fontId="29" fillId="8" borderId="1" xfId="0" applyFont="1" applyFill="1" applyBorder="1" applyAlignment="1">
      <alignment vertical="center"/>
    </xf>
    <xf numFmtId="0" fontId="42" fillId="0" borderId="1" xfId="0" applyFont="1" applyBorder="1" applyAlignment="1">
      <alignment vertical="center"/>
    </xf>
    <xf numFmtId="0" fontId="42" fillId="8" borderId="1" xfId="0" applyFont="1" applyFill="1" applyBorder="1" applyAlignment="1">
      <alignment vertical="center"/>
    </xf>
    <xf numFmtId="0" fontId="29" fillId="0" borderId="1" xfId="5" applyFont="1" applyBorder="1" applyAlignment="1">
      <alignment horizontal="left"/>
    </xf>
    <xf numFmtId="0" fontId="29" fillId="8" borderId="1" xfId="5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41" fillId="8" borderId="1" xfId="0" applyFont="1" applyFill="1" applyBorder="1" applyAlignment="1">
      <alignment horizontal="center"/>
    </xf>
    <xf numFmtId="0" fontId="37" fillId="8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43" fillId="0" borderId="1" xfId="6" applyFont="1" applyBorder="1" applyAlignment="1">
      <alignment horizontal="left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0" fontId="44" fillId="8" borderId="1" xfId="0" applyFont="1" applyFill="1" applyBorder="1" applyAlignment="1">
      <alignment wrapText="1"/>
    </xf>
    <xf numFmtId="0" fontId="44" fillId="0" borderId="1" xfId="0" applyFont="1" applyBorder="1" applyAlignment="1">
      <alignment wrapText="1"/>
    </xf>
    <xf numFmtId="0" fontId="43" fillId="8" borderId="1" xfId="6" applyFont="1" applyFill="1" applyBorder="1" applyAlignment="1">
      <alignment horizontal="left"/>
    </xf>
    <xf numFmtId="0" fontId="30" fillId="0" borderId="1" xfId="6" applyFont="1" applyBorder="1" applyAlignment="1">
      <alignment horizontal="left"/>
    </xf>
    <xf numFmtId="0" fontId="30" fillId="8" borderId="1" xfId="6" applyFont="1" applyFill="1" applyBorder="1" applyAlignment="1">
      <alignment horizontal="left"/>
    </xf>
    <xf numFmtId="0" fontId="29" fillId="8" borderId="2" xfId="0" applyFont="1" applyFill="1" applyBorder="1" applyAlignment="1">
      <alignment horizontal="center"/>
    </xf>
    <xf numFmtId="0" fontId="22" fillId="8" borderId="1" xfId="0" applyFont="1" applyFill="1" applyBorder="1" applyAlignment="1">
      <alignment vertical="center" wrapText="1"/>
    </xf>
    <xf numFmtId="0" fontId="29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8" borderId="1" xfId="0" applyFont="1" applyFill="1" applyBorder="1"/>
    <xf numFmtId="0" fontId="37" fillId="8" borderId="1" xfId="0" applyFont="1" applyFill="1" applyBorder="1"/>
    <xf numFmtId="0" fontId="29" fillId="8" borderId="4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5" fillId="2" borderId="1" xfId="0" applyFont="1" applyFill="1" applyBorder="1"/>
    <xf numFmtId="0" fontId="26" fillId="2" borderId="1" xfId="0" applyFont="1" applyFill="1" applyBorder="1"/>
    <xf numFmtId="0" fontId="0" fillId="0" borderId="3" xfId="0" applyBorder="1"/>
    <xf numFmtId="0" fontId="0" fillId="8" borderId="3" xfId="0" applyFill="1" applyBorder="1"/>
    <xf numFmtId="0" fontId="29" fillId="0" borderId="3" xfId="0" applyFont="1" applyBorder="1"/>
    <xf numFmtId="0" fontId="46" fillId="0" borderId="1" xfId="0" applyFont="1" applyBorder="1" applyAlignment="1">
      <alignment horizontal="center" vertical="center"/>
    </xf>
    <xf numFmtId="0" fontId="46" fillId="8" borderId="1" xfId="0" applyFont="1" applyFill="1" applyBorder="1" applyAlignment="1">
      <alignment horizontal="center" vertical="center"/>
    </xf>
    <xf numFmtId="0" fontId="45" fillId="0" borderId="1" xfId="0" applyFont="1" applyBorder="1"/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0" fillId="0" borderId="35" xfId="0" applyBorder="1" applyAlignment="1">
      <alignment horizontal="center" vertical="center"/>
    </xf>
    <xf numFmtId="0" fontId="0" fillId="0" borderId="17" xfId="0" applyBorder="1"/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/>
    <xf numFmtId="0" fontId="0" fillId="0" borderId="29" xfId="0" applyBorder="1"/>
    <xf numFmtId="0" fontId="0" fillId="0" borderId="53" xfId="0" applyBorder="1" applyAlignment="1">
      <alignment vertical="top"/>
    </xf>
    <xf numFmtId="0" fontId="0" fillId="0" borderId="6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0" fillId="0" borderId="34" xfId="0" applyBorder="1"/>
    <xf numFmtId="0" fontId="2" fillId="11" borderId="35" xfId="0" applyFont="1" applyFill="1" applyBorder="1"/>
    <xf numFmtId="0" fontId="2" fillId="11" borderId="35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2" fillId="11" borderId="17" xfId="0" applyFont="1" applyFill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/>
    </xf>
    <xf numFmtId="0" fontId="28" fillId="14" borderId="17" xfId="0" applyFont="1" applyFill="1" applyBorder="1" applyAlignment="1">
      <alignment horizontal="center"/>
    </xf>
    <xf numFmtId="0" fontId="0" fillId="0" borderId="35" xfId="0" applyBorder="1" applyAlignment="1">
      <alignment horizontal="left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52" xfId="0" applyBorder="1" applyAlignment="1">
      <alignment horizontal="left" vertical="top" wrapText="1"/>
    </xf>
    <xf numFmtId="0" fontId="17" fillId="0" borderId="6" xfId="0" applyFont="1" applyBorder="1"/>
    <xf numFmtId="0" fontId="17" fillId="0" borderId="0" xfId="0" applyFont="1"/>
    <xf numFmtId="0" fontId="16" fillId="0" borderId="9" xfId="0" applyFont="1" applyBorder="1"/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5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1" fontId="14" fillId="5" borderId="20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6" fillId="0" borderId="2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indent="2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left" vertical="center"/>
    </xf>
    <xf numFmtId="0" fontId="16" fillId="2" borderId="9" xfId="0" applyFont="1" applyFill="1" applyBorder="1"/>
    <xf numFmtId="0" fontId="17" fillId="0" borderId="8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8" xfId="0" applyFont="1" applyFill="1" applyBorder="1" applyAlignment="1">
      <alignment vertic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7" fontId="0" fillId="15" borderId="1" xfId="0" applyNumberForma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48" fillId="0" borderId="14" xfId="0" applyFont="1" applyBorder="1" applyAlignment="1">
      <alignment horizontal="center" vertical="center" wrapText="1"/>
    </xf>
    <xf numFmtId="1" fontId="47" fillId="5" borderId="22" xfId="0" applyNumberFormat="1" applyFont="1" applyFill="1" applyBorder="1" applyAlignment="1">
      <alignment horizontal="center"/>
    </xf>
    <xf numFmtId="0" fontId="49" fillId="0" borderId="14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50" fillId="0" borderId="20" xfId="0" applyFont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0" fontId="49" fillId="0" borderId="16" xfId="0" applyFont="1" applyBorder="1" applyAlignment="1">
      <alignment horizontal="center"/>
    </xf>
    <xf numFmtId="0" fontId="48" fillId="2" borderId="1" xfId="0" applyFont="1" applyFill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1" fontId="55" fillId="5" borderId="22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6" fillId="0" borderId="20" xfId="0" applyFont="1" applyBorder="1" applyAlignment="1">
      <alignment horizontal="center"/>
    </xf>
    <xf numFmtId="0" fontId="54" fillId="2" borderId="20" xfId="0" applyFont="1" applyFill="1" applyBorder="1" applyAlignment="1">
      <alignment horizontal="center"/>
    </xf>
    <xf numFmtId="0" fontId="53" fillId="0" borderId="0" xfId="0" applyFont="1" applyAlignment="1">
      <alignment horizontal="center"/>
    </xf>
    <xf numFmtId="0" fontId="56" fillId="2" borderId="0" xfId="0" applyFont="1" applyFill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4" fillId="2" borderId="22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8" fillId="0" borderId="21" xfId="0" applyFont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48" fillId="0" borderId="4" xfId="0" applyFont="1" applyBorder="1" applyAlignment="1">
      <alignment horizontal="center"/>
    </xf>
    <xf numFmtId="1" fontId="14" fillId="4" borderId="14" xfId="0" applyNumberFormat="1" applyFont="1" applyFill="1" applyBorder="1" applyAlignment="1">
      <alignment horizontal="center"/>
    </xf>
    <xf numFmtId="0" fontId="0" fillId="0" borderId="70" xfId="0" applyBorder="1" applyAlignment="1">
      <alignment vertical="center" wrapText="1"/>
    </xf>
    <xf numFmtId="0" fontId="54" fillId="0" borderId="13" xfId="0" applyFont="1" applyBorder="1" applyAlignment="1">
      <alignment horizontal="center"/>
    </xf>
    <xf numFmtId="0" fontId="54" fillId="0" borderId="63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4" fillId="0" borderId="13" xfId="0" applyFont="1" applyBorder="1" applyAlignment="1">
      <alignment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" fontId="55" fillId="5" borderId="14" xfId="0" applyNumberFormat="1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6" fillId="0" borderId="1" xfId="0" applyFont="1" applyBorder="1" applyAlignment="1">
      <alignment horizontal="center"/>
    </xf>
    <xf numFmtId="0" fontId="56" fillId="0" borderId="5" xfId="0" applyFont="1" applyBorder="1" applyAlignment="1">
      <alignment horizontal="center"/>
    </xf>
    <xf numFmtId="0" fontId="56" fillId="2" borderId="1" xfId="0" applyFont="1" applyFill="1" applyBorder="1" applyAlignment="1">
      <alignment horizontal="center"/>
    </xf>
    <xf numFmtId="0" fontId="57" fillId="2" borderId="1" xfId="0" applyFont="1" applyFill="1" applyBorder="1" applyAlignment="1">
      <alignment horizontal="center"/>
    </xf>
    <xf numFmtId="0" fontId="54" fillId="2" borderId="1" xfId="0" applyFont="1" applyFill="1" applyBorder="1" applyAlignment="1">
      <alignment horizontal="center"/>
    </xf>
    <xf numFmtId="0" fontId="54" fillId="0" borderId="5" xfId="0" applyFont="1" applyBorder="1" applyAlignment="1">
      <alignment horizontal="center"/>
    </xf>
    <xf numFmtId="0" fontId="54" fillId="0" borderId="66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8" fillId="2" borderId="1" xfId="0" applyFont="1" applyFill="1" applyBorder="1" applyAlignment="1">
      <alignment horizontal="left" vertical="center" indent="2"/>
    </xf>
    <xf numFmtId="0" fontId="58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4" fillId="2" borderId="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43" fontId="24" fillId="0" borderId="4" xfId="2" applyFont="1" applyBorder="1" applyAlignment="1">
      <alignment horizontal="center" vertical="center"/>
    </xf>
    <xf numFmtId="43" fontId="24" fillId="0" borderId="40" xfId="2" applyFont="1" applyBorder="1" applyAlignment="1">
      <alignment horizontal="center" vertical="center"/>
    </xf>
    <xf numFmtId="43" fontId="24" fillId="0" borderId="41" xfId="2" applyFont="1" applyBorder="1" applyAlignment="1">
      <alignment horizontal="center" vertical="center"/>
    </xf>
    <xf numFmtId="43" fontId="24" fillId="0" borderId="42" xfId="2" applyFont="1" applyBorder="1" applyAlignment="1">
      <alignment horizontal="center" vertical="center"/>
    </xf>
    <xf numFmtId="43" fontId="24" fillId="0" borderId="15" xfId="2" applyFont="1" applyBorder="1" applyAlignment="1">
      <alignment horizontal="center" vertical="center"/>
    </xf>
    <xf numFmtId="43" fontId="24" fillId="0" borderId="1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0" fillId="0" borderId="4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53" xfId="0" applyBorder="1" applyAlignment="1">
      <alignment wrapText="1"/>
    </xf>
    <xf numFmtId="0" fontId="2" fillId="0" borderId="46" xfId="0" applyFont="1" applyBorder="1" applyAlignment="1">
      <alignment vertical="top" wrapText="1"/>
    </xf>
    <xf numFmtId="0" fontId="2" fillId="0" borderId="46" xfId="0" applyFont="1" applyBorder="1" applyAlignment="1">
      <alignment wrapText="1"/>
    </xf>
    <xf numFmtId="0" fontId="40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49" xfId="0" applyBorder="1" applyAlignment="1">
      <alignment horizontal="left" wrapText="1"/>
    </xf>
    <xf numFmtId="0" fontId="0" fillId="10" borderId="51" xfId="0" applyFill="1" applyBorder="1" applyAlignment="1">
      <alignment wrapText="1"/>
    </xf>
    <xf numFmtId="0" fontId="0" fillId="10" borderId="49" xfId="0" applyFill="1" applyBorder="1" applyAlignment="1">
      <alignment wrapText="1"/>
    </xf>
    <xf numFmtId="0" fontId="0" fillId="10" borderId="50" xfId="0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54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0" fillId="0" borderId="49" xfId="0" applyBorder="1" applyAlignment="1">
      <alignment wrapText="1"/>
    </xf>
    <xf numFmtId="0" fontId="2" fillId="13" borderId="55" xfId="0" applyFont="1" applyFill="1" applyBorder="1" applyAlignment="1">
      <alignment wrapText="1"/>
    </xf>
    <xf numFmtId="0" fontId="2" fillId="13" borderId="56" xfId="0" applyFont="1" applyFill="1" applyBorder="1" applyAlignment="1">
      <alignment wrapText="1"/>
    </xf>
    <xf numFmtId="0" fontId="2" fillId="13" borderId="57" xfId="0" applyFont="1" applyFill="1" applyBorder="1" applyAlignment="1">
      <alignment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56" xfId="0" applyBorder="1" applyAlignment="1">
      <alignment wrapText="1"/>
    </xf>
    <xf numFmtId="0" fontId="0" fillId="10" borderId="16" xfId="0" applyFill="1" applyBorder="1" applyAlignment="1">
      <alignment wrapText="1"/>
    </xf>
    <xf numFmtId="0" fontId="0" fillId="10" borderId="19" xfId="0" applyFill="1" applyBorder="1" applyAlignment="1">
      <alignment wrapText="1"/>
    </xf>
    <xf numFmtId="0" fontId="0" fillId="10" borderId="34" xfId="0" applyFill="1" applyBorder="1" applyAlignment="1">
      <alignment wrapText="1"/>
    </xf>
    <xf numFmtId="0" fontId="0" fillId="11" borderId="3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1" borderId="17" xfId="0" applyFill="1" applyBorder="1" applyAlignment="1">
      <alignment wrapText="1"/>
    </xf>
    <xf numFmtId="0" fontId="0" fillId="12" borderId="3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12" borderId="17" xfId="0" applyFill="1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1" xfId="0" applyBorder="1" applyAlignment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19" xfId="0" applyBorder="1" applyAlignment="1">
      <alignment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2" fillId="0" borderId="35" xfId="0" applyFont="1" applyBorder="1" applyAlignment="1">
      <alignment wrapText="1"/>
    </xf>
    <xf numFmtId="0" fontId="2" fillId="0" borderId="52" xfId="0" applyFont="1" applyBorder="1" applyAlignment="1">
      <alignment wrapText="1"/>
    </xf>
    <xf numFmtId="0" fontId="0" fillId="0" borderId="35" xfId="0" applyBorder="1" applyAlignment="1">
      <alignment horizontal="left" wrapText="1"/>
    </xf>
    <xf numFmtId="0" fontId="40" fillId="0" borderId="6" xfId="0" applyFont="1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12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48" xfId="0" applyFont="1" applyFill="1" applyBorder="1" applyAlignment="1">
      <alignment wrapText="1"/>
    </xf>
    <xf numFmtId="0" fontId="5" fillId="2" borderId="49" xfId="0" applyFont="1" applyFill="1" applyBorder="1" applyAlignment="1">
      <alignment wrapText="1"/>
    </xf>
    <xf numFmtId="0" fontId="5" fillId="2" borderId="50" xfId="0" applyFont="1" applyFill="1" applyBorder="1" applyAlignment="1">
      <alignment wrapText="1"/>
    </xf>
    <xf numFmtId="0" fontId="5" fillId="2" borderId="35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0" fontId="5" fillId="2" borderId="62" xfId="0" applyFont="1" applyFill="1" applyBorder="1" applyAlignment="1">
      <alignment wrapText="1"/>
    </xf>
    <xf numFmtId="0" fontId="5" fillId="2" borderId="32" xfId="0" applyFont="1" applyFill="1" applyBorder="1" applyAlignment="1">
      <alignment wrapText="1"/>
    </xf>
    <xf numFmtId="0" fontId="5" fillId="2" borderId="63" xfId="0" applyFont="1" applyFill="1" applyBorder="1" applyAlignment="1">
      <alignment wrapText="1"/>
    </xf>
    <xf numFmtId="0" fontId="5" fillId="2" borderId="52" xfId="0" applyFont="1" applyFill="1" applyBorder="1" applyAlignment="1">
      <alignment wrapText="1"/>
    </xf>
    <xf numFmtId="0" fontId="5" fillId="2" borderId="53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</cellXfs>
  <cellStyles count="7">
    <cellStyle name="Comma" xfId="2" builtinId="3"/>
    <cellStyle name="Currency" xfId="3" builtinId="4"/>
    <cellStyle name="Normal" xfId="0" builtinId="0"/>
    <cellStyle name="Normal 2" xfId="6" xr:uid="{00000000-0005-0000-0000-000003000000}"/>
    <cellStyle name="Normal 4" xfId="4" xr:uid="{00000000-0005-0000-0000-000004000000}"/>
    <cellStyle name="Normal 4 2" xfId="5" xr:uid="{00000000-0005-0000-0000-000005000000}"/>
    <cellStyle name="超連結_19980719_aksel" xfId="1" xr:uid="{00000000-0005-0000-0000-000006000000}"/>
  </cellStyles>
  <dxfs count="226">
    <dxf>
      <font>
        <b val="0"/>
        <strike val="0"/>
        <outline val="0"/>
        <shadow val="0"/>
        <u val="none"/>
        <vertAlign val="baseline"/>
        <sz val="11"/>
      </font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</font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  <alignment horizontal="left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</border>
    </dxf>
    <dxf>
      <border outline="0">
        <left style="medium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1861004</xdr:colOff>
      <xdr:row>0</xdr:row>
      <xdr:rowOff>142874</xdr:rowOff>
    </xdr:from>
    <xdr:to>
      <xdr:col>4</xdr:col>
      <xdr:colOff>820598</xdr:colOff>
      <xdr:row>0</xdr:row>
      <xdr:rowOff>1612900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0304" y="142874"/>
          <a:ext cx="8751294" cy="1470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66675</xdr:rowOff>
    </xdr:from>
    <xdr:to>
      <xdr:col>4</xdr:col>
      <xdr:colOff>66675</xdr:colOff>
      <xdr:row>2</xdr:row>
      <xdr:rowOff>19051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66674" y="66675"/>
          <a:ext cx="609601" cy="5905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284729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77433</xdr:colOff>
      <xdr:row>0</xdr:row>
      <xdr:rowOff>68579</xdr:rowOff>
    </xdr:from>
    <xdr:to>
      <xdr:col>4</xdr:col>
      <xdr:colOff>104774</xdr:colOff>
      <xdr:row>1</xdr:row>
      <xdr:rowOff>324734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77433" y="68579"/>
          <a:ext cx="636941" cy="5685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220308</xdr:colOff>
      <xdr:row>0</xdr:row>
      <xdr:rowOff>49529</xdr:rowOff>
    </xdr:from>
    <xdr:to>
      <xdr:col>4</xdr:col>
      <xdr:colOff>27341</xdr:colOff>
      <xdr:row>1</xdr:row>
      <xdr:rowOff>313304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49529"/>
          <a:ext cx="636941" cy="5685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4</xdr:col>
      <xdr:colOff>1</xdr:colOff>
      <xdr:row>1</xdr:row>
      <xdr:rowOff>285751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110" b="-2007"/>
        <a:stretch/>
      </xdr:blipFill>
      <xdr:spPr>
        <a:xfrm>
          <a:off x="0" y="0"/>
          <a:ext cx="609601" cy="590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cuments/SA%202016/Entries/UTH%20-Senior%20entries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June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oega/OneDrive/Desktop/Player%20Number%202505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Ranking%20List%20at%20End%20Of%20the%20Month/National%20Ranking%209%20May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ega/My%20Drive/Documents/Tabletennis/2025%20RANKING/End%20of%20Year%202025/New%20folder/National%20Masters31%20JAN%202026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Eddels/Eddels%20Final%20Resul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AppData/Roaming/Microsoft/Excel/Titans%20Results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Top/Book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e/Desktop/Ranking/Tournaments/West%20Coast/WC%20Result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15%20SEPT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PLAYER%20NUMBERS%2008%20MARCH%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901281e67c6c913/Desktop/2025%20RANKING/National%20Ranking%2025%20Ap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S"/>
      <sheetName val="Seniors teams"/>
      <sheetName val="All  Entries"/>
      <sheetName val="Doubles Combinations"/>
    </sheetNames>
    <sheetDataSet>
      <sheetData sheetId="0">
        <row r="1">
          <cell r="A1" t="str">
            <v>MD</v>
          </cell>
        </row>
        <row r="2">
          <cell r="A2" t="str">
            <v>WD</v>
          </cell>
        </row>
        <row r="3">
          <cell r="A3" t="str">
            <v>XD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Men 40+"/>
      <sheetName val="Men 50+"/>
      <sheetName val="Men 60+"/>
      <sheetName val="Women 35+"/>
      <sheetName val="VETTS+40Men"/>
      <sheetName val="u11 girls"/>
      <sheetName val="Male Players"/>
      <sheetName val="Female Players"/>
      <sheetName val="Rules"/>
      <sheetName val="Point Allocation"/>
      <sheetName val="National Ranking 25 June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ale Players"/>
      <sheetName val="Male Players"/>
      <sheetName val="Player Number 250525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9 May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 60+"/>
      <sheetName val="Men 50+"/>
      <sheetName val="Men 40+"/>
      <sheetName val="Women +35"/>
      <sheetName val="Women +40"/>
      <sheetName val="Women +50"/>
      <sheetName val="U19 Boys TT4-TT5"/>
      <sheetName val="U19 Boys TT6-TT10"/>
      <sheetName val="U19B TT11"/>
      <sheetName val="U19 G TT11 "/>
      <sheetName val="Girls  TT1-TT5 "/>
      <sheetName val="Women TT1-TT5 "/>
      <sheetName val="Women TT5"/>
      <sheetName val="Girls TT6 -TT10 "/>
      <sheetName val="Women TT6 -TT10"/>
      <sheetName val="Women TT11"/>
      <sheetName val="Women TT11 -DS"/>
      <sheetName val="Women DS"/>
      <sheetName val="BOYSTT1-TT5"/>
      <sheetName val="MENS TT1-TT5"/>
      <sheetName val="MENS TT5"/>
      <sheetName val="MENS DEAF"/>
      <sheetName val="MENS TT6-TT10"/>
      <sheetName val="Mens TT7-TT10"/>
      <sheetName val="Mens TT 11"/>
      <sheetName val="Mens DS"/>
      <sheetName val="Male Players"/>
      <sheetName val="Female Players"/>
      <sheetName val="Rules"/>
      <sheetName val="Point Allocation"/>
      <sheetName val="National Masters31 JAN 2026 "/>
    </sheetNames>
    <sheetDataSet>
      <sheetData sheetId="0"/>
      <sheetData sheetId="1">
        <row r="1">
          <cell r="F1" t="str">
            <v>2026 JAN 31</v>
          </cell>
        </row>
      </sheetData>
      <sheetData sheetId="2">
        <row r="5">
          <cell r="F5" t="str">
            <v>BIAN Peter</v>
          </cell>
        </row>
      </sheetData>
      <sheetData sheetId="3">
        <row r="5">
          <cell r="F5" t="str">
            <v>ADAMS Muaath</v>
          </cell>
        </row>
      </sheetData>
      <sheetData sheetId="4">
        <row r="5">
          <cell r="F5" t="str">
            <v>BAI Barney</v>
          </cell>
        </row>
      </sheetData>
      <sheetData sheetId="5">
        <row r="5">
          <cell r="E5">
            <v>8480</v>
          </cell>
        </row>
      </sheetData>
      <sheetData sheetId="6">
        <row r="5">
          <cell r="F5" t="str">
            <v xml:space="preserve">MADAREE Arisha </v>
          </cell>
        </row>
      </sheetData>
      <sheetData sheetId="7">
        <row r="5">
          <cell r="F5" t="str">
            <v xml:space="preserve">PRICE Linda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 Men 60+"/>
      <sheetName val="Masters Men 50+"/>
      <sheetName val="Masters Women 40+"/>
      <sheetName val="Masters Men 40+"/>
      <sheetName val="U11 Girls"/>
      <sheetName val="U11 Boys"/>
      <sheetName val="U13 Girls"/>
      <sheetName val="U13 Boys"/>
      <sheetName val="U15 Girls"/>
      <sheetName val="U15 Boys"/>
      <sheetName val="U19 Girls"/>
      <sheetName val="U19 Boys"/>
      <sheetName val="Women"/>
      <sheetName val="Men"/>
    </sheetNames>
    <sheetDataSet>
      <sheetData sheetId="0"/>
      <sheetData sheetId="1">
        <row r="14">
          <cell r="Z14">
            <v>2107</v>
          </cell>
          <cell r="AA14">
            <v>50</v>
          </cell>
          <cell r="AB14"/>
        </row>
        <row r="15">
          <cell r="Z15">
            <v>2109</v>
          </cell>
          <cell r="AA15">
            <v>35</v>
          </cell>
          <cell r="AB15"/>
        </row>
        <row r="16">
          <cell r="Z16">
            <v>3671</v>
          </cell>
          <cell r="AA16">
            <v>25</v>
          </cell>
          <cell r="AB16"/>
        </row>
        <row r="17">
          <cell r="Z17">
            <v>4809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3500</v>
          </cell>
          <cell r="AA19">
            <v>15</v>
          </cell>
          <cell r="AB19"/>
        </row>
        <row r="20">
          <cell r="Z20">
            <v>4200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2108</v>
          </cell>
          <cell r="AA48">
            <v>1</v>
          </cell>
          <cell r="AB48"/>
        </row>
        <row r="49">
          <cell r="Z49">
            <v>4832</v>
          </cell>
          <cell r="AA49">
            <v>1</v>
          </cell>
          <cell r="AB49"/>
        </row>
        <row r="50">
          <cell r="Z50">
            <v>3504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2">
        <row r="14">
          <cell r="Z14">
            <v>8447</v>
          </cell>
          <cell r="AA14">
            <v>50</v>
          </cell>
          <cell r="AB14"/>
        </row>
        <row r="15">
          <cell r="Z15">
            <v>8090</v>
          </cell>
          <cell r="AA15">
            <v>35</v>
          </cell>
          <cell r="AB15"/>
        </row>
        <row r="16">
          <cell r="Z16">
            <v>8202</v>
          </cell>
          <cell r="AA16">
            <v>25</v>
          </cell>
          <cell r="AB16"/>
        </row>
        <row r="17">
          <cell r="Z17">
            <v>7451</v>
          </cell>
          <cell r="AA17">
            <v>25</v>
          </cell>
          <cell r="AB17"/>
        </row>
        <row r="18">
          <cell r="Z18" t="str">
            <v/>
          </cell>
          <cell r="AA18"/>
          <cell r="AB18"/>
        </row>
        <row r="19">
          <cell r="Z19">
            <v>8448</v>
          </cell>
          <cell r="AA19">
            <v>15</v>
          </cell>
          <cell r="AB19"/>
        </row>
        <row r="20">
          <cell r="Z20">
            <v>8675</v>
          </cell>
          <cell r="AA20">
            <v>15</v>
          </cell>
          <cell r="AB20"/>
        </row>
        <row r="21">
          <cell r="Z21" t="str">
            <v/>
          </cell>
          <cell r="AA21"/>
          <cell r="AB21"/>
        </row>
        <row r="22">
          <cell r="Z22" t="str">
            <v/>
          </cell>
          <cell r="AA22"/>
          <cell r="AB22"/>
        </row>
        <row r="23">
          <cell r="Z23" t="str">
            <v/>
          </cell>
          <cell r="AA23"/>
          <cell r="AB23"/>
        </row>
        <row r="24">
          <cell r="Z24" t="str">
            <v/>
          </cell>
          <cell r="AA24"/>
          <cell r="AB24"/>
        </row>
        <row r="25">
          <cell r="Z25" t="str">
            <v/>
          </cell>
          <cell r="AA25"/>
          <cell r="AB25"/>
        </row>
        <row r="26">
          <cell r="Z26" t="str">
            <v/>
          </cell>
          <cell r="AA26"/>
          <cell r="AB26"/>
        </row>
        <row r="27">
          <cell r="Z27" t="str">
            <v/>
          </cell>
          <cell r="AA27"/>
          <cell r="AB27"/>
        </row>
        <row r="28">
          <cell r="Z28" t="str">
            <v/>
          </cell>
          <cell r="AA28"/>
          <cell r="AB28"/>
        </row>
        <row r="29">
          <cell r="Z29" t="str">
            <v/>
          </cell>
          <cell r="AA29"/>
          <cell r="AB29"/>
        </row>
        <row r="30">
          <cell r="Z30" t="str">
            <v/>
          </cell>
          <cell r="AA30"/>
          <cell r="AB30"/>
        </row>
        <row r="31">
          <cell r="Z31" t="str">
            <v/>
          </cell>
          <cell r="AA31"/>
          <cell r="AB31"/>
        </row>
        <row r="32">
          <cell r="Z32" t="str">
            <v/>
          </cell>
          <cell r="AA32"/>
          <cell r="AB32"/>
        </row>
        <row r="33">
          <cell r="Z33" t="str">
            <v/>
          </cell>
          <cell r="AA33"/>
          <cell r="AB33"/>
        </row>
        <row r="34">
          <cell r="Z34" t="str">
            <v/>
          </cell>
          <cell r="AA34"/>
          <cell r="AB34"/>
        </row>
        <row r="35">
          <cell r="Z35" t="str">
            <v/>
          </cell>
          <cell r="AA35"/>
          <cell r="AB35"/>
        </row>
        <row r="36">
          <cell r="Z36" t="str">
            <v/>
          </cell>
          <cell r="AA36"/>
          <cell r="AB36"/>
        </row>
        <row r="37">
          <cell r="Z37" t="str">
            <v/>
          </cell>
          <cell r="AA37"/>
          <cell r="AB37"/>
        </row>
        <row r="38">
          <cell r="Z38" t="str">
            <v/>
          </cell>
          <cell r="AA38"/>
          <cell r="AB38"/>
        </row>
        <row r="39">
          <cell r="Z39" t="str">
            <v/>
          </cell>
          <cell r="AA39"/>
          <cell r="AB39"/>
        </row>
        <row r="40">
          <cell r="Z40" t="str">
            <v/>
          </cell>
          <cell r="AA40"/>
          <cell r="AB40"/>
        </row>
        <row r="41">
          <cell r="Z41" t="str">
            <v/>
          </cell>
          <cell r="AA41"/>
          <cell r="AB41"/>
        </row>
        <row r="42">
          <cell r="Z42" t="str">
            <v/>
          </cell>
          <cell r="AA42"/>
          <cell r="AB42"/>
        </row>
        <row r="43">
          <cell r="Z43" t="str">
            <v/>
          </cell>
          <cell r="AA43"/>
          <cell r="AB43"/>
        </row>
        <row r="44">
          <cell r="Z44" t="str">
            <v/>
          </cell>
          <cell r="AA44"/>
          <cell r="AB44"/>
        </row>
        <row r="45">
          <cell r="Z45" t="str">
            <v/>
          </cell>
          <cell r="AA45"/>
          <cell r="AB45"/>
        </row>
        <row r="46">
          <cell r="AA46"/>
          <cell r="AB46"/>
        </row>
        <row r="47">
          <cell r="AA47"/>
          <cell r="AB47"/>
        </row>
        <row r="48">
          <cell r="Z48">
            <v>8886</v>
          </cell>
          <cell r="AA48">
            <v>1</v>
          </cell>
          <cell r="AB48"/>
        </row>
        <row r="49">
          <cell r="Z49">
            <v>8824</v>
          </cell>
          <cell r="AA49">
            <v>1</v>
          </cell>
          <cell r="AB49"/>
        </row>
        <row r="50">
          <cell r="Z50">
            <v>8445</v>
          </cell>
          <cell r="AA50">
            <v>1</v>
          </cell>
          <cell r="AB50"/>
        </row>
        <row r="51">
          <cell r="Z51" t="str">
            <v/>
          </cell>
          <cell r="AA51"/>
          <cell r="AB51"/>
        </row>
        <row r="52">
          <cell r="Z52" t="str">
            <v/>
          </cell>
          <cell r="AA52"/>
          <cell r="AB52"/>
        </row>
        <row r="53">
          <cell r="Z53" t="str">
            <v/>
          </cell>
          <cell r="AA53"/>
          <cell r="AB53"/>
        </row>
        <row r="54">
          <cell r="Z54" t="str">
            <v/>
          </cell>
          <cell r="AA54"/>
          <cell r="AB54"/>
        </row>
        <row r="55">
          <cell r="Z55" t="str">
            <v/>
          </cell>
          <cell r="AA55"/>
          <cell r="AB55"/>
        </row>
        <row r="56">
          <cell r="Z56" t="str">
            <v/>
          </cell>
          <cell r="AA56"/>
          <cell r="AB56"/>
        </row>
        <row r="57">
          <cell r="Z57" t="str">
            <v/>
          </cell>
          <cell r="AA57"/>
          <cell r="AB57"/>
        </row>
        <row r="58">
          <cell r="Z58" t="str">
            <v/>
          </cell>
          <cell r="AA58"/>
          <cell r="AB58"/>
        </row>
        <row r="59">
          <cell r="Z59" t="str">
            <v/>
          </cell>
          <cell r="AA59"/>
          <cell r="AB59"/>
        </row>
        <row r="60">
          <cell r="Z60" t="str">
            <v/>
          </cell>
          <cell r="AA60"/>
          <cell r="AB60"/>
        </row>
        <row r="61">
          <cell r="Z61" t="str">
            <v/>
          </cell>
          <cell r="AA61"/>
          <cell r="AB61"/>
        </row>
        <row r="62">
          <cell r="Z62" t="str">
            <v/>
          </cell>
          <cell r="AA62"/>
          <cell r="AB62"/>
        </row>
        <row r="63">
          <cell r="Z63" t="str">
            <v/>
          </cell>
          <cell r="AA63"/>
          <cell r="AB63"/>
        </row>
      </sheetData>
      <sheetData sheetId="3"/>
      <sheetData sheetId="4"/>
      <sheetData sheetId="5"/>
      <sheetData sheetId="6">
        <row r="14">
          <cell r="Z14">
            <v>8389</v>
          </cell>
        </row>
      </sheetData>
      <sheetData sheetId="7"/>
      <sheetData sheetId="8">
        <row r="14">
          <cell r="Z14">
            <v>8085</v>
          </cell>
        </row>
      </sheetData>
      <sheetData sheetId="9"/>
      <sheetData sheetId="10"/>
      <sheetData sheetId="11"/>
      <sheetData sheetId="12"/>
      <sheetData sheetId="13">
        <row r="14">
          <cell r="Z14">
            <v>1005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"/>
      <sheetName val="Women"/>
      <sheetName val="U19 Girls"/>
      <sheetName val="U19 Boys"/>
      <sheetName val="U15 Girls"/>
      <sheetName val="U15 Boys"/>
      <sheetName val="U13 Girls"/>
      <sheetName val="U13 Boys"/>
      <sheetName val="U11 Girls"/>
      <sheetName val="U11 Boys"/>
      <sheetName val="Mas Women 40+"/>
      <sheetName val="Mas Men 40+"/>
      <sheetName val="Mas Men 50+"/>
      <sheetName val="Mas Men 60+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4">
          <cell r="Z14">
            <v>7009</v>
          </cell>
          <cell r="AA14">
            <v>50</v>
          </cell>
        </row>
        <row r="15">
          <cell r="Z15">
            <v>8318</v>
          </cell>
          <cell r="AA15">
            <v>35</v>
          </cell>
        </row>
        <row r="16">
          <cell r="Z16">
            <v>8202</v>
          </cell>
          <cell r="AA16">
            <v>25</v>
          </cell>
        </row>
        <row r="17">
          <cell r="Z17">
            <v>8447</v>
          </cell>
          <cell r="AA17">
            <v>25</v>
          </cell>
        </row>
        <row r="48">
          <cell r="Z48">
            <v>8675</v>
          </cell>
          <cell r="AA48">
            <v>1</v>
          </cell>
        </row>
        <row r="49">
          <cell r="Z49">
            <v>8793</v>
          </cell>
          <cell r="AA49">
            <v>1</v>
          </cell>
        </row>
      </sheetData>
      <sheetData sheetId="11" refreshError="1"/>
      <sheetData sheetId="12" refreshError="1">
        <row r="14">
          <cell r="Z14">
            <v>4460</v>
          </cell>
          <cell r="AA14">
            <v>50</v>
          </cell>
        </row>
        <row r="15">
          <cell r="Z15">
            <v>4459</v>
          </cell>
          <cell r="AA15">
            <v>35</v>
          </cell>
        </row>
        <row r="16">
          <cell r="Z16">
            <v>2107</v>
          </cell>
          <cell r="AA16">
            <v>25</v>
          </cell>
        </row>
        <row r="17">
          <cell r="Z17">
            <v>3501</v>
          </cell>
          <cell r="AA17">
            <v>25</v>
          </cell>
        </row>
        <row r="18">
          <cell r="Z18">
            <v>2109</v>
          </cell>
          <cell r="AA18">
            <v>15</v>
          </cell>
        </row>
        <row r="19">
          <cell r="Z19">
            <v>3671</v>
          </cell>
          <cell r="AA19">
            <v>15</v>
          </cell>
        </row>
        <row r="20">
          <cell r="Z20">
            <v>3500</v>
          </cell>
          <cell r="AA20">
            <v>15</v>
          </cell>
        </row>
        <row r="21">
          <cell r="Z21">
            <v>3504</v>
          </cell>
          <cell r="AA21">
            <v>15</v>
          </cell>
        </row>
        <row r="22">
          <cell r="Z22">
            <v>4200</v>
          </cell>
          <cell r="AA22">
            <v>10</v>
          </cell>
        </row>
        <row r="23">
          <cell r="Z23">
            <v>2108</v>
          </cell>
          <cell r="AA23">
            <v>10</v>
          </cell>
        </row>
        <row r="48">
          <cell r="Z48">
            <v>3354</v>
          </cell>
          <cell r="AA48">
            <v>1</v>
          </cell>
        </row>
        <row r="49">
          <cell r="Z49">
            <v>4809</v>
          </cell>
          <cell r="AA49">
            <v>1</v>
          </cell>
        </row>
        <row r="50">
          <cell r="Z50">
            <v>1119</v>
          </cell>
          <cell r="AA50">
            <v>1</v>
          </cell>
        </row>
        <row r="51">
          <cell r="Z51">
            <v>3502</v>
          </cell>
          <cell r="AA51">
            <v>1</v>
          </cell>
        </row>
        <row r="52">
          <cell r="Z52">
            <v>4622</v>
          </cell>
          <cell r="AA52">
            <v>1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3">
          <cell r="C93">
            <v>3417</v>
          </cell>
        </row>
        <row r="479">
          <cell r="C479">
            <v>7105</v>
          </cell>
          <cell r="D479">
            <v>50</v>
          </cell>
        </row>
        <row r="480">
          <cell r="C480">
            <v>7343</v>
          </cell>
          <cell r="D480">
            <v>35</v>
          </cell>
        </row>
        <row r="556">
          <cell r="C556">
            <v>1172</v>
          </cell>
          <cell r="D556">
            <v>50</v>
          </cell>
        </row>
        <row r="557">
          <cell r="C557">
            <v>1052</v>
          </cell>
          <cell r="D557">
            <v>35</v>
          </cell>
        </row>
        <row r="558">
          <cell r="C558">
            <v>1572</v>
          </cell>
          <cell r="D558">
            <v>25</v>
          </cell>
        </row>
        <row r="559">
          <cell r="C559">
            <v>1025</v>
          </cell>
          <cell r="D559">
            <v>25</v>
          </cell>
        </row>
        <row r="560">
          <cell r="C560">
            <v>2252</v>
          </cell>
          <cell r="D560">
            <v>15</v>
          </cell>
        </row>
        <row r="561">
          <cell r="C561">
            <v>1158</v>
          </cell>
          <cell r="D561">
            <v>15</v>
          </cell>
        </row>
        <row r="562">
          <cell r="C562">
            <v>1237</v>
          </cell>
          <cell r="D562">
            <v>15</v>
          </cell>
        </row>
        <row r="563">
          <cell r="C563">
            <v>1729</v>
          </cell>
          <cell r="D563">
            <v>15</v>
          </cell>
        </row>
        <row r="566">
          <cell r="C566" t="str">
            <v>SATTB Player #</v>
          </cell>
          <cell r="D566" t="str">
            <v>Points</v>
          </cell>
        </row>
        <row r="567">
          <cell r="C567">
            <v>4841</v>
          </cell>
          <cell r="D567">
            <v>1</v>
          </cell>
        </row>
        <row r="568">
          <cell r="C568">
            <v>1776</v>
          </cell>
          <cell r="D568">
            <v>1</v>
          </cell>
        </row>
        <row r="569">
          <cell r="C569">
            <v>1993</v>
          </cell>
          <cell r="D569">
            <v>1</v>
          </cell>
        </row>
        <row r="570">
          <cell r="C570">
            <v>1733</v>
          </cell>
          <cell r="D570">
            <v>1</v>
          </cell>
        </row>
        <row r="571">
          <cell r="C571">
            <v>2250</v>
          </cell>
          <cell r="D571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>
            <v>4634</v>
          </cell>
        </row>
        <row r="482">
          <cell r="C482">
            <v>1158</v>
          </cell>
          <cell r="D482">
            <v>150</v>
          </cell>
        </row>
        <row r="483">
          <cell r="C483">
            <v>1052</v>
          </cell>
          <cell r="D483">
            <v>100</v>
          </cell>
        </row>
        <row r="484">
          <cell r="C484">
            <v>1572</v>
          </cell>
          <cell r="D484">
            <v>75</v>
          </cell>
        </row>
        <row r="485">
          <cell r="C485">
            <v>1172</v>
          </cell>
          <cell r="D485">
            <v>75</v>
          </cell>
        </row>
        <row r="486">
          <cell r="C486">
            <v>1567</v>
          </cell>
          <cell r="D486">
            <v>50</v>
          </cell>
        </row>
        <row r="487">
          <cell r="C487">
            <v>1059</v>
          </cell>
          <cell r="D487">
            <v>50</v>
          </cell>
        </row>
        <row r="488">
          <cell r="C488">
            <v>3592</v>
          </cell>
          <cell r="D488">
            <v>50</v>
          </cell>
        </row>
        <row r="489">
          <cell r="C489">
            <v>1025</v>
          </cell>
          <cell r="D489">
            <v>50</v>
          </cell>
        </row>
        <row r="490">
          <cell r="C490">
            <v>4310</v>
          </cell>
          <cell r="D490">
            <v>25</v>
          </cell>
        </row>
        <row r="491">
          <cell r="C491">
            <v>1053</v>
          </cell>
          <cell r="D491">
            <v>25</v>
          </cell>
        </row>
        <row r="493">
          <cell r="C493" t="str">
            <v>SATTB Player #</v>
          </cell>
          <cell r="D493"/>
        </row>
        <row r="494">
          <cell r="C494">
            <v>1729</v>
          </cell>
          <cell r="D494">
            <v>2</v>
          </cell>
        </row>
        <row r="495">
          <cell r="C495">
            <v>3345</v>
          </cell>
          <cell r="D495">
            <v>2</v>
          </cell>
        </row>
        <row r="496">
          <cell r="C496">
            <v>1993</v>
          </cell>
          <cell r="D496">
            <v>2</v>
          </cell>
        </row>
        <row r="497">
          <cell r="C497">
            <v>1727</v>
          </cell>
          <cell r="D497">
            <v>2</v>
          </cell>
        </row>
        <row r="498">
          <cell r="C498">
            <v>1028</v>
          </cell>
          <cell r="D498">
            <v>2</v>
          </cell>
        </row>
        <row r="499">
          <cell r="C499">
            <v>2371</v>
          </cell>
          <cell r="D499">
            <v>2</v>
          </cell>
        </row>
        <row r="500">
          <cell r="C500">
            <v>1548</v>
          </cell>
          <cell r="D500">
            <v>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Women"/>
      <sheetName val="Sheet2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ale Players"/>
      <sheetName val="Female Players"/>
      <sheetName val="Rules"/>
      <sheetName val="Point Allocation"/>
      <sheetName val="National Ranking 15 SEPT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MALE PLAYERS"/>
      <sheetName val="MALE PLAYERS"/>
      <sheetName val="PLAYER NUMBERS 08 MARCH 25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Rankings"/>
      <sheetName val="Tournaments"/>
      <sheetName val="Men"/>
      <sheetName val="Sheet1"/>
      <sheetName val="Women"/>
      <sheetName val="u19 boys"/>
      <sheetName val="u19 girls"/>
      <sheetName val="u15 boys"/>
      <sheetName val="u15 girls"/>
      <sheetName val="u13 boys"/>
      <sheetName val="u13 girls"/>
      <sheetName val="u11 boys"/>
      <sheetName val="u11 girls"/>
      <sheetName val="Men 40+"/>
      <sheetName val="Men 50+"/>
      <sheetName val="Men 60+"/>
      <sheetName val="Women 35+"/>
      <sheetName val="VETTS+40Men"/>
      <sheetName val="Male Players"/>
      <sheetName val="Female Players"/>
      <sheetName val="Rules"/>
      <sheetName val="Point Allocation"/>
      <sheetName val="National Ranking 25 April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I285" totalsRowShown="0" headerRowDxfId="225" dataDxfId="223" headerRowBorderDxfId="224" tableBorderDxfId="222" totalsRowBorderDxfId="221">
  <tableColumns count="9">
    <tableColumn id="1" xr3:uid="{00000000-0010-0000-0000-000001000000}" name="RANK" dataDxfId="220">
      <calculatedColumnFormula>A3+1</calculatedColumnFormula>
    </tableColumn>
    <tableColumn id="8" xr3:uid="{00000000-0010-0000-0000-000008000000}" name="MENS 70+" dataDxfId="219">
      <calculatedColumnFormula>CONCATENATE('Men 70+'!F5," ",'Men 70+'!G5)</calculatedColumnFormula>
    </tableColumn>
    <tableColumn id="2" xr3:uid="{00000000-0010-0000-0000-000002000000}" name="MEN 60+" dataDxfId="218">
      <calculatedColumnFormula>CONCATENATE('Men 60+'!F5," ",'Men 60+'!G5)</calculatedColumnFormula>
    </tableColumn>
    <tableColumn id="3" xr3:uid="{00000000-0010-0000-0000-000003000000}" name="MEN 50+" dataDxfId="217">
      <calculatedColumnFormula>CONCATENATE('Men 50+'!F5," ",'Men 50+'!G5)</calculatedColumnFormula>
    </tableColumn>
    <tableColumn id="4" xr3:uid="{00000000-0010-0000-0000-000004000000}" name="MEN 40+" dataDxfId="216">
      <calculatedColumnFormula>CONCATENATE('[2]Men 40+'!#REF!," ",'[2]Men 40+'!#REF!)</calculatedColumnFormula>
    </tableColumn>
    <tableColumn id="5" xr3:uid="{00000000-0010-0000-0000-000005000000}" name="WOMEN 35+" dataDxfId="215">
      <calculatedColumnFormula>CONCATENATE('Women +35'!F5," ",'Women +35'!G5)</calculatedColumnFormula>
    </tableColumn>
    <tableColumn id="6" xr3:uid="{00000000-0010-0000-0000-000006000000}" name="WOMEN 40+" dataDxfId="214">
      <calculatedColumnFormula>CONCATENATE('[2]Women +40'!F5," ",'[2]Women +40'!G5)</calculatedColumnFormula>
    </tableColumn>
    <tableColumn id="7" xr3:uid="{00000000-0010-0000-0000-000007000000}" name="WOMEN 50+" dataDxfId="213">
      <calculatedColumnFormula>CONCATENATE('Women +50'!F5," ",'Women +50'!G5)</calculatedColumnFormula>
    </tableColumn>
    <tableColumn id="9" xr3:uid="{00000000-0010-0000-0000-000009000000}" name="WOMEN 60+" dataDxfId="212">
      <calculatedColumnFormula>CONCATENATE('Women +60'!F5," ",'Women +60'!G5)</calculatedColumnFormula>
    </tableColumn>
  </tableColumns>
  <tableStyleInfo name="TableStyleMedium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Table10" displayName="Table10" ref="A3:H6018" totalsRowShown="0" headerRowDxfId="28" dataDxfId="27">
  <autoFilter ref="A3:H6018" xr:uid="{00000000-0009-0000-0100-000008000000}"/>
  <sortState xmlns:xlrd2="http://schemas.microsoft.com/office/spreadsheetml/2017/richdata2" ref="A4:H6018">
    <sortCondition ref="A3:A6018"/>
  </sortState>
  <tableColumns count="8">
    <tableColumn id="1" xr3:uid="{00000000-0010-0000-0900-000001000000}" name="No" dataDxfId="26"/>
    <tableColumn id="2" xr3:uid="{00000000-0010-0000-0900-000002000000}" name="SURNAME Name PROVINCE" dataDxfId="25"/>
    <tableColumn id="3" xr3:uid="{00000000-0010-0000-0900-000003000000}" name="Province" dataDxfId="24"/>
    <tableColumn id="11" xr3:uid="{00000000-0010-0000-0900-00000B000000}" name="Age Group" dataDxfId="23">
      <calculatedColumnFormula>IF(Table10[[#This Row],[Current Age]]&gt;19,"Men's",IF(E4&gt;15,"U19",IF(E4&gt;13,"U15",IF(E4&gt;0,"U13",IF(E4&gt;0,"U11",0)))))</calculatedColumnFormula>
    </tableColumn>
    <tableColumn id="9" xr3:uid="{00000000-0010-0000-0900-000009000000}" name="Current Age" dataDxfId="22">
      <calculatedColumnFormula>IFERROR(IF(Table10[[#This Row],[Year]]&gt;0,$E$1-Table10[[#This Row],[Year]],0),"")</calculatedColumnFormula>
    </tableColumn>
    <tableColumn id="4" xr3:uid="{00000000-0010-0000-0900-000004000000}" name="Year" dataDxfId="21"/>
    <tableColumn id="7" xr3:uid="{00000000-0010-0000-0900-000007000000}" name="Month" dataDxfId="20"/>
    <tableColumn id="8" xr3:uid="{00000000-0010-0000-0900-000008000000}" name="Day" dataDxfId="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1" displayName="Table11" ref="A3:H3016" totalsRowShown="0" headerRowDxfId="10" dataDxfId="8" headerRowBorderDxfId="9">
  <autoFilter ref="A3:H3016" xr:uid="{00000000-0009-0000-0100-000009000000}"/>
  <sortState xmlns:xlrd2="http://schemas.microsoft.com/office/spreadsheetml/2017/richdata2" ref="A4:H3016">
    <sortCondition ref="A3:A3016"/>
  </sortState>
  <tableColumns count="8">
    <tableColumn id="1" xr3:uid="{00000000-0010-0000-0A00-000001000000}" name="No" dataDxfId="7"/>
    <tableColumn id="2" xr3:uid="{00000000-0010-0000-0A00-000002000000}" name="SURNAME Name PROVINCE" dataDxfId="6"/>
    <tableColumn id="3" xr3:uid="{00000000-0010-0000-0A00-000003000000}" name="Province" dataDxfId="5"/>
    <tableColumn id="10" xr3:uid="{00000000-0010-0000-0A00-00000A000000}" name="Age Group" dataDxfId="4">
      <calculatedColumnFormula>IF(Table11[[#This Row],[Current Age]]&gt;19,"Women's",IF(E4&gt;15,"U19",IF(E4&gt;13,"U15",IF(E4&gt;11,"U13",IF(E4&gt;0,"U11",0)))))</calculatedColumnFormula>
    </tableColumn>
    <tableColumn id="7" xr3:uid="{00000000-0010-0000-0A00-000007000000}" name="Current Age" dataDxfId="3">
      <calculatedColumnFormula>IFERROR(IF(Table11[[#This Row],[Year]]&gt;0,$E$1-Table11[[#This Row],[Year]],0),"")</calculatedColumnFormula>
    </tableColumn>
    <tableColumn id="8" xr3:uid="{00000000-0010-0000-0A00-000008000000}" name="Year" dataDxfId="2"/>
    <tableColumn id="9" xr3:uid="{00000000-0010-0000-0A00-000009000000}" name="Month" dataDxfId="1"/>
    <tableColumn id="4" xr3:uid="{00000000-0010-0000-0A00-000004000000}" name="Day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213141512" displayName="Table213141512" ref="D4:T28" totalsRowShown="0" headerRowDxfId="210" dataDxfId="209" tableBorderDxfId="208">
  <autoFilter ref="D4:T28" xr:uid="{00000000-0009-0000-0100-00000B000000}"/>
  <sortState xmlns:xlrd2="http://schemas.microsoft.com/office/spreadsheetml/2017/richdata2" ref="D5:T147">
    <sortCondition descending="1" ref="I4:I147"/>
  </sortState>
  <tableColumns count="17">
    <tableColumn id="1" xr3:uid="{00000000-0010-0000-0100-000001000000}" name="Rank" dataDxfId="207"/>
    <tableColumn id="2" xr3:uid="{00000000-0010-0000-0100-000002000000}" name="Player No" dataDxfId="206"/>
    <tableColumn id="3" xr3:uid="{00000000-0010-0000-0100-000003000000}" name=" Surname, Name, Province" dataDxfId="205">
      <calculatedColumnFormula>IFERROR(VLOOKUP(Table213141512[[#This Row],[Player No]],Table10[[No]:[Province]],2,0),"")</calculatedColumnFormula>
    </tableColumn>
    <tableColumn id="4" xr3:uid="{00000000-0010-0000-0100-000004000000}" name="PROV." dataDxfId="204">
      <calculatedColumnFormula>IFERROR(VLOOKUP(Table213141512[[#This Row],[Player No]],Table10[[No]:[Province]],3,0),"")</calculatedColumnFormula>
    </tableColumn>
    <tableColumn id="8" xr3:uid="{00000000-0010-0000-0100-000008000000}" name="Points 2025" dataDxfId="203"/>
    <tableColumn id="7" xr3:uid="{00000000-0010-0000-0100-000007000000}" name="Points 2026" dataDxfId="202">
      <calculatedColumnFormula>(Table213141512[[#This Row],[Points 2025]]/2)+SUM( L5:N5)</calculatedColumnFormula>
    </tableColumn>
    <tableColumn id="9" xr3:uid="{00000000-0010-0000-0100-000009000000}" name="Tournaments Played In" dataDxfId="201">
      <calculatedColumnFormula>COUNTIF(L5:N5,"&gt;=0")</calculatedColumnFormula>
    </tableColumn>
    <tableColumn id="10" xr3:uid="{00000000-0010-0000-0100-00000A000000}" name="Total     No Shows" dataDxfId="200">
      <calculatedColumnFormula>COUNTIF(L5:T5,"&lt;=0")</calculatedColumnFormula>
    </tableColumn>
    <tableColumn id="13" xr3:uid="{00000000-0010-0000-0100-00000D000000}" name="P2    UMG OPEN 2026" dataDxfId="199"/>
    <tableColumn id="12" xr3:uid="{00000000-0010-0000-0100-00000C000000}" name="P2    UMG OPEN 2027" dataDxfId="198"/>
    <tableColumn id="11" xr3:uid="{00000000-0010-0000-0100-00000B000000}" name="P1       GNTTB OPEN 2026" dataDxfId="197"/>
    <tableColumn id="59" xr3:uid="{00000000-0010-0000-0100-00003B000000}" name=" A1               SA Open 2024" dataDxfId="196"/>
    <tableColumn id="60" xr3:uid="{00000000-0010-0000-0100-00003C000000}" name=" A1                   SA Open 2025" dataDxfId="195"/>
    <tableColumn id="5" xr3:uid="{00000000-0010-0000-0100-000005000000}" name=" 01                   GALAXY  Open      2025" dataDxfId="194"/>
    <tableColumn id="104" xr3:uid="{00000000-0010-0000-0100-000068000000}" name="P1         ETTA OPEN 2025   " dataDxfId="193"/>
    <tableColumn id="6" xr3:uid="{00000000-0010-0000-0100-000006000000}" name="P3        GNTTB OPEN 2025" dataDxfId="192"/>
    <tableColumn id="153" xr3:uid="{00000000-0010-0000-0100-000099000000}" name="P1         CT     " dataDxfId="19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131415" displayName="Table2131415" ref="D4:U28" totalsRowShown="0" headerRowDxfId="190" dataDxfId="189" tableBorderDxfId="188">
  <autoFilter ref="D4:U28" xr:uid="{00000000-0009-0000-0100-000002000000}"/>
  <sortState xmlns:xlrd2="http://schemas.microsoft.com/office/spreadsheetml/2017/richdata2" ref="D5:U28">
    <sortCondition descending="1" ref="I4:I28"/>
  </sortState>
  <tableColumns count="18">
    <tableColumn id="1" xr3:uid="{00000000-0010-0000-0200-000001000000}" name="Rank" dataDxfId="187"/>
    <tableColumn id="2" xr3:uid="{00000000-0010-0000-0200-000002000000}" name="Player No" dataDxfId="186"/>
    <tableColumn id="3" xr3:uid="{00000000-0010-0000-0200-000003000000}" name=" Surname, Name, Province" dataDxfId="185">
      <calculatedColumnFormula>IFERROR(VLOOKUP(Table2131415[[#This Row],[Player No]],Table10[[No]:[Province]],2,0),"")</calculatedColumnFormula>
    </tableColumn>
    <tableColumn id="4" xr3:uid="{00000000-0010-0000-0200-000004000000}" name="PROV." dataDxfId="184">
      <calculatedColumnFormula>IFERROR(VLOOKUP(Table2131415[[#This Row],[Player No]],Table10[[No]:[Province]],3,0),"")</calculatedColumnFormula>
    </tableColumn>
    <tableColumn id="8" xr3:uid="{00000000-0010-0000-0200-000008000000}" name="Points 2025" dataDxfId="183">
      <calculatedColumnFormula>#REF!/2+SUM(P5:U5)</calculatedColumnFormula>
    </tableColumn>
    <tableColumn id="7" xr3:uid="{00000000-0010-0000-0200-000007000000}" name="Points 2026" dataDxfId="182">
      <calculatedColumnFormula>(Table2131415[[#This Row],[Points 2025]]/2)+SUM( L5:O5)</calculatedColumnFormula>
    </tableColumn>
    <tableColumn id="9" xr3:uid="{00000000-0010-0000-0200-000009000000}" name="Tournaments Played In" dataDxfId="181">
      <calculatedColumnFormula>COUNTIF(L5:O5,"&gt;=0")</calculatedColumnFormula>
    </tableColumn>
    <tableColumn id="10" xr3:uid="{00000000-0010-0000-0200-00000A000000}" name="Total     No Shows" dataDxfId="180">
      <calculatedColumnFormula>COUNTIF(L5:U5,"&lt;=0")</calculatedColumnFormula>
    </tableColumn>
    <tableColumn id="13" xr3:uid="{00000000-0010-0000-0200-00000D000000}" name="P2    UMG OPEN 2026" dataDxfId="179"/>
    <tableColumn id="14" xr3:uid="{B5812DC6-2EE8-4B13-AA14-78CCE32105F3}" name="O1    EDDELS OPEN 2026" dataDxfId="178"/>
    <tableColumn id="12" xr3:uid="{00000000-0010-0000-0200-00000C000000}" name="O1 TITANS OPEN 2026" dataDxfId="177"/>
    <tableColumn id="11" xr3:uid="{00000000-0010-0000-0200-00000B000000}" name="P1       GNTTB OPEN 2026" dataDxfId="176"/>
    <tableColumn id="59" xr3:uid="{00000000-0010-0000-0200-00003B000000}" name=" A1               SA Open 2024" dataDxfId="175"/>
    <tableColumn id="60" xr3:uid="{00000000-0010-0000-0200-00003C000000}" name=" A1                   SA Open 2025" dataDxfId="174"/>
    <tableColumn id="5" xr3:uid="{00000000-0010-0000-0200-000005000000}" name=" 01                   GALAXY  Open      2025" dataDxfId="173"/>
    <tableColumn id="104" xr3:uid="{00000000-0010-0000-0200-000068000000}" name="P1         ETTA OPEN 2025   " dataDxfId="172"/>
    <tableColumn id="6" xr3:uid="{00000000-0010-0000-0200-000006000000}" name="P3        GNTTB OPEN 2025" dataDxfId="171"/>
    <tableColumn id="153" xr3:uid="{00000000-0010-0000-0200-000099000000}" name="P1         CT     " dataDxfId="17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21314" displayName="Table21314" ref="D4:X156" totalsRowShown="0" headerRowDxfId="166" dataDxfId="165" tableBorderDxfId="164">
  <autoFilter ref="D4:X156" xr:uid="{00000000-0009-0000-0100-000003000000}"/>
  <sortState xmlns:xlrd2="http://schemas.microsoft.com/office/spreadsheetml/2017/richdata2" ref="D5:X156">
    <sortCondition descending="1" ref="I4:I156"/>
  </sortState>
  <tableColumns count="21">
    <tableColumn id="1" xr3:uid="{00000000-0010-0000-0300-000001000000}" name="Rank" dataDxfId="163"/>
    <tableColumn id="2" xr3:uid="{00000000-0010-0000-0300-000002000000}" name="Player No" dataDxfId="162"/>
    <tableColumn id="3" xr3:uid="{00000000-0010-0000-0300-000003000000}" name=" Surname, Name, Province" dataDxfId="161"/>
    <tableColumn id="4" xr3:uid="{00000000-0010-0000-0300-000004000000}" name="PROV." dataDxfId="160"/>
    <tableColumn id="8" xr3:uid="{00000000-0010-0000-0300-000008000000}" name="Points 2025" dataDxfId="159">
      <calculatedColumnFormula>#REF!/2+SUM(R5:X5)</calculatedColumnFormula>
    </tableColumn>
    <tableColumn id="13" xr3:uid="{00000000-0010-0000-0300-00000D000000}" name="Points 2026" dataDxfId="158">
      <calculatedColumnFormula>H5/2+SUM(L5:Q5)</calculatedColumnFormula>
    </tableColumn>
    <tableColumn id="9" xr3:uid="{00000000-0010-0000-0300-000009000000}" name="Tournaments Played In" dataDxfId="157">
      <calculatedColumnFormula>COUNTIF(R5:CI5,"&gt;=0")</calculatedColumnFormula>
    </tableColumn>
    <tableColumn id="10" xr3:uid="{00000000-0010-0000-0300-00000A000000}" name="Total     No Shows" dataDxfId="156">
      <calculatedColumnFormula>COUNTIF(R5:CI5,"&lt;=0")</calculatedColumnFormula>
    </tableColumn>
    <tableColumn id="17" xr3:uid="{00000000-0010-0000-0300-000011000000}" name="O1 GALAXY OPEN 2026" dataDxfId="155"/>
    <tableColumn id="7" xr3:uid="{52CCBB23-2BE5-49EC-B8BE-06E777239A76}" name="O1 EDDELS OPEN 2026" dataDxfId="154">
      <calculatedColumnFormula>IFERROR(VALUE(IF(Table21314[[#This Row],[Player No]]="","",IFERROR(VLOOKUP(Table21314[[#This Row],[Player No]],'[3]Masters Men 50+'!$Z$14:$AB$63,2,FALSE)&amp;"",""))),"")</calculatedColumnFormula>
    </tableColumn>
    <tableColumn id="16" xr3:uid="{00000000-0010-0000-0300-000010000000}" name="O1 TITANS OPEN 2026" dataDxfId="153">
      <calculatedColumnFormula>IFERROR(VALUE(IF(Table21314[[#This Row],[Player No]]="","",IFERROR(VLOOKUP(Table21314[[#This Row],[Player No]],'[4]Mas Men 50+'!$Z$14:$AB$52,2,FALSE)&amp;"",""))),"")</calculatedColumnFormula>
    </tableColumn>
    <tableColumn id="12" xr3:uid="{055CDC0F-DF1B-4C6A-BD9F-8A66828392B6}" name="O1 _x000a_TOP OPEN 2026" dataDxfId="152">
      <calculatedColumnFormula>IFERROR(VALUE(IF(Table21314[[#This Row],[Player No]]="","",IFERROR(VLOOKUP(Table21314[[#This Row],[Player No]],[5]Sheet1!$C$556:$D$571,2,FALSE)&amp;"",""))),"")</calculatedColumnFormula>
    </tableColumn>
    <tableColumn id="14" xr3:uid="{3DDA6910-4F68-4DF7-88E5-672F5AEC6E07}" name="P1      _x000a_WC _x000a_OPEN 2026" dataDxfId="151">
      <calculatedColumnFormula>IFERROR(VALUE(IF(Table21314[[#This Row],[Player No]]="","",IFERROR(VLOOKUP(Table21314[[#This Row],[Player No]],[6]Sheet1!$C$482:$D$500,2,FALSE)&amp;"",""))),"")</calculatedColumnFormula>
    </tableColumn>
    <tableColumn id="15" xr3:uid="{00000000-0010-0000-0300-00000F000000}" name="P1       GNTTB OPEN 2026" dataDxfId="150"/>
    <tableColumn id="59" xr3:uid="{00000000-0010-0000-0300-00003B000000}" name=" A1               SA Open 2024" dataDxfId="149"/>
    <tableColumn id="11" xr3:uid="{00000000-0010-0000-0300-00000B000000}" name=" A1               SA Open 2025" dataDxfId="148"/>
    <tableColumn id="60" xr3:uid="{00000000-0010-0000-0300-00003C000000}" name=" P3            GNTTB Open    2025" dataDxfId="147"/>
    <tableColumn id="5" xr3:uid="{00000000-0010-0000-0300-000005000000}" name="   01   GALAXY             Open    2025" dataDxfId="146"/>
    <tableColumn id="6" xr3:uid="{00000000-0010-0000-0300-000006000000}" name="  P 2       ETTA             Open    2025" dataDxfId="145"/>
    <tableColumn id="104" xr3:uid="{00000000-0010-0000-0300-000068000000}" name="O1         UMG   2025 TITANS  Open" dataDxfId="144"/>
    <tableColumn id="153" xr3:uid="{00000000-0010-0000-0300-000099000000}" name="P1         CT     " dataDxfId="14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213" displayName="Table213" ref="D4:AC152" totalsRowShown="0" headerRowDxfId="141" dataDxfId="140" tableBorderDxfId="139">
  <autoFilter ref="D4:AC152" xr:uid="{00000000-0009-0000-0100-000004000000}"/>
  <sortState xmlns:xlrd2="http://schemas.microsoft.com/office/spreadsheetml/2017/richdata2" ref="D5:AC152">
    <sortCondition descending="1" ref="I4:I152"/>
  </sortState>
  <tableColumns count="26">
    <tableColumn id="1" xr3:uid="{00000000-0010-0000-0400-000001000000}" name="Rank" dataDxfId="138"/>
    <tableColumn id="2" xr3:uid="{00000000-0010-0000-0400-000002000000}" name="Player No" dataDxfId="137"/>
    <tableColumn id="3" xr3:uid="{00000000-0010-0000-0400-000003000000}" name=" Surname, Name, Province" dataDxfId="136">
      <calculatedColumnFormula>IFERROR(VLOOKUP(Table213[[#This Row],[Player No]],Table10[[No]:[Province]],2,0),"")</calculatedColumnFormula>
    </tableColumn>
    <tableColumn id="4" xr3:uid="{00000000-0010-0000-0400-000004000000}" name="PROV." dataDxfId="135">
      <calculatedColumnFormula>IFERROR(VLOOKUP(Table213[[#This Row],[Player No]],Table10[[No]:[Province]],3,0),"")</calculatedColumnFormula>
    </tableColumn>
    <tableColumn id="8" xr3:uid="{00000000-0010-0000-0400-000008000000}" name="Points 2025" dataDxfId="134"/>
    <tableColumn id="18" xr3:uid="{00000000-0010-0000-0400-000012000000}" name="Points 2026" dataDxfId="133">
      <calculatedColumnFormula>H5/2+SUM(Table213[[#This Row],[O1 GALAXY OPEN 2026]:[P1       GNTTB OPEN 2026]])</calculatedColumnFormula>
    </tableColumn>
    <tableColumn id="9" xr3:uid="{00000000-0010-0000-0400-000009000000}" name="Tournaments Played In" dataDxfId="132">
      <calculatedColumnFormula>COUNTIF(L5:Q5,"&gt;=0")</calculatedColumnFormula>
    </tableColumn>
    <tableColumn id="10" xr3:uid="{00000000-0010-0000-0400-00000A000000}" name="Total     No Shows" dataDxfId="131">
      <calculatedColumnFormula>COUNTIF(R5:AC5,"&lt;=0")</calculatedColumnFormula>
    </tableColumn>
    <tableColumn id="21" xr3:uid="{00000000-0010-0000-0400-000015000000}" name="O1 GALAXY OPEN 2026" dataDxfId="130"/>
    <tableColumn id="7" xr3:uid="{B473DDC5-FBDA-49CF-A849-4E52C06BCAC8}" name="O1 EDDELS OPEN 2026" dataDxfId="129"/>
    <tableColumn id="20" xr3:uid="{00000000-0010-0000-0400-000014000000}" name="O1 TITANS OPEN 2026" dataDxfId="128"/>
    <tableColumn id="17" xr3:uid="{94403ECC-63EC-402D-9C21-3FB750F03156}" name="O1 _x000a_TOP OPEN 2027" dataDxfId="127"/>
    <tableColumn id="22" xr3:uid="{2751534C-37B4-472B-A025-905BEB107415}" name="P1      _x000a_WC _x000a_OPEN 2026" dataDxfId="126"/>
    <tableColumn id="19" xr3:uid="{00000000-0010-0000-0400-000013000000}" name="P1       GNTTB OPEN 2026" dataDxfId="125"/>
    <tableColumn id="59" xr3:uid="{00000000-0010-0000-0400-00003B000000}" name=" A1               SA Open 2024" dataDxfId="124"/>
    <tableColumn id="60" xr3:uid="{00000000-0010-0000-0400-00003C000000}" name=" A1             SA Open 2025" dataDxfId="123"/>
    <tableColumn id="6" xr3:uid="{00000000-0010-0000-0400-000006000000}" name=" 01             MTTC Open 2025" dataDxfId="122"/>
    <tableColumn id="16" xr3:uid="{00000000-0010-0000-0400-000010000000}" name=" P3     GNTTB       Open    2025" dataDxfId="121"/>
    <tableColumn id="11" xr3:uid="{00000000-0010-0000-0400-00000B000000}" name="P2             JTTA  Open 2025" dataDxfId="120"/>
    <tableColumn id="12" xr3:uid="{00000000-0010-0000-0400-00000C000000}" name="P1            UMG     Open    2025" dataDxfId="119"/>
    <tableColumn id="5" xr3:uid="{00000000-0010-0000-0400-000005000000}" name=" 01             EDDELS Open 2025" dataDxfId="118"/>
    <tableColumn id="13" xr3:uid="{00000000-0010-0000-0400-00000D000000}" name=" 01             GALAXY    OPEN    2025" dataDxfId="117"/>
    <tableColumn id="15" xr3:uid="{00000000-0010-0000-0400-00000F000000}" name=" P2             ETTA    OPEN    2025" dataDxfId="116"/>
    <tableColumn id="104" xr3:uid="{00000000-0010-0000-0400-000068000000}" name="O1            TITANS  Open 2025" dataDxfId="115"/>
    <tableColumn id="14" xr3:uid="{00000000-0010-0000-0400-00000E000000}" name="P2      FSTTF OPEN 2025" dataDxfId="114"/>
    <tableColumn id="153" xr3:uid="{00000000-0010-0000-0400-000099000000}" name="P1         CT     " dataDxfId="1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213162038" displayName="Table213162038" ref="D4:U767" totalsRowShown="0" headerRowDxfId="112" dataDxfId="111" tableBorderDxfId="110">
  <autoFilter ref="D4:U767" xr:uid="{00000000-0009-0000-0100-000005000000}"/>
  <sortState xmlns:xlrd2="http://schemas.microsoft.com/office/spreadsheetml/2017/richdata2" ref="D5:U767">
    <sortCondition descending="1" ref="I4:I767"/>
  </sortState>
  <tableColumns count="18">
    <tableColumn id="1" xr3:uid="{00000000-0010-0000-0500-000001000000}" name="Rank" dataDxfId="109"/>
    <tableColumn id="2" xr3:uid="{00000000-0010-0000-0500-000002000000}" name="Player No" dataDxfId="108"/>
    <tableColumn id="3" xr3:uid="{00000000-0010-0000-0500-000003000000}" name=" Surname, Name, Province" dataDxfId="107">
      <calculatedColumnFormula>IFERROR(VLOOKUP(Table213162038[[#This Row],[Player No]],Table11[[No]:[Province]],2,0),"")</calculatedColumnFormula>
    </tableColumn>
    <tableColumn id="4" xr3:uid="{00000000-0010-0000-0500-000004000000}" name="PROV." dataDxfId="106">
      <calculatedColumnFormula>IFERROR(VLOOKUP(Table213162038[[#This Row],[Player No]],Table11[[No]:[Province]],3,0),"")</calculatedColumnFormula>
    </tableColumn>
    <tableColumn id="8" xr3:uid="{00000000-0010-0000-0500-000008000000}" name="Points 2025" dataDxfId="105">
      <calculatedColumnFormula>#REF!+SUM(P5:U5)</calculatedColumnFormula>
    </tableColumn>
    <tableColumn id="6" xr3:uid="{00000000-0010-0000-0500-000006000000}" name="Points 2026" dataDxfId="104">
      <calculatedColumnFormula>H5/2+SUM(L5:O5)</calculatedColumnFormula>
    </tableColumn>
    <tableColumn id="9" xr3:uid="{00000000-0010-0000-0500-000009000000}" name="Tournaments Played In" dataDxfId="103">
      <calculatedColumnFormula>COUNTIF(P5:CF5,"&gt;=0")</calculatedColumnFormula>
    </tableColumn>
    <tableColumn id="10" xr3:uid="{00000000-0010-0000-0500-00000A000000}" name="Total     No Shows" dataDxfId="102">
      <calculatedColumnFormula>COUNTIF(P5:CF5,"&lt;=0")</calculatedColumnFormula>
    </tableColumn>
    <tableColumn id="17" xr3:uid="{00000000-0010-0000-0500-000011000000}" name="P2    UMG OPEN 2026" dataDxfId="101"/>
    <tableColumn id="16" xr3:uid="{00000000-0010-0000-0500-000010000000}" name="P2    UMG OPEN 2027" dataDxfId="100"/>
    <tableColumn id="7" xr3:uid="{D8D0B00A-E18C-403E-9FCC-2F674EB332EE}" name="O1 _x000a_TOP_x000a_OPEN_x000a_2026" dataDxfId="99">
      <calculatedColumnFormula>IFERROR(VALUE(IF(Table213162038[[#This Row],[Player No]]="","",IFERROR(VLOOKUP(Table213162038[[#This Row],[Player No]],[5]Sheet1!$C$479:$D$480,2,FALSE)&amp;"",""))),"")</calculatedColumnFormula>
    </tableColumn>
    <tableColumn id="15" xr3:uid="{00000000-0010-0000-0500-00000F000000}" name="P1       GNTTB OPEN 2026" dataDxfId="98"/>
    <tableColumn id="11" xr3:uid="{00000000-0010-0000-0500-00000B000000}" name=" A1               SA Open 2024" dataDxfId="97"/>
    <tableColumn id="12" xr3:uid="{00000000-0010-0000-0500-00000C000000}" name=" A1               SA Open 2025" dataDxfId="96"/>
    <tableColumn id="14" xr3:uid="{00000000-0010-0000-0500-00000E000000}" name=" P1               UMG Open 2025" dataDxfId="95"/>
    <tableColumn id="5" xr3:uid="{00000000-0010-0000-0500-000005000000}" name="O1                    Titans     Open      2025" dataDxfId="94"/>
    <tableColumn id="13" xr3:uid="{00000000-0010-0000-0500-00000D000000}" name=" 01             EDDELS Open 2025" dataDxfId="93"/>
    <tableColumn id="153" xr3:uid="{00000000-0010-0000-0500-000099000000}" name="P1         CT     2025" dataDxfId="9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2131620" displayName="Table2131620" ref="D4:V767" totalsRowShown="0" headerRowDxfId="91" dataDxfId="90" tableBorderDxfId="89">
  <autoFilter ref="D4:V767" xr:uid="{00000000-0009-0000-0100-000006000000}"/>
  <sortState xmlns:xlrd2="http://schemas.microsoft.com/office/spreadsheetml/2017/richdata2" ref="D5:V767">
    <sortCondition descending="1" ref="J4:J767"/>
  </sortState>
  <tableColumns count="19">
    <tableColumn id="1" xr3:uid="{00000000-0010-0000-0600-000001000000}" name="Rank" dataDxfId="88"/>
    <tableColumn id="2" xr3:uid="{00000000-0010-0000-0600-000002000000}" name="Player No" dataDxfId="87"/>
    <tableColumn id="3" xr3:uid="{00000000-0010-0000-0600-000003000000}" name=" Surname, Name, Province" dataDxfId="86">
      <calculatedColumnFormula>IFERROR(VLOOKUP(Table2131620[[#This Row],[Player No]],[2]!Table11[[No]:[Province]],2,0),"")</calculatedColumnFormula>
    </tableColumn>
    <tableColumn id="4" xr3:uid="{00000000-0010-0000-0600-000004000000}" name="PROV." dataDxfId="85">
      <calculatedColumnFormula>IFERROR(VLOOKUP(Table2131620[[#This Row],[Player No]],[2]!Table11[[No]:[Province]],3,0),"")</calculatedColumnFormula>
    </tableColumn>
    <tableColumn id="7" xr3:uid="{00000000-0010-0000-0600-000007000000}" name="Points 2024" dataDxfId="84"/>
    <tableColumn id="8" xr3:uid="{00000000-0010-0000-0600-000008000000}" name="Points 2025" dataDxfId="83">
      <calculatedColumnFormula>H5+SUM(Q5:V5)</calculatedColumnFormula>
    </tableColumn>
    <tableColumn id="17" xr3:uid="{00000000-0010-0000-0600-000011000000}" name="Points 2026" dataDxfId="82">
      <calculatedColumnFormula>I5/2+SUM(M5:P5)</calculatedColumnFormula>
    </tableColumn>
    <tableColumn id="9" xr3:uid="{00000000-0010-0000-0600-000009000000}" name="Tournaments Played In" dataDxfId="81">
      <calculatedColumnFormula>COUNTIF(Q5:CG5,"&gt;=0")</calculatedColumnFormula>
    </tableColumn>
    <tableColumn id="10" xr3:uid="{00000000-0010-0000-0600-00000A000000}" name="Total     No Shows" dataDxfId="80">
      <calculatedColumnFormula>COUNTIF(Q5:CG5,"&lt;=0")</calculatedColumnFormula>
    </tableColumn>
    <tableColumn id="16" xr3:uid="{00000000-0010-0000-0600-000010000000}" name="O1 GALAXY OPEN 2026" dataDxfId="79"/>
    <tableColumn id="19" xr3:uid="{B80551F2-BACB-472B-B647-4BDE9DA1E7DD}" name="O1 EDDELS OPEN 2026" dataDxfId="78">
      <calculatedColumnFormula>IFERROR(VALUE(IF(Table2131620[[#This Row],[Player No]]="","",IFERROR(VLOOKUP(Table2131620[[#This Row],[Player No]],'[3]Masters Women 40+'!$Z$14:$AB$63,2,FALSE)&amp;"",""))),"")</calculatedColumnFormula>
    </tableColumn>
    <tableColumn id="15" xr3:uid="{00000000-0010-0000-0600-00000F000000}" name="O1 TITANS OPEN 2026" dataDxfId="77">
      <calculatedColumnFormula>IFERROR(VALUE(IF(Table2131620[[#This Row],[Player No]]="","",IFERROR(VLOOKUP(Table2131620[[#This Row],[Player No]],'[4]Mas Women 40+'!$Z$14:$AB$49,2,FALSE)&amp;"",""))),"")</calculatedColumnFormula>
    </tableColumn>
    <tableColumn id="14" xr3:uid="{00000000-0010-0000-0600-00000E000000}" name="P1       GNTTB OPEN 2026" dataDxfId="76"/>
    <tableColumn id="11" xr3:uid="{00000000-0010-0000-0600-00000B000000}" name=" A1               SA Open 2024" dataDxfId="75"/>
    <tableColumn id="12" xr3:uid="{00000000-0010-0000-0600-00000C000000}" name=" A1               SA Open 2025" dataDxfId="74"/>
    <tableColumn id="5" xr3:uid="{00000000-0010-0000-0600-000005000000}" name=" P2               JTTA Open 2025" dataDxfId="73"/>
    <tableColumn id="6" xr3:uid="{00000000-0010-0000-0600-000006000000}" name=" 01             GALAXY    Open      2025" dataDxfId="72"/>
    <tableColumn id="13" xr3:uid="{00000000-0010-0000-0600-00000D000000}" name=" P2             ETTA     Open       2025" dataDxfId="71"/>
    <tableColumn id="153" xr3:uid="{00000000-0010-0000-0600-000099000000}" name="P1         CT     2025" dataDxfId="7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213162021" displayName="Table213162021" ref="D4:S768" totalsRowShown="0" headerRowDxfId="69" dataDxfId="68" tableBorderDxfId="67">
  <autoFilter ref="D4:S768" xr:uid="{00000000-0009-0000-0100-000007000000}"/>
  <sortState xmlns:xlrd2="http://schemas.microsoft.com/office/spreadsheetml/2017/richdata2" ref="D5:S19">
    <sortCondition descending="1" ref="J4:J768"/>
  </sortState>
  <tableColumns count="16">
    <tableColumn id="1" xr3:uid="{00000000-0010-0000-0700-000001000000}" name="Rank" dataDxfId="66"/>
    <tableColumn id="2" xr3:uid="{00000000-0010-0000-0700-000002000000}" name="Player No" dataDxfId="65"/>
    <tableColumn id="3" xr3:uid="{00000000-0010-0000-0700-000003000000}" name=" Surname, Name, Province" dataDxfId="64">
      <calculatedColumnFormula>IFERROR(VLOOKUP(Table213162021[[#This Row],[Player No]],[2]!Table11[[No]:[Province]],2,0),"")</calculatedColumnFormula>
    </tableColumn>
    <tableColumn id="4" xr3:uid="{00000000-0010-0000-0700-000004000000}" name="PROV." dataDxfId="63">
      <calculatedColumnFormula>IFERROR(VLOOKUP(Table213162021[[#This Row],[Player No]],[2]!Table11[[No]:[Province]],3,0),"")</calculatedColumnFormula>
    </tableColumn>
    <tableColumn id="7" xr3:uid="{00000000-0010-0000-0700-000007000000}" name="Points 2024" dataDxfId="62"/>
    <tableColumn id="8" xr3:uid="{00000000-0010-0000-0700-000008000000}" name="Points 2025" dataDxfId="61">
      <calculatedColumnFormula>H5+SUM(P5:S5)</calculatedColumnFormula>
    </tableColumn>
    <tableColumn id="5" xr3:uid="{00000000-0010-0000-0700-000005000000}" name="Points 2026" dataDxfId="60">
      <calculatedColumnFormula>I5/2+SUM(M5:O5)</calculatedColumnFormula>
    </tableColumn>
    <tableColumn id="9" xr3:uid="{00000000-0010-0000-0700-000009000000}" name="Tournaments Played In" dataDxfId="59">
      <calculatedColumnFormula>COUNTIF(P5:CD5,"&gt;=0")</calculatedColumnFormula>
    </tableColumn>
    <tableColumn id="10" xr3:uid="{00000000-0010-0000-0700-00000A000000}" name="Total     No Shows" dataDxfId="58">
      <calculatedColumnFormula>COUNTIF(P5:CD5,"&lt;=0")</calculatedColumnFormula>
    </tableColumn>
    <tableColumn id="15" xr3:uid="{00000000-0010-0000-0700-00000F000000}" name="P2    UMG OPEN 2026" dataDxfId="57"/>
    <tableColumn id="14" xr3:uid="{00000000-0010-0000-0700-00000E000000}" name="P2    UMG OPEN 2027" dataDxfId="56"/>
    <tableColumn id="6" xr3:uid="{00000000-0010-0000-0700-000006000000}" name="P1       GNTTB OPEN 2026" dataDxfId="55"/>
    <tableColumn id="11" xr3:uid="{00000000-0010-0000-0700-00000B000000}" name=" A1               SA Open 2024" dataDxfId="54"/>
    <tableColumn id="12" xr3:uid="{00000000-0010-0000-0700-00000C000000}" name=" A1               SA Open 2025" dataDxfId="53"/>
    <tableColumn id="13" xr3:uid="{00000000-0010-0000-0700-00000D000000}" name=" P2            ETTA        Open      2025" dataDxfId="52"/>
    <tableColumn id="153" xr3:uid="{00000000-0010-0000-0700-000099000000}" name="P1         CT     2025" dataDxfId="5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21316202111" displayName="Table21316202111" ref="D4:R768" totalsRowShown="0" headerRowDxfId="50" dataDxfId="49" tableBorderDxfId="48">
  <autoFilter ref="D4:R768" xr:uid="{00000000-0009-0000-0100-00000A000000}"/>
  <sortState xmlns:xlrd2="http://schemas.microsoft.com/office/spreadsheetml/2017/richdata2" ref="D5:R768">
    <sortCondition descending="1" ref="I4:I768"/>
  </sortState>
  <tableColumns count="15">
    <tableColumn id="1" xr3:uid="{00000000-0010-0000-0800-000001000000}" name="Rank" dataDxfId="47"/>
    <tableColumn id="2" xr3:uid="{00000000-0010-0000-0800-000002000000}" name="Player No" dataDxfId="46"/>
    <tableColumn id="3" xr3:uid="{00000000-0010-0000-0800-000003000000}" name=" Surname, Name, Province" dataDxfId="45">
      <calculatedColumnFormula>IFERROR(VLOOKUP(Table21316202111[[#This Row],[Player No]],[2]!Table11[[No]:[Province]],2,0),"")</calculatedColumnFormula>
    </tableColumn>
    <tableColumn id="4" xr3:uid="{00000000-0010-0000-0800-000004000000}" name="PROV." dataDxfId="44">
      <calculatedColumnFormula>IFERROR(VLOOKUP(Table21316202111[[#This Row],[Player No]],[2]!Table11[[No]:[Province]],3,0),"")</calculatedColumnFormula>
    </tableColumn>
    <tableColumn id="8" xr3:uid="{00000000-0010-0000-0800-000008000000}" name="Points 2025" dataDxfId="43">
      <calculatedColumnFormula>#REF!+SUM(O5:R5)</calculatedColumnFormula>
    </tableColumn>
    <tableColumn id="5" xr3:uid="{00000000-0010-0000-0800-000005000000}" name="Points 2026" dataDxfId="42">
      <calculatedColumnFormula>H5/2+SUM(L5:N5)</calculatedColumnFormula>
    </tableColumn>
    <tableColumn id="9" xr3:uid="{00000000-0010-0000-0800-000009000000}" name="Tournaments Played In" dataDxfId="41">
      <calculatedColumnFormula>COUNTIF(O5:CC5,"&gt;=0")</calculatedColumnFormula>
    </tableColumn>
    <tableColumn id="10" xr3:uid="{00000000-0010-0000-0800-00000A000000}" name="Total     No Shows" dataDxfId="40">
      <calculatedColumnFormula>COUNTIF(O5:CC5,"&lt;=0")</calculatedColumnFormula>
    </tableColumn>
    <tableColumn id="15" xr3:uid="{00000000-0010-0000-0800-00000F000000}" name="P2    UMG OPEN 2026" dataDxfId="39"/>
    <tableColumn id="14" xr3:uid="{00000000-0010-0000-0800-00000E000000}" name="P2    UMG OPEN 2027" dataDxfId="38"/>
    <tableColumn id="6" xr3:uid="{00000000-0010-0000-0800-000006000000}" name="P1       GNTTB OPEN 2026" dataDxfId="37"/>
    <tableColumn id="11" xr3:uid="{00000000-0010-0000-0800-00000B000000}" name=" A1               SA Open 2024" dataDxfId="36"/>
    <tableColumn id="12" xr3:uid="{00000000-0010-0000-0800-00000C000000}" name=" A1               SA Open 2025" dataDxfId="35"/>
    <tableColumn id="13" xr3:uid="{00000000-0010-0000-0800-00000D000000}" name=" P2            ETTA        Open      2025" dataDxfId="34"/>
    <tableColumn id="153" xr3:uid="{00000000-0010-0000-0800-000099000000}" name="P1         CT     2025" dataDxfId="3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5"/>
  <sheetViews>
    <sheetView showGridLines="0" showWhiteSpace="0" zoomScale="60" zoomScaleNormal="60" workbookViewId="0">
      <selection activeCell="H27" sqref="H27"/>
    </sheetView>
  </sheetViews>
  <sheetFormatPr defaultColWidth="9.08984375" defaultRowHeight="14.5"/>
  <cols>
    <col min="1" max="1" width="10.90625" style="1" bestFit="1" customWidth="1"/>
    <col min="2" max="2" width="44" style="1" bestFit="1" customWidth="1"/>
    <col min="3" max="3" width="50.08984375" style="1" bestFit="1" customWidth="1"/>
    <col min="4" max="4" width="48.453125" style="1" bestFit="1" customWidth="1"/>
    <col min="5" max="5" width="42.54296875" style="1" bestFit="1" customWidth="1"/>
    <col min="6" max="6" width="40.453125" style="1" bestFit="1" customWidth="1"/>
    <col min="7" max="9" width="38.6328125" style="1" customWidth="1"/>
    <col min="10" max="16384" width="9.08984375" style="1"/>
  </cols>
  <sheetData>
    <row r="1" spans="1:9" ht="235.25" customHeight="1">
      <c r="A1" s="455"/>
      <c r="B1" s="455"/>
      <c r="C1" s="455"/>
      <c r="D1" s="455"/>
      <c r="E1" s="455"/>
      <c r="F1" s="455"/>
      <c r="G1" s="455"/>
    </row>
    <row r="2" spans="1:9" ht="60" customHeight="1">
      <c r="A2" s="456" t="s">
        <v>0</v>
      </c>
      <c r="B2" s="457"/>
      <c r="C2" s="2" t="str">
        <f>Tournaments!F1</f>
        <v>2026 MAY 1</v>
      </c>
      <c r="D2" s="3"/>
      <c r="E2" s="3"/>
      <c r="F2" s="3"/>
      <c r="G2" s="3"/>
    </row>
    <row r="3" spans="1:9" s="6" customFormat="1" ht="36" customHeight="1">
      <c r="A3" s="4" t="s">
        <v>1</v>
      </c>
      <c r="B3" s="4" t="s">
        <v>5963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380" t="s">
        <v>5964</v>
      </c>
    </row>
    <row r="4" spans="1:9" s="6" customFormat="1" ht="39.9" customHeight="1">
      <c r="A4" s="7">
        <v>1</v>
      </c>
      <c r="B4" s="376" t="str">
        <f>CONCATENATE('Men 70+'!F5," ",'Men 70+'!G5)</f>
        <v>LYNERS Anver  CT</v>
      </c>
      <c r="C4" s="8" t="str">
        <f>CONCATENATE('Men 60+'!F5," ",'Men 60+'!G5)</f>
        <v>LYNERS Anver  CT</v>
      </c>
      <c r="D4" s="8" t="str">
        <f>CONCATENATE('Men 50+'!F5," ",'Men 50+'!G5)</f>
        <v>WESSON Ashley  SANDF</v>
      </c>
      <c r="E4" s="8" t="str">
        <f>CONCATENATE('Men 40+'!F5," ",'Men 40+'!G5)</f>
        <v>OVERMEYER Shane  CT</v>
      </c>
      <c r="F4" s="8" t="str">
        <f>CONCATENATE('Women +35'!F5," ",'Women +35'!G5)</f>
        <v>MAAL Sameera JTTA</v>
      </c>
      <c r="G4" s="8" t="str">
        <f>CONCATENATE('Women +40'!F5," ",'Women +40'!G5)</f>
        <v>MADAREE Arisha  ETK</v>
      </c>
      <c r="H4" s="8" t="str">
        <f>CONCATENATE('Women +50'!F5," ",'Women +50'!G5)</f>
        <v>SWANEVELDER Ronel JTTA</v>
      </c>
      <c r="I4" s="378" t="str">
        <f>CONCATENATE('Women +60'!F5," ",'Women +60'!G5)</f>
        <v>BENJAMIN Vanessa ETTA</v>
      </c>
    </row>
    <row r="5" spans="1:9" s="6" customFormat="1" ht="39.9" customHeight="1">
      <c r="A5" s="7">
        <f>A4+1</f>
        <v>2</v>
      </c>
      <c r="B5" s="375" t="str">
        <f>CONCATENATE('Men 70+'!F6," ",'Men 70+'!G6)</f>
        <v>GOVINDASAMY Morganathan UMG</v>
      </c>
      <c r="C5" s="8" t="str">
        <f>CONCATENATE('Men 60+'!F6," ",'Men 60+'!G6)</f>
        <v>GOVINDASAMY Morganathan UMG</v>
      </c>
      <c r="D5" s="8" t="str">
        <f>CONCATENATE('Men 50+'!F6," ",'Men 50+'!G6)</f>
        <v>HAUPT Lorenzo  CT</v>
      </c>
      <c r="E5" s="8" t="str">
        <f>CONCATENATE('Men 40+'!F6," ",'Men 40+'!G6)</f>
        <v>STEWE Bernard CT</v>
      </c>
      <c r="F5" s="8" t="str">
        <f>CONCATENATE('Women +35'!F6," ",'Women +35'!G6)</f>
        <v>MADAREE Arisha  ETK</v>
      </c>
      <c r="G5" s="8" t="str">
        <f>CONCATENATE('Women +40'!F6," ",'Women +40'!G6)</f>
        <v>MAAL Sameera JTTA</v>
      </c>
      <c r="H5" s="8" t="str">
        <f>CONCATENATE('Women +50'!F6," ",'Women +50'!G6)</f>
        <v>PRICE Linda  ETK</v>
      </c>
      <c r="I5" s="378" t="str">
        <f>CONCATENATE('Women +60'!F6," ",'Women +60'!G6)</f>
        <v>BADAT Naseema ETTA</v>
      </c>
    </row>
    <row r="6" spans="1:9" s="6" customFormat="1" ht="39.9" customHeight="1">
      <c r="A6" s="7">
        <f t="shared" ref="A6:A69" si="0">A5+1</f>
        <v>3</v>
      </c>
      <c r="B6" s="376" t="str">
        <f>CONCATENATE('Men 70+'!F7," ",'Men 70+'!G7)</f>
        <v>OSMAN Anwar UMG</v>
      </c>
      <c r="C6" s="8" t="str">
        <f>CONCATENATE('Men 60+'!F7," ",'Men 60+'!G7)</f>
        <v>BIAN Peter GN</v>
      </c>
      <c r="D6" s="8" t="str">
        <f>CONCATENATE('Men 50+'!F7," ",'Men 50+'!G7)</f>
        <v>ADAMS Muaath CT</v>
      </c>
      <c r="E6" s="8" t="str">
        <f>CONCATENATE('Men 40+'!F7," ",'Men 40+'!G7)</f>
        <v>PILLAY Sishen UMG</v>
      </c>
      <c r="F6" s="8" t="str">
        <f>CONCATENATE('Women +35'!F7," ",'Women +35'!G7)</f>
        <v>GOKAL Rakhee ETK</v>
      </c>
      <c r="G6" s="8" t="str">
        <f>CONCATENATE('Women +40'!F7," ",'Women +40'!G7)</f>
        <v>SIMBHOO Nirvana UMG</v>
      </c>
      <c r="H6" s="8" t="str">
        <f>CONCATENATE('Women +50'!F7," ",'Women +50'!G7)</f>
        <v>BENJAMIN Vanessa ETK</v>
      </c>
      <c r="I6" s="378" t="str">
        <f>CONCATENATE('Women +60'!F7," ",'Women +60'!G7)</f>
        <v>MEHTAR Zee  JTTA</v>
      </c>
    </row>
    <row r="7" spans="1:9" s="6" customFormat="1" ht="39.9" customHeight="1">
      <c r="A7" s="7">
        <f t="shared" si="0"/>
        <v>4</v>
      </c>
      <c r="B7" s="376" t="str">
        <f>CONCATENATE('Men 70+'!F8," ",'Men 70+'!G8)</f>
        <v>DIAMANT Simon SAVETTS</v>
      </c>
      <c r="C7" s="8" t="str">
        <f>CONCATENATE('Men 60+'!F8," ",'Men 60+'!G8)</f>
        <v>CARRASCO Vic  FS</v>
      </c>
      <c r="D7" s="8" t="str">
        <f>CONCATENATE('Men 50+'!F8," ",'Men 50+'!G8)</f>
        <v>AJIBADE Sunday ETTA</v>
      </c>
      <c r="E7" s="8" t="str">
        <f>CONCATENATE('Men 40+'!F8," ",'Men 40+'!G8)</f>
        <v>OCTOBER Lindsay  CT</v>
      </c>
      <c r="F7" s="8" t="str">
        <f>CONCATENATE('Women +35'!F8," ",'Women +35'!G8)</f>
        <v>HARRY PARSAD Nimmi UMG</v>
      </c>
      <c r="G7" s="8" t="str">
        <f>CONCATENATE('Women +40'!F8," ",'Women +40'!G8)</f>
        <v>PILLAY Karon UMG</v>
      </c>
      <c r="H7" s="8" t="str">
        <f>CONCATENATE('Women +50'!F8," ",'Women +50'!G8)</f>
        <v>BADAT Naseema UMG</v>
      </c>
      <c r="I7" s="378" t="str">
        <f>CONCATENATE('Women +60'!F8," ",'Women +60'!G8)</f>
        <v xml:space="preserve"> </v>
      </c>
    </row>
    <row r="8" spans="1:9" s="6" customFormat="1" ht="39.9" customHeight="1">
      <c r="A8" s="7">
        <f t="shared" si="0"/>
        <v>5</v>
      </c>
      <c r="B8" s="376" t="str">
        <f>CONCATENATE('Men 70+'!F9," ",'Men 70+'!G9)</f>
        <v>AMOD Happy UMG</v>
      </c>
      <c r="C8" s="8" t="str">
        <f>CONCATENATE('Men 60+'!F9," ",'Men 60+'!G9)</f>
        <v>MBAMBASE Mpilo ETK</v>
      </c>
      <c r="D8" s="8" t="str">
        <f>CONCATENATE('Men 50+'!F9," ",'Men 50+'!G9)</f>
        <v>SLOSTER Chris  CT</v>
      </c>
      <c r="E8" s="8" t="str">
        <f>CONCATENATE('Men 40+'!F9," ",'Men 40+'!G9)</f>
        <v>NAIKER Cliffy UMG</v>
      </c>
      <c r="F8" s="8" t="str">
        <f>CONCATENATE('Women +35'!F9," ",'Women +35'!G9)</f>
        <v>EDWARDS Saadia  JTTA</v>
      </c>
      <c r="G8" s="8" t="str">
        <f>CONCATENATE('Women +40'!F9," ",'Women +40'!G9)</f>
        <v>EDWARDS Saadia  JTTA</v>
      </c>
      <c r="H8" s="8" t="str">
        <f>CONCATENATE('Women +50'!F9," ",'Women +50'!G9)</f>
        <v>EDWARDS Saadia  JTTA</v>
      </c>
      <c r="I8" s="378" t="str">
        <f>CONCATENATE('Women +60'!F9," ",'Women +60'!G9)</f>
        <v xml:space="preserve"> </v>
      </c>
    </row>
    <row r="9" spans="1:9" s="6" customFormat="1" ht="39.9" customHeight="1">
      <c r="A9" s="7">
        <f t="shared" si="0"/>
        <v>6</v>
      </c>
      <c r="B9" s="7" t="str">
        <f>CONCATENATE('Men 70+'!F10," ",'Men 70+'!G10)</f>
        <v xml:space="preserve"> </v>
      </c>
      <c r="C9" s="8" t="str">
        <f>CONCATENATE('Men 60+'!F10," ",'Men 60+'!G10)</f>
        <v>SONG HONG Tony JTTA</v>
      </c>
      <c r="D9" s="8" t="str">
        <f>CONCATENATE('Men 50+'!F10," ",'Men 50+'!G10)</f>
        <v>ERASMUS Frans  CT</v>
      </c>
      <c r="E9" s="8" t="str">
        <f>CONCATENATE('Men 40+'!F10," ",'Men 40+'!G10)</f>
        <v>BAI Barney JTTA</v>
      </c>
      <c r="F9" s="377" t="str">
        <f>CONCATENATE('Women +35'!F10," ",'Women +35'!G10)</f>
        <v>RAMPHAL Rashmika JTTA</v>
      </c>
      <c r="G9" s="8" t="str">
        <f>CONCATENATE('Women +40'!F10," ",'Women +40'!G10)</f>
        <v>SIKUTSHWA Nandipa UMG</v>
      </c>
      <c r="H9" s="8" t="str">
        <f>CONCATENATE('Women +50'!F10," ",'Women +50'!G10)</f>
        <v>SASSU Judit JTTA</v>
      </c>
      <c r="I9" s="378" t="str">
        <f>CONCATENATE('Women +60'!F10," ",'Women +60'!G10)</f>
        <v xml:space="preserve"> </v>
      </c>
    </row>
    <row r="10" spans="1:9" s="6" customFormat="1" ht="39.9" customHeight="1">
      <c r="A10" s="7">
        <f t="shared" si="0"/>
        <v>7</v>
      </c>
      <c r="B10" s="7" t="str">
        <f>CONCATENATE('Men 70+'!F11," ",'Men 70+'!G11)</f>
        <v xml:space="preserve"> </v>
      </c>
      <c r="C10" s="8" t="str">
        <f>CONCATENATE('Men 60+'!F11," ",'Men 60+'!G11)</f>
        <v>OSMAN Anwar UMG</v>
      </c>
      <c r="D10" s="8" t="str">
        <f>CONCATENATE('Men 50+'!F11," ",'Men 50+'!G11)</f>
        <v>GOVINDASAMY Morganathan UMG</v>
      </c>
      <c r="E10" s="8" t="str">
        <f>CONCATENATE('Men 40+'!F11," ",'Men 40+'!G11)</f>
        <v>NWAFOR David CT</v>
      </c>
      <c r="F10" s="377" t="str">
        <f>CONCATENATE('Women +35'!F11," ",'Women +35'!G11)</f>
        <v>DOLLIE Nadia UMG</v>
      </c>
      <c r="G10" s="8" t="str">
        <f>CONCATENATE('Women +40'!F11," ",'Women +40'!G11)</f>
        <v>PRICE Linda  JTTA</v>
      </c>
      <c r="H10" s="8" t="str">
        <f>CONCATENATE('Women +50'!F11," ",'Women +50'!G11)</f>
        <v>RIDDLES Chantel UMG</v>
      </c>
      <c r="I10" s="378" t="str">
        <f>CONCATENATE('Women +60'!F11," ",'Women +60'!G11)</f>
        <v xml:space="preserve"> </v>
      </c>
    </row>
    <row r="11" spans="1:9" s="6" customFormat="1" ht="39.9" customHeight="1">
      <c r="A11" s="7">
        <f t="shared" si="0"/>
        <v>8</v>
      </c>
      <c r="B11" s="7" t="str">
        <f>CONCATENATE('Men 70+'!F12," ",'Men 70+'!G12)</f>
        <v xml:space="preserve"> </v>
      </c>
      <c r="C11" s="8" t="str">
        <f>CONCATENATE('Men 60+'!F12," ",'Men 60+'!G12)</f>
        <v>DIAMANT Simon SAVETTS</v>
      </c>
      <c r="D11" s="8" t="str">
        <f>CONCATENATE('Men 50+'!F12," ",'Men 50+'!G12)</f>
        <v>HAY Abdul JTTA</v>
      </c>
      <c r="E11" s="8" t="str">
        <f>CONCATENATE('Men 40+'!F12," ",'Men 40+'!G12)</f>
        <v>WESSON Ashley  SANDF</v>
      </c>
      <c r="F11" s="377" t="str">
        <f>CONCATENATE('Women +35'!F12," ",'Women +35'!G12)</f>
        <v>WOOD Angeline  CT</v>
      </c>
      <c r="G11" s="8" t="str">
        <f>CONCATENATE('Women +40'!F12," ",'Women +40'!G12)</f>
        <v>LUTCHMINARAIN Rucita ETK</v>
      </c>
      <c r="H11" s="8" t="str">
        <f>CONCATENATE('Women +50'!F12," ",'Women +50'!G12)</f>
        <v>HARRY PARSAD Nimmi CT</v>
      </c>
      <c r="I11" s="378" t="str">
        <f>CONCATENATE('Women +60'!F12," ",'Women +60'!G12)</f>
        <v xml:space="preserve"> </v>
      </c>
    </row>
    <row r="12" spans="1:9" s="6" customFormat="1" ht="39.9" customHeight="1">
      <c r="A12" s="7">
        <f t="shared" si="0"/>
        <v>9</v>
      </c>
      <c r="B12" s="7" t="str">
        <f>CONCATENATE('Men 70+'!F13," ",'Men 70+'!G13)</f>
        <v xml:space="preserve"> </v>
      </c>
      <c r="C12" s="8" t="str">
        <f>CONCATENATE('Men 60+'!F13," ",'Men 60+'!G13)</f>
        <v>GANIE Ashraf ETTA</v>
      </c>
      <c r="D12" s="8" t="str">
        <f>CONCATENATE('Men 50+'!F13," ",'Men 50+'!G13)</f>
        <v>MUDASHIRA AKEEM ETTA</v>
      </c>
      <c r="E12" s="8" t="str">
        <f>CONCATENATE('Men 40+'!F13," ",'Men 40+'!G13)</f>
        <v>AJIBADE Sunday ETTA</v>
      </c>
      <c r="F12" s="377" t="str">
        <f>CONCATENATE('Women +35'!F13," ",'Women +35'!G13)</f>
        <v>NAIDOO Sandy  UMG</v>
      </c>
      <c r="G12" s="8" t="str">
        <f>CONCATENATE('Women +40'!F13," ",'Women +40'!G13)</f>
        <v>MOHANLAL Narisha UMG</v>
      </c>
      <c r="H12" s="8" t="str">
        <f>CONCATENATE('Women +50'!F13," ",'Women +50'!G13)</f>
        <v>SIMBHOO Nirvana UMG</v>
      </c>
      <c r="I12" s="378" t="str">
        <f>CONCATENATE('Women +60'!F13," ",'Women +60'!G13)</f>
        <v xml:space="preserve"> </v>
      </c>
    </row>
    <row r="13" spans="1:9" s="6" customFormat="1" ht="39.9" customHeight="1">
      <c r="A13" s="7">
        <f t="shared" si="0"/>
        <v>10</v>
      </c>
      <c r="B13" s="7" t="str">
        <f>CONCATENATE('Men 70+'!F14," ",'Men 70+'!G14)</f>
        <v xml:space="preserve"> </v>
      </c>
      <c r="C13" s="8" t="str">
        <f>CONCATENATE('Men 60+'!F14," ",'Men 60+'!G14)</f>
        <v>AMOD Happy UMG</v>
      </c>
      <c r="D13" s="8" t="str">
        <f>CONCATENATE('Men 50+'!F14," ",'Men 50+'!G14)</f>
        <v>KOETAAN Gaston  SANDF</v>
      </c>
      <c r="E13" s="8" t="str">
        <f>CONCATENATE('Men 40+'!F14," ",'Men 40+'!G14)</f>
        <v>RAMCHURRAN Devanand UMG</v>
      </c>
      <c r="F13" s="377" t="str">
        <f>CONCATENATE('Women +35'!F14," ",'Women +35'!G14)</f>
        <v>SIMBHOO Nirvana UMG</v>
      </c>
      <c r="G13" s="8" t="str">
        <f>CONCATENATE('Women +40'!F14," ",'Women +40'!G14)</f>
        <v>JANTJIES Washiela CT</v>
      </c>
      <c r="H13" s="8" t="str">
        <f>CONCATENATE('Women +50'!F14," ",'Women +50'!G14)</f>
        <v>MEHTAR Zee  UMG</v>
      </c>
      <c r="I13" s="378" t="str">
        <f>CONCATENATE('Women +60'!F14," ",'Women +60'!G14)</f>
        <v xml:space="preserve"> </v>
      </c>
    </row>
    <row r="14" spans="1:9" s="6" customFormat="1" ht="39.9" customHeight="1">
      <c r="A14" s="7">
        <f t="shared" si="0"/>
        <v>11</v>
      </c>
      <c r="B14" s="7" t="str">
        <f>CONCATENATE('Men 70+'!F15," ",'Men 70+'!G15)</f>
        <v xml:space="preserve"> </v>
      </c>
      <c r="C14" s="8" t="str">
        <f>CONCATENATE('Men 60+'!F15," ",'Men 60+'!G15)</f>
        <v>NAIDOO Dev UMG</v>
      </c>
      <c r="D14" s="8" t="str">
        <f>CONCATENATE('Men 50+'!F15," ",'Men 50+'!G15)</f>
        <v>MBAMBASE Mpilo ETK</v>
      </c>
      <c r="E14" s="8" t="str">
        <f>CONCATENATE('Men 40+'!F15," ",'Men 40+'!G15)</f>
        <v>GOVINDASAMY Morganathan UMG</v>
      </c>
      <c r="F14" s="377" t="str">
        <f>CONCATENATE('Women +35'!F15," ",'Women +35'!G15)</f>
        <v>SAIT Janine  CT</v>
      </c>
      <c r="G14" s="8" t="str">
        <f>CONCATENATE('Women +40'!F15," ",'Women +40'!G15)</f>
        <v>MANSINH Avashnee ETK</v>
      </c>
      <c r="H14" s="8" t="str">
        <f>CONCATENATE('Women +50'!F15," ",'Women +50'!G15)</f>
        <v>MOHANLAL Narisha CT</v>
      </c>
      <c r="I14" s="378" t="str">
        <f>CONCATENATE('Women +60'!F15," ",'Women +60'!G15)</f>
        <v xml:space="preserve"> </v>
      </c>
    </row>
    <row r="15" spans="1:9" s="6" customFormat="1" ht="39.9" customHeight="1">
      <c r="A15" s="7">
        <f t="shared" si="0"/>
        <v>12</v>
      </c>
      <c r="B15" s="7" t="str">
        <f>CONCATENATE('Men 70+'!F16," ",'Men 70+'!G16)</f>
        <v xml:space="preserve"> </v>
      </c>
      <c r="C15" s="8" t="str">
        <f>CONCATENATE('Men 60+'!F16," ",'Men 60+'!G16)</f>
        <v>NAIK Greg  SANDF</v>
      </c>
      <c r="D15" s="8" t="str">
        <f>CONCATENATE('Men 50+'!F16," ",'Men 50+'!G16)</f>
        <v>GOKAL Amar ETK</v>
      </c>
      <c r="E15" s="8" t="str">
        <f>CONCATENATE('Men 40+'!F16," ",'Men 40+'!G16)</f>
        <v>SLOSTER Chris  CT</v>
      </c>
      <c r="F15" s="377" t="str">
        <f>CONCATENATE('Women +35'!F16," ",'Women +35'!G16)</f>
        <v>PILLAY Karon UMG</v>
      </c>
      <c r="G15" s="8" t="str">
        <f>CONCATENATE('Women +40'!F16," ",'Women +40'!G16)</f>
        <v>SWANEVELDER Ronel JTTA</v>
      </c>
      <c r="H15" s="8" t="str">
        <f>CONCATENATE('Women +50'!F16," ",'Women +50'!G16)</f>
        <v>DUMA N R UMG</v>
      </c>
      <c r="I15" s="378" t="str">
        <f>CONCATENATE('Women +60'!F16," ",'Women +60'!G16)</f>
        <v xml:space="preserve"> </v>
      </c>
    </row>
    <row r="16" spans="1:9" s="6" customFormat="1" ht="39.9" customHeight="1">
      <c r="A16" s="7">
        <f t="shared" si="0"/>
        <v>13</v>
      </c>
      <c r="B16" s="7" t="str">
        <f>CONCATENATE('Men 70+'!F17," ",'Men 70+'!G17)</f>
        <v xml:space="preserve"> </v>
      </c>
      <c r="C16" s="8" t="str">
        <f>CONCATENATE('Men 60+'!F17," ",'Men 60+'!G17)</f>
        <v>SZTAB Rainer JTTA</v>
      </c>
      <c r="D16" s="8" t="str">
        <f>CONCATENATE('Men 50+'!F17," ",'Men 50+'!G17)</f>
        <v>BADAT Ismail  JTTA</v>
      </c>
      <c r="E16" s="8" t="str">
        <f>CONCATENATE('Men 40+'!F17," ",'Men 40+'!G17)</f>
        <v>BADAT Ismail  JTTA</v>
      </c>
      <c r="F16" s="377" t="str">
        <f>CONCATENATE('Women +35'!F17," ",'Women +35'!G17)</f>
        <v>Amanda Ramchurran UMG</v>
      </c>
      <c r="G16" s="8" t="str">
        <f>CONCATENATE('Women +40'!F17," ",'Women +40'!G17)</f>
        <v>SASSU Judit JTTA</v>
      </c>
      <c r="H16" s="8" t="str">
        <f>CONCATENATE('Women +50'!F17," ",'Women +50'!G17)</f>
        <v>MOODLEY Loghnie UMG</v>
      </c>
      <c r="I16" s="378" t="str">
        <f>CONCATENATE('Women +60'!F17," ",'Women +60'!G17)</f>
        <v xml:space="preserve"> </v>
      </c>
    </row>
    <row r="17" spans="1:9" s="6" customFormat="1" ht="39.9" customHeight="1">
      <c r="A17" s="7">
        <f t="shared" si="0"/>
        <v>14</v>
      </c>
      <c r="B17" s="7" t="str">
        <f>CONCATENATE('Men 70+'!F18," ",'Men 70+'!G18)</f>
        <v xml:space="preserve"> </v>
      </c>
      <c r="C17" s="8" t="str">
        <f>CONCATENATE('Men 60+'!F18," ",'Men 60+'!G18)</f>
        <v>MANEY Vernon JTTA</v>
      </c>
      <c r="D17" s="8" t="str">
        <f>CONCATENATE('Men 50+'!F18," ",'Men 50+'!G18)</f>
        <v>PILLAY Sishen UMG</v>
      </c>
      <c r="E17" s="8" t="str">
        <f>CONCATENATE('Men 40+'!F18," ",'Men 40+'!G18)</f>
        <v>GAYANDA Kavir JTTA</v>
      </c>
      <c r="F17" s="377" t="str">
        <f>CONCATENATE('Women +35'!F18," ",'Women +35'!G18)</f>
        <v>Nadia Ali UMG</v>
      </c>
      <c r="G17" s="8" t="str">
        <f>CONCATENATE('Women +40'!F18," ",'Women +40'!G18)</f>
        <v>GOKAL Rakhee ETK</v>
      </c>
      <c r="H17" s="8" t="str">
        <f>CONCATENATE('Women +50'!F18," ",'Women +50'!G18)</f>
        <v>MALAMATSE Rebeca UMG</v>
      </c>
      <c r="I17" s="378" t="str">
        <f>CONCATENATE('Women +60'!F18," ",'Women +60'!G18)</f>
        <v xml:space="preserve"> </v>
      </c>
    </row>
    <row r="18" spans="1:9" s="6" customFormat="1" ht="39.9" customHeight="1">
      <c r="A18" s="7">
        <f t="shared" si="0"/>
        <v>15</v>
      </c>
      <c r="B18" s="7" t="str">
        <f>CONCATENATE('Men 70+'!F19," ",'Men 70+'!G19)</f>
        <v xml:space="preserve"> </v>
      </c>
      <c r="C18" s="8" t="str">
        <f>CONCATENATE('Men 60+'!F19," ",'Men 60+'!G19)</f>
        <v>JEPHTA Shaine CT</v>
      </c>
      <c r="D18" s="8" t="str">
        <f>CONCATENATE('Men 50+'!F19," ",'Men 50+'!G19)</f>
        <v>REDDY Kogasan ETK</v>
      </c>
      <c r="E18" s="8" t="str">
        <f>CONCATENATE('Men 40+'!F19," ",'Men 40+'!G19)</f>
        <v>DA SILVA Jose GN</v>
      </c>
      <c r="F18" s="377" t="str">
        <f>CONCATENATE('Women +35'!F19," ",'Women +35'!G19)</f>
        <v>GOVENDER Dhaneshree UMG</v>
      </c>
      <c r="G18" s="8" t="str">
        <f>CONCATENATE('Women +40'!F19," ",'Women +40'!G19)</f>
        <v>NAIDOO Ayurdha ETK</v>
      </c>
      <c r="H18" s="8" t="str">
        <f>CONCATENATE('Women +50'!F19," ",'Women +50'!G19)</f>
        <v xml:space="preserve"> </v>
      </c>
      <c r="I18" s="378" t="str">
        <f>CONCATENATE('Women +60'!F19," ",'Women +60'!G19)</f>
        <v xml:space="preserve"> </v>
      </c>
    </row>
    <row r="19" spans="1:9" s="6" customFormat="1" ht="39.9" customHeight="1">
      <c r="A19" s="7">
        <f t="shared" si="0"/>
        <v>16</v>
      </c>
      <c r="B19" s="7" t="str">
        <f>CONCATENATE('Men 70+'!F20," ",'Men 70+'!G20)</f>
        <v xml:space="preserve"> </v>
      </c>
      <c r="C19" s="8" t="str">
        <f>CONCATENATE('Men 60+'!F20," ",'Men 60+'!G20)</f>
        <v>NAIDOO Reggie ETK</v>
      </c>
      <c r="D19" s="8" t="str">
        <f>CONCATENATE('Men 50+'!F20," ",'Men 50+'!G20)</f>
        <v>ILORI Samuel JTTA</v>
      </c>
      <c r="E19" s="8" t="str">
        <f>CONCATENATE('Men 40+'!F20," ",'Men 40+'!G20)</f>
        <v>HUI Starn GN</v>
      </c>
      <c r="F19" s="377" t="str">
        <f>CONCATENATE('Women +35'!F20," ",'Women +35'!G20)</f>
        <v>MOODLEY Loghnie UMG</v>
      </c>
      <c r="G19" s="8" t="str">
        <f>CONCATENATE('Women +40'!F20," ",'Women +40'!G20)</f>
        <v>HARRY PARSAD Nimmi UMG</v>
      </c>
      <c r="H19" s="8" t="str">
        <f>CONCATENATE('Women +50'!F20," ",'Women +50'!G20)</f>
        <v xml:space="preserve"> </v>
      </c>
      <c r="I19" s="378" t="str">
        <f>CONCATENATE('Women +60'!F20," ",'Women +60'!G20)</f>
        <v xml:space="preserve"> </v>
      </c>
    </row>
    <row r="20" spans="1:9" s="6" customFormat="1" ht="39.9" customHeight="1">
      <c r="A20" s="7">
        <f t="shared" si="0"/>
        <v>17</v>
      </c>
      <c r="B20" s="7" t="str">
        <f>CONCATENATE('Men 70+'!F21," ",'Men 70+'!G21)</f>
        <v xml:space="preserve"> </v>
      </c>
      <c r="C20" s="8" t="str">
        <f>CONCATENATE('Men 60+'!F21," ",'Men 60+'!G21)</f>
        <v>BEYL Willie GN</v>
      </c>
      <c r="D20" s="8" t="str">
        <f>CONCATENATE('Men 50+'!F21," ",'Men 50+'!G21)</f>
        <v>OLANIPEKUN Olusegun GN</v>
      </c>
      <c r="E20" s="8" t="str">
        <f>CONCATENATE('Men 40+'!F21," ",'Men 40+'!G21)</f>
        <v>SUBBIAH Shishendren UMG</v>
      </c>
      <c r="F20" s="377" t="str">
        <f>CONCATENATE('Women +35'!F21," ",'Women +35'!G21)</f>
        <v>PILLAY Ishara UMG</v>
      </c>
      <c r="G20" s="8" t="str">
        <f>CONCATENATE('Women +40'!F21," ",'Women +40'!G21)</f>
        <v>NAIDOO Sandy  UMG</v>
      </c>
      <c r="H20" s="8" t="str">
        <f>CONCATENATE('Women +50'!F21," ",'Women +50'!G21)</f>
        <v xml:space="preserve"> </v>
      </c>
      <c r="I20" s="378" t="str">
        <f>CONCATENATE('Women +60'!F21," ",'Women +60'!G21)</f>
        <v xml:space="preserve"> </v>
      </c>
    </row>
    <row r="21" spans="1:9" s="6" customFormat="1" ht="39.9" customHeight="1">
      <c r="A21" s="7">
        <f t="shared" si="0"/>
        <v>18</v>
      </c>
      <c r="B21" s="7" t="str">
        <f>CONCATENATE('Men 70+'!F22," ",'Men 70+'!G22)</f>
        <v xml:space="preserve"> </v>
      </c>
      <c r="C21" s="453" t="str">
        <f>CONCATENATE('Men 60+'!F22," ",'Men 60+'!G22)</f>
        <v>DE VILLIERS Etienne GN</v>
      </c>
      <c r="D21" s="8" t="str">
        <f>CONCATENATE('Men 50+'!F22," ",'Men 50+'!G22)</f>
        <v>SZTAB Rainer JTTA</v>
      </c>
      <c r="E21" s="8" t="str">
        <f>CONCATENATE('Men 40+'!F22," ",'Men 40+'!G22)</f>
        <v>PANDAY Navish  Ilembe</v>
      </c>
      <c r="F21" s="377" t="str">
        <f>CONCATENATE('Women +35'!F22," ",'Women +35'!G22)</f>
        <v>LUTCHMINARAIN Rucita ETK</v>
      </c>
      <c r="G21" s="8" t="str">
        <f>CONCATENATE('Women +40'!F22," ",'Women +40'!G22)</f>
        <v>MOODLEY Loghnie UMG</v>
      </c>
      <c r="H21" s="8" t="str">
        <f>CONCATENATE('Women +50'!F22," ",'Women +50'!G22)</f>
        <v xml:space="preserve"> </v>
      </c>
      <c r="I21" s="378" t="str">
        <f>CONCATENATE('Women +60'!F22," ",'Women +60'!G22)</f>
        <v xml:space="preserve"> </v>
      </c>
    </row>
    <row r="22" spans="1:9" s="6" customFormat="1" ht="39.9" customHeight="1">
      <c r="A22" s="7">
        <f t="shared" si="0"/>
        <v>19</v>
      </c>
      <c r="B22" s="7" t="str">
        <f>CONCATENATE('Men 70+'!F23," ",'Men 70+'!G23)</f>
        <v xml:space="preserve"> </v>
      </c>
      <c r="C22" s="453" t="str">
        <f>CONCATENATE('Men 60+'!F23," ",'Men 60+'!G23)</f>
        <v>BAARTMAN M.  SANDF</v>
      </c>
      <c r="D22" s="8" t="str">
        <f>CONCATENATE('Men 50+'!F23," ",'Men 50+'!G23)</f>
        <v>DRACOULIDES Demos  CT</v>
      </c>
      <c r="E22" s="8" t="str">
        <f>CONCATENATE('Men 40+'!F23," ",'Men 40+'!G23)</f>
        <v>HAY Abdul JTTA</v>
      </c>
      <c r="F22" s="377" t="str">
        <f>CONCATENATE('Women +35'!F23," ",'Women +35'!G23)</f>
        <v>Yasmin Patel UMG</v>
      </c>
      <c r="G22" s="8" t="str">
        <f>CONCATENATE('Women +40'!F23," ",'Women +40'!G23)</f>
        <v>LUTCHMINARAIN Renisha ETTA</v>
      </c>
      <c r="H22" s="8" t="str">
        <f>CONCATENATE('Women +50'!F23," ",'Women +50'!G23)</f>
        <v xml:space="preserve"> </v>
      </c>
      <c r="I22" s="378" t="str">
        <f>CONCATENATE('Women +60'!F23," ",'Women +60'!G23)</f>
        <v xml:space="preserve"> </v>
      </c>
    </row>
    <row r="23" spans="1:9" s="6" customFormat="1" ht="39.9" customHeight="1">
      <c r="A23" s="7">
        <f t="shared" si="0"/>
        <v>20</v>
      </c>
      <c r="B23" s="7" t="str">
        <f>CONCATENATE('Men 70+'!F24," ",'Men 70+'!G24)</f>
        <v xml:space="preserve"> </v>
      </c>
      <c r="C23" s="453" t="str">
        <f>CONCATENATE('Men 60+'!F24," ",'Men 60+'!G24)</f>
        <v>TALJAARD Andre CT</v>
      </c>
      <c r="D23" s="8" t="str">
        <f>CONCATENATE('Men 50+'!F24," ",'Men 50+'!G24)</f>
        <v>OSMAN Anwar UMG</v>
      </c>
      <c r="E23" s="8" t="str">
        <f>CONCATENATE('Men 40+'!F24," ",'Men 40+'!G24)</f>
        <v>BARTLETT Brandon JTTA</v>
      </c>
      <c r="F23" s="377" t="str">
        <f>CONCATENATE('Women +35'!F24," ",'Women +35'!G24)</f>
        <v>Amitha Bhundhoo UMG</v>
      </c>
      <c r="G23" s="8" t="str">
        <f>CONCATENATE('Women +40'!F24," ",'Women +40'!G24)</f>
        <v>DOLLIE Nadia UMG</v>
      </c>
      <c r="H23" s="8" t="str">
        <f>CONCATENATE('Women +50'!F24," ",'Women +50'!G24)</f>
        <v xml:space="preserve"> </v>
      </c>
      <c r="I23" s="378" t="str">
        <f>CONCATENATE('Women +60'!F24," ",'Women +60'!G24)</f>
        <v xml:space="preserve"> </v>
      </c>
    </row>
    <row r="24" spans="1:9" s="6" customFormat="1" ht="39.9" customHeight="1">
      <c r="A24" s="7">
        <f t="shared" si="0"/>
        <v>21</v>
      </c>
      <c r="B24" s="7" t="str">
        <f>CONCATENATE('Men 70+'!F25," ",'Men 70+'!G25)</f>
        <v xml:space="preserve"> </v>
      </c>
      <c r="C24" s="453" t="str">
        <f>CONCATENATE('Men 60+'!F25," ",'Men 60+'!G25)</f>
        <v>NAIKER Gonasagren ETK</v>
      </c>
      <c r="D24" s="8" t="str">
        <f>CONCATENATE('Men 50+'!F25," ",'Men 50+'!G25)</f>
        <v>LAWRENCE Ronald GN</v>
      </c>
      <c r="E24" s="8" t="str">
        <f>CONCATENATE('Men 40+'!F25," ",'Men 40+'!G25)</f>
        <v>HAUPT Lorenzo  CT</v>
      </c>
      <c r="F24" s="377" t="str">
        <f>CONCATENATE('Women +35'!F25," ",'Women +35'!G25)</f>
        <v>MOHANLAL Narisha UMG</v>
      </c>
      <c r="G24" s="8" t="str">
        <f>CONCATENATE('Women +40'!F25," ",'Women +40'!G25)</f>
        <v>PILLAY Vaneshrie UMG</v>
      </c>
      <c r="H24" s="8" t="str">
        <f>CONCATENATE('Women +50'!F25," ",'Women +50'!G25)</f>
        <v xml:space="preserve"> </v>
      </c>
      <c r="I24" s="378" t="str">
        <f>CONCATENATE('Women +60'!F25," ",'Women +60'!G25)</f>
        <v xml:space="preserve"> </v>
      </c>
    </row>
    <row r="25" spans="1:9" s="6" customFormat="1" ht="39.9" customHeight="1">
      <c r="A25" s="7">
        <f t="shared" si="0"/>
        <v>22</v>
      </c>
      <c r="B25" s="7" t="str">
        <f>CONCATENATE('Men 70+'!F26," ",'Men 70+'!G26)</f>
        <v xml:space="preserve"> </v>
      </c>
      <c r="C25" s="453" t="str">
        <f>CONCATENATE('Men 60+'!F26," ",'Men 60+'!G26)</f>
        <v>BHENGU Vika ETK</v>
      </c>
      <c r="D25" s="8" t="str">
        <f>CONCATENATE('Men 50+'!F26," ",'Men 50+'!G26)</f>
        <v>DA SILVA Jose GN</v>
      </c>
      <c r="E25" s="8" t="str">
        <f>CONCATENATE('Men 40+'!F26," ",'Men 40+'!G26)</f>
        <v>FORTUIN Craig  CT</v>
      </c>
      <c r="F25" s="377" t="str">
        <f>CONCATENATE('Women +35'!F26," ",'Women +35'!G26)</f>
        <v>MANSINH Avashnee ETK</v>
      </c>
      <c r="G25" s="8" t="str">
        <f>CONCATENATE('Women +40'!F26," ",'Women +40'!G26)</f>
        <v>PILLAY Vaneshrie UMG</v>
      </c>
      <c r="H25" s="8" t="str">
        <f>CONCATENATE('Women +50'!F26," ",'Women +50'!G26)</f>
        <v xml:space="preserve"> </v>
      </c>
      <c r="I25" s="378" t="str">
        <f>CONCATENATE('Women +60'!F26," ",'Women +60'!G26)</f>
        <v xml:space="preserve"> </v>
      </c>
    </row>
    <row r="26" spans="1:9" s="6" customFormat="1" ht="39.9" customHeight="1">
      <c r="A26" s="7">
        <f t="shared" si="0"/>
        <v>23</v>
      </c>
      <c r="B26" s="7" t="str">
        <f>CONCATENATE('Men 70+'!F27," ",'Men 70+'!G27)</f>
        <v xml:space="preserve"> </v>
      </c>
      <c r="C26" s="453" t="str">
        <f>CONCATENATE('Men 60+'!F27," ",'Men 60+'!G27)</f>
        <v>BUISETT Bernie GN</v>
      </c>
      <c r="D26" s="8" t="str">
        <f>CONCATENATE('Men 50+'!F27," ",'Men 50+'!G27)</f>
        <v>STEYN Yusuf  SAVETTS</v>
      </c>
      <c r="E26" s="8" t="str">
        <f>CONCATENATE('Men 40+'!F27," ",'Men 40+'!G27)</f>
        <v>MBAMBASE Mpilo ETK</v>
      </c>
      <c r="F26" s="377" t="str">
        <f>CONCATENATE('Women +35'!F27," ",'Women +35'!G27)</f>
        <v>LUTCHMINARAIN Renisha ETTA</v>
      </c>
      <c r="G26" s="8" t="str">
        <f>CONCATENATE('Women +40'!F27," ",'Women +40'!G27)</f>
        <v>PARBHOODEEN Presha UMG</v>
      </c>
      <c r="H26" s="8"/>
      <c r="I26" s="378" t="s">
        <v>8</v>
      </c>
    </row>
    <row r="27" spans="1:9" s="6" customFormat="1" ht="39.9" customHeight="1">
      <c r="A27" s="7">
        <f t="shared" si="0"/>
        <v>24</v>
      </c>
      <c r="B27" s="7" t="str">
        <f>CONCATENATE('Men 70+'!F28," ",'Men 70+'!G28)</f>
        <v xml:space="preserve"> </v>
      </c>
      <c r="C27" s="453" t="str">
        <f>CONCATENATE('Men 60+'!F28," ",'Men 60+'!G28)</f>
        <v xml:space="preserve">OOSTHUIZEN Marius  GN </v>
      </c>
      <c r="D27" s="8" t="str">
        <f>CONCATENATE('Men 50+'!F28," ",'Men 50+'!G28)</f>
        <v>LOMBARD Mario  CW</v>
      </c>
      <c r="E27" s="8" t="str">
        <f>CONCATENATE('Men 40+'!F28," ",'Men 40+'!G28)</f>
        <v>GOKAL Amar ETK</v>
      </c>
      <c r="F27" s="377" t="str">
        <f>CONCATENATE('Women +35'!F28," ",'Women +35'!G28)</f>
        <v>LYNERS Shireen  CT</v>
      </c>
      <c r="G27" s="8" t="str">
        <f>CONCATENATE('Women +40'!F28," ",'Women +40'!G28)</f>
        <v>GOVENDER Dhaneshree UMG</v>
      </c>
      <c r="H27" s="8"/>
      <c r="I27" s="378" t="s">
        <v>8</v>
      </c>
    </row>
    <row r="28" spans="1:9" s="6" customFormat="1" ht="39.9" customHeight="1">
      <c r="A28" s="7">
        <f t="shared" si="0"/>
        <v>25</v>
      </c>
      <c r="B28" s="7" t="str">
        <f>CONCATENATE('Men 70+'!F29," ",'Men 70+'!G29)</f>
        <v xml:space="preserve"> </v>
      </c>
      <c r="C28" s="454"/>
      <c r="D28" s="8" t="str">
        <f>CONCATENATE('Men 50+'!F29," ",'Men 50+'!G29)</f>
        <v>BREDEVELDT Mark CT</v>
      </c>
      <c r="E28" s="8" t="str">
        <f>CONCATENATE('Men 40+'!F29," ",'Men 40+'!G29)</f>
        <v>Denver Ince UMG</v>
      </c>
      <c r="F28" s="377" t="str">
        <f>CONCATENATE('Women +35'!F29," ",'Women +35'!G29)</f>
        <v xml:space="preserve"> </v>
      </c>
      <c r="G28" s="8" t="str">
        <f>CONCATENATE('Women +40'!F29," ",'Women +40'!G29)</f>
        <v>Nadia Ali UMG</v>
      </c>
      <c r="H28" s="8" t="str">
        <f>CONCATENATE('Women +50'!F29," ",'Women +50'!G29)</f>
        <v xml:space="preserve"> </v>
      </c>
      <c r="I28" s="378" t="str">
        <f>CONCATENATE('Women +60'!F29," ",'Women +60'!G29)</f>
        <v xml:space="preserve"> </v>
      </c>
    </row>
    <row r="29" spans="1:9" s="6" customFormat="1" ht="39.9" customHeight="1">
      <c r="A29" s="7">
        <f t="shared" si="0"/>
        <v>26</v>
      </c>
      <c r="B29" s="7" t="str">
        <f>CONCATENATE('Men 70+'!F30," ",'Men 70+'!G30)</f>
        <v xml:space="preserve"> </v>
      </c>
      <c r="C29" s="8" t="str">
        <f>CONCATENATE('Men 60+'!F29," ",'Men 60+'!G29)</f>
        <v xml:space="preserve"> </v>
      </c>
      <c r="D29" s="8" t="str">
        <f>CONCATENATE('Men 50+'!F30," ",'Men 50+'!G30)</f>
        <v>ROYAPPEN Denzil  UMG</v>
      </c>
      <c r="E29" s="8" t="str">
        <f>CONCATENATE('Men 40+'!F30," ",'Men 40+'!G30)</f>
        <v>KOETAAN Gaston  SANDF</v>
      </c>
      <c r="F29" s="377" t="str">
        <f>CONCATENATE('Women +35'!F30," ",'Women +35'!G30)</f>
        <v xml:space="preserve"> </v>
      </c>
      <c r="G29" s="8" t="str">
        <f>CONCATENATE('Women +40'!F30," ",'Women +40'!G30)</f>
        <v>SAIT Janine  CT</v>
      </c>
      <c r="H29" s="8" t="str">
        <f>CONCATENATE('Women +50'!F30," ",'Women +50'!G30)</f>
        <v xml:space="preserve"> </v>
      </c>
      <c r="I29" s="378" t="str">
        <f>CONCATENATE('Women +60'!F30," ",'Women +60'!G30)</f>
        <v xml:space="preserve"> </v>
      </c>
    </row>
    <row r="30" spans="1:9" s="6" customFormat="1" ht="39.9" customHeight="1">
      <c r="A30" s="7">
        <f t="shared" si="0"/>
        <v>27</v>
      </c>
      <c r="B30" s="7" t="str">
        <f>CONCATENATE('Men 70+'!F31," ",'Men 70+'!G31)</f>
        <v xml:space="preserve"> </v>
      </c>
      <c r="C30" s="8" t="str">
        <f>CONCATENATE('Men 60+'!F30," ",'Men 60+'!G30)</f>
        <v xml:space="preserve"> </v>
      </c>
      <c r="D30" s="8" t="str">
        <f>CONCATENATE('Men 50+'!F31," ",'Men 50+'!G31)</f>
        <v>BIAN Peter GN</v>
      </c>
      <c r="E30" s="8" t="str">
        <f>CONCATENATE('Men 40+'!F31," ",'Men 40+'!G31)</f>
        <v>WAGNER Ashlyn  SAVETTS</v>
      </c>
      <c r="F30" s="8" t="str">
        <f>CONCATENATE('Women +35'!F30," ",'Women +35'!G30)</f>
        <v xml:space="preserve"> </v>
      </c>
      <c r="G30" s="8" t="str">
        <f>CONCATENATE('Women +40'!F31," ",'Women +40'!G31)</f>
        <v xml:space="preserve"> </v>
      </c>
      <c r="H30" s="8" t="str">
        <f>CONCATENATE('Women +50'!F31," ",'Women +50'!G31)</f>
        <v xml:space="preserve"> </v>
      </c>
      <c r="I30" s="378" t="str">
        <f>CONCATENATE('Women +60'!F31," ",'Women +60'!G31)</f>
        <v xml:space="preserve"> </v>
      </c>
    </row>
    <row r="31" spans="1:9" s="6" customFormat="1" ht="39.9" customHeight="1">
      <c r="A31" s="7">
        <f t="shared" si="0"/>
        <v>28</v>
      </c>
      <c r="B31" s="7" t="str">
        <f>CONCATENATE('Men 70+'!F32," ",'Men 70+'!G32)</f>
        <v xml:space="preserve"> </v>
      </c>
      <c r="C31" s="8" t="str">
        <f>CONCATENATE('Men 60+'!F31," ",'Men 60+'!G31)</f>
        <v xml:space="preserve"> </v>
      </c>
      <c r="D31" s="8" t="str">
        <f>CONCATENATE('Men 50+'!F32," ",'Men 50+'!G32)</f>
        <v>VOLKWYN Quinton JTTA</v>
      </c>
      <c r="E31" s="8" t="str">
        <f>CONCATENATE('Men 40+'!F32," ",'Men 40+'!G32)</f>
        <v>JONES Shaun  CT</v>
      </c>
      <c r="F31" s="8" t="str">
        <f>CONCATENATE('Women +35'!F31," ",'Women +35'!G31)</f>
        <v xml:space="preserve"> </v>
      </c>
      <c r="G31" s="8" t="str">
        <f>CONCATENATE('Women +40'!F32," ",'Women +40'!G32)</f>
        <v xml:space="preserve"> </v>
      </c>
      <c r="H31" s="8" t="str">
        <f>CONCATENATE('Women +50'!F32," ",'Women +50'!G32)</f>
        <v xml:space="preserve"> </v>
      </c>
      <c r="I31" s="378" t="str">
        <f>CONCATENATE('Women +60'!F32," ",'Women +60'!G32)</f>
        <v xml:space="preserve"> </v>
      </c>
    </row>
    <row r="32" spans="1:9" s="6" customFormat="1" ht="39.9" customHeight="1">
      <c r="A32" s="7">
        <f t="shared" si="0"/>
        <v>29</v>
      </c>
      <c r="B32" s="7" t="str">
        <f>CONCATENATE('Men 70+'!F33," ",'Men 70+'!G33)</f>
        <v xml:space="preserve"> </v>
      </c>
      <c r="C32" s="8" t="str">
        <f>CONCATENATE('Men 60+'!F32," ",'Men 60+'!G32)</f>
        <v xml:space="preserve"> </v>
      </c>
      <c r="D32" s="8" t="str">
        <f>CONCATENATE('Men 50+'!F33," ",'Men 50+'!G33)</f>
        <v>HOOSEN Umar Shaikh ETK</v>
      </c>
      <c r="E32" s="8" t="str">
        <f>CONCATENATE('Men 40+'!F33," ",'Men 40+'!G33)</f>
        <v>BROWN Merlin  CT</v>
      </c>
      <c r="F32" s="8" t="str">
        <f>CONCATENATE('Women +35'!F32," ",'Women +35'!G32)</f>
        <v xml:space="preserve"> </v>
      </c>
      <c r="G32" s="8" t="str">
        <f>CONCATENATE('Women +40'!F33," ",'Women +40'!G33)</f>
        <v xml:space="preserve"> </v>
      </c>
      <c r="H32" s="8" t="str">
        <f>CONCATENATE('Women +50'!F33," ",'Women +50'!G33)</f>
        <v xml:space="preserve"> </v>
      </c>
      <c r="I32" s="378" t="str">
        <f>CONCATENATE('Women +60'!F33," ",'Women +60'!G33)</f>
        <v xml:space="preserve"> </v>
      </c>
    </row>
    <row r="33" spans="1:9" s="6" customFormat="1" ht="39.9" customHeight="1">
      <c r="A33" s="7">
        <f t="shared" si="0"/>
        <v>30</v>
      </c>
      <c r="B33" s="7" t="str">
        <f>CONCATENATE('Men 70+'!F34," ",'Men 70+'!G34)</f>
        <v xml:space="preserve"> </v>
      </c>
      <c r="C33" s="8" t="str">
        <f>CONCATENATE('Men 60+'!F33," ",'Men 60+'!G33)</f>
        <v xml:space="preserve"> </v>
      </c>
      <c r="D33" s="8" t="str">
        <f>CONCATENATE('Men 50+'!F34," ",'Men 50+'!G34)</f>
        <v>Depesh Bhoola UMG</v>
      </c>
      <c r="E33" s="8" t="str">
        <f>CONCATENATE('Men 40+'!F34," ",'Men 40+'!G34)</f>
        <v>CARRASCO Vic  FS</v>
      </c>
      <c r="F33" s="8" t="str">
        <f>CONCATENATE('Women +35'!F33," ",'Women +35'!G33)</f>
        <v xml:space="preserve"> </v>
      </c>
      <c r="G33" s="8" t="str">
        <f>CONCATENATE('Women +40'!F34," ",'Women +40'!G34)</f>
        <v xml:space="preserve"> </v>
      </c>
      <c r="H33" s="8" t="str">
        <f>CONCATENATE('Women +50'!F34," ",'Women +50'!G34)</f>
        <v xml:space="preserve"> </v>
      </c>
      <c r="I33" s="378" t="str">
        <f>CONCATENATE('Women +60'!F34," ",'Women +60'!G34)</f>
        <v xml:space="preserve"> </v>
      </c>
    </row>
    <row r="34" spans="1:9" s="6" customFormat="1" ht="39.9" customHeight="1">
      <c r="A34" s="7">
        <f t="shared" si="0"/>
        <v>31</v>
      </c>
      <c r="B34" s="7" t="str">
        <f>CONCATENATE('Men 70+'!F35," ",'Men 70+'!G35)</f>
        <v xml:space="preserve"> </v>
      </c>
      <c r="C34" s="8" t="str">
        <f>CONCATENATE('Men 60+'!F34," ",'Men 60+'!G34)</f>
        <v xml:space="preserve"> </v>
      </c>
      <c r="D34" s="8" t="str">
        <f>CONCATENATE('Men 50+'!F35," ",'Men 50+'!G35)</f>
        <v>CARRASCO Vic  FS</v>
      </c>
      <c r="E34" s="8" t="str">
        <f>CONCATENATE('Men 40+'!F35," ",'Men 40+'!G35)</f>
        <v>REDDY Kogasan ETK</v>
      </c>
      <c r="F34" s="8" t="str">
        <f>CONCATENATE('Women +35'!F34," ",'Women +35'!G34)</f>
        <v xml:space="preserve"> </v>
      </c>
      <c r="G34" s="8" t="str">
        <f>CONCATENATE('Women +40'!F35," ",'Women +40'!G35)</f>
        <v xml:space="preserve"> </v>
      </c>
      <c r="H34" s="8" t="str">
        <f>CONCATENATE('Women +50'!F35," ",'Women +50'!G35)</f>
        <v xml:space="preserve"> </v>
      </c>
      <c r="I34" s="378" t="str">
        <f>CONCATENATE('Women +60'!F35," ",'Women +60'!G35)</f>
        <v xml:space="preserve"> </v>
      </c>
    </row>
    <row r="35" spans="1:9" s="6" customFormat="1" ht="39.9" customHeight="1">
      <c r="A35" s="7">
        <f t="shared" si="0"/>
        <v>32</v>
      </c>
      <c r="B35" s="7" t="str">
        <f>CONCATENATE('Men 70+'!F36," ",'Men 70+'!G36)</f>
        <v xml:space="preserve"> </v>
      </c>
      <c r="C35" s="8" t="str">
        <f>CONCATENATE('Men 60+'!F35," ",'Men 60+'!G35)</f>
        <v xml:space="preserve"> </v>
      </c>
      <c r="D35" s="8" t="str">
        <f>CONCATENATE('Men 50+'!F36," ",'Men 50+'!G36)</f>
        <v>PADAYACHEE Deneshan UMG</v>
      </c>
      <c r="E35" s="8" t="str">
        <f>CONCATENATE('Men 40+'!F36," ",'Men 40+'!G36)</f>
        <v>JOB Marvin GN</v>
      </c>
      <c r="F35" s="8" t="str">
        <f>CONCATENATE('Women +35'!F35," ",'Women +35'!G35)</f>
        <v xml:space="preserve"> </v>
      </c>
      <c r="G35" s="8" t="str">
        <f>CONCATENATE('Women +40'!F36," ",'Women +40'!G36)</f>
        <v xml:space="preserve"> </v>
      </c>
      <c r="H35" s="8" t="str">
        <f>CONCATENATE('Women +50'!F36," ",'Women +50'!G36)</f>
        <v xml:space="preserve"> </v>
      </c>
      <c r="I35" s="378" t="str">
        <f>CONCATENATE('Women +60'!F36," ",'Women +60'!G36)</f>
        <v xml:space="preserve"> </v>
      </c>
    </row>
    <row r="36" spans="1:9" s="6" customFormat="1" ht="39.9" customHeight="1">
      <c r="A36" s="7">
        <f t="shared" si="0"/>
        <v>33</v>
      </c>
      <c r="B36" s="7" t="str">
        <f>CONCATENATE('Men 70+'!F37," ",'Men 70+'!G37)</f>
        <v xml:space="preserve"> </v>
      </c>
      <c r="C36" s="8" t="str">
        <f>CONCATENATE('Men 60+'!F36," ",'Men 60+'!G36)</f>
        <v xml:space="preserve"> </v>
      </c>
      <c r="D36" s="8" t="str">
        <f>CONCATENATE('Men 50+'!F37," ",'Men 50+'!G37)</f>
        <v>METCALF Graham UMG</v>
      </c>
      <c r="E36" s="8" t="str">
        <f>CONCATENATE('Men 40+'!F37," ",'Men 40+'!G37)</f>
        <v>MUDASHIRA AKEEM ETTA</v>
      </c>
      <c r="F36" s="8" t="str">
        <f>CONCATENATE('Women +35'!F36," ",'Women +35'!G36)</f>
        <v xml:space="preserve"> </v>
      </c>
      <c r="G36" s="8" t="str">
        <f>CONCATENATE('Women +40'!F37," ",'Women +40'!G37)</f>
        <v xml:space="preserve"> </v>
      </c>
      <c r="H36" s="8" t="str">
        <f>CONCATENATE('Women +50'!F37," ",'Women +50'!G37)</f>
        <v xml:space="preserve"> </v>
      </c>
      <c r="I36" s="378" t="str">
        <f>CONCATENATE('Women +60'!F37," ",'Women +60'!G37)</f>
        <v xml:space="preserve"> </v>
      </c>
    </row>
    <row r="37" spans="1:9" s="6" customFormat="1" ht="39.9" customHeight="1">
      <c r="A37" s="7">
        <f t="shared" si="0"/>
        <v>34</v>
      </c>
      <c r="B37" s="7" t="str">
        <f>CONCATENATE('Men 70+'!F38," ",'Men 70+'!G38)</f>
        <v xml:space="preserve"> </v>
      </c>
      <c r="C37" s="8" t="str">
        <f>CONCATENATE('Men 60+'!F37," ",'Men 60+'!G37)</f>
        <v xml:space="preserve"> </v>
      </c>
      <c r="D37" s="8" t="str">
        <f>CONCATENATE('Men 50+'!F38," ",'Men 50+'!G38)</f>
        <v>HIMANSHU Kapoor ETK</v>
      </c>
      <c r="E37" s="8" t="str">
        <f>CONCATENATE('Men 40+'!F38," ",'Men 40+'!G38)</f>
        <v>Depesh Bhoola UMG</v>
      </c>
      <c r="F37" s="8" t="str">
        <f>CONCATENATE('Women +35'!F37," ",'Women +35'!G37)</f>
        <v xml:space="preserve"> </v>
      </c>
      <c r="G37" s="8" t="str">
        <f>CONCATENATE('Women +40'!F38," ",'Women +40'!G38)</f>
        <v xml:space="preserve"> </v>
      </c>
      <c r="H37" s="8" t="str">
        <f>CONCATENATE('Women +50'!F38," ",'Women +50'!G38)</f>
        <v xml:space="preserve"> </v>
      </c>
      <c r="I37" s="378" t="str">
        <f>CONCATENATE('Women +60'!F38," ",'Women +60'!G38)</f>
        <v xml:space="preserve"> </v>
      </c>
    </row>
    <row r="38" spans="1:9" s="6" customFormat="1" ht="39.9" customHeight="1">
      <c r="A38" s="7">
        <f t="shared" si="0"/>
        <v>35</v>
      </c>
      <c r="B38" s="7" t="str">
        <f>CONCATENATE('Men 70+'!F39," ",'Men 70+'!G39)</f>
        <v xml:space="preserve"> </v>
      </c>
      <c r="C38" s="8" t="str">
        <f>CONCATENATE('Men 60+'!F38," ",'Men 60+'!G38)</f>
        <v xml:space="preserve"> </v>
      </c>
      <c r="D38" s="8" t="str">
        <f>CONCATENATE('Men 50+'!F39," ",'Men 50+'!G39)</f>
        <v>SAFOEDIEN Rashaad  SANDF</v>
      </c>
      <c r="E38" s="8" t="str">
        <f>CONCATENATE('Men 40+'!F39," ",'Men 40+'!G39)</f>
        <v>ROYAPPEN Denzil  UMG</v>
      </c>
      <c r="F38" s="8" t="str">
        <f>CONCATENATE('Women +35'!F38," ",'Women +35'!G38)</f>
        <v xml:space="preserve"> </v>
      </c>
      <c r="G38" s="8" t="str">
        <f>CONCATENATE('Women +40'!F39," ",'Women +40'!G39)</f>
        <v xml:space="preserve"> </v>
      </c>
      <c r="H38" s="8" t="str">
        <f>CONCATENATE('Women +50'!F39," ",'Women +50'!G39)</f>
        <v xml:space="preserve"> </v>
      </c>
      <c r="I38" s="378" t="str">
        <f>CONCATENATE('Women +60'!F39," ",'Women +60'!G39)</f>
        <v xml:space="preserve"> </v>
      </c>
    </row>
    <row r="39" spans="1:9" s="6" customFormat="1" ht="39.9" customHeight="1">
      <c r="A39" s="7">
        <f t="shared" si="0"/>
        <v>36</v>
      </c>
      <c r="B39" s="7" t="str">
        <f>CONCATENATE('Men 70+'!F40," ",'Men 70+'!G40)</f>
        <v xml:space="preserve"> </v>
      </c>
      <c r="C39" s="8" t="str">
        <f>CONCATENATE('Men 60+'!F39," ",'Men 60+'!G39)</f>
        <v xml:space="preserve"> </v>
      </c>
      <c r="D39" s="8" t="str">
        <f>CONCATENATE('Men 50+'!F40," ",'Men 50+'!G40)</f>
        <v>Meyer Craig  CT</v>
      </c>
      <c r="E39" s="8" t="str">
        <f>CONCATENATE('Men 40+'!F40," ",'Men 40+'!G40)</f>
        <v>ISAACS Zahier  SAVETTS</v>
      </c>
      <c r="F39" s="8" t="str">
        <f>CONCATENATE('Women +35'!F39," ",'Women +35'!G39)</f>
        <v xml:space="preserve"> </v>
      </c>
      <c r="G39" s="8" t="str">
        <f>CONCATENATE('Women +40'!F40," ",'Women +40'!G40)</f>
        <v xml:space="preserve"> </v>
      </c>
      <c r="H39" s="8" t="str">
        <f>CONCATENATE('Women +50'!F40," ",'Women +50'!G40)</f>
        <v xml:space="preserve"> </v>
      </c>
      <c r="I39" s="378" t="str">
        <f>CONCATENATE('Women +60'!F40," ",'Women +60'!G40)</f>
        <v xml:space="preserve"> </v>
      </c>
    </row>
    <row r="40" spans="1:9" s="6" customFormat="1" ht="39.9" customHeight="1">
      <c r="A40" s="7">
        <f t="shared" si="0"/>
        <v>37</v>
      </c>
      <c r="B40" s="7" t="str">
        <f>CONCATENATE('Men 70+'!F41," ",'Men 70+'!G41)</f>
        <v xml:space="preserve"> </v>
      </c>
      <c r="C40" s="8" t="str">
        <f>CONCATENATE('Men 60+'!F40," ",'Men 60+'!G40)</f>
        <v xml:space="preserve"> </v>
      </c>
      <c r="D40" s="8" t="str">
        <f>CONCATENATE('Men 50+'!F41," ",'Men 50+'!G41)</f>
        <v>VAN SENSIE Angelo EC</v>
      </c>
      <c r="E40" s="8" t="str">
        <f>CONCATENATE('Men 40+'!F41," ",'Men 40+'!G41)</f>
        <v>ARGAMAN Alon JTTA</v>
      </c>
      <c r="F40" s="8" t="str">
        <f>CONCATENATE('Women +35'!F40," ",'Women +35'!G40)</f>
        <v xml:space="preserve"> </v>
      </c>
      <c r="G40" s="8" t="str">
        <f>CONCATENATE('Women +40'!F40," ",'Women +40'!G40)</f>
        <v xml:space="preserve"> </v>
      </c>
      <c r="H40" s="8" t="str">
        <f>CONCATENATE('Women +50'!F41," ",'Women +50'!G41)</f>
        <v xml:space="preserve"> </v>
      </c>
      <c r="I40" s="378" t="str">
        <f>CONCATENATE('Women +60'!F41," ",'Women +60'!G41)</f>
        <v xml:space="preserve"> </v>
      </c>
    </row>
    <row r="41" spans="1:9" s="6" customFormat="1" ht="39.9" customHeight="1">
      <c r="A41" s="7">
        <f t="shared" si="0"/>
        <v>38</v>
      </c>
      <c r="B41" s="7" t="str">
        <f>CONCATENATE('Men 70+'!F42," ",'Men 70+'!G42)</f>
        <v xml:space="preserve"> </v>
      </c>
      <c r="C41" s="8" t="str">
        <f>CONCATENATE('Men 60+'!F41," ",'Men 60+'!G41)</f>
        <v xml:space="preserve"> </v>
      </c>
      <c r="D41" s="8" t="str">
        <f>CONCATENATE('Men 50+'!F42," ",'Men 50+'!G42)</f>
        <v>DU PREEZ Neil JTTA</v>
      </c>
      <c r="E41" s="8" t="str">
        <f>CONCATENATE('Men 40+'!F42," ",'Men 40+'!G42)</f>
        <v>BRICKHILL Jason JTTA</v>
      </c>
      <c r="F41" s="8" t="str">
        <f>CONCATENATE('Women +35'!F41," ",'Women +35'!G41)</f>
        <v xml:space="preserve"> </v>
      </c>
      <c r="G41" s="8" t="str">
        <f>CONCATENATE('Women +40'!F41," ",'Women +40'!G41)</f>
        <v xml:space="preserve"> </v>
      </c>
      <c r="H41" s="8" t="str">
        <f>CONCATENATE('Women +50'!F42," ",'Women +50'!G42)</f>
        <v xml:space="preserve"> </v>
      </c>
      <c r="I41" s="378" t="str">
        <f>CONCATENATE('Women +60'!F42," ",'Women +60'!G42)</f>
        <v xml:space="preserve"> </v>
      </c>
    </row>
    <row r="42" spans="1:9" s="6" customFormat="1" ht="39.9" customHeight="1">
      <c r="A42" s="7">
        <f t="shared" si="0"/>
        <v>39</v>
      </c>
      <c r="B42" s="7" t="str">
        <f>CONCATENATE('Men 70+'!F43," ",'Men 70+'!G43)</f>
        <v xml:space="preserve"> </v>
      </c>
      <c r="C42" s="8" t="str">
        <f>CONCATENATE('Men 60+'!F42," ",'Men 60+'!G42)</f>
        <v xml:space="preserve"> </v>
      </c>
      <c r="D42" s="8" t="str">
        <f>CONCATENATE('Men 50+'!F43," ",'Men 50+'!G43)</f>
        <v>TITUS Anton CT</v>
      </c>
      <c r="E42" s="8" t="str">
        <f>CONCATENATE('Men 40+'!F43," ",'Men 40+'!G43)</f>
        <v>LAWRENCE Ronald GN</v>
      </c>
      <c r="F42" s="8" t="str">
        <f>CONCATENATE('Women +35'!F42," ",'Women +35'!G42)</f>
        <v xml:space="preserve"> </v>
      </c>
      <c r="G42" s="8" t="str">
        <f>CONCATENATE('Women +40'!F42," ",'Women +40'!G42)</f>
        <v xml:space="preserve"> </v>
      </c>
      <c r="H42" s="8" t="str">
        <f>CONCATENATE('Women +50'!F43," ",'Women +50'!G43)</f>
        <v xml:space="preserve"> </v>
      </c>
      <c r="I42" s="378" t="str">
        <f>CONCATENATE('Women +60'!F43," ",'Women +60'!G43)</f>
        <v xml:space="preserve"> </v>
      </c>
    </row>
    <row r="43" spans="1:9" s="6" customFormat="1" ht="39.9" customHeight="1">
      <c r="A43" s="7">
        <f t="shared" si="0"/>
        <v>40</v>
      </c>
      <c r="B43" s="7" t="str">
        <f>CONCATENATE('Men 70+'!F44," ",'Men 70+'!G44)</f>
        <v xml:space="preserve"> </v>
      </c>
      <c r="C43" s="8" t="str">
        <f>CONCATENATE('Men 60+'!F43," ",'Men 60+'!G43)</f>
        <v xml:space="preserve"> </v>
      </c>
      <c r="D43" s="8" t="str">
        <f>CONCATENATE('Men 50+'!F44," ",'Men 50+'!G44)</f>
        <v>William Rafube  FS</v>
      </c>
      <c r="E43" s="8" t="str">
        <f>CONCATENATE('Men 40+'!F44," ",'Men 40+'!G44)</f>
        <v>BARTLETT Llewellyn CT</v>
      </c>
      <c r="F43" s="8" t="str">
        <f>CONCATENATE('Women +35'!F43," ",'Women +35'!G43)</f>
        <v xml:space="preserve"> </v>
      </c>
      <c r="G43" s="8" t="str">
        <f>CONCATENATE('Women +40'!F43," ",'Women +40'!G43)</f>
        <v xml:space="preserve"> </v>
      </c>
      <c r="H43" s="8" t="str">
        <f>CONCATENATE('Women +50'!F44," ",'Women +50'!G44)</f>
        <v xml:space="preserve"> </v>
      </c>
      <c r="I43" s="378" t="str">
        <f>CONCATENATE('Women +60'!F44," ",'Women +60'!G44)</f>
        <v xml:space="preserve"> </v>
      </c>
    </row>
    <row r="44" spans="1:9" s="6" customFormat="1" ht="39.9" customHeight="1">
      <c r="A44" s="7">
        <f t="shared" si="0"/>
        <v>41</v>
      </c>
      <c r="B44" s="7" t="str">
        <f>CONCATENATE('Men 70+'!F45," ",'Men 70+'!G45)</f>
        <v xml:space="preserve"> </v>
      </c>
      <c r="C44" s="8" t="str">
        <f>CONCATENATE('Men 60+'!F44," ",'Men 60+'!G44)</f>
        <v xml:space="preserve"> </v>
      </c>
      <c r="D44" s="8" t="str">
        <f>CONCATENATE('Men 50+'!F45," ",'Men 50+'!G45)</f>
        <v>WILLIAMS Darryl  CT</v>
      </c>
      <c r="E44" s="8" t="str">
        <f>CONCATENATE('Men 40+'!F45," ",'Men 40+'!G45)</f>
        <v>MUNILALL Ruvash ETTA</v>
      </c>
      <c r="F44" s="8" t="str">
        <f>CONCATENATE('Women +35'!F44," ",'Women +35'!G44)</f>
        <v xml:space="preserve"> </v>
      </c>
      <c r="G44" s="8" t="str">
        <f>CONCATENATE('Women +40'!F44," ",'Women +40'!G44)</f>
        <v xml:space="preserve"> </v>
      </c>
      <c r="H44" s="8" t="str">
        <f>CONCATENATE('Women +50'!F45," ",'Women +50'!G45)</f>
        <v xml:space="preserve"> </v>
      </c>
      <c r="I44" s="375" t="str">
        <f>CONCATENATE('Women +60'!F45," ",'Women +60'!G45)</f>
        <v xml:space="preserve"> </v>
      </c>
    </row>
    <row r="45" spans="1:9" s="6" customFormat="1" ht="39.9" customHeight="1">
      <c r="A45" s="7">
        <f t="shared" si="0"/>
        <v>42</v>
      </c>
      <c r="B45" s="7" t="str">
        <f>CONCATENATE('Men 70+'!F46," ",'Men 70+'!G46)</f>
        <v xml:space="preserve"> </v>
      </c>
      <c r="C45" s="8" t="str">
        <f>CONCATENATE('Men 60+'!F45," ",'Men 60+'!G45)</f>
        <v xml:space="preserve"> </v>
      </c>
      <c r="D45" s="8" t="str">
        <f>CONCATENATE('Men 50+'!F46," ",'Men 50+'!G46)</f>
        <v>Vusi PHOKOMPE GN</v>
      </c>
      <c r="E45" s="8" t="str">
        <f>CONCATENATE('Men 40+'!F46," ",'Men 40+'!G46)</f>
        <v>PILLAY Ruvershan UMG</v>
      </c>
      <c r="F45" s="8" t="str">
        <f>CONCATENATE('Women +35'!F45," ",'Women +35'!G45)</f>
        <v xml:space="preserve"> </v>
      </c>
      <c r="G45" s="8" t="str">
        <f>CONCATENATE('Women +40'!F45," ",'Women +40'!G45)</f>
        <v xml:space="preserve"> </v>
      </c>
      <c r="H45" s="8" t="str">
        <f>CONCATENATE('Women +50'!F46," ",'Women +50'!G46)</f>
        <v xml:space="preserve"> </v>
      </c>
      <c r="I45" s="375" t="str">
        <f>CONCATENATE('Women +60'!F46," ",'Women +60'!G46)</f>
        <v xml:space="preserve"> </v>
      </c>
    </row>
    <row r="46" spans="1:9" s="6" customFormat="1" ht="39.9" customHeight="1">
      <c r="A46" s="7">
        <f t="shared" si="0"/>
        <v>43</v>
      </c>
      <c r="B46" s="7" t="str">
        <f>CONCATENATE('Men 70+'!F47," ",'Men 70+'!G47)</f>
        <v xml:space="preserve"> </v>
      </c>
      <c r="C46" s="8" t="str">
        <f>CONCATENATE('Men 60+'!F46," ",'Men 60+'!G46)</f>
        <v xml:space="preserve"> </v>
      </c>
      <c r="D46" s="8" t="str">
        <f>CONCATENATE('Men 50+'!F47," ",'Men 50+'!G47)</f>
        <v>MATHEE Gielie  CT</v>
      </c>
      <c r="E46" s="8" t="str">
        <f>CONCATENATE('Men 40+'!F47," ",'Men 40+'!G47)</f>
        <v>EBRAHIM Mujeeb GN</v>
      </c>
      <c r="F46" s="8" t="str">
        <f>CONCATENATE('Women +35'!F46," ",'Women +35'!G46)</f>
        <v xml:space="preserve"> </v>
      </c>
      <c r="G46" s="8" t="str">
        <f>CONCATENATE('Women +40'!F46," ",'Women +40'!G46)</f>
        <v xml:space="preserve"> </v>
      </c>
      <c r="H46" s="8" t="str">
        <f>CONCATENATE('Women +50'!F47," ",'Women +50'!G47)</f>
        <v xml:space="preserve"> </v>
      </c>
      <c r="I46" s="375" t="str">
        <f>CONCATENATE('Women +60'!F47," ",'Women +60'!G47)</f>
        <v xml:space="preserve"> </v>
      </c>
    </row>
    <row r="47" spans="1:9" s="6" customFormat="1" ht="39.9" customHeight="1">
      <c r="A47" s="7">
        <f t="shared" si="0"/>
        <v>44</v>
      </c>
      <c r="B47" s="7" t="str">
        <f>CONCATENATE('Men 70+'!F48," ",'Men 70+'!G48)</f>
        <v xml:space="preserve"> </v>
      </c>
      <c r="C47" s="8" t="str">
        <f>CONCATENATE('Men 60+'!F47," ",'Men 60+'!G47)</f>
        <v xml:space="preserve"> </v>
      </c>
      <c r="D47" s="8" t="str">
        <f>CONCATENATE('Men 50+'!F48," ",'Men 50+'!G48)</f>
        <v>DARIES Kirk  CT</v>
      </c>
      <c r="E47" s="8" t="str">
        <f>CONCATENATE('Men 40+'!F48," ",'Men 40+'!G48)</f>
        <v>MATHEE Gielie  CT</v>
      </c>
      <c r="F47" s="8" t="str">
        <f>CONCATENATE('Women +35'!F47," ",'Women +35'!G47)</f>
        <v xml:space="preserve"> </v>
      </c>
      <c r="G47" s="8" t="str">
        <f>CONCATENATE('Women +40'!F47," ",'Women +40'!G47)</f>
        <v xml:space="preserve"> </v>
      </c>
      <c r="H47" s="8" t="str">
        <f>CONCATENATE('Women +50'!F48," ",'Women +50'!G48)</f>
        <v xml:space="preserve"> </v>
      </c>
      <c r="I47" s="375" t="str">
        <f>CONCATENATE('Women +60'!F48," ",'Women +60'!G48)</f>
        <v xml:space="preserve"> </v>
      </c>
    </row>
    <row r="48" spans="1:9" s="6" customFormat="1" ht="39.9" customHeight="1">
      <c r="A48" s="7">
        <f t="shared" si="0"/>
        <v>45</v>
      </c>
      <c r="B48" s="7" t="str">
        <f>CONCATENATE('Men 70+'!F49," ",'Men 70+'!G49)</f>
        <v xml:space="preserve"> </v>
      </c>
      <c r="C48" s="8" t="str">
        <f>CONCATENATE('Men 60+'!F48," ",'Men 60+'!G48)</f>
        <v xml:space="preserve"> </v>
      </c>
      <c r="D48" s="8" t="str">
        <f>CONCATENATE('Men 50+'!F49," ",'Men 50+'!G49)</f>
        <v>VAN DER ROSS Benjamin CT</v>
      </c>
      <c r="E48" s="8" t="str">
        <f>CONCATENATE('Men 40+'!F49," ",'Men 40+'!G49)</f>
        <v>JOOSTE Hennie  SANDF</v>
      </c>
      <c r="F48" s="8" t="str">
        <f>CONCATENATE('Women +35'!F48," ",'Women +35'!G48)</f>
        <v xml:space="preserve"> </v>
      </c>
      <c r="G48" s="8" t="str">
        <f>CONCATENATE('Women +40'!F48," ",'Women +40'!G48)</f>
        <v xml:space="preserve"> </v>
      </c>
      <c r="H48" s="8" t="str">
        <f>CONCATENATE('Women +50'!F49," ",'Women +50'!G49)</f>
        <v xml:space="preserve"> </v>
      </c>
      <c r="I48" s="375" t="str">
        <f>CONCATENATE('Women +60'!F49," ",'Women +60'!G49)</f>
        <v xml:space="preserve"> </v>
      </c>
    </row>
    <row r="49" spans="1:9" s="6" customFormat="1" ht="39.9" customHeight="1">
      <c r="A49" s="7">
        <f t="shared" si="0"/>
        <v>46</v>
      </c>
      <c r="B49" s="7" t="str">
        <f>CONCATENATE('Men 70+'!F50," ",'Men 70+'!G50)</f>
        <v xml:space="preserve"> </v>
      </c>
      <c r="C49" s="8" t="str">
        <f>CONCATENATE('Men 60+'!F49," ",'Men 60+'!G49)</f>
        <v xml:space="preserve"> </v>
      </c>
      <c r="D49" s="8" t="str">
        <f>CONCATENATE('Men 50+'!F50," ",'Men 50+'!G50)</f>
        <v>PATEL Nilesh  ETTA</v>
      </c>
      <c r="E49" s="8" t="str">
        <f>CONCATENATE('Men 40+'!F50," ",'Men 40+'!G50)</f>
        <v>ILORI Samuel JTTA</v>
      </c>
      <c r="F49" s="8" t="str">
        <f>CONCATENATE('Women +35'!F49," ",'Women +35'!G49)</f>
        <v xml:space="preserve"> </v>
      </c>
      <c r="G49" s="8" t="str">
        <f>CONCATENATE('Women +40'!F49," ",'Women +40'!G49)</f>
        <v xml:space="preserve"> </v>
      </c>
      <c r="H49" s="8" t="str">
        <f>CONCATENATE('Women +50'!F50," ",'Women +50'!G50)</f>
        <v xml:space="preserve"> </v>
      </c>
      <c r="I49" s="375" t="str">
        <f>CONCATENATE('Women +60'!F50," ",'Women +60'!G50)</f>
        <v xml:space="preserve"> </v>
      </c>
    </row>
    <row r="50" spans="1:9" s="6" customFormat="1" ht="39.9" customHeight="1">
      <c r="A50" s="7">
        <f t="shared" si="0"/>
        <v>47</v>
      </c>
      <c r="B50" s="7" t="str">
        <f>CONCATENATE('Men 70+'!F51," ",'Men 70+'!G51)</f>
        <v xml:space="preserve"> </v>
      </c>
      <c r="C50" s="8" t="str">
        <f>CONCATENATE('Men 60+'!F50," ",'Men 60+'!G50)</f>
        <v xml:space="preserve"> </v>
      </c>
      <c r="D50" s="8" t="str">
        <f>CONCATENATE('Men 50+'!F51," ",'Men 50+'!G51)</f>
        <v>SABAN Anwar JTTA</v>
      </c>
      <c r="E50" s="8" t="str">
        <f>CONCATENATE('Men 40+'!F51," ",'Men 40+'!G51)</f>
        <v>DRACOULIDES Demos  CT</v>
      </c>
      <c r="F50" s="8" t="str">
        <f>CONCATENATE('Women +35'!F50," ",'Women +35'!G50)</f>
        <v xml:space="preserve"> </v>
      </c>
      <c r="G50" s="8" t="str">
        <f>CONCATENATE('Women +40'!F50," ",'Women +40'!G50)</f>
        <v xml:space="preserve"> </v>
      </c>
      <c r="H50" s="8" t="str">
        <f>CONCATENATE('Women +50'!F51," ",'Women +50'!G51)</f>
        <v xml:space="preserve"> </v>
      </c>
      <c r="I50" s="375" t="str">
        <f>CONCATENATE('Women +60'!F51," ",'Women +60'!G51)</f>
        <v xml:space="preserve"> </v>
      </c>
    </row>
    <row r="51" spans="1:9" s="6" customFormat="1" ht="39.9" customHeight="1">
      <c r="A51" s="7">
        <f t="shared" si="0"/>
        <v>48</v>
      </c>
      <c r="B51" s="7" t="str">
        <f>CONCATENATE('Men 70+'!F52," ",'Men 70+'!G52)</f>
        <v xml:space="preserve"> </v>
      </c>
      <c r="C51" s="8" t="str">
        <f>CONCATENATE('Men 60+'!F51," ",'Men 60+'!G51)</f>
        <v xml:space="preserve"> </v>
      </c>
      <c r="D51" s="8" t="str">
        <f>CONCATENATE('Men 50+'!F52," ",'Men 50+'!G52)</f>
        <v>RAFUBE William FS</v>
      </c>
      <c r="E51" s="8" t="str">
        <f>CONCATENATE('Men 40+'!F52," ",'Men 40+'!G52)</f>
        <v>ADAMS Muaath CT</v>
      </c>
      <c r="F51" s="8" t="str">
        <f>CONCATENATE('Women +35'!F51," ",'Women +35'!G51)</f>
        <v xml:space="preserve"> </v>
      </c>
      <c r="G51" s="8" t="str">
        <f>CONCATENATE('Women +40'!F51," ",'Women +40'!G51)</f>
        <v xml:space="preserve"> </v>
      </c>
      <c r="H51" s="8" t="str">
        <f>CONCATENATE('Women +50'!F52," ",'Women +50'!G52)</f>
        <v xml:space="preserve"> </v>
      </c>
      <c r="I51" s="375" t="str">
        <f>CONCATENATE('Women +60'!F52," ",'Women +60'!G52)</f>
        <v xml:space="preserve"> </v>
      </c>
    </row>
    <row r="52" spans="1:9" s="6" customFormat="1" ht="39.9" customHeight="1">
      <c r="A52" s="7">
        <f t="shared" si="0"/>
        <v>49</v>
      </c>
      <c r="B52" s="7" t="str">
        <f>CONCATENATE('Men 70+'!F53," ",'Men 70+'!G53)</f>
        <v xml:space="preserve"> </v>
      </c>
      <c r="C52" s="8" t="str">
        <f>CONCATENATE('Men 60+'!F52," ",'Men 60+'!G52)</f>
        <v xml:space="preserve"> </v>
      </c>
      <c r="D52" s="8" t="str">
        <f>CONCATENATE('Men 50+'!F53," ",'Men 50+'!G53)</f>
        <v>PETERS Lindley GN</v>
      </c>
      <c r="E52" s="8" t="str">
        <f>CONCATENATE('Men 40+'!F53," ",'Men 40+'!G53)</f>
        <v>RAFUBE William FS</v>
      </c>
      <c r="F52" s="8" t="str">
        <f>CONCATENATE('Women +35'!F52," ",'Women +35'!G52)</f>
        <v xml:space="preserve"> </v>
      </c>
      <c r="G52" s="8" t="str">
        <f>CONCATENATE('Women +40'!F52," ",'Women +40'!G52)</f>
        <v xml:space="preserve"> </v>
      </c>
      <c r="H52" s="8" t="str">
        <f>CONCATENATE('Women +50'!F53," ",'Women +50'!G53)</f>
        <v xml:space="preserve"> </v>
      </c>
      <c r="I52" s="375" t="str">
        <f>CONCATENATE('Women +60'!F53," ",'Women +60'!G53)</f>
        <v xml:space="preserve"> </v>
      </c>
    </row>
    <row r="53" spans="1:9" s="6" customFormat="1" ht="39.9" customHeight="1">
      <c r="A53" s="7">
        <f t="shared" si="0"/>
        <v>50</v>
      </c>
      <c r="B53" s="7" t="str">
        <f>CONCATENATE('Men 70+'!F54," ",'Men 70+'!G54)</f>
        <v xml:space="preserve"> </v>
      </c>
      <c r="C53" s="8" t="str">
        <f>CONCATENATE('Men 60+'!F53," ",'Men 60+'!G53)</f>
        <v xml:space="preserve"> </v>
      </c>
      <c r="D53" s="8" t="str">
        <f>CONCATENATE('Men 50+'!F54," ",'Men 50+'!G54)</f>
        <v>AMOD Happy UMG</v>
      </c>
      <c r="E53" s="8" t="str">
        <f>CONCATENATE('Men 40+'!F54," ",'Men 40+'!G54)</f>
        <v>HASSIM Osman  ETTA</v>
      </c>
      <c r="F53" s="8" t="str">
        <f>CONCATENATE('Women +35'!F53," ",'Women +35'!G53)</f>
        <v xml:space="preserve"> </v>
      </c>
      <c r="G53" s="8" t="str">
        <f>CONCATENATE('Women +40'!F53," ",'Women +40'!G53)</f>
        <v xml:space="preserve"> </v>
      </c>
      <c r="H53" s="8" t="str">
        <f>CONCATENATE('Women +50'!F54," ",'Women +50'!G54)</f>
        <v xml:space="preserve"> </v>
      </c>
      <c r="I53" s="375" t="str">
        <f>CONCATENATE('Women +60'!F54," ",'Women +60'!G54)</f>
        <v xml:space="preserve"> </v>
      </c>
    </row>
    <row r="54" spans="1:9" s="6" customFormat="1" ht="39.9" customHeight="1">
      <c r="A54" s="7">
        <f t="shared" si="0"/>
        <v>51</v>
      </c>
      <c r="B54" s="7" t="str">
        <f>CONCATENATE('Men 70+'!F55," ",'Men 70+'!G55)</f>
        <v xml:space="preserve"> </v>
      </c>
      <c r="C54" s="8" t="str">
        <f>CONCATENATE('Men 60+'!F54," ",'Men 60+'!G54)</f>
        <v xml:space="preserve"> </v>
      </c>
      <c r="D54" s="8" t="str">
        <f>CONCATENATE('Men 50+'!F55," ",'Men 50+'!G55)</f>
        <v>BEYL Willie GN</v>
      </c>
      <c r="E54" s="8" t="str">
        <f>CONCATENATE('Men 40+'!F55," ",'Men 40+'!G55)</f>
        <v>STEYN Yusuf  SAVETTS</v>
      </c>
      <c r="F54" s="8" t="str">
        <f>CONCATENATE('Women +35'!F54," ",'Women +35'!G54)</f>
        <v xml:space="preserve"> </v>
      </c>
      <c r="G54" s="8" t="str">
        <f>CONCATENATE('Women +40'!F54," ",'Women +40'!G54)</f>
        <v xml:space="preserve"> </v>
      </c>
      <c r="H54" s="8" t="str">
        <f>CONCATENATE('Women +50'!F55," ",'Women +50'!G55)</f>
        <v xml:space="preserve"> </v>
      </c>
      <c r="I54" s="375" t="str">
        <f>CONCATENATE('Women +60'!F55," ",'Women +60'!G55)</f>
        <v xml:space="preserve"> </v>
      </c>
    </row>
    <row r="55" spans="1:9" s="6" customFormat="1" ht="39.9" customHeight="1">
      <c r="A55" s="7">
        <f t="shared" si="0"/>
        <v>52</v>
      </c>
      <c r="B55" s="7" t="str">
        <f>CONCATENATE('Men 70+'!F56," ",'Men 70+'!G56)</f>
        <v xml:space="preserve"> </v>
      </c>
      <c r="C55" s="8" t="str">
        <f>CONCATENATE('Men 60+'!F55," ",'Men 60+'!G55)</f>
        <v xml:space="preserve"> </v>
      </c>
      <c r="D55" s="8" t="str">
        <f>CONCATENATE('Men 50+'!F56," ",'Men 50+'!G56)</f>
        <v>OLIVIER Jannie JTTA</v>
      </c>
      <c r="E55" s="8" t="str">
        <f>CONCATENATE('Men 40+'!F56," ",'Men 40+'!G56)</f>
        <v>WILLIAMS Gershwin  EDEN</v>
      </c>
      <c r="F55" s="8" t="str">
        <f>CONCATENATE('Women +35'!F55," ",'Women +35'!G55)</f>
        <v xml:space="preserve"> </v>
      </c>
      <c r="G55" s="8" t="str">
        <f>CONCATENATE('Women +40'!F55," ",'Women +40'!G55)</f>
        <v xml:space="preserve"> </v>
      </c>
      <c r="H55" s="8" t="str">
        <f>CONCATENATE('Women +50'!F56," ",'Women +50'!G56)</f>
        <v xml:space="preserve"> </v>
      </c>
      <c r="I55" s="375" t="str">
        <f>CONCATENATE('Women +60'!F56," ",'Women +60'!G56)</f>
        <v xml:space="preserve"> </v>
      </c>
    </row>
    <row r="56" spans="1:9" s="6" customFormat="1" ht="39.9" customHeight="1">
      <c r="A56" s="7">
        <f t="shared" si="0"/>
        <v>53</v>
      </c>
      <c r="B56" s="7" t="str">
        <f>CONCATENATE('Men 70+'!F57," ",'Men 70+'!G57)</f>
        <v xml:space="preserve"> </v>
      </c>
      <c r="C56" s="8" t="str">
        <f>CONCATENATE('Men 60+'!F56," ",'Men 60+'!G56)</f>
        <v xml:space="preserve"> </v>
      </c>
      <c r="D56" s="8" t="str">
        <f>CONCATENATE('Men 50+'!F57," ",'Men 50+'!G57)</f>
        <v>MADIKIZA Lucky  GN</v>
      </c>
      <c r="E56" s="8" t="str">
        <f>CONCATENATE('Men 40+'!F57," ",'Men 40+'!G57)</f>
        <v>LOMBARD Mario  CW</v>
      </c>
      <c r="F56" s="8" t="str">
        <f>CONCATENATE('Women +35'!F56," ",'Women +35'!G56)</f>
        <v xml:space="preserve"> </v>
      </c>
      <c r="G56" s="8" t="str">
        <f>CONCATENATE('Women +40'!F56," ",'Women +40'!G56)</f>
        <v xml:space="preserve"> </v>
      </c>
      <c r="H56" s="8" t="str">
        <f>CONCATENATE('Women +50'!F57," ",'Women +50'!G57)</f>
        <v xml:space="preserve"> </v>
      </c>
      <c r="I56" s="375" t="str">
        <f>CONCATENATE('Women +60'!F57," ",'Women +60'!G57)</f>
        <v xml:space="preserve"> </v>
      </c>
    </row>
    <row r="57" spans="1:9" s="6" customFormat="1" ht="39.9" customHeight="1">
      <c r="A57" s="7">
        <f t="shared" si="0"/>
        <v>54</v>
      </c>
      <c r="B57" s="7" t="str">
        <f>CONCATENATE('Men 70+'!F58," ",'Men 70+'!G58)</f>
        <v xml:space="preserve"> </v>
      </c>
      <c r="C57" s="8" t="str">
        <f>CONCATENATE('Men 60+'!F57," ",'Men 60+'!G57)</f>
        <v xml:space="preserve"> </v>
      </c>
      <c r="D57" s="8" t="str">
        <f>CONCATENATE('Men 50+'!F58," ",'Men 50+'!G58)</f>
        <v>GUNPUTH Santosh  UMG</v>
      </c>
      <c r="E57" s="8" t="str">
        <f>CONCATENATE('Men 40+'!F58," ",'Men 40+'!G58)</f>
        <v>PILLAY Devan UMG</v>
      </c>
      <c r="F57" s="8" t="str">
        <f>CONCATENATE('Women +35'!F57," ",'Women +35'!G57)</f>
        <v xml:space="preserve"> </v>
      </c>
      <c r="G57" s="8" t="str">
        <f>CONCATENATE('Women +40'!F57," ",'Women +40'!G57)</f>
        <v xml:space="preserve"> </v>
      </c>
      <c r="H57" s="8" t="str">
        <f>CONCATENATE('Women +50'!F58," ",'Women +50'!G58)</f>
        <v xml:space="preserve"> </v>
      </c>
      <c r="I57" s="375" t="str">
        <f>CONCATENATE('Women +60'!F58," ",'Women +60'!G58)</f>
        <v xml:space="preserve"> </v>
      </c>
    </row>
    <row r="58" spans="1:9" s="6" customFormat="1" ht="39.9" customHeight="1">
      <c r="A58" s="7">
        <f t="shared" si="0"/>
        <v>55</v>
      </c>
      <c r="B58" s="7" t="str">
        <f>CONCATENATE('Men 70+'!F59," ",'Men 70+'!G59)</f>
        <v xml:space="preserve"> </v>
      </c>
      <c r="C58" s="8" t="str">
        <f>CONCATENATE('Men 60+'!F58," ",'Men 60+'!G58)</f>
        <v xml:space="preserve"> </v>
      </c>
      <c r="D58" s="8" t="str">
        <f>CONCATENATE('Men 50+'!F59," ",'Men 50+'!G59)</f>
        <v>BAARTMAN M.  SANDF</v>
      </c>
      <c r="E58" s="8" t="str">
        <f>CONCATENATE('Men 40+'!F59," ",'Men 40+'!G59)</f>
        <v>DU PREEZ Neil JTTA</v>
      </c>
      <c r="F58" s="8" t="str">
        <f>CONCATENATE('Women +35'!F58," ",'Women +35'!G58)</f>
        <v xml:space="preserve"> </v>
      </c>
      <c r="G58" s="8" t="str">
        <f>CONCATENATE('Women +40'!F58," ",'Women +40'!G58)</f>
        <v xml:space="preserve"> </v>
      </c>
      <c r="H58" s="8" t="str">
        <f>CONCATENATE('Women +50'!F59," ",'Women +50'!G59)</f>
        <v xml:space="preserve"> </v>
      </c>
      <c r="I58" s="375" t="str">
        <f>CONCATENATE('Women +60'!F59," ",'Women +60'!G59)</f>
        <v xml:space="preserve"> </v>
      </c>
    </row>
    <row r="59" spans="1:9" s="6" customFormat="1" ht="39.9" customHeight="1">
      <c r="A59" s="7">
        <f t="shared" si="0"/>
        <v>56</v>
      </c>
      <c r="B59" s="7" t="str">
        <f>CONCATENATE('Men 70+'!F60," ",'Men 70+'!G60)</f>
        <v xml:space="preserve"> </v>
      </c>
      <c r="C59" s="8" t="str">
        <f>CONCATENATE('Men 60+'!F59," ",'Men 60+'!G59)</f>
        <v xml:space="preserve"> </v>
      </c>
      <c r="D59" s="8" t="str">
        <f>CONCATENATE('Men 50+'!F60," ",'Men 50+'!G60)</f>
        <v>HORNE Julian  EC</v>
      </c>
      <c r="E59" s="8" t="str">
        <f>CONCATENATE('Men 40+'!F60," ",'Men 40+'!G60)</f>
        <v>PETERS Lindley GN</v>
      </c>
      <c r="F59" s="8" t="str">
        <f>CONCATENATE('Women +35'!F59," ",'Women +35'!G59)</f>
        <v xml:space="preserve"> </v>
      </c>
      <c r="G59" s="8" t="str">
        <f>CONCATENATE('Women +40'!F59," ",'Women +40'!G59)</f>
        <v xml:space="preserve"> </v>
      </c>
      <c r="H59" s="8" t="str">
        <f>CONCATENATE('Women +50'!F60," ",'Women +50'!G60)</f>
        <v xml:space="preserve"> </v>
      </c>
      <c r="I59" s="375" t="str">
        <f>CONCATENATE('Women +60'!F60," ",'Women +60'!G60)</f>
        <v xml:space="preserve"> </v>
      </c>
    </row>
    <row r="60" spans="1:9" s="6" customFormat="1" ht="39.9" customHeight="1">
      <c r="A60" s="7">
        <f t="shared" si="0"/>
        <v>57</v>
      </c>
      <c r="B60" s="7" t="str">
        <f>CONCATENATE('Men 70+'!F61," ",'Men 70+'!G61)</f>
        <v xml:space="preserve"> </v>
      </c>
      <c r="C60" s="8" t="str">
        <f>CONCATENATE('Men 60+'!F60," ",'Men 60+'!G60)</f>
        <v xml:space="preserve"> </v>
      </c>
      <c r="D60" s="8" t="str">
        <f>CONCATENATE('Men 50+'!F61," ",'Men 50+'!G61)</f>
        <v>DEVCHAND Himal JTTA</v>
      </c>
      <c r="E60" s="8" t="str">
        <f>CONCATENATE('Men 40+'!F61," ",'Men 40+'!G61)</f>
        <v>BROWNLEY Timothy JTTA</v>
      </c>
      <c r="F60" s="8" t="str">
        <f>CONCATENATE('Women +35'!F60," ",'Women +35'!G60)</f>
        <v xml:space="preserve"> </v>
      </c>
      <c r="G60" s="8" t="str">
        <f>CONCATENATE('Women +40'!F60," ",'Women +40'!G60)</f>
        <v xml:space="preserve"> </v>
      </c>
      <c r="H60" s="8" t="str">
        <f>CONCATENATE('Women +50'!F61," ",'Women +50'!G61)</f>
        <v xml:space="preserve"> </v>
      </c>
      <c r="I60" s="375" t="str">
        <f>CONCATENATE('Women +60'!F61," ",'Women +60'!G61)</f>
        <v xml:space="preserve"> </v>
      </c>
    </row>
    <row r="61" spans="1:9" s="6" customFormat="1" ht="39.9" customHeight="1">
      <c r="A61" s="7">
        <f t="shared" si="0"/>
        <v>58</v>
      </c>
      <c r="B61" s="7" t="str">
        <f>CONCATENATE('Men 70+'!F62," ",'Men 70+'!G62)</f>
        <v xml:space="preserve"> </v>
      </c>
      <c r="C61" s="8" t="str">
        <f>CONCATENATE('Men 60+'!F61," ",'Men 60+'!G61)</f>
        <v xml:space="preserve"> </v>
      </c>
      <c r="D61" s="8" t="str">
        <f>CONCATENATE('Men 50+'!F62," ",'Men 50+'!G62)</f>
        <v>OSMAN Faheem Cassim ETTA</v>
      </c>
      <c r="E61" s="8" t="str">
        <f>CONCATENATE('Men 40+'!F62," ",'Men 40+'!G62)</f>
        <v>SOOKDAW Dinesh UMG</v>
      </c>
      <c r="F61" s="8" t="str">
        <f>CONCATENATE('Women +35'!F61," ",'Women +35'!G61)</f>
        <v xml:space="preserve"> </v>
      </c>
      <c r="G61" s="8" t="str">
        <f>CONCATENATE('Women +40'!F61," ",'Women +40'!G61)</f>
        <v xml:space="preserve"> </v>
      </c>
      <c r="H61" s="8" t="str">
        <f>CONCATENATE('Women +50'!F62," ",'Women +50'!G62)</f>
        <v xml:space="preserve"> </v>
      </c>
      <c r="I61" s="375" t="str">
        <f>CONCATENATE('Women +60'!F62," ",'Women +60'!G62)</f>
        <v xml:space="preserve"> </v>
      </c>
    </row>
    <row r="62" spans="1:9" s="6" customFormat="1" ht="39.9" customHeight="1">
      <c r="A62" s="7">
        <f t="shared" si="0"/>
        <v>59</v>
      </c>
      <c r="B62" s="7" t="str">
        <f>CONCATENATE('Men 70+'!F63," ",'Men 70+'!G63)</f>
        <v xml:space="preserve"> </v>
      </c>
      <c r="C62" s="8" t="str">
        <f>CONCATENATE('Men 60+'!F62," ",'Men 60+'!G62)</f>
        <v xml:space="preserve"> </v>
      </c>
      <c r="D62" s="8" t="str">
        <f>CONCATENATE('Men 50+'!F63," ",'Men 50+'!G63)</f>
        <v>JABAAR Saaliegh CT</v>
      </c>
      <c r="E62" s="8" t="str">
        <f>CONCATENATE('Men 40+'!F63," ",'Men 40+'!G63)</f>
        <v>OLANIPEKUN Olusegun GN</v>
      </c>
      <c r="F62" s="8" t="str">
        <f>CONCATENATE('Women +35'!F62," ",'Women +35'!G62)</f>
        <v xml:space="preserve"> </v>
      </c>
      <c r="G62" s="8" t="str">
        <f>CONCATENATE('Women +40'!F62," ",'Women +40'!G62)</f>
        <v xml:space="preserve"> </v>
      </c>
      <c r="H62" s="8" t="str">
        <f>CONCATENATE('Women +50'!F63," ",'Women +50'!G63)</f>
        <v xml:space="preserve"> </v>
      </c>
      <c r="I62" s="375" t="str">
        <f>CONCATENATE('Women +60'!F63," ",'Women +60'!G63)</f>
        <v xml:space="preserve"> </v>
      </c>
    </row>
    <row r="63" spans="1:9" s="6" customFormat="1" ht="39.9" customHeight="1">
      <c r="A63" s="7">
        <f t="shared" si="0"/>
        <v>60</v>
      </c>
      <c r="B63" s="7" t="str">
        <f>CONCATENATE('Men 70+'!F64," ",'Men 70+'!G64)</f>
        <v xml:space="preserve"> </v>
      </c>
      <c r="C63" s="8" t="str">
        <f>CONCATENATE('Men 60+'!F63," ",'Men 60+'!G63)</f>
        <v xml:space="preserve"> </v>
      </c>
      <c r="D63" s="8" t="str">
        <f>CONCATENATE('Men 50+'!F64," ",'Men 50+'!G64)</f>
        <v>ABRAHAMS Sedick  CT</v>
      </c>
      <c r="E63" s="8" t="str">
        <f>CONCATENATE('Men 40+'!F64," ",'Men 40+'!G64)</f>
        <v>CLARK Allan CT</v>
      </c>
      <c r="F63" s="8" t="str">
        <f>CONCATENATE('Women +35'!F63," ",'Women +35'!G63)</f>
        <v xml:space="preserve"> </v>
      </c>
      <c r="G63" s="8" t="str">
        <f>CONCATENATE('Women +40'!F63," ",'Women +40'!G63)</f>
        <v xml:space="preserve"> </v>
      </c>
      <c r="H63" s="8" t="str">
        <f>CONCATENATE('Women +50'!F64," ",'Women +50'!G64)</f>
        <v xml:space="preserve"> </v>
      </c>
      <c r="I63" s="375" t="str">
        <f>CONCATENATE('Women +60'!F64," ",'Women +60'!G64)</f>
        <v xml:space="preserve"> </v>
      </c>
    </row>
    <row r="64" spans="1:9" s="6" customFormat="1" ht="39.9" customHeight="1">
      <c r="A64" s="7">
        <f t="shared" si="0"/>
        <v>61</v>
      </c>
      <c r="B64" s="7" t="str">
        <f>CONCATENATE('Men 70+'!F65," ",'Men 70+'!G65)</f>
        <v xml:space="preserve"> </v>
      </c>
      <c r="C64" s="8" t="str">
        <f>CONCATENATE('Men 60+'!F64," ",'Men 60+'!G64)</f>
        <v xml:space="preserve"> </v>
      </c>
      <c r="D64" s="8" t="str">
        <f>CONCATENATE('Men 50+'!F65," ",'Men 50+'!G65)</f>
        <v>LYNERS Anver  CT</v>
      </c>
      <c r="E64" s="8" t="str">
        <f>CONCATENATE('Men 40+'!F65," ",'Men 40+'!G65)</f>
        <v>Quentin THOMAS CT</v>
      </c>
      <c r="F64" s="8" t="str">
        <f>CONCATENATE('Women +35'!F64," ",'Women +35'!G64)</f>
        <v xml:space="preserve"> </v>
      </c>
      <c r="G64" s="8" t="str">
        <f>CONCATENATE('Women +40'!F64," ",'Women +40'!G64)</f>
        <v xml:space="preserve"> </v>
      </c>
      <c r="H64" s="8" t="str">
        <f>CONCATENATE('Women +50'!F65," ",'Women +50'!G65)</f>
        <v xml:space="preserve"> </v>
      </c>
      <c r="I64" s="375" t="str">
        <f>CONCATENATE('Women +60'!F65," ",'Women +60'!G65)</f>
        <v xml:space="preserve"> </v>
      </c>
    </row>
    <row r="65" spans="1:9" s="6" customFormat="1" ht="39.9" customHeight="1">
      <c r="A65" s="7">
        <f t="shared" si="0"/>
        <v>62</v>
      </c>
      <c r="B65" s="7" t="str">
        <f>CONCATENATE('Men 70+'!F66," ",'Men 70+'!G66)</f>
        <v xml:space="preserve"> </v>
      </c>
      <c r="C65" s="8" t="str">
        <f>CONCATENATE('Men 60+'!F65," ",'Men 60+'!G65)</f>
        <v xml:space="preserve"> </v>
      </c>
      <c r="D65" s="8" t="str">
        <f>CONCATENATE('Men 50+'!F66," ",'Men 50+'!G66)</f>
        <v>JOHARDIEN Shahied CT</v>
      </c>
      <c r="E65" s="8" t="str">
        <f>CONCATENATE('Men 40+'!F66," ",'Men 40+'!G66)</f>
        <v>LOUW Terrence GN</v>
      </c>
      <c r="F65" s="8" t="str">
        <f>CONCATENATE('Women +35'!F65," ",'Women +35'!G65)</f>
        <v xml:space="preserve"> </v>
      </c>
      <c r="G65" s="8" t="str">
        <f>CONCATENATE('Women +40'!F65," ",'Women +40'!G65)</f>
        <v xml:space="preserve"> </v>
      </c>
      <c r="H65" s="8" t="str">
        <f>CONCATENATE('Women +50'!F66," ",'Women +50'!G66)</f>
        <v xml:space="preserve"> </v>
      </c>
      <c r="I65" s="375" t="str">
        <f>CONCATENATE('Women +60'!F66," ",'Women +60'!G66)</f>
        <v xml:space="preserve"> </v>
      </c>
    </row>
    <row r="66" spans="1:9" s="6" customFormat="1" ht="39.9" customHeight="1">
      <c r="A66" s="7">
        <f t="shared" si="0"/>
        <v>63</v>
      </c>
      <c r="B66" s="7" t="str">
        <f>CONCATENATE('Men 70+'!F67," ",'Men 70+'!G67)</f>
        <v xml:space="preserve"> </v>
      </c>
      <c r="C66" s="8" t="str">
        <f>CONCATENATE('Men 60+'!F66," ",'Men 60+'!G66)</f>
        <v xml:space="preserve"> </v>
      </c>
      <c r="D66" s="8" t="str">
        <f>CONCATENATE('Men 50+'!F67," ",'Men 50+'!G67)</f>
        <v>SMITH Kelvin  CT</v>
      </c>
      <c r="E66" s="8" t="str">
        <f>CONCATENATE('Men 40+'!F67," ",'Men 40+'!G67)</f>
        <v>GREYBE Garth CT</v>
      </c>
      <c r="F66" s="8" t="str">
        <f>CONCATENATE('Women +35'!F66," ",'Women +35'!G66)</f>
        <v xml:space="preserve"> </v>
      </c>
      <c r="G66" s="8" t="str">
        <f>CONCATENATE('Women +40'!F66," ",'Women +40'!G66)</f>
        <v xml:space="preserve"> </v>
      </c>
      <c r="H66" s="8" t="str">
        <f>CONCATENATE('Women +50'!F67," ",'Women +50'!G67)</f>
        <v xml:space="preserve"> </v>
      </c>
      <c r="I66" s="375" t="str">
        <f>CONCATENATE('Women +60'!F67," ",'Women +60'!G67)</f>
        <v xml:space="preserve"> </v>
      </c>
    </row>
    <row r="67" spans="1:9" s="6" customFormat="1" ht="39.9" customHeight="1">
      <c r="A67" s="7">
        <f t="shared" si="0"/>
        <v>64</v>
      </c>
      <c r="B67" s="7" t="str">
        <f>CONCATENATE('Men 70+'!F68," ",'Men 70+'!G68)</f>
        <v xml:space="preserve"> </v>
      </c>
      <c r="C67" s="8" t="str">
        <f>CONCATENATE('Men 60+'!F67," ",'Men 60+'!G67)</f>
        <v xml:space="preserve"> </v>
      </c>
      <c r="D67" s="8" t="str">
        <f>CONCATENATE('Men 50+'!F68," ",'Men 50+'!G68)</f>
        <v>BHENGU Vika ETK</v>
      </c>
      <c r="E67" s="8" t="str">
        <f>CONCATENATE('Men 40+'!F68," ",'Men 40+'!G68)</f>
        <v>VAN DER ROSS Benjamin CT</v>
      </c>
      <c r="F67" s="8" t="str">
        <f>CONCATENATE('Women +35'!F67," ",'Women +35'!G67)</f>
        <v xml:space="preserve"> </v>
      </c>
      <c r="G67" s="8" t="str">
        <f>CONCATENATE('Women +40'!F67," ",'Women +40'!G67)</f>
        <v xml:space="preserve"> </v>
      </c>
      <c r="H67" s="8" t="str">
        <f>CONCATENATE('Women +50'!F68," ",'Women +50'!G68)</f>
        <v xml:space="preserve"> </v>
      </c>
      <c r="I67" s="375" t="str">
        <f>CONCATENATE('Women +60'!F68," ",'Women +60'!G68)</f>
        <v xml:space="preserve"> </v>
      </c>
    </row>
    <row r="68" spans="1:9" s="6" customFormat="1" ht="39.9" customHeight="1">
      <c r="A68" s="7">
        <f t="shared" si="0"/>
        <v>65</v>
      </c>
      <c r="B68" s="7" t="str">
        <f>CONCATENATE('Men 70+'!F69," ",'Men 70+'!G69)</f>
        <v xml:space="preserve"> </v>
      </c>
      <c r="C68" s="8" t="str">
        <f>CONCATENATE('Men 60+'!F68," ",'Men 60+'!G68)</f>
        <v xml:space="preserve"> </v>
      </c>
      <c r="D68" s="8" t="str">
        <f>CONCATENATE('Men 50+'!F69," ",'Men 50+'!G69)</f>
        <v>CASIM Rezaan UMG</v>
      </c>
      <c r="E68" s="8" t="str">
        <f>CONCATENATE('Men 40+'!F69," ",'Men 40+'!G69)</f>
        <v>JABAAR Saaliegh CT</v>
      </c>
      <c r="F68" s="8" t="str">
        <f>CONCATENATE('Women +35'!F68," ",'Women +35'!G68)</f>
        <v xml:space="preserve"> </v>
      </c>
      <c r="G68" s="8" t="str">
        <f>CONCATENATE('Women +40'!F68," ",'Women +40'!G68)</f>
        <v xml:space="preserve"> </v>
      </c>
      <c r="H68" s="8" t="str">
        <f>CONCATENATE('Women +50'!F69," ",'Women +50'!G69)</f>
        <v xml:space="preserve"> </v>
      </c>
      <c r="I68" s="375" t="str">
        <f>CONCATENATE('Women +60'!F69," ",'Women +60'!G69)</f>
        <v xml:space="preserve"> </v>
      </c>
    </row>
    <row r="69" spans="1:9" s="6" customFormat="1" ht="39.9" customHeight="1">
      <c r="A69" s="7">
        <f t="shared" si="0"/>
        <v>66</v>
      </c>
      <c r="B69" s="7" t="str">
        <f>CONCATENATE('Men 70+'!F70," ",'Men 70+'!G70)</f>
        <v xml:space="preserve"> </v>
      </c>
      <c r="C69" s="8" t="str">
        <f>CONCATENATE('Men 60+'!F69," ",'Men 60+'!G69)</f>
        <v xml:space="preserve"> </v>
      </c>
      <c r="D69" s="8" t="str">
        <f>CONCATENATE('Men 50+'!F70," ",'Men 50+'!G70)</f>
        <v>BOOYSENS Deon CT</v>
      </c>
      <c r="E69" s="8" t="str">
        <f>CONCATENATE('Men 40+'!F70," ",'Men 40+'!G70)</f>
        <v>NAIDOO Dev UMG</v>
      </c>
      <c r="F69" s="8" t="str">
        <f>CONCATENATE('Women +35'!F69," ",'Women +35'!G69)</f>
        <v xml:space="preserve"> </v>
      </c>
      <c r="G69" s="8" t="str">
        <f>CONCATENATE('Women +40'!F69," ",'Women +40'!G69)</f>
        <v xml:space="preserve"> </v>
      </c>
      <c r="H69" s="8" t="str">
        <f>CONCATENATE('Women +50'!F70," ",'Women +50'!G70)</f>
        <v xml:space="preserve"> </v>
      </c>
      <c r="I69" s="375" t="str">
        <f>CONCATENATE('Women +60'!F70," ",'Women +60'!G70)</f>
        <v xml:space="preserve"> </v>
      </c>
    </row>
    <row r="70" spans="1:9" s="6" customFormat="1" ht="39.9" customHeight="1">
      <c r="A70" s="7">
        <f t="shared" ref="A70:A133" si="1">A69+1</f>
        <v>67</v>
      </c>
      <c r="B70" s="7" t="str">
        <f>CONCATENATE('Men 70+'!F71," ",'Men 70+'!G71)</f>
        <v xml:space="preserve"> </v>
      </c>
      <c r="C70" s="8" t="str">
        <f>CONCATENATE('Men 60+'!F70," ",'Men 60+'!G70)</f>
        <v xml:space="preserve"> </v>
      </c>
      <c r="D70" s="8" t="str">
        <f>CONCATENATE('Men 50+'!F71," ",'Men 50+'!G71)</f>
        <v>NTAMUTUBA Richard CT</v>
      </c>
      <c r="E70" s="8" t="str">
        <f>CONCATENATE('Men 40+'!F71," ",'Men 40+'!G71)</f>
        <v>HIMANSHU Kapoor ETK</v>
      </c>
      <c r="F70" s="8" t="str">
        <f>CONCATENATE('Women +35'!F70," ",'Women +35'!G70)</f>
        <v xml:space="preserve"> </v>
      </c>
      <c r="G70" s="8" t="str">
        <f>CONCATENATE('Women +40'!F70," ",'Women +40'!G70)</f>
        <v xml:space="preserve"> </v>
      </c>
      <c r="H70" s="8" t="str">
        <f>CONCATENATE('Women +50'!F71," ",'Women +50'!G71)</f>
        <v xml:space="preserve"> </v>
      </c>
      <c r="I70" s="375" t="str">
        <f>CONCATENATE('Women +60'!F71," ",'Women +60'!G71)</f>
        <v xml:space="preserve"> </v>
      </c>
    </row>
    <row r="71" spans="1:9" s="6" customFormat="1" ht="39.9" customHeight="1">
      <c r="A71" s="7">
        <f t="shared" si="1"/>
        <v>68</v>
      </c>
      <c r="B71" s="7" t="str">
        <f>CONCATENATE('Men 70+'!F72," ",'Men 70+'!G72)</f>
        <v xml:space="preserve"> </v>
      </c>
      <c r="C71" s="8" t="str">
        <f>CONCATENATE('Men 60+'!F71," ",'Men 60+'!G71)</f>
        <v xml:space="preserve"> </v>
      </c>
      <c r="D71" s="8" t="str">
        <f>CONCATENATE('Men 50+'!F72," ",'Men 50+'!G72)</f>
        <v>FREDERICK Russel  CT</v>
      </c>
      <c r="E71" s="8" t="str">
        <f>CONCATENATE('Men 40+'!F72," ",'Men 40+'!G72)</f>
        <v>Akash Rampersad UMG</v>
      </c>
      <c r="F71" s="8" t="str">
        <f>CONCATENATE('Women +35'!F71," ",'Women +35'!G71)</f>
        <v xml:space="preserve"> </v>
      </c>
      <c r="G71" s="8" t="str">
        <f>CONCATENATE('Women +40'!F71," ",'Women +40'!G71)</f>
        <v xml:space="preserve"> </v>
      </c>
      <c r="H71" s="8" t="str">
        <f>CONCATENATE('Women +50'!F72," ",'Women +50'!G72)</f>
        <v xml:space="preserve"> </v>
      </c>
      <c r="I71" s="375" t="str">
        <f>CONCATENATE('Women +60'!F72," ",'Women +60'!G72)</f>
        <v xml:space="preserve"> </v>
      </c>
    </row>
    <row r="72" spans="1:9" s="6" customFormat="1" ht="39.9" customHeight="1">
      <c r="A72" s="7">
        <f t="shared" si="1"/>
        <v>69</v>
      </c>
      <c r="B72" s="7" t="str">
        <f>CONCATENATE('Men 70+'!F73," ",'Men 70+'!G73)</f>
        <v xml:space="preserve"> </v>
      </c>
      <c r="C72" s="8" t="str">
        <f>CONCATENATE('Men 60+'!F72," ",'Men 60+'!G72)</f>
        <v xml:space="preserve"> </v>
      </c>
      <c r="D72" s="8" t="str">
        <f>CONCATENATE('Men 50+'!F73," ",'Men 50+'!G73)</f>
        <v>STEENKAMP Andries  CT</v>
      </c>
      <c r="E72" s="8" t="str">
        <f>CONCATENATE('Men 40+'!F73," ",'Men 40+'!G73)</f>
        <v>MONTAZ Villian  JTTA</v>
      </c>
      <c r="F72" s="8" t="str">
        <f>CONCATENATE('Women +35'!F72," ",'Women +35'!G72)</f>
        <v xml:space="preserve"> </v>
      </c>
      <c r="G72" s="8" t="str">
        <f>CONCATENATE('Women +40'!F72," ",'Women +40'!G72)</f>
        <v xml:space="preserve"> </v>
      </c>
      <c r="H72" s="8" t="str">
        <f>CONCATENATE('Women +50'!F73," ",'Women +50'!G73)</f>
        <v xml:space="preserve"> </v>
      </c>
      <c r="I72" s="375" t="str">
        <f>CONCATENATE('Women +60'!F73," ",'Women +60'!G73)</f>
        <v xml:space="preserve"> </v>
      </c>
    </row>
    <row r="73" spans="1:9" s="6" customFormat="1" ht="39.9" customHeight="1">
      <c r="A73" s="7">
        <f t="shared" si="1"/>
        <v>70</v>
      </c>
      <c r="B73" s="7" t="str">
        <f>CONCATENATE('Men 70+'!F74," ",'Men 70+'!G74)</f>
        <v xml:space="preserve"> </v>
      </c>
      <c r="C73" s="8" t="str">
        <f>CONCATENATE('Men 60+'!F73," ",'Men 60+'!G73)</f>
        <v xml:space="preserve"> </v>
      </c>
      <c r="D73" s="8" t="str">
        <f>CONCATENATE('Men 50+'!F74," ",'Men 50+'!G74)</f>
        <v>DIAMANT Simon SAVETTS</v>
      </c>
      <c r="E73" s="8" t="str">
        <f>CONCATENATE('Men 40+'!F74," ",'Men 40+'!G74)</f>
        <v>SCHRIEFF Gerard CT</v>
      </c>
      <c r="F73" s="8" t="str">
        <f>CONCATENATE('Women +35'!F73," ",'Women +35'!G73)</f>
        <v xml:space="preserve"> </v>
      </c>
      <c r="G73" s="8" t="str">
        <f>CONCATENATE('Women +40'!F73," ",'Women +40'!G73)</f>
        <v xml:space="preserve"> </v>
      </c>
      <c r="H73" s="8" t="str">
        <f>CONCATENATE('Women +50'!F74," ",'Women +50'!G74)</f>
        <v xml:space="preserve"> </v>
      </c>
      <c r="I73" s="375" t="str">
        <f>CONCATENATE('Women +60'!F74," ",'Women +60'!G74)</f>
        <v xml:space="preserve"> </v>
      </c>
    </row>
    <row r="74" spans="1:9" s="6" customFormat="1" ht="39.9" customHeight="1">
      <c r="A74" s="7">
        <f t="shared" si="1"/>
        <v>71</v>
      </c>
      <c r="B74" s="7" t="str">
        <f>CONCATENATE('Men 70+'!F75," ",'Men 70+'!G75)</f>
        <v xml:space="preserve"> </v>
      </c>
      <c r="C74" s="8" t="str">
        <f>CONCATENATE('Men 60+'!F74," ",'Men 60+'!G74)</f>
        <v xml:space="preserve"> </v>
      </c>
      <c r="D74" s="8" t="str">
        <f>CONCATENATE('Men 50+'!F75," ",'Men 50+'!G75)</f>
        <v>LOUW Terrence GN</v>
      </c>
      <c r="E74" s="8" t="str">
        <f>CONCATENATE('Men 40+'!F75," ",'Men 40+'!G75)</f>
        <v>ERASMUS Frans  CT</v>
      </c>
      <c r="F74" s="8" t="str">
        <f>CONCATENATE('Women +35'!F74," ",'Women +35'!G74)</f>
        <v xml:space="preserve"> </v>
      </c>
      <c r="G74" s="8" t="str">
        <f>CONCATENATE('Women +40'!F74," ",'Women +40'!G74)</f>
        <v xml:space="preserve"> </v>
      </c>
      <c r="H74" s="8" t="str">
        <f>CONCATENATE('Women +50'!F75," ",'Women +50'!G75)</f>
        <v xml:space="preserve"> </v>
      </c>
      <c r="I74" s="375" t="str">
        <f>CONCATENATE('Women +60'!F75," ",'Women +60'!G75)</f>
        <v xml:space="preserve"> </v>
      </c>
    </row>
    <row r="75" spans="1:9" s="6" customFormat="1" ht="39.9" customHeight="1">
      <c r="A75" s="7">
        <f t="shared" si="1"/>
        <v>72</v>
      </c>
      <c r="B75" s="7" t="str">
        <f>CONCATENATE('Men 70+'!F76," ",'Men 70+'!G76)</f>
        <v xml:space="preserve"> </v>
      </c>
      <c r="C75" s="8" t="str">
        <f>CONCATENATE('Men 60+'!F75," ",'Men 60+'!G75)</f>
        <v xml:space="preserve"> </v>
      </c>
      <c r="D75" s="8" t="str">
        <f>CONCATENATE('Men 50+'!F76," ",'Men 50+'!G76)</f>
        <v>MC LEOD Ian GN</v>
      </c>
      <c r="E75" s="8" t="str">
        <f>CONCATENATE('Men 40+'!F76," ",'Men 40+'!G76)</f>
        <v>BIAN Peter GN</v>
      </c>
      <c r="F75" s="8" t="str">
        <f>CONCATENATE('Women +35'!F75," ",'Women +35'!G75)</f>
        <v xml:space="preserve"> </v>
      </c>
      <c r="G75" s="8" t="str">
        <f>CONCATENATE('Women +40'!F75," ",'Women +40'!G75)</f>
        <v xml:space="preserve"> </v>
      </c>
      <c r="H75" s="8" t="str">
        <f>CONCATENATE('Women +50'!F76," ",'Women +50'!G76)</f>
        <v xml:space="preserve"> </v>
      </c>
      <c r="I75" s="375" t="str">
        <f>CONCATENATE('Women +60'!F76," ",'Women +60'!G76)</f>
        <v xml:space="preserve"> </v>
      </c>
    </row>
    <row r="76" spans="1:9" s="6" customFormat="1" ht="39.9" customHeight="1">
      <c r="A76" s="7">
        <f t="shared" si="1"/>
        <v>73</v>
      </c>
      <c r="B76" s="7" t="str">
        <f>CONCATENATE('Men 70+'!F77," ",'Men 70+'!G77)</f>
        <v xml:space="preserve"> </v>
      </c>
      <c r="C76" s="8" t="str">
        <f>CONCATENATE('Men 60+'!F76," ",'Men 60+'!G76)</f>
        <v xml:space="preserve"> </v>
      </c>
      <c r="D76" s="8" t="str">
        <f>CONCATENATE('Men 50+'!F77," ",'Men 50+'!G77)</f>
        <v>RAMLUGAN Raveen ETTA</v>
      </c>
      <c r="E76" s="8" t="str">
        <f>CONCATENATE('Men 40+'!F77," ",'Men 40+'!G77)</f>
        <v>ALCOCK Ashley SANDF</v>
      </c>
      <c r="F76" s="8" t="str">
        <f>CONCATENATE('Women +35'!F76," ",'Women +35'!G76)</f>
        <v xml:space="preserve"> </v>
      </c>
      <c r="G76" s="8" t="str">
        <f>CONCATENATE('Women +40'!F76," ",'Women +40'!G76)</f>
        <v xml:space="preserve"> </v>
      </c>
      <c r="H76" s="8" t="str">
        <f>CONCATENATE('Women +50'!F77," ",'Women +50'!G77)</f>
        <v xml:space="preserve"> </v>
      </c>
      <c r="I76" s="375" t="str">
        <f>CONCATENATE('Women +60'!F77," ",'Women +60'!G77)</f>
        <v xml:space="preserve"> </v>
      </c>
    </row>
    <row r="77" spans="1:9" s="6" customFormat="1" ht="39.9" customHeight="1">
      <c r="A77" s="7">
        <f t="shared" si="1"/>
        <v>74</v>
      </c>
      <c r="B77" s="7" t="str">
        <f>CONCATENATE('Men 70+'!F78," ",'Men 70+'!G78)</f>
        <v xml:space="preserve"> </v>
      </c>
      <c r="C77" s="8" t="str">
        <f>CONCATENATE('Men 60+'!F77," ",'Men 60+'!G77)</f>
        <v xml:space="preserve"> </v>
      </c>
      <c r="D77" s="8" t="str">
        <f>CONCATENATE('Men 50+'!F78," ",'Men 50+'!G78)</f>
        <v xml:space="preserve">OOSTHUIZEN Marius  GN </v>
      </c>
      <c r="E77" s="8" t="str">
        <f>CONCATENATE('Men 40+'!F78," ",'Men 40+'!G78)</f>
        <v>NAIDOO Reggie ETK</v>
      </c>
      <c r="F77" s="8" t="str">
        <f>CONCATENATE('Women +35'!F77," ",'Women +35'!G77)</f>
        <v xml:space="preserve"> </v>
      </c>
      <c r="G77" s="8" t="str">
        <f>CONCATENATE('Women +40'!F77," ",'Women +40'!G77)</f>
        <v xml:space="preserve"> </v>
      </c>
      <c r="H77" s="8" t="str">
        <f>CONCATENATE('Women +50'!F78," ",'Women +50'!G78)</f>
        <v xml:space="preserve"> </v>
      </c>
      <c r="I77" s="375" t="str">
        <f>CONCATENATE('Women +60'!F78," ",'Women +60'!G78)</f>
        <v xml:space="preserve"> </v>
      </c>
    </row>
    <row r="78" spans="1:9" s="6" customFormat="1" ht="39.9" customHeight="1">
      <c r="A78" s="7">
        <f t="shared" si="1"/>
        <v>75</v>
      </c>
      <c r="B78" s="7" t="str">
        <f>CONCATENATE('Men 70+'!F79," ",'Men 70+'!G79)</f>
        <v xml:space="preserve"> </v>
      </c>
      <c r="C78" s="8" t="str">
        <f>CONCATENATE('Men 60+'!F78," ",'Men 60+'!G78)</f>
        <v xml:space="preserve"> </v>
      </c>
      <c r="D78" s="8" t="str">
        <f>CONCATENATE('Men 50+'!F79," ",'Men 50+'!G79)</f>
        <v>DORASAMY Mervin  ETTA</v>
      </c>
      <c r="E78" s="8" t="str">
        <f>CONCATENATE('Men 40+'!F79," ",'Men 40+'!G79)</f>
        <v>HOLNESS David ETTA</v>
      </c>
      <c r="F78" s="8" t="str">
        <f>CONCATENATE('Women +35'!F78," ",'Women +35'!G78)</f>
        <v xml:space="preserve"> </v>
      </c>
      <c r="G78" s="8" t="str">
        <f>CONCATENATE('Women +40'!F78," ",'Women +40'!G78)</f>
        <v xml:space="preserve"> </v>
      </c>
      <c r="H78" s="8" t="str">
        <f>CONCATENATE('Women +50'!F79," ",'Women +50'!G79)</f>
        <v xml:space="preserve"> </v>
      </c>
      <c r="I78" s="375" t="str">
        <f>CONCATENATE('Women +60'!F79," ",'Women +60'!G79)</f>
        <v xml:space="preserve"> </v>
      </c>
    </row>
    <row r="79" spans="1:9" s="6" customFormat="1" ht="39.9" customHeight="1">
      <c r="A79" s="7">
        <f t="shared" si="1"/>
        <v>76</v>
      </c>
      <c r="B79" s="7" t="str">
        <f>CONCATENATE('Men 70+'!F80," ",'Men 70+'!G80)</f>
        <v xml:space="preserve"> </v>
      </c>
      <c r="C79" s="8" t="str">
        <f>CONCATENATE('Men 60+'!F79," ",'Men 60+'!G79)</f>
        <v xml:space="preserve"> </v>
      </c>
      <c r="D79" s="8" t="str">
        <f>CONCATENATE('Men 50+'!F80," ",'Men 50+'!G80)</f>
        <v>ROBERTSON Colin JTTA</v>
      </c>
      <c r="E79" s="8" t="str">
        <f>CONCATENATE('Men 40+'!F80," ",'Men 40+'!G80)</f>
        <v>PILLAY Gavin UMG</v>
      </c>
      <c r="F79" s="8" t="str">
        <f>CONCATENATE('Women +35'!F79," ",'Women +35'!G79)</f>
        <v xml:space="preserve"> </v>
      </c>
      <c r="G79" s="8" t="str">
        <f>CONCATENATE('Women +40'!F79," ",'Women +40'!G79)</f>
        <v xml:space="preserve"> </v>
      </c>
      <c r="H79" s="8" t="str">
        <f>CONCATENATE('Women +50'!F80," ",'Women +50'!G80)</f>
        <v xml:space="preserve"> </v>
      </c>
      <c r="I79" s="375" t="str">
        <f>CONCATENATE('Women +60'!F80," ",'Women +60'!G80)</f>
        <v xml:space="preserve"> </v>
      </c>
    </row>
    <row r="80" spans="1:9" s="6" customFormat="1" ht="39.9" customHeight="1">
      <c r="A80" s="7">
        <f t="shared" si="1"/>
        <v>77</v>
      </c>
      <c r="B80" s="7" t="str">
        <f>CONCATENATE('Men 70+'!F81," ",'Men 70+'!G81)</f>
        <v xml:space="preserve"> </v>
      </c>
      <c r="C80" s="8" t="str">
        <f>CONCATENATE('Men 60+'!F80," ",'Men 60+'!G80)</f>
        <v xml:space="preserve"> </v>
      </c>
      <c r="D80" s="8" t="str">
        <f>CONCATENATE('Men 50+'!F81," ",'Men 50+'!G81)</f>
        <v xml:space="preserve"> </v>
      </c>
      <c r="E80" s="8" t="str">
        <f>CONCATENATE('Men 40+'!F81," ",'Men 40+'!G81)</f>
        <v>Johnson CHUO FS</v>
      </c>
      <c r="F80" s="8" t="str">
        <f>CONCATENATE('Women +35'!F80," ",'Women +35'!G80)</f>
        <v xml:space="preserve"> </v>
      </c>
      <c r="G80" s="8" t="str">
        <f>CONCATENATE('Women +40'!F80," ",'Women +40'!G80)</f>
        <v xml:space="preserve"> </v>
      </c>
      <c r="H80" s="8" t="str">
        <f>CONCATENATE('Women +50'!F81," ",'Women +50'!G81)</f>
        <v xml:space="preserve"> </v>
      </c>
      <c r="I80" s="375" t="str">
        <f>CONCATENATE('Women +60'!F81," ",'Women +60'!G81)</f>
        <v xml:space="preserve"> </v>
      </c>
    </row>
    <row r="81" spans="1:9" s="6" customFormat="1" ht="39.9" customHeight="1">
      <c r="A81" s="7">
        <f t="shared" si="1"/>
        <v>78</v>
      </c>
      <c r="B81" s="7" t="str">
        <f>CONCATENATE('Men 70+'!F82," ",'Men 70+'!G82)</f>
        <v xml:space="preserve"> </v>
      </c>
      <c r="C81" s="8" t="str">
        <f>CONCATENATE('Men 60+'!F81," ",'Men 60+'!G81)</f>
        <v xml:space="preserve"> </v>
      </c>
      <c r="D81" s="8" t="str">
        <f>CONCATENATE('Men 50+'!F82," ",'Men 50+'!G82)</f>
        <v xml:space="preserve"> </v>
      </c>
      <c r="E81" s="8" t="str">
        <f>CONCATENATE('Men 40+'!F82," ",'Men 40+'!G82)</f>
        <v>MGENGE Sphephelo  ETTA</v>
      </c>
      <c r="F81" s="8" t="str">
        <f>CONCATENATE('Women +35'!F81," ",'Women +35'!G81)</f>
        <v xml:space="preserve"> </v>
      </c>
      <c r="G81" s="8" t="str">
        <f>CONCATENATE('Women +40'!F81," ",'Women +40'!G81)</f>
        <v xml:space="preserve"> </v>
      </c>
      <c r="H81" s="8" t="str">
        <f>CONCATENATE('Women +50'!F82," ",'Women +50'!G82)</f>
        <v xml:space="preserve"> </v>
      </c>
      <c r="I81" s="375" t="str">
        <f>CONCATENATE('Women +60'!F82," ",'Women +60'!G82)</f>
        <v xml:space="preserve"> </v>
      </c>
    </row>
    <row r="82" spans="1:9" s="6" customFormat="1" ht="39.9" customHeight="1">
      <c r="A82" s="7">
        <f t="shared" si="1"/>
        <v>79</v>
      </c>
      <c r="B82" s="7" t="str">
        <f>CONCATENATE('Men 70+'!F83," ",'Men 70+'!G83)</f>
        <v xml:space="preserve"> </v>
      </c>
      <c r="C82" s="8" t="str">
        <f>CONCATENATE('Men 60+'!F82," ",'Men 60+'!G82)</f>
        <v xml:space="preserve"> </v>
      </c>
      <c r="D82" s="8" t="str">
        <f>CONCATENATE('Men 50+'!F83," ",'Men 50+'!G83)</f>
        <v xml:space="preserve"> </v>
      </c>
      <c r="E82" s="8" t="str">
        <f>CONCATENATE('Men 40+'!F83," ",'Men 40+'!G83)</f>
        <v>BOBAT Bilal  ETTA</v>
      </c>
      <c r="F82" s="8" t="str">
        <f>CONCATENATE('Women +35'!F82," ",'Women +35'!G82)</f>
        <v xml:space="preserve"> </v>
      </c>
      <c r="G82" s="8" t="str">
        <f>CONCATENATE('Women +40'!F82," ",'Women +40'!G82)</f>
        <v xml:space="preserve"> </v>
      </c>
      <c r="H82" s="8" t="str">
        <f>CONCATENATE('Women +50'!F83," ",'Women +50'!G83)</f>
        <v xml:space="preserve"> </v>
      </c>
      <c r="I82" s="375" t="str">
        <f>CONCATENATE('Women +60'!F83," ",'Women +60'!G83)</f>
        <v xml:space="preserve"> </v>
      </c>
    </row>
    <row r="83" spans="1:9" s="6" customFormat="1" ht="39.9" customHeight="1">
      <c r="A83" s="7">
        <f t="shared" si="1"/>
        <v>80</v>
      </c>
      <c r="B83" s="7" t="str">
        <f>CONCATENATE('Men 70+'!F84," ",'Men 70+'!G84)</f>
        <v xml:space="preserve"> </v>
      </c>
      <c r="C83" s="8" t="str">
        <f>CONCATENATE('Men 60+'!F83," ",'Men 60+'!G83)</f>
        <v xml:space="preserve"> </v>
      </c>
      <c r="D83" s="8" t="str">
        <f>CONCATENATE('Men 50+'!F84," ",'Men 50+'!G84)</f>
        <v xml:space="preserve"> </v>
      </c>
      <c r="E83" s="8" t="str">
        <f>CONCATENATE('Men 40+'!F84," ",'Men 40+'!G84)</f>
        <v>BOBAT Imraan  ETTA</v>
      </c>
      <c r="F83" s="8" t="str">
        <f>CONCATENATE('Women +35'!F83," ",'Women +35'!G83)</f>
        <v xml:space="preserve"> </v>
      </c>
      <c r="G83" s="8" t="str">
        <f>CONCATENATE('Women +40'!F83," ",'Women +40'!G83)</f>
        <v xml:space="preserve"> </v>
      </c>
      <c r="H83" s="8" t="str">
        <f>CONCATENATE('Women +50'!F84," ",'Women +50'!G84)</f>
        <v xml:space="preserve"> </v>
      </c>
      <c r="I83" s="375" t="str">
        <f>CONCATENATE('Women +60'!F84," ",'Women +60'!G84)</f>
        <v xml:space="preserve"> </v>
      </c>
    </row>
    <row r="84" spans="1:9" s="6" customFormat="1" ht="39.9" customHeight="1">
      <c r="A84" s="7">
        <f t="shared" si="1"/>
        <v>81</v>
      </c>
      <c r="B84" s="7" t="str">
        <f>CONCATENATE('Men 70+'!F85," ",'Men 70+'!G85)</f>
        <v xml:space="preserve"> </v>
      </c>
      <c r="C84" s="8" t="str">
        <f>CONCATENATE('Men 60+'!F84," ",'Men 60+'!G84)</f>
        <v xml:space="preserve"> </v>
      </c>
      <c r="D84" s="8" t="str">
        <f>CONCATENATE('Men 50+'!F85," ",'Men 50+'!G85)</f>
        <v xml:space="preserve"> </v>
      </c>
      <c r="E84" s="8" t="str">
        <f>CONCATENATE('Men 40+'!F85," ",'Men 40+'!G85)</f>
        <v>VOLKWYN Quinton JTTA</v>
      </c>
      <c r="F84" s="8" t="str">
        <f>CONCATENATE('Women +35'!F84," ",'Women +35'!G84)</f>
        <v xml:space="preserve"> </v>
      </c>
      <c r="G84" s="8" t="str">
        <f>CONCATENATE('Women +40'!F84," ",'Women +40'!G84)</f>
        <v xml:space="preserve"> </v>
      </c>
      <c r="H84" s="8" t="str">
        <f>CONCATENATE('Women +50'!F85," ",'Women +50'!G85)</f>
        <v xml:space="preserve"> </v>
      </c>
      <c r="I84" s="375" t="str">
        <f>CONCATENATE('Women +60'!F85," ",'Women +60'!G85)</f>
        <v xml:space="preserve"> </v>
      </c>
    </row>
    <row r="85" spans="1:9" s="6" customFormat="1" ht="39.9" customHeight="1">
      <c r="A85" s="7">
        <f t="shared" si="1"/>
        <v>82</v>
      </c>
      <c r="B85" s="7" t="str">
        <f>CONCATENATE('Men 70+'!F86," ",'Men 70+'!G86)</f>
        <v xml:space="preserve"> </v>
      </c>
      <c r="C85" s="8" t="str">
        <f>CONCATENATE('Men 60+'!F85," ",'Men 60+'!G85)</f>
        <v xml:space="preserve"> </v>
      </c>
      <c r="D85" s="8" t="str">
        <f>CONCATENATE('Men 50+'!F86," ",'Men 50+'!G86)</f>
        <v xml:space="preserve"> </v>
      </c>
      <c r="E85" s="8" t="str">
        <f>CONCATENATE('Men 40+'!F86," ",'Men 40+'!G86)</f>
        <v>MASOTE Onkgopotse JTTA</v>
      </c>
      <c r="F85" s="8" t="str">
        <f>CONCATENATE('Women +35'!F85," ",'Women +35'!G85)</f>
        <v xml:space="preserve"> </v>
      </c>
      <c r="G85" s="8" t="str">
        <f>CONCATENATE('Women +40'!F85," ",'Women +40'!G85)</f>
        <v xml:space="preserve"> </v>
      </c>
      <c r="H85" s="8" t="str">
        <f>CONCATENATE('Women +50'!F86," ",'Women +50'!G86)</f>
        <v xml:space="preserve"> </v>
      </c>
      <c r="I85" s="375" t="str">
        <f>CONCATENATE('Women +60'!F86," ",'Women +60'!G86)</f>
        <v xml:space="preserve"> </v>
      </c>
    </row>
    <row r="86" spans="1:9" s="6" customFormat="1" ht="39.9" customHeight="1">
      <c r="A86" s="7">
        <f t="shared" si="1"/>
        <v>83</v>
      </c>
      <c r="B86" s="7" t="str">
        <f>CONCATENATE('Men 70+'!F87," ",'Men 70+'!G87)</f>
        <v xml:space="preserve"> </v>
      </c>
      <c r="C86" s="8" t="str">
        <f>CONCATENATE('Men 60+'!F86," ",'Men 60+'!G86)</f>
        <v xml:space="preserve"> </v>
      </c>
      <c r="D86" s="8" t="str">
        <f>CONCATENATE('Men 50+'!F87," ",'Men 50+'!G87)</f>
        <v xml:space="preserve"> </v>
      </c>
      <c r="E86" s="8" t="str">
        <f>CONCATENATE('Men 40+'!F87," ",'Men 40+'!G87)</f>
        <v>GUNPUTH Santosh  UMG</v>
      </c>
      <c r="F86" s="8" t="str">
        <f>CONCATENATE('Women +35'!F86," ",'Women +35'!G86)</f>
        <v xml:space="preserve"> </v>
      </c>
      <c r="G86" s="8" t="str">
        <f>CONCATENATE('Women +40'!F86," ",'Women +40'!G86)</f>
        <v xml:space="preserve"> </v>
      </c>
      <c r="H86" s="8" t="str">
        <f>CONCATENATE('Women +50'!F87," ",'Women +50'!G87)</f>
        <v xml:space="preserve"> </v>
      </c>
      <c r="I86" s="375" t="str">
        <f>CONCATENATE('Women +60'!F87," ",'Women +60'!G87)</f>
        <v xml:space="preserve"> </v>
      </c>
    </row>
    <row r="87" spans="1:9" s="6" customFormat="1" ht="39.9" customHeight="1">
      <c r="A87" s="7">
        <f t="shared" si="1"/>
        <v>84</v>
      </c>
      <c r="B87" s="7" t="str">
        <f>CONCATENATE('Men 70+'!F88," ",'Men 70+'!G88)</f>
        <v xml:space="preserve"> </v>
      </c>
      <c r="C87" s="8" t="str">
        <f>CONCATENATE('Men 60+'!F87," ",'Men 60+'!G87)</f>
        <v xml:space="preserve"> </v>
      </c>
      <c r="D87" s="8" t="str">
        <f>CONCATENATE('Men 50+'!F88," ",'Men 50+'!G88)</f>
        <v xml:space="preserve"> </v>
      </c>
      <c r="E87" s="8" t="str">
        <f>CONCATENATE('Men 40+'!F88," ",'Men 40+'!G88)</f>
        <v>MADIKIZA Lucky  GN</v>
      </c>
      <c r="F87" s="8" t="str">
        <f>CONCATENATE('Women +35'!F87," ",'Women +35'!G87)</f>
        <v xml:space="preserve"> </v>
      </c>
      <c r="G87" s="8" t="str">
        <f>CONCATENATE('Women +40'!F87," ",'Women +40'!G87)</f>
        <v xml:space="preserve"> </v>
      </c>
      <c r="H87" s="8" t="str">
        <f>CONCATENATE('Women +50'!F88," ",'Women +50'!G88)</f>
        <v xml:space="preserve"> </v>
      </c>
      <c r="I87" s="375" t="str">
        <f>CONCATENATE('Women +60'!F88," ",'Women +60'!G88)</f>
        <v xml:space="preserve"> </v>
      </c>
    </row>
    <row r="88" spans="1:9" s="6" customFormat="1" ht="39.9" customHeight="1">
      <c r="A88" s="7">
        <f t="shared" si="1"/>
        <v>85</v>
      </c>
      <c r="B88" s="7" t="str">
        <f>CONCATENATE('Men 70+'!F89," ",'Men 70+'!G89)</f>
        <v xml:space="preserve"> </v>
      </c>
      <c r="C88" s="8" t="str">
        <f>CONCATENATE('Men 60+'!F88," ",'Men 60+'!G88)</f>
        <v xml:space="preserve"> </v>
      </c>
      <c r="D88" s="8" t="str">
        <f>CONCATENATE('Men 50+'!F89," ",'Men 50+'!G89)</f>
        <v xml:space="preserve"> </v>
      </c>
      <c r="E88" s="8" t="str">
        <f>CONCATENATE('Men 40+'!F89," ",'Men 40+'!G89)</f>
        <v>METCALF Graham UMG</v>
      </c>
      <c r="F88" s="8" t="str">
        <f>CONCATENATE('Women +35'!F88," ",'Women +35'!G88)</f>
        <v xml:space="preserve"> </v>
      </c>
      <c r="G88" s="8" t="str">
        <f>CONCATENATE('Women +40'!F88," ",'Women +40'!G88)</f>
        <v xml:space="preserve"> </v>
      </c>
      <c r="H88" s="8" t="str">
        <f>CONCATENATE('Women +50'!F89," ",'Women +50'!G89)</f>
        <v xml:space="preserve"> </v>
      </c>
      <c r="I88" s="375" t="str">
        <f>CONCATENATE('Women +60'!F89," ",'Women +60'!G89)</f>
        <v xml:space="preserve"> </v>
      </c>
    </row>
    <row r="89" spans="1:9" s="6" customFormat="1" ht="39.9" customHeight="1">
      <c r="A89" s="7">
        <f t="shared" si="1"/>
        <v>86</v>
      </c>
      <c r="B89" s="7" t="str">
        <f>CONCATENATE('Men 70+'!F90," ",'Men 70+'!G90)</f>
        <v xml:space="preserve"> </v>
      </c>
      <c r="C89" s="8" t="str">
        <f>CONCATENATE('Men 60+'!F89," ",'Men 60+'!G89)</f>
        <v xml:space="preserve"> </v>
      </c>
      <c r="D89" s="8" t="str">
        <f>CONCATENATE('Men 50+'!F90," ",'Men 50+'!G90)</f>
        <v xml:space="preserve"> </v>
      </c>
      <c r="E89" s="8" t="str">
        <f>CONCATENATE('Men 40+'!F90," ",'Men 40+'!G90)</f>
        <v>WILLEMSE Rubin  CT</v>
      </c>
      <c r="F89" s="8" t="str">
        <f>CONCATENATE('Women +35'!F89," ",'Women +35'!G89)</f>
        <v xml:space="preserve"> </v>
      </c>
      <c r="G89" s="8" t="str">
        <f>CONCATENATE('Women +40'!F89," ",'Women +40'!G89)</f>
        <v xml:space="preserve"> </v>
      </c>
      <c r="H89" s="8" t="str">
        <f>CONCATENATE('Women +50'!F90," ",'Women +50'!G90)</f>
        <v xml:space="preserve"> </v>
      </c>
      <c r="I89" s="375" t="str">
        <f>CONCATENATE('Women +60'!F90," ",'Women +60'!G90)</f>
        <v xml:space="preserve"> </v>
      </c>
    </row>
    <row r="90" spans="1:9" s="6" customFormat="1" ht="39.9" customHeight="1">
      <c r="A90" s="7">
        <f t="shared" si="1"/>
        <v>87</v>
      </c>
      <c r="B90" s="7" t="str">
        <f>CONCATENATE('Men 70+'!F91," ",'Men 70+'!G91)</f>
        <v xml:space="preserve"> </v>
      </c>
      <c r="C90" s="8" t="str">
        <f>CONCATENATE('Men 60+'!F90," ",'Men 60+'!G90)</f>
        <v xml:space="preserve"> </v>
      </c>
      <c r="D90" s="8" t="str">
        <f>CONCATENATE('Men 50+'!F91," ",'Men 50+'!G91)</f>
        <v xml:space="preserve"> </v>
      </c>
      <c r="E90" s="8" t="str">
        <f>CONCATENATE('Men 40+'!F91," ",'Men 40+'!G91)</f>
        <v>DIAMANT Simon SAVETTS</v>
      </c>
      <c r="F90" s="8" t="str">
        <f>CONCATENATE('Women +35'!F90," ",'Women +35'!G90)</f>
        <v xml:space="preserve"> </v>
      </c>
      <c r="G90" s="8" t="str">
        <f>CONCATENATE('Women +40'!F90," ",'Women +40'!G90)</f>
        <v xml:space="preserve"> </v>
      </c>
      <c r="H90" s="8" t="str">
        <f>CONCATENATE('Women +50'!F91," ",'Women +50'!G91)</f>
        <v xml:space="preserve"> </v>
      </c>
      <c r="I90" s="375" t="str">
        <f>CONCATENATE('Women +60'!F91," ",'Women +60'!G91)</f>
        <v xml:space="preserve"> </v>
      </c>
    </row>
    <row r="91" spans="1:9" s="6" customFormat="1" ht="39.9" customHeight="1">
      <c r="A91" s="7">
        <f t="shared" si="1"/>
        <v>88</v>
      </c>
      <c r="B91" s="7" t="str">
        <f>CONCATENATE('Men 70+'!F92," ",'Men 70+'!G92)</f>
        <v xml:space="preserve"> </v>
      </c>
      <c r="C91" s="8" t="str">
        <f>CONCATENATE('Men 60+'!F91," ",'Men 60+'!G91)</f>
        <v xml:space="preserve"> </v>
      </c>
      <c r="D91" s="8" t="str">
        <f>CONCATENATE('Men 50+'!F92," ",'Men 50+'!G92)</f>
        <v xml:space="preserve"> </v>
      </c>
      <c r="E91" s="8" t="str">
        <f>CONCATENATE('Men 40+'!F92," ",'Men 40+'!G92)</f>
        <v>BHENGU Vika ETK</v>
      </c>
      <c r="F91" s="8" t="str">
        <f>CONCATENATE('Women +35'!F91," ",'Women +35'!G91)</f>
        <v xml:space="preserve"> </v>
      </c>
      <c r="G91" s="8" t="str">
        <f>CONCATENATE('Women +40'!F91," ",'Women +40'!G91)</f>
        <v xml:space="preserve"> </v>
      </c>
      <c r="H91" s="8" t="str">
        <f>CONCATENATE('Women +50'!F92," ",'Women +50'!G92)</f>
        <v xml:space="preserve"> </v>
      </c>
      <c r="I91" s="375" t="str">
        <f>CONCATENATE('Women +60'!F92," ",'Women +60'!G92)</f>
        <v xml:space="preserve"> </v>
      </c>
    </row>
    <row r="92" spans="1:9" s="6" customFormat="1" ht="39.9" customHeight="1">
      <c r="A92" s="7">
        <f t="shared" si="1"/>
        <v>89</v>
      </c>
      <c r="B92" s="7" t="str">
        <f>CONCATENATE('Men 70+'!F93," ",'Men 70+'!G93)</f>
        <v xml:space="preserve"> </v>
      </c>
      <c r="C92" s="8" t="str">
        <f>CONCATENATE('Men 60+'!F92," ",'Men 60+'!G92)</f>
        <v xml:space="preserve"> </v>
      </c>
      <c r="D92" s="8" t="str">
        <f>CONCATENATE('Men 50+'!F93," ",'Men 50+'!G93)</f>
        <v xml:space="preserve"> </v>
      </c>
      <c r="E92" s="8" t="str">
        <f>CONCATENATE('Men 40+'!F93," ",'Men 40+'!G93)</f>
        <v>JANSEN Randell JTTA</v>
      </c>
      <c r="F92" s="8" t="str">
        <f>CONCATENATE('Women +35'!F92," ",'Women +35'!G92)</f>
        <v xml:space="preserve"> </v>
      </c>
      <c r="G92" s="8" t="str">
        <f>CONCATENATE('Women +40'!F92," ",'Women +40'!G92)</f>
        <v xml:space="preserve"> </v>
      </c>
      <c r="H92" s="8" t="str">
        <f>CONCATENATE('Women +50'!F93," ",'Women +50'!G93)</f>
        <v xml:space="preserve"> </v>
      </c>
      <c r="I92" s="375" t="str">
        <f>CONCATENATE('Women +60'!F93," ",'Women +60'!G93)</f>
        <v xml:space="preserve"> </v>
      </c>
    </row>
    <row r="93" spans="1:9" s="6" customFormat="1" ht="39.9" customHeight="1">
      <c r="A93" s="7">
        <f t="shared" si="1"/>
        <v>90</v>
      </c>
      <c r="B93" s="7" t="str">
        <f>CONCATENATE('Men 70+'!F94," ",'Men 70+'!G94)</f>
        <v xml:space="preserve"> </v>
      </c>
      <c r="C93" s="8" t="str">
        <f>CONCATENATE('Men 60+'!F93," ",'Men 60+'!G93)</f>
        <v xml:space="preserve"> </v>
      </c>
      <c r="D93" s="8" t="str">
        <f>CONCATENATE('Men 50+'!F94," ",'Men 50+'!G94)</f>
        <v xml:space="preserve"> </v>
      </c>
      <c r="E93" s="8" t="str">
        <f>CONCATENATE('Men 40+'!F94," ",'Men 40+'!G94)</f>
        <v>Jawaad EBRAHIM GN</v>
      </c>
      <c r="F93" s="8" t="str">
        <f>CONCATENATE('Women +35'!F93," ",'Women +35'!G93)</f>
        <v xml:space="preserve"> </v>
      </c>
      <c r="G93" s="8" t="str">
        <f>CONCATENATE('Women +40'!F93," ",'Women +40'!G93)</f>
        <v xml:space="preserve"> </v>
      </c>
      <c r="H93" s="8" t="str">
        <f>CONCATENATE('Women +50'!F94," ",'Women +50'!G94)</f>
        <v xml:space="preserve"> </v>
      </c>
      <c r="I93" s="375" t="str">
        <f>CONCATENATE('Women +60'!F94," ",'Women +60'!G94)</f>
        <v xml:space="preserve"> </v>
      </c>
    </row>
    <row r="94" spans="1:9" s="6" customFormat="1" ht="39.9" customHeight="1">
      <c r="A94" s="7">
        <f t="shared" si="1"/>
        <v>91</v>
      </c>
      <c r="B94" s="7" t="str">
        <f>CONCATENATE('Men 70+'!F95," ",'Men 70+'!G95)</f>
        <v xml:space="preserve"> </v>
      </c>
      <c r="C94" s="8" t="str">
        <f>CONCATENATE('Men 60+'!F94," ",'Men 60+'!G94)</f>
        <v xml:space="preserve"> </v>
      </c>
      <c r="D94" s="8" t="str">
        <f>CONCATENATE('Men 50+'!F95," ",'Men 50+'!G95)</f>
        <v xml:space="preserve"> </v>
      </c>
      <c r="E94" s="8" t="str">
        <f>CONCATENATE('Men 40+'!F95," ",'Men 40+'!G95)</f>
        <v>MODIBA Katlego EKU</v>
      </c>
      <c r="F94" s="8" t="str">
        <f>CONCATENATE('Women +35'!F94," ",'Women +35'!G94)</f>
        <v xml:space="preserve"> </v>
      </c>
      <c r="G94" s="8" t="str">
        <f>CONCATENATE('Women +40'!F94," ",'Women +40'!G94)</f>
        <v xml:space="preserve"> </v>
      </c>
      <c r="H94" s="8" t="str">
        <f>CONCATENATE('Women +50'!F95," ",'Women +50'!G95)</f>
        <v xml:space="preserve"> </v>
      </c>
      <c r="I94" s="375" t="str">
        <f>CONCATENATE('Women +60'!F95," ",'Women +60'!G95)</f>
        <v xml:space="preserve"> </v>
      </c>
    </row>
    <row r="95" spans="1:9" s="6" customFormat="1" ht="39.9" customHeight="1">
      <c r="A95" s="7">
        <f t="shared" si="1"/>
        <v>92</v>
      </c>
      <c r="B95" s="7" t="str">
        <f>CONCATENATE('Men 70+'!F96," ",'Men 70+'!G96)</f>
        <v xml:space="preserve"> </v>
      </c>
      <c r="C95" s="8" t="str">
        <f>CONCATENATE('Men 60+'!F95," ",'Men 60+'!G95)</f>
        <v xml:space="preserve"> </v>
      </c>
      <c r="D95" s="8" t="str">
        <f>CONCATENATE('Men 50+'!F96," ",'Men 50+'!G96)</f>
        <v xml:space="preserve"> </v>
      </c>
      <c r="E95" s="8" t="str">
        <f>CONCATENATE('Men 40+'!F96," ",'Men 40+'!G96)</f>
        <v>NAIDOO Denver  ETTA</v>
      </c>
      <c r="F95" s="8" t="str">
        <f>CONCATENATE('Women +35'!F95," ",'Women +35'!G95)</f>
        <v xml:space="preserve"> </v>
      </c>
      <c r="G95" s="8" t="str">
        <f>CONCATENATE('Women +40'!F95," ",'Women +40'!G95)</f>
        <v xml:space="preserve"> </v>
      </c>
      <c r="H95" s="8" t="str">
        <f>CONCATENATE('Women +50'!F96," ",'Women +50'!G96)</f>
        <v xml:space="preserve"> </v>
      </c>
      <c r="I95" s="375" t="str">
        <f>CONCATENATE('Women +60'!F96," ",'Women +60'!G96)</f>
        <v xml:space="preserve"> </v>
      </c>
    </row>
    <row r="96" spans="1:9" s="6" customFormat="1" ht="39.9" customHeight="1">
      <c r="A96" s="7">
        <f t="shared" si="1"/>
        <v>93</v>
      </c>
      <c r="B96" s="7" t="str">
        <f>CONCATENATE('Men 70+'!F97," ",'Men 70+'!G97)</f>
        <v xml:space="preserve"> </v>
      </c>
      <c r="C96" s="8" t="str">
        <f>CONCATENATE('Men 60+'!F96," ",'Men 60+'!G96)</f>
        <v xml:space="preserve"> </v>
      </c>
      <c r="D96" s="8" t="str">
        <f>CONCATENATE('Men 50+'!F97," ",'Men 50+'!G97)</f>
        <v xml:space="preserve"> </v>
      </c>
      <c r="E96" s="8" t="str">
        <f>CONCATENATE('Men 40+'!F97," ",'Men 40+'!G97)</f>
        <v>MADAREE Sanjeev  ETTA</v>
      </c>
      <c r="F96" s="8" t="str">
        <f>CONCATENATE('Women +35'!F96," ",'Women +35'!G96)</f>
        <v xml:space="preserve"> </v>
      </c>
      <c r="G96" s="8" t="str">
        <f>CONCATENATE('Women +40'!F96," ",'Women +40'!G96)</f>
        <v xml:space="preserve"> </v>
      </c>
      <c r="H96" s="8" t="str">
        <f>CONCATENATE('Women +50'!F97," ",'Women +50'!G97)</f>
        <v xml:space="preserve"> </v>
      </c>
      <c r="I96" s="375" t="str">
        <f>CONCATENATE('Women +60'!F97," ",'Women +60'!G97)</f>
        <v xml:space="preserve"> </v>
      </c>
    </row>
    <row r="97" spans="1:9" s="6" customFormat="1" ht="39.9" customHeight="1">
      <c r="A97" s="7">
        <f t="shared" si="1"/>
        <v>94</v>
      </c>
      <c r="B97" s="7" t="str">
        <f>CONCATENATE('Men 70+'!F98," ",'Men 70+'!G98)</f>
        <v xml:space="preserve"> </v>
      </c>
      <c r="C97" s="8" t="str">
        <f>CONCATENATE('Men 60+'!F97," ",'Men 60+'!G97)</f>
        <v xml:space="preserve"> </v>
      </c>
      <c r="D97" s="8" t="str">
        <f>CONCATENATE('Men 50+'!F98," ",'Men 50+'!G98)</f>
        <v xml:space="preserve"> </v>
      </c>
      <c r="E97" s="8" t="str">
        <f>CONCATENATE('Men 40+'!F98," ",'Men 40+'!G98)</f>
        <v>GUNPATH Santosh  UMG</v>
      </c>
      <c r="F97" s="8" t="str">
        <f>CONCATENATE('Women +35'!F97," ",'Women +35'!G97)</f>
        <v xml:space="preserve"> </v>
      </c>
      <c r="G97" s="8" t="str">
        <f>CONCATENATE('Women +40'!F97," ",'Women +40'!G97)</f>
        <v xml:space="preserve"> </v>
      </c>
      <c r="H97" s="8" t="str">
        <f>CONCATENATE('Women +50'!F98," ",'Women +50'!G98)</f>
        <v xml:space="preserve"> </v>
      </c>
      <c r="I97" s="375" t="str">
        <f>CONCATENATE('Women +60'!F98," ",'Women +60'!G98)</f>
        <v xml:space="preserve"> </v>
      </c>
    </row>
    <row r="98" spans="1:9" s="6" customFormat="1" ht="39.9" customHeight="1">
      <c r="A98" s="7">
        <f t="shared" si="1"/>
        <v>95</v>
      </c>
      <c r="B98" s="7" t="str">
        <f>CONCATENATE('Men 70+'!F99," ",'Men 70+'!G99)</f>
        <v xml:space="preserve"> </v>
      </c>
      <c r="C98" s="8" t="str">
        <f>CONCATENATE('Men 60+'!F98," ",'Men 60+'!G98)</f>
        <v xml:space="preserve"> </v>
      </c>
      <c r="D98" s="8" t="str">
        <f>CONCATENATE('Men 50+'!F99," ",'Men 50+'!G99)</f>
        <v xml:space="preserve"> </v>
      </c>
      <c r="E98" s="8" t="str">
        <f>CONCATENATE('Men 40+'!F99," ",'Men 40+'!G99)</f>
        <v>PARBHOODEEN Vishal UMG</v>
      </c>
      <c r="F98" s="8" t="str">
        <f>CONCATENATE('Women +35'!F98," ",'Women +35'!G98)</f>
        <v xml:space="preserve"> </v>
      </c>
      <c r="G98" s="8" t="str">
        <f>CONCATENATE('Women +40'!F98," ",'Women +40'!G98)</f>
        <v xml:space="preserve"> </v>
      </c>
      <c r="H98" s="8" t="str">
        <f>CONCATENATE('Women +50'!F99," ",'Women +50'!G99)</f>
        <v xml:space="preserve"> </v>
      </c>
      <c r="I98" s="375" t="str">
        <f>CONCATENATE('Women +60'!F99," ",'Women +60'!G99)</f>
        <v xml:space="preserve"> </v>
      </c>
    </row>
    <row r="99" spans="1:9" s="6" customFormat="1" ht="39.9" customHeight="1">
      <c r="A99" s="7">
        <f t="shared" si="1"/>
        <v>96</v>
      </c>
      <c r="B99" s="7" t="str">
        <f>CONCATENATE('Men 70+'!F100," ",'Men 70+'!G100)</f>
        <v xml:space="preserve"> </v>
      </c>
      <c r="C99" s="8" t="str">
        <f>CONCATENATE('Men 60+'!F99," ",'Men 60+'!G99)</f>
        <v xml:space="preserve"> </v>
      </c>
      <c r="D99" s="8" t="str">
        <f>CONCATENATE('Men 50+'!F100," ",'Men 50+'!G100)</f>
        <v xml:space="preserve"> </v>
      </c>
      <c r="E99" s="8" t="str">
        <f>CONCATENATE('Men 40+'!F100," ",'Men 40+'!G100)</f>
        <v>PILLAY Nathan JTTA</v>
      </c>
      <c r="F99" s="8" t="str">
        <f>CONCATENATE('Women +35'!F99," ",'Women +35'!G99)</f>
        <v xml:space="preserve"> </v>
      </c>
      <c r="G99" s="8" t="str">
        <f>CONCATENATE('Women +40'!F99," ",'Women +40'!G99)</f>
        <v xml:space="preserve"> </v>
      </c>
      <c r="H99" s="8" t="str">
        <f>CONCATENATE('Women +50'!F100," ",'Women +50'!G100)</f>
        <v xml:space="preserve"> </v>
      </c>
      <c r="I99" s="375" t="str">
        <f>CONCATENATE('Women +60'!F100," ",'Women +60'!G100)</f>
        <v xml:space="preserve"> </v>
      </c>
    </row>
    <row r="100" spans="1:9" s="6" customFormat="1" ht="39.9" customHeight="1">
      <c r="A100" s="7">
        <f t="shared" si="1"/>
        <v>97</v>
      </c>
      <c r="B100" s="7" t="str">
        <f>CONCATENATE('Men 70+'!F101," ",'Men 70+'!G101)</f>
        <v xml:space="preserve"> </v>
      </c>
      <c r="C100" s="8" t="str">
        <f>CONCATENATE('Men 60+'!F100," ",'Men 60+'!G100)</f>
        <v xml:space="preserve"> </v>
      </c>
      <c r="D100" s="8" t="str">
        <f>CONCATENATE('Men 50+'!F101," ",'Men 50+'!G101)</f>
        <v xml:space="preserve"> </v>
      </c>
      <c r="E100" s="8" t="str">
        <f>CONCATENATE('Men 40+'!F101," ",'Men 40+'!G101)</f>
        <v>AMOD Happy UMG</v>
      </c>
      <c r="F100" s="8" t="str">
        <f>CONCATENATE('Women +35'!F100," ",'Women +35'!G100)</f>
        <v xml:space="preserve"> </v>
      </c>
      <c r="G100" s="8" t="str">
        <f>CONCATENATE('Women +40'!F100," ",'Women +40'!G100)</f>
        <v xml:space="preserve"> </v>
      </c>
      <c r="H100" s="8" t="str">
        <f>CONCATENATE('Women +50'!F101," ",'Women +50'!G101)</f>
        <v xml:space="preserve"> </v>
      </c>
      <c r="I100" s="375" t="str">
        <f>CONCATENATE('Women +60'!F101," ",'Women +60'!G101)</f>
        <v xml:space="preserve"> </v>
      </c>
    </row>
    <row r="101" spans="1:9" s="6" customFormat="1" ht="39.9" customHeight="1">
      <c r="A101" s="7">
        <f t="shared" si="1"/>
        <v>98</v>
      </c>
      <c r="B101" s="7" t="str">
        <f>CONCATENATE('Men 70+'!F102," ",'Men 70+'!G102)</f>
        <v xml:space="preserve"> </v>
      </c>
      <c r="C101" s="8" t="str">
        <f>CONCATENATE('Men 60+'!F101," ",'Men 60+'!G101)</f>
        <v xml:space="preserve"> </v>
      </c>
      <c r="D101" s="8" t="str">
        <f>CONCATENATE('Men 50+'!F102," ",'Men 50+'!G102)</f>
        <v xml:space="preserve"> </v>
      </c>
      <c r="E101" s="8" t="str">
        <f>CONCATENATE('Men 40+'!F102," ",'Men 40+'!G102)</f>
        <v>DEVCHAND Himal JTTA</v>
      </c>
      <c r="F101" s="8" t="str">
        <f>CONCATENATE('Women +35'!F101," ",'Women +35'!G101)</f>
        <v xml:space="preserve"> </v>
      </c>
      <c r="G101" s="8" t="str">
        <f>CONCATENATE('Women +40'!F101," ",'Women +40'!G101)</f>
        <v xml:space="preserve"> </v>
      </c>
      <c r="H101" s="8" t="str">
        <f>CONCATENATE('Women +50'!F102," ",'Women +50'!G102)</f>
        <v xml:space="preserve"> </v>
      </c>
      <c r="I101" s="375" t="str">
        <f>CONCATENATE('Women +60'!F102," ",'Women +60'!G102)</f>
        <v xml:space="preserve"> </v>
      </c>
    </row>
    <row r="102" spans="1:9" s="6" customFormat="1" ht="39.9" customHeight="1">
      <c r="A102" s="7">
        <f t="shared" si="1"/>
        <v>99</v>
      </c>
      <c r="B102" s="7" t="str">
        <f>CONCATENATE('Men 70+'!F103," ",'Men 70+'!G103)</f>
        <v xml:space="preserve"> </v>
      </c>
      <c r="C102" s="8" t="str">
        <f>CONCATENATE('Men 60+'!F102," ",'Men 60+'!G102)</f>
        <v xml:space="preserve"> </v>
      </c>
      <c r="D102" s="8" t="str">
        <f>CONCATENATE('Men 50+'!F103," ",'Men 50+'!G103)</f>
        <v xml:space="preserve"> </v>
      </c>
      <c r="E102" s="8" t="str">
        <f>CONCATENATE('Men 40+'!F103," ",'Men 40+'!G103)</f>
        <v>OLIVIER Jannie JTTA</v>
      </c>
      <c r="F102" s="8" t="str">
        <f>CONCATENATE('Women +35'!F102," ",'Women +35'!G102)</f>
        <v xml:space="preserve"> </v>
      </c>
      <c r="G102" s="8" t="str">
        <f>CONCATENATE('Women +40'!F102," ",'Women +40'!G102)</f>
        <v xml:space="preserve"> </v>
      </c>
      <c r="H102" s="8" t="str">
        <f>CONCATENATE('Women +50'!F103," ",'Women +50'!G103)</f>
        <v xml:space="preserve"> </v>
      </c>
      <c r="I102" s="375" t="str">
        <f>CONCATENATE('Women +60'!F103," ",'Women +60'!G103)</f>
        <v xml:space="preserve"> </v>
      </c>
    </row>
    <row r="103" spans="1:9" s="6" customFormat="1" ht="39.9" customHeight="1">
      <c r="A103" s="7">
        <f t="shared" si="1"/>
        <v>100</v>
      </c>
      <c r="B103" s="7" t="str">
        <f>CONCATENATE('Men 70+'!F104," ",'Men 70+'!G104)</f>
        <v xml:space="preserve"> </v>
      </c>
      <c r="C103" s="8" t="str">
        <f>CONCATENATE('Men 60+'!F103," ",'Men 60+'!G103)</f>
        <v xml:space="preserve"> </v>
      </c>
      <c r="D103" s="8" t="str">
        <f>CONCATENATE('Men 50+'!F104," ",'Men 50+'!G104)</f>
        <v xml:space="preserve"> </v>
      </c>
      <c r="E103" s="8" t="str">
        <f>CONCATENATE('Men 40+'!F104," ",'Men 40+'!G104)</f>
        <v>RAGHUNAN Ronan ETK</v>
      </c>
      <c r="F103" s="8" t="str">
        <f>CONCATENATE('Women +35'!F103," ",'Women +35'!G103)</f>
        <v xml:space="preserve"> </v>
      </c>
      <c r="G103" s="8" t="str">
        <f>CONCATENATE('Women +40'!F103," ",'Women +40'!G103)</f>
        <v xml:space="preserve"> </v>
      </c>
      <c r="H103" s="8" t="str">
        <f>CONCATENATE('Women +50'!F104," ",'Women +50'!G104)</f>
        <v xml:space="preserve"> </v>
      </c>
      <c r="I103" s="375" t="str">
        <f>CONCATENATE('Women +60'!F104," ",'Women +60'!G104)</f>
        <v xml:space="preserve"> </v>
      </c>
    </row>
    <row r="104" spans="1:9" s="6" customFormat="1" ht="39.9" customHeight="1">
      <c r="A104" s="7">
        <f t="shared" si="1"/>
        <v>101</v>
      </c>
      <c r="B104" s="7" t="str">
        <f>CONCATENATE('Men 70+'!F105," ",'Men 70+'!G105)</f>
        <v xml:space="preserve"> </v>
      </c>
      <c r="C104" s="8" t="str">
        <f>CONCATENATE('Men 60+'!F104," ",'Men 60+'!G104)</f>
        <v xml:space="preserve"> </v>
      </c>
      <c r="D104" s="8" t="str">
        <f>CONCATENATE('Men 50+'!F105," ",'Men 50+'!G105)</f>
        <v xml:space="preserve"> </v>
      </c>
      <c r="E104" s="8" t="str">
        <f>CONCATENATE('Men 40+'!F105," ",'Men 40+'!G105)</f>
        <v>MANUEL Nas JTTA</v>
      </c>
      <c r="F104" s="8" t="str">
        <f>CONCATENATE('Women +35'!F104," ",'Women +35'!G104)</f>
        <v xml:space="preserve"> </v>
      </c>
      <c r="G104" s="8" t="str">
        <f>CONCATENATE('Women +40'!F104," ",'Women +40'!G104)</f>
        <v xml:space="preserve"> </v>
      </c>
      <c r="H104" s="8" t="str">
        <f>CONCATENATE('Women +50'!F105," ",'Women +50'!G105)</f>
        <v xml:space="preserve"> </v>
      </c>
      <c r="I104" s="375" t="str">
        <f>CONCATENATE('Women +60'!F105," ",'Women +60'!G105)</f>
        <v xml:space="preserve"> </v>
      </c>
    </row>
    <row r="105" spans="1:9" s="6" customFormat="1" ht="39.9" customHeight="1">
      <c r="A105" s="7">
        <f t="shared" si="1"/>
        <v>102</v>
      </c>
      <c r="B105" s="7" t="str">
        <f>CONCATENATE('Men 70+'!F106," ",'Men 70+'!G106)</f>
        <v xml:space="preserve"> </v>
      </c>
      <c r="C105" s="8" t="str">
        <f>CONCATENATE('Men 60+'!F105," ",'Men 60+'!G105)</f>
        <v xml:space="preserve"> </v>
      </c>
      <c r="D105" s="8" t="str">
        <f>CONCATENATE('Men 50+'!F106," ",'Men 50+'!G106)</f>
        <v xml:space="preserve"> </v>
      </c>
      <c r="E105" s="8" t="str">
        <f>CONCATENATE('Men 40+'!F106," ",'Men 40+'!G106)</f>
        <v>COETZER Gerrit SAVETTS</v>
      </c>
      <c r="F105" s="8" t="str">
        <f>CONCATENATE('Women +35'!F105," ",'Women +35'!G105)</f>
        <v xml:space="preserve"> </v>
      </c>
      <c r="G105" s="8" t="str">
        <f>CONCATENATE('Women +40'!F105," ",'Women +40'!G105)</f>
        <v xml:space="preserve"> </v>
      </c>
      <c r="H105" s="8" t="str">
        <f>CONCATENATE('Women +50'!F106," ",'Women +50'!G106)</f>
        <v xml:space="preserve"> </v>
      </c>
      <c r="I105" s="375" t="str">
        <f>CONCATENATE('Women +60'!F106," ",'Women +60'!G106)</f>
        <v xml:space="preserve"> </v>
      </c>
    </row>
    <row r="106" spans="1:9" s="6" customFormat="1" ht="39.9" customHeight="1">
      <c r="A106" s="7">
        <f t="shared" si="1"/>
        <v>103</v>
      </c>
      <c r="B106" s="7" t="str">
        <f>CONCATENATE('Men 70+'!F107," ",'Men 70+'!G107)</f>
        <v xml:space="preserve"> </v>
      </c>
      <c r="C106" s="8" t="str">
        <f>CONCATENATE('Men 60+'!F106," ",'Men 60+'!G106)</f>
        <v xml:space="preserve"> </v>
      </c>
      <c r="D106" s="8" t="str">
        <f>CONCATENATE('Men 50+'!F107," ",'Men 50+'!G107)</f>
        <v xml:space="preserve"> </v>
      </c>
      <c r="E106" s="8" t="str">
        <f>CONCATENATE('Men 40+'!F107," ",'Men 40+'!G107)</f>
        <v>MC KENZIE IK.  SANDF</v>
      </c>
      <c r="F106" s="8" t="str">
        <f>CONCATENATE('Women +35'!F106," ",'Women +35'!G106)</f>
        <v xml:space="preserve"> </v>
      </c>
      <c r="G106" s="8" t="str">
        <f>CONCATENATE('Women +40'!F106," ",'Women +40'!G106)</f>
        <v xml:space="preserve"> </v>
      </c>
      <c r="H106" s="8" t="str">
        <f>CONCATENATE('Women +50'!F107," ",'Women +50'!G107)</f>
        <v xml:space="preserve"> </v>
      </c>
      <c r="I106" s="375" t="str">
        <f>CONCATENATE('Women +60'!F107," ",'Women +60'!G107)</f>
        <v xml:space="preserve"> </v>
      </c>
    </row>
    <row r="107" spans="1:9" s="6" customFormat="1" ht="39.9" customHeight="1">
      <c r="A107" s="7">
        <f t="shared" si="1"/>
        <v>104</v>
      </c>
      <c r="B107" s="7" t="str">
        <f>CONCATENATE('Men 70+'!F108," ",'Men 70+'!G108)</f>
        <v xml:space="preserve"> </v>
      </c>
      <c r="C107" s="8" t="str">
        <f>CONCATENATE('Men 60+'!F107," ",'Men 60+'!G107)</f>
        <v xml:space="preserve"> </v>
      </c>
      <c r="D107" s="8" t="str">
        <f>CONCATENATE('Men 50+'!F108," ",'Men 50+'!G108)</f>
        <v xml:space="preserve"> </v>
      </c>
      <c r="E107" s="8" t="str">
        <f>CONCATENATE('Men 40+'!F108," ",'Men 40+'!G108)</f>
        <v>PATEL Nilesh ETK</v>
      </c>
      <c r="F107" s="8" t="str">
        <f>CONCATENATE('Women +35'!F107," ",'Women +35'!G107)</f>
        <v xml:space="preserve"> </v>
      </c>
      <c r="G107" s="8" t="str">
        <f>CONCATENATE('Women +40'!F107," ",'Women +40'!G107)</f>
        <v xml:space="preserve"> </v>
      </c>
      <c r="H107" s="8" t="str">
        <f>CONCATENATE('Women +50'!F108," ",'Women +50'!G108)</f>
        <v xml:space="preserve"> </v>
      </c>
      <c r="I107" s="375" t="str">
        <f>CONCATENATE('Women +60'!F108," ",'Women +60'!G108)</f>
        <v xml:space="preserve"> </v>
      </c>
    </row>
    <row r="108" spans="1:9" s="6" customFormat="1" ht="39.9" customHeight="1">
      <c r="A108" s="7">
        <f t="shared" si="1"/>
        <v>105</v>
      </c>
      <c r="B108" s="7" t="str">
        <f>CONCATENATE('Men 70+'!F109," ",'Men 70+'!G109)</f>
        <v xml:space="preserve"> </v>
      </c>
      <c r="C108" s="8" t="str">
        <f>CONCATENATE('Men 60+'!F108," ",'Men 60+'!G108)</f>
        <v xml:space="preserve"> </v>
      </c>
      <c r="D108" s="8" t="str">
        <f>CONCATENATE('Men 50+'!F109," ",'Men 50+'!G109)</f>
        <v xml:space="preserve"> </v>
      </c>
      <c r="E108" s="8" t="str">
        <f>CONCATENATE('Men 40+'!F109," ",'Men 40+'!G109)</f>
        <v>GOVENDER Nievasen ETK</v>
      </c>
      <c r="F108" s="8" t="str">
        <f>CONCATENATE('Women +35'!F108," ",'Women +35'!G108)</f>
        <v xml:space="preserve"> </v>
      </c>
      <c r="G108" s="8" t="str">
        <f>CONCATENATE('Women +40'!F108," ",'Women +40'!G108)</f>
        <v xml:space="preserve"> </v>
      </c>
      <c r="H108" s="8" t="str">
        <f>CONCATENATE('Women +50'!F109," ",'Women +50'!G109)</f>
        <v xml:space="preserve"> </v>
      </c>
      <c r="I108" s="375" t="str">
        <f>CONCATENATE('Women +60'!F109," ",'Women +60'!G109)</f>
        <v xml:space="preserve"> </v>
      </c>
    </row>
    <row r="109" spans="1:9" s="6" customFormat="1" ht="39.9" customHeight="1">
      <c r="A109" s="7">
        <f t="shared" si="1"/>
        <v>106</v>
      </c>
      <c r="B109" s="7" t="str">
        <f>CONCATENATE('Men 70+'!F110," ",'Men 70+'!G110)</f>
        <v xml:space="preserve"> </v>
      </c>
      <c r="C109" s="8" t="str">
        <f>CONCATENATE('Men 60+'!F109," ",'Men 60+'!G109)</f>
        <v xml:space="preserve"> </v>
      </c>
      <c r="D109" s="8" t="str">
        <f>CONCATENATE('Men 50+'!F110," ",'Men 50+'!G110)</f>
        <v xml:space="preserve"> </v>
      </c>
      <c r="E109" s="8" t="str">
        <f>CONCATENATE('Men 40+'!F110," ",'Men 40+'!G110)</f>
        <v>SABAN Anwar JTTA</v>
      </c>
      <c r="F109" s="8" t="str">
        <f>CONCATENATE('Women +35'!F109," ",'Women +35'!G109)</f>
        <v xml:space="preserve"> </v>
      </c>
      <c r="G109" s="8" t="str">
        <f>CONCATENATE('Women +40'!F109," ",'Women +40'!G109)</f>
        <v xml:space="preserve"> </v>
      </c>
      <c r="H109" s="8" t="str">
        <f>CONCATENATE('Women +50'!F110," ",'Women +50'!G110)</f>
        <v xml:space="preserve"> </v>
      </c>
      <c r="I109" s="375" t="str">
        <f>CONCATENATE('Women +60'!F110," ",'Women +60'!G110)</f>
        <v xml:space="preserve"> </v>
      </c>
    </row>
    <row r="110" spans="1:9" s="6" customFormat="1" ht="39.9" customHeight="1">
      <c r="A110" s="7">
        <f t="shared" si="1"/>
        <v>107</v>
      </c>
      <c r="B110" s="7" t="str">
        <f>CONCATENATE('Men 70+'!F111," ",'Men 70+'!G111)</f>
        <v xml:space="preserve"> </v>
      </c>
      <c r="C110" s="8" t="str">
        <f>CONCATENATE('Men 60+'!F110," ",'Men 60+'!G110)</f>
        <v xml:space="preserve"> </v>
      </c>
      <c r="D110" s="8" t="str">
        <f>CONCATENATE('Men 50+'!F111," ",'Men 50+'!G111)</f>
        <v xml:space="preserve"> </v>
      </c>
      <c r="E110" s="8" t="str">
        <f>CONCATENATE('Men 40+'!F111," ",'Men 40+'!G111)</f>
        <v>NAIPAL Rakesh UMG</v>
      </c>
      <c r="F110" s="8" t="str">
        <f>CONCATENATE('Women +35'!F110," ",'Women +35'!G110)</f>
        <v xml:space="preserve"> </v>
      </c>
      <c r="G110" s="8" t="str">
        <f>CONCATENATE('Women +40'!F110," ",'Women +40'!G110)</f>
        <v xml:space="preserve"> </v>
      </c>
      <c r="H110" s="8" t="str">
        <f>CONCATENATE('Women +50'!F111," ",'Women +50'!G111)</f>
        <v xml:space="preserve"> </v>
      </c>
      <c r="I110" s="375" t="str">
        <f>CONCATENATE('Women +60'!F111," ",'Women +60'!G111)</f>
        <v xml:space="preserve"> </v>
      </c>
    </row>
    <row r="111" spans="1:9" s="6" customFormat="1" ht="39.9" customHeight="1">
      <c r="A111" s="7">
        <f t="shared" si="1"/>
        <v>108</v>
      </c>
      <c r="B111" s="7" t="str">
        <f>CONCATENATE('Men 70+'!F112," ",'Men 70+'!G112)</f>
        <v xml:space="preserve"> </v>
      </c>
      <c r="C111" s="8" t="str">
        <f>CONCATENATE('Men 60+'!F111," ",'Men 60+'!G111)</f>
        <v xml:space="preserve"> </v>
      </c>
      <c r="D111" s="8" t="str">
        <f>CONCATENATE('Men 50+'!F112," ",'Men 50+'!G112)</f>
        <v xml:space="preserve"> </v>
      </c>
      <c r="E111" s="8" t="str">
        <f>CONCATENATE('Men 40+'!F112," ",'Men 40+'!G112)</f>
        <v>ABRAHAMS Sedick  CT</v>
      </c>
      <c r="F111" s="8" t="str">
        <f>CONCATENATE('Women +35'!F111," ",'Women +35'!G111)</f>
        <v xml:space="preserve"> </v>
      </c>
      <c r="G111" s="8" t="str">
        <f>CONCATENATE('Women +40'!F111," ",'Women +40'!G111)</f>
        <v xml:space="preserve"> </v>
      </c>
      <c r="H111" s="8" t="str">
        <f>CONCATENATE('Women +50'!F112," ",'Women +50'!G112)</f>
        <v xml:space="preserve"> </v>
      </c>
      <c r="I111" s="375" t="str">
        <f>CONCATENATE('Women +60'!F112," ",'Women +60'!G112)</f>
        <v xml:space="preserve"> </v>
      </c>
    </row>
    <row r="112" spans="1:9" s="6" customFormat="1" ht="39.9" customHeight="1">
      <c r="A112" s="7">
        <f t="shared" si="1"/>
        <v>109</v>
      </c>
      <c r="B112" s="7" t="str">
        <f>CONCATENATE('Men 70+'!F113," ",'Men 70+'!G113)</f>
        <v xml:space="preserve"> </v>
      </c>
      <c r="C112" s="8" t="str">
        <f>CONCATENATE('Men 60+'!F112," ",'Men 60+'!G112)</f>
        <v xml:space="preserve"> </v>
      </c>
      <c r="D112" s="8" t="str">
        <f>CONCATENATE('Men 50+'!F113," ",'Men 50+'!G113)</f>
        <v xml:space="preserve"> </v>
      </c>
      <c r="E112" s="8" t="str">
        <f>CONCATENATE('Men 40+'!F113," ",'Men 40+'!G113)</f>
        <v>William Rafube  FS</v>
      </c>
      <c r="F112" s="8" t="str">
        <f>CONCATENATE('Women +35'!F112," ",'Women +35'!G112)</f>
        <v xml:space="preserve"> </v>
      </c>
      <c r="G112" s="8" t="str">
        <f>CONCATENATE('Women +40'!F112," ",'Women +40'!G112)</f>
        <v xml:space="preserve"> </v>
      </c>
      <c r="H112" s="8" t="str">
        <f>CONCATENATE('Women +50'!F113," ",'Women +50'!G113)</f>
        <v xml:space="preserve"> </v>
      </c>
      <c r="I112" s="375" t="str">
        <f>CONCATENATE('Women +60'!F113," ",'Women +60'!G113)</f>
        <v xml:space="preserve"> </v>
      </c>
    </row>
    <row r="113" spans="1:9" s="6" customFormat="1" ht="39.9" customHeight="1">
      <c r="A113" s="7">
        <f t="shared" si="1"/>
        <v>110</v>
      </c>
      <c r="B113" s="7" t="str">
        <f>CONCATENATE('Men 70+'!F114," ",'Men 70+'!G114)</f>
        <v xml:space="preserve"> </v>
      </c>
      <c r="C113" s="8" t="str">
        <f>CONCATENATE('Men 60+'!F113," ",'Men 60+'!G113)</f>
        <v xml:space="preserve"> </v>
      </c>
      <c r="D113" s="8" t="str">
        <f>CONCATENATE('Men 50+'!F114," ",'Men 50+'!G114)</f>
        <v xml:space="preserve"> </v>
      </c>
      <c r="E113" s="8" t="str">
        <f>CONCATENATE('Men 40+'!F114," ",'Men 40+'!G114)</f>
        <v>BREDEVELDT Mark CT</v>
      </c>
      <c r="F113" s="8" t="str">
        <f>CONCATENATE('Women +35'!F113," ",'Women +35'!G113)</f>
        <v xml:space="preserve"> </v>
      </c>
      <c r="G113" s="8" t="str">
        <f>CONCATENATE('Women +40'!F113," ",'Women +40'!G113)</f>
        <v xml:space="preserve"> </v>
      </c>
      <c r="H113" s="8" t="str">
        <f>CONCATENATE('Women +50'!F114," ",'Women +50'!G114)</f>
        <v xml:space="preserve"> </v>
      </c>
      <c r="I113" s="375" t="str">
        <f>CONCATENATE('Women +60'!F114," ",'Women +60'!G114)</f>
        <v xml:space="preserve"> </v>
      </c>
    </row>
    <row r="114" spans="1:9" s="6" customFormat="1" ht="39.9" customHeight="1">
      <c r="A114" s="7">
        <f t="shared" si="1"/>
        <v>111</v>
      </c>
      <c r="B114" s="7" t="str">
        <f>CONCATENATE('Men 70+'!F115," ",'Men 70+'!G115)</f>
        <v xml:space="preserve"> </v>
      </c>
      <c r="C114" s="8" t="str">
        <f>CONCATENATE('Men 60+'!F114," ",'Men 60+'!G114)</f>
        <v xml:space="preserve"> </v>
      </c>
      <c r="D114" s="8" t="str">
        <f>CONCATENATE('Men 50+'!F115," ",'Men 50+'!G115)</f>
        <v xml:space="preserve"> </v>
      </c>
      <c r="E114" s="8" t="str">
        <f>CONCATENATE('Men 40+'!F115," ",'Men 40+'!G115)</f>
        <v>PHILLIPS Amien  CT</v>
      </c>
      <c r="F114" s="8" t="str">
        <f>CONCATENATE('Women +35'!F114," ",'Women +35'!G114)</f>
        <v xml:space="preserve"> </v>
      </c>
      <c r="G114" s="8" t="str">
        <f>CONCATENATE('Women +40'!F114," ",'Women +40'!G114)</f>
        <v xml:space="preserve"> </v>
      </c>
      <c r="H114" s="8" t="str">
        <f>CONCATENATE('Women +50'!F115," ",'Women +50'!G115)</f>
        <v xml:space="preserve"> </v>
      </c>
      <c r="I114" s="375" t="str">
        <f>CONCATENATE('Women +60'!F115," ",'Women +60'!G115)</f>
        <v xml:space="preserve"> </v>
      </c>
    </row>
    <row r="115" spans="1:9" s="6" customFormat="1" ht="39.9" customHeight="1">
      <c r="A115" s="7">
        <f t="shared" si="1"/>
        <v>112</v>
      </c>
      <c r="B115" s="7" t="str">
        <f>CONCATENATE('Men 70+'!F116," ",'Men 70+'!G116)</f>
        <v xml:space="preserve"> </v>
      </c>
      <c r="C115" s="8" t="str">
        <f>CONCATENATE('Men 60+'!F115," ",'Men 60+'!G115)</f>
        <v xml:space="preserve"> </v>
      </c>
      <c r="D115" s="8" t="str">
        <f>CONCATENATE('Men 50+'!F116," ",'Men 50+'!G116)</f>
        <v xml:space="preserve"> </v>
      </c>
      <c r="E115" s="8" t="str">
        <f>CONCATENATE('Men 40+'!F116," ",'Men 40+'!G116)</f>
        <v>HEROLD Lester CT</v>
      </c>
      <c r="F115" s="8" t="str">
        <f>CONCATENATE('Women +35'!F115," ",'Women +35'!G115)</f>
        <v xml:space="preserve"> </v>
      </c>
      <c r="G115" s="8" t="str">
        <f>CONCATENATE('Women +40'!F115," ",'Women +40'!G115)</f>
        <v xml:space="preserve"> </v>
      </c>
      <c r="H115" s="8" t="str">
        <f>CONCATENATE('Women +50'!F116," ",'Women +50'!G116)</f>
        <v xml:space="preserve"> </v>
      </c>
      <c r="I115" s="375" t="str">
        <f>CONCATENATE('Women +60'!F116," ",'Women +60'!G116)</f>
        <v xml:space="preserve"> </v>
      </c>
    </row>
    <row r="116" spans="1:9" s="6" customFormat="1" ht="39.9" customHeight="1">
      <c r="A116" s="7">
        <f t="shared" si="1"/>
        <v>113</v>
      </c>
      <c r="B116" s="7" t="str">
        <f>CONCATENATE('Men 70+'!F117," ",'Men 70+'!G117)</f>
        <v xml:space="preserve"> </v>
      </c>
      <c r="C116" s="8" t="str">
        <f>CONCATENATE('Men 60+'!F116," ",'Men 60+'!G116)</f>
        <v xml:space="preserve"> </v>
      </c>
      <c r="D116" s="8" t="str">
        <f>CONCATENATE('Men 50+'!F117," ",'Men 50+'!G117)</f>
        <v xml:space="preserve"> </v>
      </c>
      <c r="E116" s="8" t="str">
        <f>CONCATENATE('Men 40+'!F117," ",'Men 40+'!G117)</f>
        <v>JOHARDIEN Shahied CT</v>
      </c>
      <c r="F116" s="8" t="str">
        <f>CONCATENATE('Women +35'!F116," ",'Women +35'!G116)</f>
        <v xml:space="preserve"> </v>
      </c>
      <c r="G116" s="8" t="str">
        <f>CONCATENATE('Women +40'!F116," ",'Women +40'!G116)</f>
        <v xml:space="preserve"> </v>
      </c>
      <c r="H116" s="8" t="str">
        <f>CONCATENATE('Women +50'!F117," ",'Women +50'!G117)</f>
        <v xml:space="preserve"> </v>
      </c>
      <c r="I116" s="375" t="str">
        <f>CONCATENATE('Women +60'!F117," ",'Women +60'!G117)</f>
        <v xml:space="preserve"> </v>
      </c>
    </row>
    <row r="117" spans="1:9" s="6" customFormat="1" ht="39.9" customHeight="1">
      <c r="A117" s="7">
        <f t="shared" si="1"/>
        <v>114</v>
      </c>
      <c r="B117" s="7" t="str">
        <f>CONCATENATE('Men 70+'!F118," ",'Men 70+'!G118)</f>
        <v xml:space="preserve"> </v>
      </c>
      <c r="C117" s="8" t="str">
        <f>CONCATENATE('Men 60+'!F117," ",'Men 60+'!G117)</f>
        <v xml:space="preserve"> </v>
      </c>
      <c r="D117" s="8" t="str">
        <f>CONCATENATE('Men 50+'!F118," ",'Men 50+'!G118)</f>
        <v xml:space="preserve"> </v>
      </c>
      <c r="E117" s="8" t="str">
        <f>CONCATENATE('Men 40+'!F118," ",'Men 40+'!G118)</f>
        <v>VD DER HEYDE Jody CT</v>
      </c>
      <c r="F117" s="8" t="str">
        <f>CONCATENATE('Women +35'!F117," ",'Women +35'!G117)</f>
        <v xml:space="preserve"> </v>
      </c>
      <c r="G117" s="8" t="str">
        <f>CONCATENATE('Women +40'!F117," ",'Women +40'!G117)</f>
        <v xml:space="preserve"> </v>
      </c>
      <c r="H117" s="8" t="str">
        <f>CONCATENATE('Women +50'!F118," ",'Women +50'!G118)</f>
        <v xml:space="preserve"> </v>
      </c>
      <c r="I117" s="375" t="str">
        <f>CONCATENATE('Women +60'!F118," ",'Women +60'!G118)</f>
        <v xml:space="preserve"> </v>
      </c>
    </row>
    <row r="118" spans="1:9" s="6" customFormat="1" ht="39.9" customHeight="1">
      <c r="A118" s="7">
        <f t="shared" si="1"/>
        <v>115</v>
      </c>
      <c r="B118" s="7" t="str">
        <f>CONCATENATE('Men 70+'!F119," ",'Men 70+'!G119)</f>
        <v xml:space="preserve"> </v>
      </c>
      <c r="C118" s="8" t="str">
        <f>CONCATENATE('Men 60+'!F118," ",'Men 60+'!G118)</f>
        <v xml:space="preserve"> </v>
      </c>
      <c r="D118" s="8" t="str">
        <f>CONCATENATE('Men 50+'!F119," ",'Men 50+'!G119)</f>
        <v xml:space="preserve"> </v>
      </c>
      <c r="E118" s="8" t="str">
        <f>CONCATENATE('Men 40+'!F119," ",'Men 40+'!G119)</f>
        <v>BIPATH Ritesh UMG</v>
      </c>
      <c r="F118" s="8" t="str">
        <f>CONCATENATE('Women +35'!F118," ",'Women +35'!G118)</f>
        <v xml:space="preserve"> </v>
      </c>
      <c r="G118" s="8" t="str">
        <f>CONCATENATE('Women +40'!F118," ",'Women +40'!G118)</f>
        <v xml:space="preserve"> </v>
      </c>
      <c r="H118" s="8" t="str">
        <f>CONCATENATE('Women +50'!F119," ",'Women +50'!G119)</f>
        <v xml:space="preserve"> </v>
      </c>
      <c r="I118" s="375" t="str">
        <f>CONCATENATE('Women +60'!F119," ",'Women +60'!G119)</f>
        <v xml:space="preserve"> </v>
      </c>
    </row>
    <row r="119" spans="1:9" s="6" customFormat="1" ht="39.9" customHeight="1">
      <c r="A119" s="7">
        <f t="shared" si="1"/>
        <v>116</v>
      </c>
      <c r="B119" s="7" t="str">
        <f>CONCATENATE('Men 70+'!F120," ",'Men 70+'!G120)</f>
        <v xml:space="preserve"> </v>
      </c>
      <c r="C119" s="8" t="str">
        <f>CONCATENATE('Men 60+'!F119," ",'Men 60+'!G119)</f>
        <v xml:space="preserve"> </v>
      </c>
      <c r="D119" s="8" t="str">
        <f>CONCATENATE('Men 50+'!F120," ",'Men 50+'!G120)</f>
        <v xml:space="preserve"> </v>
      </c>
      <c r="E119" s="8" t="str">
        <f>CONCATENATE('Men 40+'!F120," ",'Men 40+'!G120)</f>
        <v>Jay Mannikum UMG</v>
      </c>
      <c r="F119" s="8" t="str">
        <f>CONCATENATE('Women +35'!F119," ",'Women +35'!G119)</f>
        <v xml:space="preserve"> </v>
      </c>
      <c r="G119" s="8" t="str">
        <f>CONCATENATE('Women +40'!F119," ",'Women +40'!G119)</f>
        <v xml:space="preserve"> </v>
      </c>
      <c r="H119" s="8" t="str">
        <f>CONCATENATE('Women +50'!F120," ",'Women +50'!G120)</f>
        <v xml:space="preserve"> </v>
      </c>
      <c r="I119" s="375" t="str">
        <f>CONCATENATE('Women +60'!F120," ",'Women +60'!G120)</f>
        <v xml:space="preserve"> </v>
      </c>
    </row>
    <row r="120" spans="1:9" s="6" customFormat="1" ht="39.9" customHeight="1">
      <c r="A120" s="7">
        <f t="shared" si="1"/>
        <v>117</v>
      </c>
      <c r="B120" s="7" t="str">
        <f>CONCATENATE('Men 70+'!F121," ",'Men 70+'!G121)</f>
        <v xml:space="preserve"> </v>
      </c>
      <c r="C120" s="8" t="str">
        <f>CONCATENATE('Men 60+'!F120," ",'Men 60+'!G120)</f>
        <v xml:space="preserve"> </v>
      </c>
      <c r="D120" s="8" t="str">
        <f>CONCATENATE('Men 50+'!F121," ",'Men 50+'!G121)</f>
        <v xml:space="preserve"> </v>
      </c>
      <c r="E120" s="8" t="str">
        <f>CONCATENATE('Men 40+'!F121," ",'Men 40+'!G121)</f>
        <v>KUWAR Avesh  ETTA</v>
      </c>
      <c r="F120" s="8" t="str">
        <f>CONCATENATE('Women +35'!F120," ",'Women +35'!G120)</f>
        <v xml:space="preserve"> </v>
      </c>
      <c r="G120" s="8" t="str">
        <f>CONCATENATE('Women +40'!F120," ",'Women +40'!G120)</f>
        <v xml:space="preserve"> </v>
      </c>
      <c r="H120" s="8" t="str">
        <f>CONCATENATE('Women +50'!F121," ",'Women +50'!G121)</f>
        <v xml:space="preserve"> </v>
      </c>
      <c r="I120" s="375" t="str">
        <f>CONCATENATE('Women +60'!F121," ",'Women +60'!G121)</f>
        <v xml:space="preserve"> </v>
      </c>
    </row>
    <row r="121" spans="1:9" s="6" customFormat="1" ht="39.9" customHeight="1">
      <c r="A121" s="7">
        <f t="shared" si="1"/>
        <v>118</v>
      </c>
      <c r="B121" s="7" t="str">
        <f>CONCATENATE('Men 70+'!F122," ",'Men 70+'!G122)</f>
        <v xml:space="preserve"> </v>
      </c>
      <c r="C121" s="8" t="str">
        <f>CONCATENATE('Men 60+'!F121," ",'Men 60+'!G121)</f>
        <v xml:space="preserve"> </v>
      </c>
      <c r="D121" s="8" t="str">
        <f>CONCATENATE('Men 50+'!F122," ",'Men 50+'!G122)</f>
        <v xml:space="preserve"> </v>
      </c>
      <c r="E121" s="8" t="str">
        <f>CONCATENATE('Men 40+'!F125," ",'Men 40+'!G125)</f>
        <v>FREDERICK Russel  CT</v>
      </c>
      <c r="F121" s="8" t="str">
        <f>CONCATENATE('Women +35'!F121," ",'Women +35'!G121)</f>
        <v xml:space="preserve"> </v>
      </c>
      <c r="G121" s="8" t="str">
        <f>CONCATENATE('Women +40'!F121," ",'Women +40'!G121)</f>
        <v xml:space="preserve"> </v>
      </c>
      <c r="H121" s="8" t="str">
        <f>CONCATENATE('Women +50'!F122," ",'Women +50'!G122)</f>
        <v xml:space="preserve"> </v>
      </c>
      <c r="I121" s="375" t="str">
        <f>CONCATENATE('Women +60'!F122," ",'Women +60'!G122)</f>
        <v xml:space="preserve"> </v>
      </c>
    </row>
    <row r="122" spans="1:9" s="6" customFormat="1" ht="39.9" customHeight="1">
      <c r="A122" s="7">
        <f t="shared" si="1"/>
        <v>119</v>
      </c>
      <c r="B122" s="7" t="str">
        <f>CONCATENATE('Men 70+'!F123," ",'Men 70+'!G123)</f>
        <v xml:space="preserve"> </v>
      </c>
      <c r="C122" s="8" t="str">
        <f>CONCATENATE('Men 60+'!F122," ",'Men 60+'!G122)</f>
        <v xml:space="preserve"> </v>
      </c>
      <c r="D122" s="8" t="str">
        <f>CONCATENATE('Men 50+'!F123," ",'Men 50+'!G123)</f>
        <v xml:space="preserve"> </v>
      </c>
      <c r="E122" s="8" t="str">
        <f>CONCATENATE('Men 40+'!F126," ",'Men 40+'!G126)</f>
        <v>UZOUKWU Emmanuel CT</v>
      </c>
      <c r="F122" s="8" t="str">
        <f>CONCATENATE('Women +35'!F122," ",'Women +35'!G122)</f>
        <v xml:space="preserve"> </v>
      </c>
      <c r="G122" s="8" t="str">
        <f>CONCATENATE('Women +40'!F122," ",'Women +40'!G122)</f>
        <v xml:space="preserve"> </v>
      </c>
      <c r="H122" s="8" t="str">
        <f>CONCATENATE('Women +50'!F123," ",'Women +50'!G123)</f>
        <v xml:space="preserve"> </v>
      </c>
      <c r="I122" s="375" t="str">
        <f>CONCATENATE('Women +60'!F123," ",'Women +60'!G123)</f>
        <v xml:space="preserve"> </v>
      </c>
    </row>
    <row r="123" spans="1:9" s="6" customFormat="1" ht="39.9" customHeight="1">
      <c r="A123" s="7">
        <f t="shared" si="1"/>
        <v>120</v>
      </c>
      <c r="B123" s="7" t="str">
        <f>CONCATENATE('Men 70+'!F124," ",'Men 70+'!G124)</f>
        <v xml:space="preserve"> </v>
      </c>
      <c r="C123" s="8" t="str">
        <f>CONCATENATE('Men 60+'!F123," ",'Men 60+'!G123)</f>
        <v xml:space="preserve"> </v>
      </c>
      <c r="D123" s="8" t="str">
        <f>CONCATENATE('Men 50+'!F124," ",'Men 50+'!G124)</f>
        <v xml:space="preserve"> </v>
      </c>
      <c r="E123" s="8" t="str">
        <f>CONCATENATE('Men 40+'!F127," ",'Men 40+'!G127)</f>
        <v>BOOYSENS Deon CT</v>
      </c>
      <c r="F123" s="8" t="str">
        <f>CONCATENATE('Women +35'!F123," ",'Women +35'!G123)</f>
        <v xml:space="preserve"> </v>
      </c>
      <c r="G123" s="8" t="str">
        <f>CONCATENATE('Women +40'!F123," ",'Women +40'!G123)</f>
        <v xml:space="preserve"> </v>
      </c>
      <c r="H123" s="8" t="str">
        <f>CONCATENATE('Women +50'!F124," ",'Women +50'!G124)</f>
        <v xml:space="preserve"> </v>
      </c>
      <c r="I123" s="375" t="str">
        <f>CONCATENATE('Women +60'!F124," ",'Women +60'!G124)</f>
        <v xml:space="preserve"> </v>
      </c>
    </row>
    <row r="124" spans="1:9" s="6" customFormat="1" ht="39.9" customHeight="1">
      <c r="A124" s="7">
        <f t="shared" si="1"/>
        <v>121</v>
      </c>
      <c r="B124" s="7" t="str">
        <f>CONCATENATE('Men 70+'!F125," ",'Men 70+'!G125)</f>
        <v xml:space="preserve"> </v>
      </c>
      <c r="C124" s="8" t="str">
        <f>CONCATENATE('Men 60+'!F124," ",'Men 60+'!G124)</f>
        <v xml:space="preserve"> </v>
      </c>
      <c r="D124" s="8" t="str">
        <f>CONCATENATE('Men 50+'!F125," ",'Men 50+'!G125)</f>
        <v xml:space="preserve"> </v>
      </c>
      <c r="E124" s="8" t="str">
        <f>CONCATENATE('Men 40+'!F128," ",'Men 40+'!G128)</f>
        <v>DARIES Kirk  CT</v>
      </c>
      <c r="F124" s="8" t="str">
        <f>CONCATENATE('Women +35'!F124," ",'Women +35'!G124)</f>
        <v xml:space="preserve"> </v>
      </c>
      <c r="G124" s="8" t="str">
        <f>CONCATENATE('Women +40'!F124," ",'Women +40'!G124)</f>
        <v xml:space="preserve"> </v>
      </c>
      <c r="H124" s="8" t="str">
        <f>CONCATENATE('Women +50'!F125," ",'Women +50'!G125)</f>
        <v xml:space="preserve"> </v>
      </c>
      <c r="I124" s="375" t="str">
        <f>CONCATENATE('Women +60'!F125," ",'Women +60'!G125)</f>
        <v xml:space="preserve"> </v>
      </c>
    </row>
    <row r="125" spans="1:9" s="6" customFormat="1" ht="39.9" customHeight="1">
      <c r="A125" s="7">
        <f t="shared" si="1"/>
        <v>122</v>
      </c>
      <c r="B125" s="7" t="str">
        <f>CONCATENATE('Men 70+'!F126," ",'Men 70+'!G126)</f>
        <v xml:space="preserve"> </v>
      </c>
      <c r="C125" s="8" t="str">
        <f>CONCATENATE('Men 60+'!F125," ",'Men 60+'!G125)</f>
        <v xml:space="preserve"> </v>
      </c>
      <c r="D125" s="8" t="str">
        <f>CONCATENATE('Men 50+'!F126," ",'Men 50+'!G126)</f>
        <v xml:space="preserve"> </v>
      </c>
      <c r="E125" s="8" t="str">
        <f>CONCATENATE('Men 40+'!F129," ",'Men 40+'!G129)</f>
        <v>Antony BULLEN JTTA</v>
      </c>
      <c r="F125" s="8" t="str">
        <f>CONCATENATE('Women +35'!F125," ",'Women +35'!G125)</f>
        <v xml:space="preserve"> </v>
      </c>
      <c r="G125" s="8" t="str">
        <f>CONCATENATE('Women +40'!F125," ",'Women +40'!G125)</f>
        <v xml:space="preserve"> </v>
      </c>
      <c r="H125" s="8" t="str">
        <f>CONCATENATE('Women +50'!F126," ",'Women +50'!G126)</f>
        <v xml:space="preserve"> </v>
      </c>
      <c r="I125" s="375" t="str">
        <f>CONCATENATE('Women +60'!F126," ",'Women +60'!G126)</f>
        <v xml:space="preserve"> </v>
      </c>
    </row>
    <row r="126" spans="1:9" s="6" customFormat="1" ht="39.9" customHeight="1">
      <c r="A126" s="7">
        <f t="shared" si="1"/>
        <v>123</v>
      </c>
      <c r="B126" s="7" t="str">
        <f>CONCATENATE('Men 70+'!F127," ",'Men 70+'!G127)</f>
        <v xml:space="preserve"> </v>
      </c>
      <c r="C126" s="8" t="str">
        <f>CONCATENATE('Men 60+'!F126," ",'Men 60+'!G126)</f>
        <v xml:space="preserve"> </v>
      </c>
      <c r="D126" s="8" t="str">
        <f>CONCATENATE('Men 50+'!F127," ",'Men 50+'!G127)</f>
        <v xml:space="preserve"> </v>
      </c>
      <c r="E126" s="8" t="str">
        <f>CONCATENATE('Men 40+'!F130," ",'Men 40+'!G130)</f>
        <v>RAMLUGAN Raveen ETTA</v>
      </c>
      <c r="F126" s="8" t="str">
        <f>CONCATENATE('Women +35'!F126," ",'Women +35'!G126)</f>
        <v xml:space="preserve"> </v>
      </c>
      <c r="G126" s="8" t="str">
        <f>CONCATENATE('Women +40'!F126," ",'Women +40'!G126)</f>
        <v xml:space="preserve"> </v>
      </c>
      <c r="H126" s="8" t="str">
        <f>CONCATENATE('Women +50'!F127," ",'Women +50'!G127)</f>
        <v xml:space="preserve"> </v>
      </c>
      <c r="I126" s="375" t="str">
        <f>CONCATENATE('Women +60'!F127," ",'Women +60'!G127)</f>
        <v xml:space="preserve"> </v>
      </c>
    </row>
    <row r="127" spans="1:9" s="6" customFormat="1" ht="39.9" customHeight="1">
      <c r="A127" s="7">
        <f t="shared" si="1"/>
        <v>124</v>
      </c>
      <c r="B127" s="7" t="str">
        <f>CONCATENATE('Men 70+'!F128," ",'Men 70+'!G128)</f>
        <v xml:space="preserve"> </v>
      </c>
      <c r="C127" s="8" t="str">
        <f>CONCATENATE('Men 60+'!F127," ",'Men 60+'!G127)</f>
        <v xml:space="preserve"> </v>
      </c>
      <c r="D127" s="8" t="str">
        <f>CONCATENATE('Men 50+'!F128," ",'Men 50+'!G128)</f>
        <v xml:space="preserve"> </v>
      </c>
      <c r="E127" s="8" t="str">
        <f>CONCATENATE('Men 40+'!F131," ",'Men 40+'!G131)</f>
        <v>NGEWU Samkelo  ETTA</v>
      </c>
      <c r="F127" s="8" t="str">
        <f>CONCATENATE('Women +35'!F127," ",'Women +35'!G127)</f>
        <v xml:space="preserve"> </v>
      </c>
      <c r="G127" s="8" t="str">
        <f>CONCATENATE('Women +40'!F127," ",'Women +40'!G127)</f>
        <v xml:space="preserve"> </v>
      </c>
      <c r="H127" s="8" t="str">
        <f>CONCATENATE('Women +50'!F128," ",'Women +50'!G128)</f>
        <v xml:space="preserve"> </v>
      </c>
      <c r="I127" s="375" t="str">
        <f>CONCATENATE('Women +60'!F128," ",'Women +60'!G128)</f>
        <v xml:space="preserve"> </v>
      </c>
    </row>
    <row r="128" spans="1:9" s="6" customFormat="1" ht="39.9" customHeight="1">
      <c r="A128" s="7">
        <f t="shared" si="1"/>
        <v>125</v>
      </c>
      <c r="B128" s="7" t="str">
        <f>CONCATENATE('Men 70+'!F129," ",'Men 70+'!G129)</f>
        <v xml:space="preserve"> </v>
      </c>
      <c r="C128" s="8" t="str">
        <f>CONCATENATE('Men 60+'!F128," ",'Men 60+'!G128)</f>
        <v xml:space="preserve"> </v>
      </c>
      <c r="D128" s="8" t="str">
        <f>CONCATENATE('Men 50+'!F129," ",'Men 50+'!G129)</f>
        <v xml:space="preserve"> </v>
      </c>
      <c r="E128" s="8" t="str">
        <f>CONCATENATE('Men 40+'!F132," ",'Men 40+'!G132)</f>
        <v>MANIKUM Jayabalan(UMG) UMG</v>
      </c>
      <c r="F128" s="8" t="str">
        <f>CONCATENATE('Women +35'!F128," ",'Women +35'!G128)</f>
        <v xml:space="preserve"> </v>
      </c>
      <c r="G128" s="8" t="str">
        <f>CONCATENATE('Women +40'!F128," ",'Women +40'!G128)</f>
        <v xml:space="preserve"> </v>
      </c>
      <c r="H128" s="8" t="str">
        <f>CONCATENATE('Women +50'!F129," ",'Women +50'!G129)</f>
        <v xml:space="preserve"> </v>
      </c>
      <c r="I128" s="375" t="str">
        <f>CONCATENATE('Women +60'!F129," ",'Women +60'!G129)</f>
        <v xml:space="preserve"> </v>
      </c>
    </row>
    <row r="129" spans="1:9" s="6" customFormat="1" ht="39.9" customHeight="1">
      <c r="A129" s="7">
        <f t="shared" si="1"/>
        <v>126</v>
      </c>
      <c r="B129" s="7" t="str">
        <f>CONCATENATE('Men 70+'!F130," ",'Men 70+'!G130)</f>
        <v xml:space="preserve"> </v>
      </c>
      <c r="C129" s="8" t="str">
        <f>CONCATENATE('Men 60+'!F129," ",'Men 60+'!G129)</f>
        <v xml:space="preserve"> </v>
      </c>
      <c r="D129" s="8" t="str">
        <f>CONCATENATE('Men 50+'!F130," ",'Men 50+'!G130)</f>
        <v xml:space="preserve"> </v>
      </c>
      <c r="E129" s="8" t="str">
        <f>CONCATENATE('Men 40+'!F133," ",'Men 40+'!G133)</f>
        <v>SMOOK Hendry FS</v>
      </c>
      <c r="F129" s="8" t="str">
        <f>CONCATENATE('Women +35'!F129," ",'Women +35'!G129)</f>
        <v xml:space="preserve"> </v>
      </c>
      <c r="G129" s="8" t="str">
        <f>CONCATENATE('Women +40'!F129," ",'Women +40'!G129)</f>
        <v xml:space="preserve"> </v>
      </c>
      <c r="H129" s="8" t="str">
        <f>CONCATENATE('Women +50'!F130," ",'Women +50'!G130)</f>
        <v xml:space="preserve"> </v>
      </c>
      <c r="I129" s="375" t="str">
        <f>CONCATENATE('Women +60'!F130," ",'Women +60'!G130)</f>
        <v xml:space="preserve"> </v>
      </c>
    </row>
    <row r="130" spans="1:9" s="6" customFormat="1" ht="39.9" customHeight="1">
      <c r="A130" s="7">
        <f t="shared" si="1"/>
        <v>127</v>
      </c>
      <c r="B130" s="7" t="str">
        <f>CONCATENATE('Men 70+'!F131," ",'Men 70+'!G131)</f>
        <v xml:space="preserve"> </v>
      </c>
      <c r="C130" s="8" t="str">
        <f>CONCATENATE('Men 60+'!F130," ",'Men 60+'!G130)</f>
        <v xml:space="preserve"> </v>
      </c>
      <c r="D130" s="8" t="str">
        <f>CONCATENATE('Men 50+'!F131," ",'Men 50+'!G131)</f>
        <v xml:space="preserve"> </v>
      </c>
      <c r="E130" s="8" t="str">
        <f>CONCATENATE('Men 40+'!F134," ",'Men 40+'!G134)</f>
        <v>Vusi PHOKOMPE GN</v>
      </c>
      <c r="F130" s="8" t="str">
        <f>CONCATENATE('Women +35'!F130," ",'Women +35'!G130)</f>
        <v xml:space="preserve"> </v>
      </c>
      <c r="G130" s="8" t="str">
        <f>CONCATENATE('Women +40'!F130," ",'Women +40'!G130)</f>
        <v xml:space="preserve"> </v>
      </c>
      <c r="H130" s="8" t="str">
        <f>CONCATENATE('Women +50'!F131," ",'Women +50'!G131)</f>
        <v xml:space="preserve"> </v>
      </c>
      <c r="I130" s="375" t="str">
        <f>CONCATENATE('Women +60'!F131," ",'Women +60'!G131)</f>
        <v xml:space="preserve"> </v>
      </c>
    </row>
    <row r="131" spans="1:9" s="6" customFormat="1" ht="39.9" customHeight="1">
      <c r="A131" s="7">
        <f t="shared" si="1"/>
        <v>128</v>
      </c>
      <c r="B131" s="7" t="str">
        <f>CONCATENATE('Men 70+'!F132," ",'Men 70+'!G132)</f>
        <v xml:space="preserve"> </v>
      </c>
      <c r="C131" s="8" t="str">
        <f>CONCATENATE('Men 60+'!F131," ",'Men 60+'!G131)</f>
        <v xml:space="preserve"> </v>
      </c>
      <c r="D131" s="8" t="str">
        <f>CONCATENATE('Men 50+'!F132," ",'Men 50+'!G132)</f>
        <v xml:space="preserve"> </v>
      </c>
      <c r="E131" s="8" t="str">
        <f>CONCATENATE('Men 40+'!F135," ",'Men 40+'!G135)</f>
        <v>Arrie WEILBACH JTTA</v>
      </c>
      <c r="F131" s="8" t="str">
        <f>CONCATENATE('Women +35'!F131," ",'Women +35'!G131)</f>
        <v xml:space="preserve"> </v>
      </c>
      <c r="G131" s="8" t="str">
        <f>CONCATENATE('Women +40'!F131," ",'Women +40'!G131)</f>
        <v xml:space="preserve"> </v>
      </c>
      <c r="H131" s="8" t="str">
        <f>CONCATENATE('Women +50'!F132," ",'Women +50'!G132)</f>
        <v xml:space="preserve"> </v>
      </c>
      <c r="I131" s="375" t="str">
        <f>CONCATENATE('Women +60'!F132," ",'Women +60'!G132)</f>
        <v xml:space="preserve"> </v>
      </c>
    </row>
    <row r="132" spans="1:9" s="6" customFormat="1" ht="39.9" customHeight="1">
      <c r="A132" s="7">
        <f t="shared" si="1"/>
        <v>129</v>
      </c>
      <c r="B132" s="7" t="str">
        <f>CONCATENATE('Men 70+'!F133," ",'Men 70+'!G133)</f>
        <v xml:space="preserve"> </v>
      </c>
      <c r="C132" s="8" t="str">
        <f>CONCATENATE('Men 60+'!F132," ",'Men 60+'!G132)</f>
        <v xml:space="preserve"> </v>
      </c>
      <c r="D132" s="8" t="str">
        <f>CONCATENATE('Men 50+'!F133," ",'Men 50+'!G133)</f>
        <v xml:space="preserve"> </v>
      </c>
      <c r="E132" s="8" t="str">
        <f>CONCATENATE('Men 40+'!F136," ",'Men 40+'!G136)</f>
        <v xml:space="preserve"> PARBHOO Gitesh JTTA</v>
      </c>
      <c r="F132" s="8" t="str">
        <f>CONCATENATE('Women +35'!F132," ",'Women +35'!G132)</f>
        <v xml:space="preserve"> </v>
      </c>
      <c r="G132" s="8" t="str">
        <f>CONCATENATE('Women +40'!F132," ",'Women +40'!G132)</f>
        <v xml:space="preserve"> </v>
      </c>
      <c r="H132" s="8" t="str">
        <f>CONCATENATE('Women +50'!F133," ",'Women +50'!G133)</f>
        <v xml:space="preserve"> </v>
      </c>
      <c r="I132" s="375" t="str">
        <f>CONCATENATE('Women +60'!F133," ",'Women +60'!G133)</f>
        <v xml:space="preserve"> </v>
      </c>
    </row>
    <row r="133" spans="1:9" s="6" customFormat="1" ht="39.9" customHeight="1">
      <c r="A133" s="7">
        <f t="shared" si="1"/>
        <v>130</v>
      </c>
      <c r="B133" s="7" t="str">
        <f>CONCATENATE('Men 70+'!F134," ",'Men 70+'!G134)</f>
        <v xml:space="preserve"> </v>
      </c>
      <c r="C133" s="8" t="str">
        <f>CONCATENATE('Men 60+'!F133," ",'Men 60+'!G133)</f>
        <v xml:space="preserve"> </v>
      </c>
      <c r="D133" s="8" t="str">
        <f>CONCATENATE('Men 50+'!F134," ",'Men 50+'!G134)</f>
        <v xml:space="preserve"> </v>
      </c>
      <c r="E133" s="8" t="str">
        <f>CONCATENATE('Men 40+'!F137," ",'Men 40+'!G137)</f>
        <v>Faheem ESSOP OTHER</v>
      </c>
      <c r="F133" s="8" t="str">
        <f>CONCATENATE('Women +35'!F133," ",'Women +35'!G133)</f>
        <v xml:space="preserve"> </v>
      </c>
      <c r="G133" s="8" t="str">
        <f>CONCATENATE('Women +40'!F133," ",'Women +40'!G133)</f>
        <v xml:space="preserve"> </v>
      </c>
      <c r="H133" s="8" t="str">
        <f>CONCATENATE('Women +50'!F134," ",'Women +50'!G134)</f>
        <v xml:space="preserve"> </v>
      </c>
      <c r="I133" s="375" t="str">
        <f>CONCATENATE('Women +60'!F134," ",'Women +60'!G134)</f>
        <v xml:space="preserve"> </v>
      </c>
    </row>
    <row r="134" spans="1:9" s="6" customFormat="1" ht="39.9" customHeight="1">
      <c r="A134" s="7">
        <f t="shared" ref="A134:A197" si="2">A133+1</f>
        <v>131</v>
      </c>
      <c r="B134" s="7" t="str">
        <f>CONCATENATE('Men 70+'!F135," ",'Men 70+'!G135)</f>
        <v xml:space="preserve"> </v>
      </c>
      <c r="C134" s="8" t="str">
        <f>CONCATENATE('Men 60+'!F134," ",'Men 60+'!G134)</f>
        <v xml:space="preserve"> </v>
      </c>
      <c r="D134" s="8" t="str">
        <f>CONCATENATE('Men 50+'!F135," ",'Men 50+'!G135)</f>
        <v xml:space="preserve"> </v>
      </c>
      <c r="E134" s="8" t="str">
        <f>CONCATENATE('Men 40+'!F138," ",'Men 40+'!G138)</f>
        <v>Mohamed MANSOOR OTHER</v>
      </c>
      <c r="F134" s="8" t="str">
        <f>CONCATENATE('Women +35'!F134," ",'Women +35'!G134)</f>
        <v xml:space="preserve"> </v>
      </c>
      <c r="G134" s="8" t="str">
        <f>CONCATENATE('Women +40'!F134," ",'Women +40'!G134)</f>
        <v xml:space="preserve"> </v>
      </c>
      <c r="H134" s="8" t="str">
        <f>CONCATENATE('Women +50'!F135," ",'Women +50'!G135)</f>
        <v xml:space="preserve"> </v>
      </c>
      <c r="I134" s="375" t="str">
        <f>CONCATENATE('Women +60'!F135," ",'Women +60'!G135)</f>
        <v xml:space="preserve"> </v>
      </c>
    </row>
    <row r="135" spans="1:9" s="6" customFormat="1" ht="39.9" customHeight="1">
      <c r="A135" s="7">
        <f t="shared" si="2"/>
        <v>132</v>
      </c>
      <c r="B135" s="7" t="str">
        <f>CONCATENATE('Men 70+'!F136," ",'Men 70+'!G136)</f>
        <v xml:space="preserve"> </v>
      </c>
      <c r="C135" s="8" t="str">
        <f>CONCATENATE('Men 60+'!F135," ",'Men 60+'!G135)</f>
        <v xml:space="preserve"> </v>
      </c>
      <c r="D135" s="8" t="str">
        <f>CONCATENATE('Men 50+'!F136," ",'Men 50+'!G136)</f>
        <v xml:space="preserve"> </v>
      </c>
      <c r="E135" s="8" t="str">
        <f>CONCATENATE('Men 40+'!F139," ",'Men 40+'!G139)</f>
        <v>NAIK Greg  SANDF</v>
      </c>
      <c r="F135" s="8" t="str">
        <f>CONCATENATE('Women +35'!F135," ",'Women +35'!G135)</f>
        <v xml:space="preserve"> </v>
      </c>
      <c r="G135" s="8" t="str">
        <f>CONCATENATE('Women +40'!F135," ",'Women +40'!G135)</f>
        <v xml:space="preserve"> </v>
      </c>
      <c r="H135" s="8" t="str">
        <f>CONCATENATE('Women +50'!F136," ",'Women +50'!G136)</f>
        <v xml:space="preserve"> </v>
      </c>
      <c r="I135" s="375" t="str">
        <f>CONCATENATE('Women +60'!F136," ",'Women +60'!G136)</f>
        <v xml:space="preserve"> </v>
      </c>
    </row>
    <row r="136" spans="1:9" s="6" customFormat="1" ht="39.9" customHeight="1">
      <c r="A136" s="7">
        <f t="shared" si="2"/>
        <v>133</v>
      </c>
      <c r="B136" s="7" t="str">
        <f>CONCATENATE('Men 70+'!F137," ",'Men 70+'!G137)</f>
        <v xml:space="preserve"> </v>
      </c>
      <c r="C136" s="8" t="str">
        <f>CONCATENATE('Men 60+'!F136," ",'Men 60+'!G136)</f>
        <v xml:space="preserve"> </v>
      </c>
      <c r="D136" s="8" t="str">
        <f>CONCATENATE('Men 50+'!F137," ",'Men 50+'!G137)</f>
        <v xml:space="preserve"> </v>
      </c>
      <c r="E136" s="8" t="str">
        <f>CONCATENATE('Men 40+'!F140," ",'Men 40+'!G140)</f>
        <v>MAHARAJ Ashen JTTA</v>
      </c>
      <c r="F136" s="8" t="str">
        <f>CONCATENATE('Women +35'!F136," ",'Women +35'!G136)</f>
        <v xml:space="preserve"> </v>
      </c>
      <c r="G136" s="8" t="str">
        <f>CONCATENATE('Women +40'!F136," ",'Women +40'!G136)</f>
        <v xml:space="preserve"> </v>
      </c>
      <c r="H136" s="8" t="str">
        <f>CONCATENATE('Women +50'!F137," ",'Women +50'!G137)</f>
        <v xml:space="preserve"> </v>
      </c>
      <c r="I136" s="375" t="str">
        <f>CONCATENATE('Women +60'!F137," ",'Women +60'!G137)</f>
        <v xml:space="preserve"> </v>
      </c>
    </row>
    <row r="137" spans="1:9" s="6" customFormat="1" ht="39.9" customHeight="1">
      <c r="A137" s="7">
        <f t="shared" si="2"/>
        <v>134</v>
      </c>
      <c r="B137" s="7" t="str">
        <f>CONCATENATE('Men 70+'!F138," ",'Men 70+'!G138)</f>
        <v xml:space="preserve"> </v>
      </c>
      <c r="C137" s="8" t="str">
        <f>CONCATENATE('Men 60+'!F137," ",'Men 60+'!G137)</f>
        <v xml:space="preserve"> </v>
      </c>
      <c r="D137" s="8" t="str">
        <f>CONCATENATE('Men 50+'!F138," ",'Men 50+'!G138)</f>
        <v xml:space="preserve"> </v>
      </c>
      <c r="E137" s="8" t="str">
        <f>CONCATENATE('Men 40+'!F141," ",'Men 40+'!G141)</f>
        <v>ESTERHUIZEN Antheny FS</v>
      </c>
      <c r="F137" s="8" t="str">
        <f>CONCATENATE('Women +35'!F137," ",'Women +35'!G137)</f>
        <v xml:space="preserve"> </v>
      </c>
      <c r="G137" s="8" t="str">
        <f>CONCATENATE('Women +40'!F137," ",'Women +40'!G137)</f>
        <v xml:space="preserve"> </v>
      </c>
      <c r="H137" s="8" t="str">
        <f>CONCATENATE('Women +50'!F138," ",'Women +50'!G138)</f>
        <v xml:space="preserve"> </v>
      </c>
      <c r="I137" s="375" t="str">
        <f>CONCATENATE('Women +60'!F138," ",'Women +60'!G138)</f>
        <v xml:space="preserve"> </v>
      </c>
    </row>
    <row r="138" spans="1:9" s="6" customFormat="1" ht="39.9" customHeight="1">
      <c r="A138" s="7">
        <f t="shared" si="2"/>
        <v>135</v>
      </c>
      <c r="B138" s="7" t="str">
        <f>CONCATENATE('Men 70+'!F139," ",'Men 70+'!G139)</f>
        <v xml:space="preserve"> </v>
      </c>
      <c r="C138" s="8" t="str">
        <f>CONCATENATE('Men 60+'!F138," ",'Men 60+'!G138)</f>
        <v xml:space="preserve"> </v>
      </c>
      <c r="D138" s="8" t="str">
        <f>CONCATENATE('Men 50+'!F139," ",'Men 50+'!G139)</f>
        <v xml:space="preserve"> </v>
      </c>
      <c r="E138" s="8"/>
      <c r="F138" s="8" t="str">
        <f>CONCATENATE('Women +35'!F138," ",'Women +35'!G138)</f>
        <v xml:space="preserve"> </v>
      </c>
      <c r="G138" s="8" t="str">
        <f>CONCATENATE('Women +40'!F138," ",'Women +40'!G138)</f>
        <v xml:space="preserve"> </v>
      </c>
      <c r="H138" s="8" t="str">
        <f>CONCATENATE('Women +50'!F139," ",'Women +50'!G139)</f>
        <v xml:space="preserve"> </v>
      </c>
      <c r="I138" s="375" t="str">
        <f>CONCATENATE('Women +60'!F139," ",'Women +60'!G139)</f>
        <v xml:space="preserve"> </v>
      </c>
    </row>
    <row r="139" spans="1:9" s="6" customFormat="1" ht="39.9" customHeight="1">
      <c r="A139" s="7">
        <f t="shared" si="2"/>
        <v>136</v>
      </c>
      <c r="B139" s="7" t="str">
        <f>CONCATENATE('Men 70+'!F140," ",'Men 70+'!G140)</f>
        <v xml:space="preserve"> </v>
      </c>
      <c r="C139" s="8" t="str">
        <f>CONCATENATE('Men 60+'!F139," ",'Men 60+'!G139)</f>
        <v xml:space="preserve"> </v>
      </c>
      <c r="D139" s="8" t="str">
        <f>CONCATENATE('Men 50+'!F140," ",'Men 50+'!G140)</f>
        <v xml:space="preserve"> </v>
      </c>
      <c r="E139" s="8"/>
      <c r="F139" s="8" t="str">
        <f>CONCATENATE('Women +35'!F139," ",'Women +35'!G139)</f>
        <v xml:space="preserve"> </v>
      </c>
      <c r="G139" s="8" t="str">
        <f>CONCATENATE('Women +40'!F139," ",'Women +40'!G139)</f>
        <v xml:space="preserve"> </v>
      </c>
      <c r="H139" s="8" t="str">
        <f>CONCATENATE('Women +50'!F140," ",'Women +50'!G140)</f>
        <v xml:space="preserve"> </v>
      </c>
      <c r="I139" s="375" t="str">
        <f>CONCATENATE('Women +60'!F140," ",'Women +60'!G140)</f>
        <v xml:space="preserve"> </v>
      </c>
    </row>
    <row r="140" spans="1:9" s="6" customFormat="1" ht="39.9" customHeight="1">
      <c r="A140" s="7">
        <f t="shared" si="2"/>
        <v>137</v>
      </c>
      <c r="B140" s="7" t="str">
        <f>CONCATENATE('Men 70+'!F141," ",'Men 70+'!G141)</f>
        <v xml:space="preserve"> </v>
      </c>
      <c r="C140" s="8" t="str">
        <f>CONCATENATE('Men 60+'!F140," ",'Men 60+'!G140)</f>
        <v xml:space="preserve"> </v>
      </c>
      <c r="D140" s="8" t="str">
        <f>CONCATENATE('Men 50+'!F141," ",'Men 50+'!G141)</f>
        <v xml:space="preserve"> </v>
      </c>
      <c r="E140" s="8"/>
      <c r="F140" s="8" t="str">
        <f>CONCATENATE('Women +35'!F140," ",'Women +35'!G140)</f>
        <v xml:space="preserve"> </v>
      </c>
      <c r="G140" s="8" t="str">
        <f>CONCATENATE('Women +40'!F140," ",'Women +40'!G140)</f>
        <v xml:space="preserve"> </v>
      </c>
      <c r="H140" s="8" t="str">
        <f>CONCATENATE('Women +50'!F141," ",'Women +50'!G141)</f>
        <v xml:space="preserve"> </v>
      </c>
      <c r="I140" s="375" t="str">
        <f>CONCATENATE('Women +60'!F141," ",'Women +60'!G141)</f>
        <v xml:space="preserve"> </v>
      </c>
    </row>
    <row r="141" spans="1:9" s="6" customFormat="1" ht="39.9" customHeight="1">
      <c r="A141" s="7">
        <f t="shared" si="2"/>
        <v>138</v>
      </c>
      <c r="B141" s="7" t="str">
        <f>CONCATENATE('Men 70+'!F142," ",'Men 70+'!G142)</f>
        <v xml:space="preserve"> </v>
      </c>
      <c r="C141" s="8" t="str">
        <f>CONCATENATE('Men 60+'!F141," ",'Men 60+'!G141)</f>
        <v xml:space="preserve"> </v>
      </c>
      <c r="D141" s="8" t="str">
        <f>CONCATENATE('Men 50+'!F142," ",'Men 50+'!G142)</f>
        <v xml:space="preserve"> </v>
      </c>
      <c r="E141" s="8"/>
      <c r="F141" s="8" t="str">
        <f>CONCATENATE('Women +35'!F141," ",'Women +35'!G141)</f>
        <v xml:space="preserve"> </v>
      </c>
      <c r="G141" s="8" t="str">
        <f>CONCATENATE('Women +40'!F141," ",'Women +40'!G141)</f>
        <v xml:space="preserve"> </v>
      </c>
      <c r="H141" s="8" t="str">
        <f>CONCATENATE('Women +50'!F142," ",'Women +50'!G142)</f>
        <v xml:space="preserve"> </v>
      </c>
      <c r="I141" s="375" t="str">
        <f>CONCATENATE('Women +60'!F142," ",'Women +60'!G142)</f>
        <v xml:space="preserve"> </v>
      </c>
    </row>
    <row r="142" spans="1:9" s="6" customFormat="1" ht="39.9" customHeight="1">
      <c r="A142" s="7">
        <f t="shared" si="2"/>
        <v>139</v>
      </c>
      <c r="B142" s="7" t="str">
        <f>CONCATENATE('Men 70+'!F143," ",'Men 70+'!G143)</f>
        <v xml:space="preserve"> </v>
      </c>
      <c r="C142" s="8" t="str">
        <f>CONCATENATE('Men 60+'!F142," ",'Men 60+'!G142)</f>
        <v xml:space="preserve"> </v>
      </c>
      <c r="D142" s="8" t="str">
        <f>CONCATENATE('Men 50+'!F143," ",'Men 50+'!G143)</f>
        <v xml:space="preserve"> </v>
      </c>
      <c r="E142" s="8"/>
      <c r="F142" s="8" t="str">
        <f>CONCATENATE('Women +35'!F142," ",'Women +35'!G142)</f>
        <v xml:space="preserve"> </v>
      </c>
      <c r="G142" s="8" t="str">
        <f>CONCATENATE('Women +40'!F142," ",'Women +40'!G142)</f>
        <v xml:space="preserve"> </v>
      </c>
      <c r="H142" s="8" t="str">
        <f>CONCATENATE('Women +50'!F143," ",'Women +50'!G143)</f>
        <v xml:space="preserve"> </v>
      </c>
      <c r="I142" s="375" t="str">
        <f>CONCATENATE('Women +60'!F143," ",'Women +60'!G143)</f>
        <v xml:space="preserve"> </v>
      </c>
    </row>
    <row r="143" spans="1:9" s="6" customFormat="1" ht="39.9" customHeight="1">
      <c r="A143" s="7">
        <f t="shared" si="2"/>
        <v>140</v>
      </c>
      <c r="B143" s="7" t="str">
        <f>CONCATENATE('Men 70+'!F144," ",'Men 70+'!G144)</f>
        <v xml:space="preserve"> </v>
      </c>
      <c r="C143" s="8" t="str">
        <f>CONCATENATE('Men 60+'!F143," ",'Men 60+'!G143)</f>
        <v xml:space="preserve"> </v>
      </c>
      <c r="D143" s="8" t="str">
        <f>CONCATENATE('Men 50+'!F144," ",'Men 50+'!G144)</f>
        <v xml:space="preserve"> </v>
      </c>
      <c r="E143" s="8"/>
      <c r="F143" s="8" t="str">
        <f>CONCATENATE('Women +35'!F143," ",'Women +35'!G143)</f>
        <v xml:space="preserve"> </v>
      </c>
      <c r="G143" s="8" t="str">
        <f>CONCATENATE('Women +40'!F143," ",'Women +40'!G143)</f>
        <v xml:space="preserve"> </v>
      </c>
      <c r="H143" s="8" t="str">
        <f>CONCATENATE('Women +50'!F144," ",'Women +50'!G144)</f>
        <v xml:space="preserve"> </v>
      </c>
      <c r="I143" s="375" t="str">
        <f>CONCATENATE('Women +60'!F144," ",'Women +60'!G144)</f>
        <v xml:space="preserve"> </v>
      </c>
    </row>
    <row r="144" spans="1:9" s="6" customFormat="1" ht="39.9" customHeight="1">
      <c r="A144" s="7">
        <f t="shared" si="2"/>
        <v>141</v>
      </c>
      <c r="B144" s="7" t="str">
        <f>CONCATENATE('Men 70+'!F145," ",'Men 70+'!G145)</f>
        <v xml:space="preserve"> </v>
      </c>
      <c r="C144" s="8" t="str">
        <f>CONCATENATE('Men 60+'!F144," ",'Men 60+'!G144)</f>
        <v xml:space="preserve"> </v>
      </c>
      <c r="D144" s="8" t="str">
        <f>CONCATENATE('Men 50+'!F145," ",'Men 50+'!G145)</f>
        <v xml:space="preserve"> </v>
      </c>
      <c r="E144" s="8"/>
      <c r="F144" s="8" t="str">
        <f>CONCATENATE('Women +35'!F144," ",'Women +35'!G144)</f>
        <v xml:space="preserve"> </v>
      </c>
      <c r="G144" s="8" t="str">
        <f>CONCATENATE('Women +40'!F144," ",'Women +40'!G144)</f>
        <v xml:space="preserve"> </v>
      </c>
      <c r="H144" s="8" t="str">
        <f>CONCATENATE('Women +50'!F145," ",'Women +50'!G145)</f>
        <v xml:space="preserve"> </v>
      </c>
      <c r="I144" s="375" t="str">
        <f>CONCATENATE('Women +60'!F145," ",'Women +60'!G145)</f>
        <v xml:space="preserve"> </v>
      </c>
    </row>
    <row r="145" spans="1:9" s="6" customFormat="1" ht="39.9" customHeight="1">
      <c r="A145" s="7">
        <f t="shared" si="2"/>
        <v>142</v>
      </c>
      <c r="B145" s="7" t="str">
        <f>CONCATENATE('Men 70+'!F146," ",'Men 70+'!G146)</f>
        <v xml:space="preserve"> </v>
      </c>
      <c r="C145" s="8" t="str">
        <f>CONCATENATE('Men 60+'!F145," ",'Men 60+'!G145)</f>
        <v xml:space="preserve"> </v>
      </c>
      <c r="D145" s="8" t="str">
        <f>CONCATENATE('Men 50+'!F146," ",'Men 50+'!G146)</f>
        <v xml:space="preserve"> </v>
      </c>
      <c r="E145" s="8"/>
      <c r="F145" s="8" t="str">
        <f>CONCATENATE('Women +35'!F145," ",'Women +35'!G145)</f>
        <v xml:space="preserve"> </v>
      </c>
      <c r="G145" s="8" t="str">
        <f>CONCATENATE('Women +40'!F145," ",'Women +40'!G145)</f>
        <v xml:space="preserve"> </v>
      </c>
      <c r="H145" s="8" t="str">
        <f>CONCATENATE('Women +50'!F146," ",'Women +50'!G146)</f>
        <v xml:space="preserve"> </v>
      </c>
      <c r="I145" s="375" t="str">
        <f>CONCATENATE('Women +60'!F146," ",'Women +60'!G146)</f>
        <v xml:space="preserve"> </v>
      </c>
    </row>
    <row r="146" spans="1:9" s="6" customFormat="1" ht="39.9" customHeight="1">
      <c r="A146" s="7">
        <f t="shared" si="2"/>
        <v>143</v>
      </c>
      <c r="B146" s="7" t="str">
        <f>CONCATENATE('Men 70+'!F147," ",'Men 70+'!G147)</f>
        <v xml:space="preserve"> </v>
      </c>
      <c r="C146" s="8" t="str">
        <f>CONCATENATE('Men 60+'!F146," ",'Men 60+'!G146)</f>
        <v xml:space="preserve"> </v>
      </c>
      <c r="D146" s="8" t="str">
        <f>CONCATENATE('Men 50+'!F147," ",'Men 50+'!G147)</f>
        <v xml:space="preserve"> </v>
      </c>
      <c r="E146" s="8"/>
      <c r="F146" s="8" t="str">
        <f>CONCATENATE('Women +35'!F146," ",'Women +35'!G146)</f>
        <v xml:space="preserve"> </v>
      </c>
      <c r="G146" s="8" t="str">
        <f>CONCATENATE('Women +40'!F146," ",'Women +40'!G146)</f>
        <v xml:space="preserve"> </v>
      </c>
      <c r="H146" s="8" t="str">
        <f>CONCATENATE('Women +50'!F147," ",'Women +50'!G147)</f>
        <v xml:space="preserve"> </v>
      </c>
      <c r="I146" s="375" t="str">
        <f>CONCATENATE('Women +60'!F147," ",'Women +60'!G147)</f>
        <v xml:space="preserve"> </v>
      </c>
    </row>
    <row r="147" spans="1:9" s="6" customFormat="1" ht="39.9" customHeight="1">
      <c r="A147" s="7">
        <f t="shared" si="2"/>
        <v>144</v>
      </c>
      <c r="B147" s="7" t="str">
        <f>CONCATENATE('Men 70+'!F148," ",'Men 70+'!G148)</f>
        <v xml:space="preserve"> </v>
      </c>
      <c r="C147" s="8" t="str">
        <f>CONCATENATE('Men 60+'!F147," ",'Men 60+'!G147)</f>
        <v xml:space="preserve"> </v>
      </c>
      <c r="D147" s="8" t="str">
        <f>CONCATENATE('Men 50+'!F148," ",'Men 50+'!G148)</f>
        <v xml:space="preserve"> </v>
      </c>
      <c r="E147" s="8"/>
      <c r="F147" s="8" t="str">
        <f>CONCATENATE('Women +35'!F147," ",'Women +35'!G147)</f>
        <v xml:space="preserve"> </v>
      </c>
      <c r="G147" s="8" t="str">
        <f>CONCATENATE('Women +40'!F147," ",'Women +40'!G147)</f>
        <v xml:space="preserve"> </v>
      </c>
      <c r="H147" s="8" t="str">
        <f>CONCATENATE('Women +50'!F148," ",'Women +50'!G148)</f>
        <v xml:space="preserve"> </v>
      </c>
      <c r="I147" s="375" t="str">
        <f>CONCATENATE('Women +60'!F148," ",'Women +60'!G148)</f>
        <v xml:space="preserve"> </v>
      </c>
    </row>
    <row r="148" spans="1:9" s="6" customFormat="1" ht="39.9" customHeight="1">
      <c r="A148" s="7">
        <f t="shared" si="2"/>
        <v>145</v>
      </c>
      <c r="B148" s="7" t="str">
        <f>CONCATENATE('Men 70+'!F149," ",'Men 70+'!G149)</f>
        <v xml:space="preserve"> </v>
      </c>
      <c r="C148" s="8" t="str">
        <f>CONCATENATE('Men 60+'!F148," ",'Men 60+'!G148)</f>
        <v xml:space="preserve"> </v>
      </c>
      <c r="D148" s="8" t="str">
        <f>CONCATENATE('Men 50+'!F149," ",'Men 50+'!G149)</f>
        <v xml:space="preserve"> </v>
      </c>
      <c r="E148" s="8"/>
      <c r="F148" s="8" t="str">
        <f>CONCATENATE('Women +35'!F148," ",'Women +35'!G148)</f>
        <v xml:space="preserve"> </v>
      </c>
      <c r="G148" s="8" t="str">
        <f>CONCATENATE('Women +40'!F148," ",'Women +40'!G148)</f>
        <v xml:space="preserve"> </v>
      </c>
      <c r="H148" s="8" t="str">
        <f>CONCATENATE('Women +50'!F149," ",'Women +50'!G149)</f>
        <v xml:space="preserve"> </v>
      </c>
      <c r="I148" s="375" t="str">
        <f>CONCATENATE('Women +60'!F149," ",'Women +60'!G149)</f>
        <v xml:space="preserve"> </v>
      </c>
    </row>
    <row r="149" spans="1:9" s="6" customFormat="1" ht="39.9" customHeight="1">
      <c r="A149" s="7">
        <f t="shared" si="2"/>
        <v>146</v>
      </c>
      <c r="B149" s="7" t="str">
        <f>CONCATENATE('Men 70+'!F150," ",'Men 70+'!G150)</f>
        <v xml:space="preserve"> </v>
      </c>
      <c r="C149" s="8" t="str">
        <f>CONCATENATE('Men 60+'!F149," ",'Men 60+'!G149)</f>
        <v xml:space="preserve"> </v>
      </c>
      <c r="D149" s="8" t="str">
        <f>CONCATENATE('Men 50+'!F150," ",'Men 50+'!G150)</f>
        <v xml:space="preserve"> </v>
      </c>
      <c r="E149" s="8"/>
      <c r="F149" s="8" t="str">
        <f>CONCATENATE('Women +35'!F149," ",'Women +35'!G149)</f>
        <v xml:space="preserve"> </v>
      </c>
      <c r="G149" s="8" t="str">
        <f>CONCATENATE('Women +40'!F149," ",'Women +40'!G149)</f>
        <v xml:space="preserve"> </v>
      </c>
      <c r="H149" s="8" t="str">
        <f>CONCATENATE('Women +50'!F150," ",'Women +50'!G150)</f>
        <v xml:space="preserve"> </v>
      </c>
      <c r="I149" s="375" t="str">
        <f>CONCATENATE('Women +60'!F150," ",'Women +60'!G150)</f>
        <v xml:space="preserve"> </v>
      </c>
    </row>
    <row r="150" spans="1:9" s="6" customFormat="1" ht="39.9" customHeight="1">
      <c r="A150" s="7">
        <f t="shared" si="2"/>
        <v>147</v>
      </c>
      <c r="B150" s="7" t="str">
        <f>CONCATENATE('Men 70+'!F151," ",'Men 70+'!G151)</f>
        <v xml:space="preserve"> </v>
      </c>
      <c r="C150" s="8" t="str">
        <f>CONCATENATE('Men 60+'!F150," ",'Men 60+'!G150)</f>
        <v xml:space="preserve"> </v>
      </c>
      <c r="D150" s="8" t="str">
        <f>CONCATENATE('Men 50+'!F151," ",'Men 50+'!G151)</f>
        <v xml:space="preserve"> </v>
      </c>
      <c r="E150" s="8"/>
      <c r="F150" s="8" t="str">
        <f>CONCATENATE('Women +35'!F150," ",'Women +35'!G150)</f>
        <v xml:space="preserve"> </v>
      </c>
      <c r="G150" s="8" t="str">
        <f>CONCATENATE('Women +40'!F150," ",'Women +40'!G150)</f>
        <v xml:space="preserve"> </v>
      </c>
      <c r="H150" s="8" t="str">
        <f>CONCATENATE('Women +50'!F151," ",'Women +50'!G151)</f>
        <v xml:space="preserve"> </v>
      </c>
      <c r="I150" s="375" t="str">
        <f>CONCATENATE('Women +60'!F151," ",'Women +60'!G151)</f>
        <v xml:space="preserve"> </v>
      </c>
    </row>
    <row r="151" spans="1:9" s="6" customFormat="1" ht="39.9" customHeight="1">
      <c r="A151" s="7">
        <f t="shared" si="2"/>
        <v>148</v>
      </c>
      <c r="B151" s="7" t="str">
        <f>CONCATENATE('Men 70+'!F152," ",'Men 70+'!G152)</f>
        <v xml:space="preserve"> </v>
      </c>
      <c r="C151" s="8" t="str">
        <f>CONCATENATE('Men 60+'!F151," ",'Men 60+'!G151)</f>
        <v xml:space="preserve"> </v>
      </c>
      <c r="D151" s="8" t="str">
        <f>CONCATENATE('Men 50+'!F152," ",'Men 50+'!G152)</f>
        <v xml:space="preserve"> </v>
      </c>
      <c r="E151" s="8"/>
      <c r="F151" s="8" t="str">
        <f>CONCATENATE('Women +35'!F151," ",'Women +35'!G151)</f>
        <v xml:space="preserve"> </v>
      </c>
      <c r="G151" s="8"/>
      <c r="H151" s="8" t="str">
        <f>CONCATENATE('Women +50'!F152," ",'Women +50'!G152)</f>
        <v xml:space="preserve"> </v>
      </c>
      <c r="I151" s="375" t="str">
        <f>CONCATENATE('Women +60'!F152," ",'Women +60'!G152)</f>
        <v xml:space="preserve"> </v>
      </c>
    </row>
    <row r="152" spans="1:9" s="6" customFormat="1" ht="39.9" customHeight="1">
      <c r="A152" s="7">
        <f t="shared" si="2"/>
        <v>149</v>
      </c>
      <c r="B152" s="7" t="str">
        <f>CONCATENATE('Men 70+'!F153," ",'Men 70+'!G153)</f>
        <v xml:space="preserve"> </v>
      </c>
      <c r="C152" s="8" t="str">
        <f>CONCATENATE('Men 60+'!F152," ",'Men 60+'!G152)</f>
        <v xml:space="preserve"> </v>
      </c>
      <c r="D152" s="8" t="str">
        <f>CONCATENATE('Men 50+'!F153," ",'Men 50+'!G153)</f>
        <v xml:space="preserve"> </v>
      </c>
      <c r="E152" s="8"/>
      <c r="F152" s="8" t="str">
        <f>CONCATENATE('Women +35'!F152," ",'Women +35'!G152)</f>
        <v xml:space="preserve"> </v>
      </c>
      <c r="G152" s="8" t="str">
        <f>CONCATENATE('[2]Women +40'!F153," ",'[2]Women +40'!G153)</f>
        <v xml:space="preserve"> </v>
      </c>
      <c r="H152" s="8" t="str">
        <f>CONCATENATE('Women +50'!F153," ",'Women +50'!G153)</f>
        <v xml:space="preserve"> </v>
      </c>
      <c r="I152" s="375" t="str">
        <f>CONCATENATE('Women +60'!F153," ",'Women +60'!G153)</f>
        <v xml:space="preserve"> </v>
      </c>
    </row>
    <row r="153" spans="1:9" s="6" customFormat="1" ht="39.9" customHeight="1">
      <c r="A153" s="7">
        <f t="shared" si="2"/>
        <v>150</v>
      </c>
      <c r="B153" s="7" t="str">
        <f>CONCATENATE('Men 70+'!F154," ",'Men 70+'!G154)</f>
        <v xml:space="preserve"> </v>
      </c>
      <c r="C153" s="8" t="str">
        <f>CONCATENATE('Men 60+'!F153," ",'Men 60+'!G153)</f>
        <v xml:space="preserve"> </v>
      </c>
      <c r="D153" s="8" t="str">
        <f>CONCATENATE('Men 50+'!F154," ",'Men 50+'!G154)</f>
        <v xml:space="preserve"> </v>
      </c>
      <c r="E153" s="8"/>
      <c r="F153" s="8" t="str">
        <f>CONCATENATE('Women +35'!F153," ",'Women +35'!G153)</f>
        <v xml:space="preserve"> </v>
      </c>
      <c r="G153" s="8" t="str">
        <f>CONCATENATE('[2]Women +40'!F154," ",'[2]Women +40'!G154)</f>
        <v xml:space="preserve"> </v>
      </c>
      <c r="H153" s="8" t="str">
        <f>CONCATENATE('Women +50'!F154," ",'Women +50'!G154)</f>
        <v xml:space="preserve"> </v>
      </c>
      <c r="I153" s="375" t="str">
        <f>CONCATENATE('Women +60'!F154," ",'Women +60'!G154)</f>
        <v xml:space="preserve"> </v>
      </c>
    </row>
    <row r="154" spans="1:9" s="6" customFormat="1" ht="39.9" customHeight="1">
      <c r="A154" s="7">
        <f t="shared" si="2"/>
        <v>151</v>
      </c>
      <c r="B154" s="7" t="str">
        <f>CONCATENATE('Men 70+'!F155," ",'Men 70+'!G155)</f>
        <v xml:space="preserve"> </v>
      </c>
      <c r="C154" s="8" t="str">
        <f>CONCATENATE('Men 60+'!F154," ",'Men 60+'!G154)</f>
        <v xml:space="preserve"> </v>
      </c>
      <c r="D154" s="8" t="str">
        <f>CONCATENATE('Men 50+'!F155," ",'Men 50+'!G155)</f>
        <v xml:space="preserve"> </v>
      </c>
      <c r="E154" s="8"/>
      <c r="F154" s="8" t="str">
        <f>CONCATENATE('Women +35'!F154," ",'Women +35'!G154)</f>
        <v xml:space="preserve"> </v>
      </c>
      <c r="G154" s="8" t="str">
        <f>CONCATENATE('[2]Women +40'!F155," ",'[2]Women +40'!G155)</f>
        <v xml:space="preserve"> </v>
      </c>
      <c r="H154" s="8" t="str">
        <f>CONCATENATE('Women +50'!F155," ",'Women +50'!G155)</f>
        <v xml:space="preserve"> </v>
      </c>
      <c r="I154" s="375" t="str">
        <f>CONCATENATE('Women +60'!F155," ",'Women +60'!G155)</f>
        <v xml:space="preserve"> </v>
      </c>
    </row>
    <row r="155" spans="1:9" s="6" customFormat="1" ht="39.9" customHeight="1">
      <c r="A155" s="7">
        <f t="shared" si="2"/>
        <v>152</v>
      </c>
      <c r="B155" s="7" t="str">
        <f>CONCATENATE('Men 70+'!F156," ",'Men 70+'!G156)</f>
        <v xml:space="preserve"> </v>
      </c>
      <c r="C155" s="8" t="str">
        <f>CONCATENATE('Men 60+'!F155," ",'Men 60+'!G155)</f>
        <v xml:space="preserve"> </v>
      </c>
      <c r="D155" s="8" t="str">
        <f>CONCATENATE('Men 50+'!F156," ",'Men 50+'!G156)</f>
        <v xml:space="preserve"> </v>
      </c>
      <c r="E155" s="8"/>
      <c r="F155" s="8" t="str">
        <f>CONCATENATE('Women +35'!F155," ",'Women +35'!G155)</f>
        <v xml:space="preserve"> </v>
      </c>
      <c r="G155" s="8" t="str">
        <f>CONCATENATE('[2]Women +40'!F156," ",'[2]Women +40'!G156)</f>
        <v xml:space="preserve"> </v>
      </c>
      <c r="H155" s="8" t="str">
        <f>CONCATENATE('Women +50'!F156," ",'Women +50'!G156)</f>
        <v xml:space="preserve"> </v>
      </c>
      <c r="I155" s="375" t="str">
        <f>CONCATENATE('Women +60'!F156," ",'Women +60'!G156)</f>
        <v xml:space="preserve"> </v>
      </c>
    </row>
    <row r="156" spans="1:9" s="6" customFormat="1" ht="39.9" customHeight="1">
      <c r="A156" s="7">
        <f t="shared" si="2"/>
        <v>153</v>
      </c>
      <c r="B156" s="7" t="str">
        <f>CONCATENATE('Men 70+'!F157," ",'Men 70+'!G157)</f>
        <v xml:space="preserve"> </v>
      </c>
      <c r="C156" s="8" t="str">
        <f>CONCATENATE('Men 60+'!F156," ",'Men 60+'!G156)</f>
        <v xml:space="preserve"> </v>
      </c>
      <c r="D156" s="8" t="str">
        <f>CONCATENATE('Men 50+'!F157," ",'Men 50+'!G157)</f>
        <v xml:space="preserve"> </v>
      </c>
      <c r="E156" s="8"/>
      <c r="F156" s="8" t="str">
        <f>CONCATENATE('Women +35'!F156," ",'Women +35'!G156)</f>
        <v xml:space="preserve"> </v>
      </c>
      <c r="G156" s="8" t="str">
        <f>CONCATENATE('[2]Women +40'!F157," ",'[2]Women +40'!G157)</f>
        <v xml:space="preserve"> </v>
      </c>
      <c r="H156" s="8" t="str">
        <f>CONCATENATE('Women +50'!F157," ",'Women +50'!G157)</f>
        <v xml:space="preserve"> </v>
      </c>
      <c r="I156" s="375" t="str">
        <f>CONCATENATE('Women +60'!F157," ",'Women +60'!G157)</f>
        <v xml:space="preserve"> </v>
      </c>
    </row>
    <row r="157" spans="1:9" s="6" customFormat="1" ht="39.9" customHeight="1">
      <c r="A157" s="7">
        <f t="shared" si="2"/>
        <v>154</v>
      </c>
      <c r="B157" s="7" t="str">
        <f>CONCATENATE('Men 70+'!F158," ",'Men 70+'!G158)</f>
        <v xml:space="preserve"> </v>
      </c>
      <c r="C157" s="8" t="str">
        <f>CONCATENATE('Men 60+'!F157," ",'Men 60+'!G157)</f>
        <v xml:space="preserve"> </v>
      </c>
      <c r="D157" s="8" t="str">
        <f>CONCATENATE('Men 50+'!F158," ",'Men 50+'!G158)</f>
        <v xml:space="preserve"> </v>
      </c>
      <c r="E157" s="8"/>
      <c r="F157" s="8" t="str">
        <f>CONCATENATE('Women +35'!F157," ",'Women +35'!G157)</f>
        <v xml:space="preserve"> </v>
      </c>
      <c r="G157" s="8" t="str">
        <f>CONCATENATE('[2]Women +40'!F158," ",'[2]Women +40'!G158)</f>
        <v xml:space="preserve"> </v>
      </c>
      <c r="H157" s="8" t="str">
        <f>CONCATENATE('Women +50'!F158," ",'Women +50'!G158)</f>
        <v xml:space="preserve"> </v>
      </c>
      <c r="I157" s="375" t="str">
        <f>CONCATENATE('Women +60'!F158," ",'Women +60'!G158)</f>
        <v xml:space="preserve"> </v>
      </c>
    </row>
    <row r="158" spans="1:9" s="6" customFormat="1" ht="39.9" customHeight="1">
      <c r="A158" s="7">
        <f t="shared" si="2"/>
        <v>155</v>
      </c>
      <c r="B158" s="7" t="str">
        <f>CONCATENATE('Men 70+'!F159," ",'Men 70+'!G159)</f>
        <v xml:space="preserve"> </v>
      </c>
      <c r="C158" s="8" t="str">
        <f>CONCATENATE('Men 60+'!F158," ",'Men 60+'!G158)</f>
        <v xml:space="preserve"> </v>
      </c>
      <c r="D158" s="8" t="str">
        <f>CONCATENATE('Men 50+'!F159," ",'Men 50+'!G159)</f>
        <v xml:space="preserve"> </v>
      </c>
      <c r="E158" s="8"/>
      <c r="F158" s="8" t="str">
        <f>CONCATENATE('Women +35'!F158," ",'Women +35'!G158)</f>
        <v xml:space="preserve"> </v>
      </c>
      <c r="G158" s="8" t="str">
        <f>CONCATENATE('[2]Women +40'!F159," ",'[2]Women +40'!G159)</f>
        <v xml:space="preserve"> </v>
      </c>
      <c r="H158" s="8" t="str">
        <f>CONCATENATE('Women +50'!F159," ",'Women +50'!G159)</f>
        <v xml:space="preserve"> </v>
      </c>
      <c r="I158" s="375" t="str">
        <f>CONCATENATE('Women +60'!F159," ",'Women +60'!G159)</f>
        <v xml:space="preserve"> </v>
      </c>
    </row>
    <row r="159" spans="1:9" s="6" customFormat="1" ht="39.9" customHeight="1">
      <c r="A159" s="7">
        <f t="shared" si="2"/>
        <v>156</v>
      </c>
      <c r="B159" s="7" t="str">
        <f>CONCATENATE('Men 70+'!F160," ",'Men 70+'!G160)</f>
        <v xml:space="preserve"> </v>
      </c>
      <c r="C159" s="8" t="str">
        <f>CONCATENATE('Men 60+'!F159," ",'Men 60+'!G159)</f>
        <v xml:space="preserve"> </v>
      </c>
      <c r="D159" s="8" t="str">
        <f>CONCATENATE('Men 50+'!F160," ",'Men 50+'!G160)</f>
        <v xml:space="preserve"> </v>
      </c>
      <c r="E159" s="8"/>
      <c r="F159" s="8" t="str">
        <f>CONCATENATE('Women +35'!F159," ",'Women +35'!G159)</f>
        <v xml:space="preserve"> </v>
      </c>
      <c r="G159" s="8" t="str">
        <f>CONCATENATE('[2]Women +40'!F160," ",'[2]Women +40'!G160)</f>
        <v xml:space="preserve"> </v>
      </c>
      <c r="H159" s="8" t="str">
        <f>CONCATENATE('Women +50'!F160," ",'Women +50'!G160)</f>
        <v xml:space="preserve"> </v>
      </c>
      <c r="I159" s="375" t="str">
        <f>CONCATENATE('Women +60'!F160," ",'Women +60'!G160)</f>
        <v xml:space="preserve"> </v>
      </c>
    </row>
    <row r="160" spans="1:9" s="6" customFormat="1" ht="39.9" customHeight="1">
      <c r="A160" s="7">
        <f t="shared" si="2"/>
        <v>157</v>
      </c>
      <c r="B160" s="7" t="str">
        <f>CONCATENATE('Men 70+'!F161," ",'Men 70+'!G161)</f>
        <v xml:space="preserve"> </v>
      </c>
      <c r="C160" s="8" t="str">
        <f>CONCATENATE('Men 60+'!F160," ",'Men 60+'!G160)</f>
        <v xml:space="preserve"> </v>
      </c>
      <c r="D160" s="8" t="str">
        <f>CONCATENATE('Men 50+'!F161," ",'Men 50+'!G161)</f>
        <v xml:space="preserve"> </v>
      </c>
      <c r="E160" s="8"/>
      <c r="F160" s="8" t="str">
        <f>CONCATENATE('Women +35'!F160," ",'Women +35'!G160)</f>
        <v xml:space="preserve"> </v>
      </c>
      <c r="G160" s="8" t="str">
        <f>CONCATENATE('[2]Women +40'!F161," ",'[2]Women +40'!G161)</f>
        <v xml:space="preserve"> </v>
      </c>
      <c r="H160" s="8" t="str">
        <f>CONCATENATE('Women +50'!F161," ",'Women +50'!G161)</f>
        <v xml:space="preserve"> </v>
      </c>
      <c r="I160" s="375" t="str">
        <f>CONCATENATE('Women +60'!F161," ",'Women +60'!G161)</f>
        <v xml:space="preserve"> </v>
      </c>
    </row>
    <row r="161" spans="1:9" s="6" customFormat="1" ht="39.9" customHeight="1">
      <c r="A161" s="7">
        <f t="shared" si="2"/>
        <v>158</v>
      </c>
      <c r="B161" s="7" t="str">
        <f>CONCATENATE('Men 70+'!F162," ",'Men 70+'!G162)</f>
        <v xml:space="preserve"> </v>
      </c>
      <c r="C161" s="8" t="str">
        <f>CONCATENATE('Men 60+'!F161," ",'Men 60+'!G161)</f>
        <v xml:space="preserve"> </v>
      </c>
      <c r="D161" s="8" t="str">
        <f>CONCATENATE('Men 50+'!F162," ",'Men 50+'!G162)</f>
        <v xml:space="preserve"> </v>
      </c>
      <c r="E161" s="8"/>
      <c r="F161" s="8" t="str">
        <f>CONCATENATE('Women +35'!F161," ",'Women +35'!G161)</f>
        <v xml:space="preserve"> </v>
      </c>
      <c r="G161" s="8" t="str">
        <f>CONCATENATE('[2]Women +40'!F162," ",'[2]Women +40'!G162)</f>
        <v xml:space="preserve"> </v>
      </c>
      <c r="H161" s="8" t="str">
        <f>CONCATENATE('Women +50'!F162," ",'Women +50'!G162)</f>
        <v xml:space="preserve"> </v>
      </c>
      <c r="I161" s="375" t="str">
        <f>CONCATENATE('Women +60'!F162," ",'Women +60'!G162)</f>
        <v xml:space="preserve"> </v>
      </c>
    </row>
    <row r="162" spans="1:9" s="6" customFormat="1" ht="39.9" customHeight="1">
      <c r="A162" s="7">
        <f t="shared" si="2"/>
        <v>159</v>
      </c>
      <c r="B162" s="7" t="str">
        <f>CONCATENATE('Men 70+'!F163," ",'Men 70+'!G163)</f>
        <v xml:space="preserve"> </v>
      </c>
      <c r="C162" s="8" t="str">
        <f>CONCATENATE('Men 60+'!F162," ",'Men 60+'!G162)</f>
        <v xml:space="preserve"> </v>
      </c>
      <c r="D162" s="8" t="str">
        <f>CONCATENATE('Men 50+'!F163," ",'Men 50+'!G163)</f>
        <v xml:space="preserve"> </v>
      </c>
      <c r="E162" s="8"/>
      <c r="F162" s="8" t="str">
        <f>CONCATENATE('Women +35'!F162," ",'Women +35'!G162)</f>
        <v xml:space="preserve"> </v>
      </c>
      <c r="G162" s="8" t="str">
        <f>CONCATENATE('[2]Women +40'!F163," ",'[2]Women +40'!G163)</f>
        <v xml:space="preserve"> </v>
      </c>
      <c r="H162" s="8" t="str">
        <f>CONCATENATE('Women +50'!F163," ",'Women +50'!G163)</f>
        <v xml:space="preserve"> </v>
      </c>
      <c r="I162" s="375" t="str">
        <f>CONCATENATE('Women +60'!F163," ",'Women +60'!G163)</f>
        <v xml:space="preserve"> </v>
      </c>
    </row>
    <row r="163" spans="1:9" s="6" customFormat="1" ht="39.9" customHeight="1">
      <c r="A163" s="7">
        <f t="shared" si="2"/>
        <v>160</v>
      </c>
      <c r="B163" s="7" t="str">
        <f>CONCATENATE('Men 70+'!F164," ",'Men 70+'!G164)</f>
        <v xml:space="preserve"> </v>
      </c>
      <c r="C163" s="8" t="str">
        <f>CONCATENATE('Men 60+'!F163," ",'Men 60+'!G163)</f>
        <v xml:space="preserve"> </v>
      </c>
      <c r="D163" s="8" t="str">
        <f>CONCATENATE('Men 50+'!F164," ",'Men 50+'!G164)</f>
        <v xml:space="preserve"> </v>
      </c>
      <c r="E163" s="8"/>
      <c r="F163" s="8" t="str">
        <f>CONCATENATE('Women +35'!F163," ",'Women +35'!G163)</f>
        <v xml:space="preserve"> </v>
      </c>
      <c r="G163" s="8" t="str">
        <f>CONCATENATE('[2]Women +40'!F164," ",'[2]Women +40'!G164)</f>
        <v xml:space="preserve"> </v>
      </c>
      <c r="H163" s="8" t="str">
        <f>CONCATENATE('Women +50'!F164," ",'Women +50'!G164)</f>
        <v xml:space="preserve"> </v>
      </c>
      <c r="I163" s="375" t="str">
        <f>CONCATENATE('Women +60'!F164," ",'Women +60'!G164)</f>
        <v xml:space="preserve"> </v>
      </c>
    </row>
    <row r="164" spans="1:9" s="6" customFormat="1" ht="39.9" customHeight="1">
      <c r="A164" s="7">
        <f t="shared" si="2"/>
        <v>161</v>
      </c>
      <c r="B164" s="7" t="str">
        <f>CONCATENATE('Men 70+'!F165," ",'Men 70+'!G165)</f>
        <v xml:space="preserve"> </v>
      </c>
      <c r="C164" s="8" t="str">
        <f>CONCATENATE('Men 60+'!F164," ",'Men 60+'!G164)</f>
        <v xml:space="preserve"> </v>
      </c>
      <c r="D164" s="8" t="str">
        <f>CONCATENATE('Men 50+'!F165," ",'Men 50+'!G165)</f>
        <v xml:space="preserve"> </v>
      </c>
      <c r="E164" s="8"/>
      <c r="F164" s="8" t="str">
        <f>CONCATENATE('Women +35'!F164," ",'Women +35'!G164)</f>
        <v xml:space="preserve"> </v>
      </c>
      <c r="G164" s="8" t="str">
        <f>CONCATENATE('[2]Women +40'!F165," ",'[2]Women +40'!G165)</f>
        <v xml:space="preserve"> </v>
      </c>
      <c r="H164" s="8" t="str">
        <f>CONCATENATE('Women +50'!F165," ",'Women +50'!G165)</f>
        <v xml:space="preserve"> </v>
      </c>
      <c r="I164" s="375" t="str">
        <f>CONCATENATE('Women +60'!F165," ",'Women +60'!G165)</f>
        <v xml:space="preserve"> </v>
      </c>
    </row>
    <row r="165" spans="1:9" s="6" customFormat="1" ht="39.9" customHeight="1">
      <c r="A165" s="7">
        <f t="shared" si="2"/>
        <v>162</v>
      </c>
      <c r="B165" s="7" t="str">
        <f>CONCATENATE('Men 70+'!F166," ",'Men 70+'!G166)</f>
        <v xml:space="preserve"> </v>
      </c>
      <c r="C165" s="8" t="str">
        <f>CONCATENATE('Men 60+'!F165," ",'Men 60+'!G165)</f>
        <v xml:space="preserve"> </v>
      </c>
      <c r="D165" s="8" t="str">
        <f>CONCATENATE('Men 50+'!F166," ",'Men 50+'!G166)</f>
        <v xml:space="preserve"> </v>
      </c>
      <c r="E165" s="8"/>
      <c r="F165" s="8" t="str">
        <f>CONCATENATE('Women +35'!F165," ",'Women +35'!G165)</f>
        <v xml:space="preserve"> </v>
      </c>
      <c r="G165" s="8" t="str">
        <f>CONCATENATE('[2]Women +40'!F166," ",'[2]Women +40'!G166)</f>
        <v xml:space="preserve"> </v>
      </c>
      <c r="H165" s="8" t="str">
        <f>CONCATENATE('Women +50'!F166," ",'Women +50'!G166)</f>
        <v xml:space="preserve"> </v>
      </c>
      <c r="I165" s="375" t="str">
        <f>CONCATENATE('Women +60'!F166," ",'Women +60'!G166)</f>
        <v xml:space="preserve"> </v>
      </c>
    </row>
    <row r="166" spans="1:9" s="6" customFormat="1" ht="39.9" customHeight="1">
      <c r="A166" s="7">
        <f t="shared" si="2"/>
        <v>163</v>
      </c>
      <c r="B166" s="7" t="str">
        <f>CONCATENATE('Men 70+'!F167," ",'Men 70+'!G167)</f>
        <v xml:space="preserve"> </v>
      </c>
      <c r="C166" s="8" t="str">
        <f>CONCATENATE('Men 60+'!F166," ",'Men 60+'!G166)</f>
        <v xml:space="preserve"> </v>
      </c>
      <c r="D166" s="8" t="str">
        <f>CONCATENATE('Men 50+'!F167," ",'Men 50+'!G167)</f>
        <v xml:space="preserve"> </v>
      </c>
      <c r="E166" s="8"/>
      <c r="F166" s="8" t="str">
        <f>CONCATENATE('Women +35'!F166," ",'Women +35'!G166)</f>
        <v xml:space="preserve"> </v>
      </c>
      <c r="G166" s="8" t="str">
        <f>CONCATENATE('[2]Women +40'!F167," ",'[2]Women +40'!G167)</f>
        <v xml:space="preserve"> </v>
      </c>
      <c r="H166" s="8" t="str">
        <f>CONCATENATE('Women +50'!F167," ",'Women +50'!G167)</f>
        <v xml:space="preserve"> </v>
      </c>
      <c r="I166" s="375" t="str">
        <f>CONCATENATE('Women +60'!F167," ",'Women +60'!G167)</f>
        <v xml:space="preserve"> </v>
      </c>
    </row>
    <row r="167" spans="1:9" s="6" customFormat="1" ht="39.9" customHeight="1">
      <c r="A167" s="7">
        <f t="shared" si="2"/>
        <v>164</v>
      </c>
      <c r="B167" s="7" t="str">
        <f>CONCATENATE('Men 70+'!F168," ",'Men 70+'!G168)</f>
        <v xml:space="preserve"> </v>
      </c>
      <c r="C167" s="8" t="str">
        <f>CONCATENATE('Men 60+'!F167," ",'Men 60+'!G167)</f>
        <v xml:space="preserve"> </v>
      </c>
      <c r="D167" s="8" t="str">
        <f>CONCATENATE('Men 50+'!F168," ",'Men 50+'!G168)</f>
        <v xml:space="preserve"> </v>
      </c>
      <c r="E167" s="8"/>
      <c r="F167" s="8" t="str">
        <f>CONCATENATE('Women +35'!F167," ",'Women +35'!G167)</f>
        <v xml:space="preserve"> </v>
      </c>
      <c r="G167" s="8" t="str">
        <f>CONCATENATE('[2]Women +40'!F168," ",'[2]Women +40'!G168)</f>
        <v xml:space="preserve"> </v>
      </c>
      <c r="H167" s="8" t="str">
        <f>CONCATENATE('Women +50'!F168," ",'Women +50'!G168)</f>
        <v xml:space="preserve"> </v>
      </c>
      <c r="I167" s="375" t="str">
        <f>CONCATENATE('Women +60'!F168," ",'Women +60'!G168)</f>
        <v xml:space="preserve"> </v>
      </c>
    </row>
    <row r="168" spans="1:9" s="6" customFormat="1" ht="39.9" customHeight="1">
      <c r="A168" s="7">
        <f t="shared" si="2"/>
        <v>165</v>
      </c>
      <c r="B168" s="7" t="str">
        <f>CONCATENATE('Men 70+'!F169," ",'Men 70+'!G169)</f>
        <v xml:space="preserve"> </v>
      </c>
      <c r="C168" s="8" t="str">
        <f>CONCATENATE('Men 60+'!F168," ",'Men 60+'!G168)</f>
        <v xml:space="preserve"> </v>
      </c>
      <c r="D168" s="8" t="str">
        <f>CONCATENATE('Men 50+'!F169," ",'Men 50+'!G169)</f>
        <v xml:space="preserve"> </v>
      </c>
      <c r="E168" s="8"/>
      <c r="F168" s="8" t="str">
        <f>CONCATENATE('Women +35'!F168," ",'Women +35'!G168)</f>
        <v xml:space="preserve"> </v>
      </c>
      <c r="G168" s="8" t="str">
        <f>CONCATENATE('[2]Women +40'!F169," ",'[2]Women +40'!G169)</f>
        <v xml:space="preserve"> </v>
      </c>
      <c r="H168" s="8" t="str">
        <f>CONCATENATE('Women +50'!F169," ",'Women +50'!G169)</f>
        <v xml:space="preserve"> </v>
      </c>
      <c r="I168" s="375" t="str">
        <f>CONCATENATE('Women +60'!F169," ",'Women +60'!G169)</f>
        <v xml:space="preserve"> </v>
      </c>
    </row>
    <row r="169" spans="1:9" s="6" customFormat="1" ht="39.9" customHeight="1">
      <c r="A169" s="7">
        <f t="shared" si="2"/>
        <v>166</v>
      </c>
      <c r="B169" s="7" t="str">
        <f>CONCATENATE('Men 70+'!F170," ",'Men 70+'!G170)</f>
        <v xml:space="preserve"> </v>
      </c>
      <c r="C169" s="8" t="str">
        <f>CONCATENATE('Men 60+'!F169," ",'Men 60+'!G169)</f>
        <v xml:space="preserve"> </v>
      </c>
      <c r="D169" s="8" t="str">
        <f>CONCATENATE('Men 50+'!F170," ",'Men 50+'!G170)</f>
        <v xml:space="preserve"> </v>
      </c>
      <c r="E169" s="8"/>
      <c r="F169" s="8" t="str">
        <f>CONCATENATE('Women +35'!F169," ",'Women +35'!G169)</f>
        <v xml:space="preserve"> </v>
      </c>
      <c r="G169" s="8" t="str">
        <f>CONCATENATE('[2]Women +40'!F170," ",'[2]Women +40'!G170)</f>
        <v xml:space="preserve"> </v>
      </c>
      <c r="H169" s="8" t="str">
        <f>CONCATENATE('Women +50'!F170," ",'Women +50'!G170)</f>
        <v xml:space="preserve"> </v>
      </c>
      <c r="I169" s="375" t="str">
        <f>CONCATENATE('Women +60'!F170," ",'Women +60'!G170)</f>
        <v xml:space="preserve"> </v>
      </c>
    </row>
    <row r="170" spans="1:9" s="6" customFormat="1" ht="39.9" customHeight="1">
      <c r="A170" s="7">
        <f t="shared" si="2"/>
        <v>167</v>
      </c>
      <c r="B170" s="7" t="str">
        <f>CONCATENATE('Men 70+'!F171," ",'Men 70+'!G171)</f>
        <v xml:space="preserve"> </v>
      </c>
      <c r="C170" s="8" t="str">
        <f>CONCATENATE('Men 60+'!F170," ",'Men 60+'!G170)</f>
        <v xml:space="preserve"> </v>
      </c>
      <c r="D170" s="8" t="str">
        <f>CONCATENATE('Men 50+'!F171," ",'Men 50+'!G171)</f>
        <v xml:space="preserve"> </v>
      </c>
      <c r="E170" s="8"/>
      <c r="F170" s="8" t="str">
        <f>CONCATENATE('Women +35'!F170," ",'Women +35'!G170)</f>
        <v xml:space="preserve"> </v>
      </c>
      <c r="G170" s="8" t="str">
        <f>CONCATENATE('[2]Women +40'!F171," ",'[2]Women +40'!G171)</f>
        <v xml:space="preserve"> </v>
      </c>
      <c r="H170" s="8" t="str">
        <f>CONCATENATE('Women +50'!F171," ",'Women +50'!G171)</f>
        <v xml:space="preserve"> </v>
      </c>
      <c r="I170" s="375" t="str">
        <f>CONCATENATE('Women +60'!F171," ",'Women +60'!G171)</f>
        <v xml:space="preserve"> </v>
      </c>
    </row>
    <row r="171" spans="1:9" s="6" customFormat="1" ht="39.9" customHeight="1">
      <c r="A171" s="7">
        <f t="shared" si="2"/>
        <v>168</v>
      </c>
      <c r="B171" s="7" t="str">
        <f>CONCATENATE('Men 70+'!F172," ",'Men 70+'!G172)</f>
        <v xml:space="preserve"> </v>
      </c>
      <c r="C171" s="8" t="str">
        <f>CONCATENATE('Men 60+'!F171," ",'Men 60+'!G171)</f>
        <v xml:space="preserve"> </v>
      </c>
      <c r="D171" s="8" t="str">
        <f>CONCATENATE('Men 50+'!F172," ",'Men 50+'!G172)</f>
        <v xml:space="preserve"> </v>
      </c>
      <c r="E171" s="8"/>
      <c r="F171" s="8" t="str">
        <f>CONCATENATE('Women +35'!F171," ",'Women +35'!G171)</f>
        <v xml:space="preserve"> </v>
      </c>
      <c r="G171" s="8" t="str">
        <f>CONCATENATE('[2]Women +40'!F172," ",'[2]Women +40'!G172)</f>
        <v xml:space="preserve"> </v>
      </c>
      <c r="H171" s="8" t="str">
        <f>CONCATENATE('Women +50'!F172," ",'Women +50'!G172)</f>
        <v xml:space="preserve"> </v>
      </c>
      <c r="I171" s="375" t="str">
        <f>CONCATENATE('Women +60'!F172," ",'Women +60'!G172)</f>
        <v xml:space="preserve"> </v>
      </c>
    </row>
    <row r="172" spans="1:9" s="6" customFormat="1" ht="39.9" customHeight="1">
      <c r="A172" s="7">
        <f t="shared" si="2"/>
        <v>169</v>
      </c>
      <c r="B172" s="7" t="str">
        <f>CONCATENATE('Men 70+'!F173," ",'Men 70+'!G173)</f>
        <v xml:space="preserve"> </v>
      </c>
      <c r="C172" s="8" t="str">
        <f>CONCATENATE('Men 60+'!F172," ",'Men 60+'!G172)</f>
        <v xml:space="preserve"> </v>
      </c>
      <c r="D172" s="8" t="str">
        <f>CONCATENATE('Men 50+'!F173," ",'Men 50+'!G173)</f>
        <v xml:space="preserve"> </v>
      </c>
      <c r="E172" s="8"/>
      <c r="F172" s="8" t="str">
        <f>CONCATENATE('Women +35'!F172," ",'Women +35'!G172)</f>
        <v xml:space="preserve"> </v>
      </c>
      <c r="G172" s="8" t="str">
        <f>CONCATENATE('[2]Women +40'!F173," ",'[2]Women +40'!G173)</f>
        <v xml:space="preserve"> </v>
      </c>
      <c r="H172" s="8" t="str">
        <f>CONCATENATE('Women +50'!F173," ",'Women +50'!G173)</f>
        <v xml:space="preserve"> </v>
      </c>
      <c r="I172" s="375" t="str">
        <f>CONCATENATE('Women +60'!F173," ",'Women +60'!G173)</f>
        <v xml:space="preserve"> </v>
      </c>
    </row>
    <row r="173" spans="1:9" s="6" customFormat="1" ht="39.9" customHeight="1">
      <c r="A173" s="7">
        <f t="shared" si="2"/>
        <v>170</v>
      </c>
      <c r="B173" s="7" t="str">
        <f>CONCATENATE('Men 70+'!F174," ",'Men 70+'!G174)</f>
        <v xml:space="preserve"> </v>
      </c>
      <c r="C173" s="8" t="str">
        <f>CONCATENATE('Men 60+'!F173," ",'Men 60+'!G173)</f>
        <v xml:space="preserve"> </v>
      </c>
      <c r="D173" s="8" t="str">
        <f>CONCATENATE('Men 50+'!F174," ",'Men 50+'!G174)</f>
        <v xml:space="preserve"> </v>
      </c>
      <c r="E173" s="8"/>
      <c r="F173" s="8" t="str">
        <f>CONCATENATE('Women +35'!F173," ",'Women +35'!G173)</f>
        <v xml:space="preserve"> </v>
      </c>
      <c r="G173" s="8" t="str">
        <f>CONCATENATE('[2]Women +40'!F174," ",'[2]Women +40'!G174)</f>
        <v xml:space="preserve"> </v>
      </c>
      <c r="H173" s="8" t="str">
        <f>CONCATENATE('Women +50'!F174," ",'Women +50'!G174)</f>
        <v xml:space="preserve"> </v>
      </c>
      <c r="I173" s="375" t="str">
        <f>CONCATENATE('Women +60'!F174," ",'Women +60'!G174)</f>
        <v xml:space="preserve"> </v>
      </c>
    </row>
    <row r="174" spans="1:9" s="6" customFormat="1" ht="39.9" customHeight="1">
      <c r="A174" s="7">
        <f t="shared" si="2"/>
        <v>171</v>
      </c>
      <c r="B174" s="7" t="str">
        <f>CONCATENATE('Men 70+'!F175," ",'Men 70+'!G175)</f>
        <v xml:space="preserve"> </v>
      </c>
      <c r="C174" s="8" t="str">
        <f>CONCATENATE('Men 60+'!F174," ",'Men 60+'!G174)</f>
        <v xml:space="preserve"> </v>
      </c>
      <c r="D174" s="8" t="str">
        <f>CONCATENATE('Men 50+'!F175," ",'Men 50+'!G175)</f>
        <v xml:space="preserve"> </v>
      </c>
      <c r="E174" s="8"/>
      <c r="F174" s="8" t="str">
        <f>CONCATENATE('Women +35'!F174," ",'Women +35'!G174)</f>
        <v xml:space="preserve"> </v>
      </c>
      <c r="G174" s="8" t="str">
        <f>CONCATENATE('[2]Women +40'!F175," ",'[2]Women +40'!G175)</f>
        <v xml:space="preserve"> </v>
      </c>
      <c r="H174" s="8" t="str">
        <f>CONCATENATE('Women +50'!F175," ",'Women +50'!G175)</f>
        <v xml:space="preserve"> </v>
      </c>
      <c r="I174" s="375" t="str">
        <f>CONCATENATE('Women +60'!F175," ",'Women +60'!G175)</f>
        <v xml:space="preserve"> </v>
      </c>
    </row>
    <row r="175" spans="1:9" s="6" customFormat="1" ht="39.9" customHeight="1">
      <c r="A175" s="7">
        <f t="shared" si="2"/>
        <v>172</v>
      </c>
      <c r="B175" s="7" t="str">
        <f>CONCATENATE('Men 70+'!F176," ",'Men 70+'!G176)</f>
        <v xml:space="preserve"> </v>
      </c>
      <c r="C175" s="8" t="str">
        <f>CONCATENATE('Men 60+'!F175," ",'Men 60+'!G175)</f>
        <v xml:space="preserve"> </v>
      </c>
      <c r="D175" s="8" t="str">
        <f>CONCATENATE('Men 50+'!F176," ",'Men 50+'!G176)</f>
        <v xml:space="preserve"> </v>
      </c>
      <c r="E175" s="8"/>
      <c r="F175" s="8" t="str">
        <f>CONCATENATE('Women +35'!F175," ",'Women +35'!G175)</f>
        <v xml:space="preserve"> </v>
      </c>
      <c r="G175" s="8" t="str">
        <f>CONCATENATE('[2]Women +40'!F176," ",'[2]Women +40'!G176)</f>
        <v xml:space="preserve"> </v>
      </c>
      <c r="H175" s="8" t="str">
        <f>CONCATENATE('Women +50'!F176," ",'Women +50'!G176)</f>
        <v xml:space="preserve"> </v>
      </c>
      <c r="I175" s="375" t="str">
        <f>CONCATENATE('Women +60'!F176," ",'Women +60'!G176)</f>
        <v xml:space="preserve"> </v>
      </c>
    </row>
    <row r="176" spans="1:9" s="6" customFormat="1" ht="39.9" customHeight="1">
      <c r="A176" s="7">
        <f t="shared" si="2"/>
        <v>173</v>
      </c>
      <c r="B176" s="7" t="str">
        <f>CONCATENATE('Men 70+'!F177," ",'Men 70+'!G177)</f>
        <v xml:space="preserve"> </v>
      </c>
      <c r="C176" s="8" t="str">
        <f>CONCATENATE('Men 60+'!F176," ",'Men 60+'!G176)</f>
        <v xml:space="preserve"> </v>
      </c>
      <c r="D176" s="8" t="str">
        <f>CONCATENATE('Men 50+'!F177," ",'Men 50+'!G177)</f>
        <v xml:space="preserve"> </v>
      </c>
      <c r="E176" s="8"/>
      <c r="F176" s="8" t="str">
        <f>CONCATENATE('Women +35'!F176," ",'Women +35'!G176)</f>
        <v xml:space="preserve"> </v>
      </c>
      <c r="G176" s="8" t="str">
        <f>CONCATENATE('[2]Women +40'!F177," ",'[2]Women +40'!G177)</f>
        <v xml:space="preserve"> </v>
      </c>
      <c r="H176" s="8" t="str">
        <f>CONCATENATE('Women +50'!F177," ",'Women +50'!G177)</f>
        <v xml:space="preserve"> </v>
      </c>
      <c r="I176" s="375" t="str">
        <f>CONCATENATE('Women +60'!F177," ",'Women +60'!G177)</f>
        <v xml:space="preserve"> </v>
      </c>
    </row>
    <row r="177" spans="1:9" s="6" customFormat="1" ht="39.9" customHeight="1">
      <c r="A177" s="7">
        <f t="shared" si="2"/>
        <v>174</v>
      </c>
      <c r="B177" s="7" t="str">
        <f>CONCATENATE('Men 70+'!F178," ",'Men 70+'!G178)</f>
        <v xml:space="preserve"> </v>
      </c>
      <c r="C177" s="8" t="str">
        <f>CONCATENATE('Men 60+'!F177," ",'Men 60+'!G177)</f>
        <v xml:space="preserve"> </v>
      </c>
      <c r="D177" s="8" t="str">
        <f>CONCATENATE('Men 50+'!F178," ",'Men 50+'!G178)</f>
        <v xml:space="preserve"> </v>
      </c>
      <c r="E177" s="8"/>
      <c r="F177" s="8" t="str">
        <f>CONCATENATE('Women +35'!F177," ",'Women +35'!G177)</f>
        <v xml:space="preserve"> </v>
      </c>
      <c r="G177" s="8" t="str">
        <f>CONCATENATE('[2]Women +40'!F178," ",'[2]Women +40'!G178)</f>
        <v xml:space="preserve"> </v>
      </c>
      <c r="H177" s="8" t="str">
        <f>CONCATENATE('Women +50'!F178," ",'Women +50'!G178)</f>
        <v xml:space="preserve"> </v>
      </c>
      <c r="I177" s="375" t="str">
        <f>CONCATENATE('Women +60'!F178," ",'Women +60'!G178)</f>
        <v xml:space="preserve"> </v>
      </c>
    </row>
    <row r="178" spans="1:9" s="6" customFormat="1" ht="39.9" customHeight="1">
      <c r="A178" s="7">
        <f t="shared" si="2"/>
        <v>175</v>
      </c>
      <c r="B178" s="7" t="str">
        <f>CONCATENATE('Men 70+'!F179," ",'Men 70+'!G179)</f>
        <v xml:space="preserve"> </v>
      </c>
      <c r="C178" s="8" t="str">
        <f>CONCATENATE('Men 60+'!F178," ",'Men 60+'!G178)</f>
        <v xml:space="preserve"> </v>
      </c>
      <c r="D178" s="8" t="str">
        <f>CONCATENATE('Men 50+'!F179," ",'Men 50+'!G179)</f>
        <v xml:space="preserve"> </v>
      </c>
      <c r="E178" s="8"/>
      <c r="F178" s="8" t="str">
        <f>CONCATENATE('Women +35'!F178," ",'Women +35'!G178)</f>
        <v xml:space="preserve"> </v>
      </c>
      <c r="G178" s="8" t="str">
        <f>CONCATENATE('[2]Women +40'!F179," ",'[2]Women +40'!G179)</f>
        <v xml:space="preserve"> </v>
      </c>
      <c r="H178" s="8" t="str">
        <f>CONCATENATE('Women +50'!F179," ",'Women +50'!G179)</f>
        <v xml:space="preserve"> </v>
      </c>
      <c r="I178" s="375" t="str">
        <f>CONCATENATE('Women +60'!F179," ",'Women +60'!G179)</f>
        <v xml:space="preserve"> </v>
      </c>
    </row>
    <row r="179" spans="1:9" s="6" customFormat="1" ht="39.9" customHeight="1">
      <c r="A179" s="7">
        <f t="shared" si="2"/>
        <v>176</v>
      </c>
      <c r="B179" s="7" t="str">
        <f>CONCATENATE('Men 70+'!F180," ",'Men 70+'!G180)</f>
        <v xml:space="preserve"> </v>
      </c>
      <c r="C179" s="8" t="str">
        <f>CONCATENATE('Men 60+'!F179," ",'Men 60+'!G179)</f>
        <v xml:space="preserve"> </v>
      </c>
      <c r="D179" s="8" t="str">
        <f>CONCATENATE('Men 50+'!F180," ",'Men 50+'!G180)</f>
        <v xml:space="preserve"> </v>
      </c>
      <c r="E179" s="8"/>
      <c r="F179" s="8" t="str">
        <f>CONCATENATE('Women +35'!F179," ",'Women +35'!G179)</f>
        <v xml:space="preserve"> </v>
      </c>
      <c r="G179" s="8" t="str">
        <f>CONCATENATE('[2]Women +40'!F180," ",'[2]Women +40'!G180)</f>
        <v xml:space="preserve"> </v>
      </c>
      <c r="H179" s="8" t="str">
        <f>CONCATENATE('Women +50'!F180," ",'Women +50'!G180)</f>
        <v xml:space="preserve"> </v>
      </c>
      <c r="I179" s="375" t="str">
        <f>CONCATENATE('Women +60'!F180," ",'Women +60'!G180)</f>
        <v xml:space="preserve"> </v>
      </c>
    </row>
    <row r="180" spans="1:9" s="6" customFormat="1" ht="39.9" customHeight="1">
      <c r="A180" s="7">
        <f t="shared" si="2"/>
        <v>177</v>
      </c>
      <c r="B180" s="7" t="str">
        <f>CONCATENATE('Men 70+'!F181," ",'Men 70+'!G181)</f>
        <v xml:space="preserve"> </v>
      </c>
      <c r="C180" s="8" t="str">
        <f>CONCATENATE('Men 60+'!F180," ",'Men 60+'!G180)</f>
        <v xml:space="preserve"> </v>
      </c>
      <c r="D180" s="8" t="str">
        <f>CONCATENATE('Men 50+'!F181," ",'Men 50+'!G181)</f>
        <v xml:space="preserve"> </v>
      </c>
      <c r="E180" s="8"/>
      <c r="F180" s="8" t="str">
        <f>CONCATENATE('Women +35'!F180," ",'Women +35'!G180)</f>
        <v xml:space="preserve"> </v>
      </c>
      <c r="G180" s="8" t="str">
        <f>CONCATENATE('[2]Women +40'!F181," ",'[2]Women +40'!G181)</f>
        <v xml:space="preserve"> </v>
      </c>
      <c r="H180" s="8" t="str">
        <f>CONCATENATE('Women +50'!F181," ",'Women +50'!G181)</f>
        <v xml:space="preserve"> </v>
      </c>
      <c r="I180" s="375" t="str">
        <f>CONCATENATE('Women +60'!F181," ",'Women +60'!G181)</f>
        <v xml:space="preserve"> </v>
      </c>
    </row>
    <row r="181" spans="1:9" s="6" customFormat="1" ht="39.9" customHeight="1">
      <c r="A181" s="7">
        <f t="shared" si="2"/>
        <v>178</v>
      </c>
      <c r="B181" s="7" t="str">
        <f>CONCATENATE('Men 70+'!F182," ",'Men 70+'!G182)</f>
        <v xml:space="preserve"> </v>
      </c>
      <c r="C181" s="8" t="str">
        <f>CONCATENATE('Men 60+'!F181," ",'Men 60+'!G181)</f>
        <v xml:space="preserve"> </v>
      </c>
      <c r="D181" s="8" t="str">
        <f>CONCATENATE('Men 50+'!F182," ",'Men 50+'!G182)</f>
        <v xml:space="preserve"> </v>
      </c>
      <c r="E181" s="8"/>
      <c r="F181" s="8" t="str">
        <f>CONCATENATE('Women +35'!F181," ",'Women +35'!G181)</f>
        <v xml:space="preserve"> </v>
      </c>
      <c r="G181" s="8" t="str">
        <f>CONCATENATE('[2]Women +40'!F182," ",'[2]Women +40'!G182)</f>
        <v xml:space="preserve"> </v>
      </c>
      <c r="H181" s="8" t="str">
        <f>CONCATENATE('Women +50'!F182," ",'Women +50'!G182)</f>
        <v xml:space="preserve"> </v>
      </c>
      <c r="I181" s="375" t="str">
        <f>CONCATENATE('Women +60'!F182," ",'Women +60'!G182)</f>
        <v xml:space="preserve"> </v>
      </c>
    </row>
    <row r="182" spans="1:9" s="6" customFormat="1" ht="39.9" customHeight="1">
      <c r="A182" s="7">
        <f t="shared" si="2"/>
        <v>179</v>
      </c>
      <c r="B182" s="7" t="str">
        <f>CONCATENATE('Men 70+'!F183," ",'Men 70+'!G183)</f>
        <v xml:space="preserve"> </v>
      </c>
      <c r="C182" s="8" t="str">
        <f>CONCATENATE('Men 60+'!F182," ",'Men 60+'!G182)</f>
        <v xml:space="preserve"> </v>
      </c>
      <c r="D182" s="8" t="str">
        <f>CONCATENATE('Men 50+'!F183," ",'Men 50+'!G183)</f>
        <v xml:space="preserve"> </v>
      </c>
      <c r="E182" s="8"/>
      <c r="F182" s="8" t="str">
        <f>CONCATENATE('Women +35'!F182," ",'Women +35'!G182)</f>
        <v xml:space="preserve"> </v>
      </c>
      <c r="G182" s="8" t="str">
        <f>CONCATENATE('[2]Women +40'!F183," ",'[2]Women +40'!G183)</f>
        <v xml:space="preserve"> </v>
      </c>
      <c r="H182" s="8" t="str">
        <f>CONCATENATE('Women +50'!F183," ",'Women +50'!G183)</f>
        <v xml:space="preserve"> </v>
      </c>
      <c r="I182" s="375" t="str">
        <f>CONCATENATE('Women +60'!F183," ",'Women +60'!G183)</f>
        <v xml:space="preserve"> </v>
      </c>
    </row>
    <row r="183" spans="1:9" s="6" customFormat="1" ht="39.9" customHeight="1">
      <c r="A183" s="7">
        <f t="shared" si="2"/>
        <v>180</v>
      </c>
      <c r="B183" s="7" t="str">
        <f>CONCATENATE('Men 70+'!F184," ",'Men 70+'!G184)</f>
        <v xml:space="preserve"> </v>
      </c>
      <c r="C183" s="8" t="str">
        <f>CONCATENATE('Men 60+'!F183," ",'Men 60+'!G183)</f>
        <v xml:space="preserve"> </v>
      </c>
      <c r="D183" s="8" t="str">
        <f>CONCATENATE('Men 50+'!F184," ",'Men 50+'!G184)</f>
        <v xml:space="preserve"> </v>
      </c>
      <c r="E183" s="8"/>
      <c r="F183" s="8" t="str">
        <f>CONCATENATE('Women +35'!F183," ",'Women +35'!G183)</f>
        <v xml:space="preserve"> </v>
      </c>
      <c r="G183" s="8" t="str">
        <f>CONCATENATE('[2]Women +40'!F184," ",'[2]Women +40'!G184)</f>
        <v xml:space="preserve"> </v>
      </c>
      <c r="H183" s="8" t="str">
        <f>CONCATENATE('Women +50'!F184," ",'Women +50'!G184)</f>
        <v xml:space="preserve"> </v>
      </c>
      <c r="I183" s="375" t="str">
        <f>CONCATENATE('Women +60'!F184," ",'Women +60'!G184)</f>
        <v xml:space="preserve"> </v>
      </c>
    </row>
    <row r="184" spans="1:9" s="6" customFormat="1" ht="39.9" customHeight="1">
      <c r="A184" s="7">
        <f t="shared" si="2"/>
        <v>181</v>
      </c>
      <c r="B184" s="7" t="str">
        <f>CONCATENATE('Men 70+'!F185," ",'Men 70+'!G185)</f>
        <v xml:space="preserve"> </v>
      </c>
      <c r="C184" s="8" t="str">
        <f>CONCATENATE('Men 60+'!F184," ",'Men 60+'!G184)</f>
        <v xml:space="preserve"> </v>
      </c>
      <c r="D184" s="8" t="str">
        <f>CONCATENATE('Men 50+'!F185," ",'Men 50+'!G185)</f>
        <v xml:space="preserve"> </v>
      </c>
      <c r="E184" s="8"/>
      <c r="F184" s="8" t="str">
        <f>CONCATENATE('Women +35'!F184," ",'Women +35'!G184)</f>
        <v xml:space="preserve"> </v>
      </c>
      <c r="G184" s="8" t="str">
        <f>CONCATENATE('[2]Women +40'!F185," ",'[2]Women +40'!G185)</f>
        <v xml:space="preserve"> </v>
      </c>
      <c r="H184" s="8" t="str">
        <f>CONCATENATE('Women +50'!F185," ",'Women +50'!G185)</f>
        <v xml:space="preserve"> </v>
      </c>
      <c r="I184" s="375" t="str">
        <f>CONCATENATE('Women +60'!F185," ",'Women +60'!G185)</f>
        <v xml:space="preserve"> </v>
      </c>
    </row>
    <row r="185" spans="1:9" s="6" customFormat="1" ht="39.9" customHeight="1">
      <c r="A185" s="7">
        <f t="shared" si="2"/>
        <v>182</v>
      </c>
      <c r="B185" s="7" t="str">
        <f>CONCATENATE('Men 70+'!F186," ",'Men 70+'!G186)</f>
        <v xml:space="preserve"> </v>
      </c>
      <c r="C185" s="8" t="str">
        <f>CONCATENATE('Men 60+'!F185," ",'Men 60+'!G185)</f>
        <v xml:space="preserve"> </v>
      </c>
      <c r="D185" s="8" t="str">
        <f>CONCATENATE('Men 50+'!F186," ",'Men 50+'!G186)</f>
        <v xml:space="preserve"> </v>
      </c>
      <c r="E185" s="8"/>
      <c r="F185" s="8" t="str">
        <f>CONCATENATE('Women +35'!F185," ",'Women +35'!G185)</f>
        <v xml:space="preserve"> </v>
      </c>
      <c r="G185" s="8" t="str">
        <f>CONCATENATE('[2]Women +40'!F186," ",'[2]Women +40'!G186)</f>
        <v xml:space="preserve"> </v>
      </c>
      <c r="H185" s="8" t="str">
        <f>CONCATENATE('Women +50'!F186," ",'Women +50'!G186)</f>
        <v xml:space="preserve"> </v>
      </c>
      <c r="I185" s="375" t="str">
        <f>CONCATENATE('Women +60'!F186," ",'Women +60'!G186)</f>
        <v xml:space="preserve"> </v>
      </c>
    </row>
    <row r="186" spans="1:9" s="6" customFormat="1" ht="39.9" customHeight="1">
      <c r="A186" s="7">
        <f t="shared" si="2"/>
        <v>183</v>
      </c>
      <c r="B186" s="7" t="str">
        <f>CONCATENATE('Men 70+'!F187," ",'Men 70+'!G187)</f>
        <v xml:space="preserve"> </v>
      </c>
      <c r="C186" s="8" t="str">
        <f>CONCATENATE('Men 60+'!F186," ",'Men 60+'!G186)</f>
        <v xml:space="preserve"> </v>
      </c>
      <c r="D186" s="8" t="str">
        <f>CONCATENATE('Men 50+'!F187," ",'Men 50+'!G187)</f>
        <v xml:space="preserve"> </v>
      </c>
      <c r="E186" s="8"/>
      <c r="F186" s="8" t="str">
        <f>CONCATENATE('Women +35'!F186," ",'Women +35'!G186)</f>
        <v xml:space="preserve"> </v>
      </c>
      <c r="G186" s="8" t="str">
        <f>CONCATENATE('[2]Women +40'!F187," ",'[2]Women +40'!G187)</f>
        <v xml:space="preserve"> </v>
      </c>
      <c r="H186" s="8" t="str">
        <f>CONCATENATE('Women +50'!F187," ",'Women +50'!G187)</f>
        <v xml:space="preserve"> </v>
      </c>
      <c r="I186" s="375" t="str">
        <f>CONCATENATE('Women +60'!F187," ",'Women +60'!G187)</f>
        <v xml:space="preserve"> </v>
      </c>
    </row>
    <row r="187" spans="1:9" s="6" customFormat="1" ht="39.9" customHeight="1">
      <c r="A187" s="7">
        <f t="shared" si="2"/>
        <v>184</v>
      </c>
      <c r="B187" s="7" t="str">
        <f>CONCATENATE('Men 70+'!F188," ",'Men 70+'!G188)</f>
        <v xml:space="preserve"> </v>
      </c>
      <c r="C187" s="8" t="str">
        <f>CONCATENATE('Men 60+'!F187," ",'Men 60+'!G187)</f>
        <v xml:space="preserve"> </v>
      </c>
      <c r="D187" s="8" t="str">
        <f>CONCATENATE('Men 50+'!F188," ",'Men 50+'!G188)</f>
        <v xml:space="preserve"> </v>
      </c>
      <c r="E187" s="8"/>
      <c r="F187" s="8" t="str">
        <f>CONCATENATE('Women +35'!F187," ",'Women +35'!G187)</f>
        <v xml:space="preserve"> </v>
      </c>
      <c r="G187" s="8" t="str">
        <f>CONCATENATE('[2]Women +40'!F188," ",'[2]Women +40'!G188)</f>
        <v xml:space="preserve"> </v>
      </c>
      <c r="H187" s="8" t="str">
        <f>CONCATENATE('Women +50'!F188," ",'Women +50'!G188)</f>
        <v xml:space="preserve"> </v>
      </c>
      <c r="I187" s="375" t="str">
        <f>CONCATENATE('Women +60'!F188," ",'Women +60'!G188)</f>
        <v xml:space="preserve"> </v>
      </c>
    </row>
    <row r="188" spans="1:9" s="6" customFormat="1" ht="39.9" customHeight="1">
      <c r="A188" s="7">
        <f t="shared" si="2"/>
        <v>185</v>
      </c>
      <c r="B188" s="7" t="str">
        <f>CONCATENATE('Men 70+'!F189," ",'Men 70+'!G189)</f>
        <v xml:space="preserve"> </v>
      </c>
      <c r="C188" s="8" t="str">
        <f>CONCATENATE('Men 60+'!F188," ",'Men 60+'!G188)</f>
        <v xml:space="preserve"> </v>
      </c>
      <c r="D188" s="8" t="str">
        <f>CONCATENATE('Men 50+'!F189," ",'Men 50+'!G189)</f>
        <v xml:space="preserve"> </v>
      </c>
      <c r="E188" s="8"/>
      <c r="F188" s="8" t="str">
        <f>CONCATENATE('Women +35'!F188," ",'Women +35'!G188)</f>
        <v xml:space="preserve"> </v>
      </c>
      <c r="G188" s="8" t="str">
        <f>CONCATENATE('[2]Women +40'!F189," ",'[2]Women +40'!G189)</f>
        <v xml:space="preserve"> </v>
      </c>
      <c r="H188" s="8" t="str">
        <f>CONCATENATE('Women +50'!F189," ",'Women +50'!G189)</f>
        <v xml:space="preserve"> </v>
      </c>
      <c r="I188" s="375" t="str">
        <f>CONCATENATE('Women +60'!F189," ",'Women +60'!G189)</f>
        <v xml:space="preserve"> </v>
      </c>
    </row>
    <row r="189" spans="1:9" s="6" customFormat="1" ht="39.9" customHeight="1">
      <c r="A189" s="7">
        <f t="shared" si="2"/>
        <v>186</v>
      </c>
      <c r="B189" s="7" t="str">
        <f>CONCATENATE('Men 70+'!F190," ",'Men 70+'!G190)</f>
        <v xml:space="preserve"> </v>
      </c>
      <c r="C189" s="8" t="str">
        <f>CONCATENATE('Men 60+'!F189," ",'Men 60+'!G189)</f>
        <v xml:space="preserve"> </v>
      </c>
      <c r="D189" s="8" t="str">
        <f>CONCATENATE('Men 50+'!F190," ",'Men 50+'!G190)</f>
        <v xml:space="preserve"> </v>
      </c>
      <c r="E189" s="8"/>
      <c r="F189" s="8" t="str">
        <f>CONCATENATE('Women +35'!F189," ",'Women +35'!G189)</f>
        <v xml:space="preserve"> </v>
      </c>
      <c r="G189" s="8" t="str">
        <f>CONCATENATE('[2]Women +40'!F190," ",'[2]Women +40'!G190)</f>
        <v xml:space="preserve"> </v>
      </c>
      <c r="H189" s="8" t="str">
        <f>CONCATENATE('Women +50'!F190," ",'Women +50'!G190)</f>
        <v xml:space="preserve"> </v>
      </c>
      <c r="I189" s="375" t="str">
        <f>CONCATENATE('Women +60'!F190," ",'Women +60'!G190)</f>
        <v xml:space="preserve"> </v>
      </c>
    </row>
    <row r="190" spans="1:9" s="6" customFormat="1" ht="39.9" customHeight="1">
      <c r="A190" s="7">
        <f t="shared" si="2"/>
        <v>187</v>
      </c>
      <c r="B190" s="7" t="str">
        <f>CONCATENATE('Men 70+'!F191," ",'Men 70+'!G191)</f>
        <v xml:space="preserve"> </v>
      </c>
      <c r="C190" s="8" t="str">
        <f>CONCATENATE('Men 60+'!F190," ",'Men 60+'!G190)</f>
        <v xml:space="preserve"> </v>
      </c>
      <c r="D190" s="8" t="str">
        <f>CONCATENATE('Men 50+'!F191," ",'Men 50+'!G191)</f>
        <v xml:space="preserve"> </v>
      </c>
      <c r="E190" s="8"/>
      <c r="F190" s="8" t="str">
        <f>CONCATENATE('Women +35'!F190," ",'Women +35'!G190)</f>
        <v xml:space="preserve"> </v>
      </c>
      <c r="G190" s="8" t="str">
        <f>CONCATENATE('[2]Women +40'!F191," ",'[2]Women +40'!G191)</f>
        <v xml:space="preserve"> </v>
      </c>
      <c r="H190" s="8" t="str">
        <f>CONCATENATE('Women +50'!F191," ",'Women +50'!G191)</f>
        <v xml:space="preserve"> </v>
      </c>
      <c r="I190" s="375" t="str">
        <f>CONCATENATE('Women +60'!F191," ",'Women +60'!G191)</f>
        <v xml:space="preserve"> </v>
      </c>
    </row>
    <row r="191" spans="1:9" s="6" customFormat="1" ht="39.9" customHeight="1">
      <c r="A191" s="7">
        <f t="shared" si="2"/>
        <v>188</v>
      </c>
      <c r="B191" s="7" t="str">
        <f>CONCATENATE('Men 70+'!F192," ",'Men 70+'!G192)</f>
        <v xml:space="preserve"> </v>
      </c>
      <c r="C191" s="8" t="str">
        <f>CONCATENATE('Men 60+'!F191," ",'Men 60+'!G191)</f>
        <v xml:space="preserve"> </v>
      </c>
      <c r="D191" s="8" t="str">
        <f>CONCATENATE('Men 50+'!F192," ",'Men 50+'!G192)</f>
        <v xml:space="preserve"> </v>
      </c>
      <c r="E191" s="8"/>
      <c r="F191" s="8" t="str">
        <f>CONCATENATE('Women +35'!F191," ",'Women +35'!G191)</f>
        <v xml:space="preserve"> </v>
      </c>
      <c r="G191" s="8" t="str">
        <f>CONCATENATE('[2]Women +40'!F192," ",'[2]Women +40'!G192)</f>
        <v xml:space="preserve"> </v>
      </c>
      <c r="H191" s="8" t="str">
        <f>CONCATENATE('Women +50'!F192," ",'Women +50'!G192)</f>
        <v xml:space="preserve"> </v>
      </c>
      <c r="I191" s="375" t="str">
        <f>CONCATENATE('Women +60'!F192," ",'Women +60'!G192)</f>
        <v xml:space="preserve"> </v>
      </c>
    </row>
    <row r="192" spans="1:9" s="6" customFormat="1" ht="39.9" customHeight="1">
      <c r="A192" s="7">
        <f t="shared" si="2"/>
        <v>189</v>
      </c>
      <c r="B192" s="7" t="str">
        <f>CONCATENATE('Men 70+'!F193," ",'Men 70+'!G193)</f>
        <v xml:space="preserve"> </v>
      </c>
      <c r="C192" s="8" t="str">
        <f>CONCATENATE('Men 60+'!F192," ",'Men 60+'!G192)</f>
        <v xml:space="preserve"> </v>
      </c>
      <c r="D192" s="8" t="str">
        <f>CONCATENATE('Men 50+'!F193," ",'Men 50+'!G193)</f>
        <v xml:space="preserve"> </v>
      </c>
      <c r="E192" s="8"/>
      <c r="F192" s="8" t="str">
        <f>CONCATENATE('Women +35'!F192," ",'Women +35'!G192)</f>
        <v xml:space="preserve"> </v>
      </c>
      <c r="G192" s="8" t="str">
        <f>CONCATENATE('[2]Women +40'!F193," ",'[2]Women +40'!G193)</f>
        <v xml:space="preserve"> </v>
      </c>
      <c r="H192" s="8" t="str">
        <f>CONCATENATE('Women +50'!F193," ",'Women +50'!G193)</f>
        <v xml:space="preserve"> </v>
      </c>
      <c r="I192" s="375" t="str">
        <f>CONCATENATE('Women +60'!F193," ",'Women +60'!G193)</f>
        <v xml:space="preserve"> </v>
      </c>
    </row>
    <row r="193" spans="1:9" s="6" customFormat="1" ht="39.9" customHeight="1">
      <c r="A193" s="7">
        <f t="shared" si="2"/>
        <v>190</v>
      </c>
      <c r="B193" s="7" t="str">
        <f>CONCATENATE('Men 70+'!F194," ",'Men 70+'!G194)</f>
        <v xml:space="preserve"> </v>
      </c>
      <c r="C193" s="8" t="str">
        <f>CONCATENATE('Men 60+'!F193," ",'Men 60+'!G193)</f>
        <v xml:space="preserve"> </v>
      </c>
      <c r="D193" s="8" t="str">
        <f>CONCATENATE('Men 50+'!F194," ",'Men 50+'!G194)</f>
        <v xml:space="preserve"> </v>
      </c>
      <c r="E193" s="8"/>
      <c r="F193" s="8" t="str">
        <f>CONCATENATE('Women +35'!F193," ",'Women +35'!G193)</f>
        <v xml:space="preserve"> </v>
      </c>
      <c r="G193" s="8" t="str">
        <f>CONCATENATE('[2]Women +40'!F194," ",'[2]Women +40'!G194)</f>
        <v xml:space="preserve"> </v>
      </c>
      <c r="H193" s="8" t="str">
        <f>CONCATENATE('Women +50'!F194," ",'Women +50'!G194)</f>
        <v xml:space="preserve"> </v>
      </c>
      <c r="I193" s="375" t="str">
        <f>CONCATENATE('Women +60'!F194," ",'Women +60'!G194)</f>
        <v xml:space="preserve"> </v>
      </c>
    </row>
    <row r="194" spans="1:9" s="6" customFormat="1" ht="39.9" customHeight="1">
      <c r="A194" s="7">
        <f t="shared" si="2"/>
        <v>191</v>
      </c>
      <c r="B194" s="7" t="str">
        <f>CONCATENATE('Men 70+'!F195," ",'Men 70+'!G195)</f>
        <v xml:space="preserve"> </v>
      </c>
      <c r="C194" s="8" t="str">
        <f>CONCATENATE('Men 60+'!F194," ",'Men 60+'!G194)</f>
        <v xml:space="preserve"> </v>
      </c>
      <c r="D194" s="8" t="str">
        <f>CONCATENATE('Men 50+'!F195," ",'Men 50+'!G195)</f>
        <v xml:space="preserve"> </v>
      </c>
      <c r="E194" s="8"/>
      <c r="F194" s="8" t="str">
        <f>CONCATENATE('Women +35'!F194," ",'Women +35'!G194)</f>
        <v xml:space="preserve"> </v>
      </c>
      <c r="G194" s="8" t="str">
        <f>CONCATENATE('[2]Women +40'!F195," ",'[2]Women +40'!G195)</f>
        <v xml:space="preserve"> </v>
      </c>
      <c r="H194" s="8" t="str">
        <f>CONCATENATE('Women +50'!F195," ",'Women +50'!G195)</f>
        <v xml:space="preserve"> </v>
      </c>
      <c r="I194" s="375" t="str">
        <f>CONCATENATE('Women +60'!F195," ",'Women +60'!G195)</f>
        <v xml:space="preserve"> </v>
      </c>
    </row>
    <row r="195" spans="1:9" s="6" customFormat="1" ht="39.9" customHeight="1">
      <c r="A195" s="7">
        <f t="shared" si="2"/>
        <v>192</v>
      </c>
      <c r="B195" s="7" t="str">
        <f>CONCATENATE('Men 70+'!F196," ",'Men 70+'!G196)</f>
        <v xml:space="preserve"> </v>
      </c>
      <c r="C195" s="8" t="str">
        <f>CONCATENATE('Men 60+'!F195," ",'Men 60+'!G195)</f>
        <v xml:space="preserve"> </v>
      </c>
      <c r="D195" s="8" t="str">
        <f>CONCATENATE('Men 50+'!F196," ",'Men 50+'!G196)</f>
        <v xml:space="preserve"> </v>
      </c>
      <c r="E195" s="8"/>
      <c r="F195" s="8" t="str">
        <f>CONCATENATE('Women +35'!F195," ",'Women +35'!G195)</f>
        <v xml:space="preserve"> </v>
      </c>
      <c r="G195" s="8" t="str">
        <f>CONCATENATE('[2]Women +40'!F196," ",'[2]Women +40'!G196)</f>
        <v xml:space="preserve"> </v>
      </c>
      <c r="H195" s="8" t="str">
        <f>CONCATENATE('Women +50'!F196," ",'Women +50'!G196)</f>
        <v xml:space="preserve"> </v>
      </c>
      <c r="I195" s="375" t="str">
        <f>CONCATENATE('Women +60'!F196," ",'Women +60'!G196)</f>
        <v xml:space="preserve"> </v>
      </c>
    </row>
    <row r="196" spans="1:9" s="6" customFormat="1" ht="39.9" customHeight="1">
      <c r="A196" s="7">
        <f t="shared" si="2"/>
        <v>193</v>
      </c>
      <c r="B196" s="7" t="str">
        <f>CONCATENATE('Men 70+'!F197," ",'Men 70+'!G197)</f>
        <v xml:space="preserve"> </v>
      </c>
      <c r="C196" s="8" t="str">
        <f>CONCATENATE('Men 60+'!F196," ",'Men 60+'!G196)</f>
        <v xml:space="preserve"> </v>
      </c>
      <c r="D196" s="8" t="str">
        <f>CONCATENATE('Men 50+'!F197," ",'Men 50+'!G197)</f>
        <v xml:space="preserve"> </v>
      </c>
      <c r="E196" s="8"/>
      <c r="F196" s="8" t="str">
        <f>CONCATENATE('Women +35'!F196," ",'Women +35'!G196)</f>
        <v xml:space="preserve"> </v>
      </c>
      <c r="G196" s="8" t="str">
        <f>CONCATENATE('[2]Women +40'!F197," ",'[2]Women +40'!G197)</f>
        <v xml:space="preserve"> </v>
      </c>
      <c r="H196" s="8" t="str">
        <f>CONCATENATE('Women +50'!F197," ",'Women +50'!G197)</f>
        <v xml:space="preserve"> </v>
      </c>
      <c r="I196" s="375" t="str">
        <f>CONCATENATE('Women +60'!F197," ",'Women +60'!G197)</f>
        <v xml:space="preserve"> </v>
      </c>
    </row>
    <row r="197" spans="1:9" s="6" customFormat="1" ht="39.9" customHeight="1">
      <c r="A197" s="7">
        <f t="shared" si="2"/>
        <v>194</v>
      </c>
      <c r="B197" s="7" t="str">
        <f>CONCATENATE('Men 70+'!F198," ",'Men 70+'!G198)</f>
        <v xml:space="preserve"> </v>
      </c>
      <c r="C197" s="8" t="str">
        <f>CONCATENATE('Men 60+'!F197," ",'Men 60+'!G197)</f>
        <v xml:space="preserve"> </v>
      </c>
      <c r="D197" s="8" t="str">
        <f>CONCATENATE('Men 50+'!F198," ",'Men 50+'!G198)</f>
        <v xml:space="preserve"> </v>
      </c>
      <c r="E197" s="8"/>
      <c r="F197" s="8" t="str">
        <f>CONCATENATE('Women +35'!F197," ",'Women +35'!G197)</f>
        <v xml:space="preserve"> </v>
      </c>
      <c r="G197" s="8" t="str">
        <f>CONCATENATE('[2]Women +40'!F198," ",'[2]Women +40'!G198)</f>
        <v xml:space="preserve"> </v>
      </c>
      <c r="H197" s="8" t="str">
        <f>CONCATENATE('Women +50'!F198," ",'Women +50'!G198)</f>
        <v xml:space="preserve"> </v>
      </c>
      <c r="I197" s="375" t="str">
        <f>CONCATENATE('Women +60'!F198," ",'Women +60'!G198)</f>
        <v xml:space="preserve"> </v>
      </c>
    </row>
    <row r="198" spans="1:9" s="6" customFormat="1" ht="39.9" customHeight="1">
      <c r="A198" s="7">
        <f t="shared" ref="A198:A261" si="3">A197+1</f>
        <v>195</v>
      </c>
      <c r="B198" s="7" t="str">
        <f>CONCATENATE('Men 70+'!F199," ",'Men 70+'!G199)</f>
        <v xml:space="preserve"> </v>
      </c>
      <c r="C198" s="8" t="str">
        <f>CONCATENATE('Men 60+'!F198," ",'Men 60+'!G198)</f>
        <v xml:space="preserve"> </v>
      </c>
      <c r="D198" s="8" t="str">
        <f>CONCATENATE('Men 50+'!F199," ",'Men 50+'!G199)</f>
        <v xml:space="preserve"> </v>
      </c>
      <c r="E198" s="8"/>
      <c r="F198" s="8" t="str">
        <f>CONCATENATE('Women +35'!F198," ",'Women +35'!G198)</f>
        <v xml:space="preserve"> </v>
      </c>
      <c r="G198" s="8" t="str">
        <f>CONCATENATE('[2]Women +40'!F199," ",'[2]Women +40'!G199)</f>
        <v xml:space="preserve"> </v>
      </c>
      <c r="H198" s="8" t="str">
        <f>CONCATENATE('Women +50'!F199," ",'Women +50'!G199)</f>
        <v xml:space="preserve"> </v>
      </c>
      <c r="I198" s="375" t="str">
        <f>CONCATENATE('Women +60'!F199," ",'Women +60'!G199)</f>
        <v xml:space="preserve"> </v>
      </c>
    </row>
    <row r="199" spans="1:9" s="6" customFormat="1" ht="39.9" customHeight="1">
      <c r="A199" s="7">
        <f t="shared" si="3"/>
        <v>196</v>
      </c>
      <c r="B199" s="7" t="str">
        <f>CONCATENATE('Men 70+'!F200," ",'Men 70+'!G200)</f>
        <v xml:space="preserve"> </v>
      </c>
      <c r="C199" s="8" t="str">
        <f>CONCATENATE('Men 60+'!F199," ",'Men 60+'!G199)</f>
        <v xml:space="preserve"> </v>
      </c>
      <c r="D199" s="8" t="str">
        <f>CONCATENATE('Men 50+'!F200," ",'Men 50+'!G200)</f>
        <v xml:space="preserve"> </v>
      </c>
      <c r="E199" s="8"/>
      <c r="F199" s="8" t="str">
        <f>CONCATENATE('Women +35'!F199," ",'Women +35'!G199)</f>
        <v xml:space="preserve"> </v>
      </c>
      <c r="G199" s="8" t="str">
        <f>CONCATENATE('[2]Women +40'!F200," ",'[2]Women +40'!G200)</f>
        <v xml:space="preserve"> </v>
      </c>
      <c r="H199" s="8" t="str">
        <f>CONCATENATE('Women +50'!F200," ",'Women +50'!G200)</f>
        <v xml:space="preserve"> </v>
      </c>
      <c r="I199" s="375" t="str">
        <f>CONCATENATE('Women +60'!F200," ",'Women +60'!G200)</f>
        <v xml:space="preserve"> </v>
      </c>
    </row>
    <row r="200" spans="1:9" s="6" customFormat="1" ht="39.9" customHeight="1">
      <c r="A200" s="7">
        <f t="shared" si="3"/>
        <v>197</v>
      </c>
      <c r="B200" s="7" t="str">
        <f>CONCATENATE('Men 70+'!F201," ",'Men 70+'!G201)</f>
        <v xml:space="preserve"> </v>
      </c>
      <c r="C200" s="8" t="str">
        <f>CONCATENATE('Men 60+'!F200," ",'Men 60+'!G200)</f>
        <v xml:space="preserve"> </v>
      </c>
      <c r="D200" s="8" t="str">
        <f>CONCATENATE('Men 50+'!F201," ",'Men 50+'!G201)</f>
        <v xml:space="preserve"> </v>
      </c>
      <c r="E200" s="8"/>
      <c r="F200" s="8" t="str">
        <f>CONCATENATE('Women +35'!F200," ",'Women +35'!G200)</f>
        <v xml:space="preserve"> </v>
      </c>
      <c r="G200" s="8" t="str">
        <f>CONCATENATE('[2]Women +40'!F201," ",'[2]Women +40'!G201)</f>
        <v xml:space="preserve"> </v>
      </c>
      <c r="H200" s="8" t="str">
        <f>CONCATENATE('Women +50'!F201," ",'Women +50'!G201)</f>
        <v xml:space="preserve"> </v>
      </c>
      <c r="I200" s="375" t="str">
        <f>CONCATENATE('Women +60'!F201," ",'Women +60'!G201)</f>
        <v xml:space="preserve"> </v>
      </c>
    </row>
    <row r="201" spans="1:9" s="6" customFormat="1" ht="39.9" customHeight="1">
      <c r="A201" s="7">
        <f t="shared" si="3"/>
        <v>198</v>
      </c>
      <c r="B201" s="7" t="str">
        <f>CONCATENATE('Men 70+'!F202," ",'Men 70+'!G202)</f>
        <v xml:space="preserve"> </v>
      </c>
      <c r="C201" s="8" t="str">
        <f>CONCATENATE('Men 60+'!F201," ",'Men 60+'!G201)</f>
        <v xml:space="preserve"> </v>
      </c>
      <c r="D201" s="8" t="str">
        <f>CONCATENATE('Men 50+'!F202," ",'Men 50+'!G202)</f>
        <v xml:space="preserve"> </v>
      </c>
      <c r="E201" s="8"/>
      <c r="F201" s="8" t="str">
        <f>CONCATENATE('Women +35'!F201," ",'Women +35'!G201)</f>
        <v xml:space="preserve"> </v>
      </c>
      <c r="G201" s="8" t="str">
        <f>CONCATENATE('[2]Women +40'!F202," ",'[2]Women +40'!G202)</f>
        <v xml:space="preserve"> </v>
      </c>
      <c r="H201" s="8" t="str">
        <f>CONCATENATE('Women +50'!F202," ",'Women +50'!G202)</f>
        <v xml:space="preserve"> </v>
      </c>
      <c r="I201" s="375" t="str">
        <f>CONCATENATE('Women +60'!F202," ",'Women +60'!G202)</f>
        <v xml:space="preserve"> </v>
      </c>
    </row>
    <row r="202" spans="1:9" s="6" customFormat="1" ht="39.9" customHeight="1">
      <c r="A202" s="7">
        <f t="shared" si="3"/>
        <v>199</v>
      </c>
      <c r="B202" s="7" t="str">
        <f>CONCATENATE('Men 70+'!F203," ",'Men 70+'!G203)</f>
        <v xml:space="preserve"> </v>
      </c>
      <c r="C202" s="8" t="str">
        <f>CONCATENATE('Men 60+'!F202," ",'Men 60+'!G202)</f>
        <v xml:space="preserve"> </v>
      </c>
      <c r="D202" s="8" t="str">
        <f>CONCATENATE('Men 50+'!F203," ",'Men 50+'!G203)</f>
        <v xml:space="preserve"> </v>
      </c>
      <c r="E202" s="8"/>
      <c r="F202" s="8" t="str">
        <f>CONCATENATE('Women +35'!F202," ",'Women +35'!G202)</f>
        <v xml:space="preserve"> </v>
      </c>
      <c r="G202" s="8" t="str">
        <f>CONCATENATE('[2]Women +40'!F203," ",'[2]Women +40'!G203)</f>
        <v xml:space="preserve"> </v>
      </c>
      <c r="H202" s="8" t="str">
        <f>CONCATENATE('Women +50'!F203," ",'Women +50'!G203)</f>
        <v xml:space="preserve"> </v>
      </c>
      <c r="I202" s="375" t="str">
        <f>CONCATENATE('Women +60'!F203," ",'Women +60'!G203)</f>
        <v xml:space="preserve"> </v>
      </c>
    </row>
    <row r="203" spans="1:9" s="6" customFormat="1" ht="39.9" customHeight="1">
      <c r="A203" s="7">
        <f t="shared" si="3"/>
        <v>200</v>
      </c>
      <c r="B203" s="7" t="str">
        <f>CONCATENATE('Men 70+'!F204," ",'Men 70+'!G204)</f>
        <v xml:space="preserve"> </v>
      </c>
      <c r="C203" s="8" t="str">
        <f>CONCATENATE('Men 60+'!F203," ",'Men 60+'!G203)</f>
        <v xml:space="preserve"> </v>
      </c>
      <c r="D203" s="8" t="str">
        <f>CONCATENATE('Men 50+'!F204," ",'Men 50+'!G204)</f>
        <v xml:space="preserve"> </v>
      </c>
      <c r="E203" s="8"/>
      <c r="F203" s="8" t="str">
        <f>CONCATENATE('Women +35'!F203," ",'Women +35'!G203)</f>
        <v xml:space="preserve"> </v>
      </c>
      <c r="G203" s="8" t="str">
        <f>CONCATENATE('[2]Women +40'!F204," ",'[2]Women +40'!G204)</f>
        <v xml:space="preserve"> </v>
      </c>
      <c r="H203" s="8" t="str">
        <f>CONCATENATE('Women +50'!F204," ",'Women +50'!G204)</f>
        <v xml:space="preserve"> </v>
      </c>
      <c r="I203" s="375" t="str">
        <f>CONCATENATE('Women +60'!F204," ",'Women +60'!G204)</f>
        <v xml:space="preserve"> </v>
      </c>
    </row>
    <row r="204" spans="1:9" s="6" customFormat="1" ht="39.9" customHeight="1">
      <c r="A204" s="7">
        <f t="shared" si="3"/>
        <v>201</v>
      </c>
      <c r="B204" s="7" t="str">
        <f>CONCATENATE('Men 70+'!F205," ",'Men 70+'!G205)</f>
        <v xml:space="preserve"> </v>
      </c>
      <c r="C204" s="8" t="str">
        <f>CONCATENATE('Men 60+'!F204," ",'Men 60+'!G204)</f>
        <v xml:space="preserve"> </v>
      </c>
      <c r="D204" s="8" t="str">
        <f>CONCATENATE('Men 50+'!F205," ",'Men 50+'!G205)</f>
        <v xml:space="preserve"> </v>
      </c>
      <c r="E204" s="8"/>
      <c r="F204" s="8" t="str">
        <f>CONCATENATE('Women +35'!F204," ",'Women +35'!G204)</f>
        <v xml:space="preserve"> </v>
      </c>
      <c r="G204" s="8" t="str">
        <f>CONCATENATE('[2]Women +40'!F205," ",'[2]Women +40'!G205)</f>
        <v xml:space="preserve"> </v>
      </c>
      <c r="H204" s="8" t="str">
        <f>CONCATENATE('Women +50'!F205," ",'Women +50'!G205)</f>
        <v xml:space="preserve"> </v>
      </c>
      <c r="I204" s="375" t="str">
        <f>CONCATENATE('Women +60'!F205," ",'Women +60'!G205)</f>
        <v xml:space="preserve"> </v>
      </c>
    </row>
    <row r="205" spans="1:9" s="6" customFormat="1" ht="39.9" customHeight="1">
      <c r="A205" s="7">
        <f t="shared" si="3"/>
        <v>202</v>
      </c>
      <c r="B205" s="7" t="str">
        <f>CONCATENATE('Men 70+'!F206," ",'Men 70+'!G206)</f>
        <v xml:space="preserve"> </v>
      </c>
      <c r="C205" s="8" t="str">
        <f>CONCATENATE('Men 60+'!F205," ",'Men 60+'!G205)</f>
        <v xml:space="preserve"> </v>
      </c>
      <c r="D205" s="8" t="str">
        <f>CONCATENATE('Men 50+'!F206," ",'Men 50+'!G206)</f>
        <v xml:space="preserve"> </v>
      </c>
      <c r="E205" s="8"/>
      <c r="F205" s="8" t="str">
        <f>CONCATENATE('Women +35'!F205," ",'Women +35'!G205)</f>
        <v xml:space="preserve"> </v>
      </c>
      <c r="G205" s="8" t="str">
        <f>CONCATENATE('[2]Women +40'!F206," ",'[2]Women +40'!G206)</f>
        <v xml:space="preserve"> </v>
      </c>
      <c r="H205" s="8" t="str">
        <f>CONCATENATE('Women +50'!F206," ",'Women +50'!G206)</f>
        <v xml:space="preserve"> </v>
      </c>
      <c r="I205" s="375" t="str">
        <f>CONCATENATE('Women +60'!F206," ",'Women +60'!G206)</f>
        <v xml:space="preserve"> </v>
      </c>
    </row>
    <row r="206" spans="1:9" s="6" customFormat="1" ht="39.9" customHeight="1">
      <c r="A206" s="7">
        <f t="shared" si="3"/>
        <v>203</v>
      </c>
      <c r="B206" s="7" t="str">
        <f>CONCATENATE('Men 70+'!F207," ",'Men 70+'!G207)</f>
        <v xml:space="preserve"> </v>
      </c>
      <c r="C206" s="8" t="str">
        <f>CONCATENATE('Men 60+'!F206," ",'Men 60+'!G206)</f>
        <v xml:space="preserve"> </v>
      </c>
      <c r="D206" s="8" t="str">
        <f>CONCATENATE('Men 50+'!F207," ",'Men 50+'!G207)</f>
        <v xml:space="preserve"> </v>
      </c>
      <c r="E206" s="8"/>
      <c r="F206" s="8" t="str">
        <f>CONCATENATE('Women +35'!F206," ",'Women +35'!G206)</f>
        <v xml:space="preserve"> </v>
      </c>
      <c r="G206" s="8" t="str">
        <f>CONCATENATE('[2]Women +40'!F207," ",'[2]Women +40'!G207)</f>
        <v xml:space="preserve"> </v>
      </c>
      <c r="H206" s="8" t="str">
        <f>CONCATENATE('Women +50'!F207," ",'Women +50'!G207)</f>
        <v xml:space="preserve"> </v>
      </c>
      <c r="I206" s="375" t="str">
        <f>CONCATENATE('Women +60'!F207," ",'Women +60'!G207)</f>
        <v xml:space="preserve"> </v>
      </c>
    </row>
    <row r="207" spans="1:9" s="6" customFormat="1" ht="39.9" customHeight="1">
      <c r="A207" s="7">
        <f t="shared" si="3"/>
        <v>204</v>
      </c>
      <c r="B207" s="7" t="str">
        <f>CONCATENATE('Men 70+'!F208," ",'Men 70+'!G208)</f>
        <v xml:space="preserve"> </v>
      </c>
      <c r="C207" s="8" t="str">
        <f>CONCATENATE('Men 60+'!F207," ",'Men 60+'!G207)</f>
        <v xml:space="preserve"> </v>
      </c>
      <c r="D207" s="8" t="str">
        <f>CONCATENATE('Men 50+'!F208," ",'Men 50+'!G208)</f>
        <v xml:space="preserve"> </v>
      </c>
      <c r="E207" s="8"/>
      <c r="F207" s="8" t="str">
        <f>CONCATENATE('Women +35'!F207," ",'Women +35'!G207)</f>
        <v xml:space="preserve"> </v>
      </c>
      <c r="G207" s="8" t="str">
        <f>CONCATENATE('[2]Women +40'!F208," ",'[2]Women +40'!G208)</f>
        <v xml:space="preserve"> </v>
      </c>
      <c r="H207" s="8" t="str">
        <f>CONCATENATE('Women +50'!F208," ",'Women +50'!G208)</f>
        <v xml:space="preserve"> </v>
      </c>
      <c r="I207" s="375" t="str">
        <f>CONCATENATE('Women +60'!F208," ",'Women +60'!G208)</f>
        <v xml:space="preserve"> </v>
      </c>
    </row>
    <row r="208" spans="1:9" s="6" customFormat="1" ht="39.9" customHeight="1">
      <c r="A208" s="7">
        <f t="shared" si="3"/>
        <v>205</v>
      </c>
      <c r="B208" s="7" t="str">
        <f>CONCATENATE('Men 70+'!F209," ",'Men 70+'!G209)</f>
        <v xml:space="preserve"> </v>
      </c>
      <c r="C208" s="8" t="str">
        <f>CONCATENATE('Men 60+'!F208," ",'Men 60+'!G208)</f>
        <v xml:space="preserve"> </v>
      </c>
      <c r="D208" s="8" t="str">
        <f>CONCATENATE('Men 50+'!F209," ",'Men 50+'!G209)</f>
        <v xml:space="preserve"> </v>
      </c>
      <c r="E208" s="8"/>
      <c r="F208" s="8" t="str">
        <f>CONCATENATE('Women +35'!F208," ",'Women +35'!G208)</f>
        <v xml:space="preserve"> </v>
      </c>
      <c r="G208" s="8" t="str">
        <f>CONCATENATE('[2]Women +40'!F209," ",'[2]Women +40'!G209)</f>
        <v xml:space="preserve"> </v>
      </c>
      <c r="H208" s="8" t="str">
        <f>CONCATENATE('Women +50'!F209," ",'Women +50'!G209)</f>
        <v xml:space="preserve"> </v>
      </c>
      <c r="I208" s="375" t="str">
        <f>CONCATENATE('Women +60'!F209," ",'Women +60'!G209)</f>
        <v xml:space="preserve"> </v>
      </c>
    </row>
    <row r="209" spans="1:9" s="6" customFormat="1" ht="39.9" customHeight="1">
      <c r="A209" s="7">
        <f t="shared" si="3"/>
        <v>206</v>
      </c>
      <c r="B209" s="7" t="str">
        <f>CONCATENATE('Men 70+'!F210," ",'Men 70+'!G210)</f>
        <v xml:space="preserve"> </v>
      </c>
      <c r="C209" s="8" t="str">
        <f>CONCATENATE('Men 60+'!F209," ",'Men 60+'!G209)</f>
        <v xml:space="preserve"> </v>
      </c>
      <c r="D209" s="8" t="str">
        <f>CONCATENATE('Men 50+'!F210," ",'Men 50+'!G210)</f>
        <v xml:space="preserve"> </v>
      </c>
      <c r="E209" s="8"/>
      <c r="F209" s="8" t="str">
        <f>CONCATENATE('Women +35'!F209," ",'Women +35'!G209)</f>
        <v xml:space="preserve"> </v>
      </c>
      <c r="G209" s="8" t="str">
        <f>CONCATENATE('[2]Women +40'!F210," ",'[2]Women +40'!G210)</f>
        <v xml:space="preserve"> </v>
      </c>
      <c r="H209" s="8" t="str">
        <f>CONCATENATE('Women +50'!F210," ",'Women +50'!G210)</f>
        <v xml:space="preserve"> </v>
      </c>
      <c r="I209" s="375" t="str">
        <f>CONCATENATE('Women +60'!F210," ",'Women +60'!G210)</f>
        <v xml:space="preserve"> </v>
      </c>
    </row>
    <row r="210" spans="1:9" s="6" customFormat="1" ht="39.9" customHeight="1">
      <c r="A210" s="7">
        <f t="shared" si="3"/>
        <v>207</v>
      </c>
      <c r="B210" s="7" t="str">
        <f>CONCATENATE('Men 70+'!F211," ",'Men 70+'!G211)</f>
        <v xml:space="preserve"> </v>
      </c>
      <c r="C210" s="8" t="str">
        <f>CONCATENATE('Men 60+'!F210," ",'Men 60+'!G210)</f>
        <v xml:space="preserve"> </v>
      </c>
      <c r="D210" s="8" t="str">
        <f>CONCATENATE('Men 50+'!F211," ",'Men 50+'!G211)</f>
        <v xml:space="preserve"> </v>
      </c>
      <c r="E210" s="8"/>
      <c r="F210" s="8" t="str">
        <f>CONCATENATE('Women +35'!F210," ",'Women +35'!G210)</f>
        <v xml:space="preserve"> </v>
      </c>
      <c r="G210" s="8" t="str">
        <f>CONCATENATE('[2]Women +40'!F211," ",'[2]Women +40'!G211)</f>
        <v xml:space="preserve"> </v>
      </c>
      <c r="H210" s="8" t="str">
        <f>CONCATENATE('Women +50'!F211," ",'Women +50'!G211)</f>
        <v xml:space="preserve"> </v>
      </c>
      <c r="I210" s="375" t="str">
        <f>CONCATENATE('Women +60'!F211," ",'Women +60'!G211)</f>
        <v xml:space="preserve"> </v>
      </c>
    </row>
    <row r="211" spans="1:9" s="6" customFormat="1" ht="39.9" customHeight="1">
      <c r="A211" s="7">
        <f t="shared" si="3"/>
        <v>208</v>
      </c>
      <c r="B211" s="7" t="str">
        <f>CONCATENATE('Men 70+'!F212," ",'Men 70+'!G212)</f>
        <v xml:space="preserve"> </v>
      </c>
      <c r="C211" s="8" t="str">
        <f>CONCATENATE('Men 60+'!F211," ",'Men 60+'!G211)</f>
        <v xml:space="preserve"> </v>
      </c>
      <c r="D211" s="8" t="str">
        <f>CONCATENATE('Men 50+'!F212," ",'Men 50+'!G212)</f>
        <v xml:space="preserve"> </v>
      </c>
      <c r="E211" s="8"/>
      <c r="F211" s="8" t="str">
        <f>CONCATENATE('Women +35'!F211," ",'Women +35'!G211)</f>
        <v xml:space="preserve"> </v>
      </c>
      <c r="G211" s="8" t="str">
        <f>CONCATENATE('[2]Women +40'!F212," ",'[2]Women +40'!G212)</f>
        <v xml:space="preserve"> </v>
      </c>
      <c r="H211" s="8" t="str">
        <f>CONCATENATE('Women +50'!F212," ",'Women +50'!G212)</f>
        <v xml:space="preserve"> </v>
      </c>
      <c r="I211" s="375" t="str">
        <f>CONCATENATE('Women +60'!F212," ",'Women +60'!G212)</f>
        <v xml:space="preserve"> </v>
      </c>
    </row>
    <row r="212" spans="1:9" s="6" customFormat="1" ht="39.9" customHeight="1">
      <c r="A212" s="7">
        <f t="shared" si="3"/>
        <v>209</v>
      </c>
      <c r="B212" s="7" t="str">
        <f>CONCATENATE('Men 70+'!F213," ",'Men 70+'!G213)</f>
        <v xml:space="preserve"> </v>
      </c>
      <c r="C212" s="8" t="str">
        <f>CONCATENATE('Men 60+'!F212," ",'Men 60+'!G212)</f>
        <v xml:space="preserve"> </v>
      </c>
      <c r="D212" s="8" t="str">
        <f>CONCATENATE('Men 50+'!F213," ",'Men 50+'!G213)</f>
        <v xml:space="preserve"> </v>
      </c>
      <c r="E212" s="8"/>
      <c r="F212" s="8" t="str">
        <f>CONCATENATE('Women +35'!F212," ",'Women +35'!G212)</f>
        <v xml:space="preserve"> </v>
      </c>
      <c r="G212" s="8" t="str">
        <f>CONCATENATE('[2]Women +40'!F213," ",'[2]Women +40'!G213)</f>
        <v xml:space="preserve"> </v>
      </c>
      <c r="H212" s="8" t="str">
        <f>CONCATENATE('Women +50'!F213," ",'Women +50'!G213)</f>
        <v xml:space="preserve"> </v>
      </c>
      <c r="I212" s="375" t="str">
        <f>CONCATENATE('Women +60'!F213," ",'Women +60'!G213)</f>
        <v xml:space="preserve"> </v>
      </c>
    </row>
    <row r="213" spans="1:9" s="6" customFormat="1" ht="39.9" customHeight="1">
      <c r="A213" s="7">
        <f t="shared" si="3"/>
        <v>210</v>
      </c>
      <c r="B213" s="7" t="str">
        <f>CONCATENATE('Men 70+'!F214," ",'Men 70+'!G214)</f>
        <v xml:space="preserve"> </v>
      </c>
      <c r="C213" s="8" t="str">
        <f>CONCATENATE('Men 60+'!F213," ",'Men 60+'!G213)</f>
        <v xml:space="preserve"> </v>
      </c>
      <c r="D213" s="8" t="str">
        <f>CONCATENATE('Men 50+'!F214," ",'Men 50+'!G214)</f>
        <v xml:space="preserve"> </v>
      </c>
      <c r="E213" s="8"/>
      <c r="F213" s="8" t="str">
        <f>CONCATENATE('Women +35'!F213," ",'Women +35'!G213)</f>
        <v xml:space="preserve"> </v>
      </c>
      <c r="G213" s="8" t="str">
        <f>CONCATENATE('[2]Women +40'!F214," ",'[2]Women +40'!G214)</f>
        <v xml:space="preserve"> </v>
      </c>
      <c r="H213" s="8" t="str">
        <f>CONCATENATE('Women +50'!F214," ",'Women +50'!G214)</f>
        <v xml:space="preserve"> </v>
      </c>
      <c r="I213" s="375" t="str">
        <f>CONCATENATE('Women +60'!F214," ",'Women +60'!G214)</f>
        <v xml:space="preserve"> </v>
      </c>
    </row>
    <row r="214" spans="1:9" s="6" customFormat="1" ht="39.9" customHeight="1">
      <c r="A214" s="7">
        <f t="shared" si="3"/>
        <v>211</v>
      </c>
      <c r="B214" s="7" t="str">
        <f>CONCATENATE('Men 70+'!F215," ",'Men 70+'!G215)</f>
        <v xml:space="preserve"> </v>
      </c>
      <c r="C214" s="8" t="str">
        <f>CONCATENATE('Men 60+'!F214," ",'Men 60+'!G214)</f>
        <v xml:space="preserve"> </v>
      </c>
      <c r="D214" s="8" t="str">
        <f>CONCATENATE('Men 50+'!F215," ",'Men 50+'!G215)</f>
        <v xml:space="preserve"> </v>
      </c>
      <c r="E214" s="8"/>
      <c r="F214" s="8" t="str">
        <f>CONCATENATE('Women +35'!F214," ",'Women +35'!G214)</f>
        <v xml:space="preserve"> </v>
      </c>
      <c r="G214" s="8" t="str">
        <f>CONCATENATE('[2]Women +40'!F215," ",'[2]Women +40'!G215)</f>
        <v xml:space="preserve"> </v>
      </c>
      <c r="H214" s="8" t="str">
        <f>CONCATENATE('Women +50'!F215," ",'Women +50'!G215)</f>
        <v xml:space="preserve"> </v>
      </c>
      <c r="I214" s="375" t="str">
        <f>CONCATENATE('Women +60'!F215," ",'Women +60'!G215)</f>
        <v xml:space="preserve"> </v>
      </c>
    </row>
    <row r="215" spans="1:9" s="6" customFormat="1" ht="39.9" customHeight="1">
      <c r="A215" s="7">
        <f t="shared" si="3"/>
        <v>212</v>
      </c>
      <c r="B215" s="7" t="str">
        <f>CONCATENATE('Men 70+'!F216," ",'Men 70+'!G216)</f>
        <v xml:space="preserve"> </v>
      </c>
      <c r="C215" s="8" t="str">
        <f>CONCATENATE('Men 60+'!F215," ",'Men 60+'!G215)</f>
        <v xml:space="preserve"> </v>
      </c>
      <c r="D215" s="8" t="str">
        <f>CONCATENATE('Men 50+'!F216," ",'Men 50+'!G216)</f>
        <v xml:space="preserve"> </v>
      </c>
      <c r="E215" s="8"/>
      <c r="F215" s="8" t="str">
        <f>CONCATENATE('Women +35'!F215," ",'Women +35'!G215)</f>
        <v xml:space="preserve"> </v>
      </c>
      <c r="G215" s="8" t="str">
        <f>CONCATENATE('[2]Women +40'!F216," ",'[2]Women +40'!G216)</f>
        <v xml:space="preserve"> </v>
      </c>
      <c r="H215" s="8" t="str">
        <f>CONCATENATE('Women +50'!F216," ",'Women +50'!G216)</f>
        <v xml:space="preserve"> </v>
      </c>
      <c r="I215" s="375" t="str">
        <f>CONCATENATE('Women +60'!F216," ",'Women +60'!G216)</f>
        <v xml:space="preserve"> </v>
      </c>
    </row>
    <row r="216" spans="1:9" s="6" customFormat="1" ht="39.9" customHeight="1">
      <c r="A216" s="7">
        <f t="shared" si="3"/>
        <v>213</v>
      </c>
      <c r="B216" s="7" t="str">
        <f>CONCATENATE('Men 70+'!F217," ",'Men 70+'!G217)</f>
        <v xml:space="preserve"> </v>
      </c>
      <c r="C216" s="8" t="str">
        <f>CONCATENATE('Men 60+'!F216," ",'Men 60+'!G216)</f>
        <v xml:space="preserve"> </v>
      </c>
      <c r="D216" s="8" t="str">
        <f>CONCATENATE('Men 50+'!F217," ",'Men 50+'!G217)</f>
        <v xml:space="preserve"> </v>
      </c>
      <c r="E216" s="8"/>
      <c r="F216" s="8" t="str">
        <f>CONCATENATE('Women +35'!F216," ",'Women +35'!G216)</f>
        <v xml:space="preserve"> </v>
      </c>
      <c r="G216" s="8" t="str">
        <f>CONCATENATE('[2]Women +40'!F217," ",'[2]Women +40'!G217)</f>
        <v xml:space="preserve"> </v>
      </c>
      <c r="H216" s="8" t="str">
        <f>CONCATENATE('Women +50'!F217," ",'Women +50'!G217)</f>
        <v xml:space="preserve"> </v>
      </c>
      <c r="I216" s="375" t="str">
        <f>CONCATENATE('Women +60'!F217," ",'Women +60'!G217)</f>
        <v xml:space="preserve"> </v>
      </c>
    </row>
    <row r="217" spans="1:9" s="6" customFormat="1" ht="39.9" customHeight="1">
      <c r="A217" s="7">
        <f t="shared" si="3"/>
        <v>214</v>
      </c>
      <c r="B217" s="7" t="str">
        <f>CONCATENATE('Men 70+'!F218," ",'Men 70+'!G218)</f>
        <v xml:space="preserve"> </v>
      </c>
      <c r="C217" s="8" t="str">
        <f>CONCATENATE('Men 60+'!F217," ",'Men 60+'!G217)</f>
        <v xml:space="preserve"> </v>
      </c>
      <c r="D217" s="8" t="str">
        <f>CONCATENATE('Men 50+'!F218," ",'Men 50+'!G218)</f>
        <v xml:space="preserve"> </v>
      </c>
      <c r="E217" s="8"/>
      <c r="F217" s="8" t="str">
        <f>CONCATENATE('Women +35'!F217," ",'Women +35'!G217)</f>
        <v xml:space="preserve"> </v>
      </c>
      <c r="G217" s="8" t="str">
        <f>CONCATENATE('[2]Women +40'!F218," ",'[2]Women +40'!G218)</f>
        <v xml:space="preserve"> </v>
      </c>
      <c r="H217" s="8" t="str">
        <f>CONCATENATE('Women +50'!F218," ",'Women +50'!G218)</f>
        <v xml:space="preserve"> </v>
      </c>
      <c r="I217" s="375" t="str">
        <f>CONCATENATE('Women +60'!F218," ",'Women +60'!G218)</f>
        <v xml:space="preserve"> </v>
      </c>
    </row>
    <row r="218" spans="1:9" s="6" customFormat="1" ht="39.9" customHeight="1">
      <c r="A218" s="7">
        <f t="shared" si="3"/>
        <v>215</v>
      </c>
      <c r="B218" s="7" t="str">
        <f>CONCATENATE('Men 70+'!F219," ",'Men 70+'!G219)</f>
        <v xml:space="preserve"> </v>
      </c>
      <c r="C218" s="8" t="str">
        <f>CONCATENATE('Men 60+'!F218," ",'Men 60+'!G218)</f>
        <v xml:space="preserve"> </v>
      </c>
      <c r="D218" s="8" t="str">
        <f>CONCATENATE('Men 50+'!F219," ",'Men 50+'!G219)</f>
        <v xml:space="preserve"> </v>
      </c>
      <c r="E218" s="8"/>
      <c r="F218" s="8" t="str">
        <f>CONCATENATE('Women +35'!F218," ",'Women +35'!G218)</f>
        <v xml:space="preserve"> </v>
      </c>
      <c r="G218" s="8" t="str">
        <f>CONCATENATE('[2]Women +40'!F219," ",'[2]Women +40'!G219)</f>
        <v xml:space="preserve"> </v>
      </c>
      <c r="H218" s="8" t="str">
        <f>CONCATENATE('Women +50'!F219," ",'Women +50'!G219)</f>
        <v xml:space="preserve"> </v>
      </c>
      <c r="I218" s="375" t="str">
        <f>CONCATENATE('Women +60'!F219," ",'Women +60'!G219)</f>
        <v xml:space="preserve"> </v>
      </c>
    </row>
    <row r="219" spans="1:9" s="6" customFormat="1" ht="39.9" customHeight="1">
      <c r="A219" s="7">
        <f t="shared" si="3"/>
        <v>216</v>
      </c>
      <c r="B219" s="7" t="str">
        <f>CONCATENATE('Men 70+'!F220," ",'Men 70+'!G220)</f>
        <v xml:space="preserve"> </v>
      </c>
      <c r="C219" s="8" t="str">
        <f>CONCATENATE('Men 60+'!F219," ",'Men 60+'!G219)</f>
        <v xml:space="preserve"> </v>
      </c>
      <c r="D219" s="8" t="str">
        <f>CONCATENATE('Men 50+'!F220," ",'Men 50+'!G220)</f>
        <v xml:space="preserve"> </v>
      </c>
      <c r="E219" s="8"/>
      <c r="F219" s="8" t="str">
        <f>CONCATENATE('Women +35'!F219," ",'Women +35'!G219)</f>
        <v xml:space="preserve"> </v>
      </c>
      <c r="G219" s="8" t="str">
        <f>CONCATENATE('[2]Women +40'!F220," ",'[2]Women +40'!G220)</f>
        <v xml:space="preserve"> </v>
      </c>
      <c r="H219" s="8" t="str">
        <f>CONCATENATE('Women +50'!F220," ",'Women +50'!G220)</f>
        <v xml:space="preserve"> </v>
      </c>
      <c r="I219" s="375" t="str">
        <f>CONCATENATE('Women +60'!F220," ",'Women +60'!G220)</f>
        <v xml:space="preserve"> </v>
      </c>
    </row>
    <row r="220" spans="1:9" s="6" customFormat="1" ht="39.9" customHeight="1">
      <c r="A220" s="7">
        <f t="shared" si="3"/>
        <v>217</v>
      </c>
      <c r="B220" s="7" t="str">
        <f>CONCATENATE('Men 70+'!F221," ",'Men 70+'!G221)</f>
        <v xml:space="preserve"> </v>
      </c>
      <c r="C220" s="8" t="str">
        <f>CONCATENATE('Men 60+'!F220," ",'Men 60+'!G220)</f>
        <v xml:space="preserve"> </v>
      </c>
      <c r="D220" s="8" t="str">
        <f>CONCATENATE('Men 50+'!F221," ",'Men 50+'!G221)</f>
        <v xml:space="preserve"> </v>
      </c>
      <c r="E220" s="8"/>
      <c r="F220" s="8" t="str">
        <f>CONCATENATE('Women +35'!F220," ",'Women +35'!G220)</f>
        <v xml:space="preserve"> </v>
      </c>
      <c r="G220" s="8" t="str">
        <f>CONCATENATE('[2]Women +40'!F221," ",'[2]Women +40'!G221)</f>
        <v xml:space="preserve"> </v>
      </c>
      <c r="H220" s="8" t="str">
        <f>CONCATENATE('Women +50'!F221," ",'Women +50'!G221)</f>
        <v xml:space="preserve"> </v>
      </c>
      <c r="I220" s="375" t="str">
        <f>CONCATENATE('Women +60'!F221," ",'Women +60'!G221)</f>
        <v xml:space="preserve"> </v>
      </c>
    </row>
    <row r="221" spans="1:9" s="6" customFormat="1" ht="39.9" customHeight="1">
      <c r="A221" s="7">
        <f t="shared" si="3"/>
        <v>218</v>
      </c>
      <c r="B221" s="7" t="str">
        <f>CONCATENATE('Men 70+'!F222," ",'Men 70+'!G222)</f>
        <v xml:space="preserve"> </v>
      </c>
      <c r="C221" s="8" t="str">
        <f>CONCATENATE('Men 60+'!F221," ",'Men 60+'!G221)</f>
        <v xml:space="preserve"> </v>
      </c>
      <c r="D221" s="8" t="str">
        <f>CONCATENATE('Men 50+'!F222," ",'Men 50+'!G222)</f>
        <v xml:space="preserve"> </v>
      </c>
      <c r="E221" s="8"/>
      <c r="F221" s="8" t="str">
        <f>CONCATENATE('Women +35'!F221," ",'Women +35'!G221)</f>
        <v xml:space="preserve"> </v>
      </c>
      <c r="G221" s="8" t="str">
        <f>CONCATENATE('[2]Women +40'!F222," ",'[2]Women +40'!G222)</f>
        <v xml:space="preserve"> </v>
      </c>
      <c r="H221" s="8" t="str">
        <f>CONCATENATE('Women +50'!F222," ",'Women +50'!G222)</f>
        <v xml:space="preserve"> </v>
      </c>
      <c r="I221" s="375" t="str">
        <f>CONCATENATE('Women +60'!F222," ",'Women +60'!G222)</f>
        <v xml:space="preserve"> </v>
      </c>
    </row>
    <row r="222" spans="1:9" s="6" customFormat="1" ht="39.9" customHeight="1">
      <c r="A222" s="7">
        <f t="shared" si="3"/>
        <v>219</v>
      </c>
      <c r="B222" s="7" t="str">
        <f>CONCATENATE('Men 70+'!F223," ",'Men 70+'!G223)</f>
        <v xml:space="preserve"> </v>
      </c>
      <c r="C222" s="8" t="str">
        <f>CONCATENATE('Men 60+'!F222," ",'Men 60+'!G222)</f>
        <v xml:space="preserve"> </v>
      </c>
      <c r="D222" s="8" t="str">
        <f>CONCATENATE('Men 50+'!F223," ",'Men 50+'!G223)</f>
        <v xml:space="preserve"> </v>
      </c>
      <c r="E222" s="8"/>
      <c r="F222" s="8" t="str">
        <f>CONCATENATE('Women +35'!F222," ",'Women +35'!G222)</f>
        <v xml:space="preserve"> </v>
      </c>
      <c r="G222" s="8" t="str">
        <f>CONCATENATE('[2]Women +40'!F223," ",'[2]Women +40'!G223)</f>
        <v xml:space="preserve"> </v>
      </c>
      <c r="H222" s="8" t="str">
        <f>CONCATENATE('Women +50'!F223," ",'Women +50'!G223)</f>
        <v xml:space="preserve"> </v>
      </c>
      <c r="I222" s="375" t="str">
        <f>CONCATENATE('Women +60'!F223," ",'Women +60'!G223)</f>
        <v xml:space="preserve"> </v>
      </c>
    </row>
    <row r="223" spans="1:9" s="6" customFormat="1" ht="39.9" customHeight="1">
      <c r="A223" s="7">
        <f t="shared" si="3"/>
        <v>220</v>
      </c>
      <c r="B223" s="7" t="str">
        <f>CONCATENATE('Men 70+'!F224," ",'Men 70+'!G224)</f>
        <v xml:space="preserve"> </v>
      </c>
      <c r="C223" s="8" t="str">
        <f>CONCATENATE('Men 60+'!F223," ",'Men 60+'!G223)</f>
        <v xml:space="preserve"> </v>
      </c>
      <c r="D223" s="8" t="str">
        <f>CONCATENATE('Men 50+'!F224," ",'Men 50+'!G224)</f>
        <v xml:space="preserve"> </v>
      </c>
      <c r="E223" s="8"/>
      <c r="F223" s="8" t="str">
        <f>CONCATENATE('Women +35'!F223," ",'Women +35'!G223)</f>
        <v xml:space="preserve"> </v>
      </c>
      <c r="G223" s="8" t="str">
        <f>CONCATENATE('[2]Women +40'!F224," ",'[2]Women +40'!G224)</f>
        <v xml:space="preserve"> </v>
      </c>
      <c r="H223" s="8" t="str">
        <f>CONCATENATE('Women +50'!F224," ",'Women +50'!G224)</f>
        <v xml:space="preserve"> </v>
      </c>
      <c r="I223" s="375" t="str">
        <f>CONCATENATE('Women +60'!F224," ",'Women +60'!G224)</f>
        <v xml:space="preserve"> </v>
      </c>
    </row>
    <row r="224" spans="1:9" s="6" customFormat="1" ht="39.9" customHeight="1">
      <c r="A224" s="7">
        <f t="shared" si="3"/>
        <v>221</v>
      </c>
      <c r="B224" s="7" t="str">
        <f>CONCATENATE('Men 70+'!F225," ",'Men 70+'!G225)</f>
        <v xml:space="preserve"> </v>
      </c>
      <c r="C224" s="8" t="str">
        <f>CONCATENATE('Men 60+'!F224," ",'Men 60+'!G224)</f>
        <v xml:space="preserve"> </v>
      </c>
      <c r="D224" s="8" t="str">
        <f>CONCATENATE('Men 50+'!F225," ",'Men 50+'!G225)</f>
        <v xml:space="preserve"> </v>
      </c>
      <c r="E224" s="8"/>
      <c r="F224" s="8" t="str">
        <f>CONCATENATE('Women +35'!F224," ",'Women +35'!G224)</f>
        <v xml:space="preserve"> </v>
      </c>
      <c r="G224" s="8" t="str">
        <f>CONCATENATE('[2]Women +40'!F225," ",'[2]Women +40'!G225)</f>
        <v xml:space="preserve"> </v>
      </c>
      <c r="H224" s="8" t="str">
        <f>CONCATENATE('Women +50'!F225," ",'Women +50'!G225)</f>
        <v xml:space="preserve"> </v>
      </c>
      <c r="I224" s="375" t="str">
        <f>CONCATENATE('Women +60'!F225," ",'Women +60'!G225)</f>
        <v xml:space="preserve"> </v>
      </c>
    </row>
    <row r="225" spans="1:9" s="6" customFormat="1" ht="39.9" customHeight="1">
      <c r="A225" s="7">
        <f t="shared" si="3"/>
        <v>222</v>
      </c>
      <c r="B225" s="7" t="str">
        <f>CONCATENATE('Men 70+'!F226," ",'Men 70+'!G226)</f>
        <v xml:space="preserve"> </v>
      </c>
      <c r="C225" s="8" t="str">
        <f>CONCATENATE('Men 60+'!F225," ",'Men 60+'!G225)</f>
        <v xml:space="preserve"> </v>
      </c>
      <c r="D225" s="8" t="str">
        <f>CONCATENATE('Men 50+'!F226," ",'Men 50+'!G226)</f>
        <v xml:space="preserve"> </v>
      </c>
      <c r="E225" s="8"/>
      <c r="F225" s="8" t="str">
        <f>CONCATENATE('Women +35'!F225," ",'Women +35'!G225)</f>
        <v xml:space="preserve"> </v>
      </c>
      <c r="G225" s="8" t="str">
        <f>CONCATENATE('[2]Women +40'!F226," ",'[2]Women +40'!G226)</f>
        <v xml:space="preserve"> </v>
      </c>
      <c r="H225" s="8" t="str">
        <f>CONCATENATE('Women +50'!F226," ",'Women +50'!G226)</f>
        <v xml:space="preserve"> </v>
      </c>
      <c r="I225" s="375" t="str">
        <f>CONCATENATE('Women +60'!F226," ",'Women +60'!G226)</f>
        <v xml:space="preserve"> </v>
      </c>
    </row>
    <row r="226" spans="1:9" s="6" customFormat="1" ht="39.9" customHeight="1">
      <c r="A226" s="7">
        <f t="shared" si="3"/>
        <v>223</v>
      </c>
      <c r="B226" s="7" t="str">
        <f>CONCATENATE('Men 70+'!F227," ",'Men 70+'!G227)</f>
        <v xml:space="preserve"> </v>
      </c>
      <c r="C226" s="8" t="str">
        <f>CONCATENATE('Men 60+'!F226," ",'Men 60+'!G226)</f>
        <v xml:space="preserve"> </v>
      </c>
      <c r="D226" s="8" t="str">
        <f>CONCATENATE('Men 50+'!F227," ",'Men 50+'!G227)</f>
        <v xml:space="preserve"> </v>
      </c>
      <c r="E226" s="8"/>
      <c r="F226" s="8" t="str">
        <f>CONCATENATE('Women +35'!F226," ",'Women +35'!G226)</f>
        <v xml:space="preserve"> </v>
      </c>
      <c r="G226" s="8" t="str">
        <f>CONCATENATE('[2]Women +40'!F227," ",'[2]Women +40'!G227)</f>
        <v xml:space="preserve"> </v>
      </c>
      <c r="H226" s="8" t="str">
        <f>CONCATENATE('Women +50'!F227," ",'Women +50'!G227)</f>
        <v xml:space="preserve"> </v>
      </c>
      <c r="I226" s="375" t="str">
        <f>CONCATENATE('Women +60'!F227," ",'Women +60'!G227)</f>
        <v xml:space="preserve"> </v>
      </c>
    </row>
    <row r="227" spans="1:9" s="6" customFormat="1" ht="39.9" customHeight="1">
      <c r="A227" s="7">
        <f t="shared" si="3"/>
        <v>224</v>
      </c>
      <c r="B227" s="7" t="str">
        <f>CONCATENATE('Men 70+'!F228," ",'Men 70+'!G228)</f>
        <v xml:space="preserve"> </v>
      </c>
      <c r="C227" s="8" t="str">
        <f>CONCATENATE('Men 60+'!F227," ",'Men 60+'!G227)</f>
        <v xml:space="preserve"> </v>
      </c>
      <c r="D227" s="8" t="str">
        <f>CONCATENATE('Men 50+'!F228," ",'Men 50+'!G228)</f>
        <v xml:space="preserve"> </v>
      </c>
      <c r="E227" s="8"/>
      <c r="F227" s="8" t="str">
        <f>CONCATENATE('Women +35'!F227," ",'Women +35'!G227)</f>
        <v xml:space="preserve"> </v>
      </c>
      <c r="G227" s="8" t="str">
        <f>CONCATENATE('[2]Women +40'!F228," ",'[2]Women +40'!G228)</f>
        <v xml:space="preserve"> </v>
      </c>
      <c r="H227" s="8" t="str">
        <f>CONCATENATE('Women +50'!F228," ",'Women +50'!G228)</f>
        <v xml:space="preserve"> </v>
      </c>
      <c r="I227" s="375" t="str">
        <f>CONCATENATE('Women +60'!F228," ",'Women +60'!G228)</f>
        <v xml:space="preserve"> </v>
      </c>
    </row>
    <row r="228" spans="1:9" s="6" customFormat="1" ht="39.9" customHeight="1">
      <c r="A228" s="7">
        <f t="shared" si="3"/>
        <v>225</v>
      </c>
      <c r="B228" s="7" t="str">
        <f>CONCATENATE('Men 70+'!F229," ",'Men 70+'!G229)</f>
        <v xml:space="preserve"> </v>
      </c>
      <c r="C228" s="8" t="str">
        <f>CONCATENATE('Men 60+'!F228," ",'Men 60+'!G228)</f>
        <v xml:space="preserve"> </v>
      </c>
      <c r="D228" s="8" t="str">
        <f>CONCATENATE('Men 50+'!F229," ",'Men 50+'!G229)</f>
        <v xml:space="preserve"> </v>
      </c>
      <c r="E228" s="8"/>
      <c r="F228" s="8" t="str">
        <f>CONCATENATE('Women +35'!F228," ",'Women +35'!G228)</f>
        <v xml:space="preserve"> </v>
      </c>
      <c r="G228" s="8" t="str">
        <f>CONCATENATE('[2]Women +40'!F229," ",'[2]Women +40'!G229)</f>
        <v xml:space="preserve"> </v>
      </c>
      <c r="H228" s="8" t="str">
        <f>CONCATENATE('Women +50'!F229," ",'Women +50'!G229)</f>
        <v xml:space="preserve"> </v>
      </c>
      <c r="I228" s="375" t="str">
        <f>CONCATENATE('Women +60'!F229," ",'Women +60'!G229)</f>
        <v xml:space="preserve"> </v>
      </c>
    </row>
    <row r="229" spans="1:9" s="6" customFormat="1" ht="39.9" customHeight="1">
      <c r="A229" s="7">
        <f t="shared" si="3"/>
        <v>226</v>
      </c>
      <c r="B229" s="7" t="str">
        <f>CONCATENATE('Men 70+'!F230," ",'Men 70+'!G230)</f>
        <v xml:space="preserve"> </v>
      </c>
      <c r="C229" s="8" t="str">
        <f>CONCATENATE('Men 60+'!F229," ",'Men 60+'!G229)</f>
        <v xml:space="preserve"> </v>
      </c>
      <c r="D229" s="8" t="str">
        <f>CONCATENATE('Men 50+'!F230," ",'Men 50+'!G230)</f>
        <v xml:space="preserve"> </v>
      </c>
      <c r="E229" s="8"/>
      <c r="F229" s="8" t="str">
        <f>CONCATENATE('Women +35'!F229," ",'Women +35'!G229)</f>
        <v xml:space="preserve"> </v>
      </c>
      <c r="G229" s="8" t="str">
        <f>CONCATENATE('[2]Women +40'!F230," ",'[2]Women +40'!G230)</f>
        <v xml:space="preserve"> </v>
      </c>
      <c r="H229" s="8" t="str">
        <f>CONCATENATE('Women +50'!F230," ",'Women +50'!G230)</f>
        <v xml:space="preserve"> </v>
      </c>
      <c r="I229" s="375" t="str">
        <f>CONCATENATE('Women +60'!F230," ",'Women +60'!G230)</f>
        <v xml:space="preserve"> </v>
      </c>
    </row>
    <row r="230" spans="1:9" s="6" customFormat="1" ht="39.9" customHeight="1">
      <c r="A230" s="7">
        <f t="shared" si="3"/>
        <v>227</v>
      </c>
      <c r="B230" s="7" t="str">
        <f>CONCATENATE('Men 70+'!F231," ",'Men 70+'!G231)</f>
        <v xml:space="preserve"> </v>
      </c>
      <c r="C230" s="8" t="str">
        <f>CONCATENATE('Men 60+'!F230," ",'Men 60+'!G230)</f>
        <v xml:space="preserve"> </v>
      </c>
      <c r="D230" s="8" t="str">
        <f>CONCATENATE('Men 50+'!F231," ",'Men 50+'!G231)</f>
        <v xml:space="preserve"> </v>
      </c>
      <c r="E230" s="8"/>
      <c r="F230" s="8" t="str">
        <f>CONCATENATE('Women +35'!F230," ",'Women +35'!G230)</f>
        <v xml:space="preserve"> </v>
      </c>
      <c r="G230" s="8" t="str">
        <f>CONCATENATE('[2]Women +40'!F231," ",'[2]Women +40'!G231)</f>
        <v xml:space="preserve"> </v>
      </c>
      <c r="H230" s="8" t="str">
        <f>CONCATENATE('Women +50'!F231," ",'Women +50'!G231)</f>
        <v xml:space="preserve"> </v>
      </c>
      <c r="I230" s="375" t="str">
        <f>CONCATENATE('Women +60'!F231," ",'Women +60'!G231)</f>
        <v xml:space="preserve"> </v>
      </c>
    </row>
    <row r="231" spans="1:9" s="6" customFormat="1" ht="39.9" customHeight="1">
      <c r="A231" s="7">
        <f t="shared" si="3"/>
        <v>228</v>
      </c>
      <c r="B231" s="7" t="str">
        <f>CONCATENATE('Men 70+'!F232," ",'Men 70+'!G232)</f>
        <v xml:space="preserve"> </v>
      </c>
      <c r="C231" s="8" t="str">
        <f>CONCATENATE('Men 60+'!F231," ",'Men 60+'!G231)</f>
        <v xml:space="preserve"> </v>
      </c>
      <c r="D231" s="8" t="str">
        <f>CONCATENATE('Men 50+'!F232," ",'Men 50+'!G232)</f>
        <v xml:space="preserve"> </v>
      </c>
      <c r="E231" s="8"/>
      <c r="F231" s="8" t="str">
        <f>CONCATENATE('Women +35'!F231," ",'Women +35'!G231)</f>
        <v xml:space="preserve"> </v>
      </c>
      <c r="G231" s="8" t="str">
        <f>CONCATENATE('[2]Women +40'!F232," ",'[2]Women +40'!G232)</f>
        <v xml:space="preserve"> </v>
      </c>
      <c r="H231" s="8" t="str">
        <f>CONCATENATE('Women +50'!F232," ",'Women +50'!G232)</f>
        <v xml:space="preserve"> </v>
      </c>
      <c r="I231" s="375" t="str">
        <f>CONCATENATE('Women +60'!F232," ",'Women +60'!G232)</f>
        <v xml:space="preserve"> </v>
      </c>
    </row>
    <row r="232" spans="1:9" s="6" customFormat="1" ht="39.9" customHeight="1">
      <c r="A232" s="7">
        <f t="shared" si="3"/>
        <v>229</v>
      </c>
      <c r="B232" s="7" t="str">
        <f>CONCATENATE('Men 70+'!F233," ",'Men 70+'!G233)</f>
        <v xml:space="preserve"> </v>
      </c>
      <c r="C232" s="8" t="str">
        <f>CONCATENATE('Men 60+'!F232," ",'Men 60+'!G232)</f>
        <v xml:space="preserve"> </v>
      </c>
      <c r="D232" s="8" t="str">
        <f>CONCATENATE('Men 50+'!F233," ",'Men 50+'!G233)</f>
        <v xml:space="preserve"> </v>
      </c>
      <c r="E232" s="8"/>
      <c r="F232" s="8" t="str">
        <f>CONCATENATE('Women +35'!F232," ",'Women +35'!G232)</f>
        <v xml:space="preserve"> </v>
      </c>
      <c r="G232" s="8" t="str">
        <f>CONCATENATE('[2]Women +40'!F233," ",'[2]Women +40'!G233)</f>
        <v xml:space="preserve"> </v>
      </c>
      <c r="H232" s="8" t="str">
        <f>CONCATENATE('Women +50'!F233," ",'Women +50'!G233)</f>
        <v xml:space="preserve"> </v>
      </c>
      <c r="I232" s="375" t="str">
        <f>CONCATENATE('Women +60'!F233," ",'Women +60'!G233)</f>
        <v xml:space="preserve"> </v>
      </c>
    </row>
    <row r="233" spans="1:9" s="6" customFormat="1" ht="39.9" customHeight="1">
      <c r="A233" s="7">
        <f t="shared" si="3"/>
        <v>230</v>
      </c>
      <c r="B233" s="7" t="str">
        <f>CONCATENATE('Men 70+'!F234," ",'Men 70+'!G234)</f>
        <v xml:space="preserve"> </v>
      </c>
      <c r="C233" s="8" t="str">
        <f>CONCATENATE('Men 60+'!F233," ",'Men 60+'!G233)</f>
        <v xml:space="preserve"> </v>
      </c>
      <c r="D233" s="8" t="str">
        <f>CONCATENATE('Men 50+'!F234," ",'Men 50+'!G234)</f>
        <v xml:space="preserve"> </v>
      </c>
      <c r="E233" s="8"/>
      <c r="F233" s="8" t="str">
        <f>CONCATENATE('Women +35'!F233," ",'Women +35'!G233)</f>
        <v xml:space="preserve"> </v>
      </c>
      <c r="G233" s="8" t="str">
        <f>CONCATENATE('[2]Women +40'!F234," ",'[2]Women +40'!G234)</f>
        <v xml:space="preserve"> </v>
      </c>
      <c r="H233" s="8" t="str">
        <f>CONCATENATE('Women +50'!F234," ",'Women +50'!G234)</f>
        <v xml:space="preserve"> </v>
      </c>
      <c r="I233" s="375" t="str">
        <f>CONCATENATE('Women +60'!F234," ",'Women +60'!G234)</f>
        <v xml:space="preserve"> </v>
      </c>
    </row>
    <row r="234" spans="1:9" s="6" customFormat="1" ht="39.9" customHeight="1">
      <c r="A234" s="7">
        <f t="shared" si="3"/>
        <v>231</v>
      </c>
      <c r="B234" s="7" t="str">
        <f>CONCATENATE('Men 70+'!F235," ",'Men 70+'!G235)</f>
        <v xml:space="preserve"> </v>
      </c>
      <c r="C234" s="8" t="str">
        <f>CONCATENATE('Men 60+'!F234," ",'Men 60+'!G234)</f>
        <v xml:space="preserve"> </v>
      </c>
      <c r="D234" s="8" t="str">
        <f>CONCATENATE('Men 50+'!F235," ",'Men 50+'!G235)</f>
        <v xml:space="preserve"> </v>
      </c>
      <c r="E234" s="8"/>
      <c r="F234" s="8" t="str">
        <f>CONCATENATE('Women +35'!F234," ",'Women +35'!G234)</f>
        <v xml:space="preserve"> </v>
      </c>
      <c r="G234" s="8" t="str">
        <f>CONCATENATE('[2]Women +40'!F235," ",'[2]Women +40'!G235)</f>
        <v xml:space="preserve"> </v>
      </c>
      <c r="H234" s="8" t="str">
        <f>CONCATENATE('Women +50'!F235," ",'Women +50'!G235)</f>
        <v xml:space="preserve"> </v>
      </c>
      <c r="I234" s="375" t="str">
        <f>CONCATENATE('Women +60'!F235," ",'Women +60'!G235)</f>
        <v xml:space="preserve"> </v>
      </c>
    </row>
    <row r="235" spans="1:9" s="6" customFormat="1" ht="39.9" customHeight="1">
      <c r="A235" s="7">
        <f t="shared" si="3"/>
        <v>232</v>
      </c>
      <c r="B235" s="7" t="str">
        <f>CONCATENATE('Men 70+'!F236," ",'Men 70+'!G236)</f>
        <v xml:space="preserve"> </v>
      </c>
      <c r="C235" s="8" t="str">
        <f>CONCATENATE('Men 60+'!F235," ",'Men 60+'!G235)</f>
        <v xml:space="preserve"> </v>
      </c>
      <c r="D235" s="8" t="str">
        <f>CONCATENATE('Men 50+'!F236," ",'Men 50+'!G236)</f>
        <v xml:space="preserve"> </v>
      </c>
      <c r="E235" s="8"/>
      <c r="F235" s="8" t="str">
        <f>CONCATENATE('Women +35'!F235," ",'Women +35'!G235)</f>
        <v xml:space="preserve"> </v>
      </c>
      <c r="G235" s="8" t="str">
        <f>CONCATENATE('[2]Women +40'!F236," ",'[2]Women +40'!G236)</f>
        <v xml:space="preserve"> </v>
      </c>
      <c r="H235" s="8" t="str">
        <f>CONCATENATE('Women +50'!F236," ",'Women +50'!G236)</f>
        <v xml:space="preserve"> </v>
      </c>
      <c r="I235" s="375" t="str">
        <f>CONCATENATE('Women +60'!F236," ",'Women +60'!G236)</f>
        <v xml:space="preserve"> </v>
      </c>
    </row>
    <row r="236" spans="1:9" s="6" customFormat="1" ht="39.9" customHeight="1">
      <c r="A236" s="7">
        <f t="shared" si="3"/>
        <v>233</v>
      </c>
      <c r="B236" s="7" t="str">
        <f>CONCATENATE('Men 70+'!F237," ",'Men 70+'!G237)</f>
        <v xml:space="preserve"> </v>
      </c>
      <c r="C236" s="8" t="str">
        <f>CONCATENATE('Men 60+'!F236," ",'Men 60+'!G236)</f>
        <v xml:space="preserve"> </v>
      </c>
      <c r="D236" s="8" t="str">
        <f>CONCATENATE('Men 50+'!F237," ",'Men 50+'!G237)</f>
        <v xml:space="preserve"> </v>
      </c>
      <c r="E236" s="8"/>
      <c r="F236" s="8" t="str">
        <f>CONCATENATE('Women +35'!F236," ",'Women +35'!G236)</f>
        <v xml:space="preserve"> </v>
      </c>
      <c r="G236" s="8" t="str">
        <f>CONCATENATE('[2]Women +40'!F237," ",'[2]Women +40'!G237)</f>
        <v xml:space="preserve"> </v>
      </c>
      <c r="H236" s="8" t="str">
        <f>CONCATENATE('Women +50'!F237," ",'Women +50'!G237)</f>
        <v xml:space="preserve"> </v>
      </c>
      <c r="I236" s="375" t="str">
        <f>CONCATENATE('Women +60'!F237," ",'Women +60'!G237)</f>
        <v xml:space="preserve"> </v>
      </c>
    </row>
    <row r="237" spans="1:9" s="6" customFormat="1" ht="39.9" customHeight="1">
      <c r="A237" s="7">
        <f t="shared" si="3"/>
        <v>234</v>
      </c>
      <c r="B237" s="7" t="str">
        <f>CONCATENATE('Men 70+'!F238," ",'Men 70+'!G238)</f>
        <v xml:space="preserve"> </v>
      </c>
      <c r="C237" s="8" t="str">
        <f>CONCATENATE('Men 60+'!F237," ",'Men 60+'!G237)</f>
        <v xml:space="preserve"> </v>
      </c>
      <c r="D237" s="8" t="str">
        <f>CONCATENATE('Men 50+'!F238," ",'Men 50+'!G238)</f>
        <v xml:space="preserve"> </v>
      </c>
      <c r="E237" s="8"/>
      <c r="F237" s="8" t="str">
        <f>CONCATENATE('Women +35'!F237," ",'Women +35'!G237)</f>
        <v xml:space="preserve"> </v>
      </c>
      <c r="G237" s="8" t="str">
        <f>CONCATENATE('[2]Women +40'!F238," ",'[2]Women +40'!G238)</f>
        <v xml:space="preserve"> </v>
      </c>
      <c r="H237" s="8" t="str">
        <f>CONCATENATE('Women +50'!F238," ",'Women +50'!G238)</f>
        <v xml:space="preserve"> </v>
      </c>
      <c r="I237" s="375" t="str">
        <f>CONCATENATE('Women +60'!F238," ",'Women +60'!G238)</f>
        <v xml:space="preserve"> </v>
      </c>
    </row>
    <row r="238" spans="1:9" s="6" customFormat="1" ht="39.9" customHeight="1">
      <c r="A238" s="7">
        <f t="shared" si="3"/>
        <v>235</v>
      </c>
      <c r="B238" s="7" t="str">
        <f>CONCATENATE('Men 70+'!F239," ",'Men 70+'!G239)</f>
        <v xml:space="preserve"> </v>
      </c>
      <c r="C238" s="8" t="str">
        <f>CONCATENATE('Men 60+'!F238," ",'Men 60+'!G238)</f>
        <v xml:space="preserve"> </v>
      </c>
      <c r="D238" s="8" t="str">
        <f>CONCATENATE('Men 50+'!F239," ",'Men 50+'!G239)</f>
        <v xml:space="preserve"> </v>
      </c>
      <c r="E238" s="8"/>
      <c r="F238" s="8" t="str">
        <f>CONCATENATE('Women +35'!F238," ",'Women +35'!G238)</f>
        <v xml:space="preserve"> </v>
      </c>
      <c r="G238" s="8" t="str">
        <f>CONCATENATE('[2]Women +40'!F239," ",'[2]Women +40'!G239)</f>
        <v xml:space="preserve"> </v>
      </c>
      <c r="H238" s="8" t="str">
        <f>CONCATENATE('Women +50'!F239," ",'Women +50'!G239)</f>
        <v xml:space="preserve"> </v>
      </c>
      <c r="I238" s="375" t="str">
        <f>CONCATENATE('Women +60'!F239," ",'Women +60'!G239)</f>
        <v xml:space="preserve"> </v>
      </c>
    </row>
    <row r="239" spans="1:9" s="6" customFormat="1" ht="39.9" customHeight="1">
      <c r="A239" s="7">
        <f t="shared" si="3"/>
        <v>236</v>
      </c>
      <c r="B239" s="7" t="str">
        <f>CONCATENATE('Men 70+'!F240," ",'Men 70+'!G240)</f>
        <v xml:space="preserve"> </v>
      </c>
      <c r="C239" s="8" t="str">
        <f>CONCATENATE('Men 60+'!F239," ",'Men 60+'!G239)</f>
        <v xml:space="preserve"> </v>
      </c>
      <c r="D239" s="8" t="str">
        <f>CONCATENATE('Men 50+'!F240," ",'Men 50+'!G240)</f>
        <v xml:space="preserve"> </v>
      </c>
      <c r="E239" s="8"/>
      <c r="F239" s="8" t="str">
        <f>CONCATENATE('Women +35'!F239," ",'Women +35'!G239)</f>
        <v xml:space="preserve"> </v>
      </c>
      <c r="G239" s="8" t="str">
        <f>CONCATENATE('[2]Women +40'!F240," ",'[2]Women +40'!G240)</f>
        <v xml:space="preserve"> </v>
      </c>
      <c r="H239" s="8" t="str">
        <f>CONCATENATE('Women +50'!F240," ",'Women +50'!G240)</f>
        <v xml:space="preserve"> </v>
      </c>
      <c r="I239" s="375" t="str">
        <f>CONCATENATE('Women +60'!F240," ",'Women +60'!G240)</f>
        <v xml:space="preserve"> </v>
      </c>
    </row>
    <row r="240" spans="1:9" s="6" customFormat="1" ht="39.9" customHeight="1">
      <c r="A240" s="7">
        <f t="shared" si="3"/>
        <v>237</v>
      </c>
      <c r="B240" s="7" t="str">
        <f>CONCATENATE('Men 70+'!F241," ",'Men 70+'!G241)</f>
        <v xml:space="preserve"> </v>
      </c>
      <c r="C240" s="8" t="str">
        <f>CONCATENATE('Men 60+'!F240," ",'Men 60+'!G240)</f>
        <v xml:space="preserve"> </v>
      </c>
      <c r="D240" s="8" t="str">
        <f>CONCATENATE('Men 50+'!F241," ",'Men 50+'!G241)</f>
        <v xml:space="preserve"> </v>
      </c>
      <c r="E240" s="8"/>
      <c r="F240" s="8" t="str">
        <f>CONCATENATE('Women +35'!F240," ",'Women +35'!G240)</f>
        <v xml:space="preserve"> </v>
      </c>
      <c r="G240" s="8" t="str">
        <f>CONCATENATE('[2]Women +40'!F241," ",'[2]Women +40'!G241)</f>
        <v xml:space="preserve"> </v>
      </c>
      <c r="H240" s="8" t="str">
        <f>CONCATENATE('Women +50'!F241," ",'Women +50'!G241)</f>
        <v xml:space="preserve"> </v>
      </c>
      <c r="I240" s="375" t="str">
        <f>CONCATENATE('Women +60'!F241," ",'Women +60'!G241)</f>
        <v xml:space="preserve"> </v>
      </c>
    </row>
    <row r="241" spans="1:9" s="6" customFormat="1" ht="39.9" customHeight="1">
      <c r="A241" s="7">
        <f t="shared" si="3"/>
        <v>238</v>
      </c>
      <c r="B241" s="7" t="str">
        <f>CONCATENATE('Men 70+'!F242," ",'Men 70+'!G242)</f>
        <v xml:space="preserve"> </v>
      </c>
      <c r="C241" s="8" t="str">
        <f>CONCATENATE('Men 60+'!F241," ",'Men 60+'!G241)</f>
        <v xml:space="preserve"> </v>
      </c>
      <c r="D241" s="8" t="str">
        <f>CONCATENATE('Men 50+'!F242," ",'Men 50+'!G242)</f>
        <v xml:space="preserve"> </v>
      </c>
      <c r="E241" s="8"/>
      <c r="F241" s="8" t="str">
        <f>CONCATENATE('Women +35'!F241," ",'Women +35'!G241)</f>
        <v xml:space="preserve"> </v>
      </c>
      <c r="G241" s="8" t="str">
        <f>CONCATENATE('[2]Women +40'!F242," ",'[2]Women +40'!G242)</f>
        <v xml:space="preserve"> </v>
      </c>
      <c r="H241" s="8" t="str">
        <f>CONCATENATE('Women +50'!F242," ",'Women +50'!G242)</f>
        <v xml:space="preserve"> </v>
      </c>
      <c r="I241" s="375" t="str">
        <f>CONCATENATE('Women +60'!F242," ",'Women +60'!G242)</f>
        <v xml:space="preserve"> </v>
      </c>
    </row>
    <row r="242" spans="1:9" s="6" customFormat="1" ht="39.9" customHeight="1">
      <c r="A242" s="7">
        <f t="shared" si="3"/>
        <v>239</v>
      </c>
      <c r="B242" s="7" t="str">
        <f>CONCATENATE('Men 70+'!F243," ",'Men 70+'!G243)</f>
        <v xml:space="preserve"> </v>
      </c>
      <c r="C242" s="8" t="str">
        <f>CONCATENATE('Men 60+'!F242," ",'Men 60+'!G242)</f>
        <v xml:space="preserve"> </v>
      </c>
      <c r="D242" s="8" t="str">
        <f>CONCATENATE('Men 50+'!F243," ",'Men 50+'!G243)</f>
        <v xml:space="preserve"> </v>
      </c>
      <c r="E242" s="8"/>
      <c r="F242" s="8" t="str">
        <f>CONCATENATE('Women +35'!F242," ",'Women +35'!G242)</f>
        <v xml:space="preserve"> </v>
      </c>
      <c r="G242" s="8" t="str">
        <f>CONCATENATE('[2]Women +40'!F243," ",'[2]Women +40'!G243)</f>
        <v xml:space="preserve"> </v>
      </c>
      <c r="H242" s="8" t="str">
        <f>CONCATENATE('Women +50'!F243," ",'Women +50'!G243)</f>
        <v xml:space="preserve"> </v>
      </c>
      <c r="I242" s="375" t="str">
        <f>CONCATENATE('Women +60'!F243," ",'Women +60'!G243)</f>
        <v xml:space="preserve"> </v>
      </c>
    </row>
    <row r="243" spans="1:9" s="6" customFormat="1" ht="39.9" customHeight="1">
      <c r="A243" s="7">
        <f t="shared" si="3"/>
        <v>240</v>
      </c>
      <c r="B243" s="7" t="str">
        <f>CONCATENATE('Men 70+'!F244," ",'Men 70+'!G244)</f>
        <v xml:space="preserve"> </v>
      </c>
      <c r="C243" s="8" t="str">
        <f>CONCATENATE('Men 60+'!F243," ",'Men 60+'!G243)</f>
        <v xml:space="preserve"> </v>
      </c>
      <c r="D243" s="8" t="str">
        <f>CONCATENATE('Men 50+'!F244," ",'Men 50+'!G244)</f>
        <v xml:space="preserve"> </v>
      </c>
      <c r="E243" s="8"/>
      <c r="F243" s="8" t="str">
        <f>CONCATENATE('Women +35'!F243," ",'Women +35'!G243)</f>
        <v xml:space="preserve"> </v>
      </c>
      <c r="G243" s="8" t="str">
        <f>CONCATENATE('[2]Women +40'!F244," ",'[2]Women +40'!G244)</f>
        <v xml:space="preserve"> </v>
      </c>
      <c r="H243" s="8" t="str">
        <f>CONCATENATE('Women +50'!F244," ",'Women +50'!G244)</f>
        <v xml:space="preserve"> </v>
      </c>
      <c r="I243" s="375" t="str">
        <f>CONCATENATE('Women +60'!F244," ",'Women +60'!G244)</f>
        <v xml:space="preserve"> </v>
      </c>
    </row>
    <row r="244" spans="1:9" s="6" customFormat="1" ht="39.9" customHeight="1">
      <c r="A244" s="7">
        <f t="shared" si="3"/>
        <v>241</v>
      </c>
      <c r="B244" s="7" t="str">
        <f>CONCATENATE('Men 70+'!F245," ",'Men 70+'!G245)</f>
        <v xml:space="preserve"> </v>
      </c>
      <c r="C244" s="8" t="str">
        <f>CONCATENATE('Men 60+'!F244," ",'Men 60+'!G244)</f>
        <v xml:space="preserve"> </v>
      </c>
      <c r="D244" s="8" t="str">
        <f>CONCATENATE('Men 50+'!F245," ",'Men 50+'!G245)</f>
        <v xml:space="preserve"> </v>
      </c>
      <c r="E244" s="8"/>
      <c r="F244" s="8" t="str">
        <f>CONCATENATE('Women +35'!F244," ",'Women +35'!G244)</f>
        <v xml:space="preserve"> </v>
      </c>
      <c r="G244" s="8" t="str">
        <f>CONCATENATE('[2]Women +40'!F245," ",'[2]Women +40'!G245)</f>
        <v xml:space="preserve"> </v>
      </c>
      <c r="H244" s="8" t="str">
        <f>CONCATENATE('Women +50'!F245," ",'Women +50'!G245)</f>
        <v xml:space="preserve"> </v>
      </c>
      <c r="I244" s="375" t="str">
        <f>CONCATENATE('Women +60'!F245," ",'Women +60'!G245)</f>
        <v xml:space="preserve"> </v>
      </c>
    </row>
    <row r="245" spans="1:9" s="6" customFormat="1" ht="39.9" customHeight="1">
      <c r="A245" s="7">
        <f t="shared" si="3"/>
        <v>242</v>
      </c>
      <c r="B245" s="7" t="str">
        <f>CONCATENATE('Men 70+'!F246," ",'Men 70+'!G246)</f>
        <v xml:space="preserve"> </v>
      </c>
      <c r="C245" s="8" t="str">
        <f>CONCATENATE('Men 60+'!F245," ",'Men 60+'!G245)</f>
        <v xml:space="preserve"> </v>
      </c>
      <c r="D245" s="8" t="str">
        <f>CONCATENATE('Men 50+'!F246," ",'Men 50+'!G246)</f>
        <v xml:space="preserve"> </v>
      </c>
      <c r="E245" s="8"/>
      <c r="F245" s="8" t="str">
        <f>CONCATENATE('Women +35'!F245," ",'Women +35'!G245)</f>
        <v xml:space="preserve"> </v>
      </c>
      <c r="G245" s="8" t="str">
        <f>CONCATENATE('[2]Women +40'!F246," ",'[2]Women +40'!G246)</f>
        <v xml:space="preserve"> </v>
      </c>
      <c r="H245" s="8" t="str">
        <f>CONCATENATE('Women +50'!F246," ",'Women +50'!G246)</f>
        <v xml:space="preserve"> </v>
      </c>
      <c r="I245" s="375" t="str">
        <f>CONCATENATE('Women +60'!F246," ",'Women +60'!G246)</f>
        <v xml:space="preserve"> </v>
      </c>
    </row>
    <row r="246" spans="1:9" s="6" customFormat="1" ht="39.9" customHeight="1">
      <c r="A246" s="7">
        <f t="shared" si="3"/>
        <v>243</v>
      </c>
      <c r="B246" s="7" t="str">
        <f>CONCATENATE('Men 70+'!F247," ",'Men 70+'!G247)</f>
        <v xml:space="preserve"> </v>
      </c>
      <c r="C246" s="8" t="str">
        <f>CONCATENATE('Men 60+'!F246," ",'Men 60+'!G246)</f>
        <v xml:space="preserve"> </v>
      </c>
      <c r="D246" s="8" t="str">
        <f>CONCATENATE('Men 50+'!F247," ",'Men 50+'!G247)</f>
        <v xml:space="preserve"> </v>
      </c>
      <c r="E246" s="8"/>
      <c r="F246" s="8" t="str">
        <f>CONCATENATE('Women +35'!F246," ",'Women +35'!G246)</f>
        <v xml:space="preserve"> </v>
      </c>
      <c r="G246" s="8" t="str">
        <f>CONCATENATE('[2]Women +40'!F247," ",'[2]Women +40'!G247)</f>
        <v xml:space="preserve"> </v>
      </c>
      <c r="H246" s="8" t="str">
        <f>CONCATENATE('Women +50'!F247," ",'Women +50'!G247)</f>
        <v xml:space="preserve"> </v>
      </c>
      <c r="I246" s="375" t="str">
        <f>CONCATENATE('Women +60'!F247," ",'Women +60'!G247)</f>
        <v xml:space="preserve"> </v>
      </c>
    </row>
    <row r="247" spans="1:9" s="6" customFormat="1" ht="39.9" customHeight="1">
      <c r="A247" s="7">
        <f t="shared" si="3"/>
        <v>244</v>
      </c>
      <c r="B247" s="7" t="str">
        <f>CONCATENATE('Men 70+'!F248," ",'Men 70+'!G248)</f>
        <v xml:space="preserve"> </v>
      </c>
      <c r="C247" s="8" t="str">
        <f>CONCATENATE('Men 60+'!F247," ",'Men 60+'!G247)</f>
        <v xml:space="preserve"> </v>
      </c>
      <c r="D247" s="8" t="str">
        <f>CONCATENATE('Men 50+'!F248," ",'Men 50+'!G248)</f>
        <v xml:space="preserve"> </v>
      </c>
      <c r="E247" s="8"/>
      <c r="F247" s="8" t="str">
        <f>CONCATENATE('Women +35'!F247," ",'Women +35'!G247)</f>
        <v xml:space="preserve"> </v>
      </c>
      <c r="G247" s="8" t="str">
        <f>CONCATENATE('[2]Women +40'!F248," ",'[2]Women +40'!G248)</f>
        <v xml:space="preserve"> </v>
      </c>
      <c r="H247" s="8" t="str">
        <f>CONCATENATE('Women +50'!F248," ",'Women +50'!G248)</f>
        <v xml:space="preserve"> </v>
      </c>
      <c r="I247" s="375" t="str">
        <f>CONCATENATE('Women +60'!F248," ",'Women +60'!G248)</f>
        <v xml:space="preserve"> </v>
      </c>
    </row>
    <row r="248" spans="1:9" s="6" customFormat="1" ht="39.9" customHeight="1">
      <c r="A248" s="7">
        <f t="shared" si="3"/>
        <v>245</v>
      </c>
      <c r="B248" s="7" t="str">
        <f>CONCATENATE('Men 70+'!F249," ",'Men 70+'!G249)</f>
        <v xml:space="preserve"> </v>
      </c>
      <c r="C248" s="8" t="str">
        <f>CONCATENATE('Men 60+'!F248," ",'Men 60+'!G248)</f>
        <v xml:space="preserve"> </v>
      </c>
      <c r="D248" s="8" t="str">
        <f>CONCATENATE('Men 50+'!F249," ",'Men 50+'!G249)</f>
        <v xml:space="preserve"> </v>
      </c>
      <c r="E248" s="8"/>
      <c r="F248" s="8" t="str">
        <f>CONCATENATE('Women +35'!F248," ",'Women +35'!G248)</f>
        <v xml:space="preserve"> </v>
      </c>
      <c r="G248" s="8" t="str">
        <f>CONCATENATE('[2]Women +40'!F249," ",'[2]Women +40'!G249)</f>
        <v xml:space="preserve"> </v>
      </c>
      <c r="H248" s="8" t="str">
        <f>CONCATENATE('Women +50'!F249," ",'Women +50'!G249)</f>
        <v xml:space="preserve"> </v>
      </c>
      <c r="I248" s="375" t="str">
        <f>CONCATENATE('Women +60'!F249," ",'Women +60'!G249)</f>
        <v xml:space="preserve"> </v>
      </c>
    </row>
    <row r="249" spans="1:9" s="6" customFormat="1" ht="39.9" customHeight="1">
      <c r="A249" s="7">
        <f t="shared" si="3"/>
        <v>246</v>
      </c>
      <c r="B249" s="7" t="str">
        <f>CONCATENATE('Men 70+'!F250," ",'Men 70+'!G250)</f>
        <v xml:space="preserve"> </v>
      </c>
      <c r="C249" s="8" t="str">
        <f>CONCATENATE('Men 60+'!F249," ",'Men 60+'!G249)</f>
        <v xml:space="preserve"> </v>
      </c>
      <c r="D249" s="8" t="str">
        <f>CONCATENATE('Men 50+'!F250," ",'Men 50+'!G250)</f>
        <v xml:space="preserve"> </v>
      </c>
      <c r="E249" s="8"/>
      <c r="F249" s="8" t="str">
        <f>CONCATENATE('Women +35'!F249," ",'Women +35'!G249)</f>
        <v xml:space="preserve"> </v>
      </c>
      <c r="G249" s="8" t="str">
        <f>CONCATENATE('[2]Women +40'!F250," ",'[2]Women +40'!G250)</f>
        <v xml:space="preserve"> </v>
      </c>
      <c r="H249" s="8" t="str">
        <f>CONCATENATE('Women +50'!F250," ",'Women +50'!G250)</f>
        <v xml:space="preserve"> </v>
      </c>
      <c r="I249" s="375" t="str">
        <f>CONCATENATE('Women +60'!F250," ",'Women +60'!G250)</f>
        <v xml:space="preserve"> </v>
      </c>
    </row>
    <row r="250" spans="1:9" s="6" customFormat="1" ht="39.9" customHeight="1">
      <c r="A250" s="7">
        <f t="shared" si="3"/>
        <v>247</v>
      </c>
      <c r="B250" s="7" t="str">
        <f>CONCATENATE('Men 70+'!F251," ",'Men 70+'!G251)</f>
        <v xml:space="preserve"> </v>
      </c>
      <c r="C250" s="8" t="str">
        <f>CONCATENATE('Men 60+'!F250," ",'Men 60+'!G250)</f>
        <v xml:space="preserve"> </v>
      </c>
      <c r="D250" s="8" t="str">
        <f>CONCATENATE('Men 50+'!F251," ",'Men 50+'!G251)</f>
        <v xml:space="preserve"> </v>
      </c>
      <c r="E250" s="8"/>
      <c r="F250" s="8" t="str">
        <f>CONCATENATE('Women +35'!F250," ",'Women +35'!G250)</f>
        <v xml:space="preserve"> </v>
      </c>
      <c r="G250" s="8" t="str">
        <f>CONCATENATE('[2]Women +40'!F251," ",'[2]Women +40'!G251)</f>
        <v xml:space="preserve"> </v>
      </c>
      <c r="H250" s="8" t="str">
        <f>CONCATENATE('Women +50'!F251," ",'Women +50'!G251)</f>
        <v xml:space="preserve"> </v>
      </c>
      <c r="I250" s="375" t="str">
        <f>CONCATENATE('Women +60'!F251," ",'Women +60'!G251)</f>
        <v xml:space="preserve"> </v>
      </c>
    </row>
    <row r="251" spans="1:9" s="6" customFormat="1" ht="39.9" customHeight="1">
      <c r="A251" s="7">
        <f t="shared" si="3"/>
        <v>248</v>
      </c>
      <c r="B251" s="7" t="str">
        <f>CONCATENATE('Men 70+'!F252," ",'Men 70+'!G252)</f>
        <v xml:space="preserve"> </v>
      </c>
      <c r="C251" s="8" t="str">
        <f>CONCATENATE('Men 60+'!F251," ",'Men 60+'!G251)</f>
        <v xml:space="preserve"> </v>
      </c>
      <c r="D251" s="8" t="str">
        <f>CONCATENATE('Men 50+'!F252," ",'Men 50+'!G252)</f>
        <v xml:space="preserve"> </v>
      </c>
      <c r="E251" s="8"/>
      <c r="F251" s="8" t="str">
        <f>CONCATENATE('Women +35'!F251," ",'Women +35'!G251)</f>
        <v xml:space="preserve"> </v>
      </c>
      <c r="G251" s="8" t="str">
        <f>CONCATENATE('[2]Women +40'!F252," ",'[2]Women +40'!G252)</f>
        <v xml:space="preserve"> </v>
      </c>
      <c r="H251" s="8" t="str">
        <f>CONCATENATE('Women +50'!F252," ",'Women +50'!G252)</f>
        <v xml:space="preserve"> </v>
      </c>
      <c r="I251" s="375" t="str">
        <f>CONCATENATE('Women +60'!F252," ",'Women +60'!G252)</f>
        <v xml:space="preserve"> </v>
      </c>
    </row>
    <row r="252" spans="1:9" s="6" customFormat="1" ht="39.9" customHeight="1">
      <c r="A252" s="7">
        <f t="shared" si="3"/>
        <v>249</v>
      </c>
      <c r="B252" s="7" t="str">
        <f>CONCATENATE('Men 70+'!F253," ",'Men 70+'!G253)</f>
        <v xml:space="preserve"> </v>
      </c>
      <c r="C252" s="8" t="str">
        <f>CONCATENATE('Men 60+'!F252," ",'Men 60+'!G252)</f>
        <v xml:space="preserve"> </v>
      </c>
      <c r="D252" s="8" t="str">
        <f>CONCATENATE('Men 50+'!F253," ",'Men 50+'!G253)</f>
        <v xml:space="preserve"> </v>
      </c>
      <c r="E252" s="8"/>
      <c r="F252" s="8" t="str">
        <f>CONCATENATE('Women +35'!F252," ",'Women +35'!G252)</f>
        <v xml:space="preserve"> </v>
      </c>
      <c r="G252" s="8" t="str">
        <f>CONCATENATE('[2]Women +40'!F253," ",'[2]Women +40'!G253)</f>
        <v xml:space="preserve"> </v>
      </c>
      <c r="H252" s="8" t="str">
        <f>CONCATENATE('Women +50'!F253," ",'Women +50'!G253)</f>
        <v xml:space="preserve"> </v>
      </c>
      <c r="I252" s="375" t="str">
        <f>CONCATENATE('Women +60'!F253," ",'Women +60'!G253)</f>
        <v xml:space="preserve"> </v>
      </c>
    </row>
    <row r="253" spans="1:9" s="6" customFormat="1" ht="39.9" customHeight="1">
      <c r="A253" s="7">
        <f t="shared" si="3"/>
        <v>250</v>
      </c>
      <c r="B253" s="7" t="str">
        <f>CONCATENATE('Men 70+'!F254," ",'Men 70+'!G254)</f>
        <v xml:space="preserve"> </v>
      </c>
      <c r="C253" s="8" t="str">
        <f>CONCATENATE('Men 60+'!F253," ",'Men 60+'!G253)</f>
        <v xml:space="preserve"> </v>
      </c>
      <c r="D253" s="8" t="str">
        <f>CONCATENATE('Men 50+'!F254," ",'Men 50+'!G254)</f>
        <v xml:space="preserve"> </v>
      </c>
      <c r="E253" s="8"/>
      <c r="F253" s="8" t="str">
        <f>CONCATENATE('Women +35'!F253," ",'Women +35'!G253)</f>
        <v xml:space="preserve"> </v>
      </c>
      <c r="G253" s="8" t="str">
        <f>CONCATENATE('[2]Women +40'!F254," ",'[2]Women +40'!G254)</f>
        <v xml:space="preserve"> </v>
      </c>
      <c r="H253" s="8" t="str">
        <f>CONCATENATE('Women +50'!F254," ",'Women +50'!G254)</f>
        <v xml:space="preserve"> </v>
      </c>
      <c r="I253" s="375" t="str">
        <f>CONCATENATE('Women +60'!F254," ",'Women +60'!G254)</f>
        <v xml:space="preserve"> </v>
      </c>
    </row>
    <row r="254" spans="1:9" s="6" customFormat="1" ht="39.9" customHeight="1">
      <c r="A254" s="7">
        <f t="shared" si="3"/>
        <v>251</v>
      </c>
      <c r="B254" s="7" t="str">
        <f>CONCATENATE('Men 70+'!F255," ",'Men 70+'!G255)</f>
        <v xml:space="preserve"> </v>
      </c>
      <c r="C254" s="8" t="str">
        <f>CONCATENATE('Men 60+'!F254," ",'Men 60+'!G254)</f>
        <v xml:space="preserve"> </v>
      </c>
      <c r="D254" s="8" t="str">
        <f>CONCATENATE('Men 50+'!F255," ",'Men 50+'!G255)</f>
        <v xml:space="preserve"> </v>
      </c>
      <c r="E254" s="8" t="str">
        <f>CONCATENATE('[2]Men 40+'!E124," ",'[2]Men 40+'!F124)</f>
        <v xml:space="preserve"> </v>
      </c>
      <c r="F254" s="8" t="str">
        <f>CONCATENATE('Women +35'!F254," ",'Women +35'!G254)</f>
        <v xml:space="preserve"> </v>
      </c>
      <c r="G254" s="8" t="str">
        <f>CONCATENATE('[2]Women +40'!F255," ",'[2]Women +40'!G255)</f>
        <v xml:space="preserve"> </v>
      </c>
      <c r="H254" s="8" t="str">
        <f>CONCATENATE('Women +50'!F255," ",'Women +50'!G255)</f>
        <v xml:space="preserve"> </v>
      </c>
      <c r="I254" s="375" t="str">
        <f>CONCATENATE('Women +60'!F255," ",'Women +60'!G255)</f>
        <v xml:space="preserve"> </v>
      </c>
    </row>
    <row r="255" spans="1:9" s="6" customFormat="1" ht="39.9" customHeight="1">
      <c r="A255" s="7">
        <f t="shared" si="3"/>
        <v>252</v>
      </c>
      <c r="B255" s="7" t="str">
        <f>CONCATENATE('Men 70+'!F256," ",'Men 70+'!G256)</f>
        <v xml:space="preserve"> </v>
      </c>
      <c r="C255" s="8" t="str">
        <f>CONCATENATE('Men 60+'!F255," ",'Men 60+'!G255)</f>
        <v xml:space="preserve"> </v>
      </c>
      <c r="D255" s="8" t="str">
        <f>CONCATENATE('Men 50+'!F256," ",'Men 50+'!G256)</f>
        <v xml:space="preserve"> </v>
      </c>
      <c r="E255" s="8" t="str">
        <f>CONCATENATE('[2]Men 40+'!E125," ",'[2]Men 40+'!F125)</f>
        <v xml:space="preserve"> </v>
      </c>
      <c r="F255" s="8" t="str">
        <f>CONCATENATE('Women +35'!F255," ",'Women +35'!G255)</f>
        <v xml:space="preserve"> </v>
      </c>
      <c r="G255" s="8" t="str">
        <f>CONCATENATE('[2]Women +40'!F256," ",'[2]Women +40'!G256)</f>
        <v xml:space="preserve"> </v>
      </c>
      <c r="H255" s="8" t="str">
        <f>CONCATENATE('Women +50'!F256," ",'Women +50'!G256)</f>
        <v xml:space="preserve"> </v>
      </c>
      <c r="I255" s="375" t="str">
        <f>CONCATENATE('Women +60'!F256," ",'Women +60'!G256)</f>
        <v xml:space="preserve"> </v>
      </c>
    </row>
    <row r="256" spans="1:9" s="6" customFormat="1" ht="39.9" customHeight="1">
      <c r="A256" s="7">
        <f t="shared" si="3"/>
        <v>253</v>
      </c>
      <c r="B256" s="7" t="str">
        <f>CONCATENATE('Men 70+'!F257," ",'Men 70+'!G257)</f>
        <v xml:space="preserve"> </v>
      </c>
      <c r="C256" s="8" t="str">
        <f>CONCATENATE('Men 60+'!F256," ",'Men 60+'!G256)</f>
        <v xml:space="preserve"> </v>
      </c>
      <c r="D256" s="8" t="str">
        <f>CONCATENATE('Men 50+'!F257," ",'Men 50+'!G257)</f>
        <v xml:space="preserve"> </v>
      </c>
      <c r="E256" s="8" t="str">
        <f>CONCATENATE('[2]Men 40+'!E126," ",'[2]Men 40+'!F126)</f>
        <v xml:space="preserve"> </v>
      </c>
      <c r="F256" s="8" t="str">
        <f>CONCATENATE('Women +35'!F256," ",'Women +35'!G256)</f>
        <v xml:space="preserve"> </v>
      </c>
      <c r="G256" s="8" t="str">
        <f>CONCATENATE('[2]Women +40'!F257," ",'[2]Women +40'!G257)</f>
        <v xml:space="preserve"> </v>
      </c>
      <c r="H256" s="8" t="str">
        <f>CONCATENATE('Women +50'!F257," ",'Women +50'!G257)</f>
        <v xml:space="preserve"> </v>
      </c>
      <c r="I256" s="375" t="str">
        <f>CONCATENATE('Women +60'!F257," ",'Women +60'!G257)</f>
        <v xml:space="preserve"> </v>
      </c>
    </row>
    <row r="257" spans="1:9" s="6" customFormat="1" ht="39.9" customHeight="1">
      <c r="A257" s="7">
        <f t="shared" si="3"/>
        <v>254</v>
      </c>
      <c r="B257" s="7" t="str">
        <f>CONCATENATE('Men 70+'!F258," ",'Men 70+'!G258)</f>
        <v xml:space="preserve"> </v>
      </c>
      <c r="C257" s="8" t="str">
        <f>CONCATENATE('Men 60+'!F257," ",'Men 60+'!G257)</f>
        <v xml:space="preserve"> </v>
      </c>
      <c r="D257" s="8" t="str">
        <f>CONCATENATE('Men 50+'!F258," ",'Men 50+'!G258)</f>
        <v xml:space="preserve"> </v>
      </c>
      <c r="E257" s="8" t="str">
        <f>CONCATENATE('[2]Men 40+'!E127," ",'[2]Men 40+'!F127)</f>
        <v xml:space="preserve"> </v>
      </c>
      <c r="F257" s="8" t="str">
        <f>CONCATENATE('Women +35'!F257," ",'Women +35'!G257)</f>
        <v xml:space="preserve"> </v>
      </c>
      <c r="G257" s="8" t="str">
        <f>CONCATENATE('[2]Women +40'!F258," ",'[2]Women +40'!G258)</f>
        <v xml:space="preserve"> </v>
      </c>
      <c r="H257" s="8" t="str">
        <f>CONCATENATE('Women +50'!F258," ",'Women +50'!G258)</f>
        <v xml:space="preserve"> </v>
      </c>
      <c r="I257" s="375" t="str">
        <f>CONCATENATE('Women +60'!F258," ",'Women +60'!G258)</f>
        <v xml:space="preserve"> </v>
      </c>
    </row>
    <row r="258" spans="1:9" s="6" customFormat="1" ht="39.9" customHeight="1">
      <c r="A258" s="7">
        <f t="shared" si="3"/>
        <v>255</v>
      </c>
      <c r="B258" s="7" t="str">
        <f>CONCATENATE('Men 70+'!F259," ",'Men 70+'!G259)</f>
        <v xml:space="preserve"> </v>
      </c>
      <c r="C258" s="8" t="str">
        <f>CONCATENATE('Men 60+'!F258," ",'Men 60+'!G258)</f>
        <v xml:space="preserve"> </v>
      </c>
      <c r="D258" s="8" t="str">
        <f>CONCATENATE('Men 50+'!F259," ",'Men 50+'!G259)</f>
        <v xml:space="preserve"> </v>
      </c>
      <c r="E258" s="8" t="str">
        <f>CONCATENATE('[2]Men 40+'!E128," ",'[2]Men 40+'!F128)</f>
        <v xml:space="preserve"> </v>
      </c>
      <c r="F258" s="8" t="str">
        <f>CONCATENATE('Women +35'!F258," ",'Women +35'!G258)</f>
        <v xml:space="preserve"> </v>
      </c>
      <c r="G258" s="8" t="str">
        <f>CONCATENATE('[2]Women +40'!F259," ",'[2]Women +40'!G259)</f>
        <v xml:space="preserve"> </v>
      </c>
      <c r="H258" s="8" t="str">
        <f>CONCATENATE('Women +50'!F259," ",'Women +50'!G259)</f>
        <v xml:space="preserve"> </v>
      </c>
      <c r="I258" s="375" t="str">
        <f>CONCATENATE('Women +60'!F259," ",'Women +60'!G259)</f>
        <v xml:space="preserve"> </v>
      </c>
    </row>
    <row r="259" spans="1:9" s="6" customFormat="1" ht="39.9" customHeight="1">
      <c r="A259" s="7">
        <f t="shared" si="3"/>
        <v>256</v>
      </c>
      <c r="B259" s="7" t="str">
        <f>CONCATENATE('Men 70+'!F260," ",'Men 70+'!G260)</f>
        <v xml:space="preserve"> </v>
      </c>
      <c r="C259" s="8" t="str">
        <f>CONCATENATE('Men 60+'!F259," ",'Men 60+'!G259)</f>
        <v xml:space="preserve"> </v>
      </c>
      <c r="D259" s="8" t="str">
        <f>CONCATENATE('Men 50+'!F260," ",'Men 50+'!G260)</f>
        <v xml:space="preserve"> </v>
      </c>
      <c r="E259" s="8" t="str">
        <f>CONCATENATE('[2]Men 40+'!E129," ",'[2]Men 40+'!F129)</f>
        <v xml:space="preserve"> </v>
      </c>
      <c r="F259" s="8" t="str">
        <f>CONCATENATE('Women +35'!F259," ",'Women +35'!G259)</f>
        <v xml:space="preserve"> </v>
      </c>
      <c r="G259" s="8" t="str">
        <f>CONCATENATE('[2]Women +40'!F260," ",'[2]Women +40'!G260)</f>
        <v xml:space="preserve"> </v>
      </c>
      <c r="H259" s="8" t="str">
        <f>CONCATENATE('Women +50'!F260," ",'Women +50'!G260)</f>
        <v xml:space="preserve"> </v>
      </c>
      <c r="I259" s="375" t="str">
        <f>CONCATENATE('Women +60'!F260," ",'Women +60'!G260)</f>
        <v xml:space="preserve"> </v>
      </c>
    </row>
    <row r="260" spans="1:9" s="6" customFormat="1" ht="39.9" customHeight="1">
      <c r="A260" s="7">
        <f t="shared" si="3"/>
        <v>257</v>
      </c>
      <c r="B260" s="7" t="str">
        <f>CONCATENATE('Men 70+'!F261," ",'Men 70+'!G261)</f>
        <v xml:space="preserve"> </v>
      </c>
      <c r="C260" s="8" t="str">
        <f>CONCATENATE('Men 60+'!F260," ",'Men 60+'!G260)</f>
        <v xml:space="preserve"> </v>
      </c>
      <c r="D260" s="8" t="str">
        <f>CONCATENATE('Men 50+'!F261," ",'Men 50+'!G261)</f>
        <v xml:space="preserve"> </v>
      </c>
      <c r="E260" s="8" t="str">
        <f>CONCATENATE('[2]Men 40+'!E130," ",'[2]Men 40+'!F130)</f>
        <v xml:space="preserve"> </v>
      </c>
      <c r="F260" s="8" t="str">
        <f>CONCATENATE('Women +35'!F260," ",'Women +35'!G260)</f>
        <v xml:space="preserve"> </v>
      </c>
      <c r="G260" s="8" t="str">
        <f>CONCATENATE('[2]Women +40'!F261," ",'[2]Women +40'!G261)</f>
        <v xml:space="preserve"> </v>
      </c>
      <c r="H260" s="8" t="str">
        <f>CONCATENATE('Women +50'!F261," ",'Women +50'!G261)</f>
        <v xml:space="preserve"> </v>
      </c>
      <c r="I260" s="375" t="str">
        <f>CONCATENATE('Women +60'!F261," ",'Women +60'!G261)</f>
        <v xml:space="preserve"> </v>
      </c>
    </row>
    <row r="261" spans="1:9" s="6" customFormat="1" ht="39.9" customHeight="1">
      <c r="A261" s="7">
        <f t="shared" si="3"/>
        <v>258</v>
      </c>
      <c r="B261" s="7" t="str">
        <f>CONCATENATE('Men 70+'!F262," ",'Men 70+'!G262)</f>
        <v xml:space="preserve"> </v>
      </c>
      <c r="C261" s="8" t="str">
        <f>CONCATENATE('Men 60+'!F261," ",'Men 60+'!G261)</f>
        <v xml:space="preserve"> </v>
      </c>
      <c r="D261" s="8" t="str">
        <f>CONCATENATE('Men 50+'!F262," ",'Men 50+'!G262)</f>
        <v xml:space="preserve"> </v>
      </c>
      <c r="E261" s="8" t="str">
        <f>CONCATENATE('[2]Men 40+'!E131," ",'[2]Men 40+'!F131)</f>
        <v xml:space="preserve"> </v>
      </c>
      <c r="F261" s="8" t="str">
        <f>CONCATENATE('Women +35'!F261," ",'Women +35'!G261)</f>
        <v xml:space="preserve"> </v>
      </c>
      <c r="G261" s="8" t="str">
        <f>CONCATENATE('[2]Women +40'!F262," ",'[2]Women +40'!G262)</f>
        <v xml:space="preserve"> </v>
      </c>
      <c r="H261" s="8" t="str">
        <f>CONCATENATE('Women +50'!F262," ",'Women +50'!G262)</f>
        <v xml:space="preserve"> </v>
      </c>
      <c r="I261" s="375" t="str">
        <f>CONCATENATE('Women +60'!F262," ",'Women +60'!G262)</f>
        <v xml:space="preserve"> </v>
      </c>
    </row>
    <row r="262" spans="1:9" s="6" customFormat="1" ht="39.9" customHeight="1">
      <c r="A262" s="7">
        <f t="shared" ref="A262:A285" si="4">A261+1</f>
        <v>259</v>
      </c>
      <c r="B262" s="7" t="str">
        <f>CONCATENATE('Men 70+'!F263," ",'Men 70+'!G263)</f>
        <v xml:space="preserve"> </v>
      </c>
      <c r="C262" s="8" t="str">
        <f>CONCATENATE('Men 60+'!F262," ",'Men 60+'!G262)</f>
        <v xml:space="preserve"> </v>
      </c>
      <c r="D262" s="8" t="str">
        <f>CONCATENATE('Men 50+'!F263," ",'Men 50+'!G263)</f>
        <v xml:space="preserve"> </v>
      </c>
      <c r="E262" s="8" t="str">
        <f>CONCATENATE('[2]Men 40+'!E132," ",'[2]Men 40+'!F132)</f>
        <v xml:space="preserve"> </v>
      </c>
      <c r="F262" s="8" t="str">
        <f>CONCATENATE('Women +35'!F262," ",'Women +35'!G262)</f>
        <v xml:space="preserve"> </v>
      </c>
      <c r="G262" s="8" t="str">
        <f>CONCATENATE('[2]Women +40'!F263," ",'[2]Women +40'!G263)</f>
        <v xml:space="preserve"> </v>
      </c>
      <c r="H262" s="8" t="str">
        <f>CONCATENATE('Women +50'!F263," ",'Women +50'!G263)</f>
        <v xml:space="preserve"> </v>
      </c>
      <c r="I262" s="375" t="str">
        <f>CONCATENATE('Women +60'!F263," ",'Women +60'!G263)</f>
        <v xml:space="preserve"> </v>
      </c>
    </row>
    <row r="263" spans="1:9" s="6" customFormat="1" ht="39.9" customHeight="1">
      <c r="A263" s="7">
        <f t="shared" si="4"/>
        <v>260</v>
      </c>
      <c r="B263" s="7" t="str">
        <f>CONCATENATE('Men 70+'!F264," ",'Men 70+'!G264)</f>
        <v xml:space="preserve"> </v>
      </c>
      <c r="C263" s="8" t="str">
        <f>CONCATENATE('Men 60+'!F263," ",'Men 60+'!G263)</f>
        <v xml:space="preserve"> </v>
      </c>
      <c r="D263" s="8" t="str">
        <f>CONCATENATE('Men 50+'!F264," ",'Men 50+'!G264)</f>
        <v xml:space="preserve"> </v>
      </c>
      <c r="E263" s="8" t="str">
        <f>CONCATENATE('[2]Men 40+'!E133," ",'[2]Men 40+'!F133)</f>
        <v xml:space="preserve"> </v>
      </c>
      <c r="F263" s="8" t="str">
        <f>CONCATENATE('Women +35'!F263," ",'Women +35'!G263)</f>
        <v xml:space="preserve"> </v>
      </c>
      <c r="G263" s="8" t="str">
        <f>CONCATENATE('[2]Women +40'!F264," ",'[2]Women +40'!G264)</f>
        <v xml:space="preserve"> </v>
      </c>
      <c r="H263" s="8" t="str">
        <f>CONCATENATE('Women +50'!F264," ",'Women +50'!G264)</f>
        <v xml:space="preserve"> </v>
      </c>
      <c r="I263" s="375" t="str">
        <f>CONCATENATE('Women +60'!F264," ",'Women +60'!G264)</f>
        <v xml:space="preserve"> </v>
      </c>
    </row>
    <row r="264" spans="1:9" s="6" customFormat="1" ht="39.9" customHeight="1">
      <c r="A264" s="7">
        <f t="shared" si="4"/>
        <v>261</v>
      </c>
      <c r="B264" s="7" t="str">
        <f>CONCATENATE('Men 70+'!F265," ",'Men 70+'!G265)</f>
        <v xml:space="preserve"> </v>
      </c>
      <c r="C264" s="8" t="str">
        <f>CONCATENATE('Men 60+'!F264," ",'Men 60+'!G264)</f>
        <v xml:space="preserve"> </v>
      </c>
      <c r="D264" s="8" t="str">
        <f>CONCATENATE('Men 50+'!F265," ",'Men 50+'!G265)</f>
        <v xml:space="preserve"> </v>
      </c>
      <c r="E264" s="8" t="str">
        <f>CONCATENATE('[2]Men 40+'!E134," ",'[2]Men 40+'!F134)</f>
        <v xml:space="preserve"> </v>
      </c>
      <c r="F264" s="8" t="str">
        <f>CONCATENATE('Women +35'!F264," ",'Women +35'!G264)</f>
        <v xml:space="preserve"> </v>
      </c>
      <c r="G264" s="8" t="str">
        <f>CONCATENATE('[2]Women +40'!F265," ",'[2]Women +40'!G265)</f>
        <v xml:space="preserve"> </v>
      </c>
      <c r="H264" s="8" t="str">
        <f>CONCATENATE('Women +50'!F265," ",'Women +50'!G265)</f>
        <v xml:space="preserve"> </v>
      </c>
      <c r="I264" s="375" t="str">
        <f>CONCATENATE('Women +60'!F265," ",'Women +60'!G265)</f>
        <v xml:space="preserve"> </v>
      </c>
    </row>
    <row r="265" spans="1:9" s="6" customFormat="1" ht="39.9" customHeight="1">
      <c r="A265" s="7">
        <f t="shared" si="4"/>
        <v>262</v>
      </c>
      <c r="B265" s="7" t="str">
        <f>CONCATENATE('Men 70+'!F266," ",'Men 70+'!G266)</f>
        <v xml:space="preserve"> </v>
      </c>
      <c r="C265" s="8" t="str">
        <f>CONCATENATE('Men 60+'!F265," ",'Men 60+'!G265)</f>
        <v xml:space="preserve"> </v>
      </c>
      <c r="D265" s="8" t="str">
        <f>CONCATENATE('Men 50+'!F266," ",'Men 50+'!G266)</f>
        <v xml:space="preserve"> </v>
      </c>
      <c r="E265" s="8" t="str">
        <f>CONCATENATE('[2]Men 40+'!E135," ",'[2]Men 40+'!F135)</f>
        <v xml:space="preserve"> </v>
      </c>
      <c r="F265" s="8" t="str">
        <f>CONCATENATE('Women +35'!F265," ",'Women +35'!G265)</f>
        <v xml:space="preserve"> </v>
      </c>
      <c r="G265" s="8" t="str">
        <f>CONCATENATE('[2]Women +40'!F266," ",'[2]Women +40'!G266)</f>
        <v xml:space="preserve"> </v>
      </c>
      <c r="H265" s="8" t="str">
        <f>CONCATENATE('Women +50'!F266," ",'Women +50'!G266)</f>
        <v xml:space="preserve"> </v>
      </c>
      <c r="I265" s="375" t="str">
        <f>CONCATENATE('Women +60'!F266," ",'Women +60'!G266)</f>
        <v xml:space="preserve"> </v>
      </c>
    </row>
    <row r="266" spans="1:9" s="6" customFormat="1" ht="39.9" customHeight="1">
      <c r="A266" s="7">
        <f t="shared" si="4"/>
        <v>263</v>
      </c>
      <c r="B266" s="7" t="str">
        <f>CONCATENATE('Men 70+'!F267," ",'Men 70+'!G267)</f>
        <v xml:space="preserve"> </v>
      </c>
      <c r="C266" s="8" t="str">
        <f>CONCATENATE('Men 60+'!F266," ",'Men 60+'!G266)</f>
        <v xml:space="preserve"> </v>
      </c>
      <c r="D266" s="8" t="str">
        <f>CONCATENATE('Men 50+'!F267," ",'Men 50+'!G267)</f>
        <v xml:space="preserve"> </v>
      </c>
      <c r="E266" s="8" t="str">
        <f>CONCATENATE('[2]Men 40+'!E136," ",'[2]Men 40+'!F136)</f>
        <v xml:space="preserve"> </v>
      </c>
      <c r="F266" s="8" t="str">
        <f>CONCATENATE('Women +35'!F266," ",'Women +35'!G266)</f>
        <v xml:space="preserve"> </v>
      </c>
      <c r="G266" s="8" t="str">
        <f>CONCATENATE('[2]Women +40'!F267," ",'[2]Women +40'!G267)</f>
        <v xml:space="preserve"> </v>
      </c>
      <c r="H266" s="8" t="str">
        <f>CONCATENATE('Women +50'!F267," ",'Women +50'!G267)</f>
        <v xml:space="preserve"> </v>
      </c>
      <c r="I266" s="375" t="str">
        <f>CONCATENATE('Women +60'!F267," ",'Women +60'!G267)</f>
        <v xml:space="preserve"> </v>
      </c>
    </row>
    <row r="267" spans="1:9" s="6" customFormat="1" ht="39.9" customHeight="1">
      <c r="A267" s="7">
        <f t="shared" si="4"/>
        <v>264</v>
      </c>
      <c r="B267" s="7" t="str">
        <f>CONCATENATE('Men 70+'!F268," ",'Men 70+'!G268)</f>
        <v xml:space="preserve"> </v>
      </c>
      <c r="C267" s="8" t="str">
        <f>CONCATENATE('Men 60+'!F267," ",'Men 60+'!G267)</f>
        <v xml:space="preserve"> </v>
      </c>
      <c r="D267" s="8" t="str">
        <f>CONCATENATE('Men 50+'!F268," ",'Men 50+'!G268)</f>
        <v xml:space="preserve"> </v>
      </c>
      <c r="E267" s="8" t="str">
        <f>CONCATENATE('[2]Men 40+'!E137," ",'[2]Men 40+'!F137)</f>
        <v xml:space="preserve"> </v>
      </c>
      <c r="F267" s="8" t="str">
        <f>CONCATENATE('Women +35'!F267," ",'Women +35'!G267)</f>
        <v xml:space="preserve"> </v>
      </c>
      <c r="G267" s="8" t="str">
        <f>CONCATENATE('[2]Women +40'!F268," ",'[2]Women +40'!G268)</f>
        <v xml:space="preserve"> </v>
      </c>
      <c r="H267" s="8" t="str">
        <f>CONCATENATE('Women +50'!F268," ",'Women +50'!G268)</f>
        <v xml:space="preserve"> </v>
      </c>
      <c r="I267" s="375" t="str">
        <f>CONCATENATE('Women +60'!F268," ",'Women +60'!G268)</f>
        <v xml:space="preserve"> </v>
      </c>
    </row>
    <row r="268" spans="1:9" s="6" customFormat="1" ht="39.9" customHeight="1">
      <c r="A268" s="7">
        <f t="shared" si="4"/>
        <v>265</v>
      </c>
      <c r="B268" s="7" t="str">
        <f>CONCATENATE('Men 70+'!F269," ",'Men 70+'!G269)</f>
        <v xml:space="preserve"> </v>
      </c>
      <c r="C268" s="8" t="str">
        <f>CONCATENATE('Men 60+'!F268," ",'Men 60+'!G268)</f>
        <v xml:space="preserve"> </v>
      </c>
      <c r="D268" s="8" t="str">
        <f>CONCATENATE('Men 50+'!F269," ",'Men 50+'!G269)</f>
        <v xml:space="preserve"> </v>
      </c>
      <c r="E268" s="8" t="str">
        <f>CONCATENATE('[2]Men 40+'!E138," ",'[2]Men 40+'!F138)</f>
        <v xml:space="preserve"> </v>
      </c>
      <c r="F268" s="8" t="str">
        <f>CONCATENATE('Women +35'!F268," ",'Women +35'!G268)</f>
        <v xml:space="preserve"> </v>
      </c>
      <c r="G268" s="8" t="str">
        <f>CONCATENATE('[2]Women +40'!F269," ",'[2]Women +40'!G269)</f>
        <v xml:space="preserve"> </v>
      </c>
      <c r="H268" s="8" t="str">
        <f>CONCATENATE('Women +50'!F269," ",'Women +50'!G269)</f>
        <v xml:space="preserve"> </v>
      </c>
      <c r="I268" s="375" t="str">
        <f>CONCATENATE('Women +60'!F269," ",'Women +60'!G269)</f>
        <v xml:space="preserve"> </v>
      </c>
    </row>
    <row r="269" spans="1:9" s="6" customFormat="1" ht="39.9" customHeight="1">
      <c r="A269" s="7">
        <f t="shared" si="4"/>
        <v>266</v>
      </c>
      <c r="B269" s="7" t="str">
        <f>CONCATENATE('Men 70+'!F270," ",'Men 70+'!G270)</f>
        <v xml:space="preserve"> </v>
      </c>
      <c r="C269" s="8" t="str">
        <f>CONCATENATE('Men 60+'!F269," ",'Men 60+'!G269)</f>
        <v xml:space="preserve"> </v>
      </c>
      <c r="D269" s="8" t="str">
        <f>CONCATENATE('Men 50+'!F270," ",'Men 50+'!G270)</f>
        <v xml:space="preserve"> </v>
      </c>
      <c r="E269" s="8" t="str">
        <f>CONCATENATE('[2]Men 40+'!E139," ",'[2]Men 40+'!F139)</f>
        <v xml:space="preserve"> </v>
      </c>
      <c r="F269" s="8" t="str">
        <f>CONCATENATE('Women +35'!F269," ",'Women +35'!G269)</f>
        <v xml:space="preserve"> </v>
      </c>
      <c r="G269" s="8" t="str">
        <f>CONCATENATE('[2]Women +40'!F270," ",'[2]Women +40'!G270)</f>
        <v xml:space="preserve"> </v>
      </c>
      <c r="H269" s="8" t="str">
        <f>CONCATENATE('Women +50'!F270," ",'Women +50'!G270)</f>
        <v xml:space="preserve"> </v>
      </c>
      <c r="I269" s="375" t="str">
        <f>CONCATENATE('Women +60'!F270," ",'Women +60'!G270)</f>
        <v xml:space="preserve"> </v>
      </c>
    </row>
    <row r="270" spans="1:9" s="6" customFormat="1" ht="39.9" customHeight="1">
      <c r="A270" s="7">
        <f t="shared" si="4"/>
        <v>267</v>
      </c>
      <c r="B270" s="7" t="str">
        <f>CONCATENATE('Men 70+'!F271," ",'Men 70+'!G271)</f>
        <v xml:space="preserve"> </v>
      </c>
      <c r="C270" s="8" t="str">
        <f>CONCATENATE('Men 60+'!F270," ",'Men 60+'!G270)</f>
        <v xml:space="preserve"> </v>
      </c>
      <c r="D270" s="8" t="str">
        <f>CONCATENATE('Men 50+'!F271," ",'Men 50+'!G271)</f>
        <v xml:space="preserve"> </v>
      </c>
      <c r="E270" s="8" t="str">
        <f>CONCATENATE('[2]Men 40+'!E140," ",'[2]Men 40+'!F140)</f>
        <v xml:space="preserve"> </v>
      </c>
      <c r="F270" s="8" t="str">
        <f>CONCATENATE('Women +35'!F270," ",'Women +35'!G270)</f>
        <v xml:space="preserve"> </v>
      </c>
      <c r="G270" s="8" t="str">
        <f>CONCATENATE('[2]Women +40'!F271," ",'[2]Women +40'!G271)</f>
        <v xml:space="preserve"> </v>
      </c>
      <c r="H270" s="8" t="str">
        <f>CONCATENATE('Women +50'!F271," ",'Women +50'!G271)</f>
        <v xml:space="preserve"> </v>
      </c>
      <c r="I270" s="375" t="str">
        <f>CONCATENATE('Women +60'!F271," ",'Women +60'!G271)</f>
        <v xml:space="preserve"> </v>
      </c>
    </row>
    <row r="271" spans="1:9" s="6" customFormat="1" ht="39.9" customHeight="1">
      <c r="A271" s="7">
        <f t="shared" si="4"/>
        <v>268</v>
      </c>
      <c r="B271" s="7" t="str">
        <f>CONCATENATE('Men 70+'!F272," ",'Men 70+'!G272)</f>
        <v xml:space="preserve"> </v>
      </c>
      <c r="C271" s="8" t="str">
        <f>CONCATENATE('Men 60+'!F271," ",'Men 60+'!G271)</f>
        <v xml:space="preserve"> </v>
      </c>
      <c r="D271" s="8" t="str">
        <f>CONCATENATE('Men 50+'!F272," ",'Men 50+'!G272)</f>
        <v xml:space="preserve"> </v>
      </c>
      <c r="E271" s="8" t="str">
        <f>CONCATENATE('[2]Men 40+'!E141," ",'[2]Men 40+'!F141)</f>
        <v xml:space="preserve"> </v>
      </c>
      <c r="F271" s="8" t="str">
        <f>CONCATENATE('Women +35'!F271," ",'Women +35'!G271)</f>
        <v xml:space="preserve"> </v>
      </c>
      <c r="G271" s="8" t="str">
        <f>CONCATENATE('[2]Women +40'!F272," ",'[2]Women +40'!G272)</f>
        <v xml:space="preserve"> </v>
      </c>
      <c r="H271" s="8" t="str">
        <f>CONCATENATE('Women +50'!F272," ",'Women +50'!G272)</f>
        <v xml:space="preserve"> </v>
      </c>
      <c r="I271" s="375" t="str">
        <f>CONCATENATE('Women +60'!F272," ",'Women +60'!G272)</f>
        <v xml:space="preserve"> </v>
      </c>
    </row>
    <row r="272" spans="1:9" s="6" customFormat="1" ht="39.9" customHeight="1">
      <c r="A272" s="7">
        <f t="shared" si="4"/>
        <v>269</v>
      </c>
      <c r="B272" s="7" t="str">
        <f>CONCATENATE('Men 70+'!F273," ",'Men 70+'!G273)</f>
        <v xml:space="preserve"> </v>
      </c>
      <c r="C272" s="8" t="str">
        <f>CONCATENATE('Men 60+'!F272," ",'Men 60+'!G272)</f>
        <v xml:space="preserve"> </v>
      </c>
      <c r="D272" s="8" t="str">
        <f>CONCATENATE('Men 50+'!F273," ",'Men 50+'!G273)</f>
        <v xml:space="preserve"> </v>
      </c>
      <c r="E272" s="8" t="str">
        <f>CONCATENATE('[2]Men 40+'!E142," ",'[2]Men 40+'!F142)</f>
        <v xml:space="preserve"> </v>
      </c>
      <c r="F272" s="8" t="str">
        <f>CONCATENATE('Women +35'!F272," ",'Women +35'!G272)</f>
        <v xml:space="preserve"> </v>
      </c>
      <c r="G272" s="8" t="str">
        <f>CONCATENATE('[2]Women +40'!F273," ",'[2]Women +40'!G273)</f>
        <v xml:space="preserve"> </v>
      </c>
      <c r="H272" s="8" t="str">
        <f>CONCATENATE('Women +50'!F273," ",'Women +50'!G273)</f>
        <v xml:space="preserve"> </v>
      </c>
      <c r="I272" s="375" t="str">
        <f>CONCATENATE('Women +60'!F273," ",'Women +60'!G273)</f>
        <v xml:space="preserve"> </v>
      </c>
    </row>
    <row r="273" spans="1:9" s="6" customFormat="1" ht="39.9" customHeight="1">
      <c r="A273" s="7">
        <f t="shared" si="4"/>
        <v>270</v>
      </c>
      <c r="B273" s="7" t="str">
        <f>CONCATENATE('Men 70+'!F274," ",'Men 70+'!G274)</f>
        <v xml:space="preserve"> </v>
      </c>
      <c r="C273" s="8" t="str">
        <f>CONCATENATE('Men 60+'!F273," ",'Men 60+'!G273)</f>
        <v xml:space="preserve"> </v>
      </c>
      <c r="D273" s="8" t="str">
        <f>CONCATENATE('Men 50+'!F274," ",'Men 50+'!G274)</f>
        <v xml:space="preserve"> </v>
      </c>
      <c r="E273" s="8" t="str">
        <f>CONCATENATE('[2]Men 40+'!E143," ",'[2]Men 40+'!F143)</f>
        <v xml:space="preserve"> </v>
      </c>
      <c r="F273" s="8" t="str">
        <f>CONCATENATE('Women +35'!F273," ",'Women +35'!G273)</f>
        <v xml:space="preserve"> </v>
      </c>
      <c r="G273" s="8" t="str">
        <f>CONCATENATE('[2]Women +40'!F274," ",'[2]Women +40'!G274)</f>
        <v xml:space="preserve"> </v>
      </c>
      <c r="H273" s="8" t="str">
        <f>CONCATENATE('Women +50'!F274," ",'Women +50'!G274)</f>
        <v xml:space="preserve"> </v>
      </c>
      <c r="I273" s="375" t="str">
        <f>CONCATENATE('Women +60'!F274," ",'Women +60'!G274)</f>
        <v xml:space="preserve"> </v>
      </c>
    </row>
    <row r="274" spans="1:9" s="6" customFormat="1" ht="39.9" customHeight="1">
      <c r="A274" s="7">
        <f t="shared" si="4"/>
        <v>271</v>
      </c>
      <c r="B274" s="7" t="str">
        <f>CONCATENATE('Men 70+'!F275," ",'Men 70+'!G275)</f>
        <v xml:space="preserve"> </v>
      </c>
      <c r="C274" s="8" t="str">
        <f>CONCATENATE('Men 60+'!F274," ",'Men 60+'!G274)</f>
        <v xml:space="preserve"> </v>
      </c>
      <c r="D274" s="8" t="str">
        <f>CONCATENATE('Men 50+'!F275," ",'Men 50+'!G275)</f>
        <v xml:space="preserve"> </v>
      </c>
      <c r="E274" s="8" t="str">
        <f>CONCATENATE('[2]Men 40+'!E144," ",'[2]Men 40+'!F144)</f>
        <v xml:space="preserve"> </v>
      </c>
      <c r="F274" s="8" t="str">
        <f>CONCATENATE('Women +35'!F274," ",'Women +35'!G274)</f>
        <v xml:space="preserve"> </v>
      </c>
      <c r="G274" s="8" t="str">
        <f>CONCATENATE('[2]Women +40'!F275," ",'[2]Women +40'!G275)</f>
        <v xml:space="preserve"> </v>
      </c>
      <c r="H274" s="8" t="str">
        <f>CONCATENATE('Women +50'!F275," ",'Women +50'!G275)</f>
        <v xml:space="preserve"> </v>
      </c>
      <c r="I274" s="375" t="str">
        <f>CONCATENATE('Women +60'!F275," ",'Women +60'!G275)</f>
        <v xml:space="preserve"> </v>
      </c>
    </row>
    <row r="275" spans="1:9" s="6" customFormat="1" ht="39.9" customHeight="1">
      <c r="A275" s="7">
        <f t="shared" si="4"/>
        <v>272</v>
      </c>
      <c r="B275" s="7" t="str">
        <f>CONCATENATE('Men 70+'!F276," ",'Men 70+'!G276)</f>
        <v xml:space="preserve"> </v>
      </c>
      <c r="C275" s="8" t="str">
        <f>CONCATENATE('Men 60+'!F275," ",'Men 60+'!G275)</f>
        <v xml:space="preserve"> </v>
      </c>
      <c r="D275" s="8" t="str">
        <f>CONCATENATE('Men 50+'!F276," ",'Men 50+'!G276)</f>
        <v xml:space="preserve"> </v>
      </c>
      <c r="E275" s="8" t="str">
        <f>CONCATENATE('[2]Men 40+'!E145," ",'[2]Men 40+'!F145)</f>
        <v xml:space="preserve"> </v>
      </c>
      <c r="F275" s="8" t="str">
        <f>CONCATENATE('Women +35'!F275," ",'Women +35'!G275)</f>
        <v xml:space="preserve"> </v>
      </c>
      <c r="G275" s="8" t="str">
        <f>CONCATENATE('[2]Women +40'!F276," ",'[2]Women +40'!G276)</f>
        <v xml:space="preserve"> </v>
      </c>
      <c r="H275" s="8" t="str">
        <f>CONCATENATE('Women +50'!F276," ",'Women +50'!G276)</f>
        <v xml:space="preserve"> </v>
      </c>
      <c r="I275" s="375" t="str">
        <f>CONCATENATE('Women +60'!F276," ",'Women +60'!G276)</f>
        <v xml:space="preserve"> </v>
      </c>
    </row>
    <row r="276" spans="1:9" s="6" customFormat="1" ht="39.9" customHeight="1">
      <c r="A276" s="7">
        <f t="shared" si="4"/>
        <v>273</v>
      </c>
      <c r="B276" s="7" t="str">
        <f>CONCATENATE('Men 70+'!F277," ",'Men 70+'!G277)</f>
        <v xml:space="preserve"> </v>
      </c>
      <c r="C276" s="8" t="str">
        <f>CONCATENATE('Men 60+'!F276," ",'Men 60+'!G276)</f>
        <v xml:space="preserve"> </v>
      </c>
      <c r="D276" s="8" t="str">
        <f>CONCATENATE('Men 50+'!F277," ",'Men 50+'!G277)</f>
        <v xml:space="preserve"> </v>
      </c>
      <c r="E276" s="8" t="str">
        <f>CONCATENATE('[2]Men 40+'!E146," ",'[2]Men 40+'!F146)</f>
        <v xml:space="preserve"> </v>
      </c>
      <c r="F276" s="8" t="str">
        <f>CONCATENATE('Women +35'!F276," ",'Women +35'!G276)</f>
        <v xml:space="preserve"> </v>
      </c>
      <c r="G276" s="8" t="str">
        <f>CONCATENATE('[2]Women +40'!F277," ",'[2]Women +40'!G277)</f>
        <v xml:space="preserve"> </v>
      </c>
      <c r="H276" s="8" t="str">
        <f>CONCATENATE('Women +50'!F277," ",'Women +50'!G277)</f>
        <v xml:space="preserve"> </v>
      </c>
      <c r="I276" s="375" t="str">
        <f>CONCATENATE('Women +60'!F277," ",'Women +60'!G277)</f>
        <v xml:space="preserve"> </v>
      </c>
    </row>
    <row r="277" spans="1:9" s="6" customFormat="1" ht="39.9" customHeight="1">
      <c r="A277" s="7">
        <f t="shared" si="4"/>
        <v>274</v>
      </c>
      <c r="B277" s="7" t="str">
        <f>CONCATENATE('Men 70+'!F278," ",'Men 70+'!G278)</f>
        <v xml:space="preserve"> </v>
      </c>
      <c r="C277" s="8" t="str">
        <f>CONCATENATE('Men 60+'!F277," ",'Men 60+'!G277)</f>
        <v xml:space="preserve"> </v>
      </c>
      <c r="D277" s="8" t="str">
        <f>CONCATENATE('Men 50+'!F278," ",'Men 50+'!G278)</f>
        <v xml:space="preserve"> </v>
      </c>
      <c r="E277" s="8" t="str">
        <f>CONCATENATE('[2]Men 40+'!E147," ",'[2]Men 40+'!F147)</f>
        <v xml:space="preserve"> </v>
      </c>
      <c r="F277" s="8" t="str">
        <f>CONCATENATE('Women +35'!F277," ",'Women +35'!G277)</f>
        <v xml:space="preserve"> </v>
      </c>
      <c r="G277" s="8" t="str">
        <f>CONCATENATE('[2]Women +40'!F278," ",'[2]Women +40'!G278)</f>
        <v xml:space="preserve"> </v>
      </c>
      <c r="H277" s="8" t="str">
        <f>CONCATENATE('Women +50'!F278," ",'Women +50'!G278)</f>
        <v xml:space="preserve"> </v>
      </c>
      <c r="I277" s="375" t="str">
        <f>CONCATENATE('Women +60'!F278," ",'Women +60'!G278)</f>
        <v xml:space="preserve"> </v>
      </c>
    </row>
    <row r="278" spans="1:9" s="6" customFormat="1" ht="39.9" customHeight="1">
      <c r="A278" s="7">
        <f t="shared" si="4"/>
        <v>275</v>
      </c>
      <c r="B278" s="7" t="str">
        <f>CONCATENATE('Men 70+'!F279," ",'Men 70+'!G279)</f>
        <v xml:space="preserve"> </v>
      </c>
      <c r="C278" s="8" t="str">
        <f>CONCATENATE('Men 60+'!F278," ",'Men 60+'!G278)</f>
        <v xml:space="preserve"> </v>
      </c>
      <c r="D278" s="8" t="str">
        <f>CONCATENATE('Men 50+'!F279," ",'Men 50+'!G279)</f>
        <v xml:space="preserve"> </v>
      </c>
      <c r="E278" s="8" t="str">
        <f>CONCATENATE('[2]Men 40+'!E148," ",'[2]Men 40+'!F148)</f>
        <v xml:space="preserve"> </v>
      </c>
      <c r="F278" s="8" t="str">
        <f>CONCATENATE('Women +35'!F278," ",'Women +35'!G278)</f>
        <v xml:space="preserve"> </v>
      </c>
      <c r="G278" s="8" t="str">
        <f>CONCATENATE('[2]Women +40'!F279," ",'[2]Women +40'!G279)</f>
        <v xml:space="preserve"> </v>
      </c>
      <c r="H278" s="8" t="str">
        <f>CONCATENATE('Women +50'!F279," ",'Women +50'!G279)</f>
        <v xml:space="preserve"> </v>
      </c>
      <c r="I278" s="375" t="str">
        <f>CONCATENATE('Women +60'!F279," ",'Women +60'!G279)</f>
        <v xml:space="preserve"> </v>
      </c>
    </row>
    <row r="279" spans="1:9" s="6" customFormat="1" ht="39.9" customHeight="1">
      <c r="A279" s="7">
        <f t="shared" si="4"/>
        <v>276</v>
      </c>
      <c r="B279" s="7" t="str">
        <f>CONCATENATE('Men 70+'!F280," ",'Men 70+'!G280)</f>
        <v xml:space="preserve"> </v>
      </c>
      <c r="C279" s="8" t="str">
        <f>CONCATENATE('Men 60+'!F279," ",'Men 60+'!G279)</f>
        <v xml:space="preserve"> </v>
      </c>
      <c r="D279" s="8" t="str">
        <f>CONCATENATE('Men 50+'!F280," ",'Men 50+'!G280)</f>
        <v xml:space="preserve"> </v>
      </c>
      <c r="E279" s="8" t="str">
        <f>CONCATENATE('[2]Men 40+'!E149," ",'[2]Men 40+'!F149)</f>
        <v xml:space="preserve"> </v>
      </c>
      <c r="F279" s="8" t="str">
        <f>CONCATENATE('Women +35'!F279," ",'Women +35'!G279)</f>
        <v xml:space="preserve"> </v>
      </c>
      <c r="G279" s="8" t="str">
        <f>CONCATENATE('[2]Women +40'!F280," ",'[2]Women +40'!G280)</f>
        <v xml:space="preserve"> </v>
      </c>
      <c r="H279" s="8" t="str">
        <f>CONCATENATE('Women +50'!F280," ",'Women +50'!G280)</f>
        <v xml:space="preserve"> </v>
      </c>
      <c r="I279" s="375" t="str">
        <f>CONCATENATE('Women +60'!F280," ",'Women +60'!G280)</f>
        <v xml:space="preserve"> </v>
      </c>
    </row>
    <row r="280" spans="1:9" s="6" customFormat="1" ht="39.9" customHeight="1">
      <c r="A280" s="7">
        <f t="shared" si="4"/>
        <v>277</v>
      </c>
      <c r="B280" s="7" t="str">
        <f>CONCATENATE('Men 70+'!F281," ",'Men 70+'!G281)</f>
        <v xml:space="preserve"> </v>
      </c>
      <c r="C280" s="8" t="str">
        <f>CONCATENATE('Men 60+'!F280," ",'Men 60+'!G280)</f>
        <v xml:space="preserve"> </v>
      </c>
      <c r="D280" s="8" t="str">
        <f>CONCATENATE('Men 50+'!F281," ",'Men 50+'!G281)</f>
        <v xml:space="preserve"> </v>
      </c>
      <c r="E280" s="8" t="str">
        <f>CONCATENATE('[2]Men 40+'!E150," ",'[2]Men 40+'!F150)</f>
        <v xml:space="preserve"> </v>
      </c>
      <c r="F280" s="8" t="str">
        <f>CONCATENATE('Women +35'!F280," ",'Women +35'!G280)</f>
        <v xml:space="preserve"> </v>
      </c>
      <c r="G280" s="8" t="str">
        <f>CONCATENATE('[2]Women +40'!F281," ",'[2]Women +40'!G281)</f>
        <v xml:space="preserve"> </v>
      </c>
      <c r="H280" s="8" t="str">
        <f>CONCATENATE('Women +50'!F281," ",'Women +50'!G281)</f>
        <v xml:space="preserve"> </v>
      </c>
      <c r="I280" s="375" t="str">
        <f>CONCATENATE('Women +60'!F281," ",'Women +60'!G281)</f>
        <v xml:space="preserve"> </v>
      </c>
    </row>
    <row r="281" spans="1:9" s="6" customFormat="1" ht="39.9" customHeight="1">
      <c r="A281" s="7">
        <f t="shared" si="4"/>
        <v>278</v>
      </c>
      <c r="B281" s="7" t="str">
        <f>CONCATENATE('Men 70+'!F282," ",'Men 70+'!G282)</f>
        <v xml:space="preserve"> </v>
      </c>
      <c r="C281" s="8" t="str">
        <f>CONCATENATE('Men 60+'!F281," ",'Men 60+'!G281)</f>
        <v xml:space="preserve"> </v>
      </c>
      <c r="D281" s="8" t="str">
        <f>CONCATENATE('Men 50+'!F282," ",'Men 50+'!G282)</f>
        <v xml:space="preserve"> </v>
      </c>
      <c r="E281" s="8" t="str">
        <f>CONCATENATE('[2]Men 40+'!E151," ",'[2]Men 40+'!F151)</f>
        <v xml:space="preserve"> </v>
      </c>
      <c r="F281" s="8" t="str">
        <f>CONCATENATE('Women +35'!F281," ",'Women +35'!G281)</f>
        <v xml:space="preserve"> </v>
      </c>
      <c r="G281" s="8" t="str">
        <f>CONCATENATE('[2]Women +40'!F282," ",'[2]Women +40'!G282)</f>
        <v xml:space="preserve"> </v>
      </c>
      <c r="H281" s="8" t="str">
        <f>CONCATENATE('Women +50'!F282," ",'Women +50'!G282)</f>
        <v xml:space="preserve"> </v>
      </c>
      <c r="I281" s="375" t="str">
        <f>CONCATENATE('Women +60'!F282," ",'Women +60'!G282)</f>
        <v xml:space="preserve"> </v>
      </c>
    </row>
    <row r="282" spans="1:9" s="6" customFormat="1" ht="39.9" customHeight="1">
      <c r="A282" s="7">
        <f t="shared" si="4"/>
        <v>279</v>
      </c>
      <c r="B282" s="7" t="str">
        <f>CONCATENATE('Men 70+'!F283," ",'Men 70+'!G283)</f>
        <v xml:space="preserve"> </v>
      </c>
      <c r="C282" s="8" t="str">
        <f>CONCATENATE('Men 60+'!F282," ",'Men 60+'!G282)</f>
        <v xml:space="preserve"> </v>
      </c>
      <c r="D282" s="8" t="str">
        <f>CONCATENATE('Men 50+'!F283," ",'Men 50+'!G283)</f>
        <v xml:space="preserve"> </v>
      </c>
      <c r="E282" s="8" t="str">
        <f>CONCATENATE('[2]Men 40+'!E152," ",'[2]Men 40+'!F152)</f>
        <v xml:space="preserve"> </v>
      </c>
      <c r="F282" s="8" t="str">
        <f>CONCATENATE('Women +35'!F282," ",'Women +35'!G282)</f>
        <v xml:space="preserve"> </v>
      </c>
      <c r="G282" s="8" t="str">
        <f>CONCATENATE('[2]Women +40'!F283," ",'[2]Women +40'!G283)</f>
        <v xml:space="preserve"> </v>
      </c>
      <c r="H282" s="8" t="str">
        <f>CONCATENATE('Women +50'!F283," ",'Women +50'!G283)</f>
        <v xml:space="preserve"> </v>
      </c>
      <c r="I282" s="375" t="str">
        <f>CONCATENATE('Women +60'!F283," ",'Women +60'!G283)</f>
        <v xml:space="preserve"> </v>
      </c>
    </row>
    <row r="283" spans="1:9" s="6" customFormat="1" ht="39.9" customHeight="1">
      <c r="A283" s="7">
        <f t="shared" si="4"/>
        <v>280</v>
      </c>
      <c r="B283" s="7" t="str">
        <f>CONCATENATE('Men 70+'!F284," ",'Men 70+'!G284)</f>
        <v xml:space="preserve"> </v>
      </c>
      <c r="C283" s="8" t="str">
        <f>CONCATENATE('Men 60+'!F283," ",'Men 60+'!G283)</f>
        <v xml:space="preserve"> </v>
      </c>
      <c r="D283" s="8" t="str">
        <f>CONCATENATE('Men 50+'!F284," ",'Men 50+'!G284)</f>
        <v xml:space="preserve"> </v>
      </c>
      <c r="E283" s="8" t="str">
        <f>CONCATENATE('[2]Men 40+'!E153," ",'[2]Men 40+'!F153)</f>
        <v xml:space="preserve"> </v>
      </c>
      <c r="F283" s="8" t="str">
        <f>CONCATENATE('Women +35'!F283," ",'Women +35'!G283)</f>
        <v xml:space="preserve"> </v>
      </c>
      <c r="G283" s="8" t="str">
        <f>CONCATENATE('[2]Women +40'!F284," ",'[2]Women +40'!G284)</f>
        <v xml:space="preserve"> </v>
      </c>
      <c r="H283" s="8" t="str">
        <f>CONCATENATE('Women +50'!F284," ",'Women +50'!G284)</f>
        <v xml:space="preserve"> </v>
      </c>
      <c r="I283" s="375" t="str">
        <f>CONCATENATE('Women +60'!F284," ",'Women +60'!G284)</f>
        <v xml:space="preserve"> </v>
      </c>
    </row>
    <row r="284" spans="1:9" s="6" customFormat="1" ht="39.9" customHeight="1">
      <c r="A284" s="7">
        <f t="shared" si="4"/>
        <v>281</v>
      </c>
      <c r="B284" s="7" t="str">
        <f>CONCATENATE('Men 70+'!F285," ",'Men 70+'!G285)</f>
        <v xml:space="preserve"> </v>
      </c>
      <c r="C284" s="8" t="str">
        <f>CONCATENATE('Men 60+'!F284," ",'Men 60+'!G284)</f>
        <v xml:space="preserve"> </v>
      </c>
      <c r="D284" s="8" t="str">
        <f>CONCATENATE('Men 50+'!F285," ",'Men 50+'!G285)</f>
        <v xml:space="preserve"> </v>
      </c>
      <c r="E284" s="8" t="str">
        <f>CONCATENATE('[2]Men 40+'!E154," ",'[2]Men 40+'!F154)</f>
        <v xml:space="preserve"> </v>
      </c>
      <c r="F284" s="8" t="str">
        <f>CONCATENATE('Women +35'!F284," ",'Women +35'!G284)</f>
        <v xml:space="preserve"> </v>
      </c>
      <c r="G284" s="8" t="str">
        <f>CONCATENATE('[2]Women +40'!F285," ",'[2]Women +40'!G285)</f>
        <v xml:space="preserve"> </v>
      </c>
      <c r="H284" s="8" t="str">
        <f>CONCATENATE('Women +50'!F285," ",'Women +50'!G285)</f>
        <v xml:space="preserve"> </v>
      </c>
      <c r="I284" s="375" t="str">
        <f>CONCATENATE('Women +60'!F285," ",'Women +60'!G285)</f>
        <v xml:space="preserve"> </v>
      </c>
    </row>
    <row r="285" spans="1:9" s="6" customFormat="1" ht="39.9" customHeight="1">
      <c r="A285" s="7">
        <f t="shared" si="4"/>
        <v>282</v>
      </c>
      <c r="B285" s="7" t="str">
        <f>CONCATENATE('Men 70+'!F286," ",'Men 70+'!G286)</f>
        <v xml:space="preserve"> </v>
      </c>
      <c r="C285" s="8" t="str">
        <f>CONCATENATE('Men 60+'!F285," ",'Men 60+'!G285)</f>
        <v xml:space="preserve"> </v>
      </c>
      <c r="D285" s="8" t="str">
        <f>CONCATENATE('Men 50+'!F286," ",'Men 50+'!G286)</f>
        <v xml:space="preserve"> </v>
      </c>
      <c r="E285" s="8" t="str">
        <f>CONCATENATE('[2]Men 40+'!E155," ",'[2]Men 40+'!F155)</f>
        <v xml:space="preserve"> </v>
      </c>
      <c r="F285" s="8" t="str">
        <f>CONCATENATE('Women +35'!F285," ",'Women +35'!G285)</f>
        <v xml:space="preserve"> </v>
      </c>
      <c r="G285" s="8" t="str">
        <f>CONCATENATE('[2]Women +40'!F286," ",'[2]Women +40'!G286)</f>
        <v xml:space="preserve"> </v>
      </c>
      <c r="H285" s="8" t="str">
        <f>CONCATENATE('Women +50'!F286," ",'Women +50'!G286)</f>
        <v xml:space="preserve"> </v>
      </c>
      <c r="I285" s="379" t="str">
        <f>CONCATENATE('Women +60'!F286," ",'Women +60'!G286)</f>
        <v xml:space="preserve"> </v>
      </c>
    </row>
  </sheetData>
  <sheetProtection algorithmName="SHA-512" hashValue="7WSYCbbfVqaJmkJnbBibhGdOi70C97j+UZIWnGGTZfuLDlWG9s5krEaBciiGOAMha2TjTDIp5bg8o/qGBzGw/Q==" saltValue="wgEahMCkvOEnN4OLNNA/Mg==" spinCount="100000" sheet="1" objects="1" scenarios="1" sort="0" autoFilter="0"/>
  <mergeCells count="2">
    <mergeCell ref="A1:G1"/>
    <mergeCell ref="A2:B2"/>
  </mergeCells>
  <printOptions horizontalCentered="1"/>
  <pageMargins left="0.20866141699999999" right="0.20866141699999999" top="0.24803149599999999" bottom="0.24803149599999999" header="0.31496062992126" footer="0.31496062992126"/>
  <pageSetup paperSize="8" scale="61" fitToHeight="0" orientation="landscape" r:id="rId1"/>
  <rowBreaks count="5" manualBreakCount="5">
    <brk id="50" max="10" man="1"/>
    <brk id="97" max="10" man="1"/>
    <brk id="144" max="10" man="1"/>
    <brk id="191" max="10" man="1"/>
    <brk id="238" max="10" man="1"/>
  </rowBreaks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770"/>
  <sheetViews>
    <sheetView topLeftCell="D1" workbookViewId="0">
      <selection activeCell="E2" sqref="E2:F2"/>
    </sheetView>
  </sheetViews>
  <sheetFormatPr defaultRowHeight="14.5"/>
  <cols>
    <col min="1" max="3" width="0" hidden="1" customWidth="1"/>
    <col min="5" max="5" width="11.54296875" customWidth="1"/>
    <col min="6" max="6" width="28.54296875" customWidth="1"/>
    <col min="7" max="7" width="12.36328125" customWidth="1"/>
    <col min="8" max="9" width="11" customWidth="1"/>
    <col min="10" max="10" width="14" customWidth="1"/>
    <col min="11" max="14" width="8.453125" customWidth="1"/>
    <col min="15" max="15" width="10.6328125" customWidth="1"/>
    <col min="16" max="17" width="11.36328125" customWidth="1"/>
    <col min="18" max="18" width="8.6328125" customWidth="1"/>
  </cols>
  <sheetData>
    <row r="1" spans="1:18" ht="24" thickBot="1">
      <c r="D1" s="71" t="s">
        <v>8</v>
      </c>
      <c r="E1" s="458" t="str">
        <f>Tournaments!F1</f>
        <v>2026 MAY 1</v>
      </c>
      <c r="F1" s="458"/>
      <c r="G1" s="27"/>
      <c r="H1" s="29"/>
      <c r="I1" s="29"/>
      <c r="J1" s="29"/>
      <c r="K1" s="29"/>
      <c r="L1" s="29"/>
      <c r="M1" s="29"/>
      <c r="N1" s="29"/>
      <c r="P1" s="27"/>
      <c r="Q1" s="27"/>
    </row>
    <row r="2" spans="1:18" ht="25.5" thickBot="1">
      <c r="D2" s="9" t="s">
        <v>8</v>
      </c>
      <c r="E2" s="459" t="s">
        <v>5961</v>
      </c>
      <c r="F2" s="459"/>
      <c r="G2" s="31"/>
      <c r="H2" s="29"/>
      <c r="I2" s="161"/>
      <c r="J2" s="161"/>
      <c r="K2" s="161"/>
      <c r="L2" s="460">
        <v>2026</v>
      </c>
      <c r="M2" s="461"/>
      <c r="N2" s="461"/>
      <c r="O2" s="374">
        <v>2024</v>
      </c>
      <c r="P2" s="488">
        <v>2025</v>
      </c>
      <c r="Q2" s="488"/>
      <c r="R2" s="489"/>
    </row>
    <row r="3" spans="1:18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2"/>
      <c r="N3" s="33" t="s">
        <v>40</v>
      </c>
      <c r="O3" s="139" t="s">
        <v>20</v>
      </c>
      <c r="P3" s="140" t="s">
        <v>20</v>
      </c>
      <c r="Q3" s="140" t="s">
        <v>39</v>
      </c>
      <c r="R3" s="141" t="s">
        <v>41</v>
      </c>
    </row>
    <row r="4" spans="1:18" ht="58">
      <c r="A4" s="142" t="s">
        <v>42</v>
      </c>
      <c r="B4" s="142" t="s">
        <v>43</v>
      </c>
      <c r="C4" s="143" t="s">
        <v>44</v>
      </c>
      <c r="D4" s="162" t="s">
        <v>45</v>
      </c>
      <c r="E4" s="163" t="s">
        <v>46</v>
      </c>
      <c r="F4" s="164" t="s">
        <v>47</v>
      </c>
      <c r="G4" s="78" t="s">
        <v>48</v>
      </c>
      <c r="H4" s="78" t="s">
        <v>49</v>
      </c>
      <c r="I4" s="78" t="s">
        <v>50</v>
      </c>
      <c r="J4" s="76" t="s">
        <v>51</v>
      </c>
      <c r="K4" s="79" t="s">
        <v>52</v>
      </c>
      <c r="L4" s="79" t="s">
        <v>53</v>
      </c>
      <c r="M4" s="79" t="s">
        <v>54</v>
      </c>
      <c r="N4" s="79" t="s">
        <v>55</v>
      </c>
      <c r="O4" s="79" t="s">
        <v>56</v>
      </c>
      <c r="P4" s="80" t="s">
        <v>62</v>
      </c>
      <c r="Q4" s="80" t="s">
        <v>89</v>
      </c>
      <c r="R4" s="79" t="s">
        <v>82</v>
      </c>
    </row>
    <row r="5" spans="1:18" ht="15.5">
      <c r="A5">
        <v>0</v>
      </c>
      <c r="D5" s="44">
        <v>1</v>
      </c>
      <c r="E5" s="45">
        <v>8731</v>
      </c>
      <c r="F5" s="46" t="str">
        <f>IFERROR(VLOOKUP(Table21316202111[[#This Row],[Player No]],Table11[[No]:[Province]],2,0),"")</f>
        <v>BENJAMIN Vanessa</v>
      </c>
      <c r="G5" s="47" t="str">
        <f>IFERROR(VLOOKUP(Table21316202111[[#This Row],[Player No]],Table11[[No]:[Province]],3,0),"")</f>
        <v>ETTA</v>
      </c>
      <c r="H5" s="48">
        <v>125</v>
      </c>
      <c r="I5" s="48">
        <f t="shared" ref="I5:I18" si="0">H5/2+SUM(L5:N5)</f>
        <v>62.5</v>
      </c>
      <c r="J5" s="49">
        <f t="shared" ref="J5:J18" si="1">COUNTIF(L5:N5,"&gt;=0")</f>
        <v>0</v>
      </c>
      <c r="K5" s="49">
        <f t="shared" ref="K5:K18" si="2">COUNTIF(L5:R5,"&lt;=0")</f>
        <v>0</v>
      </c>
      <c r="L5" s="49"/>
      <c r="M5" s="49"/>
      <c r="N5" s="49"/>
      <c r="O5" s="113"/>
      <c r="P5" s="18">
        <v>125</v>
      </c>
      <c r="Q5" s="18"/>
      <c r="R5" s="113"/>
    </row>
    <row r="6" spans="1:18" ht="15.5">
      <c r="D6" s="44">
        <f t="shared" ref="D6:D69" si="3">D5+1</f>
        <v>2</v>
      </c>
      <c r="E6" s="45">
        <v>8732</v>
      </c>
      <c r="F6" s="46" t="str">
        <f>IFERROR(VLOOKUP(Table21316202111[[#This Row],[Player No]],Table11[[No]:[Province]],2,0),"")</f>
        <v>BADAT Naseema</v>
      </c>
      <c r="G6" s="47" t="str">
        <f>IFERROR(VLOOKUP(Table21316202111[[#This Row],[Player No]],Table11[[No]:[Province]],3,0),"")</f>
        <v>ETTA</v>
      </c>
      <c r="H6" s="48">
        <v>87.5</v>
      </c>
      <c r="I6" s="48">
        <f t="shared" si="0"/>
        <v>43.75</v>
      </c>
      <c r="J6" s="49">
        <f t="shared" si="1"/>
        <v>0</v>
      </c>
      <c r="K6" s="49">
        <f t="shared" si="2"/>
        <v>0</v>
      </c>
      <c r="L6" s="49"/>
      <c r="M6" s="49"/>
      <c r="N6" s="49"/>
      <c r="O6" s="113"/>
      <c r="P6" s="18">
        <v>87.5</v>
      </c>
      <c r="Q6" s="18"/>
      <c r="R6" s="113"/>
    </row>
    <row r="7" spans="1:18" ht="15.5">
      <c r="D7" s="44">
        <f t="shared" si="3"/>
        <v>3</v>
      </c>
      <c r="E7" s="45">
        <v>7025</v>
      </c>
      <c r="F7" s="46" t="str">
        <f>IFERROR(VLOOKUP(Table21316202111[[#This Row],[Player No]],Table11[[No]:[Province]],2,0),"")</f>
        <v xml:space="preserve">MEHTAR Zee </v>
      </c>
      <c r="G7" s="47" t="str">
        <f>IFERROR(VLOOKUP(Table21316202111[[#This Row],[Player No]],Table11[[No]:[Province]],3,0),"")</f>
        <v>JTTA</v>
      </c>
      <c r="H7" s="48">
        <v>62.6</v>
      </c>
      <c r="I7" s="48">
        <f t="shared" si="0"/>
        <v>31.3</v>
      </c>
      <c r="J7" s="49">
        <f t="shared" si="1"/>
        <v>0</v>
      </c>
      <c r="K7" s="49">
        <f t="shared" si="2"/>
        <v>0</v>
      </c>
      <c r="L7" s="49"/>
      <c r="M7" s="49"/>
      <c r="N7" s="49"/>
      <c r="O7" s="113"/>
      <c r="P7" s="18">
        <v>62.6</v>
      </c>
      <c r="Q7" s="18"/>
      <c r="R7" s="113"/>
    </row>
    <row r="8" spans="1:18" ht="15.5" hidden="1">
      <c r="D8" s="44">
        <f t="shared" si="3"/>
        <v>4</v>
      </c>
      <c r="E8" s="45"/>
      <c r="F8" s="46" t="str">
        <f>IFERROR(VLOOKUP(Table21316202111[[#This Row],[Player No]],Table11[[No]:[Province]],2,0),"")</f>
        <v/>
      </c>
      <c r="G8" s="47"/>
      <c r="H8" s="48"/>
      <c r="I8" s="48">
        <f t="shared" si="0"/>
        <v>0</v>
      </c>
      <c r="J8" s="49">
        <f t="shared" si="1"/>
        <v>0</v>
      </c>
      <c r="K8" s="49">
        <f t="shared" si="2"/>
        <v>0</v>
      </c>
      <c r="L8" s="49"/>
      <c r="M8" s="49"/>
      <c r="N8" s="49"/>
      <c r="O8" s="113"/>
      <c r="P8" s="18"/>
      <c r="Q8" s="18"/>
      <c r="R8" s="113"/>
    </row>
    <row r="9" spans="1:18" ht="15.5" hidden="1">
      <c r="D9" s="44">
        <f t="shared" si="3"/>
        <v>5</v>
      </c>
      <c r="E9" s="17"/>
      <c r="F9" s="46" t="str">
        <f>IFERROR(VLOOKUP(Table21316202111[[#This Row],[Player No]],Table11[[No]:[Province]],2,0),"")</f>
        <v/>
      </c>
      <c r="G9" s="47"/>
      <c r="H9" s="48"/>
      <c r="I9" s="48">
        <f t="shared" si="0"/>
        <v>0</v>
      </c>
      <c r="J9" s="49">
        <f t="shared" si="1"/>
        <v>0</v>
      </c>
      <c r="K9" s="49">
        <f t="shared" si="2"/>
        <v>0</v>
      </c>
      <c r="L9" s="49"/>
      <c r="M9" s="49"/>
      <c r="N9" s="49"/>
      <c r="O9" s="17"/>
      <c r="P9" s="18"/>
      <c r="Q9" s="18"/>
      <c r="R9" s="17"/>
    </row>
    <row r="10" spans="1:18" ht="15.5" hidden="1">
      <c r="D10" s="44">
        <f t="shared" si="3"/>
        <v>6</v>
      </c>
      <c r="E10" s="47"/>
      <c r="F10" s="46" t="str">
        <f>IFERROR(VLOOKUP(Table21316202111[[#This Row],[Player No]],Table11[[No]:[Province]],2,0),"")</f>
        <v/>
      </c>
      <c r="G10" s="47"/>
      <c r="H10" s="48"/>
      <c r="I10" s="48">
        <f t="shared" si="0"/>
        <v>0</v>
      </c>
      <c r="J10" s="49">
        <f t="shared" si="1"/>
        <v>0</v>
      </c>
      <c r="K10" s="49">
        <f t="shared" si="2"/>
        <v>0</v>
      </c>
      <c r="L10" s="49"/>
      <c r="M10" s="49"/>
      <c r="N10" s="49"/>
      <c r="O10" s="17"/>
      <c r="P10" s="18"/>
      <c r="Q10" s="18"/>
      <c r="R10" s="17"/>
    </row>
    <row r="11" spans="1:18" ht="15.5" hidden="1">
      <c r="D11" s="44">
        <f t="shared" si="3"/>
        <v>7</v>
      </c>
      <c r="E11" s="47"/>
      <c r="F11" s="46" t="str">
        <f>IFERROR(VLOOKUP(Table21316202111[[#This Row],[Player No]],Table11[[No]:[Province]],2,0),"")</f>
        <v/>
      </c>
      <c r="G11" s="47"/>
      <c r="H11" s="48"/>
      <c r="I11" s="48">
        <f t="shared" si="0"/>
        <v>0</v>
      </c>
      <c r="J11" s="49">
        <f t="shared" si="1"/>
        <v>0</v>
      </c>
      <c r="K11" s="49">
        <f t="shared" si="2"/>
        <v>0</v>
      </c>
      <c r="L11" s="49"/>
      <c r="M11" s="49"/>
      <c r="N11" s="49"/>
      <c r="O11" s="17"/>
      <c r="P11" s="18"/>
      <c r="Q11" s="18"/>
      <c r="R11" s="17"/>
    </row>
    <row r="12" spans="1:18" ht="15.5" hidden="1">
      <c r="D12" s="44">
        <f t="shared" si="3"/>
        <v>8</v>
      </c>
      <c r="E12" s="47"/>
      <c r="F12" s="46" t="str">
        <f>IFERROR(VLOOKUP(Table21316202111[[#This Row],[Player No]],Table11[[No]:[Province]],2,0),"")</f>
        <v/>
      </c>
      <c r="G12" s="47"/>
      <c r="H12" s="48"/>
      <c r="I12" s="48">
        <f t="shared" si="0"/>
        <v>0</v>
      </c>
      <c r="J12" s="49">
        <f t="shared" si="1"/>
        <v>0</v>
      </c>
      <c r="K12" s="49">
        <f t="shared" si="2"/>
        <v>0</v>
      </c>
      <c r="L12" s="49"/>
      <c r="M12" s="49"/>
      <c r="N12" s="49"/>
      <c r="O12" s="17"/>
      <c r="P12" s="18"/>
      <c r="Q12" s="18"/>
      <c r="R12" s="17"/>
    </row>
    <row r="13" spans="1:18" ht="15.5" hidden="1">
      <c r="D13" s="44">
        <f t="shared" si="3"/>
        <v>9</v>
      </c>
      <c r="E13" s="45"/>
      <c r="F13" s="46" t="str">
        <f>IFERROR(VLOOKUP(Table21316202111[[#This Row],[Player No]],Table11[[No]:[Province]],2,0),"")</f>
        <v/>
      </c>
      <c r="G13" s="47"/>
      <c r="H13" s="48"/>
      <c r="I13" s="48">
        <f t="shared" si="0"/>
        <v>0</v>
      </c>
      <c r="J13" s="49">
        <f t="shared" si="1"/>
        <v>0</v>
      </c>
      <c r="K13" s="49">
        <f t="shared" si="2"/>
        <v>0</v>
      </c>
      <c r="L13" s="49"/>
      <c r="M13" s="49"/>
      <c r="N13" s="49"/>
      <c r="O13" s="17"/>
      <c r="P13" s="18"/>
      <c r="Q13" s="18"/>
      <c r="R13" s="17"/>
    </row>
    <row r="14" spans="1:18" ht="15.5" hidden="1">
      <c r="D14" s="44">
        <f t="shared" si="3"/>
        <v>10</v>
      </c>
      <c r="E14" s="45"/>
      <c r="F14" s="46" t="str">
        <f>IFERROR(VLOOKUP(Table21316202111[[#This Row],[Player No]],Table11[[No]:[Province]],2,0),"")</f>
        <v/>
      </c>
      <c r="G14" s="47"/>
      <c r="H14" s="48"/>
      <c r="I14" s="48">
        <f t="shared" si="0"/>
        <v>0</v>
      </c>
      <c r="J14" s="49">
        <f t="shared" si="1"/>
        <v>0</v>
      </c>
      <c r="K14" s="49">
        <f t="shared" si="2"/>
        <v>0</v>
      </c>
      <c r="L14" s="49"/>
      <c r="M14" s="49"/>
      <c r="N14" s="49"/>
      <c r="O14" s="17"/>
      <c r="P14" s="18"/>
      <c r="Q14" s="18"/>
      <c r="R14" s="17"/>
    </row>
    <row r="15" spans="1:18" ht="15.5" hidden="1">
      <c r="D15" s="44">
        <f t="shared" si="3"/>
        <v>11</v>
      </c>
      <c r="E15" s="50"/>
      <c r="F15" s="46" t="str">
        <f>IFERROR(VLOOKUP(Table21316202111[[#This Row],[Player No]],Table11[[No]:[Province]],2,0),"")</f>
        <v/>
      </c>
      <c r="G15" s="47"/>
      <c r="H15" s="48"/>
      <c r="I15" s="48">
        <f t="shared" si="0"/>
        <v>0</v>
      </c>
      <c r="J15" s="49">
        <f t="shared" si="1"/>
        <v>0</v>
      </c>
      <c r="K15" s="49">
        <f t="shared" si="2"/>
        <v>0</v>
      </c>
      <c r="L15" s="49"/>
      <c r="M15" s="49"/>
      <c r="N15" s="49"/>
      <c r="O15" s="17"/>
      <c r="P15" s="18"/>
      <c r="Q15" s="18"/>
      <c r="R15" s="17"/>
    </row>
    <row r="16" spans="1:18" ht="15.5" hidden="1">
      <c r="D16" s="44">
        <f t="shared" si="3"/>
        <v>12</v>
      </c>
      <c r="E16" s="50"/>
      <c r="F16" s="46" t="str">
        <f>IFERROR(VLOOKUP(Table21316202111[[#This Row],[Player No]],Table11[[No]:[Province]],2,0),"")</f>
        <v/>
      </c>
      <c r="G16" s="47"/>
      <c r="H16" s="48"/>
      <c r="I16" s="48">
        <f t="shared" si="0"/>
        <v>0</v>
      </c>
      <c r="J16" s="49">
        <f t="shared" si="1"/>
        <v>0</v>
      </c>
      <c r="K16" s="49">
        <f t="shared" si="2"/>
        <v>0</v>
      </c>
      <c r="L16" s="49"/>
      <c r="M16" s="49"/>
      <c r="N16" s="49"/>
      <c r="O16" s="17"/>
      <c r="P16" s="18"/>
      <c r="Q16" s="18"/>
      <c r="R16" s="17"/>
    </row>
    <row r="17" spans="4:18" ht="15.5" hidden="1">
      <c r="D17" s="44">
        <f t="shared" si="3"/>
        <v>13</v>
      </c>
      <c r="E17" s="45"/>
      <c r="F17" s="46" t="str">
        <f>IFERROR(VLOOKUP(Table21316202111[[#This Row],[Player No]],Table11[[No]:[Province]],2,0),"")</f>
        <v/>
      </c>
      <c r="G17" s="47"/>
      <c r="H17" s="48"/>
      <c r="I17" s="48">
        <f t="shared" si="0"/>
        <v>0</v>
      </c>
      <c r="J17" s="49">
        <f t="shared" si="1"/>
        <v>0</v>
      </c>
      <c r="K17" s="49">
        <f t="shared" si="2"/>
        <v>0</v>
      </c>
      <c r="L17" s="49"/>
      <c r="M17" s="49"/>
      <c r="N17" s="49"/>
      <c r="O17" s="17"/>
      <c r="P17" s="18"/>
      <c r="Q17" s="18"/>
      <c r="R17" s="17"/>
    </row>
    <row r="18" spans="4:18" ht="15.5" hidden="1">
      <c r="D18" s="165">
        <f t="shared" si="3"/>
        <v>14</v>
      </c>
      <c r="E18" s="53"/>
      <c r="F18" s="46" t="str">
        <f>IFERROR(VLOOKUP(Table21316202111[[#This Row],[Player No]],Table11[[No]:[Province]],2,0),"")</f>
        <v/>
      </c>
      <c r="G18" s="47"/>
      <c r="H18" s="48"/>
      <c r="I18" s="48">
        <f t="shared" si="0"/>
        <v>0</v>
      </c>
      <c r="J18" s="49">
        <f t="shared" si="1"/>
        <v>0</v>
      </c>
      <c r="K18" s="49">
        <f t="shared" si="2"/>
        <v>0</v>
      </c>
      <c r="L18" s="57"/>
      <c r="M18" s="57"/>
      <c r="N18" s="57"/>
      <c r="O18" s="87"/>
      <c r="P18" s="168"/>
      <c r="Q18" s="168"/>
      <c r="R18" s="169"/>
    </row>
    <row r="19" spans="4:18" ht="16.5" hidden="1" customHeight="1">
      <c r="D19" s="52">
        <f t="shared" si="3"/>
        <v>15</v>
      </c>
      <c r="E19" s="60"/>
      <c r="F19" s="46" t="str">
        <f>IFERROR(VLOOKUP(Table21316202111[[#This Row],[Player No]],Table11[[No]:[Province]],2,0),"")</f>
        <v/>
      </c>
      <c r="G19" s="47"/>
      <c r="H19" s="167"/>
      <c r="I19" s="167"/>
      <c r="J19" s="56"/>
      <c r="K19" s="57"/>
      <c r="L19" s="57"/>
      <c r="M19" s="57"/>
      <c r="N19" s="57"/>
      <c r="O19" s="17"/>
      <c r="P19" s="18"/>
      <c r="Q19" s="18"/>
      <c r="R19" s="59"/>
    </row>
    <row r="20" spans="4:18" ht="15.5" hidden="1">
      <c r="D20" s="52">
        <f t="shared" si="3"/>
        <v>16</v>
      </c>
      <c r="E20" s="60"/>
      <c r="F20" s="46" t="str">
        <f>IFERROR(VLOOKUP(Table21316202111[[#This Row],[Player No]],Table11[[No]:[Province]],2,0),"")</f>
        <v/>
      </c>
      <c r="G20" s="47"/>
      <c r="H20" s="167"/>
      <c r="I20" s="167"/>
      <c r="J20" s="56"/>
      <c r="K20" s="57"/>
      <c r="L20" s="57"/>
      <c r="M20" s="57"/>
      <c r="N20" s="57"/>
      <c r="O20" s="17"/>
      <c r="P20" s="18"/>
      <c r="Q20" s="18"/>
      <c r="R20" s="59"/>
    </row>
    <row r="21" spans="4:18" ht="15.5" hidden="1">
      <c r="D21" s="52">
        <f t="shared" si="3"/>
        <v>17</v>
      </c>
      <c r="E21" s="60"/>
      <c r="F21" s="46" t="str">
        <f>IFERROR(VLOOKUP(Table21316202111[[#This Row],[Player No]],Table11[[No]:[Province]],2,0),"")</f>
        <v/>
      </c>
      <c r="G21" s="47"/>
      <c r="H21" s="167"/>
      <c r="I21" s="167"/>
      <c r="J21" s="56"/>
      <c r="K21" s="57"/>
      <c r="L21" s="57"/>
      <c r="M21" s="57"/>
      <c r="N21" s="57"/>
      <c r="O21" s="17"/>
      <c r="P21" s="18"/>
      <c r="Q21" s="18"/>
      <c r="R21" s="59"/>
    </row>
    <row r="22" spans="4:18" ht="15.5" hidden="1">
      <c r="D22" s="52">
        <f t="shared" si="3"/>
        <v>18</v>
      </c>
      <c r="E22" s="60"/>
      <c r="F22" s="46" t="str">
        <f>IFERROR(VLOOKUP(Table21316202111[[#This Row],[Player No]],Table11[[No]:[Province]],2,0),"")</f>
        <v/>
      </c>
      <c r="G22" s="47"/>
      <c r="H22" s="167"/>
      <c r="I22" s="167"/>
      <c r="J22" s="56"/>
      <c r="K22" s="57"/>
      <c r="L22" s="57"/>
      <c r="M22" s="57"/>
      <c r="N22" s="57"/>
      <c r="O22" s="17"/>
      <c r="P22" s="18"/>
      <c r="Q22" s="18"/>
      <c r="R22" s="59"/>
    </row>
    <row r="23" spans="4:18" ht="15.5" hidden="1">
      <c r="D23" s="52">
        <f t="shared" si="3"/>
        <v>19</v>
      </c>
      <c r="E23" s="60"/>
      <c r="F23" s="46" t="str">
        <f>IFERROR(VLOOKUP(Table21316202111[[#This Row],[Player No]],Table11[[No]:[Province]],2,0),"")</f>
        <v/>
      </c>
      <c r="G23" s="47"/>
      <c r="H23" s="167"/>
      <c r="I23" s="167"/>
      <c r="J23" s="56"/>
      <c r="K23" s="57"/>
      <c r="L23" s="57"/>
      <c r="M23" s="57"/>
      <c r="N23" s="57"/>
      <c r="O23" s="17"/>
      <c r="P23" s="18"/>
      <c r="Q23" s="18"/>
      <c r="R23" s="59"/>
    </row>
    <row r="24" spans="4:18" ht="15.5" hidden="1">
      <c r="D24" s="52">
        <f t="shared" si="3"/>
        <v>20</v>
      </c>
      <c r="E24" s="60"/>
      <c r="F24" s="46" t="str">
        <f>IFERROR(VLOOKUP(Table21316202111[[#This Row],[Player No]],Table11[[No]:[Province]],2,0),"")</f>
        <v/>
      </c>
      <c r="G24" s="47"/>
      <c r="H24" s="167"/>
      <c r="I24" s="167"/>
      <c r="J24" s="56"/>
      <c r="K24" s="57"/>
      <c r="L24" s="57"/>
      <c r="M24" s="57"/>
      <c r="N24" s="57"/>
      <c r="O24" s="17"/>
      <c r="P24" s="18"/>
      <c r="Q24" s="18"/>
      <c r="R24" s="59"/>
    </row>
    <row r="25" spans="4:18" ht="15.5" hidden="1">
      <c r="D25" s="52">
        <f t="shared" si="3"/>
        <v>21</v>
      </c>
      <c r="E25" s="60"/>
      <c r="F25" s="46" t="str">
        <f>IFERROR(VLOOKUP(Table21316202111[[#This Row],[Player No]],Table11[[No]:[Province]],2,0),"")</f>
        <v/>
      </c>
      <c r="G25" s="47"/>
      <c r="H25" s="167"/>
      <c r="I25" s="167"/>
      <c r="J25" s="56"/>
      <c r="K25" s="57"/>
      <c r="L25" s="57"/>
      <c r="M25" s="57"/>
      <c r="N25" s="57"/>
      <c r="O25" s="47"/>
      <c r="P25" s="61"/>
      <c r="Q25" s="61"/>
      <c r="R25" s="59"/>
    </row>
    <row r="26" spans="4:18" ht="15.5" hidden="1">
      <c r="D26" s="52">
        <f t="shared" si="3"/>
        <v>22</v>
      </c>
      <c r="E26" s="60"/>
      <c r="F26" s="46" t="str">
        <f>IFERROR(VLOOKUP(Table21316202111[[#This Row],[Player No]],Table11[[No]:[Province]],2,0),"")</f>
        <v/>
      </c>
      <c r="G26" s="47"/>
      <c r="H26" s="167"/>
      <c r="I26" s="167"/>
      <c r="J26" s="56"/>
      <c r="K26" s="57"/>
      <c r="L26" s="57"/>
      <c r="M26" s="57"/>
      <c r="N26" s="57"/>
      <c r="O26" s="17"/>
      <c r="P26" s="18"/>
      <c r="Q26" s="18"/>
      <c r="R26" s="59"/>
    </row>
    <row r="27" spans="4:18" ht="15.5" hidden="1">
      <c r="D27" s="52">
        <f t="shared" si="3"/>
        <v>23</v>
      </c>
      <c r="E27" s="60"/>
      <c r="F27" s="46" t="str">
        <f>IFERROR(VLOOKUP(Table21316202111[[#This Row],[Player No]],Table11[[No]:[Province]],2,0),"")</f>
        <v/>
      </c>
      <c r="G27" s="47" t="str">
        <f>IFERROR(VLOOKUP(Table213162038[[#This Row],[Player No]],Table11[[No]:[Province]],3,0),"")</f>
        <v>ETTA</v>
      </c>
      <c r="H27" s="167"/>
      <c r="I27" s="167"/>
      <c r="J27" s="56"/>
      <c r="K27" s="57"/>
      <c r="L27" s="57"/>
      <c r="M27" s="57"/>
      <c r="N27" s="57"/>
      <c r="O27" s="17"/>
      <c r="P27" s="18"/>
      <c r="Q27" s="18"/>
      <c r="R27" s="59"/>
    </row>
    <row r="28" spans="4:18" ht="15.5" hidden="1">
      <c r="D28" s="52">
        <f t="shared" si="3"/>
        <v>24</v>
      </c>
      <c r="E28" s="60"/>
      <c r="F28" s="46" t="str">
        <f>IFERROR(VLOOKUP(Table21316202111[[#This Row],[Player No]],Table11[[No]:[Province]],2,0),"")</f>
        <v/>
      </c>
      <c r="G28" s="47" t="str">
        <f>IFERROR(VLOOKUP(Table213162038[[#This Row],[Player No]],Table11[[No]:[Province]],3,0),"")</f>
        <v>CT</v>
      </c>
      <c r="H28" s="167"/>
      <c r="I28" s="167"/>
      <c r="J28" s="56"/>
      <c r="K28" s="57"/>
      <c r="L28" s="57"/>
      <c r="M28" s="57"/>
      <c r="N28" s="57"/>
      <c r="O28" s="17"/>
      <c r="P28" s="18"/>
      <c r="Q28" s="18"/>
      <c r="R28" s="59"/>
    </row>
    <row r="29" spans="4:18" ht="15.5" hidden="1">
      <c r="D29" s="52">
        <f t="shared" si="3"/>
        <v>25</v>
      </c>
      <c r="E29" s="60"/>
      <c r="F29" s="46" t="str">
        <f>IFERROR(VLOOKUP(Table21316202111[[#This Row],[Player No]],Table11[[No]:[Province]],2,0),"")</f>
        <v/>
      </c>
      <c r="G29" s="47" t="str">
        <f>IFERROR(VLOOKUP(Table213162038[[#This Row],[Player No]],Table11[[No]:[Province]],3,0),"")</f>
        <v/>
      </c>
      <c r="H29" s="167"/>
      <c r="I29" s="167"/>
      <c r="J29" s="56"/>
      <c r="K29" s="57"/>
      <c r="L29" s="57"/>
      <c r="M29" s="57"/>
      <c r="N29" s="57"/>
      <c r="O29" s="17"/>
      <c r="P29" s="18"/>
      <c r="Q29" s="18"/>
      <c r="R29" s="59"/>
    </row>
    <row r="30" spans="4:18" ht="15.5" hidden="1">
      <c r="D30" s="52">
        <f t="shared" si="3"/>
        <v>26</v>
      </c>
      <c r="E30" s="60"/>
      <c r="F30" s="46" t="str">
        <f>IFERROR(VLOOKUP(Table21316202111[[#This Row],[Player No]],Table11[[No]:[Province]],2,0),"")</f>
        <v/>
      </c>
      <c r="G30" s="47" t="str">
        <f>IFERROR(VLOOKUP(Table213162038[[#This Row],[Player No]],Table11[[No]:[Province]],3,0),"")</f>
        <v/>
      </c>
      <c r="H30" s="167"/>
      <c r="I30" s="167"/>
      <c r="J30" s="56"/>
      <c r="K30" s="57"/>
      <c r="L30" s="57"/>
      <c r="M30" s="57"/>
      <c r="N30" s="57"/>
      <c r="O30" s="17"/>
      <c r="P30" s="18"/>
      <c r="Q30" s="18"/>
      <c r="R30" s="59"/>
    </row>
    <row r="31" spans="4:18" ht="15.5" hidden="1">
      <c r="D31" s="52">
        <f t="shared" si="3"/>
        <v>27</v>
      </c>
      <c r="E31" s="60"/>
      <c r="F31" s="46" t="str">
        <f>IFERROR(VLOOKUP(Table21316202111[[#This Row],[Player No]],Table11[[No]:[Province]],2,0),"")</f>
        <v/>
      </c>
      <c r="G31" s="47" t="str">
        <f>IFERROR(VLOOKUP(Table213162038[[#This Row],[Player No]],Table11[[No]:[Province]],3,0),"")</f>
        <v/>
      </c>
      <c r="H31" s="167"/>
      <c r="I31" s="167"/>
      <c r="J31" s="56"/>
      <c r="K31" s="57"/>
      <c r="L31" s="57"/>
      <c r="M31" s="57"/>
      <c r="N31" s="57"/>
      <c r="O31" s="17"/>
      <c r="P31" s="18"/>
      <c r="Q31" s="18"/>
      <c r="R31" s="59"/>
    </row>
    <row r="32" spans="4:18" ht="15.5" hidden="1">
      <c r="D32" s="52">
        <f t="shared" si="3"/>
        <v>28</v>
      </c>
      <c r="E32" s="60"/>
      <c r="F32" s="46" t="str">
        <f>IFERROR(VLOOKUP(Table21316202111[[#This Row],[Player No]],Table11[[No]:[Province]],2,0),"")</f>
        <v/>
      </c>
      <c r="G32" s="47" t="str">
        <f>IFERROR(VLOOKUP(Table213162038[[#This Row],[Player No]],Table11[[No]:[Province]],3,0),"")</f>
        <v/>
      </c>
      <c r="H32" s="167"/>
      <c r="I32" s="167"/>
      <c r="J32" s="56"/>
      <c r="K32" s="57"/>
      <c r="L32" s="57"/>
      <c r="M32" s="57"/>
      <c r="N32" s="57"/>
      <c r="O32" s="17"/>
      <c r="P32" s="18"/>
      <c r="Q32" s="18"/>
      <c r="R32" s="59"/>
    </row>
    <row r="33" spans="4:18" ht="15.5" hidden="1">
      <c r="D33" s="52">
        <f t="shared" si="3"/>
        <v>29</v>
      </c>
      <c r="E33" s="60"/>
      <c r="F33" s="46" t="str">
        <f>IFERROR(VLOOKUP(Table21316202111[[#This Row],[Player No]],Table11[[No]:[Province]],2,0),"")</f>
        <v/>
      </c>
      <c r="G33" s="47" t="str">
        <f>IFERROR(VLOOKUP(Table213162038[[#This Row],[Player No]],Table11[[No]:[Province]],3,0),"")</f>
        <v/>
      </c>
      <c r="H33" s="167"/>
      <c r="I33" s="167"/>
      <c r="J33" s="56"/>
      <c r="K33" s="57"/>
      <c r="L33" s="57"/>
      <c r="M33" s="57"/>
      <c r="N33" s="57"/>
      <c r="O33" s="17"/>
      <c r="P33" s="18"/>
      <c r="Q33" s="18"/>
      <c r="R33" s="59"/>
    </row>
    <row r="34" spans="4:18" ht="15.5" hidden="1">
      <c r="D34" s="52">
        <f t="shared" si="3"/>
        <v>30</v>
      </c>
      <c r="E34" s="60"/>
      <c r="F34" s="46" t="str">
        <f>IFERROR(VLOOKUP(Table21316202111[[#This Row],[Player No]],Table11[[No]:[Province]],2,0),"")</f>
        <v/>
      </c>
      <c r="G34" s="47" t="str">
        <f>IFERROR(VLOOKUP(Table213162038[[#This Row],[Player No]],Table11[[No]:[Province]],3,0),"")</f>
        <v/>
      </c>
      <c r="H34" s="167"/>
      <c r="I34" s="167"/>
      <c r="J34" s="56"/>
      <c r="K34" s="57"/>
      <c r="L34" s="57"/>
      <c r="M34" s="57"/>
      <c r="N34" s="57"/>
      <c r="O34" s="17"/>
      <c r="P34" s="18"/>
      <c r="Q34" s="18"/>
      <c r="R34" s="59"/>
    </row>
    <row r="35" spans="4:18" ht="15.5" hidden="1">
      <c r="D35" s="52">
        <f t="shared" si="3"/>
        <v>31</v>
      </c>
      <c r="E35" s="60"/>
      <c r="F35" s="46" t="str">
        <f>IFERROR(VLOOKUP(Table21316202111[[#This Row],[Player No]],Table11[[No]:[Province]],2,0),"")</f>
        <v/>
      </c>
      <c r="G35" s="47" t="str">
        <f>IFERROR(VLOOKUP(Table213162038[[#This Row],[Player No]],Table11[[No]:[Province]],3,0),"")</f>
        <v/>
      </c>
      <c r="H35" s="167"/>
      <c r="I35" s="167"/>
      <c r="J35" s="56"/>
      <c r="K35" s="57"/>
      <c r="L35" s="57"/>
      <c r="M35" s="57"/>
      <c r="N35" s="57"/>
      <c r="O35" s="17"/>
      <c r="P35" s="18"/>
      <c r="Q35" s="18"/>
      <c r="R35" s="59"/>
    </row>
    <row r="36" spans="4:18" ht="15.5" hidden="1">
      <c r="D36" s="52">
        <f t="shared" si="3"/>
        <v>32</v>
      </c>
      <c r="E36" s="60"/>
      <c r="F36" s="46" t="str">
        <f>IFERROR(VLOOKUP(Table21316202111[[#This Row],[Player No]],Table11[[No]:[Province]],2,0),"")</f>
        <v/>
      </c>
      <c r="G36" s="47" t="str">
        <f>IFERROR(VLOOKUP(Table213162038[[#This Row],[Player No]],Table11[[No]:[Province]],3,0),"")</f>
        <v/>
      </c>
      <c r="H36" s="167"/>
      <c r="I36" s="167"/>
      <c r="J36" s="56"/>
      <c r="K36" s="57"/>
      <c r="L36" s="57"/>
      <c r="M36" s="57"/>
      <c r="N36" s="57"/>
      <c r="O36" s="17"/>
      <c r="P36" s="18"/>
      <c r="Q36" s="18"/>
      <c r="R36" s="59"/>
    </row>
    <row r="37" spans="4:18" ht="15.5" hidden="1">
      <c r="D37" s="52">
        <f t="shared" si="3"/>
        <v>33</v>
      </c>
      <c r="E37" s="60"/>
      <c r="F37" s="46" t="str">
        <f>IFERROR(VLOOKUP(Table21316202111[[#This Row],[Player No]],Table11[[No]:[Province]],2,0),"")</f>
        <v/>
      </c>
      <c r="G37" s="47" t="str">
        <f>IFERROR(VLOOKUP(Table213162038[[#This Row],[Player No]],Table11[[No]:[Province]],3,0),"")</f>
        <v/>
      </c>
      <c r="H37" s="167"/>
      <c r="I37" s="167"/>
      <c r="J37" s="56"/>
      <c r="K37" s="57"/>
      <c r="L37" s="57"/>
      <c r="M37" s="57"/>
      <c r="N37" s="57"/>
      <c r="O37" s="17"/>
      <c r="P37" s="18"/>
      <c r="Q37" s="18"/>
      <c r="R37" s="59"/>
    </row>
    <row r="38" spans="4:18" ht="15.5" hidden="1">
      <c r="D38" s="52">
        <f t="shared" si="3"/>
        <v>34</v>
      </c>
      <c r="E38" s="60"/>
      <c r="F38" s="46" t="str">
        <f>IFERROR(VLOOKUP(Table21316202111[[#This Row],[Player No]],Table11[[No]:[Province]],2,0),"")</f>
        <v/>
      </c>
      <c r="G38" s="47" t="str">
        <f>IFERROR(VLOOKUP(Table213162038[[#This Row],[Player No]],Table11[[No]:[Province]],3,0),"")</f>
        <v/>
      </c>
      <c r="H38" s="167"/>
      <c r="I38" s="167"/>
      <c r="J38" s="56"/>
      <c r="K38" s="57"/>
      <c r="L38" s="57"/>
      <c r="M38" s="57"/>
      <c r="N38" s="57"/>
      <c r="O38" s="17"/>
      <c r="P38" s="18"/>
      <c r="Q38" s="18"/>
      <c r="R38" s="59"/>
    </row>
    <row r="39" spans="4:18" ht="15.5" hidden="1">
      <c r="D39" s="52">
        <f t="shared" si="3"/>
        <v>35</v>
      </c>
      <c r="E39" s="60"/>
      <c r="F39" s="46" t="str">
        <f>IFERROR(VLOOKUP(Table21316202111[[#This Row],[Player No]],Table11[[No]:[Province]],2,0),"")</f>
        <v/>
      </c>
      <c r="G39" s="47" t="str">
        <f>IFERROR(VLOOKUP(Table213162038[[#This Row],[Player No]],Table11[[No]:[Province]],3,0),"")</f>
        <v/>
      </c>
      <c r="H39" s="167"/>
      <c r="I39" s="167"/>
      <c r="J39" s="56"/>
      <c r="K39" s="57"/>
      <c r="L39" s="57"/>
      <c r="M39" s="57"/>
      <c r="N39" s="57"/>
      <c r="O39" s="17"/>
      <c r="P39" s="18"/>
      <c r="Q39" s="18"/>
      <c r="R39" s="59"/>
    </row>
    <row r="40" spans="4:18" ht="15.5" hidden="1">
      <c r="D40" s="52">
        <f t="shared" si="3"/>
        <v>36</v>
      </c>
      <c r="E40" s="60"/>
      <c r="F40" s="46" t="str">
        <f>IFERROR(VLOOKUP(Table21316202111[[#This Row],[Player No]],Table11[[No]:[Province]],2,0),"")</f>
        <v/>
      </c>
      <c r="G40" s="47" t="str">
        <f>IFERROR(VLOOKUP(Table213162038[[#This Row],[Player No]],Table11[[No]:[Province]],3,0),"")</f>
        <v/>
      </c>
      <c r="H40" s="167"/>
      <c r="I40" s="167"/>
      <c r="J40" s="56"/>
      <c r="K40" s="57"/>
      <c r="L40" s="57"/>
      <c r="M40" s="57"/>
      <c r="N40" s="57"/>
      <c r="O40" s="17"/>
      <c r="P40" s="18"/>
      <c r="Q40" s="18"/>
      <c r="R40" s="59"/>
    </row>
    <row r="41" spans="4:18" ht="15.5" hidden="1">
      <c r="D41" s="52">
        <f t="shared" si="3"/>
        <v>37</v>
      </c>
      <c r="E41" s="60"/>
      <c r="F41" s="46" t="str">
        <f>IFERROR(VLOOKUP(Table21316202111[[#This Row],[Player No]],Table11[[No]:[Province]],2,0),"")</f>
        <v/>
      </c>
      <c r="G41" s="47" t="str">
        <f>IFERROR(VLOOKUP(Table213162038[[#This Row],[Player No]],Table11[[No]:[Province]],3,0),"")</f>
        <v/>
      </c>
      <c r="H41" s="167"/>
      <c r="I41" s="167"/>
      <c r="J41" s="56"/>
      <c r="K41" s="57"/>
      <c r="L41" s="57"/>
      <c r="M41" s="57"/>
      <c r="N41" s="57"/>
      <c r="O41" s="17"/>
      <c r="P41" s="18"/>
      <c r="Q41" s="18"/>
      <c r="R41" s="59"/>
    </row>
    <row r="42" spans="4:18" ht="15.5" hidden="1">
      <c r="D42" s="52">
        <f t="shared" si="3"/>
        <v>38</v>
      </c>
      <c r="E42" s="60"/>
      <c r="F42" s="46" t="str">
        <f>IFERROR(VLOOKUP(Table21316202111[[#This Row],[Player No]],Table11[[No]:[Province]],2,0),"")</f>
        <v/>
      </c>
      <c r="G42" s="47" t="str">
        <f>IFERROR(VLOOKUP(Table213162038[[#This Row],[Player No]],Table11[[No]:[Province]],3,0),"")</f>
        <v/>
      </c>
      <c r="H42" s="167"/>
      <c r="I42" s="167"/>
      <c r="J42" s="56"/>
      <c r="K42" s="57"/>
      <c r="L42" s="57"/>
      <c r="M42" s="57"/>
      <c r="N42" s="57"/>
      <c r="O42" s="17"/>
      <c r="P42" s="18"/>
      <c r="Q42" s="18"/>
      <c r="R42" s="62"/>
    </row>
    <row r="43" spans="4:18" ht="15.5" hidden="1">
      <c r="D43" s="52">
        <f t="shared" si="3"/>
        <v>39</v>
      </c>
      <c r="E43" s="60"/>
      <c r="F43" s="46" t="str">
        <f>IFERROR(VLOOKUP(Table21316202111[[#This Row],[Player No]],Table11[[No]:[Province]],2,0),"")</f>
        <v/>
      </c>
      <c r="G43" s="47" t="str">
        <f>IFERROR(VLOOKUP(Table213162038[[#This Row],[Player No]],Table11[[No]:[Province]],3,0),"")</f>
        <v/>
      </c>
      <c r="H43" s="167"/>
      <c r="I43" s="167"/>
      <c r="J43" s="56"/>
      <c r="K43" s="57"/>
      <c r="L43" s="57"/>
      <c r="M43" s="57"/>
      <c r="N43" s="57"/>
      <c r="O43" s="17"/>
      <c r="P43" s="18"/>
      <c r="Q43" s="18"/>
      <c r="R43" s="59"/>
    </row>
    <row r="44" spans="4:18" ht="15.5" hidden="1">
      <c r="D44" s="52">
        <f t="shared" si="3"/>
        <v>40</v>
      </c>
      <c r="E44" s="60"/>
      <c r="F44" s="46" t="str">
        <f>IFERROR(VLOOKUP(Table21316202111[[#This Row],[Player No]],Table11[[No]:[Province]],2,0),"")</f>
        <v/>
      </c>
      <c r="G44" s="47" t="str">
        <f>IFERROR(VLOOKUP(Table213162038[[#This Row],[Player No]],Table11[[No]:[Province]],3,0),"")</f>
        <v/>
      </c>
      <c r="H44" s="167"/>
      <c r="I44" s="167"/>
      <c r="J44" s="56"/>
      <c r="K44" s="57"/>
      <c r="L44" s="57"/>
      <c r="M44" s="57"/>
      <c r="N44" s="57"/>
      <c r="O44" s="17"/>
      <c r="P44" s="18"/>
      <c r="Q44" s="18"/>
      <c r="R44" s="59"/>
    </row>
    <row r="45" spans="4:18" ht="15.5" hidden="1">
      <c r="D45" s="52">
        <f t="shared" si="3"/>
        <v>41</v>
      </c>
      <c r="E45" s="60"/>
      <c r="F45" s="46" t="str">
        <f>IFERROR(VLOOKUP(Table21316202111[[#This Row],[Player No]],Table11[[No]:[Province]],2,0),"")</f>
        <v/>
      </c>
      <c r="G45" s="47" t="str">
        <f>IFERROR(VLOOKUP(Table213162038[[#This Row],[Player No]],Table11[[No]:[Province]],3,0),"")</f>
        <v/>
      </c>
      <c r="H45" s="167"/>
      <c r="I45" s="167"/>
      <c r="J45" s="56"/>
      <c r="K45" s="57"/>
      <c r="L45" s="57"/>
      <c r="M45" s="57"/>
      <c r="N45" s="57"/>
      <c r="O45" s="17"/>
      <c r="P45" s="18"/>
      <c r="Q45" s="18"/>
      <c r="R45" s="59"/>
    </row>
    <row r="46" spans="4:18" ht="15.5" hidden="1">
      <c r="D46" s="52">
        <f t="shared" si="3"/>
        <v>42</v>
      </c>
      <c r="E46" s="60"/>
      <c r="F46" s="46" t="str">
        <f>IFERROR(VLOOKUP(Table21316202111[[#This Row],[Player No]],Table11[[No]:[Province]],2,0),"")</f>
        <v/>
      </c>
      <c r="G46" s="47" t="str">
        <f>IFERROR(VLOOKUP(Table213162038[[#This Row],[Player No]],Table11[[No]:[Province]],3,0),"")</f>
        <v/>
      </c>
      <c r="H46" s="167"/>
      <c r="I46" s="167"/>
      <c r="J46" s="56"/>
      <c r="K46" s="57"/>
      <c r="L46" s="57"/>
      <c r="M46" s="57"/>
      <c r="N46" s="57"/>
      <c r="O46" s="17"/>
      <c r="P46" s="18"/>
      <c r="Q46" s="18"/>
      <c r="R46" s="59"/>
    </row>
    <row r="47" spans="4:18" ht="15.5" hidden="1">
      <c r="D47" s="52">
        <f t="shared" si="3"/>
        <v>43</v>
      </c>
      <c r="E47" s="60"/>
      <c r="F47" s="46" t="str">
        <f>IFERROR(VLOOKUP(Table21316202111[[#This Row],[Player No]],Table11[[No]:[Province]],2,0),"")</f>
        <v/>
      </c>
      <c r="G47" s="47" t="str">
        <f>IFERROR(VLOOKUP(Table213162038[[#This Row],[Player No]],Table11[[No]:[Province]],3,0),"")</f>
        <v/>
      </c>
      <c r="H47" s="167"/>
      <c r="I47" s="167"/>
      <c r="J47" s="56"/>
      <c r="K47" s="57"/>
      <c r="L47" s="57"/>
      <c r="M47" s="57"/>
      <c r="N47" s="57"/>
      <c r="O47" s="17"/>
      <c r="P47" s="18"/>
      <c r="Q47" s="18"/>
      <c r="R47" s="59"/>
    </row>
    <row r="48" spans="4:18" ht="15.5" hidden="1">
      <c r="D48" s="52">
        <f t="shared" si="3"/>
        <v>44</v>
      </c>
      <c r="E48" s="60"/>
      <c r="F48" s="46" t="str">
        <f>IFERROR(VLOOKUP(Table21316202111[[#This Row],[Player No]],Table11[[No]:[Province]],2,0),"")</f>
        <v/>
      </c>
      <c r="G48" s="47" t="str">
        <f>IFERROR(VLOOKUP(Table213162038[[#This Row],[Player No]],Table11[[No]:[Province]],3,0),"")</f>
        <v/>
      </c>
      <c r="H48" s="167"/>
      <c r="I48" s="167"/>
      <c r="J48" s="56"/>
      <c r="K48" s="57"/>
      <c r="L48" s="57"/>
      <c r="M48" s="57"/>
      <c r="N48" s="57"/>
      <c r="O48" s="17"/>
      <c r="P48" s="18"/>
      <c r="Q48" s="18"/>
      <c r="R48" s="59"/>
    </row>
    <row r="49" spans="4:18" ht="15.5" hidden="1">
      <c r="D49" s="52">
        <f t="shared" si="3"/>
        <v>45</v>
      </c>
      <c r="E49" s="60"/>
      <c r="F49" s="46" t="str">
        <f>IFERROR(VLOOKUP(Table21316202111[[#This Row],[Player No]],Table11[[No]:[Province]],2,0),"")</f>
        <v/>
      </c>
      <c r="G49" s="47" t="str">
        <f>IFERROR(VLOOKUP(Table213162038[[#This Row],[Player No]],Table11[[No]:[Province]],3,0),"")</f>
        <v/>
      </c>
      <c r="H49" s="167"/>
      <c r="I49" s="167"/>
      <c r="J49" s="56"/>
      <c r="K49" s="57"/>
      <c r="L49" s="57"/>
      <c r="M49" s="57"/>
      <c r="N49" s="57"/>
      <c r="O49" s="17"/>
      <c r="P49" s="18"/>
      <c r="Q49" s="18"/>
      <c r="R49" s="59"/>
    </row>
    <row r="50" spans="4:18" ht="15.5" hidden="1">
      <c r="D50" s="52">
        <f t="shared" si="3"/>
        <v>46</v>
      </c>
      <c r="E50" s="60"/>
      <c r="F50" s="46" t="str">
        <f>IFERROR(VLOOKUP(Table21316202111[[#This Row],[Player No]],Table11[[No]:[Province]],2,0),"")</f>
        <v/>
      </c>
      <c r="G50" s="47" t="str">
        <f>IFERROR(VLOOKUP(Table213162038[[#This Row],[Player No]],Table11[[No]:[Province]],3,0),"")</f>
        <v/>
      </c>
      <c r="H50" s="167"/>
      <c r="I50" s="167"/>
      <c r="J50" s="56"/>
      <c r="K50" s="57"/>
      <c r="L50" s="57"/>
      <c r="M50" s="57"/>
      <c r="N50" s="57"/>
      <c r="O50" s="17"/>
      <c r="P50" s="18"/>
      <c r="Q50" s="18"/>
      <c r="R50" s="59"/>
    </row>
    <row r="51" spans="4:18" ht="15.5" hidden="1">
      <c r="D51" s="52">
        <f t="shared" si="3"/>
        <v>47</v>
      </c>
      <c r="E51" s="60"/>
      <c r="F51" s="46" t="str">
        <f>IFERROR(VLOOKUP(Table21316202111[[#This Row],[Player No]],Table11[[No]:[Province]],2,0),"")</f>
        <v/>
      </c>
      <c r="G51" s="47" t="str">
        <f>IFERROR(VLOOKUP(Table213162038[[#This Row],[Player No]],Table11[[No]:[Province]],3,0),"")</f>
        <v/>
      </c>
      <c r="H51" s="167"/>
      <c r="I51" s="167"/>
      <c r="J51" s="56"/>
      <c r="K51" s="57"/>
      <c r="L51" s="57"/>
      <c r="M51" s="57"/>
      <c r="N51" s="57"/>
      <c r="O51" s="17"/>
      <c r="P51" s="18"/>
      <c r="Q51" s="18"/>
      <c r="R51" s="59"/>
    </row>
    <row r="52" spans="4:18" ht="15.5" hidden="1">
      <c r="D52" s="52">
        <f t="shared" si="3"/>
        <v>48</v>
      </c>
      <c r="E52" s="60"/>
      <c r="F52" s="46" t="str">
        <f>IFERROR(VLOOKUP(Table21316202111[[#This Row],[Player No]],Table11[[No]:[Province]],2,0),"")</f>
        <v/>
      </c>
      <c r="G52" s="47" t="str">
        <f>IFERROR(VLOOKUP(Table213162038[[#This Row],[Player No]],Table11[[No]:[Province]],3,0),"")</f>
        <v/>
      </c>
      <c r="H52" s="167"/>
      <c r="I52" s="167"/>
      <c r="J52" s="56"/>
      <c r="K52" s="57"/>
      <c r="L52" s="57"/>
      <c r="M52" s="57"/>
      <c r="N52" s="57"/>
      <c r="O52" s="17"/>
      <c r="P52" s="18"/>
      <c r="Q52" s="18"/>
      <c r="R52" s="59"/>
    </row>
    <row r="53" spans="4:18" ht="15.5" hidden="1">
      <c r="D53" s="52">
        <f t="shared" si="3"/>
        <v>49</v>
      </c>
      <c r="E53" s="60"/>
      <c r="F53" s="46" t="str">
        <f>IFERROR(VLOOKUP(Table21316202111[[#This Row],[Player No]],Table11[[No]:[Province]],2,0),"")</f>
        <v/>
      </c>
      <c r="G53" s="47" t="str">
        <f>IFERROR(VLOOKUP(Table213162038[[#This Row],[Player No]],Table11[[No]:[Province]],3,0),"")</f>
        <v/>
      </c>
      <c r="H53" s="167"/>
      <c r="I53" s="167"/>
      <c r="J53" s="56"/>
      <c r="K53" s="57"/>
      <c r="L53" s="57"/>
      <c r="M53" s="57"/>
      <c r="N53" s="57"/>
      <c r="O53" s="17"/>
      <c r="P53" s="18"/>
      <c r="Q53" s="18"/>
      <c r="R53" s="59"/>
    </row>
    <row r="54" spans="4:18" ht="15.5" hidden="1">
      <c r="D54" s="52">
        <f t="shared" si="3"/>
        <v>50</v>
      </c>
      <c r="E54" s="60"/>
      <c r="F54" s="46" t="str">
        <f>IFERROR(VLOOKUP(Table21316202111[[#This Row],[Player No]],Table11[[No]:[Province]],2,0),"")</f>
        <v/>
      </c>
      <c r="G54" s="47" t="str">
        <f>IFERROR(VLOOKUP(Table213162038[[#This Row],[Player No]],Table11[[No]:[Province]],3,0),"")</f>
        <v/>
      </c>
      <c r="H54" s="167"/>
      <c r="I54" s="167"/>
      <c r="J54" s="56"/>
      <c r="K54" s="57"/>
      <c r="L54" s="57"/>
      <c r="M54" s="57"/>
      <c r="N54" s="57"/>
      <c r="O54" s="17"/>
      <c r="P54" s="18"/>
      <c r="Q54" s="18"/>
      <c r="R54" s="59"/>
    </row>
    <row r="55" spans="4:18" ht="15.5" hidden="1">
      <c r="D55" s="52">
        <f t="shared" si="3"/>
        <v>51</v>
      </c>
      <c r="E55" s="60"/>
      <c r="F55" s="46" t="str">
        <f>IFERROR(VLOOKUP(Table21316202111[[#This Row],[Player No]],Table11[[No]:[Province]],2,0),"")</f>
        <v/>
      </c>
      <c r="G55" s="47" t="str">
        <f>IFERROR(VLOOKUP(Table213162038[[#This Row],[Player No]],Table11[[No]:[Province]],3,0),"")</f>
        <v/>
      </c>
      <c r="H55" s="167"/>
      <c r="I55" s="167"/>
      <c r="J55" s="56"/>
      <c r="K55" s="57"/>
      <c r="L55" s="57"/>
      <c r="M55" s="57"/>
      <c r="N55" s="57"/>
      <c r="O55" s="17"/>
      <c r="P55" s="18"/>
      <c r="Q55" s="18"/>
      <c r="R55" s="59"/>
    </row>
    <row r="56" spans="4:18" ht="15.5" hidden="1">
      <c r="D56" s="52">
        <f t="shared" si="3"/>
        <v>52</v>
      </c>
      <c r="E56" s="60"/>
      <c r="F56" s="46" t="str">
        <f>IFERROR(VLOOKUP(Table21316202111[[#This Row],[Player No]],Table11[[No]:[Province]],2,0),"")</f>
        <v/>
      </c>
      <c r="G56" s="47" t="str">
        <f>IFERROR(VLOOKUP(Table213162038[[#This Row],[Player No]],Table11[[No]:[Province]],3,0),"")</f>
        <v/>
      </c>
      <c r="H56" s="167"/>
      <c r="I56" s="167"/>
      <c r="J56" s="56"/>
      <c r="K56" s="57"/>
      <c r="L56" s="57"/>
      <c r="M56" s="57"/>
      <c r="N56" s="57"/>
      <c r="O56" s="17"/>
      <c r="P56" s="18"/>
      <c r="Q56" s="18"/>
      <c r="R56" s="59"/>
    </row>
    <row r="57" spans="4:18" ht="15.5" hidden="1">
      <c r="D57" s="52">
        <f t="shared" si="3"/>
        <v>53</v>
      </c>
      <c r="E57" s="60"/>
      <c r="F57" s="46" t="str">
        <f>IFERROR(VLOOKUP(Table21316202111[[#This Row],[Player No]],Table11[[No]:[Province]],2,0),"")</f>
        <v/>
      </c>
      <c r="G57" s="47" t="str">
        <f>IFERROR(VLOOKUP(Table213162038[[#This Row],[Player No]],Table11[[No]:[Province]],3,0),"")</f>
        <v/>
      </c>
      <c r="H57" s="167"/>
      <c r="I57" s="167"/>
      <c r="J57" s="56"/>
      <c r="K57" s="57"/>
      <c r="L57" s="57"/>
      <c r="M57" s="57"/>
      <c r="N57" s="57"/>
      <c r="O57" s="17"/>
      <c r="P57" s="18"/>
      <c r="Q57" s="18"/>
      <c r="R57" s="59"/>
    </row>
    <row r="58" spans="4:18" ht="15.5" hidden="1">
      <c r="D58" s="52">
        <f t="shared" si="3"/>
        <v>54</v>
      </c>
      <c r="E58" s="60"/>
      <c r="F58" s="46" t="str">
        <f>IFERROR(VLOOKUP(Table21316202111[[#This Row],[Player No]],Table11[[No]:[Province]],2,0),"")</f>
        <v/>
      </c>
      <c r="G58" s="47" t="str">
        <f>IFERROR(VLOOKUP(Table213162038[[#This Row],[Player No]],Table11[[No]:[Province]],3,0),"")</f>
        <v/>
      </c>
      <c r="H58" s="167"/>
      <c r="I58" s="167"/>
      <c r="J58" s="56"/>
      <c r="K58" s="57"/>
      <c r="L58" s="57"/>
      <c r="M58" s="57"/>
      <c r="N58" s="57"/>
      <c r="O58" s="17"/>
      <c r="P58" s="18"/>
      <c r="Q58" s="18"/>
      <c r="R58" s="59"/>
    </row>
    <row r="59" spans="4:18" ht="15.5" hidden="1">
      <c r="D59" s="52">
        <f t="shared" si="3"/>
        <v>55</v>
      </c>
      <c r="E59" s="60"/>
      <c r="F59" s="46" t="str">
        <f>IFERROR(VLOOKUP(Table21316202111[[#This Row],[Player No]],Table11[[No]:[Province]],2,0),"")</f>
        <v/>
      </c>
      <c r="G59" s="47" t="str">
        <f>IFERROR(VLOOKUP(Table213162038[[#This Row],[Player No]],Table11[[No]:[Province]],3,0),"")</f>
        <v/>
      </c>
      <c r="H59" s="167"/>
      <c r="I59" s="167"/>
      <c r="J59" s="56"/>
      <c r="K59" s="57"/>
      <c r="L59" s="57"/>
      <c r="M59" s="57"/>
      <c r="N59" s="57"/>
      <c r="O59" s="17"/>
      <c r="P59" s="18"/>
      <c r="Q59" s="18"/>
      <c r="R59" s="59"/>
    </row>
    <row r="60" spans="4:18" ht="15.5" hidden="1">
      <c r="D60" s="52">
        <f t="shared" si="3"/>
        <v>56</v>
      </c>
      <c r="E60" s="60"/>
      <c r="F60" s="46" t="str">
        <f>IFERROR(VLOOKUP(Table21316202111[[#This Row],[Player No]],Table11[[No]:[Province]],2,0),"")</f>
        <v/>
      </c>
      <c r="G60" s="47" t="str">
        <f>IFERROR(VLOOKUP(Table213162038[[#This Row],[Player No]],Table11[[No]:[Province]],3,0),"")</f>
        <v/>
      </c>
      <c r="H60" s="167"/>
      <c r="I60" s="167"/>
      <c r="J60" s="56"/>
      <c r="K60" s="57"/>
      <c r="L60" s="57"/>
      <c r="M60" s="57"/>
      <c r="N60" s="57"/>
      <c r="O60" s="17"/>
      <c r="P60" s="18"/>
      <c r="Q60" s="18"/>
      <c r="R60" s="59"/>
    </row>
    <row r="61" spans="4:18" ht="15.5" hidden="1">
      <c r="D61" s="52">
        <f t="shared" si="3"/>
        <v>57</v>
      </c>
      <c r="E61" s="60"/>
      <c r="F61" s="46" t="str">
        <f>IFERROR(VLOOKUP(Table21316202111[[#This Row],[Player No]],Table11[[No]:[Province]],2,0),"")</f>
        <v/>
      </c>
      <c r="G61" s="47" t="str">
        <f>IFERROR(VLOOKUP(Table213162038[[#This Row],[Player No]],Table11[[No]:[Province]],3,0),"")</f>
        <v/>
      </c>
      <c r="H61" s="167"/>
      <c r="I61" s="167"/>
      <c r="J61" s="56"/>
      <c r="K61" s="57"/>
      <c r="L61" s="57"/>
      <c r="M61" s="57"/>
      <c r="N61" s="57"/>
      <c r="O61" s="17"/>
      <c r="P61" s="18"/>
      <c r="Q61" s="18"/>
      <c r="R61" s="59"/>
    </row>
    <row r="62" spans="4:18" ht="15.5" hidden="1">
      <c r="D62" s="52">
        <f t="shared" si="3"/>
        <v>58</v>
      </c>
      <c r="E62" s="60"/>
      <c r="F62" s="46" t="str">
        <f>IFERROR(VLOOKUP(Table21316202111[[#This Row],[Player No]],Table11[[No]:[Province]],2,0),"")</f>
        <v/>
      </c>
      <c r="G62" s="47" t="str">
        <f>IFERROR(VLOOKUP(Table213162038[[#This Row],[Player No]],Table11[[No]:[Province]],3,0),"")</f>
        <v/>
      </c>
      <c r="H62" s="167"/>
      <c r="I62" s="167"/>
      <c r="J62" s="56"/>
      <c r="K62" s="57"/>
      <c r="L62" s="57"/>
      <c r="M62" s="57"/>
      <c r="N62" s="57"/>
      <c r="O62" s="17"/>
      <c r="P62" s="18"/>
      <c r="Q62" s="18"/>
      <c r="R62" s="59"/>
    </row>
    <row r="63" spans="4:18" ht="15.5" hidden="1">
      <c r="D63" s="52">
        <f t="shared" si="3"/>
        <v>59</v>
      </c>
      <c r="E63" s="60"/>
      <c r="F63" s="46" t="str">
        <f>IFERROR(VLOOKUP(Table21316202111[[#This Row],[Player No]],Table11[[No]:[Province]],2,0),"")</f>
        <v/>
      </c>
      <c r="G63" s="47" t="str">
        <f>IFERROR(VLOOKUP(Table213162038[[#This Row],[Player No]],Table11[[No]:[Province]],3,0),"")</f>
        <v/>
      </c>
      <c r="H63" s="167"/>
      <c r="I63" s="167"/>
      <c r="J63" s="56"/>
      <c r="K63" s="57"/>
      <c r="L63" s="57"/>
      <c r="M63" s="57"/>
      <c r="N63" s="57"/>
      <c r="O63" s="17"/>
      <c r="P63" s="18"/>
      <c r="Q63" s="18"/>
      <c r="R63" s="59"/>
    </row>
    <row r="64" spans="4:18" ht="15.5" hidden="1">
      <c r="D64" s="52">
        <f t="shared" si="3"/>
        <v>60</v>
      </c>
      <c r="E64" s="60"/>
      <c r="F64" s="46" t="str">
        <f>IFERROR(VLOOKUP(Table21316202111[[#This Row],[Player No]],Table11[[No]:[Province]],2,0),"")</f>
        <v/>
      </c>
      <c r="G64" s="47" t="str">
        <f>IFERROR(VLOOKUP(Table213162038[[#This Row],[Player No]],Table11[[No]:[Province]],3,0),"")</f>
        <v/>
      </c>
      <c r="H64" s="167"/>
      <c r="I64" s="167"/>
      <c r="J64" s="56"/>
      <c r="K64" s="57"/>
      <c r="L64" s="57"/>
      <c r="M64" s="57"/>
      <c r="N64" s="57"/>
      <c r="O64" s="17"/>
      <c r="P64" s="18"/>
      <c r="Q64" s="18"/>
      <c r="R64" s="59"/>
    </row>
    <row r="65" spans="4:18" ht="15.5" hidden="1">
      <c r="D65" s="52">
        <f t="shared" si="3"/>
        <v>61</v>
      </c>
      <c r="E65" s="60"/>
      <c r="F65" s="46" t="str">
        <f>IFERROR(VLOOKUP(Table21316202111[[#This Row],[Player No]],Table11[[No]:[Province]],2,0),"")</f>
        <v/>
      </c>
      <c r="G65" s="47" t="str">
        <f>IFERROR(VLOOKUP(Table213162038[[#This Row],[Player No]],Table11[[No]:[Province]],3,0),"")</f>
        <v/>
      </c>
      <c r="H65" s="167"/>
      <c r="I65" s="167"/>
      <c r="J65" s="56"/>
      <c r="K65" s="57"/>
      <c r="L65" s="57"/>
      <c r="M65" s="57"/>
      <c r="N65" s="57"/>
      <c r="O65" s="17"/>
      <c r="P65" s="18"/>
      <c r="Q65" s="18"/>
      <c r="R65" s="59"/>
    </row>
    <row r="66" spans="4:18" ht="15.5" hidden="1">
      <c r="D66" s="52">
        <f t="shared" si="3"/>
        <v>62</v>
      </c>
      <c r="E66" s="60"/>
      <c r="F66" s="46" t="str">
        <f>IFERROR(VLOOKUP(Table21316202111[[#This Row],[Player No]],Table11[[No]:[Province]],2,0),"")</f>
        <v/>
      </c>
      <c r="G66" s="47" t="str">
        <f>IFERROR(VLOOKUP(Table213162038[[#This Row],[Player No]],Table11[[No]:[Province]],3,0),"")</f>
        <v/>
      </c>
      <c r="H66" s="167"/>
      <c r="I66" s="167"/>
      <c r="J66" s="56"/>
      <c r="K66" s="57"/>
      <c r="L66" s="57"/>
      <c r="M66" s="57"/>
      <c r="N66" s="57"/>
      <c r="O66" s="17"/>
      <c r="P66" s="18"/>
      <c r="Q66" s="18"/>
      <c r="R66" s="59"/>
    </row>
    <row r="67" spans="4:18" ht="15.5" hidden="1">
      <c r="D67" s="52">
        <f t="shared" si="3"/>
        <v>63</v>
      </c>
      <c r="E67" s="60"/>
      <c r="F67" s="46" t="str">
        <f>IFERROR(VLOOKUP(Table21316202111[[#This Row],[Player No]],Table11[[No]:[Province]],2,0),"")</f>
        <v/>
      </c>
      <c r="G67" s="47" t="str">
        <f>IFERROR(VLOOKUP(Table213162038[[#This Row],[Player No]],Table11[[No]:[Province]],3,0),"")</f>
        <v/>
      </c>
      <c r="H67" s="167"/>
      <c r="I67" s="167"/>
      <c r="J67" s="56"/>
      <c r="K67" s="57"/>
      <c r="L67" s="57"/>
      <c r="M67" s="57"/>
      <c r="N67" s="57"/>
      <c r="O67" s="17"/>
      <c r="P67" s="18"/>
      <c r="Q67" s="18"/>
      <c r="R67" s="59"/>
    </row>
    <row r="68" spans="4:18" ht="15.5" hidden="1">
      <c r="D68" s="52">
        <f t="shared" si="3"/>
        <v>64</v>
      </c>
      <c r="E68" s="60"/>
      <c r="F68" s="46" t="str">
        <f>IFERROR(VLOOKUP(Table21316202111[[#This Row],[Player No]],Table11[[No]:[Province]],2,0),"")</f>
        <v/>
      </c>
      <c r="G68" s="47" t="str">
        <f>IFERROR(VLOOKUP(Table213162038[[#This Row],[Player No]],Table11[[No]:[Province]],3,0),"")</f>
        <v/>
      </c>
      <c r="H68" s="167"/>
      <c r="I68" s="167"/>
      <c r="J68" s="56"/>
      <c r="K68" s="57"/>
      <c r="L68" s="57"/>
      <c r="M68" s="57"/>
      <c r="N68" s="57"/>
      <c r="O68" s="17"/>
      <c r="P68" s="18"/>
      <c r="Q68" s="18"/>
      <c r="R68" s="59"/>
    </row>
    <row r="69" spans="4:18" ht="15.5" hidden="1">
      <c r="D69" s="52">
        <f t="shared" si="3"/>
        <v>65</v>
      </c>
      <c r="E69" s="60"/>
      <c r="F69" s="46" t="str">
        <f>IFERROR(VLOOKUP(Table21316202111[[#This Row],[Player No]],Table11[[No]:[Province]],2,0),"")</f>
        <v/>
      </c>
      <c r="G69" s="47" t="str">
        <f>IFERROR(VLOOKUP(Table213162038[[#This Row],[Player No]],Table11[[No]:[Province]],3,0),"")</f>
        <v/>
      </c>
      <c r="H69" s="167"/>
      <c r="I69" s="167"/>
      <c r="J69" s="56"/>
      <c r="K69" s="57"/>
      <c r="L69" s="57"/>
      <c r="M69" s="57"/>
      <c r="N69" s="57"/>
      <c r="O69" s="17"/>
      <c r="P69" s="18"/>
      <c r="Q69" s="18"/>
      <c r="R69" s="59"/>
    </row>
    <row r="70" spans="4:18" ht="15.5" hidden="1">
      <c r="D70" s="52">
        <f t="shared" ref="D70:D133" si="4">D69+1</f>
        <v>66</v>
      </c>
      <c r="E70" s="60"/>
      <c r="F70" s="46" t="str">
        <f>IFERROR(VLOOKUP(Table21316202111[[#This Row],[Player No]],Table11[[No]:[Province]],2,0),"")</f>
        <v/>
      </c>
      <c r="G70" s="47" t="str">
        <f>IFERROR(VLOOKUP(Table213162038[[#This Row],[Player No]],Table11[[No]:[Province]],3,0),"")</f>
        <v/>
      </c>
      <c r="H70" s="167"/>
      <c r="I70" s="167"/>
      <c r="J70" s="56"/>
      <c r="K70" s="57"/>
      <c r="L70" s="57"/>
      <c r="M70" s="57"/>
      <c r="N70" s="57"/>
      <c r="O70" s="17"/>
      <c r="P70" s="18"/>
      <c r="Q70" s="18"/>
      <c r="R70" s="59"/>
    </row>
    <row r="71" spans="4:18" ht="15.5" hidden="1">
      <c r="D71" s="52">
        <f t="shared" si="4"/>
        <v>67</v>
      </c>
      <c r="E71" s="60"/>
      <c r="F71" s="46" t="str">
        <f>IFERROR(VLOOKUP(Table21316202111[[#This Row],[Player No]],Table11[[No]:[Province]],2,0),"")</f>
        <v/>
      </c>
      <c r="G71" s="47" t="str">
        <f>IFERROR(VLOOKUP(Table213162038[[#This Row],[Player No]],Table11[[No]:[Province]],3,0),"")</f>
        <v/>
      </c>
      <c r="H71" s="167"/>
      <c r="I71" s="167"/>
      <c r="J71" s="56"/>
      <c r="K71" s="57"/>
      <c r="L71" s="57"/>
      <c r="M71" s="57"/>
      <c r="N71" s="57"/>
      <c r="O71" s="17"/>
      <c r="P71" s="18"/>
      <c r="Q71" s="18"/>
      <c r="R71" s="59"/>
    </row>
    <row r="72" spans="4:18" ht="15.5" hidden="1">
      <c r="D72" s="52">
        <f t="shared" si="4"/>
        <v>68</v>
      </c>
      <c r="E72" s="60"/>
      <c r="F72" s="46" t="str">
        <f>IFERROR(VLOOKUP(Table21316202111[[#This Row],[Player No]],Table11[[No]:[Province]],2,0),"")</f>
        <v/>
      </c>
      <c r="G72" s="47" t="str">
        <f>IFERROR(VLOOKUP(Table213162038[[#This Row],[Player No]],Table11[[No]:[Province]],3,0),"")</f>
        <v/>
      </c>
      <c r="H72" s="167"/>
      <c r="I72" s="167"/>
      <c r="J72" s="56"/>
      <c r="K72" s="57"/>
      <c r="L72" s="57"/>
      <c r="M72" s="57"/>
      <c r="N72" s="57"/>
      <c r="O72" s="17"/>
      <c r="P72" s="18"/>
      <c r="Q72" s="18"/>
      <c r="R72" s="59"/>
    </row>
    <row r="73" spans="4:18" ht="15.5" hidden="1">
      <c r="D73" s="52">
        <f t="shared" si="4"/>
        <v>69</v>
      </c>
      <c r="E73" s="60"/>
      <c r="F73" s="46" t="str">
        <f>IFERROR(VLOOKUP(Table21316202111[[#This Row],[Player No]],Table11[[No]:[Province]],2,0),"")</f>
        <v/>
      </c>
      <c r="G73" s="47" t="str">
        <f>IFERROR(VLOOKUP(Table213162038[[#This Row],[Player No]],Table11[[No]:[Province]],3,0),"")</f>
        <v/>
      </c>
      <c r="H73" s="167"/>
      <c r="I73" s="167"/>
      <c r="J73" s="56"/>
      <c r="K73" s="57"/>
      <c r="L73" s="57"/>
      <c r="M73" s="57"/>
      <c r="N73" s="57"/>
      <c r="O73" s="17"/>
      <c r="P73" s="18"/>
      <c r="Q73" s="18"/>
      <c r="R73" s="59"/>
    </row>
    <row r="74" spans="4:18" ht="15.5" hidden="1">
      <c r="D74" s="52">
        <f t="shared" si="4"/>
        <v>70</v>
      </c>
      <c r="E74" s="60"/>
      <c r="F74" s="46" t="str">
        <f>IFERROR(VLOOKUP(Table21316202111[[#This Row],[Player No]],Table11[[No]:[Province]],2,0),"")</f>
        <v/>
      </c>
      <c r="G74" s="47" t="str">
        <f>IFERROR(VLOOKUP(Table213162038[[#This Row],[Player No]],Table11[[No]:[Province]],3,0),"")</f>
        <v/>
      </c>
      <c r="H74" s="167"/>
      <c r="I74" s="167"/>
      <c r="J74" s="56"/>
      <c r="K74" s="57"/>
      <c r="L74" s="57"/>
      <c r="M74" s="57"/>
      <c r="N74" s="57"/>
      <c r="O74" s="17"/>
      <c r="P74" s="18"/>
      <c r="Q74" s="18"/>
      <c r="R74" s="59"/>
    </row>
    <row r="75" spans="4:18" ht="15.5" hidden="1">
      <c r="D75" s="52">
        <f t="shared" si="4"/>
        <v>71</v>
      </c>
      <c r="E75" s="60"/>
      <c r="F75" s="46" t="str">
        <f>IFERROR(VLOOKUP(Table21316202111[[#This Row],[Player No]],Table11[[No]:[Province]],2,0),"")</f>
        <v/>
      </c>
      <c r="G75" s="47" t="str">
        <f>IFERROR(VLOOKUP(Table213162038[[#This Row],[Player No]],Table11[[No]:[Province]],3,0),"")</f>
        <v/>
      </c>
      <c r="H75" s="167"/>
      <c r="I75" s="167"/>
      <c r="J75" s="56"/>
      <c r="K75" s="57"/>
      <c r="L75" s="57"/>
      <c r="M75" s="57"/>
      <c r="N75" s="57"/>
      <c r="O75" s="17"/>
      <c r="P75" s="18"/>
      <c r="Q75" s="18"/>
      <c r="R75" s="59"/>
    </row>
    <row r="76" spans="4:18" ht="15.5" hidden="1">
      <c r="D76" s="52">
        <f t="shared" si="4"/>
        <v>72</v>
      </c>
      <c r="E76" s="60"/>
      <c r="F76" s="46" t="str">
        <f>IFERROR(VLOOKUP(Table21316202111[[#This Row],[Player No]],Table11[[No]:[Province]],2,0),"")</f>
        <v/>
      </c>
      <c r="G76" s="47" t="str">
        <f>IFERROR(VLOOKUP(Table213162038[[#This Row],[Player No]],Table11[[No]:[Province]],3,0),"")</f>
        <v/>
      </c>
      <c r="H76" s="167"/>
      <c r="I76" s="167"/>
      <c r="J76" s="56"/>
      <c r="K76" s="57"/>
      <c r="L76" s="57"/>
      <c r="M76" s="57"/>
      <c r="N76" s="57"/>
      <c r="O76" s="17"/>
      <c r="P76" s="18"/>
      <c r="Q76" s="18"/>
      <c r="R76" s="59"/>
    </row>
    <row r="77" spans="4:18" ht="15.5" hidden="1">
      <c r="D77" s="52">
        <f t="shared" si="4"/>
        <v>73</v>
      </c>
      <c r="E77" s="60"/>
      <c r="F77" s="46" t="str">
        <f>IFERROR(VLOOKUP(Table21316202111[[#This Row],[Player No]],Table11[[No]:[Province]],2,0),"")</f>
        <v/>
      </c>
      <c r="G77" s="47" t="str">
        <f>IFERROR(VLOOKUP(Table213162038[[#This Row],[Player No]],Table11[[No]:[Province]],3,0),"")</f>
        <v/>
      </c>
      <c r="H77" s="167"/>
      <c r="I77" s="167"/>
      <c r="J77" s="56"/>
      <c r="K77" s="57"/>
      <c r="L77" s="57"/>
      <c r="M77" s="57"/>
      <c r="N77" s="57"/>
      <c r="O77" s="17"/>
      <c r="P77" s="18"/>
      <c r="Q77" s="18"/>
      <c r="R77" s="59"/>
    </row>
    <row r="78" spans="4:18" ht="15.5" hidden="1">
      <c r="D78" s="52">
        <f t="shared" si="4"/>
        <v>74</v>
      </c>
      <c r="E78" s="60"/>
      <c r="F78" s="46" t="str">
        <f>IFERROR(VLOOKUP(Table21316202111[[#This Row],[Player No]],Table11[[No]:[Province]],2,0),"")</f>
        <v/>
      </c>
      <c r="G78" s="47" t="str">
        <f>IFERROR(VLOOKUP(Table213162038[[#This Row],[Player No]],Table11[[No]:[Province]],3,0),"")</f>
        <v/>
      </c>
      <c r="H78" s="167"/>
      <c r="I78" s="167"/>
      <c r="J78" s="56"/>
      <c r="K78" s="57"/>
      <c r="L78" s="57"/>
      <c r="M78" s="57"/>
      <c r="N78" s="57"/>
      <c r="O78" s="17"/>
      <c r="P78" s="18"/>
      <c r="Q78" s="18"/>
      <c r="R78" s="59"/>
    </row>
    <row r="79" spans="4:18" ht="15.5" hidden="1">
      <c r="D79" s="52">
        <f t="shared" si="4"/>
        <v>75</v>
      </c>
      <c r="E79" s="60"/>
      <c r="F79" s="46" t="str">
        <f>IFERROR(VLOOKUP(Table21316202111[[#This Row],[Player No]],Table11[[No]:[Province]],2,0),"")</f>
        <v/>
      </c>
      <c r="G79" s="47" t="str">
        <f>IFERROR(VLOOKUP(Table213162038[[#This Row],[Player No]],Table11[[No]:[Province]],3,0),"")</f>
        <v/>
      </c>
      <c r="H79" s="167"/>
      <c r="I79" s="167"/>
      <c r="J79" s="56"/>
      <c r="K79" s="57"/>
      <c r="L79" s="57"/>
      <c r="M79" s="57"/>
      <c r="N79" s="57"/>
      <c r="O79" s="17"/>
      <c r="P79" s="18"/>
      <c r="Q79" s="18"/>
      <c r="R79" s="59"/>
    </row>
    <row r="80" spans="4:18" ht="15.5" hidden="1">
      <c r="D80" s="52">
        <f t="shared" si="4"/>
        <v>76</v>
      </c>
      <c r="E80" s="60"/>
      <c r="F80" s="46" t="str">
        <f>IFERROR(VLOOKUP(Table21316202111[[#This Row],[Player No]],Table11[[No]:[Province]],2,0),"")</f>
        <v/>
      </c>
      <c r="G80" s="47" t="str">
        <f>IFERROR(VLOOKUP(Table213162038[[#This Row],[Player No]],Table11[[No]:[Province]],3,0),"")</f>
        <v/>
      </c>
      <c r="H80" s="167"/>
      <c r="I80" s="167"/>
      <c r="J80" s="56"/>
      <c r="K80" s="57"/>
      <c r="L80" s="57"/>
      <c r="M80" s="57"/>
      <c r="N80" s="57"/>
      <c r="O80" s="17"/>
      <c r="P80" s="18"/>
      <c r="Q80" s="18"/>
      <c r="R80" s="59"/>
    </row>
    <row r="81" spans="4:18" ht="15.5" hidden="1">
      <c r="D81" s="52">
        <f t="shared" si="4"/>
        <v>77</v>
      </c>
      <c r="E81" s="60"/>
      <c r="F81" s="46" t="str">
        <f>IFERROR(VLOOKUP(Table21316202111[[#This Row],[Player No]],Table11[[No]:[Province]],2,0),"")</f>
        <v/>
      </c>
      <c r="G81" s="47" t="str">
        <f>IFERROR(VLOOKUP(Table213162038[[#This Row],[Player No]],Table11[[No]:[Province]],3,0),"")</f>
        <v/>
      </c>
      <c r="H81" s="167"/>
      <c r="I81" s="167"/>
      <c r="J81" s="56"/>
      <c r="K81" s="57"/>
      <c r="L81" s="57"/>
      <c r="M81" s="57"/>
      <c r="N81" s="57"/>
      <c r="O81" s="17"/>
      <c r="P81" s="18"/>
      <c r="Q81" s="18"/>
      <c r="R81" s="59"/>
    </row>
    <row r="82" spans="4:18" ht="15.5" hidden="1">
      <c r="D82" s="52">
        <f t="shared" si="4"/>
        <v>78</v>
      </c>
      <c r="E82" s="60"/>
      <c r="F82" s="46" t="str">
        <f>IFERROR(VLOOKUP(Table21316202111[[#This Row],[Player No]],Table11[[No]:[Province]],2,0),"")</f>
        <v/>
      </c>
      <c r="G82" s="47" t="str">
        <f>IFERROR(VLOOKUP(Table213162038[[#This Row],[Player No]],Table11[[No]:[Province]],3,0),"")</f>
        <v/>
      </c>
      <c r="H82" s="167"/>
      <c r="I82" s="167"/>
      <c r="J82" s="56"/>
      <c r="K82" s="57"/>
      <c r="L82" s="57"/>
      <c r="M82" s="57"/>
      <c r="N82" s="57"/>
      <c r="O82" s="17"/>
      <c r="P82" s="18"/>
      <c r="Q82" s="18"/>
      <c r="R82" s="59"/>
    </row>
    <row r="83" spans="4:18" ht="15.5" hidden="1">
      <c r="D83" s="52">
        <f t="shared" si="4"/>
        <v>79</v>
      </c>
      <c r="E83" s="60"/>
      <c r="F83" s="46" t="str">
        <f>IFERROR(VLOOKUP(Table21316202111[[#This Row],[Player No]],Table11[[No]:[Province]],2,0),"")</f>
        <v/>
      </c>
      <c r="G83" s="47" t="str">
        <f>IFERROR(VLOOKUP(Table213162038[[#This Row],[Player No]],Table11[[No]:[Province]],3,0),"")</f>
        <v/>
      </c>
      <c r="H83" s="167"/>
      <c r="I83" s="167"/>
      <c r="J83" s="56"/>
      <c r="K83" s="57"/>
      <c r="L83" s="57"/>
      <c r="M83" s="57"/>
      <c r="N83" s="57"/>
      <c r="O83" s="17"/>
      <c r="P83" s="18"/>
      <c r="Q83" s="18"/>
      <c r="R83" s="59"/>
    </row>
    <row r="84" spans="4:18" ht="15.5" hidden="1">
      <c r="D84" s="52">
        <f t="shared" si="4"/>
        <v>80</v>
      </c>
      <c r="E84" s="60"/>
      <c r="F84" s="46" t="str">
        <f>IFERROR(VLOOKUP(Table21316202111[[#This Row],[Player No]],Table11[[No]:[Province]],2,0),"")</f>
        <v/>
      </c>
      <c r="G84" s="47" t="str">
        <f>IFERROR(VLOOKUP(Table213162038[[#This Row],[Player No]],Table11[[No]:[Province]],3,0),"")</f>
        <v/>
      </c>
      <c r="H84" s="167"/>
      <c r="I84" s="167"/>
      <c r="J84" s="56"/>
      <c r="K84" s="57"/>
      <c r="L84" s="57"/>
      <c r="M84" s="57"/>
      <c r="N84" s="57"/>
      <c r="O84" s="17"/>
      <c r="P84" s="18"/>
      <c r="Q84" s="18"/>
      <c r="R84" s="59"/>
    </row>
    <row r="85" spans="4:18" ht="15.5" hidden="1">
      <c r="D85" s="52">
        <f t="shared" si="4"/>
        <v>81</v>
      </c>
      <c r="E85" s="60"/>
      <c r="F85" s="46" t="str">
        <f>IFERROR(VLOOKUP(Table21316202111[[#This Row],[Player No]],Table11[[No]:[Province]],2,0),"")</f>
        <v/>
      </c>
      <c r="G85" s="47" t="str">
        <f>IFERROR(VLOOKUP(Table213162038[[#This Row],[Player No]],Table11[[No]:[Province]],3,0),"")</f>
        <v/>
      </c>
      <c r="H85" s="167"/>
      <c r="I85" s="167"/>
      <c r="J85" s="56"/>
      <c r="K85" s="57"/>
      <c r="L85" s="57"/>
      <c r="M85" s="57"/>
      <c r="N85" s="57"/>
      <c r="O85" s="17"/>
      <c r="P85" s="18"/>
      <c r="Q85" s="18"/>
      <c r="R85" s="59"/>
    </row>
    <row r="86" spans="4:18" ht="15.5" hidden="1">
      <c r="D86" s="52">
        <f t="shared" si="4"/>
        <v>82</v>
      </c>
      <c r="E86" s="60"/>
      <c r="F86" s="46" t="str">
        <f>IFERROR(VLOOKUP(Table21316202111[[#This Row],[Player No]],Table11[[No]:[Province]],2,0),"")</f>
        <v/>
      </c>
      <c r="G86" s="47" t="str">
        <f>IFERROR(VLOOKUP(Table213162038[[#This Row],[Player No]],Table11[[No]:[Province]],3,0),"")</f>
        <v/>
      </c>
      <c r="H86" s="167"/>
      <c r="I86" s="167"/>
      <c r="J86" s="56"/>
      <c r="K86" s="57"/>
      <c r="L86" s="57"/>
      <c r="M86" s="57"/>
      <c r="N86" s="57"/>
      <c r="O86" s="17"/>
      <c r="P86" s="18"/>
      <c r="Q86" s="18"/>
      <c r="R86" s="59"/>
    </row>
    <row r="87" spans="4:18" ht="15.5" hidden="1">
      <c r="D87" s="52">
        <f t="shared" si="4"/>
        <v>83</v>
      </c>
      <c r="E87" s="60"/>
      <c r="F87" s="46" t="str">
        <f>IFERROR(VLOOKUP(Table21316202111[[#This Row],[Player No]],Table11[[No]:[Province]],2,0),"")</f>
        <v/>
      </c>
      <c r="G87" s="47" t="str">
        <f>IFERROR(VLOOKUP(Table213162038[[#This Row],[Player No]],Table11[[No]:[Province]],3,0),"")</f>
        <v/>
      </c>
      <c r="H87" s="167"/>
      <c r="I87" s="167"/>
      <c r="J87" s="56"/>
      <c r="K87" s="57"/>
      <c r="L87" s="57"/>
      <c r="M87" s="57"/>
      <c r="N87" s="57"/>
      <c r="O87" s="17"/>
      <c r="P87" s="18"/>
      <c r="Q87" s="18"/>
      <c r="R87" s="59"/>
    </row>
    <row r="88" spans="4:18" ht="15.5" hidden="1">
      <c r="D88" s="52">
        <f t="shared" si="4"/>
        <v>84</v>
      </c>
      <c r="E88" s="60"/>
      <c r="F88" s="46" t="str">
        <f>IFERROR(VLOOKUP(Table21316202111[[#This Row],[Player No]],Table11[[No]:[Province]],2,0),"")</f>
        <v/>
      </c>
      <c r="G88" s="47" t="str">
        <f>IFERROR(VLOOKUP(Table213162038[[#This Row],[Player No]],Table11[[No]:[Province]],3,0),"")</f>
        <v/>
      </c>
      <c r="H88" s="167"/>
      <c r="I88" s="167"/>
      <c r="J88" s="56"/>
      <c r="K88" s="57"/>
      <c r="L88" s="57"/>
      <c r="M88" s="57"/>
      <c r="N88" s="57"/>
      <c r="O88" s="17"/>
      <c r="P88" s="18"/>
      <c r="Q88" s="18"/>
      <c r="R88" s="59"/>
    </row>
    <row r="89" spans="4:18" ht="15.5" hidden="1">
      <c r="D89" s="52">
        <f t="shared" si="4"/>
        <v>85</v>
      </c>
      <c r="E89" s="60"/>
      <c r="F89" s="46" t="str">
        <f>IFERROR(VLOOKUP(Table21316202111[[#This Row],[Player No]],Table11[[No]:[Province]],2,0),"")</f>
        <v/>
      </c>
      <c r="G89" s="47" t="str">
        <f>IFERROR(VLOOKUP(Table213162038[[#This Row],[Player No]],Table11[[No]:[Province]],3,0),"")</f>
        <v/>
      </c>
      <c r="H89" s="167"/>
      <c r="I89" s="167"/>
      <c r="J89" s="56"/>
      <c r="K89" s="57"/>
      <c r="L89" s="57"/>
      <c r="M89" s="57"/>
      <c r="N89" s="57"/>
      <c r="O89" s="17"/>
      <c r="P89" s="18"/>
      <c r="Q89" s="18"/>
      <c r="R89" s="59"/>
    </row>
    <row r="90" spans="4:18" ht="15.5" hidden="1">
      <c r="D90" s="52">
        <f t="shared" si="4"/>
        <v>86</v>
      </c>
      <c r="E90" s="60"/>
      <c r="F90" s="46" t="str">
        <f>IFERROR(VLOOKUP(Table21316202111[[#This Row],[Player No]],Table11[[No]:[Province]],2,0),"")</f>
        <v/>
      </c>
      <c r="G90" s="47" t="str">
        <f>IFERROR(VLOOKUP(Table213162038[[#This Row],[Player No]],Table11[[No]:[Province]],3,0),"")</f>
        <v/>
      </c>
      <c r="H90" s="167"/>
      <c r="I90" s="167"/>
      <c r="J90" s="56"/>
      <c r="K90" s="57"/>
      <c r="L90" s="57"/>
      <c r="M90" s="57"/>
      <c r="N90" s="57"/>
      <c r="O90" s="17"/>
      <c r="P90" s="18"/>
      <c r="Q90" s="18"/>
      <c r="R90" s="59"/>
    </row>
    <row r="91" spans="4:18" ht="15.5" hidden="1">
      <c r="D91" s="52">
        <f t="shared" si="4"/>
        <v>87</v>
      </c>
      <c r="E91" s="60"/>
      <c r="F91" s="46" t="str">
        <f>IFERROR(VLOOKUP(Table21316202111[[#This Row],[Player No]],Table11[[No]:[Province]],2,0),"")</f>
        <v/>
      </c>
      <c r="G91" s="47" t="str">
        <f>IFERROR(VLOOKUP(Table213162038[[#This Row],[Player No]],Table11[[No]:[Province]],3,0),"")</f>
        <v/>
      </c>
      <c r="H91" s="167"/>
      <c r="I91" s="167"/>
      <c r="J91" s="56"/>
      <c r="K91" s="57"/>
      <c r="L91" s="57"/>
      <c r="M91" s="57"/>
      <c r="N91" s="57"/>
      <c r="O91" s="17"/>
      <c r="P91" s="18"/>
      <c r="Q91" s="18"/>
      <c r="R91" s="59"/>
    </row>
    <row r="92" spans="4:18" ht="15.5" hidden="1">
      <c r="D92" s="52">
        <f t="shared" si="4"/>
        <v>88</v>
      </c>
      <c r="E92" s="60"/>
      <c r="F92" s="46" t="str">
        <f>IFERROR(VLOOKUP(Table21316202111[[#This Row],[Player No]],Table11[[No]:[Province]],2,0),"")</f>
        <v/>
      </c>
      <c r="G92" s="47" t="str">
        <f>IFERROR(VLOOKUP(Table213162038[[#This Row],[Player No]],Table11[[No]:[Province]],3,0),"")</f>
        <v/>
      </c>
      <c r="H92" s="167"/>
      <c r="I92" s="167"/>
      <c r="J92" s="56"/>
      <c r="K92" s="57"/>
      <c r="L92" s="57"/>
      <c r="M92" s="57"/>
      <c r="N92" s="57"/>
      <c r="O92" s="17"/>
      <c r="P92" s="18"/>
      <c r="Q92" s="18"/>
      <c r="R92" s="59"/>
    </row>
    <row r="93" spans="4:18" ht="15.5" hidden="1">
      <c r="D93" s="52">
        <f t="shared" si="4"/>
        <v>89</v>
      </c>
      <c r="E93" s="60"/>
      <c r="F93" s="46" t="str">
        <f>IFERROR(VLOOKUP(Table21316202111[[#This Row],[Player No]],Table11[[No]:[Province]],2,0),"")</f>
        <v/>
      </c>
      <c r="G93" s="47" t="str">
        <f>IFERROR(VLOOKUP(Table213162038[[#This Row],[Player No]],Table11[[No]:[Province]],3,0),"")</f>
        <v/>
      </c>
      <c r="H93" s="167"/>
      <c r="I93" s="167"/>
      <c r="J93" s="56"/>
      <c r="K93" s="57"/>
      <c r="L93" s="57"/>
      <c r="M93" s="57"/>
      <c r="N93" s="57"/>
      <c r="O93" s="17"/>
      <c r="P93" s="18"/>
      <c r="Q93" s="18"/>
      <c r="R93" s="59"/>
    </row>
    <row r="94" spans="4:18" ht="15.5" hidden="1">
      <c r="D94" s="52">
        <f t="shared" si="4"/>
        <v>90</v>
      </c>
      <c r="E94" s="60"/>
      <c r="F94" s="46" t="str">
        <f>IFERROR(VLOOKUP(Table21316202111[[#This Row],[Player No]],Table11[[No]:[Province]],2,0),"")</f>
        <v/>
      </c>
      <c r="G94" s="47" t="str">
        <f>IFERROR(VLOOKUP(Table213162038[[#This Row],[Player No]],Table11[[No]:[Province]],3,0),"")</f>
        <v/>
      </c>
      <c r="H94" s="167"/>
      <c r="I94" s="167"/>
      <c r="J94" s="56"/>
      <c r="K94" s="57"/>
      <c r="L94" s="57"/>
      <c r="M94" s="57"/>
      <c r="N94" s="57"/>
      <c r="O94" s="17"/>
      <c r="P94" s="18"/>
      <c r="Q94" s="18"/>
      <c r="R94" s="59"/>
    </row>
    <row r="95" spans="4:18" ht="15.5" hidden="1">
      <c r="D95" s="52">
        <f t="shared" si="4"/>
        <v>91</v>
      </c>
      <c r="E95" s="60"/>
      <c r="F95" s="46" t="str">
        <f>IFERROR(VLOOKUP(Table21316202111[[#This Row],[Player No]],Table11[[No]:[Province]],2,0),"")</f>
        <v/>
      </c>
      <c r="G95" s="47" t="str">
        <f>IFERROR(VLOOKUP(Table213162038[[#This Row],[Player No]],Table11[[No]:[Province]],3,0),"")</f>
        <v/>
      </c>
      <c r="H95" s="167"/>
      <c r="I95" s="167"/>
      <c r="J95" s="56"/>
      <c r="K95" s="57"/>
      <c r="L95" s="57"/>
      <c r="M95" s="57"/>
      <c r="N95" s="57"/>
      <c r="O95" s="17"/>
      <c r="P95" s="18"/>
      <c r="Q95" s="18"/>
      <c r="R95" s="59"/>
    </row>
    <row r="96" spans="4:18" ht="15.5" hidden="1">
      <c r="D96" s="52">
        <f t="shared" si="4"/>
        <v>92</v>
      </c>
      <c r="E96" s="60"/>
      <c r="F96" s="46" t="str">
        <f>IFERROR(VLOOKUP(Table21316202111[[#This Row],[Player No]],Table11[[No]:[Province]],2,0),"")</f>
        <v/>
      </c>
      <c r="G96" s="47" t="str">
        <f>IFERROR(VLOOKUP(Table213162038[[#This Row],[Player No]],Table11[[No]:[Province]],3,0),"")</f>
        <v/>
      </c>
      <c r="H96" s="167"/>
      <c r="I96" s="167"/>
      <c r="J96" s="56"/>
      <c r="K96" s="57"/>
      <c r="L96" s="57"/>
      <c r="M96" s="57"/>
      <c r="N96" s="57"/>
      <c r="O96" s="17"/>
      <c r="P96" s="18"/>
      <c r="Q96" s="18"/>
      <c r="R96" s="59"/>
    </row>
    <row r="97" spans="4:18" ht="15.5" hidden="1">
      <c r="D97" s="52">
        <f t="shared" si="4"/>
        <v>93</v>
      </c>
      <c r="E97" s="60"/>
      <c r="F97" s="46" t="str">
        <f>IFERROR(VLOOKUP(Table21316202111[[#This Row],[Player No]],Table11[[No]:[Province]],2,0),"")</f>
        <v/>
      </c>
      <c r="G97" s="47" t="str">
        <f>IFERROR(VLOOKUP(Table213162038[[#This Row],[Player No]],Table11[[No]:[Province]],3,0),"")</f>
        <v/>
      </c>
      <c r="H97" s="167"/>
      <c r="I97" s="167"/>
      <c r="J97" s="56"/>
      <c r="K97" s="57"/>
      <c r="L97" s="57"/>
      <c r="M97" s="57"/>
      <c r="N97" s="57"/>
      <c r="O97" s="17"/>
      <c r="P97" s="18"/>
      <c r="Q97" s="18"/>
      <c r="R97" s="59"/>
    </row>
    <row r="98" spans="4:18" ht="15.5" hidden="1">
      <c r="D98" s="52">
        <f t="shared" si="4"/>
        <v>94</v>
      </c>
      <c r="E98" s="60"/>
      <c r="F98" s="46" t="str">
        <f>IFERROR(VLOOKUP(Table21316202111[[#This Row],[Player No]],Table11[[No]:[Province]],2,0),"")</f>
        <v/>
      </c>
      <c r="G98" s="47" t="str">
        <f>IFERROR(VLOOKUP(Table213162038[[#This Row],[Player No]],Table11[[No]:[Province]],3,0),"")</f>
        <v/>
      </c>
      <c r="H98" s="167"/>
      <c r="I98" s="167"/>
      <c r="J98" s="56"/>
      <c r="K98" s="57"/>
      <c r="L98" s="57"/>
      <c r="M98" s="57"/>
      <c r="N98" s="57"/>
      <c r="O98" s="17"/>
      <c r="P98" s="18"/>
      <c r="Q98" s="18"/>
      <c r="R98" s="59"/>
    </row>
    <row r="99" spans="4:18" ht="15.5" hidden="1">
      <c r="D99" s="52">
        <f t="shared" si="4"/>
        <v>95</v>
      </c>
      <c r="E99" s="60"/>
      <c r="F99" s="46" t="str">
        <f>IFERROR(VLOOKUP(Table21316202111[[#This Row],[Player No]],Table11[[No]:[Province]],2,0),"")</f>
        <v/>
      </c>
      <c r="G99" s="47" t="str">
        <f>IFERROR(VLOOKUP(Table213162038[[#This Row],[Player No]],Table11[[No]:[Province]],3,0),"")</f>
        <v/>
      </c>
      <c r="H99" s="167"/>
      <c r="I99" s="167"/>
      <c r="J99" s="56"/>
      <c r="K99" s="57"/>
      <c r="L99" s="57"/>
      <c r="M99" s="57"/>
      <c r="N99" s="57"/>
      <c r="O99" s="17"/>
      <c r="P99" s="18"/>
      <c r="Q99" s="18"/>
      <c r="R99" s="59"/>
    </row>
    <row r="100" spans="4:18" ht="15.5" hidden="1">
      <c r="D100" s="52">
        <f t="shared" si="4"/>
        <v>96</v>
      </c>
      <c r="E100" s="60"/>
      <c r="F100" s="46" t="str">
        <f>IFERROR(VLOOKUP(Table21316202111[[#This Row],[Player No]],Table11[[No]:[Province]],2,0),"")</f>
        <v/>
      </c>
      <c r="G100" s="47" t="str">
        <f>IFERROR(VLOOKUP(Table213162038[[#This Row],[Player No]],Table11[[No]:[Province]],3,0),"")</f>
        <v/>
      </c>
      <c r="H100" s="167"/>
      <c r="I100" s="167"/>
      <c r="J100" s="56"/>
      <c r="K100" s="57"/>
      <c r="L100" s="57"/>
      <c r="M100" s="57"/>
      <c r="N100" s="57"/>
      <c r="O100" s="17"/>
      <c r="P100" s="18"/>
      <c r="Q100" s="18"/>
      <c r="R100" s="59"/>
    </row>
    <row r="101" spans="4:18" ht="15.5" hidden="1">
      <c r="D101" s="52">
        <f t="shared" si="4"/>
        <v>97</v>
      </c>
      <c r="E101" s="60"/>
      <c r="F101" s="46" t="str">
        <f>IFERROR(VLOOKUP(Table21316202111[[#This Row],[Player No]],Table11[[No]:[Province]],2,0),"")</f>
        <v/>
      </c>
      <c r="G101" s="47" t="str">
        <f>IFERROR(VLOOKUP(Table213162038[[#This Row],[Player No]],Table11[[No]:[Province]],3,0),"")</f>
        <v/>
      </c>
      <c r="H101" s="167"/>
      <c r="I101" s="167"/>
      <c r="J101" s="56"/>
      <c r="K101" s="57"/>
      <c r="L101" s="57"/>
      <c r="M101" s="57"/>
      <c r="N101" s="57"/>
      <c r="O101" s="17"/>
      <c r="P101" s="18"/>
      <c r="Q101" s="18"/>
      <c r="R101" s="59"/>
    </row>
    <row r="102" spans="4:18" ht="15.5" hidden="1">
      <c r="D102" s="52">
        <f t="shared" si="4"/>
        <v>98</v>
      </c>
      <c r="E102" s="60"/>
      <c r="F102" s="46" t="str">
        <f>IFERROR(VLOOKUP(Table21316202111[[#This Row],[Player No]],Table11[[No]:[Province]],2,0),"")</f>
        <v/>
      </c>
      <c r="G102" s="47" t="str">
        <f>IFERROR(VLOOKUP(Table213162038[[#This Row],[Player No]],Table11[[No]:[Province]],3,0),"")</f>
        <v/>
      </c>
      <c r="H102" s="167"/>
      <c r="I102" s="167"/>
      <c r="J102" s="56"/>
      <c r="K102" s="57"/>
      <c r="L102" s="57"/>
      <c r="M102" s="57"/>
      <c r="N102" s="57"/>
      <c r="O102" s="17"/>
      <c r="P102" s="18"/>
      <c r="Q102" s="18"/>
      <c r="R102" s="59"/>
    </row>
    <row r="103" spans="4:18" ht="15.5" hidden="1">
      <c r="D103" s="52">
        <f t="shared" si="4"/>
        <v>99</v>
      </c>
      <c r="E103" s="60"/>
      <c r="F103" s="46" t="str">
        <f>IFERROR(VLOOKUP(Table21316202111[[#This Row],[Player No]],Table11[[No]:[Province]],2,0),"")</f>
        <v/>
      </c>
      <c r="G103" s="47" t="str">
        <f>IFERROR(VLOOKUP(Table213162038[[#This Row],[Player No]],Table11[[No]:[Province]],3,0),"")</f>
        <v/>
      </c>
      <c r="H103" s="167"/>
      <c r="I103" s="167"/>
      <c r="J103" s="56"/>
      <c r="K103" s="57"/>
      <c r="L103" s="57"/>
      <c r="M103" s="57"/>
      <c r="N103" s="57"/>
      <c r="O103" s="17"/>
      <c r="P103" s="18"/>
      <c r="Q103" s="18"/>
      <c r="R103" s="59"/>
    </row>
    <row r="104" spans="4:18" ht="15.5" hidden="1">
      <c r="D104" s="52">
        <f t="shared" si="4"/>
        <v>100</v>
      </c>
      <c r="E104" s="60"/>
      <c r="F104" s="46" t="str">
        <f>IFERROR(VLOOKUP(Table21316202111[[#This Row],[Player No]],Table11[[No]:[Province]],2,0),"")</f>
        <v/>
      </c>
      <c r="G104" s="47" t="str">
        <f>IFERROR(VLOOKUP(Table213162038[[#This Row],[Player No]],Table11[[No]:[Province]],3,0),"")</f>
        <v/>
      </c>
      <c r="H104" s="167"/>
      <c r="I104" s="167"/>
      <c r="J104" s="56"/>
      <c r="K104" s="57"/>
      <c r="L104" s="57"/>
      <c r="M104" s="57"/>
      <c r="N104" s="57"/>
      <c r="O104" s="17"/>
      <c r="P104" s="18"/>
      <c r="Q104" s="18"/>
      <c r="R104" s="59"/>
    </row>
    <row r="105" spans="4:18" ht="15.5" hidden="1">
      <c r="D105" s="52">
        <f t="shared" si="4"/>
        <v>101</v>
      </c>
      <c r="E105" s="60"/>
      <c r="F105" s="46" t="str">
        <f>IFERROR(VLOOKUP(Table21316202111[[#This Row],[Player No]],Table11[[No]:[Province]],2,0),"")</f>
        <v/>
      </c>
      <c r="G105" s="47" t="str">
        <f>IFERROR(VLOOKUP(Table213162038[[#This Row],[Player No]],Table11[[No]:[Province]],3,0),"")</f>
        <v/>
      </c>
      <c r="H105" s="167"/>
      <c r="I105" s="167"/>
      <c r="J105" s="56"/>
      <c r="K105" s="57"/>
      <c r="L105" s="57"/>
      <c r="M105" s="57"/>
      <c r="N105" s="57"/>
      <c r="O105" s="17"/>
      <c r="P105" s="18"/>
      <c r="Q105" s="18"/>
      <c r="R105" s="59"/>
    </row>
    <row r="106" spans="4:18" ht="15.5" hidden="1">
      <c r="D106" s="52">
        <f t="shared" si="4"/>
        <v>102</v>
      </c>
      <c r="E106" s="60"/>
      <c r="F106" s="46" t="str">
        <f>IFERROR(VLOOKUP(Table21316202111[[#This Row],[Player No]],Table11[[No]:[Province]],2,0),"")</f>
        <v/>
      </c>
      <c r="G106" s="47" t="str">
        <f>IFERROR(VLOOKUP(Table213162038[[#This Row],[Player No]],Table11[[No]:[Province]],3,0),"")</f>
        <v/>
      </c>
      <c r="H106" s="167"/>
      <c r="I106" s="167"/>
      <c r="J106" s="56"/>
      <c r="K106" s="57"/>
      <c r="L106" s="57"/>
      <c r="M106" s="57"/>
      <c r="N106" s="57"/>
      <c r="O106" s="17"/>
      <c r="P106" s="18"/>
      <c r="Q106" s="18"/>
      <c r="R106" s="59"/>
    </row>
    <row r="107" spans="4:18" ht="15.5" hidden="1">
      <c r="D107" s="52">
        <f t="shared" si="4"/>
        <v>103</v>
      </c>
      <c r="E107" s="60"/>
      <c r="F107" s="46" t="str">
        <f>IFERROR(VLOOKUP(Table21316202111[[#This Row],[Player No]],Table11[[No]:[Province]],2,0),"")</f>
        <v/>
      </c>
      <c r="G107" s="47" t="str">
        <f>IFERROR(VLOOKUP(Table213162038[[#This Row],[Player No]],Table11[[No]:[Province]],3,0),"")</f>
        <v/>
      </c>
      <c r="H107" s="167"/>
      <c r="I107" s="167"/>
      <c r="J107" s="56"/>
      <c r="K107" s="57"/>
      <c r="L107" s="57"/>
      <c r="M107" s="57"/>
      <c r="N107" s="57"/>
      <c r="O107" s="17"/>
      <c r="P107" s="18"/>
      <c r="Q107" s="18"/>
      <c r="R107" s="59"/>
    </row>
    <row r="108" spans="4:18" ht="15.5" hidden="1">
      <c r="D108" s="52">
        <f t="shared" si="4"/>
        <v>104</v>
      </c>
      <c r="E108" s="60"/>
      <c r="F108" s="46" t="str">
        <f>IFERROR(VLOOKUP(Table21316202111[[#This Row],[Player No]],Table11[[No]:[Province]],2,0),"")</f>
        <v/>
      </c>
      <c r="G108" s="47" t="str">
        <f>IFERROR(VLOOKUP(Table213162038[[#This Row],[Player No]],Table11[[No]:[Province]],3,0),"")</f>
        <v/>
      </c>
      <c r="H108" s="167"/>
      <c r="I108" s="167"/>
      <c r="J108" s="56"/>
      <c r="K108" s="57"/>
      <c r="L108" s="57"/>
      <c r="M108" s="57"/>
      <c r="N108" s="57"/>
      <c r="O108" s="17"/>
      <c r="P108" s="18"/>
      <c r="Q108" s="18"/>
      <c r="R108" s="59"/>
    </row>
    <row r="109" spans="4:18" ht="15.5" hidden="1">
      <c r="D109" s="52">
        <f t="shared" si="4"/>
        <v>105</v>
      </c>
      <c r="E109" s="60"/>
      <c r="F109" s="46" t="str">
        <f>IFERROR(VLOOKUP(Table21316202111[[#This Row],[Player No]],Table11[[No]:[Province]],2,0),"")</f>
        <v/>
      </c>
      <c r="G109" s="47" t="str">
        <f>IFERROR(VLOOKUP(Table213162038[[#This Row],[Player No]],Table11[[No]:[Province]],3,0),"")</f>
        <v/>
      </c>
      <c r="H109" s="167"/>
      <c r="I109" s="167"/>
      <c r="J109" s="56"/>
      <c r="K109" s="57"/>
      <c r="L109" s="57"/>
      <c r="M109" s="57"/>
      <c r="N109" s="57"/>
      <c r="O109" s="17"/>
      <c r="P109" s="18"/>
      <c r="Q109" s="18"/>
      <c r="R109" s="59"/>
    </row>
    <row r="110" spans="4:18" ht="15.5" hidden="1">
      <c r="D110" s="52">
        <f t="shared" si="4"/>
        <v>106</v>
      </c>
      <c r="E110" s="60"/>
      <c r="F110" s="46" t="str">
        <f>IFERROR(VLOOKUP(Table21316202111[[#This Row],[Player No]],Table11[[No]:[Province]],2,0),"")</f>
        <v/>
      </c>
      <c r="G110" s="47" t="str">
        <f>IFERROR(VLOOKUP(Table213162038[[#This Row],[Player No]],Table11[[No]:[Province]],3,0),"")</f>
        <v/>
      </c>
      <c r="H110" s="167"/>
      <c r="I110" s="167"/>
      <c r="J110" s="56"/>
      <c r="K110" s="57"/>
      <c r="L110" s="57"/>
      <c r="M110" s="57"/>
      <c r="N110" s="57"/>
      <c r="O110" s="17"/>
      <c r="P110" s="18"/>
      <c r="Q110" s="18"/>
      <c r="R110" s="59"/>
    </row>
    <row r="111" spans="4:18" ht="15.5" hidden="1">
      <c r="D111" s="52">
        <f t="shared" si="4"/>
        <v>107</v>
      </c>
      <c r="E111" s="60"/>
      <c r="F111" s="46" t="str">
        <f>IFERROR(VLOOKUP(Table21316202111[[#This Row],[Player No]],Table11[[No]:[Province]],2,0),"")</f>
        <v/>
      </c>
      <c r="G111" s="47" t="str">
        <f>IFERROR(VLOOKUP(Table213162038[[#This Row],[Player No]],Table11[[No]:[Province]],3,0),"")</f>
        <v/>
      </c>
      <c r="H111" s="167"/>
      <c r="I111" s="167"/>
      <c r="J111" s="56"/>
      <c r="K111" s="57"/>
      <c r="L111" s="57"/>
      <c r="M111" s="57"/>
      <c r="N111" s="57"/>
      <c r="O111" s="17"/>
      <c r="P111" s="18"/>
      <c r="Q111" s="18"/>
      <c r="R111" s="59"/>
    </row>
    <row r="112" spans="4:18" ht="15.5" hidden="1">
      <c r="D112" s="52">
        <f t="shared" si="4"/>
        <v>108</v>
      </c>
      <c r="E112" s="60"/>
      <c r="F112" s="46" t="str">
        <f>IFERROR(VLOOKUP(Table21316202111[[#This Row],[Player No]],Table11[[No]:[Province]],2,0),"")</f>
        <v/>
      </c>
      <c r="G112" s="47" t="str">
        <f>IFERROR(VLOOKUP(Table213162038[[#This Row],[Player No]],Table11[[No]:[Province]],3,0),"")</f>
        <v/>
      </c>
      <c r="H112" s="167"/>
      <c r="I112" s="167"/>
      <c r="J112" s="56"/>
      <c r="K112" s="57"/>
      <c r="L112" s="57"/>
      <c r="M112" s="57"/>
      <c r="N112" s="57"/>
      <c r="O112" s="17"/>
      <c r="P112" s="18"/>
      <c r="Q112" s="18"/>
      <c r="R112" s="59"/>
    </row>
    <row r="113" spans="4:18" ht="15.5" hidden="1">
      <c r="D113" s="52">
        <f t="shared" si="4"/>
        <v>109</v>
      </c>
      <c r="E113" s="60"/>
      <c r="F113" s="46" t="str">
        <f>IFERROR(VLOOKUP(Table21316202111[[#This Row],[Player No]],Table11[[No]:[Province]],2,0),"")</f>
        <v/>
      </c>
      <c r="G113" s="47" t="str">
        <f>IFERROR(VLOOKUP(Table213162038[[#This Row],[Player No]],Table11[[No]:[Province]],3,0),"")</f>
        <v/>
      </c>
      <c r="H113" s="167"/>
      <c r="I113" s="167"/>
      <c r="J113" s="56"/>
      <c r="K113" s="57"/>
      <c r="L113" s="57"/>
      <c r="M113" s="57"/>
      <c r="N113" s="57"/>
      <c r="O113" s="17"/>
      <c r="P113" s="18"/>
      <c r="Q113" s="18"/>
      <c r="R113" s="59"/>
    </row>
    <row r="114" spans="4:18" ht="15.5" hidden="1">
      <c r="D114" s="52">
        <f t="shared" si="4"/>
        <v>110</v>
      </c>
      <c r="E114" s="60"/>
      <c r="F114" s="46" t="str">
        <f>IFERROR(VLOOKUP(Table21316202111[[#This Row],[Player No]],Table11[[No]:[Province]],2,0),"")</f>
        <v/>
      </c>
      <c r="G114" s="47" t="str">
        <f>IFERROR(VLOOKUP(Table213162038[[#This Row],[Player No]],Table11[[No]:[Province]],3,0),"")</f>
        <v/>
      </c>
      <c r="H114" s="167"/>
      <c r="I114" s="167"/>
      <c r="J114" s="56"/>
      <c r="K114" s="57"/>
      <c r="L114" s="57"/>
      <c r="M114" s="57"/>
      <c r="N114" s="57"/>
      <c r="O114" s="17"/>
      <c r="P114" s="18"/>
      <c r="Q114" s="18"/>
      <c r="R114" s="59"/>
    </row>
    <row r="115" spans="4:18" ht="15.5" hidden="1">
      <c r="D115" s="52">
        <f t="shared" si="4"/>
        <v>111</v>
      </c>
      <c r="E115" s="60"/>
      <c r="F115" s="46" t="str">
        <f>IFERROR(VLOOKUP(Table21316202111[[#This Row],[Player No]],Table11[[No]:[Province]],2,0),"")</f>
        <v/>
      </c>
      <c r="G115" s="47" t="str">
        <f>IFERROR(VLOOKUP(Table213162038[[#This Row],[Player No]],Table11[[No]:[Province]],3,0),"")</f>
        <v/>
      </c>
      <c r="H115" s="167"/>
      <c r="I115" s="167"/>
      <c r="J115" s="56"/>
      <c r="K115" s="57"/>
      <c r="L115" s="57"/>
      <c r="M115" s="57"/>
      <c r="N115" s="57"/>
      <c r="O115" s="17"/>
      <c r="P115" s="18"/>
      <c r="Q115" s="18"/>
      <c r="R115" s="59"/>
    </row>
    <row r="116" spans="4:18" ht="15.5" hidden="1">
      <c r="D116" s="52">
        <f t="shared" si="4"/>
        <v>112</v>
      </c>
      <c r="E116" s="60"/>
      <c r="F116" s="46" t="str">
        <f>IFERROR(VLOOKUP(Table21316202111[[#This Row],[Player No]],Table11[[No]:[Province]],2,0),"")</f>
        <v/>
      </c>
      <c r="G116" s="47" t="str">
        <f>IFERROR(VLOOKUP(Table213162038[[#This Row],[Player No]],Table11[[No]:[Province]],3,0),"")</f>
        <v/>
      </c>
      <c r="H116" s="167"/>
      <c r="I116" s="167"/>
      <c r="J116" s="56"/>
      <c r="K116" s="57"/>
      <c r="L116" s="57"/>
      <c r="M116" s="57"/>
      <c r="N116" s="57"/>
      <c r="O116" s="17"/>
      <c r="P116" s="18"/>
      <c r="Q116" s="18"/>
      <c r="R116" s="59"/>
    </row>
    <row r="117" spans="4:18" ht="15.5" hidden="1">
      <c r="D117" s="52">
        <f t="shared" si="4"/>
        <v>113</v>
      </c>
      <c r="E117" s="60"/>
      <c r="F117" s="46" t="str">
        <f>IFERROR(VLOOKUP(Table21316202111[[#This Row],[Player No]],Table11[[No]:[Province]],2,0),"")</f>
        <v/>
      </c>
      <c r="G117" s="47" t="str">
        <f>IFERROR(VLOOKUP(Table213162038[[#This Row],[Player No]],Table11[[No]:[Province]],3,0),"")</f>
        <v/>
      </c>
      <c r="H117" s="167"/>
      <c r="I117" s="167"/>
      <c r="J117" s="56"/>
      <c r="K117" s="57"/>
      <c r="L117" s="57"/>
      <c r="M117" s="57"/>
      <c r="N117" s="57"/>
      <c r="O117" s="17"/>
      <c r="P117" s="18"/>
      <c r="Q117" s="18"/>
      <c r="R117" s="59"/>
    </row>
    <row r="118" spans="4:18" ht="15.5" hidden="1">
      <c r="D118" s="52">
        <f t="shared" si="4"/>
        <v>114</v>
      </c>
      <c r="E118" s="60"/>
      <c r="F118" s="46" t="str">
        <f>IFERROR(VLOOKUP(Table21316202111[[#This Row],[Player No]],Table11[[No]:[Province]],2,0),"")</f>
        <v/>
      </c>
      <c r="G118" s="47" t="str">
        <f>IFERROR(VLOOKUP(Table213162038[[#This Row],[Player No]],Table11[[No]:[Province]],3,0),"")</f>
        <v/>
      </c>
      <c r="H118" s="167"/>
      <c r="I118" s="167"/>
      <c r="J118" s="56"/>
      <c r="K118" s="57"/>
      <c r="L118" s="57"/>
      <c r="M118" s="57"/>
      <c r="N118" s="57"/>
      <c r="O118" s="17"/>
      <c r="P118" s="18"/>
      <c r="Q118" s="18"/>
      <c r="R118" s="59"/>
    </row>
    <row r="119" spans="4:18" ht="15.5" hidden="1">
      <c r="D119" s="52">
        <f t="shared" si="4"/>
        <v>115</v>
      </c>
      <c r="E119" s="60"/>
      <c r="F119" s="46" t="str">
        <f>IFERROR(VLOOKUP(Table21316202111[[#This Row],[Player No]],Table11[[No]:[Province]],2,0),"")</f>
        <v/>
      </c>
      <c r="G119" s="47" t="str">
        <f>IFERROR(VLOOKUP(Table213162038[[#This Row],[Player No]],Table11[[No]:[Province]],3,0),"")</f>
        <v/>
      </c>
      <c r="H119" s="167"/>
      <c r="I119" s="167"/>
      <c r="J119" s="56"/>
      <c r="K119" s="57"/>
      <c r="L119" s="57"/>
      <c r="M119" s="57"/>
      <c r="N119" s="57"/>
      <c r="O119" s="17"/>
      <c r="P119" s="18"/>
      <c r="Q119" s="18"/>
      <c r="R119" s="59"/>
    </row>
    <row r="120" spans="4:18" ht="15.5" hidden="1">
      <c r="D120" s="52">
        <f t="shared" si="4"/>
        <v>116</v>
      </c>
      <c r="E120" s="60"/>
      <c r="F120" s="46" t="str">
        <f>IFERROR(VLOOKUP(Table21316202111[[#This Row],[Player No]],Table11[[No]:[Province]],2,0),"")</f>
        <v/>
      </c>
      <c r="G120" s="47" t="str">
        <f>IFERROR(VLOOKUP(Table213162038[[#This Row],[Player No]],Table11[[No]:[Province]],3,0),"")</f>
        <v/>
      </c>
      <c r="H120" s="167"/>
      <c r="I120" s="167"/>
      <c r="J120" s="56"/>
      <c r="K120" s="57"/>
      <c r="L120" s="57"/>
      <c r="M120" s="57"/>
      <c r="N120" s="57"/>
      <c r="O120" s="17"/>
      <c r="P120" s="18"/>
      <c r="Q120" s="18"/>
      <c r="R120" s="59"/>
    </row>
    <row r="121" spans="4:18" ht="15.5" hidden="1">
      <c r="D121" s="52">
        <f t="shared" si="4"/>
        <v>117</v>
      </c>
      <c r="E121" s="60"/>
      <c r="F121" s="46" t="str">
        <f>IFERROR(VLOOKUP(Table21316202111[[#This Row],[Player No]],Table11[[No]:[Province]],2,0),"")</f>
        <v/>
      </c>
      <c r="G121" s="47" t="str">
        <f>IFERROR(VLOOKUP(Table213162038[[#This Row],[Player No]],Table11[[No]:[Province]],3,0),"")</f>
        <v/>
      </c>
      <c r="H121" s="167"/>
      <c r="I121" s="167"/>
      <c r="J121" s="56"/>
      <c r="K121" s="57"/>
      <c r="L121" s="57"/>
      <c r="M121" s="57"/>
      <c r="N121" s="57"/>
      <c r="O121" s="17"/>
      <c r="P121" s="18"/>
      <c r="Q121" s="18"/>
      <c r="R121" s="59"/>
    </row>
    <row r="122" spans="4:18" ht="15.5" hidden="1">
      <c r="D122" s="52">
        <f t="shared" si="4"/>
        <v>118</v>
      </c>
      <c r="E122" s="60"/>
      <c r="F122" s="46" t="str">
        <f>IFERROR(VLOOKUP(Table21316202111[[#This Row],[Player No]],Table11[[No]:[Province]],2,0),"")</f>
        <v/>
      </c>
      <c r="G122" s="47" t="str">
        <f>IFERROR(VLOOKUP(Table213162038[[#This Row],[Player No]],Table11[[No]:[Province]],3,0),"")</f>
        <v/>
      </c>
      <c r="H122" s="167"/>
      <c r="I122" s="167"/>
      <c r="J122" s="56"/>
      <c r="K122" s="57"/>
      <c r="L122" s="57"/>
      <c r="M122" s="57"/>
      <c r="N122" s="57"/>
      <c r="O122" s="17"/>
      <c r="P122" s="18"/>
      <c r="Q122" s="18"/>
      <c r="R122" s="59"/>
    </row>
    <row r="123" spans="4:18" ht="15.5" hidden="1">
      <c r="D123" s="52">
        <f t="shared" si="4"/>
        <v>119</v>
      </c>
      <c r="E123" s="60"/>
      <c r="F123" s="46" t="str">
        <f>IFERROR(VLOOKUP(Table21316202111[[#This Row],[Player No]],Table11[[No]:[Province]],2,0),"")</f>
        <v/>
      </c>
      <c r="G123" s="47" t="str">
        <f>IFERROR(VLOOKUP(Table213162038[[#This Row],[Player No]],Table11[[No]:[Province]],3,0),"")</f>
        <v/>
      </c>
      <c r="H123" s="167"/>
      <c r="I123" s="167"/>
      <c r="J123" s="56"/>
      <c r="K123" s="57"/>
      <c r="L123" s="57"/>
      <c r="M123" s="57"/>
      <c r="N123" s="57"/>
      <c r="O123" s="17"/>
      <c r="P123" s="18"/>
      <c r="Q123" s="18"/>
      <c r="R123" s="59"/>
    </row>
    <row r="124" spans="4:18" ht="15.5" hidden="1">
      <c r="D124" s="52">
        <f t="shared" si="4"/>
        <v>120</v>
      </c>
      <c r="E124" s="60"/>
      <c r="F124" s="46" t="str">
        <f>IFERROR(VLOOKUP(Table21316202111[[#This Row],[Player No]],Table11[[No]:[Province]],2,0),"")</f>
        <v/>
      </c>
      <c r="G124" s="47" t="str">
        <f>IFERROR(VLOOKUP(Table213162038[[#This Row],[Player No]],Table11[[No]:[Province]],3,0),"")</f>
        <v/>
      </c>
      <c r="H124" s="167"/>
      <c r="I124" s="167"/>
      <c r="J124" s="56"/>
      <c r="K124" s="57"/>
      <c r="L124" s="57"/>
      <c r="M124" s="57"/>
      <c r="N124" s="57"/>
      <c r="O124" s="17"/>
      <c r="P124" s="18"/>
      <c r="Q124" s="18"/>
      <c r="R124" s="59"/>
    </row>
    <row r="125" spans="4:18" ht="15.5" hidden="1">
      <c r="D125" s="52">
        <f t="shared" si="4"/>
        <v>121</v>
      </c>
      <c r="E125" s="60"/>
      <c r="F125" s="46" t="str">
        <f>IFERROR(VLOOKUP(Table21316202111[[#This Row],[Player No]],Table11[[No]:[Province]],2,0),"")</f>
        <v/>
      </c>
      <c r="G125" s="47" t="str">
        <f>IFERROR(VLOOKUP(Table213162038[[#This Row],[Player No]],Table11[[No]:[Province]],3,0),"")</f>
        <v/>
      </c>
      <c r="H125" s="167"/>
      <c r="I125" s="167"/>
      <c r="J125" s="56"/>
      <c r="K125" s="57"/>
      <c r="L125" s="57"/>
      <c r="M125" s="57"/>
      <c r="N125" s="57"/>
      <c r="O125" s="17"/>
      <c r="P125" s="18"/>
      <c r="Q125" s="18"/>
      <c r="R125" s="59"/>
    </row>
    <row r="126" spans="4:18" ht="15.5" hidden="1">
      <c r="D126" s="52">
        <f t="shared" si="4"/>
        <v>122</v>
      </c>
      <c r="E126" s="60"/>
      <c r="F126" s="46" t="str">
        <f>IFERROR(VLOOKUP(Table21316202111[[#This Row],[Player No]],Table11[[No]:[Province]],2,0),"")</f>
        <v/>
      </c>
      <c r="G126" s="47" t="str">
        <f>IFERROR(VLOOKUP(Table213162038[[#This Row],[Player No]],Table11[[No]:[Province]],3,0),"")</f>
        <v/>
      </c>
      <c r="H126" s="167"/>
      <c r="I126" s="167"/>
      <c r="J126" s="56"/>
      <c r="K126" s="57"/>
      <c r="L126" s="57"/>
      <c r="M126" s="57"/>
      <c r="N126" s="57"/>
      <c r="O126" s="17"/>
      <c r="P126" s="18"/>
      <c r="Q126" s="18"/>
      <c r="R126" s="59"/>
    </row>
    <row r="127" spans="4:18" ht="15.5" hidden="1">
      <c r="D127" s="52">
        <f t="shared" si="4"/>
        <v>123</v>
      </c>
      <c r="E127" s="60"/>
      <c r="F127" s="46" t="str">
        <f>IFERROR(VLOOKUP(Table21316202111[[#This Row],[Player No]],Table11[[No]:[Province]],2,0),"")</f>
        <v/>
      </c>
      <c r="G127" s="47" t="str">
        <f>IFERROR(VLOOKUP(Table213162038[[#This Row],[Player No]],Table11[[No]:[Province]],3,0),"")</f>
        <v/>
      </c>
      <c r="H127" s="167"/>
      <c r="I127" s="167"/>
      <c r="J127" s="56"/>
      <c r="K127" s="57"/>
      <c r="L127" s="57"/>
      <c r="M127" s="57"/>
      <c r="N127" s="57"/>
      <c r="O127" s="17"/>
      <c r="P127" s="18"/>
      <c r="Q127" s="18"/>
      <c r="R127" s="59"/>
    </row>
    <row r="128" spans="4:18" ht="15.5" hidden="1">
      <c r="D128" s="52">
        <f t="shared" si="4"/>
        <v>124</v>
      </c>
      <c r="E128" s="60"/>
      <c r="F128" s="46" t="str">
        <f>IFERROR(VLOOKUP(Table21316202111[[#This Row],[Player No]],Table11[[No]:[Province]],2,0),"")</f>
        <v/>
      </c>
      <c r="G128" s="47" t="str">
        <f>IFERROR(VLOOKUP(Table213162038[[#This Row],[Player No]],Table11[[No]:[Province]],3,0),"")</f>
        <v/>
      </c>
      <c r="H128" s="167"/>
      <c r="I128" s="167"/>
      <c r="J128" s="56"/>
      <c r="K128" s="57"/>
      <c r="L128" s="57"/>
      <c r="M128" s="57"/>
      <c r="N128" s="57"/>
      <c r="O128" s="17"/>
      <c r="P128" s="18"/>
      <c r="Q128" s="18"/>
      <c r="R128" s="59"/>
    </row>
    <row r="129" spans="4:18" ht="15.5" hidden="1">
      <c r="D129" s="52">
        <f t="shared" si="4"/>
        <v>125</v>
      </c>
      <c r="E129" s="60"/>
      <c r="F129" s="46" t="str">
        <f>IFERROR(VLOOKUP(Table21316202111[[#This Row],[Player No]],Table11[[No]:[Province]],2,0),"")</f>
        <v/>
      </c>
      <c r="G129" s="47" t="str">
        <f>IFERROR(VLOOKUP(Table213162038[[#This Row],[Player No]],Table11[[No]:[Province]],3,0),"")</f>
        <v/>
      </c>
      <c r="H129" s="167"/>
      <c r="I129" s="167"/>
      <c r="J129" s="56"/>
      <c r="K129" s="57"/>
      <c r="L129" s="57"/>
      <c r="M129" s="57"/>
      <c r="N129" s="57"/>
      <c r="O129" s="17"/>
      <c r="P129" s="18"/>
      <c r="Q129" s="18"/>
      <c r="R129" s="59"/>
    </row>
    <row r="130" spans="4:18" ht="15.5" hidden="1">
      <c r="D130" s="52">
        <f t="shared" si="4"/>
        <v>126</v>
      </c>
      <c r="E130" s="60"/>
      <c r="F130" s="46" t="str">
        <f>IFERROR(VLOOKUP(Table21316202111[[#This Row],[Player No]],Table11[[No]:[Province]],2,0),"")</f>
        <v/>
      </c>
      <c r="G130" s="47" t="str">
        <f>IFERROR(VLOOKUP(Table213162038[[#This Row],[Player No]],Table11[[No]:[Province]],3,0),"")</f>
        <v/>
      </c>
      <c r="H130" s="167"/>
      <c r="I130" s="167"/>
      <c r="J130" s="56"/>
      <c r="K130" s="57"/>
      <c r="L130" s="57"/>
      <c r="M130" s="57"/>
      <c r="N130" s="57"/>
      <c r="O130" s="17"/>
      <c r="P130" s="18"/>
      <c r="Q130" s="18"/>
      <c r="R130" s="59"/>
    </row>
    <row r="131" spans="4:18" ht="15.5" hidden="1">
      <c r="D131" s="52">
        <f t="shared" si="4"/>
        <v>127</v>
      </c>
      <c r="E131" s="60"/>
      <c r="F131" s="46" t="str">
        <f>IFERROR(VLOOKUP(Table21316202111[[#This Row],[Player No]],Table11[[No]:[Province]],2,0),"")</f>
        <v/>
      </c>
      <c r="G131" s="47" t="str">
        <f>IFERROR(VLOOKUP(Table213162038[[#This Row],[Player No]],Table11[[No]:[Province]],3,0),"")</f>
        <v/>
      </c>
      <c r="H131" s="167"/>
      <c r="I131" s="167"/>
      <c r="J131" s="56"/>
      <c r="K131" s="57"/>
      <c r="L131" s="57"/>
      <c r="M131" s="57"/>
      <c r="N131" s="57"/>
      <c r="O131" s="17"/>
      <c r="P131" s="18"/>
      <c r="Q131" s="18"/>
      <c r="R131" s="59"/>
    </row>
    <row r="132" spans="4:18" ht="15.5" hidden="1">
      <c r="D132" s="52">
        <f t="shared" si="4"/>
        <v>128</v>
      </c>
      <c r="E132" s="60"/>
      <c r="F132" s="46" t="str">
        <f>IFERROR(VLOOKUP(Table21316202111[[#This Row],[Player No]],Table11[[No]:[Province]],2,0),"")</f>
        <v/>
      </c>
      <c r="G132" s="47" t="str">
        <f>IFERROR(VLOOKUP(Table213162038[[#This Row],[Player No]],Table11[[No]:[Province]],3,0),"")</f>
        <v/>
      </c>
      <c r="H132" s="167"/>
      <c r="I132" s="167"/>
      <c r="J132" s="56"/>
      <c r="K132" s="57"/>
      <c r="L132" s="57"/>
      <c r="M132" s="57"/>
      <c r="N132" s="57"/>
      <c r="O132" s="17"/>
      <c r="P132" s="18"/>
      <c r="Q132" s="18"/>
      <c r="R132" s="59"/>
    </row>
    <row r="133" spans="4:18" ht="15.5" hidden="1">
      <c r="D133" s="52">
        <f t="shared" si="4"/>
        <v>129</v>
      </c>
      <c r="E133" s="60"/>
      <c r="F133" s="46" t="str">
        <f>IFERROR(VLOOKUP(Table21316202111[[#This Row],[Player No]],Table11[[No]:[Province]],2,0),"")</f>
        <v/>
      </c>
      <c r="G133" s="47" t="str">
        <f>IFERROR(VLOOKUP(Table213162038[[#This Row],[Player No]],Table11[[No]:[Province]],3,0),"")</f>
        <v/>
      </c>
      <c r="H133" s="167"/>
      <c r="I133" s="167"/>
      <c r="J133" s="56"/>
      <c r="K133" s="57"/>
      <c r="L133" s="57"/>
      <c r="M133" s="57"/>
      <c r="N133" s="57"/>
      <c r="O133" s="17"/>
      <c r="P133" s="18"/>
      <c r="Q133" s="18"/>
      <c r="R133" s="59"/>
    </row>
    <row r="134" spans="4:18" ht="15.5" hidden="1">
      <c r="D134" s="52">
        <f t="shared" ref="D134:D197" si="5">D133+1</f>
        <v>130</v>
      </c>
      <c r="E134" s="60"/>
      <c r="F134" s="46" t="str">
        <f>IFERROR(VLOOKUP(Table21316202111[[#This Row],[Player No]],Table11[[No]:[Province]],2,0),"")</f>
        <v/>
      </c>
      <c r="G134" s="47" t="str">
        <f>IFERROR(VLOOKUP(Table213162038[[#This Row],[Player No]],Table11[[No]:[Province]],3,0),"")</f>
        <v/>
      </c>
      <c r="H134" s="167"/>
      <c r="I134" s="167"/>
      <c r="J134" s="56"/>
      <c r="K134" s="57"/>
      <c r="L134" s="57"/>
      <c r="M134" s="57"/>
      <c r="N134" s="57"/>
      <c r="O134" s="17"/>
      <c r="P134" s="18"/>
      <c r="Q134" s="18"/>
      <c r="R134" s="59"/>
    </row>
    <row r="135" spans="4:18" ht="15.5" hidden="1">
      <c r="D135" s="52">
        <f t="shared" si="5"/>
        <v>131</v>
      </c>
      <c r="E135" s="60"/>
      <c r="F135" s="46" t="str">
        <f>IFERROR(VLOOKUP(Table21316202111[[#This Row],[Player No]],Table11[[No]:[Province]],2,0),"")</f>
        <v/>
      </c>
      <c r="G135" s="47" t="str">
        <f>IFERROR(VLOOKUP(Table213162038[[#This Row],[Player No]],Table11[[No]:[Province]],3,0),"")</f>
        <v/>
      </c>
      <c r="H135" s="167"/>
      <c r="I135" s="167"/>
      <c r="J135" s="56"/>
      <c r="K135" s="57"/>
      <c r="L135" s="57"/>
      <c r="M135" s="57"/>
      <c r="N135" s="57"/>
      <c r="O135" s="17"/>
      <c r="P135" s="18"/>
      <c r="Q135" s="18"/>
      <c r="R135" s="59"/>
    </row>
    <row r="136" spans="4:18" ht="15.5" hidden="1">
      <c r="D136" s="52">
        <f t="shared" si="5"/>
        <v>132</v>
      </c>
      <c r="E136" s="60"/>
      <c r="F136" s="46" t="str">
        <f>IFERROR(VLOOKUP(Table21316202111[[#This Row],[Player No]],Table11[[No]:[Province]],2,0),"")</f>
        <v/>
      </c>
      <c r="G136" s="47" t="str">
        <f>IFERROR(VLOOKUP(Table213162038[[#This Row],[Player No]],Table11[[No]:[Province]],3,0),"")</f>
        <v/>
      </c>
      <c r="H136" s="167"/>
      <c r="I136" s="167"/>
      <c r="J136" s="56"/>
      <c r="K136" s="57"/>
      <c r="L136" s="57"/>
      <c r="M136" s="57"/>
      <c r="N136" s="57"/>
      <c r="O136" s="17"/>
      <c r="P136" s="18"/>
      <c r="Q136" s="18"/>
      <c r="R136" s="59"/>
    </row>
    <row r="137" spans="4:18" ht="15.5" hidden="1">
      <c r="D137" s="52">
        <f t="shared" si="5"/>
        <v>133</v>
      </c>
      <c r="E137" s="60"/>
      <c r="F137" s="46" t="str">
        <f>IFERROR(VLOOKUP(Table21316202111[[#This Row],[Player No]],Table11[[No]:[Province]],2,0),"")</f>
        <v/>
      </c>
      <c r="G137" s="47" t="str">
        <f>IFERROR(VLOOKUP(Table213162038[[#This Row],[Player No]],Table11[[No]:[Province]],3,0),"")</f>
        <v/>
      </c>
      <c r="H137" s="167"/>
      <c r="I137" s="167"/>
      <c r="J137" s="56"/>
      <c r="K137" s="57"/>
      <c r="L137" s="57"/>
      <c r="M137" s="57"/>
      <c r="N137" s="57"/>
      <c r="O137" s="17"/>
      <c r="P137" s="18"/>
      <c r="Q137" s="18"/>
      <c r="R137" s="59"/>
    </row>
    <row r="138" spans="4:18" ht="15.5" hidden="1">
      <c r="D138" s="52">
        <f t="shared" si="5"/>
        <v>134</v>
      </c>
      <c r="E138" s="60"/>
      <c r="F138" s="46" t="str">
        <f>IFERROR(VLOOKUP(Table21316202111[[#This Row],[Player No]],Table11[[No]:[Province]],2,0),"")</f>
        <v/>
      </c>
      <c r="G138" s="47" t="str">
        <f>IFERROR(VLOOKUP(Table213162038[[#This Row],[Player No]],Table11[[No]:[Province]],3,0),"")</f>
        <v/>
      </c>
      <c r="H138" s="167"/>
      <c r="I138" s="167"/>
      <c r="J138" s="56"/>
      <c r="K138" s="57"/>
      <c r="L138" s="57"/>
      <c r="M138" s="57"/>
      <c r="N138" s="57"/>
      <c r="O138" s="17"/>
      <c r="P138" s="18"/>
      <c r="Q138" s="18"/>
      <c r="R138" s="59"/>
    </row>
    <row r="139" spans="4:18" ht="15.5" hidden="1">
      <c r="D139" s="52">
        <f t="shared" si="5"/>
        <v>135</v>
      </c>
      <c r="E139" s="60"/>
      <c r="F139" s="46" t="str">
        <f>IFERROR(VLOOKUP(Table21316202111[[#This Row],[Player No]],Table11[[No]:[Province]],2,0),"")</f>
        <v/>
      </c>
      <c r="G139" s="47" t="str">
        <f>IFERROR(VLOOKUP(Table213162038[[#This Row],[Player No]],Table11[[No]:[Province]],3,0),"")</f>
        <v/>
      </c>
      <c r="H139" s="167"/>
      <c r="I139" s="167"/>
      <c r="J139" s="56"/>
      <c r="K139" s="57"/>
      <c r="L139" s="57"/>
      <c r="M139" s="57"/>
      <c r="N139" s="57"/>
      <c r="O139" s="17"/>
      <c r="P139" s="18"/>
      <c r="Q139" s="18"/>
      <c r="R139" s="59"/>
    </row>
    <row r="140" spans="4:18" ht="15.5" hidden="1">
      <c r="D140" s="52">
        <f t="shared" si="5"/>
        <v>136</v>
      </c>
      <c r="E140" s="60"/>
      <c r="F140" s="46" t="str">
        <f>IFERROR(VLOOKUP(Table21316202111[[#This Row],[Player No]],Table11[[No]:[Province]],2,0),"")</f>
        <v/>
      </c>
      <c r="G140" s="47" t="str">
        <f>IFERROR(VLOOKUP(Table213162038[[#This Row],[Player No]],Table11[[No]:[Province]],3,0),"")</f>
        <v/>
      </c>
      <c r="H140" s="167"/>
      <c r="I140" s="167"/>
      <c r="J140" s="56"/>
      <c r="K140" s="57"/>
      <c r="L140" s="57"/>
      <c r="M140" s="57"/>
      <c r="N140" s="57"/>
      <c r="O140" s="17"/>
      <c r="P140" s="18"/>
      <c r="Q140" s="18"/>
      <c r="R140" s="59"/>
    </row>
    <row r="141" spans="4:18" ht="15.5" hidden="1">
      <c r="D141" s="52">
        <f t="shared" si="5"/>
        <v>137</v>
      </c>
      <c r="E141" s="60"/>
      <c r="F141" s="46" t="str">
        <f>IFERROR(VLOOKUP(Table21316202111[[#This Row],[Player No]],Table11[[No]:[Province]],2,0),"")</f>
        <v/>
      </c>
      <c r="G141" s="47" t="str">
        <f>IFERROR(VLOOKUP(Table213162038[[#This Row],[Player No]],Table11[[No]:[Province]],3,0),"")</f>
        <v/>
      </c>
      <c r="H141" s="167"/>
      <c r="I141" s="167"/>
      <c r="J141" s="56"/>
      <c r="K141" s="57"/>
      <c r="L141" s="57"/>
      <c r="M141" s="57"/>
      <c r="N141" s="57"/>
      <c r="O141" s="17"/>
      <c r="P141" s="18"/>
      <c r="Q141" s="18"/>
      <c r="R141" s="59"/>
    </row>
    <row r="142" spans="4:18" ht="15.5" hidden="1">
      <c r="D142" s="52">
        <f t="shared" si="5"/>
        <v>138</v>
      </c>
      <c r="E142" s="60"/>
      <c r="F142" s="46" t="str">
        <f>IFERROR(VLOOKUP(Table21316202111[[#This Row],[Player No]],Table11[[No]:[Province]],2,0),"")</f>
        <v/>
      </c>
      <c r="G142" s="47" t="str">
        <f>IFERROR(VLOOKUP(Table213162038[[#This Row],[Player No]],Table11[[No]:[Province]],3,0),"")</f>
        <v/>
      </c>
      <c r="H142" s="167"/>
      <c r="I142" s="167"/>
      <c r="J142" s="56"/>
      <c r="K142" s="57"/>
      <c r="L142" s="57"/>
      <c r="M142" s="57"/>
      <c r="N142" s="57"/>
      <c r="O142" s="17"/>
      <c r="P142" s="18"/>
      <c r="Q142" s="18"/>
      <c r="R142" s="59"/>
    </row>
    <row r="143" spans="4:18" ht="15.5" hidden="1">
      <c r="D143" s="52">
        <f t="shared" si="5"/>
        <v>139</v>
      </c>
      <c r="E143" s="60"/>
      <c r="F143" s="46" t="str">
        <f>IFERROR(VLOOKUP(Table21316202111[[#This Row],[Player No]],Table11[[No]:[Province]],2,0),"")</f>
        <v/>
      </c>
      <c r="G143" s="47" t="str">
        <f>IFERROR(VLOOKUP(Table213162038[[#This Row],[Player No]],Table11[[No]:[Province]],3,0),"")</f>
        <v/>
      </c>
      <c r="H143" s="167"/>
      <c r="I143" s="167"/>
      <c r="J143" s="56"/>
      <c r="K143" s="57"/>
      <c r="L143" s="57"/>
      <c r="M143" s="57"/>
      <c r="N143" s="57"/>
      <c r="O143" s="17"/>
      <c r="P143" s="18"/>
      <c r="Q143" s="18"/>
      <c r="R143" s="59"/>
    </row>
    <row r="144" spans="4:18" ht="15.5" hidden="1">
      <c r="D144" s="52">
        <f t="shared" si="5"/>
        <v>140</v>
      </c>
      <c r="E144" s="60"/>
      <c r="F144" s="46" t="str">
        <f>IFERROR(VLOOKUP(Table21316202111[[#This Row],[Player No]],Table11[[No]:[Province]],2,0),"")</f>
        <v/>
      </c>
      <c r="G144" s="47" t="str">
        <f>IFERROR(VLOOKUP(Table213162038[[#This Row],[Player No]],Table11[[No]:[Province]],3,0),"")</f>
        <v/>
      </c>
      <c r="H144" s="167"/>
      <c r="I144" s="167"/>
      <c r="J144" s="56"/>
      <c r="K144" s="57"/>
      <c r="L144" s="57"/>
      <c r="M144" s="57"/>
      <c r="N144" s="57"/>
      <c r="O144" s="17"/>
      <c r="P144" s="18"/>
      <c r="Q144" s="18"/>
      <c r="R144" s="59"/>
    </row>
    <row r="145" spans="4:18" ht="15.5" hidden="1">
      <c r="D145" s="52">
        <f t="shared" si="5"/>
        <v>141</v>
      </c>
      <c r="E145" s="60"/>
      <c r="F145" s="46" t="str">
        <f>IFERROR(VLOOKUP(Table21316202111[[#This Row],[Player No]],Table11[[No]:[Province]],2,0),"")</f>
        <v/>
      </c>
      <c r="G145" s="47" t="str">
        <f>IFERROR(VLOOKUP(Table213162038[[#This Row],[Player No]],Table11[[No]:[Province]],3,0),"")</f>
        <v/>
      </c>
      <c r="H145" s="167"/>
      <c r="I145" s="167"/>
      <c r="J145" s="56"/>
      <c r="K145" s="57"/>
      <c r="L145" s="57"/>
      <c r="M145" s="57"/>
      <c r="N145" s="57"/>
      <c r="O145" s="17"/>
      <c r="P145" s="18"/>
      <c r="Q145" s="18"/>
      <c r="R145" s="59"/>
    </row>
    <row r="146" spans="4:18" ht="15.5" hidden="1">
      <c r="D146" s="52">
        <f t="shared" si="5"/>
        <v>142</v>
      </c>
      <c r="E146" s="60"/>
      <c r="F146" s="46" t="str">
        <f>IFERROR(VLOOKUP(Table21316202111[[#This Row],[Player No]],Table11[[No]:[Province]],2,0),"")</f>
        <v/>
      </c>
      <c r="G146" s="47" t="str">
        <f>IFERROR(VLOOKUP(Table213162038[[#This Row],[Player No]],Table11[[No]:[Province]],3,0),"")</f>
        <v/>
      </c>
      <c r="H146" s="167"/>
      <c r="I146" s="167"/>
      <c r="J146" s="56"/>
      <c r="K146" s="57"/>
      <c r="L146" s="57"/>
      <c r="M146" s="57"/>
      <c r="N146" s="57"/>
      <c r="O146" s="17"/>
      <c r="P146" s="18"/>
      <c r="Q146" s="18"/>
      <c r="R146" s="59"/>
    </row>
    <row r="147" spans="4:18" ht="15.5" hidden="1">
      <c r="D147" s="52">
        <f t="shared" si="5"/>
        <v>143</v>
      </c>
      <c r="E147" s="60"/>
      <c r="F147" s="46" t="str">
        <f>IFERROR(VLOOKUP(Table21316202111[[#This Row],[Player No]],Table11[[No]:[Province]],2,0),"")</f>
        <v/>
      </c>
      <c r="G147" s="47" t="str">
        <f>IFERROR(VLOOKUP(Table213162038[[#This Row],[Player No]],Table11[[No]:[Province]],3,0),"")</f>
        <v/>
      </c>
      <c r="H147" s="167"/>
      <c r="I147" s="167"/>
      <c r="J147" s="56"/>
      <c r="K147" s="57"/>
      <c r="L147" s="57"/>
      <c r="M147" s="57"/>
      <c r="N147" s="57"/>
      <c r="O147" s="17"/>
      <c r="P147" s="18"/>
      <c r="Q147" s="18"/>
      <c r="R147" s="59"/>
    </row>
    <row r="148" spans="4:18" ht="15.5" hidden="1">
      <c r="D148" s="52">
        <f t="shared" si="5"/>
        <v>144</v>
      </c>
      <c r="E148" s="60"/>
      <c r="F148" s="46" t="str">
        <f>IFERROR(VLOOKUP(Table21316202111[[#This Row],[Player No]],Table11[[No]:[Province]],2,0),"")</f>
        <v/>
      </c>
      <c r="G148" s="47" t="str">
        <f>IFERROR(VLOOKUP(Table213162038[[#This Row],[Player No]],Table11[[No]:[Province]],3,0),"")</f>
        <v/>
      </c>
      <c r="H148" s="167"/>
      <c r="I148" s="167"/>
      <c r="J148" s="56"/>
      <c r="K148" s="57"/>
      <c r="L148" s="57"/>
      <c r="M148" s="57"/>
      <c r="N148" s="57"/>
      <c r="O148" s="17"/>
      <c r="P148" s="18"/>
      <c r="Q148" s="18"/>
      <c r="R148" s="59"/>
    </row>
    <row r="149" spans="4:18" ht="15.5" hidden="1">
      <c r="D149" s="52">
        <f t="shared" si="5"/>
        <v>145</v>
      </c>
      <c r="E149" s="60"/>
      <c r="F149" s="46" t="str">
        <f>IFERROR(VLOOKUP(Table21316202111[[#This Row],[Player No]],Table11[[No]:[Province]],2,0),"")</f>
        <v/>
      </c>
      <c r="G149" s="47" t="str">
        <f>IFERROR(VLOOKUP(Table213162038[[#This Row],[Player No]],Table11[[No]:[Province]],3,0),"")</f>
        <v/>
      </c>
      <c r="H149" s="167"/>
      <c r="I149" s="167"/>
      <c r="J149" s="56"/>
      <c r="K149" s="57"/>
      <c r="L149" s="57"/>
      <c r="M149" s="57"/>
      <c r="N149" s="57"/>
      <c r="O149" s="17"/>
      <c r="P149" s="18"/>
      <c r="Q149" s="18"/>
      <c r="R149" s="59"/>
    </row>
    <row r="150" spans="4:18" ht="15.5" hidden="1">
      <c r="D150" s="52">
        <f t="shared" si="5"/>
        <v>146</v>
      </c>
      <c r="E150" s="60"/>
      <c r="F150" s="46" t="str">
        <f>IFERROR(VLOOKUP(Table21316202111[[#This Row],[Player No]],Table11[[No]:[Province]],2,0),"")</f>
        <v/>
      </c>
      <c r="G150" s="47" t="str">
        <f>IFERROR(VLOOKUP(Table213162038[[#This Row],[Player No]],Table11[[No]:[Province]],3,0),"")</f>
        <v/>
      </c>
      <c r="H150" s="167"/>
      <c r="I150" s="167"/>
      <c r="J150" s="56"/>
      <c r="K150" s="57"/>
      <c r="L150" s="57"/>
      <c r="M150" s="57"/>
      <c r="N150" s="57"/>
      <c r="O150" s="17"/>
      <c r="P150" s="18"/>
      <c r="Q150" s="18"/>
      <c r="R150" s="59"/>
    </row>
    <row r="151" spans="4:18" ht="15.5" hidden="1">
      <c r="D151" s="52">
        <f t="shared" si="5"/>
        <v>147</v>
      </c>
      <c r="E151" s="60"/>
      <c r="F151" s="46" t="str">
        <f>IFERROR(VLOOKUP(Table21316202111[[#This Row],[Player No]],Table11[[No]:[Province]],2,0),"")</f>
        <v/>
      </c>
      <c r="G151" s="47" t="str">
        <f>IFERROR(VLOOKUP(Table213162038[[#This Row],[Player No]],Table11[[No]:[Province]],3,0),"")</f>
        <v/>
      </c>
      <c r="H151" s="167"/>
      <c r="I151" s="167"/>
      <c r="J151" s="56"/>
      <c r="K151" s="57"/>
      <c r="L151" s="57"/>
      <c r="M151" s="57"/>
      <c r="N151" s="57"/>
      <c r="O151" s="17"/>
      <c r="P151" s="18"/>
      <c r="Q151" s="18"/>
      <c r="R151" s="59"/>
    </row>
    <row r="152" spans="4:18" ht="15.5" hidden="1">
      <c r="D152" s="52">
        <f t="shared" si="5"/>
        <v>148</v>
      </c>
      <c r="E152" s="60"/>
      <c r="F152" s="46" t="str">
        <f>IFERROR(VLOOKUP(Table21316202111[[#This Row],[Player No]],Table11[[No]:[Province]],2,0),"")</f>
        <v/>
      </c>
      <c r="G152" s="47" t="str">
        <f>IFERROR(VLOOKUP(Table213162038[[#This Row],[Player No]],Table11[[No]:[Province]],3,0),"")</f>
        <v/>
      </c>
      <c r="H152" s="167"/>
      <c r="I152" s="167"/>
      <c r="J152" s="56"/>
      <c r="K152" s="57"/>
      <c r="L152" s="57"/>
      <c r="M152" s="57"/>
      <c r="N152" s="57"/>
      <c r="O152" s="17"/>
      <c r="P152" s="18"/>
      <c r="Q152" s="18"/>
      <c r="R152" s="59"/>
    </row>
    <row r="153" spans="4:18" ht="15.5" hidden="1">
      <c r="D153" s="52">
        <f t="shared" si="5"/>
        <v>149</v>
      </c>
      <c r="E153" s="60"/>
      <c r="F153" s="46" t="str">
        <f>IFERROR(VLOOKUP(Table21316202111[[#This Row],[Player No]],Table11[[No]:[Province]],2,0),"")</f>
        <v/>
      </c>
      <c r="G153" s="47" t="str">
        <f>IFERROR(VLOOKUP(Table213162038[[#This Row],[Player No]],Table11[[No]:[Province]],3,0),"")</f>
        <v/>
      </c>
      <c r="H153" s="167"/>
      <c r="I153" s="167"/>
      <c r="J153" s="56"/>
      <c r="K153" s="57"/>
      <c r="L153" s="57"/>
      <c r="M153" s="57"/>
      <c r="N153" s="57"/>
      <c r="O153" s="17"/>
      <c r="P153" s="18"/>
      <c r="Q153" s="18"/>
      <c r="R153" s="59"/>
    </row>
    <row r="154" spans="4:18" ht="15.5" hidden="1">
      <c r="D154" s="52">
        <f t="shared" si="5"/>
        <v>150</v>
      </c>
      <c r="E154" s="60"/>
      <c r="F154" s="46" t="str">
        <f>IFERROR(VLOOKUP(Table21316202111[[#This Row],[Player No]],Table11[[No]:[Province]],2,0),"")</f>
        <v/>
      </c>
      <c r="G154" s="47" t="str">
        <f>IFERROR(VLOOKUP(Table213162038[[#This Row],[Player No]],Table11[[No]:[Province]],3,0),"")</f>
        <v/>
      </c>
      <c r="H154" s="167"/>
      <c r="I154" s="167"/>
      <c r="J154" s="56"/>
      <c r="K154" s="57"/>
      <c r="L154" s="57"/>
      <c r="M154" s="57"/>
      <c r="N154" s="57"/>
      <c r="O154" s="17"/>
      <c r="P154" s="18"/>
      <c r="Q154" s="18"/>
      <c r="R154" s="59"/>
    </row>
    <row r="155" spans="4:18" ht="15.5" hidden="1">
      <c r="D155" s="52">
        <f t="shared" si="5"/>
        <v>151</v>
      </c>
      <c r="E155" s="60"/>
      <c r="F155" s="46" t="str">
        <f>IFERROR(VLOOKUP(Table21316202111[[#This Row],[Player No]],Table11[[No]:[Province]],2,0),"")</f>
        <v/>
      </c>
      <c r="G155" s="47" t="str">
        <f>IFERROR(VLOOKUP(Table213162038[[#This Row],[Player No]],Table11[[No]:[Province]],3,0),"")</f>
        <v/>
      </c>
      <c r="H155" s="167"/>
      <c r="I155" s="167"/>
      <c r="J155" s="56"/>
      <c r="K155" s="57"/>
      <c r="L155" s="57"/>
      <c r="M155" s="57"/>
      <c r="N155" s="57"/>
      <c r="O155" s="17"/>
      <c r="P155" s="18"/>
      <c r="Q155" s="18"/>
      <c r="R155" s="59"/>
    </row>
    <row r="156" spans="4:18" ht="15.5" hidden="1">
      <c r="D156" s="52">
        <f t="shared" si="5"/>
        <v>152</v>
      </c>
      <c r="E156" s="60"/>
      <c r="F156" s="46" t="str">
        <f>IFERROR(VLOOKUP(Table21316202111[[#This Row],[Player No]],Table11[[No]:[Province]],2,0),"")</f>
        <v/>
      </c>
      <c r="G156" s="47" t="str">
        <f>IFERROR(VLOOKUP(Table213162038[[#This Row],[Player No]],Table11[[No]:[Province]],3,0),"")</f>
        <v/>
      </c>
      <c r="H156" s="167"/>
      <c r="I156" s="167"/>
      <c r="J156" s="56"/>
      <c r="K156" s="57"/>
      <c r="L156" s="57"/>
      <c r="M156" s="57"/>
      <c r="N156" s="57"/>
      <c r="O156" s="17"/>
      <c r="P156" s="18"/>
      <c r="Q156" s="18"/>
      <c r="R156" s="59"/>
    </row>
    <row r="157" spans="4:18" ht="15.5" hidden="1">
      <c r="D157" s="52">
        <f t="shared" si="5"/>
        <v>153</v>
      </c>
      <c r="E157" s="60"/>
      <c r="F157" s="46" t="str">
        <f>IFERROR(VLOOKUP(Table21316202111[[#This Row],[Player No]],Table11[[No]:[Province]],2,0),"")</f>
        <v/>
      </c>
      <c r="G157" s="47" t="str">
        <f>IFERROR(VLOOKUP(Table213162038[[#This Row],[Player No]],Table11[[No]:[Province]],3,0),"")</f>
        <v/>
      </c>
      <c r="H157" s="167"/>
      <c r="I157" s="167"/>
      <c r="J157" s="56"/>
      <c r="K157" s="57"/>
      <c r="L157" s="57"/>
      <c r="M157" s="57"/>
      <c r="N157" s="57"/>
      <c r="O157" s="17"/>
      <c r="P157" s="18"/>
      <c r="Q157" s="18"/>
      <c r="R157" s="59"/>
    </row>
    <row r="158" spans="4:18" ht="15.5" hidden="1">
      <c r="D158" s="52">
        <f t="shared" si="5"/>
        <v>154</v>
      </c>
      <c r="E158" s="60"/>
      <c r="F158" s="46" t="str">
        <f>IFERROR(VLOOKUP(Table21316202111[[#This Row],[Player No]],Table11[[No]:[Province]],2,0),"")</f>
        <v/>
      </c>
      <c r="G158" s="47" t="str">
        <f>IFERROR(VLOOKUP(Table213162038[[#This Row],[Player No]],Table11[[No]:[Province]],3,0),"")</f>
        <v/>
      </c>
      <c r="H158" s="167"/>
      <c r="I158" s="167"/>
      <c r="J158" s="56"/>
      <c r="K158" s="57"/>
      <c r="L158" s="57"/>
      <c r="M158" s="57"/>
      <c r="N158" s="57"/>
      <c r="O158" s="17"/>
      <c r="P158" s="18"/>
      <c r="Q158" s="18"/>
      <c r="R158" s="59"/>
    </row>
    <row r="159" spans="4:18" ht="15.5" hidden="1">
      <c r="D159" s="52">
        <f t="shared" si="5"/>
        <v>155</v>
      </c>
      <c r="E159" s="60"/>
      <c r="F159" s="46" t="str">
        <f>IFERROR(VLOOKUP(Table21316202111[[#This Row],[Player No]],Table11[[No]:[Province]],2,0),"")</f>
        <v/>
      </c>
      <c r="G159" s="47" t="str">
        <f>IFERROR(VLOOKUP(Table213162038[[#This Row],[Player No]],Table11[[No]:[Province]],3,0),"")</f>
        <v/>
      </c>
      <c r="H159" s="167"/>
      <c r="I159" s="167"/>
      <c r="J159" s="56"/>
      <c r="K159" s="57"/>
      <c r="L159" s="57"/>
      <c r="M159" s="57"/>
      <c r="N159" s="57"/>
      <c r="O159" s="17"/>
      <c r="P159" s="18"/>
      <c r="Q159" s="18"/>
      <c r="R159" s="59"/>
    </row>
    <row r="160" spans="4:18" ht="15.5" hidden="1">
      <c r="D160" s="52">
        <f t="shared" si="5"/>
        <v>156</v>
      </c>
      <c r="E160" s="60"/>
      <c r="F160" s="46" t="str">
        <f>IFERROR(VLOOKUP(Table21316202111[[#This Row],[Player No]],Table11[[No]:[Province]],2,0),"")</f>
        <v/>
      </c>
      <c r="G160" s="47" t="str">
        <f>IFERROR(VLOOKUP(Table213162038[[#This Row],[Player No]],Table11[[No]:[Province]],3,0),"")</f>
        <v/>
      </c>
      <c r="H160" s="167"/>
      <c r="I160" s="167"/>
      <c r="J160" s="56"/>
      <c r="K160" s="57"/>
      <c r="L160" s="57"/>
      <c r="M160" s="57"/>
      <c r="N160" s="57"/>
      <c r="O160" s="17"/>
      <c r="P160" s="18"/>
      <c r="Q160" s="18"/>
      <c r="R160" s="59"/>
    </row>
    <row r="161" spans="4:18" ht="15.5" hidden="1">
      <c r="D161" s="52">
        <f t="shared" si="5"/>
        <v>157</v>
      </c>
      <c r="E161" s="60"/>
      <c r="F161" s="46" t="str">
        <f>IFERROR(VLOOKUP(Table21316202111[[#This Row],[Player No]],Table11[[No]:[Province]],2,0),"")</f>
        <v/>
      </c>
      <c r="G161" s="47" t="str">
        <f>IFERROR(VLOOKUP(Table213162038[[#This Row],[Player No]],Table11[[No]:[Province]],3,0),"")</f>
        <v/>
      </c>
      <c r="H161" s="167"/>
      <c r="I161" s="167"/>
      <c r="J161" s="56"/>
      <c r="K161" s="57"/>
      <c r="L161" s="57"/>
      <c r="M161" s="57"/>
      <c r="N161" s="57"/>
      <c r="O161" s="17"/>
      <c r="P161" s="18"/>
      <c r="Q161" s="18"/>
      <c r="R161" s="59"/>
    </row>
    <row r="162" spans="4:18" ht="15.5" hidden="1">
      <c r="D162" s="52">
        <f t="shared" si="5"/>
        <v>158</v>
      </c>
      <c r="E162" s="60"/>
      <c r="F162" s="46" t="str">
        <f>IFERROR(VLOOKUP(Table21316202111[[#This Row],[Player No]],Table11[[No]:[Province]],2,0),"")</f>
        <v/>
      </c>
      <c r="G162" s="47" t="str">
        <f>IFERROR(VLOOKUP(Table213162038[[#This Row],[Player No]],Table11[[No]:[Province]],3,0),"")</f>
        <v/>
      </c>
      <c r="H162" s="167"/>
      <c r="I162" s="167"/>
      <c r="J162" s="56"/>
      <c r="K162" s="57"/>
      <c r="L162" s="57"/>
      <c r="M162" s="57"/>
      <c r="N162" s="57"/>
      <c r="O162" s="17"/>
      <c r="P162" s="18"/>
      <c r="Q162" s="18"/>
      <c r="R162" s="59"/>
    </row>
    <row r="163" spans="4:18" ht="15.5" hidden="1">
      <c r="D163" s="52">
        <f t="shared" si="5"/>
        <v>159</v>
      </c>
      <c r="E163" s="60"/>
      <c r="F163" s="46" t="str">
        <f>IFERROR(VLOOKUP(Table21316202111[[#This Row],[Player No]],Table11[[No]:[Province]],2,0),"")</f>
        <v/>
      </c>
      <c r="G163" s="47" t="str">
        <f>IFERROR(VLOOKUP(Table213162038[[#This Row],[Player No]],Table11[[No]:[Province]],3,0),"")</f>
        <v/>
      </c>
      <c r="H163" s="167"/>
      <c r="I163" s="167"/>
      <c r="J163" s="56"/>
      <c r="K163" s="57"/>
      <c r="L163" s="57"/>
      <c r="M163" s="57"/>
      <c r="N163" s="57"/>
      <c r="O163" s="17"/>
      <c r="P163" s="18"/>
      <c r="Q163" s="18"/>
      <c r="R163" s="59"/>
    </row>
    <row r="164" spans="4:18" ht="15.5" hidden="1">
      <c r="D164" s="52">
        <f t="shared" si="5"/>
        <v>160</v>
      </c>
      <c r="E164" s="60"/>
      <c r="F164" s="46" t="str">
        <f>IFERROR(VLOOKUP(Table21316202111[[#This Row],[Player No]],Table11[[No]:[Province]],2,0),"")</f>
        <v/>
      </c>
      <c r="G164" s="47" t="str">
        <f>IFERROR(VLOOKUP(Table213162038[[#This Row],[Player No]],Table11[[No]:[Province]],3,0),"")</f>
        <v/>
      </c>
      <c r="H164" s="167"/>
      <c r="I164" s="167"/>
      <c r="J164" s="56"/>
      <c r="K164" s="57"/>
      <c r="L164" s="57"/>
      <c r="M164" s="57"/>
      <c r="N164" s="57"/>
      <c r="O164" s="17"/>
      <c r="P164" s="18"/>
      <c r="Q164" s="18"/>
      <c r="R164" s="59"/>
    </row>
    <row r="165" spans="4:18" ht="15.5" hidden="1">
      <c r="D165" s="52">
        <f t="shared" si="5"/>
        <v>161</v>
      </c>
      <c r="E165" s="60"/>
      <c r="F165" s="46" t="str">
        <f>IFERROR(VLOOKUP(Table21316202111[[#This Row],[Player No]],Table11[[No]:[Province]],2,0),"")</f>
        <v/>
      </c>
      <c r="G165" s="47" t="str">
        <f>IFERROR(VLOOKUP(Table213162038[[#This Row],[Player No]],Table11[[No]:[Province]],3,0),"")</f>
        <v/>
      </c>
      <c r="H165" s="167"/>
      <c r="I165" s="167"/>
      <c r="J165" s="56"/>
      <c r="K165" s="57"/>
      <c r="L165" s="57"/>
      <c r="M165" s="57"/>
      <c r="N165" s="57"/>
      <c r="O165" s="17"/>
      <c r="P165" s="18"/>
      <c r="Q165" s="18"/>
      <c r="R165" s="59"/>
    </row>
    <row r="166" spans="4:18" ht="15.5" hidden="1">
      <c r="D166" s="52">
        <f t="shared" si="5"/>
        <v>162</v>
      </c>
      <c r="E166" s="60"/>
      <c r="F166" s="46" t="str">
        <f>IFERROR(VLOOKUP(Table21316202111[[#This Row],[Player No]],Table11[[No]:[Province]],2,0),"")</f>
        <v/>
      </c>
      <c r="G166" s="47" t="str">
        <f>IFERROR(VLOOKUP(Table213162038[[#This Row],[Player No]],Table11[[No]:[Province]],3,0),"")</f>
        <v/>
      </c>
      <c r="H166" s="167"/>
      <c r="I166" s="167"/>
      <c r="J166" s="56"/>
      <c r="K166" s="57"/>
      <c r="L166" s="57"/>
      <c r="M166" s="57"/>
      <c r="N166" s="57"/>
      <c r="O166" s="17"/>
      <c r="P166" s="18"/>
      <c r="Q166" s="18"/>
      <c r="R166" s="59"/>
    </row>
    <row r="167" spans="4:18" ht="15.5" hidden="1">
      <c r="D167" s="52">
        <f t="shared" si="5"/>
        <v>163</v>
      </c>
      <c r="E167" s="60"/>
      <c r="F167" s="46" t="str">
        <f>IFERROR(VLOOKUP(Table21316202111[[#This Row],[Player No]],Table11[[No]:[Province]],2,0),"")</f>
        <v/>
      </c>
      <c r="G167" s="47" t="str">
        <f>IFERROR(VLOOKUP(Table213162038[[#This Row],[Player No]],Table11[[No]:[Province]],3,0),"")</f>
        <v/>
      </c>
      <c r="H167" s="167"/>
      <c r="I167" s="167"/>
      <c r="J167" s="56"/>
      <c r="K167" s="57"/>
      <c r="L167" s="57"/>
      <c r="M167" s="57"/>
      <c r="N167" s="57"/>
      <c r="O167" s="17"/>
      <c r="P167" s="18"/>
      <c r="Q167" s="18"/>
      <c r="R167" s="59"/>
    </row>
    <row r="168" spans="4:18" ht="15.5" hidden="1">
      <c r="D168" s="52">
        <f t="shared" si="5"/>
        <v>164</v>
      </c>
      <c r="E168" s="60"/>
      <c r="F168" s="46" t="str">
        <f>IFERROR(VLOOKUP(Table21316202111[[#This Row],[Player No]],Table11[[No]:[Province]],2,0),"")</f>
        <v/>
      </c>
      <c r="G168" s="47" t="str">
        <f>IFERROR(VLOOKUP(Table213162038[[#This Row],[Player No]],Table11[[No]:[Province]],3,0),"")</f>
        <v/>
      </c>
      <c r="H168" s="167"/>
      <c r="I168" s="167"/>
      <c r="J168" s="56"/>
      <c r="K168" s="57"/>
      <c r="L168" s="57"/>
      <c r="M168" s="57"/>
      <c r="N168" s="57"/>
      <c r="O168" s="17"/>
      <c r="P168" s="18"/>
      <c r="Q168" s="18"/>
      <c r="R168" s="59"/>
    </row>
    <row r="169" spans="4:18" ht="15.5" hidden="1">
      <c r="D169" s="52">
        <f t="shared" si="5"/>
        <v>165</v>
      </c>
      <c r="E169" s="60"/>
      <c r="F169" s="46" t="str">
        <f>IFERROR(VLOOKUP(Table21316202111[[#This Row],[Player No]],Table11[[No]:[Province]],2,0),"")</f>
        <v/>
      </c>
      <c r="G169" s="47" t="str">
        <f>IFERROR(VLOOKUP(Table213162038[[#This Row],[Player No]],Table11[[No]:[Province]],3,0),"")</f>
        <v/>
      </c>
      <c r="H169" s="167"/>
      <c r="I169" s="167"/>
      <c r="J169" s="56"/>
      <c r="K169" s="57"/>
      <c r="L169" s="57"/>
      <c r="M169" s="57"/>
      <c r="N169" s="57"/>
      <c r="O169" s="17"/>
      <c r="P169" s="18"/>
      <c r="Q169" s="18"/>
      <c r="R169" s="59"/>
    </row>
    <row r="170" spans="4:18" ht="15.5" hidden="1">
      <c r="D170" s="52">
        <f t="shared" si="5"/>
        <v>166</v>
      </c>
      <c r="E170" s="60"/>
      <c r="F170" s="46" t="str">
        <f>IFERROR(VLOOKUP(Table21316202111[[#This Row],[Player No]],Table11[[No]:[Province]],2,0),"")</f>
        <v/>
      </c>
      <c r="G170" s="47" t="str">
        <f>IFERROR(VLOOKUP(Table213162038[[#This Row],[Player No]],Table11[[No]:[Province]],3,0),"")</f>
        <v/>
      </c>
      <c r="H170" s="167"/>
      <c r="I170" s="167"/>
      <c r="J170" s="56"/>
      <c r="K170" s="57"/>
      <c r="L170" s="57"/>
      <c r="M170" s="57"/>
      <c r="N170" s="57"/>
      <c r="O170" s="17"/>
      <c r="P170" s="18"/>
      <c r="Q170" s="18"/>
      <c r="R170" s="59"/>
    </row>
    <row r="171" spans="4:18" ht="15.5" hidden="1">
      <c r="D171" s="52">
        <f t="shared" si="5"/>
        <v>167</v>
      </c>
      <c r="E171" s="60"/>
      <c r="F171" s="46" t="str">
        <f>IFERROR(VLOOKUP(Table21316202111[[#This Row],[Player No]],Table11[[No]:[Province]],2,0),"")</f>
        <v/>
      </c>
      <c r="G171" s="47" t="str">
        <f>IFERROR(VLOOKUP(Table213162038[[#This Row],[Player No]],Table11[[No]:[Province]],3,0),"")</f>
        <v/>
      </c>
      <c r="H171" s="167"/>
      <c r="I171" s="167"/>
      <c r="J171" s="56"/>
      <c r="K171" s="57"/>
      <c r="L171" s="57"/>
      <c r="M171" s="57"/>
      <c r="N171" s="57"/>
      <c r="O171" s="17"/>
      <c r="P171" s="18"/>
      <c r="Q171" s="18"/>
      <c r="R171" s="59"/>
    </row>
    <row r="172" spans="4:18" ht="15.5" hidden="1">
      <c r="D172" s="52">
        <f t="shared" si="5"/>
        <v>168</v>
      </c>
      <c r="E172" s="60"/>
      <c r="F172" s="46" t="str">
        <f>IFERROR(VLOOKUP(Table21316202111[[#This Row],[Player No]],Table11[[No]:[Province]],2,0),"")</f>
        <v/>
      </c>
      <c r="G172" s="47" t="str">
        <f>IFERROR(VLOOKUP(Table213162038[[#This Row],[Player No]],Table11[[No]:[Province]],3,0),"")</f>
        <v/>
      </c>
      <c r="H172" s="167"/>
      <c r="I172" s="167"/>
      <c r="J172" s="56"/>
      <c r="K172" s="57"/>
      <c r="L172" s="57"/>
      <c r="M172" s="57"/>
      <c r="N172" s="57"/>
      <c r="O172" s="17"/>
      <c r="P172" s="18"/>
      <c r="Q172" s="18"/>
      <c r="R172" s="59"/>
    </row>
    <row r="173" spans="4:18" ht="15.5" hidden="1">
      <c r="D173" s="52">
        <f t="shared" si="5"/>
        <v>169</v>
      </c>
      <c r="E173" s="60"/>
      <c r="F173" s="46" t="str">
        <f>IFERROR(VLOOKUP(Table21316202111[[#This Row],[Player No]],Table11[[No]:[Province]],2,0),"")</f>
        <v/>
      </c>
      <c r="G173" s="47" t="str">
        <f>IFERROR(VLOOKUP(Table213162038[[#This Row],[Player No]],Table11[[No]:[Province]],3,0),"")</f>
        <v/>
      </c>
      <c r="H173" s="167"/>
      <c r="I173" s="167"/>
      <c r="J173" s="56"/>
      <c r="K173" s="57"/>
      <c r="L173" s="57"/>
      <c r="M173" s="57"/>
      <c r="N173" s="57"/>
      <c r="O173" s="17"/>
      <c r="P173" s="18"/>
      <c r="Q173" s="18"/>
      <c r="R173" s="59"/>
    </row>
    <row r="174" spans="4:18" ht="15.5" hidden="1">
      <c r="D174" s="52">
        <f t="shared" si="5"/>
        <v>170</v>
      </c>
      <c r="E174" s="60"/>
      <c r="F174" s="46" t="str">
        <f>IFERROR(VLOOKUP(Table21316202111[[#This Row],[Player No]],Table11[[No]:[Province]],2,0),"")</f>
        <v/>
      </c>
      <c r="G174" s="47" t="str">
        <f>IFERROR(VLOOKUP(Table213162038[[#This Row],[Player No]],Table11[[No]:[Province]],3,0),"")</f>
        <v/>
      </c>
      <c r="H174" s="167"/>
      <c r="I174" s="167"/>
      <c r="J174" s="56"/>
      <c r="K174" s="57"/>
      <c r="L174" s="57"/>
      <c r="M174" s="57"/>
      <c r="N174" s="57"/>
      <c r="O174" s="17"/>
      <c r="P174" s="18"/>
      <c r="Q174" s="18"/>
      <c r="R174" s="59"/>
    </row>
    <row r="175" spans="4:18" ht="15.5" hidden="1">
      <c r="D175" s="52">
        <f t="shared" si="5"/>
        <v>171</v>
      </c>
      <c r="E175" s="60"/>
      <c r="F175" s="46" t="str">
        <f>IFERROR(VLOOKUP(Table21316202111[[#This Row],[Player No]],Table11[[No]:[Province]],2,0),"")</f>
        <v/>
      </c>
      <c r="G175" s="47" t="str">
        <f>IFERROR(VLOOKUP(Table213162038[[#This Row],[Player No]],Table11[[No]:[Province]],3,0),"")</f>
        <v/>
      </c>
      <c r="H175" s="167"/>
      <c r="I175" s="167"/>
      <c r="J175" s="56"/>
      <c r="K175" s="57"/>
      <c r="L175" s="57"/>
      <c r="M175" s="57"/>
      <c r="N175" s="57"/>
      <c r="O175" s="17"/>
      <c r="P175" s="18"/>
      <c r="Q175" s="18"/>
      <c r="R175" s="59"/>
    </row>
    <row r="176" spans="4:18" ht="15.5" hidden="1">
      <c r="D176" s="52">
        <f t="shared" si="5"/>
        <v>172</v>
      </c>
      <c r="E176" s="60"/>
      <c r="F176" s="46" t="str">
        <f>IFERROR(VLOOKUP(Table21316202111[[#This Row],[Player No]],Table11[[No]:[Province]],2,0),"")</f>
        <v/>
      </c>
      <c r="G176" s="47" t="str">
        <f>IFERROR(VLOOKUP(Table213162038[[#This Row],[Player No]],Table11[[No]:[Province]],3,0),"")</f>
        <v/>
      </c>
      <c r="H176" s="167"/>
      <c r="I176" s="167"/>
      <c r="J176" s="56"/>
      <c r="K176" s="57"/>
      <c r="L176" s="57"/>
      <c r="M176" s="57"/>
      <c r="N176" s="57"/>
      <c r="O176" s="17"/>
      <c r="P176" s="18"/>
      <c r="Q176" s="18"/>
      <c r="R176" s="59"/>
    </row>
    <row r="177" spans="4:18" ht="15.5" hidden="1">
      <c r="D177" s="52">
        <f t="shared" si="5"/>
        <v>173</v>
      </c>
      <c r="E177" s="60"/>
      <c r="F177" s="46" t="str">
        <f>IFERROR(VLOOKUP(Table21316202111[[#This Row],[Player No]],Table11[[No]:[Province]],2,0),"")</f>
        <v/>
      </c>
      <c r="G177" s="47" t="str">
        <f>IFERROR(VLOOKUP(Table213162038[[#This Row],[Player No]],Table11[[No]:[Province]],3,0),"")</f>
        <v/>
      </c>
      <c r="H177" s="167"/>
      <c r="I177" s="167"/>
      <c r="J177" s="56"/>
      <c r="K177" s="57"/>
      <c r="L177" s="57"/>
      <c r="M177" s="57"/>
      <c r="N177" s="57"/>
      <c r="O177" s="17"/>
      <c r="P177" s="18"/>
      <c r="Q177" s="18"/>
      <c r="R177" s="59"/>
    </row>
    <row r="178" spans="4:18" ht="15.5" hidden="1">
      <c r="D178" s="52">
        <f t="shared" si="5"/>
        <v>174</v>
      </c>
      <c r="E178" s="60"/>
      <c r="F178" s="46" t="str">
        <f>IFERROR(VLOOKUP(Table21316202111[[#This Row],[Player No]],Table11[[No]:[Province]],2,0),"")</f>
        <v/>
      </c>
      <c r="G178" s="47" t="str">
        <f>IFERROR(VLOOKUP(Table213162038[[#This Row],[Player No]],Table11[[No]:[Province]],3,0),"")</f>
        <v/>
      </c>
      <c r="H178" s="167"/>
      <c r="I178" s="167"/>
      <c r="J178" s="56"/>
      <c r="K178" s="57"/>
      <c r="L178" s="57"/>
      <c r="M178" s="57"/>
      <c r="N178" s="57"/>
      <c r="O178" s="17"/>
      <c r="P178" s="18"/>
      <c r="Q178" s="18"/>
      <c r="R178" s="59"/>
    </row>
    <row r="179" spans="4:18" ht="15.5" hidden="1">
      <c r="D179" s="52">
        <f t="shared" si="5"/>
        <v>175</v>
      </c>
      <c r="E179" s="60"/>
      <c r="F179" s="46" t="str">
        <f>IFERROR(VLOOKUP(Table21316202111[[#This Row],[Player No]],Table11[[No]:[Province]],2,0),"")</f>
        <v/>
      </c>
      <c r="G179" s="47" t="str">
        <f>IFERROR(VLOOKUP(Table213162038[[#This Row],[Player No]],Table11[[No]:[Province]],3,0),"")</f>
        <v/>
      </c>
      <c r="H179" s="167"/>
      <c r="I179" s="167"/>
      <c r="J179" s="56"/>
      <c r="K179" s="57"/>
      <c r="L179" s="57"/>
      <c r="M179" s="57"/>
      <c r="N179" s="57"/>
      <c r="O179" s="17"/>
      <c r="P179" s="18"/>
      <c r="Q179" s="18"/>
      <c r="R179" s="59"/>
    </row>
    <row r="180" spans="4:18" ht="15.5" hidden="1">
      <c r="D180" s="52">
        <f t="shared" si="5"/>
        <v>176</v>
      </c>
      <c r="E180" s="60"/>
      <c r="F180" s="46" t="str">
        <f>IFERROR(VLOOKUP(Table21316202111[[#This Row],[Player No]],Table11[[No]:[Province]],2,0),"")</f>
        <v/>
      </c>
      <c r="G180" s="47" t="str">
        <f>IFERROR(VLOOKUP(Table213162038[[#This Row],[Player No]],Table11[[No]:[Province]],3,0),"")</f>
        <v/>
      </c>
      <c r="H180" s="167"/>
      <c r="I180" s="167"/>
      <c r="J180" s="56"/>
      <c r="K180" s="57"/>
      <c r="L180" s="57"/>
      <c r="M180" s="57"/>
      <c r="N180" s="57"/>
      <c r="O180" s="17"/>
      <c r="P180" s="18"/>
      <c r="Q180" s="18"/>
      <c r="R180" s="59"/>
    </row>
    <row r="181" spans="4:18" ht="15.5" hidden="1">
      <c r="D181" s="52">
        <f t="shared" si="5"/>
        <v>177</v>
      </c>
      <c r="E181" s="60"/>
      <c r="F181" s="46" t="str">
        <f>IFERROR(VLOOKUP(Table21316202111[[#This Row],[Player No]],Table11[[No]:[Province]],2,0),"")</f>
        <v/>
      </c>
      <c r="G181" s="47" t="str">
        <f>IFERROR(VLOOKUP(Table213162038[[#This Row],[Player No]],Table11[[No]:[Province]],3,0),"")</f>
        <v/>
      </c>
      <c r="H181" s="167"/>
      <c r="I181" s="167"/>
      <c r="J181" s="56"/>
      <c r="K181" s="57"/>
      <c r="L181" s="57"/>
      <c r="M181" s="57"/>
      <c r="N181" s="57"/>
      <c r="O181" s="17"/>
      <c r="P181" s="18"/>
      <c r="Q181" s="18"/>
      <c r="R181" s="59"/>
    </row>
    <row r="182" spans="4:18" ht="15.5" hidden="1">
      <c r="D182" s="52">
        <f t="shared" si="5"/>
        <v>178</v>
      </c>
      <c r="E182" s="60"/>
      <c r="F182" s="46" t="str">
        <f>IFERROR(VLOOKUP(Table21316202111[[#This Row],[Player No]],Table11[[No]:[Province]],2,0),"")</f>
        <v/>
      </c>
      <c r="G182" s="47" t="str">
        <f>IFERROR(VLOOKUP(Table213162038[[#This Row],[Player No]],Table11[[No]:[Province]],3,0),"")</f>
        <v/>
      </c>
      <c r="H182" s="167"/>
      <c r="I182" s="167"/>
      <c r="J182" s="56"/>
      <c r="K182" s="57"/>
      <c r="L182" s="57"/>
      <c r="M182" s="57"/>
      <c r="N182" s="57"/>
      <c r="O182" s="17"/>
      <c r="P182" s="18"/>
      <c r="Q182" s="18"/>
      <c r="R182" s="59"/>
    </row>
    <row r="183" spans="4:18" ht="15.5" hidden="1">
      <c r="D183" s="52">
        <f t="shared" si="5"/>
        <v>179</v>
      </c>
      <c r="E183" s="60"/>
      <c r="F183" s="46" t="str">
        <f>IFERROR(VLOOKUP(Table21316202111[[#This Row],[Player No]],Table11[[No]:[Province]],2,0),"")</f>
        <v/>
      </c>
      <c r="G183" s="47" t="str">
        <f>IFERROR(VLOOKUP(Table213162038[[#This Row],[Player No]],Table11[[No]:[Province]],3,0),"")</f>
        <v/>
      </c>
      <c r="H183" s="167"/>
      <c r="I183" s="167"/>
      <c r="J183" s="56"/>
      <c r="K183" s="57"/>
      <c r="L183" s="57"/>
      <c r="M183" s="57"/>
      <c r="N183" s="57"/>
      <c r="O183" s="17"/>
      <c r="P183" s="18"/>
      <c r="Q183" s="18"/>
      <c r="R183" s="59"/>
    </row>
    <row r="184" spans="4:18" ht="15.5" hidden="1">
      <c r="D184" s="52">
        <f t="shared" si="5"/>
        <v>180</v>
      </c>
      <c r="E184" s="60"/>
      <c r="F184" s="46" t="str">
        <f>IFERROR(VLOOKUP(Table21316202111[[#This Row],[Player No]],Table11[[No]:[Province]],2,0),"")</f>
        <v/>
      </c>
      <c r="G184" s="47" t="str">
        <f>IFERROR(VLOOKUP(Table213162038[[#This Row],[Player No]],Table11[[No]:[Province]],3,0),"")</f>
        <v/>
      </c>
      <c r="H184" s="167"/>
      <c r="I184" s="167"/>
      <c r="J184" s="56"/>
      <c r="K184" s="57"/>
      <c r="L184" s="57"/>
      <c r="M184" s="57"/>
      <c r="N184" s="57"/>
      <c r="O184" s="17"/>
      <c r="P184" s="18"/>
      <c r="Q184" s="18"/>
      <c r="R184" s="59"/>
    </row>
    <row r="185" spans="4:18" ht="15.5" hidden="1">
      <c r="D185" s="52">
        <f t="shared" si="5"/>
        <v>181</v>
      </c>
      <c r="E185" s="60"/>
      <c r="F185" s="46" t="str">
        <f>IFERROR(VLOOKUP(Table21316202111[[#This Row],[Player No]],Table11[[No]:[Province]],2,0),"")</f>
        <v/>
      </c>
      <c r="G185" s="47" t="str">
        <f>IFERROR(VLOOKUP(Table213162038[[#This Row],[Player No]],Table11[[No]:[Province]],3,0),"")</f>
        <v/>
      </c>
      <c r="H185" s="167"/>
      <c r="I185" s="167"/>
      <c r="J185" s="56"/>
      <c r="K185" s="57"/>
      <c r="L185" s="57"/>
      <c r="M185" s="57"/>
      <c r="N185" s="57"/>
      <c r="O185" s="17"/>
      <c r="P185" s="18"/>
      <c r="Q185" s="18"/>
      <c r="R185" s="59"/>
    </row>
    <row r="186" spans="4:18" ht="15.5" hidden="1">
      <c r="D186" s="52">
        <f t="shared" si="5"/>
        <v>182</v>
      </c>
      <c r="E186" s="60"/>
      <c r="F186" s="46" t="str">
        <f>IFERROR(VLOOKUP(Table21316202111[[#This Row],[Player No]],Table11[[No]:[Province]],2,0),"")</f>
        <v/>
      </c>
      <c r="G186" s="47" t="str">
        <f>IFERROR(VLOOKUP(Table213162038[[#This Row],[Player No]],Table11[[No]:[Province]],3,0),"")</f>
        <v/>
      </c>
      <c r="H186" s="167"/>
      <c r="I186" s="167"/>
      <c r="J186" s="56"/>
      <c r="K186" s="57"/>
      <c r="L186" s="57"/>
      <c r="M186" s="57"/>
      <c r="N186" s="57"/>
      <c r="O186" s="17"/>
      <c r="P186" s="18"/>
      <c r="Q186" s="18"/>
      <c r="R186" s="59"/>
    </row>
    <row r="187" spans="4:18" ht="15.5" hidden="1">
      <c r="D187" s="52">
        <f t="shared" si="5"/>
        <v>183</v>
      </c>
      <c r="E187" s="60"/>
      <c r="F187" s="46" t="str">
        <f>IFERROR(VLOOKUP(Table21316202111[[#This Row],[Player No]],Table11[[No]:[Province]],2,0),"")</f>
        <v/>
      </c>
      <c r="G187" s="47" t="str">
        <f>IFERROR(VLOOKUP(Table213162038[[#This Row],[Player No]],Table11[[No]:[Province]],3,0),"")</f>
        <v/>
      </c>
      <c r="H187" s="167"/>
      <c r="I187" s="167"/>
      <c r="J187" s="56"/>
      <c r="K187" s="57"/>
      <c r="L187" s="57"/>
      <c r="M187" s="57"/>
      <c r="N187" s="57"/>
      <c r="O187" s="17"/>
      <c r="P187" s="18"/>
      <c r="Q187" s="18"/>
      <c r="R187" s="59"/>
    </row>
    <row r="188" spans="4:18" ht="15.5" hidden="1">
      <c r="D188" s="52">
        <f t="shared" si="5"/>
        <v>184</v>
      </c>
      <c r="E188" s="60"/>
      <c r="F188" s="46" t="str">
        <f>IFERROR(VLOOKUP(Table21316202111[[#This Row],[Player No]],Table11[[No]:[Province]],2,0),"")</f>
        <v/>
      </c>
      <c r="G188" s="47" t="str">
        <f>IFERROR(VLOOKUP(Table213162038[[#This Row],[Player No]],Table11[[No]:[Province]],3,0),"")</f>
        <v/>
      </c>
      <c r="H188" s="167"/>
      <c r="I188" s="167"/>
      <c r="J188" s="56"/>
      <c r="K188" s="57"/>
      <c r="L188" s="57"/>
      <c r="M188" s="57"/>
      <c r="N188" s="57"/>
      <c r="O188" s="17"/>
      <c r="P188" s="18"/>
      <c r="Q188" s="18"/>
      <c r="R188" s="59"/>
    </row>
    <row r="189" spans="4:18" ht="15.5" hidden="1">
      <c r="D189" s="52">
        <f t="shared" si="5"/>
        <v>185</v>
      </c>
      <c r="E189" s="60"/>
      <c r="F189" s="46" t="str">
        <f>IFERROR(VLOOKUP(Table21316202111[[#This Row],[Player No]],Table11[[No]:[Province]],2,0),"")</f>
        <v/>
      </c>
      <c r="G189" s="47" t="str">
        <f>IFERROR(VLOOKUP(Table213162038[[#This Row],[Player No]],Table11[[No]:[Province]],3,0),"")</f>
        <v/>
      </c>
      <c r="H189" s="167"/>
      <c r="I189" s="167"/>
      <c r="J189" s="56"/>
      <c r="K189" s="57"/>
      <c r="L189" s="57"/>
      <c r="M189" s="57"/>
      <c r="N189" s="57"/>
      <c r="O189" s="17"/>
      <c r="P189" s="18"/>
      <c r="Q189" s="18"/>
      <c r="R189" s="59"/>
    </row>
    <row r="190" spans="4:18" ht="15.5" hidden="1">
      <c r="D190" s="52">
        <f t="shared" si="5"/>
        <v>186</v>
      </c>
      <c r="E190" s="60"/>
      <c r="F190" s="46" t="str">
        <f>IFERROR(VLOOKUP(Table21316202111[[#This Row],[Player No]],Table11[[No]:[Province]],2,0),"")</f>
        <v/>
      </c>
      <c r="G190" s="47" t="str">
        <f>IFERROR(VLOOKUP(Table213162038[[#This Row],[Player No]],Table11[[No]:[Province]],3,0),"")</f>
        <v/>
      </c>
      <c r="H190" s="167"/>
      <c r="I190" s="167"/>
      <c r="J190" s="56"/>
      <c r="K190" s="57"/>
      <c r="L190" s="57"/>
      <c r="M190" s="57"/>
      <c r="N190" s="57"/>
      <c r="O190" s="17"/>
      <c r="P190" s="18"/>
      <c r="Q190" s="18"/>
      <c r="R190" s="59"/>
    </row>
    <row r="191" spans="4:18" ht="15.5" hidden="1">
      <c r="D191" s="52">
        <f t="shared" si="5"/>
        <v>187</v>
      </c>
      <c r="E191" s="60"/>
      <c r="F191" s="46" t="str">
        <f>IFERROR(VLOOKUP(Table21316202111[[#This Row],[Player No]],Table11[[No]:[Province]],2,0),"")</f>
        <v/>
      </c>
      <c r="G191" s="47" t="str">
        <f>IFERROR(VLOOKUP(Table213162038[[#This Row],[Player No]],Table11[[No]:[Province]],3,0),"")</f>
        <v/>
      </c>
      <c r="H191" s="167"/>
      <c r="I191" s="167"/>
      <c r="J191" s="56"/>
      <c r="K191" s="57"/>
      <c r="L191" s="57"/>
      <c r="M191" s="57"/>
      <c r="N191" s="57"/>
      <c r="O191" s="17"/>
      <c r="P191" s="18"/>
      <c r="Q191" s="18"/>
      <c r="R191" s="59"/>
    </row>
    <row r="192" spans="4:18" ht="15.5" hidden="1">
      <c r="D192" s="52">
        <f t="shared" si="5"/>
        <v>188</v>
      </c>
      <c r="E192" s="60"/>
      <c r="F192" s="46" t="str">
        <f>IFERROR(VLOOKUP(Table21316202111[[#This Row],[Player No]],Table11[[No]:[Province]],2,0),"")</f>
        <v/>
      </c>
      <c r="G192" s="47" t="str">
        <f>IFERROR(VLOOKUP(Table213162038[[#This Row],[Player No]],Table11[[No]:[Province]],3,0),"")</f>
        <v/>
      </c>
      <c r="H192" s="167"/>
      <c r="I192" s="167"/>
      <c r="J192" s="56"/>
      <c r="K192" s="57"/>
      <c r="L192" s="57"/>
      <c r="M192" s="57"/>
      <c r="N192" s="57"/>
      <c r="O192" s="17"/>
      <c r="P192" s="18"/>
      <c r="Q192" s="18"/>
      <c r="R192" s="59"/>
    </row>
    <row r="193" spans="4:18" ht="15.5" hidden="1">
      <c r="D193" s="52">
        <f t="shared" si="5"/>
        <v>189</v>
      </c>
      <c r="E193" s="60"/>
      <c r="F193" s="46" t="str">
        <f>IFERROR(VLOOKUP(Table21316202111[[#This Row],[Player No]],Table11[[No]:[Province]],2,0),"")</f>
        <v/>
      </c>
      <c r="G193" s="47" t="str">
        <f>IFERROR(VLOOKUP(Table213162038[[#This Row],[Player No]],Table11[[No]:[Province]],3,0),"")</f>
        <v/>
      </c>
      <c r="H193" s="167"/>
      <c r="I193" s="167"/>
      <c r="J193" s="56"/>
      <c r="K193" s="57"/>
      <c r="L193" s="57"/>
      <c r="M193" s="57"/>
      <c r="N193" s="57"/>
      <c r="O193" s="17"/>
      <c r="P193" s="18"/>
      <c r="Q193" s="18"/>
      <c r="R193" s="59"/>
    </row>
    <row r="194" spans="4:18" ht="15.5" hidden="1">
      <c r="D194" s="52">
        <f t="shared" si="5"/>
        <v>190</v>
      </c>
      <c r="E194" s="60"/>
      <c r="F194" s="46" t="str">
        <f>IFERROR(VLOOKUP(Table21316202111[[#This Row],[Player No]],Table11[[No]:[Province]],2,0),"")</f>
        <v/>
      </c>
      <c r="G194" s="47" t="str">
        <f>IFERROR(VLOOKUP(Table213162038[[#This Row],[Player No]],Table11[[No]:[Province]],3,0),"")</f>
        <v/>
      </c>
      <c r="H194" s="167"/>
      <c r="I194" s="167"/>
      <c r="J194" s="56"/>
      <c r="K194" s="57"/>
      <c r="L194" s="57"/>
      <c r="M194" s="57"/>
      <c r="N194" s="57"/>
      <c r="O194" s="17"/>
      <c r="P194" s="18"/>
      <c r="Q194" s="18"/>
      <c r="R194" s="59"/>
    </row>
    <row r="195" spans="4:18" ht="15.5" hidden="1">
      <c r="D195" s="52">
        <f t="shared" si="5"/>
        <v>191</v>
      </c>
      <c r="E195" s="60"/>
      <c r="F195" s="46" t="str">
        <f>IFERROR(VLOOKUP(Table21316202111[[#This Row],[Player No]],Table11[[No]:[Province]],2,0),"")</f>
        <v/>
      </c>
      <c r="G195" s="47" t="str">
        <f>IFERROR(VLOOKUP(Table213162038[[#This Row],[Player No]],Table11[[No]:[Province]],3,0),"")</f>
        <v/>
      </c>
      <c r="H195" s="167"/>
      <c r="I195" s="167"/>
      <c r="J195" s="56"/>
      <c r="K195" s="57"/>
      <c r="L195" s="57"/>
      <c r="M195" s="57"/>
      <c r="N195" s="57"/>
      <c r="O195" s="17"/>
      <c r="P195" s="18"/>
      <c r="Q195" s="18"/>
      <c r="R195" s="59"/>
    </row>
    <row r="196" spans="4:18" ht="15.5" hidden="1">
      <c r="D196" s="52">
        <f t="shared" si="5"/>
        <v>192</v>
      </c>
      <c r="E196" s="60"/>
      <c r="F196" s="46" t="str">
        <f>IFERROR(VLOOKUP(Table21316202111[[#This Row],[Player No]],Table11[[No]:[Province]],2,0),"")</f>
        <v/>
      </c>
      <c r="G196" s="47" t="str">
        <f>IFERROR(VLOOKUP(Table213162038[[#This Row],[Player No]],Table11[[No]:[Province]],3,0),"")</f>
        <v/>
      </c>
      <c r="H196" s="167"/>
      <c r="I196" s="167"/>
      <c r="J196" s="56"/>
      <c r="K196" s="57"/>
      <c r="L196" s="57"/>
      <c r="M196" s="57"/>
      <c r="N196" s="57"/>
      <c r="O196" s="17"/>
      <c r="P196" s="18"/>
      <c r="Q196" s="18"/>
      <c r="R196" s="59"/>
    </row>
    <row r="197" spans="4:18" ht="15.5" hidden="1">
      <c r="D197" s="52">
        <f t="shared" si="5"/>
        <v>193</v>
      </c>
      <c r="E197" s="60"/>
      <c r="F197" s="46" t="str">
        <f>IFERROR(VLOOKUP(Table21316202111[[#This Row],[Player No]],Table11[[No]:[Province]],2,0),"")</f>
        <v/>
      </c>
      <c r="G197" s="47" t="str">
        <f>IFERROR(VLOOKUP(Table213162038[[#This Row],[Player No]],Table11[[No]:[Province]],3,0),"")</f>
        <v/>
      </c>
      <c r="H197" s="167"/>
      <c r="I197" s="167"/>
      <c r="J197" s="56"/>
      <c r="K197" s="57"/>
      <c r="L197" s="57"/>
      <c r="M197" s="57"/>
      <c r="N197" s="57"/>
      <c r="O197" s="17"/>
      <c r="P197" s="18"/>
      <c r="Q197" s="18"/>
      <c r="R197" s="59"/>
    </row>
    <row r="198" spans="4:18" ht="15.5" hidden="1">
      <c r="D198" s="52">
        <f t="shared" ref="D198:D261" si="6">D197+1</f>
        <v>194</v>
      </c>
      <c r="E198" s="60"/>
      <c r="F198" s="46" t="str">
        <f>IFERROR(VLOOKUP(Table21316202111[[#This Row],[Player No]],Table11[[No]:[Province]],2,0),"")</f>
        <v/>
      </c>
      <c r="G198" s="47" t="str">
        <f>IFERROR(VLOOKUP(Table213162038[[#This Row],[Player No]],Table11[[No]:[Province]],3,0),"")</f>
        <v/>
      </c>
      <c r="H198" s="167"/>
      <c r="I198" s="167"/>
      <c r="J198" s="56"/>
      <c r="K198" s="57"/>
      <c r="L198" s="57"/>
      <c r="M198" s="57"/>
      <c r="N198" s="57"/>
      <c r="O198" s="17"/>
      <c r="P198" s="18"/>
      <c r="Q198" s="18"/>
      <c r="R198" s="59"/>
    </row>
    <row r="199" spans="4:18" ht="15.5" hidden="1">
      <c r="D199" s="52">
        <f t="shared" si="6"/>
        <v>195</v>
      </c>
      <c r="E199" s="60"/>
      <c r="F199" s="46" t="str">
        <f>IFERROR(VLOOKUP(Table21316202111[[#This Row],[Player No]],Table11[[No]:[Province]],2,0),"")</f>
        <v/>
      </c>
      <c r="G199" s="47" t="str">
        <f>IFERROR(VLOOKUP(Table213162038[[#This Row],[Player No]],Table11[[No]:[Province]],3,0),"")</f>
        <v/>
      </c>
      <c r="H199" s="167"/>
      <c r="I199" s="167"/>
      <c r="J199" s="56"/>
      <c r="K199" s="57"/>
      <c r="L199" s="57"/>
      <c r="M199" s="57"/>
      <c r="N199" s="57"/>
      <c r="O199" s="17"/>
      <c r="P199" s="18"/>
      <c r="Q199" s="18"/>
      <c r="R199" s="59"/>
    </row>
    <row r="200" spans="4:18" ht="15.5" hidden="1">
      <c r="D200" s="52">
        <f t="shared" si="6"/>
        <v>196</v>
      </c>
      <c r="E200" s="60"/>
      <c r="F200" s="46" t="str">
        <f>IFERROR(VLOOKUP(Table21316202111[[#This Row],[Player No]],Table11[[No]:[Province]],2,0),"")</f>
        <v/>
      </c>
      <c r="G200" s="47" t="str">
        <f>IFERROR(VLOOKUP(Table213162038[[#This Row],[Player No]],Table11[[No]:[Province]],3,0),"")</f>
        <v/>
      </c>
      <c r="H200" s="167"/>
      <c r="I200" s="167"/>
      <c r="J200" s="56"/>
      <c r="K200" s="57"/>
      <c r="L200" s="57"/>
      <c r="M200" s="57"/>
      <c r="N200" s="57"/>
      <c r="O200" s="17"/>
      <c r="P200" s="18"/>
      <c r="Q200" s="18"/>
      <c r="R200" s="59"/>
    </row>
    <row r="201" spans="4:18" ht="15.5" hidden="1">
      <c r="D201" s="52">
        <f t="shared" si="6"/>
        <v>197</v>
      </c>
      <c r="E201" s="60"/>
      <c r="F201" s="46" t="str">
        <f>IFERROR(VLOOKUP(Table21316202111[[#This Row],[Player No]],Table11[[No]:[Province]],2,0),"")</f>
        <v/>
      </c>
      <c r="G201" s="47" t="str">
        <f>IFERROR(VLOOKUP(Table213162038[[#This Row],[Player No]],Table11[[No]:[Province]],3,0),"")</f>
        <v/>
      </c>
      <c r="H201" s="167"/>
      <c r="I201" s="167"/>
      <c r="J201" s="56"/>
      <c r="K201" s="57"/>
      <c r="L201" s="57"/>
      <c r="M201" s="57"/>
      <c r="N201" s="57"/>
      <c r="O201" s="17"/>
      <c r="P201" s="18"/>
      <c r="Q201" s="18"/>
      <c r="R201" s="59"/>
    </row>
    <row r="202" spans="4:18" ht="15.5" hidden="1">
      <c r="D202" s="52">
        <f t="shared" si="6"/>
        <v>198</v>
      </c>
      <c r="E202" s="60"/>
      <c r="F202" s="46" t="str">
        <f>IFERROR(VLOOKUP(Table21316202111[[#This Row],[Player No]],Table11[[No]:[Province]],2,0),"")</f>
        <v/>
      </c>
      <c r="G202" s="47" t="str">
        <f>IFERROR(VLOOKUP(Table213162038[[#This Row],[Player No]],Table11[[No]:[Province]],3,0),"")</f>
        <v/>
      </c>
      <c r="H202" s="167"/>
      <c r="I202" s="167"/>
      <c r="J202" s="56"/>
      <c r="K202" s="57"/>
      <c r="L202" s="57"/>
      <c r="M202" s="57"/>
      <c r="N202" s="57"/>
      <c r="O202" s="17"/>
      <c r="P202" s="18"/>
      <c r="Q202" s="18"/>
      <c r="R202" s="59"/>
    </row>
    <row r="203" spans="4:18" ht="15.5" hidden="1">
      <c r="D203" s="52">
        <f t="shared" si="6"/>
        <v>199</v>
      </c>
      <c r="E203" s="60"/>
      <c r="F203" s="46" t="str">
        <f>IFERROR(VLOOKUP(Table21316202111[[#This Row],[Player No]],Table11[[No]:[Province]],2,0),"")</f>
        <v/>
      </c>
      <c r="G203" s="47" t="str">
        <f>IFERROR(VLOOKUP(Table213162038[[#This Row],[Player No]],Table11[[No]:[Province]],3,0),"")</f>
        <v/>
      </c>
      <c r="H203" s="167"/>
      <c r="I203" s="167"/>
      <c r="J203" s="56"/>
      <c r="K203" s="57"/>
      <c r="L203" s="57"/>
      <c r="M203" s="57"/>
      <c r="N203" s="57"/>
      <c r="O203" s="17"/>
      <c r="P203" s="18"/>
      <c r="Q203" s="18"/>
      <c r="R203" s="59"/>
    </row>
    <row r="204" spans="4:18" ht="15.5" hidden="1">
      <c r="D204" s="52">
        <f t="shared" si="6"/>
        <v>200</v>
      </c>
      <c r="E204" s="60"/>
      <c r="F204" s="46" t="str">
        <f>IFERROR(VLOOKUP(Table21316202111[[#This Row],[Player No]],Table11[[No]:[Province]],2,0),"")</f>
        <v/>
      </c>
      <c r="G204" s="47" t="str">
        <f>IFERROR(VLOOKUP(Table213162038[[#This Row],[Player No]],Table11[[No]:[Province]],3,0),"")</f>
        <v/>
      </c>
      <c r="H204" s="167"/>
      <c r="I204" s="167"/>
      <c r="J204" s="56"/>
      <c r="K204" s="57"/>
      <c r="L204" s="57"/>
      <c r="M204" s="57"/>
      <c r="N204" s="57"/>
      <c r="O204" s="17"/>
      <c r="P204" s="18"/>
      <c r="Q204" s="18"/>
      <c r="R204" s="59"/>
    </row>
    <row r="205" spans="4:18" ht="15.5" hidden="1">
      <c r="D205" s="52">
        <f t="shared" si="6"/>
        <v>201</v>
      </c>
      <c r="E205" s="60"/>
      <c r="F205" s="46" t="str">
        <f>IFERROR(VLOOKUP(Table21316202111[[#This Row],[Player No]],Table11[[No]:[Province]],2,0),"")</f>
        <v/>
      </c>
      <c r="G205" s="47" t="str">
        <f>IFERROR(VLOOKUP(Table213162038[[#This Row],[Player No]],Table11[[No]:[Province]],3,0),"")</f>
        <v/>
      </c>
      <c r="H205" s="167"/>
      <c r="I205" s="167"/>
      <c r="J205" s="56"/>
      <c r="K205" s="57"/>
      <c r="L205" s="57"/>
      <c r="M205" s="57"/>
      <c r="N205" s="57"/>
      <c r="O205" s="17"/>
      <c r="P205" s="18"/>
      <c r="Q205" s="18"/>
      <c r="R205" s="59"/>
    </row>
    <row r="206" spans="4:18" ht="15.5" hidden="1">
      <c r="D206" s="52">
        <f t="shared" si="6"/>
        <v>202</v>
      </c>
      <c r="E206" s="60"/>
      <c r="F206" s="46" t="str">
        <f>IFERROR(VLOOKUP(Table21316202111[[#This Row],[Player No]],Table11[[No]:[Province]],2,0),"")</f>
        <v/>
      </c>
      <c r="G206" s="47" t="str">
        <f>IFERROR(VLOOKUP(Table213162038[[#This Row],[Player No]],Table11[[No]:[Province]],3,0),"")</f>
        <v/>
      </c>
      <c r="H206" s="167"/>
      <c r="I206" s="167"/>
      <c r="J206" s="56"/>
      <c r="K206" s="57"/>
      <c r="L206" s="57"/>
      <c r="M206" s="57"/>
      <c r="N206" s="57"/>
      <c r="O206" s="17"/>
      <c r="P206" s="18"/>
      <c r="Q206" s="18"/>
      <c r="R206" s="59"/>
    </row>
    <row r="207" spans="4:18" ht="15.5" hidden="1">
      <c r="D207" s="52">
        <f t="shared" si="6"/>
        <v>203</v>
      </c>
      <c r="E207" s="60"/>
      <c r="F207" s="46" t="str">
        <f>IFERROR(VLOOKUP(Table21316202111[[#This Row],[Player No]],Table11[[No]:[Province]],2,0),"")</f>
        <v/>
      </c>
      <c r="G207" s="47" t="str">
        <f>IFERROR(VLOOKUP(Table213162038[[#This Row],[Player No]],Table11[[No]:[Province]],3,0),"")</f>
        <v/>
      </c>
      <c r="H207" s="167"/>
      <c r="I207" s="167"/>
      <c r="J207" s="56"/>
      <c r="K207" s="57"/>
      <c r="L207" s="57"/>
      <c r="M207" s="57"/>
      <c r="N207" s="57"/>
      <c r="O207" s="17"/>
      <c r="P207" s="18"/>
      <c r="Q207" s="18"/>
      <c r="R207" s="59"/>
    </row>
    <row r="208" spans="4:18" ht="15.5" hidden="1">
      <c r="D208" s="52">
        <f t="shared" si="6"/>
        <v>204</v>
      </c>
      <c r="E208" s="60"/>
      <c r="F208" s="46" t="str">
        <f>IFERROR(VLOOKUP(Table21316202111[[#This Row],[Player No]],Table11[[No]:[Province]],2,0),"")</f>
        <v/>
      </c>
      <c r="G208" s="47" t="str">
        <f>IFERROR(VLOOKUP(Table213162038[[#This Row],[Player No]],Table11[[No]:[Province]],3,0),"")</f>
        <v/>
      </c>
      <c r="H208" s="167"/>
      <c r="I208" s="167"/>
      <c r="J208" s="56"/>
      <c r="K208" s="57"/>
      <c r="L208" s="57"/>
      <c r="M208" s="57"/>
      <c r="N208" s="57"/>
      <c r="O208" s="17"/>
      <c r="P208" s="18"/>
      <c r="Q208" s="18"/>
      <c r="R208" s="59"/>
    </row>
    <row r="209" spans="4:18" ht="15.5" hidden="1">
      <c r="D209" s="52">
        <f t="shared" si="6"/>
        <v>205</v>
      </c>
      <c r="E209" s="60"/>
      <c r="F209" s="46" t="str">
        <f>IFERROR(VLOOKUP(Table21316202111[[#This Row],[Player No]],Table11[[No]:[Province]],2,0),"")</f>
        <v/>
      </c>
      <c r="G209" s="47" t="str">
        <f>IFERROR(VLOOKUP(Table213162038[[#This Row],[Player No]],Table11[[No]:[Province]],3,0),"")</f>
        <v/>
      </c>
      <c r="H209" s="167"/>
      <c r="I209" s="167"/>
      <c r="J209" s="56"/>
      <c r="K209" s="57"/>
      <c r="L209" s="57"/>
      <c r="M209" s="57"/>
      <c r="N209" s="57"/>
      <c r="O209" s="17"/>
      <c r="P209" s="18"/>
      <c r="Q209" s="18"/>
      <c r="R209" s="59"/>
    </row>
    <row r="210" spans="4:18" ht="15.5" hidden="1">
      <c r="D210" s="52">
        <f t="shared" si="6"/>
        <v>206</v>
      </c>
      <c r="E210" s="60"/>
      <c r="F210" s="46" t="str">
        <f>IFERROR(VLOOKUP(Table21316202111[[#This Row],[Player No]],Table11[[No]:[Province]],2,0),"")</f>
        <v/>
      </c>
      <c r="G210" s="47" t="str">
        <f>IFERROR(VLOOKUP(Table213162038[[#This Row],[Player No]],Table11[[No]:[Province]],3,0),"")</f>
        <v/>
      </c>
      <c r="H210" s="167"/>
      <c r="I210" s="167"/>
      <c r="J210" s="56"/>
      <c r="K210" s="57"/>
      <c r="L210" s="57"/>
      <c r="M210" s="57"/>
      <c r="N210" s="57"/>
      <c r="O210" s="17"/>
      <c r="P210" s="18"/>
      <c r="Q210" s="18"/>
      <c r="R210" s="59"/>
    </row>
    <row r="211" spans="4:18" ht="15.5" hidden="1">
      <c r="D211" s="52">
        <f t="shared" si="6"/>
        <v>207</v>
      </c>
      <c r="E211" s="60"/>
      <c r="F211" s="46" t="str">
        <f>IFERROR(VLOOKUP(Table21316202111[[#This Row],[Player No]],Table11[[No]:[Province]],2,0),"")</f>
        <v/>
      </c>
      <c r="G211" s="47" t="str">
        <f>IFERROR(VLOOKUP(Table213162038[[#This Row],[Player No]],Table11[[No]:[Province]],3,0),"")</f>
        <v/>
      </c>
      <c r="H211" s="167"/>
      <c r="I211" s="167"/>
      <c r="J211" s="56"/>
      <c r="K211" s="57"/>
      <c r="L211" s="57"/>
      <c r="M211" s="57"/>
      <c r="N211" s="57"/>
      <c r="O211" s="17"/>
      <c r="P211" s="18"/>
      <c r="Q211" s="18"/>
      <c r="R211" s="59"/>
    </row>
    <row r="212" spans="4:18" ht="15.5" hidden="1">
      <c r="D212" s="52">
        <f t="shared" si="6"/>
        <v>208</v>
      </c>
      <c r="E212" s="60"/>
      <c r="F212" s="46" t="str">
        <f>IFERROR(VLOOKUP(Table21316202111[[#This Row],[Player No]],Table11[[No]:[Province]],2,0),"")</f>
        <v/>
      </c>
      <c r="G212" s="47" t="str">
        <f>IFERROR(VLOOKUP(Table213162038[[#This Row],[Player No]],Table11[[No]:[Province]],3,0),"")</f>
        <v/>
      </c>
      <c r="H212" s="167"/>
      <c r="I212" s="167"/>
      <c r="J212" s="56"/>
      <c r="K212" s="57"/>
      <c r="L212" s="57"/>
      <c r="M212" s="57"/>
      <c r="N212" s="57"/>
      <c r="O212" s="17"/>
      <c r="P212" s="18"/>
      <c r="Q212" s="18"/>
      <c r="R212" s="59"/>
    </row>
    <row r="213" spans="4:18" ht="15.5" hidden="1">
      <c r="D213" s="52">
        <f t="shared" si="6"/>
        <v>209</v>
      </c>
      <c r="E213" s="60"/>
      <c r="F213" s="46" t="str">
        <f>IFERROR(VLOOKUP(Table21316202111[[#This Row],[Player No]],Table11[[No]:[Province]],2,0),"")</f>
        <v/>
      </c>
      <c r="G213" s="47" t="str">
        <f>IFERROR(VLOOKUP(Table213162038[[#This Row],[Player No]],Table11[[No]:[Province]],3,0),"")</f>
        <v/>
      </c>
      <c r="H213" s="167"/>
      <c r="I213" s="167"/>
      <c r="J213" s="56"/>
      <c r="K213" s="57"/>
      <c r="L213" s="57"/>
      <c r="M213" s="57"/>
      <c r="N213" s="57"/>
      <c r="O213" s="17"/>
      <c r="P213" s="18"/>
      <c r="Q213" s="18"/>
      <c r="R213" s="59"/>
    </row>
    <row r="214" spans="4:18" ht="15.5" hidden="1">
      <c r="D214" s="52">
        <f t="shared" si="6"/>
        <v>210</v>
      </c>
      <c r="E214" s="60"/>
      <c r="F214" s="46" t="str">
        <f>IFERROR(VLOOKUP(Table21316202111[[#This Row],[Player No]],Table11[[No]:[Province]],2,0),"")</f>
        <v/>
      </c>
      <c r="G214" s="47" t="str">
        <f>IFERROR(VLOOKUP(Table213162038[[#This Row],[Player No]],Table11[[No]:[Province]],3,0),"")</f>
        <v/>
      </c>
      <c r="H214" s="167"/>
      <c r="I214" s="167"/>
      <c r="J214" s="56"/>
      <c r="K214" s="57"/>
      <c r="L214" s="57"/>
      <c r="M214" s="57"/>
      <c r="N214" s="57"/>
      <c r="O214" s="17"/>
      <c r="P214" s="18"/>
      <c r="Q214" s="18"/>
      <c r="R214" s="59"/>
    </row>
    <row r="215" spans="4:18" ht="15.5" hidden="1">
      <c r="D215" s="52">
        <f t="shared" si="6"/>
        <v>211</v>
      </c>
      <c r="E215" s="60"/>
      <c r="F215" s="46" t="str">
        <f>IFERROR(VLOOKUP(Table21316202111[[#This Row],[Player No]],Table11[[No]:[Province]],2,0),"")</f>
        <v/>
      </c>
      <c r="G215" s="47" t="str">
        <f>IFERROR(VLOOKUP(Table213162038[[#This Row],[Player No]],Table11[[No]:[Province]],3,0),"")</f>
        <v/>
      </c>
      <c r="H215" s="167"/>
      <c r="I215" s="167"/>
      <c r="J215" s="56"/>
      <c r="K215" s="57"/>
      <c r="L215" s="57"/>
      <c r="M215" s="57"/>
      <c r="N215" s="57"/>
      <c r="O215" s="17"/>
      <c r="P215" s="18"/>
      <c r="Q215" s="18"/>
      <c r="R215" s="59"/>
    </row>
    <row r="216" spans="4:18" ht="15.5" hidden="1">
      <c r="D216" s="52">
        <f t="shared" si="6"/>
        <v>212</v>
      </c>
      <c r="E216" s="60"/>
      <c r="F216" s="46" t="str">
        <f>IFERROR(VLOOKUP(Table21316202111[[#This Row],[Player No]],Table11[[No]:[Province]],2,0),"")</f>
        <v/>
      </c>
      <c r="G216" s="47" t="str">
        <f>IFERROR(VLOOKUP(Table213162038[[#This Row],[Player No]],Table11[[No]:[Province]],3,0),"")</f>
        <v/>
      </c>
      <c r="H216" s="167"/>
      <c r="I216" s="167"/>
      <c r="J216" s="56"/>
      <c r="K216" s="57"/>
      <c r="L216" s="57"/>
      <c r="M216" s="57"/>
      <c r="N216" s="57"/>
      <c r="O216" s="17"/>
      <c r="P216" s="18"/>
      <c r="Q216" s="18"/>
      <c r="R216" s="59"/>
    </row>
    <row r="217" spans="4:18" ht="15.5" hidden="1">
      <c r="D217" s="52">
        <f t="shared" si="6"/>
        <v>213</v>
      </c>
      <c r="E217" s="60"/>
      <c r="F217" s="46" t="str">
        <f>IFERROR(VLOOKUP(Table21316202111[[#This Row],[Player No]],Table11[[No]:[Province]],2,0),"")</f>
        <v/>
      </c>
      <c r="G217" s="47" t="str">
        <f>IFERROR(VLOOKUP(Table213162038[[#This Row],[Player No]],Table11[[No]:[Province]],3,0),"")</f>
        <v/>
      </c>
      <c r="H217" s="167"/>
      <c r="I217" s="167"/>
      <c r="J217" s="56"/>
      <c r="K217" s="57"/>
      <c r="L217" s="57"/>
      <c r="M217" s="57"/>
      <c r="N217" s="57"/>
      <c r="O217" s="17"/>
      <c r="P217" s="18"/>
      <c r="Q217" s="18"/>
      <c r="R217" s="59"/>
    </row>
    <row r="218" spans="4:18" ht="16" hidden="1" thickBot="1">
      <c r="D218" s="52">
        <f t="shared" si="6"/>
        <v>214</v>
      </c>
      <c r="E218" s="60"/>
      <c r="F218" s="46" t="str">
        <f>IFERROR(VLOOKUP(Table21316202111[[#This Row],[Player No]],Table11[[No]:[Province]],2,0),"")</f>
        <v/>
      </c>
      <c r="G218" s="47" t="str">
        <f>IFERROR(VLOOKUP(Table213162038[[#This Row],[Player No]],Table11[[No]:[Province]],3,0),"")</f>
        <v/>
      </c>
      <c r="H218" s="167"/>
      <c r="I218" s="167"/>
      <c r="J218" s="56"/>
      <c r="K218" s="57"/>
      <c r="L218" s="57"/>
      <c r="M218" s="57"/>
      <c r="N218" s="57"/>
      <c r="O218" s="17"/>
      <c r="P218" s="18"/>
      <c r="Q218" s="18"/>
      <c r="R218" s="146"/>
    </row>
    <row r="219" spans="4:18" ht="16" hidden="1" thickBot="1">
      <c r="D219" s="52">
        <f t="shared" si="6"/>
        <v>215</v>
      </c>
      <c r="E219" s="60"/>
      <c r="F219" s="46" t="str">
        <f>IFERROR(VLOOKUP(Table21316202111[[#This Row],[Player No]],Table11[[No]:[Province]],2,0),"")</f>
        <v/>
      </c>
      <c r="G219" s="47" t="str">
        <f>IFERROR(VLOOKUP(Table213162038[[#This Row],[Player No]],Table11[[No]:[Province]],3,0),"")</f>
        <v/>
      </c>
      <c r="H219" s="167"/>
      <c r="I219" s="167"/>
      <c r="J219" s="56"/>
      <c r="K219" s="57"/>
      <c r="L219" s="57"/>
      <c r="M219" s="57"/>
      <c r="N219" s="57"/>
      <c r="O219" s="17"/>
      <c r="P219" s="18"/>
      <c r="Q219" s="18"/>
      <c r="R219" s="146"/>
    </row>
    <row r="220" spans="4:18" ht="16" hidden="1" thickBot="1">
      <c r="D220" s="52">
        <f t="shared" si="6"/>
        <v>216</v>
      </c>
      <c r="E220" s="60"/>
      <c r="F220" s="46" t="str">
        <f>IFERROR(VLOOKUP(Table21316202111[[#This Row],[Player No]],Table11[[No]:[Province]],2,0),"")</f>
        <v/>
      </c>
      <c r="G220" s="47" t="str">
        <f>IFERROR(VLOOKUP(Table213162038[[#This Row],[Player No]],Table11[[No]:[Province]],3,0),"")</f>
        <v/>
      </c>
      <c r="H220" s="167"/>
      <c r="I220" s="167"/>
      <c r="J220" s="56"/>
      <c r="K220" s="57"/>
      <c r="L220" s="57"/>
      <c r="M220" s="57"/>
      <c r="N220" s="57"/>
      <c r="O220" s="17"/>
      <c r="P220" s="18"/>
      <c r="Q220" s="18"/>
      <c r="R220" s="146"/>
    </row>
    <row r="221" spans="4:18" ht="16" hidden="1" thickBot="1">
      <c r="D221" s="52">
        <f t="shared" si="6"/>
        <v>217</v>
      </c>
      <c r="E221" s="60"/>
      <c r="F221" s="46" t="str">
        <f>IFERROR(VLOOKUP(Table21316202111[[#This Row],[Player No]],Table11[[No]:[Province]],2,0),"")</f>
        <v/>
      </c>
      <c r="G221" s="47" t="str">
        <f>IFERROR(VLOOKUP(Table213162038[[#This Row],[Player No]],Table11[[No]:[Province]],3,0),"")</f>
        <v/>
      </c>
      <c r="H221" s="167"/>
      <c r="I221" s="167"/>
      <c r="J221" s="56"/>
      <c r="K221" s="57"/>
      <c r="L221" s="57"/>
      <c r="M221" s="57"/>
      <c r="N221" s="57"/>
      <c r="O221" s="17"/>
      <c r="P221" s="18"/>
      <c r="Q221" s="18"/>
      <c r="R221" s="146"/>
    </row>
    <row r="222" spans="4:18" ht="16" hidden="1" thickBot="1">
      <c r="D222" s="52">
        <f t="shared" si="6"/>
        <v>218</v>
      </c>
      <c r="E222" s="60"/>
      <c r="F222" s="46" t="str">
        <f>IFERROR(VLOOKUP(Table21316202111[[#This Row],[Player No]],Table11[[No]:[Province]],2,0),"")</f>
        <v/>
      </c>
      <c r="G222" s="47" t="str">
        <f>IFERROR(VLOOKUP(Table213162038[[#This Row],[Player No]],Table11[[No]:[Province]],3,0),"")</f>
        <v/>
      </c>
      <c r="H222" s="167"/>
      <c r="I222" s="167"/>
      <c r="J222" s="56"/>
      <c r="K222" s="57"/>
      <c r="L222" s="57"/>
      <c r="M222" s="57"/>
      <c r="N222" s="57"/>
      <c r="O222" s="17"/>
      <c r="P222" s="18"/>
      <c r="Q222" s="18"/>
      <c r="R222" s="146"/>
    </row>
    <row r="223" spans="4:18" ht="16" hidden="1" thickBot="1">
      <c r="D223" s="52">
        <f t="shared" si="6"/>
        <v>219</v>
      </c>
      <c r="E223" s="60"/>
      <c r="F223" s="46" t="str">
        <f>IFERROR(VLOOKUP(Table21316202111[[#This Row],[Player No]],Table11[[No]:[Province]],2,0),"")</f>
        <v/>
      </c>
      <c r="G223" s="47" t="str">
        <f>IFERROR(VLOOKUP(Table213162038[[#This Row],[Player No]],Table11[[No]:[Province]],3,0),"")</f>
        <v/>
      </c>
      <c r="H223" s="167"/>
      <c r="I223" s="167"/>
      <c r="J223" s="56"/>
      <c r="K223" s="57"/>
      <c r="L223" s="57"/>
      <c r="M223" s="57"/>
      <c r="N223" s="57"/>
      <c r="O223" s="17"/>
      <c r="P223" s="18"/>
      <c r="Q223" s="18"/>
      <c r="R223" s="146"/>
    </row>
    <row r="224" spans="4:18" ht="16" hidden="1" thickBot="1">
      <c r="D224" s="52">
        <f t="shared" si="6"/>
        <v>220</v>
      </c>
      <c r="E224" s="60"/>
      <c r="F224" s="46" t="str">
        <f>IFERROR(VLOOKUP(Table21316202111[[#This Row],[Player No]],Table11[[No]:[Province]],2,0),"")</f>
        <v/>
      </c>
      <c r="G224" s="47" t="str">
        <f>IFERROR(VLOOKUP(Table213162038[[#This Row],[Player No]],Table11[[No]:[Province]],3,0),"")</f>
        <v/>
      </c>
      <c r="H224" s="167"/>
      <c r="I224" s="167"/>
      <c r="J224" s="56"/>
      <c r="K224" s="57"/>
      <c r="L224" s="57"/>
      <c r="M224" s="57"/>
      <c r="N224" s="57"/>
      <c r="O224" s="17"/>
      <c r="P224" s="18"/>
      <c r="Q224" s="18"/>
      <c r="R224" s="146"/>
    </row>
    <row r="225" spans="4:18" ht="16" hidden="1" thickBot="1">
      <c r="D225" s="52">
        <f t="shared" si="6"/>
        <v>221</v>
      </c>
      <c r="E225" s="60"/>
      <c r="F225" s="46" t="str">
        <f>IFERROR(VLOOKUP(Table21316202111[[#This Row],[Player No]],Table11[[No]:[Province]],2,0),"")</f>
        <v/>
      </c>
      <c r="G225" s="47" t="str">
        <f>IFERROR(VLOOKUP(Table213162038[[#This Row],[Player No]],Table11[[No]:[Province]],3,0),"")</f>
        <v/>
      </c>
      <c r="H225" s="167"/>
      <c r="I225" s="167"/>
      <c r="J225" s="56"/>
      <c r="K225" s="57"/>
      <c r="L225" s="57"/>
      <c r="M225" s="57"/>
      <c r="N225" s="57"/>
      <c r="O225" s="17"/>
      <c r="P225" s="18"/>
      <c r="Q225" s="18"/>
      <c r="R225" s="146"/>
    </row>
    <row r="226" spans="4:18" ht="16" hidden="1" thickBot="1">
      <c r="D226" s="52">
        <f t="shared" si="6"/>
        <v>222</v>
      </c>
      <c r="E226" s="60"/>
      <c r="F226" s="46" t="str">
        <f>IFERROR(VLOOKUP(Table21316202111[[#This Row],[Player No]],Table11[[No]:[Province]],2,0),"")</f>
        <v/>
      </c>
      <c r="G226" s="47" t="str">
        <f>IFERROR(VLOOKUP(Table213162038[[#This Row],[Player No]],Table11[[No]:[Province]],3,0),"")</f>
        <v/>
      </c>
      <c r="H226" s="167"/>
      <c r="I226" s="167"/>
      <c r="J226" s="56"/>
      <c r="K226" s="57"/>
      <c r="L226" s="57"/>
      <c r="M226" s="57"/>
      <c r="N226" s="57"/>
      <c r="O226" s="17"/>
      <c r="P226" s="18"/>
      <c r="Q226" s="18"/>
      <c r="R226" s="146"/>
    </row>
    <row r="227" spans="4:18" ht="16" hidden="1" thickBot="1">
      <c r="D227" s="52">
        <f t="shared" si="6"/>
        <v>223</v>
      </c>
      <c r="E227" s="60"/>
      <c r="F227" s="46" t="str">
        <f>IFERROR(VLOOKUP(Table21316202111[[#This Row],[Player No]],Table11[[No]:[Province]],2,0),"")</f>
        <v/>
      </c>
      <c r="G227" s="47" t="str">
        <f>IFERROR(VLOOKUP(Table213162038[[#This Row],[Player No]],Table11[[No]:[Province]],3,0),"")</f>
        <v/>
      </c>
      <c r="H227" s="167"/>
      <c r="I227" s="167"/>
      <c r="J227" s="56"/>
      <c r="K227" s="57"/>
      <c r="L227" s="57"/>
      <c r="M227" s="57"/>
      <c r="N227" s="57"/>
      <c r="O227" s="17"/>
      <c r="P227" s="18"/>
      <c r="Q227" s="18"/>
      <c r="R227" s="146"/>
    </row>
    <row r="228" spans="4:18" ht="16" hidden="1" thickBot="1">
      <c r="D228" s="52">
        <f t="shared" si="6"/>
        <v>224</v>
      </c>
      <c r="E228" s="60"/>
      <c r="F228" s="46" t="str">
        <f>IFERROR(VLOOKUP(Table21316202111[[#This Row],[Player No]],Table11[[No]:[Province]],2,0),"")</f>
        <v/>
      </c>
      <c r="G228" s="47" t="str">
        <f>IFERROR(VLOOKUP(Table213162038[[#This Row],[Player No]],Table11[[No]:[Province]],3,0),"")</f>
        <v/>
      </c>
      <c r="H228" s="167"/>
      <c r="I228" s="167"/>
      <c r="J228" s="56"/>
      <c r="K228" s="57"/>
      <c r="L228" s="57"/>
      <c r="M228" s="57"/>
      <c r="N228" s="57"/>
      <c r="O228" s="17"/>
      <c r="P228" s="18"/>
      <c r="Q228" s="18"/>
      <c r="R228" s="146"/>
    </row>
    <row r="229" spans="4:18" ht="16" hidden="1" thickBot="1">
      <c r="D229" s="52">
        <f t="shared" si="6"/>
        <v>225</v>
      </c>
      <c r="E229" s="60"/>
      <c r="F229" s="46" t="str">
        <f>IFERROR(VLOOKUP(Table21316202111[[#This Row],[Player No]],Table11[[No]:[Province]],2,0),"")</f>
        <v/>
      </c>
      <c r="G229" s="47" t="str">
        <f>IFERROR(VLOOKUP(Table213162038[[#This Row],[Player No]],Table11[[No]:[Province]],3,0),"")</f>
        <v/>
      </c>
      <c r="H229" s="167"/>
      <c r="I229" s="167"/>
      <c r="J229" s="56"/>
      <c r="K229" s="57"/>
      <c r="L229" s="57"/>
      <c r="M229" s="57"/>
      <c r="N229" s="57"/>
      <c r="O229" s="17"/>
      <c r="P229" s="18"/>
      <c r="Q229" s="18"/>
      <c r="R229" s="146"/>
    </row>
    <row r="230" spans="4:18" ht="16" hidden="1" thickBot="1">
      <c r="D230" s="52">
        <f t="shared" si="6"/>
        <v>226</v>
      </c>
      <c r="E230" s="60"/>
      <c r="F230" s="46" t="str">
        <f>IFERROR(VLOOKUP(Table21316202111[[#This Row],[Player No]],Table11[[No]:[Province]],2,0),"")</f>
        <v/>
      </c>
      <c r="G230" s="47" t="str">
        <f>IFERROR(VLOOKUP(Table213162038[[#This Row],[Player No]],Table11[[No]:[Province]],3,0),"")</f>
        <v/>
      </c>
      <c r="H230" s="167"/>
      <c r="I230" s="167"/>
      <c r="J230" s="56"/>
      <c r="K230" s="57"/>
      <c r="L230" s="57"/>
      <c r="M230" s="57"/>
      <c r="N230" s="57"/>
      <c r="O230" s="17"/>
      <c r="P230" s="18"/>
      <c r="Q230" s="18"/>
      <c r="R230" s="146"/>
    </row>
    <row r="231" spans="4:18" ht="16" hidden="1" thickBot="1">
      <c r="D231" s="52">
        <f t="shared" si="6"/>
        <v>227</v>
      </c>
      <c r="E231" s="60"/>
      <c r="F231" s="46" t="str">
        <f>IFERROR(VLOOKUP(Table21316202111[[#This Row],[Player No]],Table11[[No]:[Province]],2,0),"")</f>
        <v/>
      </c>
      <c r="G231" s="47" t="str">
        <f>IFERROR(VLOOKUP(Table213162038[[#This Row],[Player No]],Table11[[No]:[Province]],3,0),"")</f>
        <v/>
      </c>
      <c r="H231" s="167"/>
      <c r="I231" s="167"/>
      <c r="J231" s="56"/>
      <c r="K231" s="57"/>
      <c r="L231" s="57"/>
      <c r="M231" s="57"/>
      <c r="N231" s="57"/>
      <c r="O231" s="17"/>
      <c r="P231" s="18"/>
      <c r="Q231" s="18"/>
      <c r="R231" s="146"/>
    </row>
    <row r="232" spans="4:18" ht="16" hidden="1" thickBot="1">
      <c r="D232" s="52">
        <f t="shared" si="6"/>
        <v>228</v>
      </c>
      <c r="E232" s="60"/>
      <c r="F232" s="46" t="str">
        <f>IFERROR(VLOOKUP(Table21316202111[[#This Row],[Player No]],Table11[[No]:[Province]],2,0),"")</f>
        <v/>
      </c>
      <c r="G232" s="47" t="str">
        <f>IFERROR(VLOOKUP(Table213162038[[#This Row],[Player No]],Table11[[No]:[Province]],3,0),"")</f>
        <v/>
      </c>
      <c r="H232" s="167"/>
      <c r="I232" s="167"/>
      <c r="J232" s="56"/>
      <c r="K232" s="57"/>
      <c r="L232" s="57"/>
      <c r="M232" s="57"/>
      <c r="N232" s="57"/>
      <c r="O232" s="17"/>
      <c r="P232" s="18"/>
      <c r="Q232" s="18"/>
      <c r="R232" s="146"/>
    </row>
    <row r="233" spans="4:18" ht="16" hidden="1" thickBot="1">
      <c r="D233" s="52">
        <f t="shared" si="6"/>
        <v>229</v>
      </c>
      <c r="E233" s="60"/>
      <c r="F233" s="46" t="str">
        <f>IFERROR(VLOOKUP(Table21316202111[[#This Row],[Player No]],Table11[[No]:[Province]],2,0),"")</f>
        <v/>
      </c>
      <c r="G233" s="47" t="str">
        <f>IFERROR(VLOOKUP(Table213162038[[#This Row],[Player No]],Table11[[No]:[Province]],3,0),"")</f>
        <v/>
      </c>
      <c r="H233" s="167"/>
      <c r="I233" s="167"/>
      <c r="J233" s="56"/>
      <c r="K233" s="57"/>
      <c r="L233" s="57"/>
      <c r="M233" s="57"/>
      <c r="N233" s="57"/>
      <c r="O233" s="17"/>
      <c r="P233" s="18"/>
      <c r="Q233" s="18"/>
      <c r="R233" s="146"/>
    </row>
    <row r="234" spans="4:18" ht="16" hidden="1" thickBot="1">
      <c r="D234" s="52">
        <f t="shared" si="6"/>
        <v>230</v>
      </c>
      <c r="E234" s="60"/>
      <c r="F234" s="46" t="str">
        <f>IFERROR(VLOOKUP(Table21316202111[[#This Row],[Player No]],Table11[[No]:[Province]],2,0),"")</f>
        <v/>
      </c>
      <c r="G234" s="47" t="str">
        <f>IFERROR(VLOOKUP(Table213162038[[#This Row],[Player No]],Table11[[No]:[Province]],3,0),"")</f>
        <v/>
      </c>
      <c r="H234" s="167"/>
      <c r="I234" s="167"/>
      <c r="J234" s="56"/>
      <c r="K234" s="57"/>
      <c r="L234" s="57"/>
      <c r="M234" s="57"/>
      <c r="N234" s="57"/>
      <c r="O234" s="17"/>
      <c r="P234" s="18"/>
      <c r="Q234" s="18"/>
      <c r="R234" s="146"/>
    </row>
    <row r="235" spans="4:18" ht="16" hidden="1" thickBot="1">
      <c r="D235" s="52">
        <f t="shared" si="6"/>
        <v>231</v>
      </c>
      <c r="E235" s="60"/>
      <c r="F235" s="46" t="str">
        <f>IFERROR(VLOOKUP(Table21316202111[[#This Row],[Player No]],Table11[[No]:[Province]],2,0),"")</f>
        <v/>
      </c>
      <c r="G235" s="47" t="str">
        <f>IFERROR(VLOOKUP(Table213162038[[#This Row],[Player No]],Table11[[No]:[Province]],3,0),"")</f>
        <v/>
      </c>
      <c r="H235" s="167"/>
      <c r="I235" s="167"/>
      <c r="J235" s="56"/>
      <c r="K235" s="57"/>
      <c r="L235" s="57"/>
      <c r="M235" s="57"/>
      <c r="N235" s="57"/>
      <c r="O235" s="17"/>
      <c r="P235" s="18"/>
      <c r="Q235" s="18"/>
      <c r="R235" s="146"/>
    </row>
    <row r="236" spans="4:18" ht="16" hidden="1" thickBot="1">
      <c r="D236" s="52">
        <f t="shared" si="6"/>
        <v>232</v>
      </c>
      <c r="E236" s="60"/>
      <c r="F236" s="46" t="str">
        <f>IFERROR(VLOOKUP(Table21316202111[[#This Row],[Player No]],Table11[[No]:[Province]],2,0),"")</f>
        <v/>
      </c>
      <c r="G236" s="47" t="str">
        <f>IFERROR(VLOOKUP(Table213162038[[#This Row],[Player No]],Table11[[No]:[Province]],3,0),"")</f>
        <v/>
      </c>
      <c r="H236" s="167"/>
      <c r="I236" s="167"/>
      <c r="J236" s="56"/>
      <c r="K236" s="57"/>
      <c r="L236" s="57"/>
      <c r="M236" s="57"/>
      <c r="N236" s="57"/>
      <c r="O236" s="17"/>
      <c r="P236" s="18"/>
      <c r="Q236" s="18"/>
      <c r="R236" s="146"/>
    </row>
    <row r="237" spans="4:18" ht="16" hidden="1" thickBot="1">
      <c r="D237" s="52">
        <f t="shared" si="6"/>
        <v>233</v>
      </c>
      <c r="E237" s="60"/>
      <c r="F237" s="46" t="str">
        <f>IFERROR(VLOOKUP(Table21316202111[[#This Row],[Player No]],Table11[[No]:[Province]],2,0),"")</f>
        <v/>
      </c>
      <c r="G237" s="47" t="str">
        <f>IFERROR(VLOOKUP(Table213162038[[#This Row],[Player No]],Table11[[No]:[Province]],3,0),"")</f>
        <v/>
      </c>
      <c r="H237" s="167"/>
      <c r="I237" s="167"/>
      <c r="J237" s="56"/>
      <c r="K237" s="57"/>
      <c r="L237" s="57"/>
      <c r="M237" s="57"/>
      <c r="N237" s="57"/>
      <c r="O237" s="17"/>
      <c r="P237" s="18"/>
      <c r="Q237" s="18"/>
      <c r="R237" s="146"/>
    </row>
    <row r="238" spans="4:18" ht="16" hidden="1" thickBot="1">
      <c r="D238" s="52">
        <f t="shared" si="6"/>
        <v>234</v>
      </c>
      <c r="E238" s="60"/>
      <c r="F238" s="46" t="str">
        <f>IFERROR(VLOOKUP(Table21316202111[[#This Row],[Player No]],Table11[[No]:[Province]],2,0),"")</f>
        <v/>
      </c>
      <c r="G238" s="47" t="str">
        <f>IFERROR(VLOOKUP(Table213162038[[#This Row],[Player No]],Table11[[No]:[Province]],3,0),"")</f>
        <v/>
      </c>
      <c r="H238" s="167"/>
      <c r="I238" s="167"/>
      <c r="J238" s="56"/>
      <c r="K238" s="57"/>
      <c r="L238" s="57"/>
      <c r="M238" s="57"/>
      <c r="N238" s="57"/>
      <c r="O238" s="17"/>
      <c r="P238" s="18"/>
      <c r="Q238" s="18"/>
      <c r="R238" s="146"/>
    </row>
    <row r="239" spans="4:18" ht="16" hidden="1" thickBot="1">
      <c r="D239" s="52">
        <f t="shared" si="6"/>
        <v>235</v>
      </c>
      <c r="E239" s="60"/>
      <c r="F239" s="46" t="str">
        <f>IFERROR(VLOOKUP(Table21316202111[[#This Row],[Player No]],Table11[[No]:[Province]],2,0),"")</f>
        <v/>
      </c>
      <c r="G239" s="47" t="str">
        <f>IFERROR(VLOOKUP(Table213162038[[#This Row],[Player No]],Table11[[No]:[Province]],3,0),"")</f>
        <v/>
      </c>
      <c r="H239" s="167"/>
      <c r="I239" s="167"/>
      <c r="J239" s="56"/>
      <c r="K239" s="57"/>
      <c r="L239" s="57"/>
      <c r="M239" s="57"/>
      <c r="N239" s="57"/>
      <c r="O239" s="17"/>
      <c r="P239" s="18"/>
      <c r="Q239" s="18"/>
      <c r="R239" s="146"/>
    </row>
    <row r="240" spans="4:18" ht="16" hidden="1" thickBot="1">
      <c r="D240" s="52">
        <f t="shared" si="6"/>
        <v>236</v>
      </c>
      <c r="E240" s="60"/>
      <c r="F240" s="46" t="str">
        <f>IFERROR(VLOOKUP(Table21316202111[[#This Row],[Player No]],Table11[[No]:[Province]],2,0),"")</f>
        <v/>
      </c>
      <c r="G240" s="47" t="str">
        <f>IFERROR(VLOOKUP(Table213162038[[#This Row],[Player No]],Table11[[No]:[Province]],3,0),"")</f>
        <v/>
      </c>
      <c r="H240" s="167"/>
      <c r="I240" s="167"/>
      <c r="J240" s="56"/>
      <c r="K240" s="57"/>
      <c r="L240" s="57"/>
      <c r="M240" s="57"/>
      <c r="N240" s="57"/>
      <c r="O240" s="17"/>
      <c r="P240" s="18"/>
      <c r="Q240" s="18"/>
      <c r="R240" s="146"/>
    </row>
    <row r="241" spans="4:18" ht="16" hidden="1" thickBot="1">
      <c r="D241" s="52">
        <f t="shared" si="6"/>
        <v>237</v>
      </c>
      <c r="E241" s="60"/>
      <c r="F241" s="46" t="str">
        <f>IFERROR(VLOOKUP(Table21316202111[[#This Row],[Player No]],Table11[[No]:[Province]],2,0),"")</f>
        <v/>
      </c>
      <c r="G241" s="47" t="str">
        <f>IFERROR(VLOOKUP(Table213162038[[#This Row],[Player No]],Table11[[No]:[Province]],3,0),"")</f>
        <v/>
      </c>
      <c r="H241" s="167"/>
      <c r="I241" s="167"/>
      <c r="J241" s="56"/>
      <c r="K241" s="57"/>
      <c r="L241" s="57"/>
      <c r="M241" s="57"/>
      <c r="N241" s="57"/>
      <c r="O241" s="17"/>
      <c r="P241" s="18"/>
      <c r="Q241" s="18"/>
      <c r="R241" s="146"/>
    </row>
    <row r="242" spans="4:18" ht="16" hidden="1" thickBot="1">
      <c r="D242" s="52">
        <f t="shared" si="6"/>
        <v>238</v>
      </c>
      <c r="E242" s="60"/>
      <c r="F242" s="46" t="str">
        <f>IFERROR(VLOOKUP(Table21316202111[[#This Row],[Player No]],Table11[[No]:[Province]],2,0),"")</f>
        <v/>
      </c>
      <c r="G242" s="47" t="str">
        <f>IFERROR(VLOOKUP(Table213162038[[#This Row],[Player No]],Table11[[No]:[Province]],3,0),"")</f>
        <v/>
      </c>
      <c r="H242" s="167"/>
      <c r="I242" s="167"/>
      <c r="J242" s="56"/>
      <c r="K242" s="57"/>
      <c r="L242" s="57"/>
      <c r="M242" s="57"/>
      <c r="N242" s="57"/>
      <c r="O242" s="17"/>
      <c r="P242" s="18"/>
      <c r="Q242" s="18"/>
      <c r="R242" s="146"/>
    </row>
    <row r="243" spans="4:18" ht="16" hidden="1" thickBot="1">
      <c r="D243" s="52">
        <f t="shared" si="6"/>
        <v>239</v>
      </c>
      <c r="E243" s="60"/>
      <c r="F243" s="46" t="str">
        <f>IFERROR(VLOOKUP(Table21316202111[[#This Row],[Player No]],Table11[[No]:[Province]],2,0),"")</f>
        <v/>
      </c>
      <c r="G243" s="47" t="str">
        <f>IFERROR(VLOOKUP(Table213162038[[#This Row],[Player No]],Table11[[No]:[Province]],3,0),"")</f>
        <v/>
      </c>
      <c r="H243" s="167"/>
      <c r="I243" s="167"/>
      <c r="J243" s="56"/>
      <c r="K243" s="57"/>
      <c r="L243" s="57"/>
      <c r="M243" s="57"/>
      <c r="N243" s="57"/>
      <c r="O243" s="17"/>
      <c r="P243" s="18"/>
      <c r="Q243" s="18"/>
      <c r="R243" s="146"/>
    </row>
    <row r="244" spans="4:18" ht="16" hidden="1" thickBot="1">
      <c r="D244" s="52">
        <f t="shared" si="6"/>
        <v>240</v>
      </c>
      <c r="E244" s="60"/>
      <c r="F244" s="46" t="str">
        <f>IFERROR(VLOOKUP(Table21316202111[[#This Row],[Player No]],Table11[[No]:[Province]],2,0),"")</f>
        <v/>
      </c>
      <c r="G244" s="47" t="str">
        <f>IFERROR(VLOOKUP(Table213162038[[#This Row],[Player No]],Table11[[No]:[Province]],3,0),"")</f>
        <v/>
      </c>
      <c r="H244" s="167"/>
      <c r="I244" s="167"/>
      <c r="J244" s="56"/>
      <c r="K244" s="57"/>
      <c r="L244" s="57"/>
      <c r="M244" s="57"/>
      <c r="N244" s="57"/>
      <c r="O244" s="17"/>
      <c r="P244" s="18"/>
      <c r="Q244" s="18"/>
      <c r="R244" s="146"/>
    </row>
    <row r="245" spans="4:18" ht="16" hidden="1" thickBot="1">
      <c r="D245" s="52">
        <f t="shared" si="6"/>
        <v>241</v>
      </c>
      <c r="E245" s="60"/>
      <c r="F245" s="46" t="str">
        <f>IFERROR(VLOOKUP(Table21316202111[[#This Row],[Player No]],Table11[[No]:[Province]],2,0),"")</f>
        <v/>
      </c>
      <c r="G245" s="47" t="str">
        <f>IFERROR(VLOOKUP(Table213162038[[#This Row],[Player No]],Table11[[No]:[Province]],3,0),"")</f>
        <v/>
      </c>
      <c r="H245" s="167"/>
      <c r="I245" s="167"/>
      <c r="J245" s="56"/>
      <c r="K245" s="57"/>
      <c r="L245" s="57"/>
      <c r="M245" s="57"/>
      <c r="N245" s="57"/>
      <c r="O245" s="17"/>
      <c r="P245" s="18"/>
      <c r="Q245" s="18"/>
      <c r="R245" s="146"/>
    </row>
    <row r="246" spans="4:18" ht="16" hidden="1" thickBot="1">
      <c r="D246" s="52">
        <f t="shared" si="6"/>
        <v>242</v>
      </c>
      <c r="E246" s="60"/>
      <c r="F246" s="46" t="str">
        <f>IFERROR(VLOOKUP(Table21316202111[[#This Row],[Player No]],Table11[[No]:[Province]],2,0),"")</f>
        <v/>
      </c>
      <c r="G246" s="47" t="str">
        <f>IFERROR(VLOOKUP(Table213162038[[#This Row],[Player No]],Table11[[No]:[Province]],3,0),"")</f>
        <v/>
      </c>
      <c r="H246" s="167"/>
      <c r="I246" s="167"/>
      <c r="J246" s="56"/>
      <c r="K246" s="57"/>
      <c r="L246" s="57"/>
      <c r="M246" s="57"/>
      <c r="N246" s="57"/>
      <c r="O246" s="17"/>
      <c r="P246" s="18"/>
      <c r="Q246" s="18"/>
      <c r="R246" s="146"/>
    </row>
    <row r="247" spans="4:18" ht="16" hidden="1" thickBot="1">
      <c r="D247" s="52">
        <f t="shared" si="6"/>
        <v>243</v>
      </c>
      <c r="E247" s="60"/>
      <c r="F247" s="46" t="str">
        <f>IFERROR(VLOOKUP(Table21316202111[[#This Row],[Player No]],Table11[[No]:[Province]],2,0),"")</f>
        <v/>
      </c>
      <c r="G247" s="47" t="str">
        <f>IFERROR(VLOOKUP(Table213162038[[#This Row],[Player No]],Table11[[No]:[Province]],3,0),"")</f>
        <v/>
      </c>
      <c r="H247" s="167"/>
      <c r="I247" s="167"/>
      <c r="J247" s="56"/>
      <c r="K247" s="57"/>
      <c r="L247" s="57"/>
      <c r="M247" s="57"/>
      <c r="N247" s="57"/>
      <c r="O247" s="17"/>
      <c r="P247" s="18"/>
      <c r="Q247" s="18"/>
      <c r="R247" s="146"/>
    </row>
    <row r="248" spans="4:18" ht="16" hidden="1" thickBot="1">
      <c r="D248" s="52">
        <f t="shared" si="6"/>
        <v>244</v>
      </c>
      <c r="E248" s="60"/>
      <c r="F248" s="46" t="str">
        <f>IFERROR(VLOOKUP(Table21316202111[[#This Row],[Player No]],Table11[[No]:[Province]],2,0),"")</f>
        <v/>
      </c>
      <c r="G248" s="47" t="str">
        <f>IFERROR(VLOOKUP(Table213162038[[#This Row],[Player No]],Table11[[No]:[Province]],3,0),"")</f>
        <v/>
      </c>
      <c r="H248" s="167"/>
      <c r="I248" s="167"/>
      <c r="J248" s="56"/>
      <c r="K248" s="57"/>
      <c r="L248" s="57"/>
      <c r="M248" s="57"/>
      <c r="N248" s="57"/>
      <c r="O248" s="17"/>
      <c r="P248" s="18"/>
      <c r="Q248" s="18"/>
      <c r="R248" s="146"/>
    </row>
    <row r="249" spans="4:18" ht="16" hidden="1" thickBot="1">
      <c r="D249" s="52">
        <f t="shared" si="6"/>
        <v>245</v>
      </c>
      <c r="E249" s="60"/>
      <c r="F249" s="46" t="str">
        <f>IFERROR(VLOOKUP(Table21316202111[[#This Row],[Player No]],Table11[[No]:[Province]],2,0),"")</f>
        <v/>
      </c>
      <c r="G249" s="47" t="str">
        <f>IFERROR(VLOOKUP(Table213162038[[#This Row],[Player No]],Table11[[No]:[Province]],3,0),"")</f>
        <v/>
      </c>
      <c r="H249" s="167"/>
      <c r="I249" s="167"/>
      <c r="J249" s="56"/>
      <c r="K249" s="57"/>
      <c r="L249" s="57"/>
      <c r="M249" s="57"/>
      <c r="N249" s="57"/>
      <c r="O249" s="17"/>
      <c r="P249" s="18"/>
      <c r="Q249" s="18"/>
      <c r="R249" s="146"/>
    </row>
    <row r="250" spans="4:18" ht="16" hidden="1" thickBot="1">
      <c r="D250" s="52">
        <f t="shared" si="6"/>
        <v>246</v>
      </c>
      <c r="E250" s="60"/>
      <c r="F250" s="46" t="str">
        <f>IFERROR(VLOOKUP(Table21316202111[[#This Row],[Player No]],Table11[[No]:[Province]],2,0),"")</f>
        <v/>
      </c>
      <c r="G250" s="47" t="str">
        <f>IFERROR(VLOOKUP(Table213162038[[#This Row],[Player No]],Table11[[No]:[Province]],3,0),"")</f>
        <v/>
      </c>
      <c r="H250" s="167"/>
      <c r="I250" s="167"/>
      <c r="J250" s="56"/>
      <c r="K250" s="57"/>
      <c r="L250" s="57"/>
      <c r="M250" s="57"/>
      <c r="N250" s="57"/>
      <c r="O250" s="17"/>
      <c r="P250" s="18"/>
      <c r="Q250" s="18"/>
      <c r="R250" s="146"/>
    </row>
    <row r="251" spans="4:18" ht="16" hidden="1" thickBot="1">
      <c r="D251" s="52">
        <f t="shared" si="6"/>
        <v>247</v>
      </c>
      <c r="E251" s="60"/>
      <c r="F251" s="46" t="str">
        <f>IFERROR(VLOOKUP(Table21316202111[[#This Row],[Player No]],Table11[[No]:[Province]],2,0),"")</f>
        <v/>
      </c>
      <c r="G251" s="47" t="str">
        <f>IFERROR(VLOOKUP(Table213162038[[#This Row],[Player No]],Table11[[No]:[Province]],3,0),"")</f>
        <v/>
      </c>
      <c r="H251" s="167"/>
      <c r="I251" s="167"/>
      <c r="J251" s="56"/>
      <c r="K251" s="57"/>
      <c r="L251" s="57"/>
      <c r="M251" s="57"/>
      <c r="N251" s="57"/>
      <c r="O251" s="17"/>
      <c r="P251" s="18"/>
      <c r="Q251" s="18"/>
      <c r="R251" s="146"/>
    </row>
    <row r="252" spans="4:18" ht="16" hidden="1" thickBot="1">
      <c r="D252" s="52">
        <f t="shared" si="6"/>
        <v>248</v>
      </c>
      <c r="E252" s="60"/>
      <c r="F252" s="46" t="str">
        <f>IFERROR(VLOOKUP(Table21316202111[[#This Row],[Player No]],Table11[[No]:[Province]],2,0),"")</f>
        <v/>
      </c>
      <c r="G252" s="47" t="str">
        <f>IFERROR(VLOOKUP(Table213162038[[#This Row],[Player No]],Table11[[No]:[Province]],3,0),"")</f>
        <v/>
      </c>
      <c r="H252" s="167"/>
      <c r="I252" s="167"/>
      <c r="J252" s="56"/>
      <c r="K252" s="57"/>
      <c r="L252" s="57"/>
      <c r="M252" s="57"/>
      <c r="N252" s="57"/>
      <c r="O252" s="17"/>
      <c r="P252" s="18"/>
      <c r="Q252" s="18"/>
      <c r="R252" s="146"/>
    </row>
    <row r="253" spans="4:18" ht="16" hidden="1" thickBot="1">
      <c r="D253" s="52">
        <f t="shared" si="6"/>
        <v>249</v>
      </c>
      <c r="E253" s="60"/>
      <c r="F253" s="46" t="str">
        <f>IFERROR(VLOOKUP(Table21316202111[[#This Row],[Player No]],Table11[[No]:[Province]],2,0),"")</f>
        <v/>
      </c>
      <c r="G253" s="47" t="str">
        <f>IFERROR(VLOOKUP(Table213162038[[#This Row],[Player No]],Table11[[No]:[Province]],3,0),"")</f>
        <v/>
      </c>
      <c r="H253" s="167"/>
      <c r="I253" s="167"/>
      <c r="J253" s="56"/>
      <c r="K253" s="57"/>
      <c r="L253" s="57"/>
      <c r="M253" s="57"/>
      <c r="N253" s="57"/>
      <c r="O253" s="17"/>
      <c r="P253" s="18"/>
      <c r="Q253" s="18"/>
      <c r="R253" s="146"/>
    </row>
    <row r="254" spans="4:18" ht="16" hidden="1" thickBot="1">
      <c r="D254" s="52">
        <f t="shared" si="6"/>
        <v>250</v>
      </c>
      <c r="E254" s="60"/>
      <c r="F254" s="46" t="str">
        <f>IFERROR(VLOOKUP(Table21316202111[[#This Row],[Player No]],Table11[[No]:[Province]],2,0),"")</f>
        <v/>
      </c>
      <c r="G254" s="47" t="str">
        <f>IFERROR(VLOOKUP(Table213162038[[#This Row],[Player No]],Table11[[No]:[Province]],3,0),"")</f>
        <v/>
      </c>
      <c r="H254" s="167"/>
      <c r="I254" s="167"/>
      <c r="J254" s="56"/>
      <c r="K254" s="57"/>
      <c r="L254" s="57"/>
      <c r="M254" s="57"/>
      <c r="N254" s="57"/>
      <c r="O254" s="17"/>
      <c r="P254" s="18"/>
      <c r="Q254" s="18"/>
      <c r="R254" s="146"/>
    </row>
    <row r="255" spans="4:18" ht="16" hidden="1" thickBot="1">
      <c r="D255" s="52">
        <f t="shared" si="6"/>
        <v>251</v>
      </c>
      <c r="E255" s="60"/>
      <c r="F255" s="46" t="str">
        <f>IFERROR(VLOOKUP(Table21316202111[[#This Row],[Player No]],Table11[[No]:[Province]],2,0),"")</f>
        <v/>
      </c>
      <c r="G255" s="47" t="str">
        <f>IFERROR(VLOOKUP(Table213162038[[#This Row],[Player No]],Table11[[No]:[Province]],3,0),"")</f>
        <v/>
      </c>
      <c r="H255" s="167"/>
      <c r="I255" s="167"/>
      <c r="J255" s="56"/>
      <c r="K255" s="57"/>
      <c r="L255" s="57"/>
      <c r="M255" s="57"/>
      <c r="N255" s="57"/>
      <c r="O255" s="17"/>
      <c r="P255" s="18"/>
      <c r="Q255" s="18"/>
      <c r="R255" s="146"/>
    </row>
    <row r="256" spans="4:18" ht="16" hidden="1" thickBot="1">
      <c r="D256" s="52">
        <f t="shared" si="6"/>
        <v>252</v>
      </c>
      <c r="E256" s="60"/>
      <c r="F256" s="46" t="str">
        <f>IFERROR(VLOOKUP(Table21316202111[[#This Row],[Player No]],Table11[[No]:[Province]],2,0),"")</f>
        <v/>
      </c>
      <c r="G256" s="47" t="str">
        <f>IFERROR(VLOOKUP(Table213162038[[#This Row],[Player No]],Table11[[No]:[Province]],3,0),"")</f>
        <v/>
      </c>
      <c r="H256" s="167"/>
      <c r="I256" s="167"/>
      <c r="J256" s="56"/>
      <c r="K256" s="57"/>
      <c r="L256" s="57"/>
      <c r="M256" s="57"/>
      <c r="N256" s="57"/>
      <c r="O256" s="17"/>
      <c r="P256" s="18"/>
      <c r="Q256" s="18"/>
      <c r="R256" s="146"/>
    </row>
    <row r="257" spans="4:18" ht="16" hidden="1" thickBot="1">
      <c r="D257" s="52">
        <f t="shared" si="6"/>
        <v>253</v>
      </c>
      <c r="E257" s="60"/>
      <c r="F257" s="46" t="str">
        <f>IFERROR(VLOOKUP(Table21316202111[[#This Row],[Player No]],Table11[[No]:[Province]],2,0),"")</f>
        <v/>
      </c>
      <c r="G257" s="47" t="str">
        <f>IFERROR(VLOOKUP(Table213162038[[#This Row],[Player No]],Table11[[No]:[Province]],3,0),"")</f>
        <v/>
      </c>
      <c r="H257" s="167"/>
      <c r="I257" s="167"/>
      <c r="J257" s="56"/>
      <c r="K257" s="57"/>
      <c r="L257" s="57"/>
      <c r="M257" s="57"/>
      <c r="N257" s="57"/>
      <c r="O257" s="17"/>
      <c r="P257" s="18"/>
      <c r="Q257" s="18"/>
      <c r="R257" s="146"/>
    </row>
    <row r="258" spans="4:18" ht="16" hidden="1" thickBot="1">
      <c r="D258" s="52">
        <f t="shared" si="6"/>
        <v>254</v>
      </c>
      <c r="E258" s="60"/>
      <c r="F258" s="46" t="str">
        <f>IFERROR(VLOOKUP(Table21316202111[[#This Row],[Player No]],Table11[[No]:[Province]],2,0),"")</f>
        <v/>
      </c>
      <c r="G258" s="47" t="str">
        <f>IFERROR(VLOOKUP(Table213162038[[#This Row],[Player No]],Table11[[No]:[Province]],3,0),"")</f>
        <v/>
      </c>
      <c r="H258" s="167"/>
      <c r="I258" s="167"/>
      <c r="J258" s="56"/>
      <c r="K258" s="57"/>
      <c r="L258" s="57"/>
      <c r="M258" s="57"/>
      <c r="N258" s="57"/>
      <c r="O258" s="17"/>
      <c r="P258" s="18"/>
      <c r="Q258" s="18"/>
      <c r="R258" s="146"/>
    </row>
    <row r="259" spans="4:18" ht="16" hidden="1" thickBot="1">
      <c r="D259" s="52">
        <f t="shared" si="6"/>
        <v>255</v>
      </c>
      <c r="E259" s="60"/>
      <c r="F259" s="46" t="str">
        <f>IFERROR(VLOOKUP(Table21316202111[[#This Row],[Player No]],Table11[[No]:[Province]],2,0),"")</f>
        <v/>
      </c>
      <c r="G259" s="47" t="str">
        <f>IFERROR(VLOOKUP(Table213162038[[#This Row],[Player No]],Table11[[No]:[Province]],3,0),"")</f>
        <v/>
      </c>
      <c r="H259" s="167"/>
      <c r="I259" s="167"/>
      <c r="J259" s="56"/>
      <c r="K259" s="57"/>
      <c r="L259" s="57"/>
      <c r="M259" s="57"/>
      <c r="N259" s="57"/>
      <c r="O259" s="17"/>
      <c r="P259" s="18"/>
      <c r="Q259" s="18"/>
      <c r="R259" s="146"/>
    </row>
    <row r="260" spans="4:18" ht="16" hidden="1" thickBot="1">
      <c r="D260" s="52">
        <f t="shared" si="6"/>
        <v>256</v>
      </c>
      <c r="E260" s="60"/>
      <c r="F260" s="46" t="str">
        <f>IFERROR(VLOOKUP(Table21316202111[[#This Row],[Player No]],Table11[[No]:[Province]],2,0),"")</f>
        <v/>
      </c>
      <c r="G260" s="47" t="str">
        <f>IFERROR(VLOOKUP(Table213162038[[#This Row],[Player No]],Table11[[No]:[Province]],3,0),"")</f>
        <v/>
      </c>
      <c r="H260" s="167"/>
      <c r="I260" s="167"/>
      <c r="J260" s="56"/>
      <c r="K260" s="57"/>
      <c r="L260" s="57"/>
      <c r="M260" s="57"/>
      <c r="N260" s="57"/>
      <c r="O260" s="17"/>
      <c r="P260" s="18"/>
      <c r="Q260" s="18"/>
      <c r="R260" s="146"/>
    </row>
    <row r="261" spans="4:18" ht="16" hidden="1" thickBot="1">
      <c r="D261" s="52">
        <f t="shared" si="6"/>
        <v>257</v>
      </c>
      <c r="E261" s="60"/>
      <c r="F261" s="46" t="str">
        <f>IFERROR(VLOOKUP(Table21316202111[[#This Row],[Player No]],Table11[[No]:[Province]],2,0),"")</f>
        <v/>
      </c>
      <c r="G261" s="47" t="str">
        <f>IFERROR(VLOOKUP(Table213162038[[#This Row],[Player No]],Table11[[No]:[Province]],3,0),"")</f>
        <v/>
      </c>
      <c r="H261" s="167"/>
      <c r="I261" s="167"/>
      <c r="J261" s="56"/>
      <c r="K261" s="57"/>
      <c r="L261" s="57"/>
      <c r="M261" s="57"/>
      <c r="N261" s="57"/>
      <c r="O261" s="17"/>
      <c r="P261" s="18"/>
      <c r="Q261" s="18"/>
      <c r="R261" s="146"/>
    </row>
    <row r="262" spans="4:18" ht="16" hidden="1" thickBot="1">
      <c r="D262" s="52">
        <f t="shared" ref="D262:D325" si="7">D261+1</f>
        <v>258</v>
      </c>
      <c r="E262" s="60"/>
      <c r="F262" s="46" t="str">
        <f>IFERROR(VLOOKUP(Table21316202111[[#This Row],[Player No]],Table11[[No]:[Province]],2,0),"")</f>
        <v/>
      </c>
      <c r="G262" s="47" t="str">
        <f>IFERROR(VLOOKUP(Table213162038[[#This Row],[Player No]],Table11[[No]:[Province]],3,0),"")</f>
        <v/>
      </c>
      <c r="H262" s="167"/>
      <c r="I262" s="167"/>
      <c r="J262" s="56"/>
      <c r="K262" s="57"/>
      <c r="L262" s="57"/>
      <c r="M262" s="57"/>
      <c r="N262" s="57"/>
      <c r="O262" s="17"/>
      <c r="P262" s="18"/>
      <c r="Q262" s="18"/>
      <c r="R262" s="146"/>
    </row>
    <row r="263" spans="4:18" ht="16" hidden="1" thickBot="1">
      <c r="D263" s="52">
        <f t="shared" si="7"/>
        <v>259</v>
      </c>
      <c r="E263" s="60"/>
      <c r="F263" s="46" t="str">
        <f>IFERROR(VLOOKUP(Table21316202111[[#This Row],[Player No]],Table11[[No]:[Province]],2,0),"")</f>
        <v/>
      </c>
      <c r="G263" s="47" t="str">
        <f>IFERROR(VLOOKUP(Table213162038[[#This Row],[Player No]],Table11[[No]:[Province]],3,0),"")</f>
        <v/>
      </c>
      <c r="H263" s="167"/>
      <c r="I263" s="167"/>
      <c r="J263" s="56"/>
      <c r="K263" s="57"/>
      <c r="L263" s="57"/>
      <c r="M263" s="57"/>
      <c r="N263" s="57"/>
      <c r="O263" s="17"/>
      <c r="P263" s="18"/>
      <c r="Q263" s="18"/>
      <c r="R263" s="146"/>
    </row>
    <row r="264" spans="4:18" ht="16" hidden="1" thickBot="1">
      <c r="D264" s="52">
        <f t="shared" si="7"/>
        <v>260</v>
      </c>
      <c r="E264" s="60"/>
      <c r="F264" s="46" t="str">
        <f>IFERROR(VLOOKUP(Table21316202111[[#This Row],[Player No]],Table11[[No]:[Province]],2,0),"")</f>
        <v/>
      </c>
      <c r="G264" s="47" t="str">
        <f>IFERROR(VLOOKUP(Table213162038[[#This Row],[Player No]],Table11[[No]:[Province]],3,0),"")</f>
        <v/>
      </c>
      <c r="H264" s="167"/>
      <c r="I264" s="167"/>
      <c r="J264" s="56"/>
      <c r="K264" s="57"/>
      <c r="L264" s="57"/>
      <c r="M264" s="57"/>
      <c r="N264" s="57"/>
      <c r="O264" s="17"/>
      <c r="P264" s="18"/>
      <c r="Q264" s="18"/>
      <c r="R264" s="146"/>
    </row>
    <row r="265" spans="4:18" ht="16" hidden="1" thickBot="1">
      <c r="D265" s="52">
        <f t="shared" si="7"/>
        <v>261</v>
      </c>
      <c r="E265" s="60"/>
      <c r="F265" s="46" t="str">
        <f>IFERROR(VLOOKUP(Table21316202111[[#This Row],[Player No]],Table11[[No]:[Province]],2,0),"")</f>
        <v/>
      </c>
      <c r="G265" s="47" t="str">
        <f>IFERROR(VLOOKUP(Table213162038[[#This Row],[Player No]],Table11[[No]:[Province]],3,0),"")</f>
        <v/>
      </c>
      <c r="H265" s="167"/>
      <c r="I265" s="167"/>
      <c r="J265" s="56"/>
      <c r="K265" s="57"/>
      <c r="L265" s="57"/>
      <c r="M265" s="57"/>
      <c r="N265" s="57"/>
      <c r="O265" s="17"/>
      <c r="P265" s="18"/>
      <c r="Q265" s="18"/>
      <c r="R265" s="146"/>
    </row>
    <row r="266" spans="4:18" ht="16" hidden="1" thickBot="1">
      <c r="D266" s="52">
        <f t="shared" si="7"/>
        <v>262</v>
      </c>
      <c r="E266" s="60"/>
      <c r="F266" s="46" t="str">
        <f>IFERROR(VLOOKUP(Table21316202111[[#This Row],[Player No]],Table11[[No]:[Province]],2,0),"")</f>
        <v/>
      </c>
      <c r="G266" s="47" t="str">
        <f>IFERROR(VLOOKUP(Table213162038[[#This Row],[Player No]],Table11[[No]:[Province]],3,0),"")</f>
        <v/>
      </c>
      <c r="H266" s="167"/>
      <c r="I266" s="167"/>
      <c r="J266" s="56"/>
      <c r="K266" s="57"/>
      <c r="L266" s="57"/>
      <c r="M266" s="57"/>
      <c r="N266" s="57"/>
      <c r="O266" s="17"/>
      <c r="P266" s="18"/>
      <c r="Q266" s="18"/>
      <c r="R266" s="146"/>
    </row>
    <row r="267" spans="4:18" ht="16" hidden="1" thickBot="1">
      <c r="D267" s="52">
        <f t="shared" si="7"/>
        <v>263</v>
      </c>
      <c r="E267" s="60"/>
      <c r="F267" s="46" t="str">
        <f>IFERROR(VLOOKUP(Table21316202111[[#This Row],[Player No]],Table11[[No]:[Province]],2,0),"")</f>
        <v/>
      </c>
      <c r="G267" s="47" t="str">
        <f>IFERROR(VLOOKUP(Table213162038[[#This Row],[Player No]],Table11[[No]:[Province]],3,0),"")</f>
        <v/>
      </c>
      <c r="H267" s="167"/>
      <c r="I267" s="167"/>
      <c r="J267" s="56"/>
      <c r="K267" s="57"/>
      <c r="L267" s="57"/>
      <c r="M267" s="57"/>
      <c r="N267" s="57"/>
      <c r="O267" s="17"/>
      <c r="P267" s="18"/>
      <c r="Q267" s="18"/>
      <c r="R267" s="146"/>
    </row>
    <row r="268" spans="4:18" ht="16" hidden="1" thickBot="1">
      <c r="D268" s="52">
        <f t="shared" si="7"/>
        <v>264</v>
      </c>
      <c r="E268" s="60"/>
      <c r="F268" s="46" t="str">
        <f>IFERROR(VLOOKUP(Table21316202111[[#This Row],[Player No]],Table11[[No]:[Province]],2,0),"")</f>
        <v/>
      </c>
      <c r="G268" s="47" t="str">
        <f>IFERROR(VLOOKUP(Table213162038[[#This Row],[Player No]],Table11[[No]:[Province]],3,0),"")</f>
        <v/>
      </c>
      <c r="H268" s="167"/>
      <c r="I268" s="167"/>
      <c r="J268" s="56"/>
      <c r="K268" s="57"/>
      <c r="L268" s="57"/>
      <c r="M268" s="57"/>
      <c r="N268" s="57"/>
      <c r="O268" s="17"/>
      <c r="P268" s="18"/>
      <c r="Q268" s="18"/>
      <c r="R268" s="146"/>
    </row>
    <row r="269" spans="4:18" ht="16" hidden="1" thickBot="1">
      <c r="D269" s="52">
        <f t="shared" si="7"/>
        <v>265</v>
      </c>
      <c r="E269" s="60"/>
      <c r="F269" s="46" t="str">
        <f>IFERROR(VLOOKUP(Table21316202111[[#This Row],[Player No]],Table11[[No]:[Province]],2,0),"")</f>
        <v/>
      </c>
      <c r="G269" s="47" t="str">
        <f>IFERROR(VLOOKUP(Table213162038[[#This Row],[Player No]],Table11[[No]:[Province]],3,0),"")</f>
        <v/>
      </c>
      <c r="H269" s="167"/>
      <c r="I269" s="167"/>
      <c r="J269" s="56"/>
      <c r="K269" s="57"/>
      <c r="L269" s="57"/>
      <c r="M269" s="57"/>
      <c r="N269" s="57"/>
      <c r="O269" s="17"/>
      <c r="P269" s="18"/>
      <c r="Q269" s="18"/>
      <c r="R269" s="146"/>
    </row>
    <row r="270" spans="4:18" ht="16" hidden="1" thickBot="1">
      <c r="D270" s="52">
        <f t="shared" si="7"/>
        <v>266</v>
      </c>
      <c r="E270" s="60"/>
      <c r="F270" s="46" t="str">
        <f>IFERROR(VLOOKUP(Table21316202111[[#This Row],[Player No]],Table11[[No]:[Province]],2,0),"")</f>
        <v/>
      </c>
      <c r="G270" s="47" t="str">
        <f>IFERROR(VLOOKUP(Table213162038[[#This Row],[Player No]],Table11[[No]:[Province]],3,0),"")</f>
        <v/>
      </c>
      <c r="H270" s="167"/>
      <c r="I270" s="167"/>
      <c r="J270" s="56"/>
      <c r="K270" s="57"/>
      <c r="L270" s="57"/>
      <c r="M270" s="57"/>
      <c r="N270" s="57"/>
      <c r="O270" s="17"/>
      <c r="P270" s="18"/>
      <c r="Q270" s="18"/>
      <c r="R270" s="146"/>
    </row>
    <row r="271" spans="4:18" ht="16" hidden="1" thickBot="1">
      <c r="D271" s="52">
        <f t="shared" si="7"/>
        <v>267</v>
      </c>
      <c r="E271" s="60"/>
      <c r="F271" s="46" t="str">
        <f>IFERROR(VLOOKUP(Table21316202111[[#This Row],[Player No]],Table11[[No]:[Province]],2,0),"")</f>
        <v/>
      </c>
      <c r="G271" s="47" t="str">
        <f>IFERROR(VLOOKUP(Table213162038[[#This Row],[Player No]],Table11[[No]:[Province]],3,0),"")</f>
        <v/>
      </c>
      <c r="H271" s="167"/>
      <c r="I271" s="167"/>
      <c r="J271" s="56"/>
      <c r="K271" s="57"/>
      <c r="L271" s="57"/>
      <c r="M271" s="57"/>
      <c r="N271" s="57"/>
      <c r="O271" s="17"/>
      <c r="P271" s="18"/>
      <c r="Q271" s="18"/>
      <c r="R271" s="146"/>
    </row>
    <row r="272" spans="4:18" ht="16" hidden="1" thickBot="1">
      <c r="D272" s="52">
        <f t="shared" si="7"/>
        <v>268</v>
      </c>
      <c r="E272" s="60"/>
      <c r="F272" s="46" t="str">
        <f>IFERROR(VLOOKUP(Table21316202111[[#This Row],[Player No]],Table11[[No]:[Province]],2,0),"")</f>
        <v/>
      </c>
      <c r="G272" s="47" t="str">
        <f>IFERROR(VLOOKUP(Table213162038[[#This Row],[Player No]],Table11[[No]:[Province]],3,0),"")</f>
        <v/>
      </c>
      <c r="H272" s="167"/>
      <c r="I272" s="167"/>
      <c r="J272" s="56"/>
      <c r="K272" s="57"/>
      <c r="L272" s="57"/>
      <c r="M272" s="57"/>
      <c r="N272" s="57"/>
      <c r="O272" s="17"/>
      <c r="P272" s="18"/>
      <c r="Q272" s="18"/>
      <c r="R272" s="146"/>
    </row>
    <row r="273" spans="4:18" ht="16" hidden="1" thickBot="1">
      <c r="D273" s="52">
        <f t="shared" si="7"/>
        <v>269</v>
      </c>
      <c r="E273" s="60"/>
      <c r="F273" s="46" t="str">
        <f>IFERROR(VLOOKUP(Table21316202111[[#This Row],[Player No]],Table11[[No]:[Province]],2,0),"")</f>
        <v/>
      </c>
      <c r="G273" s="47" t="str">
        <f>IFERROR(VLOOKUP(Table213162038[[#This Row],[Player No]],Table11[[No]:[Province]],3,0),"")</f>
        <v/>
      </c>
      <c r="H273" s="167"/>
      <c r="I273" s="167"/>
      <c r="J273" s="56"/>
      <c r="K273" s="57"/>
      <c r="L273" s="57"/>
      <c r="M273" s="57"/>
      <c r="N273" s="57"/>
      <c r="O273" s="17"/>
      <c r="P273" s="18"/>
      <c r="Q273" s="18"/>
      <c r="R273" s="146"/>
    </row>
    <row r="274" spans="4:18" ht="16" hidden="1" thickBot="1">
      <c r="D274" s="52">
        <f t="shared" si="7"/>
        <v>270</v>
      </c>
      <c r="E274" s="60"/>
      <c r="F274" s="46" t="str">
        <f>IFERROR(VLOOKUP(Table21316202111[[#This Row],[Player No]],Table11[[No]:[Province]],2,0),"")</f>
        <v/>
      </c>
      <c r="G274" s="47" t="str">
        <f>IFERROR(VLOOKUP(Table213162038[[#This Row],[Player No]],Table11[[No]:[Province]],3,0),"")</f>
        <v/>
      </c>
      <c r="H274" s="167"/>
      <c r="I274" s="167"/>
      <c r="J274" s="56"/>
      <c r="K274" s="57"/>
      <c r="L274" s="57"/>
      <c r="M274" s="57"/>
      <c r="N274" s="57"/>
      <c r="O274" s="17"/>
      <c r="P274" s="18"/>
      <c r="Q274" s="18"/>
      <c r="R274" s="146"/>
    </row>
    <row r="275" spans="4:18" ht="16" hidden="1" thickBot="1">
      <c r="D275" s="52">
        <f t="shared" si="7"/>
        <v>271</v>
      </c>
      <c r="E275" s="60"/>
      <c r="F275" s="46" t="str">
        <f>IFERROR(VLOOKUP(Table21316202111[[#This Row],[Player No]],Table11[[No]:[Province]],2,0),"")</f>
        <v/>
      </c>
      <c r="G275" s="47" t="str">
        <f>IFERROR(VLOOKUP(Table213162038[[#This Row],[Player No]],Table11[[No]:[Province]],3,0),"")</f>
        <v/>
      </c>
      <c r="H275" s="167"/>
      <c r="I275" s="167"/>
      <c r="J275" s="56"/>
      <c r="K275" s="57"/>
      <c r="L275" s="57"/>
      <c r="M275" s="57"/>
      <c r="N275" s="57"/>
      <c r="O275" s="17"/>
      <c r="P275" s="18"/>
      <c r="Q275" s="18"/>
      <c r="R275" s="146"/>
    </row>
    <row r="276" spans="4:18" ht="16" hidden="1" thickBot="1">
      <c r="D276" s="52">
        <f t="shared" si="7"/>
        <v>272</v>
      </c>
      <c r="E276" s="60"/>
      <c r="F276" s="46" t="str">
        <f>IFERROR(VLOOKUP(Table21316202111[[#This Row],[Player No]],Table11[[No]:[Province]],2,0),"")</f>
        <v/>
      </c>
      <c r="G276" s="47" t="str">
        <f>IFERROR(VLOOKUP(Table213162038[[#This Row],[Player No]],Table11[[No]:[Province]],3,0),"")</f>
        <v/>
      </c>
      <c r="H276" s="167"/>
      <c r="I276" s="167"/>
      <c r="J276" s="56"/>
      <c r="K276" s="57"/>
      <c r="L276" s="57"/>
      <c r="M276" s="57"/>
      <c r="N276" s="57"/>
      <c r="O276" s="17"/>
      <c r="P276" s="18"/>
      <c r="Q276" s="18"/>
      <c r="R276" s="146"/>
    </row>
    <row r="277" spans="4:18" ht="16" hidden="1" thickBot="1">
      <c r="D277" s="52">
        <f t="shared" si="7"/>
        <v>273</v>
      </c>
      <c r="E277" s="60"/>
      <c r="F277" s="46" t="str">
        <f>IFERROR(VLOOKUP(Table21316202111[[#This Row],[Player No]],Table11[[No]:[Province]],2,0),"")</f>
        <v/>
      </c>
      <c r="G277" s="47" t="str">
        <f>IFERROR(VLOOKUP(Table213162038[[#This Row],[Player No]],Table11[[No]:[Province]],3,0),"")</f>
        <v/>
      </c>
      <c r="H277" s="167"/>
      <c r="I277" s="167"/>
      <c r="J277" s="56"/>
      <c r="K277" s="57"/>
      <c r="L277" s="57"/>
      <c r="M277" s="57"/>
      <c r="N277" s="57"/>
      <c r="O277" s="17"/>
      <c r="P277" s="18"/>
      <c r="Q277" s="18"/>
      <c r="R277" s="146"/>
    </row>
    <row r="278" spans="4:18" ht="16" hidden="1" thickBot="1">
      <c r="D278" s="52">
        <f t="shared" si="7"/>
        <v>274</v>
      </c>
      <c r="E278" s="60"/>
      <c r="F278" s="46" t="str">
        <f>IFERROR(VLOOKUP(Table21316202111[[#This Row],[Player No]],Table11[[No]:[Province]],2,0),"")</f>
        <v/>
      </c>
      <c r="G278" s="47" t="str">
        <f>IFERROR(VLOOKUP(Table213162038[[#This Row],[Player No]],Table11[[No]:[Province]],3,0),"")</f>
        <v/>
      </c>
      <c r="H278" s="167"/>
      <c r="I278" s="167"/>
      <c r="J278" s="56"/>
      <c r="K278" s="57"/>
      <c r="L278" s="57"/>
      <c r="M278" s="57"/>
      <c r="N278" s="57"/>
      <c r="O278" s="17"/>
      <c r="P278" s="18"/>
      <c r="Q278" s="18"/>
      <c r="R278" s="146"/>
    </row>
    <row r="279" spans="4:18" ht="16" hidden="1" thickBot="1">
      <c r="D279" s="52">
        <f t="shared" si="7"/>
        <v>275</v>
      </c>
      <c r="E279" s="60"/>
      <c r="F279" s="46" t="str">
        <f>IFERROR(VLOOKUP(Table21316202111[[#This Row],[Player No]],Table11[[No]:[Province]],2,0),"")</f>
        <v/>
      </c>
      <c r="G279" s="47" t="str">
        <f>IFERROR(VLOOKUP(Table213162038[[#This Row],[Player No]],Table11[[No]:[Province]],3,0),"")</f>
        <v/>
      </c>
      <c r="H279" s="167"/>
      <c r="I279" s="167"/>
      <c r="J279" s="56"/>
      <c r="K279" s="57"/>
      <c r="L279" s="57"/>
      <c r="M279" s="57"/>
      <c r="N279" s="57"/>
      <c r="O279" s="17"/>
      <c r="P279" s="18"/>
      <c r="Q279" s="18"/>
      <c r="R279" s="146"/>
    </row>
    <row r="280" spans="4:18" ht="16" hidden="1" thickBot="1">
      <c r="D280" s="52">
        <f t="shared" si="7"/>
        <v>276</v>
      </c>
      <c r="E280" s="60"/>
      <c r="F280" s="46" t="str">
        <f>IFERROR(VLOOKUP(Table21316202111[[#This Row],[Player No]],Table11[[No]:[Province]],2,0),"")</f>
        <v/>
      </c>
      <c r="G280" s="47" t="str">
        <f>IFERROR(VLOOKUP(Table213162038[[#This Row],[Player No]],Table11[[No]:[Province]],3,0),"")</f>
        <v/>
      </c>
      <c r="H280" s="167"/>
      <c r="I280" s="167"/>
      <c r="J280" s="56"/>
      <c r="K280" s="57"/>
      <c r="L280" s="57"/>
      <c r="M280" s="57"/>
      <c r="N280" s="57"/>
      <c r="O280" s="17"/>
      <c r="P280" s="18"/>
      <c r="Q280" s="18"/>
      <c r="R280" s="146"/>
    </row>
    <row r="281" spans="4:18" ht="16" hidden="1" thickBot="1">
      <c r="D281" s="52">
        <f t="shared" si="7"/>
        <v>277</v>
      </c>
      <c r="E281" s="60"/>
      <c r="F281" s="46" t="str">
        <f>IFERROR(VLOOKUP(Table21316202111[[#This Row],[Player No]],Table11[[No]:[Province]],2,0),"")</f>
        <v/>
      </c>
      <c r="G281" s="47" t="str">
        <f>IFERROR(VLOOKUP(Table213162038[[#This Row],[Player No]],Table11[[No]:[Province]],3,0),"")</f>
        <v/>
      </c>
      <c r="H281" s="167"/>
      <c r="I281" s="167"/>
      <c r="J281" s="56"/>
      <c r="K281" s="57"/>
      <c r="L281" s="57"/>
      <c r="M281" s="57"/>
      <c r="N281" s="57"/>
      <c r="O281" s="17"/>
      <c r="P281" s="18"/>
      <c r="Q281" s="18"/>
      <c r="R281" s="146"/>
    </row>
    <row r="282" spans="4:18" ht="16" hidden="1" thickBot="1">
      <c r="D282" s="52">
        <f t="shared" si="7"/>
        <v>278</v>
      </c>
      <c r="E282" s="60"/>
      <c r="F282" s="46" t="str">
        <f>IFERROR(VLOOKUP(Table21316202111[[#This Row],[Player No]],Table11[[No]:[Province]],2,0),"")</f>
        <v/>
      </c>
      <c r="G282" s="47" t="str">
        <f>IFERROR(VLOOKUP(Table213162038[[#This Row],[Player No]],Table11[[No]:[Province]],3,0),"")</f>
        <v/>
      </c>
      <c r="H282" s="167"/>
      <c r="I282" s="167"/>
      <c r="J282" s="56"/>
      <c r="K282" s="57"/>
      <c r="L282" s="57"/>
      <c r="M282" s="57"/>
      <c r="N282" s="57"/>
      <c r="O282" s="17"/>
      <c r="P282" s="18"/>
      <c r="Q282" s="18"/>
      <c r="R282" s="146"/>
    </row>
    <row r="283" spans="4:18" ht="16" hidden="1" thickBot="1">
      <c r="D283" s="52">
        <f t="shared" si="7"/>
        <v>279</v>
      </c>
      <c r="E283" s="60"/>
      <c r="F283" s="46" t="str">
        <f>IFERROR(VLOOKUP(Table21316202111[[#This Row],[Player No]],Table11[[No]:[Province]],2,0),"")</f>
        <v/>
      </c>
      <c r="G283" s="47" t="str">
        <f>IFERROR(VLOOKUP(Table213162038[[#This Row],[Player No]],Table11[[No]:[Province]],3,0),"")</f>
        <v/>
      </c>
      <c r="H283" s="167"/>
      <c r="I283" s="167"/>
      <c r="J283" s="56"/>
      <c r="K283" s="57"/>
      <c r="L283" s="57"/>
      <c r="M283" s="57"/>
      <c r="N283" s="57"/>
      <c r="O283" s="17"/>
      <c r="P283" s="18"/>
      <c r="Q283" s="18"/>
      <c r="R283" s="146"/>
    </row>
    <row r="284" spans="4:18" ht="16" hidden="1" thickBot="1">
      <c r="D284" s="52">
        <f t="shared" si="7"/>
        <v>280</v>
      </c>
      <c r="E284" s="60"/>
      <c r="F284" s="46" t="str">
        <f>IFERROR(VLOOKUP(Table21316202111[[#This Row],[Player No]],Table11[[No]:[Province]],2,0),"")</f>
        <v/>
      </c>
      <c r="G284" s="47" t="str">
        <f>IFERROR(VLOOKUP(Table213162038[[#This Row],[Player No]],Table11[[No]:[Province]],3,0),"")</f>
        <v/>
      </c>
      <c r="H284" s="167"/>
      <c r="I284" s="167"/>
      <c r="J284" s="56"/>
      <c r="K284" s="57"/>
      <c r="L284" s="57"/>
      <c r="M284" s="57"/>
      <c r="N284" s="57"/>
      <c r="O284" s="17"/>
      <c r="P284" s="18"/>
      <c r="Q284" s="18"/>
      <c r="R284" s="146"/>
    </row>
    <row r="285" spans="4:18" ht="16" hidden="1" thickBot="1">
      <c r="D285" s="52">
        <f t="shared" si="7"/>
        <v>281</v>
      </c>
      <c r="E285" s="60"/>
      <c r="F285" s="46" t="str">
        <f>IFERROR(VLOOKUP(Table21316202111[[#This Row],[Player No]],Table11[[No]:[Province]],2,0),"")</f>
        <v/>
      </c>
      <c r="G285" s="47" t="str">
        <f>IFERROR(VLOOKUP(Table213162038[[#This Row],[Player No]],Table11[[No]:[Province]],3,0),"")</f>
        <v/>
      </c>
      <c r="H285" s="167"/>
      <c r="I285" s="167"/>
      <c r="J285" s="56"/>
      <c r="K285" s="57"/>
      <c r="L285" s="57"/>
      <c r="M285" s="57"/>
      <c r="N285" s="57"/>
      <c r="O285" s="17"/>
      <c r="P285" s="18"/>
      <c r="Q285" s="18"/>
      <c r="R285" s="146"/>
    </row>
    <row r="286" spans="4:18" ht="16" hidden="1" thickBot="1">
      <c r="D286" s="52">
        <f t="shared" si="7"/>
        <v>282</v>
      </c>
      <c r="E286" s="60"/>
      <c r="F286" s="46" t="str">
        <f>IFERROR(VLOOKUP(Table21316202111[[#This Row],[Player No]],Table11[[No]:[Province]],2,0),"")</f>
        <v/>
      </c>
      <c r="G286" s="47" t="str">
        <f>IFERROR(VLOOKUP(Table213162038[[#This Row],[Player No]],Table11[[No]:[Province]],3,0),"")</f>
        <v/>
      </c>
      <c r="H286" s="167"/>
      <c r="I286" s="167"/>
      <c r="J286" s="56"/>
      <c r="K286" s="57"/>
      <c r="L286" s="57"/>
      <c r="M286" s="57"/>
      <c r="N286" s="57"/>
      <c r="O286" s="17"/>
      <c r="P286" s="18"/>
      <c r="Q286" s="18"/>
      <c r="R286" s="146"/>
    </row>
    <row r="287" spans="4:18" ht="16" hidden="1" thickBot="1">
      <c r="D287" s="52">
        <f t="shared" si="7"/>
        <v>283</v>
      </c>
      <c r="E287" s="60"/>
      <c r="F287" s="46" t="str">
        <f>IFERROR(VLOOKUP(Table21316202111[[#This Row],[Player No]],Table11[[No]:[Province]],2,0),"")</f>
        <v/>
      </c>
      <c r="G287" s="47" t="str">
        <f>IFERROR(VLOOKUP(Table213162038[[#This Row],[Player No]],Table11[[No]:[Province]],3,0),"")</f>
        <v/>
      </c>
      <c r="H287" s="167"/>
      <c r="I287" s="167"/>
      <c r="J287" s="56"/>
      <c r="K287" s="57"/>
      <c r="L287" s="57"/>
      <c r="M287" s="57"/>
      <c r="N287" s="57"/>
      <c r="O287" s="17"/>
      <c r="P287" s="18"/>
      <c r="Q287" s="18"/>
      <c r="R287" s="146"/>
    </row>
    <row r="288" spans="4:18" ht="16" hidden="1" thickBot="1">
      <c r="D288" s="52">
        <f t="shared" si="7"/>
        <v>284</v>
      </c>
      <c r="E288" s="60"/>
      <c r="F288" s="46" t="str">
        <f>IFERROR(VLOOKUP(Table21316202111[[#This Row],[Player No]],Table11[[No]:[Province]],2,0),"")</f>
        <v/>
      </c>
      <c r="G288" s="47" t="str">
        <f>IFERROR(VLOOKUP(Table213162038[[#This Row],[Player No]],Table11[[No]:[Province]],3,0),"")</f>
        <v/>
      </c>
      <c r="H288" s="167"/>
      <c r="I288" s="167"/>
      <c r="J288" s="56"/>
      <c r="K288" s="57"/>
      <c r="L288" s="57"/>
      <c r="M288" s="57"/>
      <c r="N288" s="57"/>
      <c r="O288" s="17"/>
      <c r="P288" s="18"/>
      <c r="Q288" s="18"/>
      <c r="R288" s="146"/>
    </row>
    <row r="289" spans="4:18" ht="16" hidden="1" thickBot="1">
      <c r="D289" s="52">
        <f t="shared" si="7"/>
        <v>285</v>
      </c>
      <c r="E289" s="60"/>
      <c r="F289" s="46" t="str">
        <f>IFERROR(VLOOKUP(Table21316202111[[#This Row],[Player No]],Table11[[No]:[Province]],2,0),"")</f>
        <v/>
      </c>
      <c r="G289" s="47" t="str">
        <f>IFERROR(VLOOKUP(Table213162038[[#This Row],[Player No]],Table11[[No]:[Province]],3,0),"")</f>
        <v/>
      </c>
      <c r="H289" s="167"/>
      <c r="I289" s="167"/>
      <c r="J289" s="56"/>
      <c r="K289" s="57"/>
      <c r="L289" s="57"/>
      <c r="M289" s="57"/>
      <c r="N289" s="57"/>
      <c r="O289" s="17"/>
      <c r="P289" s="18"/>
      <c r="Q289" s="18"/>
      <c r="R289" s="146"/>
    </row>
    <row r="290" spans="4:18" ht="16" hidden="1" thickBot="1">
      <c r="D290" s="52">
        <f t="shared" si="7"/>
        <v>286</v>
      </c>
      <c r="E290" s="60"/>
      <c r="F290" s="46" t="str">
        <f>IFERROR(VLOOKUP(Table21316202111[[#This Row],[Player No]],Table11[[No]:[Province]],2,0),"")</f>
        <v/>
      </c>
      <c r="G290" s="47" t="str">
        <f>IFERROR(VLOOKUP(Table213162038[[#This Row],[Player No]],Table11[[No]:[Province]],3,0),"")</f>
        <v/>
      </c>
      <c r="H290" s="167"/>
      <c r="I290" s="167"/>
      <c r="J290" s="56"/>
      <c r="K290" s="57"/>
      <c r="L290" s="57"/>
      <c r="M290" s="57"/>
      <c r="N290" s="57"/>
      <c r="O290" s="17"/>
      <c r="P290" s="18"/>
      <c r="Q290" s="18"/>
      <c r="R290" s="146"/>
    </row>
    <row r="291" spans="4:18" ht="16" hidden="1" thickBot="1">
      <c r="D291" s="52">
        <f t="shared" si="7"/>
        <v>287</v>
      </c>
      <c r="E291" s="60"/>
      <c r="F291" s="46" t="str">
        <f>IFERROR(VLOOKUP(Table21316202111[[#This Row],[Player No]],Table11[[No]:[Province]],2,0),"")</f>
        <v/>
      </c>
      <c r="G291" s="47" t="str">
        <f>IFERROR(VLOOKUP(Table213162038[[#This Row],[Player No]],Table11[[No]:[Province]],3,0),"")</f>
        <v/>
      </c>
      <c r="H291" s="167"/>
      <c r="I291" s="167"/>
      <c r="J291" s="56"/>
      <c r="K291" s="57"/>
      <c r="L291" s="57"/>
      <c r="M291" s="57"/>
      <c r="N291" s="57"/>
      <c r="O291" s="17"/>
      <c r="P291" s="18"/>
      <c r="Q291" s="18"/>
      <c r="R291" s="146"/>
    </row>
    <row r="292" spans="4:18" ht="16" hidden="1" thickBot="1">
      <c r="D292" s="52">
        <f t="shared" si="7"/>
        <v>288</v>
      </c>
      <c r="E292" s="60"/>
      <c r="F292" s="46" t="str">
        <f>IFERROR(VLOOKUP(Table21316202111[[#This Row],[Player No]],Table11[[No]:[Province]],2,0),"")</f>
        <v/>
      </c>
      <c r="G292" s="47" t="str">
        <f>IFERROR(VLOOKUP(Table213162038[[#This Row],[Player No]],Table11[[No]:[Province]],3,0),"")</f>
        <v/>
      </c>
      <c r="H292" s="167"/>
      <c r="I292" s="167"/>
      <c r="J292" s="56"/>
      <c r="K292" s="57"/>
      <c r="L292" s="57"/>
      <c r="M292" s="57"/>
      <c r="N292" s="57"/>
      <c r="O292" s="17"/>
      <c r="P292" s="18"/>
      <c r="Q292" s="18"/>
      <c r="R292" s="146"/>
    </row>
    <row r="293" spans="4:18" ht="16" hidden="1" thickBot="1">
      <c r="D293" s="52">
        <f t="shared" si="7"/>
        <v>289</v>
      </c>
      <c r="E293" s="60"/>
      <c r="F293" s="46" t="str">
        <f>IFERROR(VLOOKUP(Table21316202111[[#This Row],[Player No]],Table11[[No]:[Province]],2,0),"")</f>
        <v/>
      </c>
      <c r="G293" s="47" t="str">
        <f>IFERROR(VLOOKUP(Table213162038[[#This Row],[Player No]],Table11[[No]:[Province]],3,0),"")</f>
        <v/>
      </c>
      <c r="H293" s="167"/>
      <c r="I293" s="167"/>
      <c r="J293" s="56"/>
      <c r="K293" s="57"/>
      <c r="L293" s="57"/>
      <c r="M293" s="57"/>
      <c r="N293" s="57"/>
      <c r="O293" s="17"/>
      <c r="P293" s="18"/>
      <c r="Q293" s="18"/>
      <c r="R293" s="146"/>
    </row>
    <row r="294" spans="4:18" ht="16" hidden="1" thickBot="1">
      <c r="D294" s="52">
        <f t="shared" si="7"/>
        <v>290</v>
      </c>
      <c r="E294" s="60"/>
      <c r="F294" s="46" t="str">
        <f>IFERROR(VLOOKUP(Table21316202111[[#This Row],[Player No]],Table11[[No]:[Province]],2,0),"")</f>
        <v/>
      </c>
      <c r="G294" s="47" t="str">
        <f>IFERROR(VLOOKUP(Table213162038[[#This Row],[Player No]],Table11[[No]:[Province]],3,0),"")</f>
        <v/>
      </c>
      <c r="H294" s="167"/>
      <c r="I294" s="167"/>
      <c r="J294" s="56"/>
      <c r="K294" s="57"/>
      <c r="L294" s="57"/>
      <c r="M294" s="57"/>
      <c r="N294" s="57"/>
      <c r="O294" s="17"/>
      <c r="P294" s="18"/>
      <c r="Q294" s="18"/>
      <c r="R294" s="146"/>
    </row>
    <row r="295" spans="4:18" ht="16" hidden="1" thickBot="1">
      <c r="D295" s="52">
        <f t="shared" si="7"/>
        <v>291</v>
      </c>
      <c r="E295" s="60"/>
      <c r="F295" s="46" t="str">
        <f>IFERROR(VLOOKUP(Table21316202111[[#This Row],[Player No]],Table11[[No]:[Province]],2,0),"")</f>
        <v/>
      </c>
      <c r="G295" s="47" t="str">
        <f>IFERROR(VLOOKUP(Table213162038[[#This Row],[Player No]],Table11[[No]:[Province]],3,0),"")</f>
        <v/>
      </c>
      <c r="H295" s="167"/>
      <c r="I295" s="167"/>
      <c r="J295" s="56"/>
      <c r="K295" s="57"/>
      <c r="L295" s="57"/>
      <c r="M295" s="57"/>
      <c r="N295" s="57"/>
      <c r="O295" s="17"/>
      <c r="P295" s="18"/>
      <c r="Q295" s="18"/>
      <c r="R295" s="146"/>
    </row>
    <row r="296" spans="4:18" ht="16" hidden="1" thickBot="1">
      <c r="D296" s="52">
        <f t="shared" si="7"/>
        <v>292</v>
      </c>
      <c r="E296" s="60"/>
      <c r="F296" s="46" t="str">
        <f>IFERROR(VLOOKUP(Table21316202111[[#This Row],[Player No]],Table11[[No]:[Province]],2,0),"")</f>
        <v/>
      </c>
      <c r="G296" s="47" t="str">
        <f>IFERROR(VLOOKUP(Table213162038[[#This Row],[Player No]],Table11[[No]:[Province]],3,0),"")</f>
        <v/>
      </c>
      <c r="H296" s="167"/>
      <c r="I296" s="167"/>
      <c r="J296" s="56"/>
      <c r="K296" s="57"/>
      <c r="L296" s="57"/>
      <c r="M296" s="57"/>
      <c r="N296" s="57"/>
      <c r="O296" s="17"/>
      <c r="P296" s="18"/>
      <c r="Q296" s="18"/>
      <c r="R296" s="146"/>
    </row>
    <row r="297" spans="4:18" ht="16" hidden="1" thickBot="1">
      <c r="D297" s="52">
        <f t="shared" si="7"/>
        <v>293</v>
      </c>
      <c r="E297" s="60"/>
      <c r="F297" s="46" t="str">
        <f>IFERROR(VLOOKUP(Table21316202111[[#This Row],[Player No]],Table11[[No]:[Province]],2,0),"")</f>
        <v/>
      </c>
      <c r="G297" s="47" t="str">
        <f>IFERROR(VLOOKUP(Table213162038[[#This Row],[Player No]],Table11[[No]:[Province]],3,0),"")</f>
        <v/>
      </c>
      <c r="H297" s="167"/>
      <c r="I297" s="167"/>
      <c r="J297" s="56"/>
      <c r="K297" s="57"/>
      <c r="L297" s="57"/>
      <c r="M297" s="57"/>
      <c r="N297" s="57"/>
      <c r="O297" s="17"/>
      <c r="P297" s="18"/>
      <c r="Q297" s="18"/>
      <c r="R297" s="146"/>
    </row>
    <row r="298" spans="4:18" ht="16" hidden="1" thickBot="1">
      <c r="D298" s="52">
        <f t="shared" si="7"/>
        <v>294</v>
      </c>
      <c r="E298" s="60"/>
      <c r="F298" s="46" t="str">
        <f>IFERROR(VLOOKUP(Table21316202111[[#This Row],[Player No]],Table11[[No]:[Province]],2,0),"")</f>
        <v/>
      </c>
      <c r="G298" s="47" t="str">
        <f>IFERROR(VLOOKUP(Table213162038[[#This Row],[Player No]],Table11[[No]:[Province]],3,0),"")</f>
        <v/>
      </c>
      <c r="H298" s="167"/>
      <c r="I298" s="167"/>
      <c r="J298" s="56"/>
      <c r="K298" s="57"/>
      <c r="L298" s="57"/>
      <c r="M298" s="57"/>
      <c r="N298" s="57"/>
      <c r="O298" s="17"/>
      <c r="P298" s="18"/>
      <c r="Q298" s="18"/>
      <c r="R298" s="146"/>
    </row>
    <row r="299" spans="4:18" ht="16" hidden="1" thickBot="1">
      <c r="D299" s="52">
        <f t="shared" si="7"/>
        <v>295</v>
      </c>
      <c r="E299" s="60"/>
      <c r="F299" s="46" t="str">
        <f>IFERROR(VLOOKUP(Table21316202111[[#This Row],[Player No]],Table11[[No]:[Province]],2,0),"")</f>
        <v/>
      </c>
      <c r="G299" s="47" t="str">
        <f>IFERROR(VLOOKUP(Table213162038[[#This Row],[Player No]],Table11[[No]:[Province]],3,0),"")</f>
        <v/>
      </c>
      <c r="H299" s="167"/>
      <c r="I299" s="167"/>
      <c r="J299" s="56"/>
      <c r="K299" s="57"/>
      <c r="L299" s="57"/>
      <c r="M299" s="57"/>
      <c r="N299" s="57"/>
      <c r="O299" s="17"/>
      <c r="P299" s="18"/>
      <c r="Q299" s="18"/>
      <c r="R299" s="146"/>
    </row>
    <row r="300" spans="4:18" ht="16" hidden="1" thickBot="1">
      <c r="D300" s="52">
        <f t="shared" si="7"/>
        <v>296</v>
      </c>
      <c r="E300" s="60"/>
      <c r="F300" s="46" t="str">
        <f>IFERROR(VLOOKUP(Table21316202111[[#This Row],[Player No]],Table11[[No]:[Province]],2,0),"")</f>
        <v/>
      </c>
      <c r="G300" s="47" t="str">
        <f>IFERROR(VLOOKUP(Table213162038[[#This Row],[Player No]],Table11[[No]:[Province]],3,0),"")</f>
        <v/>
      </c>
      <c r="H300" s="167"/>
      <c r="I300" s="167"/>
      <c r="J300" s="56"/>
      <c r="K300" s="57"/>
      <c r="L300" s="57"/>
      <c r="M300" s="57"/>
      <c r="N300" s="57"/>
      <c r="O300" s="17"/>
      <c r="P300" s="18"/>
      <c r="Q300" s="18"/>
      <c r="R300" s="146"/>
    </row>
    <row r="301" spans="4:18" ht="16" hidden="1" thickBot="1">
      <c r="D301" s="52">
        <f t="shared" si="7"/>
        <v>297</v>
      </c>
      <c r="E301" s="60"/>
      <c r="F301" s="46" t="str">
        <f>IFERROR(VLOOKUP(Table21316202111[[#This Row],[Player No]],Table11[[No]:[Province]],2,0),"")</f>
        <v/>
      </c>
      <c r="G301" s="47" t="str">
        <f>IFERROR(VLOOKUP(Table213162038[[#This Row],[Player No]],Table11[[No]:[Province]],3,0),"")</f>
        <v/>
      </c>
      <c r="H301" s="167"/>
      <c r="I301" s="167"/>
      <c r="J301" s="56"/>
      <c r="K301" s="57"/>
      <c r="L301" s="57"/>
      <c r="M301" s="57"/>
      <c r="N301" s="57"/>
      <c r="O301" s="17"/>
      <c r="P301" s="18"/>
      <c r="Q301" s="18"/>
      <c r="R301" s="146"/>
    </row>
    <row r="302" spans="4:18" ht="16" hidden="1" thickBot="1">
      <c r="D302" s="52">
        <f t="shared" si="7"/>
        <v>298</v>
      </c>
      <c r="E302" s="60"/>
      <c r="F302" s="46" t="str">
        <f>IFERROR(VLOOKUP(Table21316202111[[#This Row],[Player No]],Table11[[No]:[Province]],2,0),"")</f>
        <v/>
      </c>
      <c r="G302" s="47" t="str">
        <f>IFERROR(VLOOKUP(Table213162038[[#This Row],[Player No]],Table11[[No]:[Province]],3,0),"")</f>
        <v/>
      </c>
      <c r="H302" s="167"/>
      <c r="I302" s="167"/>
      <c r="J302" s="56"/>
      <c r="K302" s="57"/>
      <c r="L302" s="57"/>
      <c r="M302" s="57"/>
      <c r="N302" s="57"/>
      <c r="O302" s="17"/>
      <c r="P302" s="18"/>
      <c r="Q302" s="18"/>
      <c r="R302" s="146"/>
    </row>
    <row r="303" spans="4:18" ht="16" hidden="1" thickBot="1">
      <c r="D303" s="52">
        <f t="shared" si="7"/>
        <v>299</v>
      </c>
      <c r="E303" s="60"/>
      <c r="F303" s="46" t="str">
        <f>IFERROR(VLOOKUP(Table21316202111[[#This Row],[Player No]],Table11[[No]:[Province]],2,0),"")</f>
        <v/>
      </c>
      <c r="G303" s="47" t="str">
        <f>IFERROR(VLOOKUP(Table213162038[[#This Row],[Player No]],Table11[[No]:[Province]],3,0),"")</f>
        <v/>
      </c>
      <c r="H303" s="167"/>
      <c r="I303" s="167"/>
      <c r="J303" s="56"/>
      <c r="K303" s="57"/>
      <c r="L303" s="57"/>
      <c r="M303" s="57"/>
      <c r="N303" s="57"/>
      <c r="O303" s="17"/>
      <c r="P303" s="18"/>
      <c r="Q303" s="18"/>
      <c r="R303" s="146"/>
    </row>
    <row r="304" spans="4:18" ht="16" hidden="1" thickBot="1">
      <c r="D304" s="52">
        <f t="shared" si="7"/>
        <v>300</v>
      </c>
      <c r="E304" s="60"/>
      <c r="F304" s="46" t="str">
        <f>IFERROR(VLOOKUP(Table21316202111[[#This Row],[Player No]],Table11[[No]:[Province]],2,0),"")</f>
        <v/>
      </c>
      <c r="G304" s="47" t="str">
        <f>IFERROR(VLOOKUP(Table213162038[[#This Row],[Player No]],Table11[[No]:[Province]],3,0),"")</f>
        <v/>
      </c>
      <c r="H304" s="167"/>
      <c r="I304" s="167"/>
      <c r="J304" s="56"/>
      <c r="K304" s="57"/>
      <c r="L304" s="57"/>
      <c r="M304" s="57"/>
      <c r="N304" s="57"/>
      <c r="O304" s="17"/>
      <c r="P304" s="18"/>
      <c r="Q304" s="18"/>
      <c r="R304" s="146"/>
    </row>
    <row r="305" spans="4:18" ht="16" hidden="1" thickBot="1">
      <c r="D305" s="52">
        <f t="shared" si="7"/>
        <v>301</v>
      </c>
      <c r="E305" s="60"/>
      <c r="F305" s="46" t="str">
        <f>IFERROR(VLOOKUP(Table21316202111[[#This Row],[Player No]],Table11[[No]:[Province]],2,0),"")</f>
        <v/>
      </c>
      <c r="G305" s="47" t="str">
        <f>IFERROR(VLOOKUP(Table213162038[[#This Row],[Player No]],Table11[[No]:[Province]],3,0),"")</f>
        <v/>
      </c>
      <c r="H305" s="167"/>
      <c r="I305" s="167"/>
      <c r="J305" s="56"/>
      <c r="K305" s="57"/>
      <c r="L305" s="57"/>
      <c r="M305" s="57"/>
      <c r="N305" s="57"/>
      <c r="O305" s="17"/>
      <c r="P305" s="18"/>
      <c r="Q305" s="18"/>
      <c r="R305" s="146"/>
    </row>
    <row r="306" spans="4:18" ht="16" hidden="1" thickBot="1">
      <c r="D306" s="52">
        <f t="shared" si="7"/>
        <v>302</v>
      </c>
      <c r="E306" s="60"/>
      <c r="F306" s="46" t="str">
        <f>IFERROR(VLOOKUP(Table21316202111[[#This Row],[Player No]],Table11[[No]:[Province]],2,0),"")</f>
        <v/>
      </c>
      <c r="G306" s="47" t="str">
        <f>IFERROR(VLOOKUP(Table213162038[[#This Row],[Player No]],Table11[[No]:[Province]],3,0),"")</f>
        <v/>
      </c>
      <c r="H306" s="167"/>
      <c r="I306" s="167"/>
      <c r="J306" s="56"/>
      <c r="K306" s="57"/>
      <c r="L306" s="57"/>
      <c r="M306" s="57"/>
      <c r="N306" s="57"/>
      <c r="O306" s="17"/>
      <c r="P306" s="18"/>
      <c r="Q306" s="18"/>
      <c r="R306" s="146"/>
    </row>
    <row r="307" spans="4:18" ht="16" hidden="1" thickBot="1">
      <c r="D307" s="52">
        <f t="shared" si="7"/>
        <v>303</v>
      </c>
      <c r="E307" s="60"/>
      <c r="F307" s="46" t="str">
        <f>IFERROR(VLOOKUP(Table21316202111[[#This Row],[Player No]],Table11[[No]:[Province]],2,0),"")</f>
        <v/>
      </c>
      <c r="G307" s="47" t="str">
        <f>IFERROR(VLOOKUP(Table213162038[[#This Row],[Player No]],Table11[[No]:[Province]],3,0),"")</f>
        <v/>
      </c>
      <c r="H307" s="167"/>
      <c r="I307" s="167"/>
      <c r="J307" s="56"/>
      <c r="K307" s="57"/>
      <c r="L307" s="57"/>
      <c r="M307" s="57"/>
      <c r="N307" s="57"/>
      <c r="O307" s="17"/>
      <c r="P307" s="18"/>
      <c r="Q307" s="18"/>
      <c r="R307" s="146"/>
    </row>
    <row r="308" spans="4:18" ht="16" hidden="1" thickBot="1">
      <c r="D308" s="52">
        <f t="shared" si="7"/>
        <v>304</v>
      </c>
      <c r="E308" s="60"/>
      <c r="F308" s="46" t="str">
        <f>IFERROR(VLOOKUP(Table21316202111[[#This Row],[Player No]],Table11[[No]:[Province]],2,0),"")</f>
        <v/>
      </c>
      <c r="G308" s="47" t="str">
        <f>IFERROR(VLOOKUP(Table213162038[[#This Row],[Player No]],Table11[[No]:[Province]],3,0),"")</f>
        <v/>
      </c>
      <c r="H308" s="167"/>
      <c r="I308" s="167"/>
      <c r="J308" s="56"/>
      <c r="K308" s="57"/>
      <c r="L308" s="57"/>
      <c r="M308" s="57"/>
      <c r="N308" s="57"/>
      <c r="O308" s="17"/>
      <c r="P308" s="18"/>
      <c r="Q308" s="18"/>
      <c r="R308" s="146"/>
    </row>
    <row r="309" spans="4:18" ht="16" hidden="1" thickBot="1">
      <c r="D309" s="52">
        <f t="shared" si="7"/>
        <v>305</v>
      </c>
      <c r="E309" s="60"/>
      <c r="F309" s="46" t="str">
        <f>IFERROR(VLOOKUP(Table21316202111[[#This Row],[Player No]],Table11[[No]:[Province]],2,0),"")</f>
        <v/>
      </c>
      <c r="G309" s="47" t="str">
        <f>IFERROR(VLOOKUP(Table213162038[[#This Row],[Player No]],Table11[[No]:[Province]],3,0),"")</f>
        <v/>
      </c>
      <c r="H309" s="167"/>
      <c r="I309" s="167"/>
      <c r="J309" s="56"/>
      <c r="K309" s="57"/>
      <c r="L309" s="57"/>
      <c r="M309" s="57"/>
      <c r="N309" s="57"/>
      <c r="O309" s="17"/>
      <c r="P309" s="18"/>
      <c r="Q309" s="18"/>
      <c r="R309" s="146"/>
    </row>
    <row r="310" spans="4:18" ht="16" hidden="1" thickBot="1">
      <c r="D310" s="52">
        <f t="shared" si="7"/>
        <v>306</v>
      </c>
      <c r="E310" s="60"/>
      <c r="F310" s="46" t="str">
        <f>IFERROR(VLOOKUP(Table21316202111[[#This Row],[Player No]],Table11[[No]:[Province]],2,0),"")</f>
        <v/>
      </c>
      <c r="G310" s="47" t="str">
        <f>IFERROR(VLOOKUP(Table213162038[[#This Row],[Player No]],Table11[[No]:[Province]],3,0),"")</f>
        <v/>
      </c>
      <c r="H310" s="167"/>
      <c r="I310" s="167"/>
      <c r="J310" s="56"/>
      <c r="K310" s="57"/>
      <c r="L310" s="57"/>
      <c r="M310" s="57"/>
      <c r="N310" s="57"/>
      <c r="O310" s="17"/>
      <c r="P310" s="18"/>
      <c r="Q310" s="18"/>
      <c r="R310" s="146"/>
    </row>
    <row r="311" spans="4:18" ht="16" hidden="1" thickBot="1">
      <c r="D311" s="52">
        <f t="shared" si="7"/>
        <v>307</v>
      </c>
      <c r="E311" s="60"/>
      <c r="F311" s="46" t="str">
        <f>IFERROR(VLOOKUP(Table21316202111[[#This Row],[Player No]],Table11[[No]:[Province]],2,0),"")</f>
        <v/>
      </c>
      <c r="G311" s="47" t="str">
        <f>IFERROR(VLOOKUP(Table213162038[[#This Row],[Player No]],Table11[[No]:[Province]],3,0),"")</f>
        <v/>
      </c>
      <c r="H311" s="167"/>
      <c r="I311" s="167"/>
      <c r="J311" s="56"/>
      <c r="K311" s="57"/>
      <c r="L311" s="57"/>
      <c r="M311" s="57"/>
      <c r="N311" s="57"/>
      <c r="O311" s="17"/>
      <c r="P311" s="18"/>
      <c r="Q311" s="18"/>
      <c r="R311" s="146"/>
    </row>
    <row r="312" spans="4:18" ht="16" hidden="1" thickBot="1">
      <c r="D312" s="52">
        <f t="shared" si="7"/>
        <v>308</v>
      </c>
      <c r="E312" s="60"/>
      <c r="F312" s="46" t="str">
        <f>IFERROR(VLOOKUP(Table21316202111[[#This Row],[Player No]],Table11[[No]:[Province]],2,0),"")</f>
        <v/>
      </c>
      <c r="G312" s="47" t="str">
        <f>IFERROR(VLOOKUP(Table213162038[[#This Row],[Player No]],Table11[[No]:[Province]],3,0),"")</f>
        <v/>
      </c>
      <c r="H312" s="167"/>
      <c r="I312" s="167"/>
      <c r="J312" s="56"/>
      <c r="K312" s="57"/>
      <c r="L312" s="57"/>
      <c r="M312" s="57"/>
      <c r="N312" s="57"/>
      <c r="O312" s="17"/>
      <c r="P312" s="18"/>
      <c r="Q312" s="18"/>
      <c r="R312" s="146"/>
    </row>
    <row r="313" spans="4:18" ht="16" hidden="1" thickBot="1">
      <c r="D313" s="52">
        <f t="shared" si="7"/>
        <v>309</v>
      </c>
      <c r="E313" s="60"/>
      <c r="F313" s="46" t="str">
        <f>IFERROR(VLOOKUP(Table21316202111[[#This Row],[Player No]],Table11[[No]:[Province]],2,0),"")</f>
        <v/>
      </c>
      <c r="G313" s="47" t="str">
        <f>IFERROR(VLOOKUP(Table213162038[[#This Row],[Player No]],Table11[[No]:[Province]],3,0),"")</f>
        <v/>
      </c>
      <c r="H313" s="167"/>
      <c r="I313" s="167"/>
      <c r="J313" s="56"/>
      <c r="K313" s="57"/>
      <c r="L313" s="57"/>
      <c r="M313" s="57"/>
      <c r="N313" s="57"/>
      <c r="O313" s="17"/>
      <c r="P313" s="18"/>
      <c r="Q313" s="18"/>
      <c r="R313" s="146"/>
    </row>
    <row r="314" spans="4:18" ht="16" hidden="1" thickBot="1">
      <c r="D314" s="52">
        <f t="shared" si="7"/>
        <v>310</v>
      </c>
      <c r="E314" s="60"/>
      <c r="F314" s="46" t="str">
        <f>IFERROR(VLOOKUP(Table21316202111[[#This Row],[Player No]],Table11[[No]:[Province]],2,0),"")</f>
        <v/>
      </c>
      <c r="G314" s="47" t="str">
        <f>IFERROR(VLOOKUP(Table213162038[[#This Row],[Player No]],Table11[[No]:[Province]],3,0),"")</f>
        <v/>
      </c>
      <c r="H314" s="167"/>
      <c r="I314" s="167"/>
      <c r="J314" s="56"/>
      <c r="K314" s="57"/>
      <c r="L314" s="57"/>
      <c r="M314" s="57"/>
      <c r="N314" s="57"/>
      <c r="O314" s="17"/>
      <c r="P314" s="18"/>
      <c r="Q314" s="18"/>
      <c r="R314" s="146"/>
    </row>
    <row r="315" spans="4:18" ht="16" hidden="1" thickBot="1">
      <c r="D315" s="52">
        <f t="shared" si="7"/>
        <v>311</v>
      </c>
      <c r="E315" s="60"/>
      <c r="F315" s="46" t="str">
        <f>IFERROR(VLOOKUP(Table21316202111[[#This Row],[Player No]],Table11[[No]:[Province]],2,0),"")</f>
        <v/>
      </c>
      <c r="G315" s="47" t="str">
        <f>IFERROR(VLOOKUP(Table213162038[[#This Row],[Player No]],Table11[[No]:[Province]],3,0),"")</f>
        <v/>
      </c>
      <c r="H315" s="167"/>
      <c r="I315" s="167"/>
      <c r="J315" s="56"/>
      <c r="K315" s="57"/>
      <c r="L315" s="57"/>
      <c r="M315" s="57"/>
      <c r="N315" s="57"/>
      <c r="O315" s="17"/>
      <c r="P315" s="18"/>
      <c r="Q315" s="18"/>
      <c r="R315" s="146"/>
    </row>
    <row r="316" spans="4:18" ht="16" hidden="1" thickBot="1">
      <c r="D316" s="52">
        <f t="shared" si="7"/>
        <v>312</v>
      </c>
      <c r="E316" s="60"/>
      <c r="F316" s="46" t="str">
        <f>IFERROR(VLOOKUP(Table21316202111[[#This Row],[Player No]],Table11[[No]:[Province]],2,0),"")</f>
        <v/>
      </c>
      <c r="G316" s="47" t="str">
        <f>IFERROR(VLOOKUP(Table213162038[[#This Row],[Player No]],Table11[[No]:[Province]],3,0),"")</f>
        <v/>
      </c>
      <c r="H316" s="167"/>
      <c r="I316" s="167"/>
      <c r="J316" s="56"/>
      <c r="K316" s="57"/>
      <c r="L316" s="57"/>
      <c r="M316" s="57"/>
      <c r="N316" s="57"/>
      <c r="O316" s="17"/>
      <c r="P316" s="18"/>
      <c r="Q316" s="18"/>
      <c r="R316" s="146"/>
    </row>
    <row r="317" spans="4:18" ht="16" hidden="1" thickBot="1">
      <c r="D317" s="52">
        <f t="shared" si="7"/>
        <v>313</v>
      </c>
      <c r="E317" s="60"/>
      <c r="F317" s="46" t="str">
        <f>IFERROR(VLOOKUP(Table21316202111[[#This Row],[Player No]],Table11[[No]:[Province]],2,0),"")</f>
        <v/>
      </c>
      <c r="G317" s="47" t="str">
        <f>IFERROR(VLOOKUP(Table213162038[[#This Row],[Player No]],Table11[[No]:[Province]],3,0),"")</f>
        <v/>
      </c>
      <c r="H317" s="167"/>
      <c r="I317" s="167"/>
      <c r="J317" s="56"/>
      <c r="K317" s="57"/>
      <c r="L317" s="57"/>
      <c r="M317" s="57"/>
      <c r="N317" s="57"/>
      <c r="O317" s="17"/>
      <c r="P317" s="18"/>
      <c r="Q317" s="18"/>
      <c r="R317" s="146"/>
    </row>
    <row r="318" spans="4:18" ht="16" hidden="1" thickBot="1">
      <c r="D318" s="52">
        <f t="shared" si="7"/>
        <v>314</v>
      </c>
      <c r="E318" s="60"/>
      <c r="F318" s="46" t="str">
        <f>IFERROR(VLOOKUP(Table21316202111[[#This Row],[Player No]],Table11[[No]:[Province]],2,0),"")</f>
        <v/>
      </c>
      <c r="G318" s="47" t="str">
        <f>IFERROR(VLOOKUP(Table213162038[[#This Row],[Player No]],Table11[[No]:[Province]],3,0),"")</f>
        <v/>
      </c>
      <c r="H318" s="167"/>
      <c r="I318" s="167"/>
      <c r="J318" s="56"/>
      <c r="K318" s="57"/>
      <c r="L318" s="57"/>
      <c r="M318" s="57"/>
      <c r="N318" s="57"/>
      <c r="O318" s="17"/>
      <c r="P318" s="18"/>
      <c r="Q318" s="18"/>
      <c r="R318" s="146"/>
    </row>
    <row r="319" spans="4:18" ht="16" hidden="1" thickBot="1">
      <c r="D319" s="52">
        <f t="shared" si="7"/>
        <v>315</v>
      </c>
      <c r="E319" s="60"/>
      <c r="F319" s="46" t="str">
        <f>IFERROR(VLOOKUP(Table21316202111[[#This Row],[Player No]],Table11[[No]:[Province]],2,0),"")</f>
        <v/>
      </c>
      <c r="G319" s="47" t="str">
        <f>IFERROR(VLOOKUP(Table213162038[[#This Row],[Player No]],Table11[[No]:[Province]],3,0),"")</f>
        <v/>
      </c>
      <c r="H319" s="167"/>
      <c r="I319" s="167"/>
      <c r="J319" s="56"/>
      <c r="K319" s="57"/>
      <c r="L319" s="57"/>
      <c r="M319" s="57"/>
      <c r="N319" s="57"/>
      <c r="O319" s="17"/>
      <c r="P319" s="18"/>
      <c r="Q319" s="18"/>
      <c r="R319" s="146"/>
    </row>
    <row r="320" spans="4:18" ht="16" hidden="1" thickBot="1">
      <c r="D320" s="52">
        <f t="shared" si="7"/>
        <v>316</v>
      </c>
      <c r="E320" s="60"/>
      <c r="F320" s="46" t="str">
        <f>IFERROR(VLOOKUP(Table21316202111[[#This Row],[Player No]],Table11[[No]:[Province]],2,0),"")</f>
        <v/>
      </c>
      <c r="G320" s="47" t="str">
        <f>IFERROR(VLOOKUP(Table213162038[[#This Row],[Player No]],Table11[[No]:[Province]],3,0),"")</f>
        <v/>
      </c>
      <c r="H320" s="167"/>
      <c r="I320" s="167"/>
      <c r="J320" s="56"/>
      <c r="K320" s="57"/>
      <c r="L320" s="57"/>
      <c r="M320" s="57"/>
      <c r="N320" s="57"/>
      <c r="O320" s="17"/>
      <c r="P320" s="18"/>
      <c r="Q320" s="18"/>
      <c r="R320" s="146"/>
    </row>
    <row r="321" spans="4:18" ht="16" hidden="1" thickBot="1">
      <c r="D321" s="52">
        <f t="shared" si="7"/>
        <v>317</v>
      </c>
      <c r="E321" s="60"/>
      <c r="F321" s="46" t="str">
        <f>IFERROR(VLOOKUP(Table21316202111[[#This Row],[Player No]],Table11[[No]:[Province]],2,0),"")</f>
        <v/>
      </c>
      <c r="G321" s="47" t="str">
        <f>IFERROR(VLOOKUP(Table213162038[[#This Row],[Player No]],Table11[[No]:[Province]],3,0),"")</f>
        <v/>
      </c>
      <c r="H321" s="167"/>
      <c r="I321" s="167"/>
      <c r="J321" s="56"/>
      <c r="K321" s="57"/>
      <c r="L321" s="57"/>
      <c r="M321" s="57"/>
      <c r="N321" s="57"/>
      <c r="O321" s="17"/>
      <c r="P321" s="18"/>
      <c r="Q321" s="18"/>
      <c r="R321" s="146"/>
    </row>
    <row r="322" spans="4:18" ht="16" hidden="1" thickBot="1">
      <c r="D322" s="52">
        <f t="shared" si="7"/>
        <v>318</v>
      </c>
      <c r="E322" s="60"/>
      <c r="F322" s="46" t="str">
        <f>IFERROR(VLOOKUP(Table21316202111[[#This Row],[Player No]],Table11[[No]:[Province]],2,0),"")</f>
        <v/>
      </c>
      <c r="G322" s="47" t="str">
        <f>IFERROR(VLOOKUP(Table213162038[[#This Row],[Player No]],Table11[[No]:[Province]],3,0),"")</f>
        <v/>
      </c>
      <c r="H322" s="167"/>
      <c r="I322" s="167"/>
      <c r="J322" s="56"/>
      <c r="K322" s="57"/>
      <c r="L322" s="57"/>
      <c r="M322" s="57"/>
      <c r="N322" s="57"/>
      <c r="O322" s="17"/>
      <c r="P322" s="18"/>
      <c r="Q322" s="18"/>
      <c r="R322" s="146"/>
    </row>
    <row r="323" spans="4:18" ht="16" hidden="1" thickBot="1">
      <c r="D323" s="52">
        <f t="shared" si="7"/>
        <v>319</v>
      </c>
      <c r="E323" s="60"/>
      <c r="F323" s="46" t="str">
        <f>IFERROR(VLOOKUP(Table21316202111[[#This Row],[Player No]],Table11[[No]:[Province]],2,0),"")</f>
        <v/>
      </c>
      <c r="G323" s="47" t="str">
        <f>IFERROR(VLOOKUP(Table213162038[[#This Row],[Player No]],Table11[[No]:[Province]],3,0),"")</f>
        <v/>
      </c>
      <c r="H323" s="167"/>
      <c r="I323" s="167"/>
      <c r="J323" s="56"/>
      <c r="K323" s="57"/>
      <c r="L323" s="57"/>
      <c r="M323" s="57"/>
      <c r="N323" s="57"/>
      <c r="O323" s="17"/>
      <c r="P323" s="18"/>
      <c r="Q323" s="18"/>
      <c r="R323" s="146"/>
    </row>
    <row r="324" spans="4:18" ht="16" hidden="1" thickBot="1">
      <c r="D324" s="52">
        <f t="shared" si="7"/>
        <v>320</v>
      </c>
      <c r="E324" s="60"/>
      <c r="F324" s="46" t="str">
        <f>IFERROR(VLOOKUP(Table21316202111[[#This Row],[Player No]],Table11[[No]:[Province]],2,0),"")</f>
        <v/>
      </c>
      <c r="G324" s="47" t="str">
        <f>IFERROR(VLOOKUP(Table213162038[[#This Row],[Player No]],Table11[[No]:[Province]],3,0),"")</f>
        <v/>
      </c>
      <c r="H324" s="167"/>
      <c r="I324" s="167"/>
      <c r="J324" s="56"/>
      <c r="K324" s="57"/>
      <c r="L324" s="57"/>
      <c r="M324" s="57"/>
      <c r="N324" s="57"/>
      <c r="O324" s="17"/>
      <c r="P324" s="18"/>
      <c r="Q324" s="18"/>
      <c r="R324" s="146"/>
    </row>
    <row r="325" spans="4:18" ht="16" hidden="1" thickBot="1">
      <c r="D325" s="52">
        <f t="shared" si="7"/>
        <v>321</v>
      </c>
      <c r="E325" s="60"/>
      <c r="F325" s="46" t="str">
        <f>IFERROR(VLOOKUP(Table21316202111[[#This Row],[Player No]],Table11[[No]:[Province]],2,0),"")</f>
        <v/>
      </c>
      <c r="G325" s="47" t="str">
        <f>IFERROR(VLOOKUP(Table213162038[[#This Row],[Player No]],Table11[[No]:[Province]],3,0),"")</f>
        <v/>
      </c>
      <c r="H325" s="167"/>
      <c r="I325" s="167"/>
      <c r="J325" s="56"/>
      <c r="K325" s="57"/>
      <c r="L325" s="57"/>
      <c r="M325" s="57"/>
      <c r="N325" s="57"/>
      <c r="O325" s="17"/>
      <c r="P325" s="18"/>
      <c r="Q325" s="18"/>
      <c r="R325" s="146"/>
    </row>
    <row r="326" spans="4:18" ht="16" hidden="1" thickBot="1">
      <c r="D326" s="52">
        <f t="shared" ref="D326:D389" si="8">D325+1</f>
        <v>322</v>
      </c>
      <c r="E326" s="60"/>
      <c r="F326" s="46" t="str">
        <f>IFERROR(VLOOKUP(Table21316202111[[#This Row],[Player No]],Table11[[No]:[Province]],2,0),"")</f>
        <v/>
      </c>
      <c r="G326" s="47" t="str">
        <f>IFERROR(VLOOKUP(Table213162038[[#This Row],[Player No]],Table11[[No]:[Province]],3,0),"")</f>
        <v/>
      </c>
      <c r="H326" s="167"/>
      <c r="I326" s="167"/>
      <c r="J326" s="56"/>
      <c r="K326" s="57"/>
      <c r="L326" s="57"/>
      <c r="M326" s="57"/>
      <c r="N326" s="57"/>
      <c r="O326" s="17"/>
      <c r="P326" s="18"/>
      <c r="Q326" s="18"/>
      <c r="R326" s="146"/>
    </row>
    <row r="327" spans="4:18" ht="16" hidden="1" thickBot="1">
      <c r="D327" s="52">
        <f t="shared" si="8"/>
        <v>323</v>
      </c>
      <c r="E327" s="60"/>
      <c r="F327" s="46" t="str">
        <f>IFERROR(VLOOKUP(Table21316202111[[#This Row],[Player No]],Table11[[No]:[Province]],2,0),"")</f>
        <v/>
      </c>
      <c r="G327" s="47" t="str">
        <f>IFERROR(VLOOKUP(Table213162038[[#This Row],[Player No]],Table11[[No]:[Province]],3,0),"")</f>
        <v/>
      </c>
      <c r="H327" s="167"/>
      <c r="I327" s="167"/>
      <c r="J327" s="56"/>
      <c r="K327" s="57"/>
      <c r="L327" s="57"/>
      <c r="M327" s="57"/>
      <c r="N327" s="57"/>
      <c r="O327" s="17"/>
      <c r="P327" s="18"/>
      <c r="Q327" s="18"/>
      <c r="R327" s="146"/>
    </row>
    <row r="328" spans="4:18" ht="16" hidden="1" thickBot="1">
      <c r="D328" s="52">
        <f t="shared" si="8"/>
        <v>324</v>
      </c>
      <c r="E328" s="60"/>
      <c r="F328" s="46" t="str">
        <f>IFERROR(VLOOKUP(Table21316202111[[#This Row],[Player No]],Table11[[No]:[Province]],2,0),"")</f>
        <v/>
      </c>
      <c r="G328" s="47" t="str">
        <f>IFERROR(VLOOKUP(Table213162038[[#This Row],[Player No]],Table11[[No]:[Province]],3,0),"")</f>
        <v/>
      </c>
      <c r="H328" s="167"/>
      <c r="I328" s="167"/>
      <c r="J328" s="56"/>
      <c r="K328" s="57"/>
      <c r="L328" s="57"/>
      <c r="M328" s="57"/>
      <c r="N328" s="57"/>
      <c r="O328" s="17"/>
      <c r="P328" s="18"/>
      <c r="Q328" s="18"/>
      <c r="R328" s="146"/>
    </row>
    <row r="329" spans="4:18" ht="16" hidden="1" thickBot="1">
      <c r="D329" s="52">
        <f t="shared" si="8"/>
        <v>325</v>
      </c>
      <c r="E329" s="60"/>
      <c r="F329" s="46" t="str">
        <f>IFERROR(VLOOKUP(Table21316202111[[#This Row],[Player No]],Table11[[No]:[Province]],2,0),"")</f>
        <v/>
      </c>
      <c r="G329" s="47" t="str">
        <f>IFERROR(VLOOKUP(Table213162038[[#This Row],[Player No]],Table11[[No]:[Province]],3,0),"")</f>
        <v/>
      </c>
      <c r="H329" s="167"/>
      <c r="I329" s="167"/>
      <c r="J329" s="56"/>
      <c r="K329" s="57"/>
      <c r="L329" s="57"/>
      <c r="M329" s="57"/>
      <c r="N329" s="57"/>
      <c r="O329" s="17"/>
      <c r="P329" s="18"/>
      <c r="Q329" s="18"/>
      <c r="R329" s="146"/>
    </row>
    <row r="330" spans="4:18" ht="16" hidden="1" thickBot="1">
      <c r="D330" s="52">
        <f t="shared" si="8"/>
        <v>326</v>
      </c>
      <c r="E330" s="60"/>
      <c r="F330" s="46" t="str">
        <f>IFERROR(VLOOKUP(Table21316202111[[#This Row],[Player No]],Table11[[No]:[Province]],2,0),"")</f>
        <v/>
      </c>
      <c r="G330" s="47" t="str">
        <f>IFERROR(VLOOKUP(Table213162038[[#This Row],[Player No]],Table11[[No]:[Province]],3,0),"")</f>
        <v/>
      </c>
      <c r="H330" s="167"/>
      <c r="I330" s="167"/>
      <c r="J330" s="56"/>
      <c r="K330" s="57"/>
      <c r="L330" s="57"/>
      <c r="M330" s="57"/>
      <c r="N330" s="57"/>
      <c r="O330" s="17"/>
      <c r="P330" s="18"/>
      <c r="Q330" s="18"/>
      <c r="R330" s="146"/>
    </row>
    <row r="331" spans="4:18" ht="16" hidden="1" thickBot="1">
      <c r="D331" s="52">
        <f t="shared" si="8"/>
        <v>327</v>
      </c>
      <c r="E331" s="60"/>
      <c r="F331" s="46" t="str">
        <f>IFERROR(VLOOKUP(Table21316202111[[#This Row],[Player No]],Table11[[No]:[Province]],2,0),"")</f>
        <v/>
      </c>
      <c r="G331" s="47" t="str">
        <f>IFERROR(VLOOKUP(Table213162038[[#This Row],[Player No]],Table11[[No]:[Province]],3,0),"")</f>
        <v/>
      </c>
      <c r="H331" s="167"/>
      <c r="I331" s="167"/>
      <c r="J331" s="56"/>
      <c r="K331" s="57"/>
      <c r="L331" s="57"/>
      <c r="M331" s="57"/>
      <c r="N331" s="57"/>
      <c r="O331" s="17"/>
      <c r="P331" s="18"/>
      <c r="Q331" s="18"/>
      <c r="R331" s="146"/>
    </row>
    <row r="332" spans="4:18" ht="16" hidden="1" thickBot="1">
      <c r="D332" s="52">
        <f t="shared" si="8"/>
        <v>328</v>
      </c>
      <c r="E332" s="60"/>
      <c r="F332" s="46" t="str">
        <f>IFERROR(VLOOKUP(Table21316202111[[#This Row],[Player No]],Table11[[No]:[Province]],2,0),"")</f>
        <v/>
      </c>
      <c r="G332" s="47" t="str">
        <f>IFERROR(VLOOKUP(Table213162038[[#This Row],[Player No]],Table11[[No]:[Province]],3,0),"")</f>
        <v/>
      </c>
      <c r="H332" s="167"/>
      <c r="I332" s="167"/>
      <c r="J332" s="56"/>
      <c r="K332" s="57"/>
      <c r="L332" s="57"/>
      <c r="M332" s="57"/>
      <c r="N332" s="57"/>
      <c r="O332" s="17"/>
      <c r="P332" s="18"/>
      <c r="Q332" s="18"/>
      <c r="R332" s="146"/>
    </row>
    <row r="333" spans="4:18" ht="16" hidden="1" thickBot="1">
      <c r="D333" s="52">
        <f t="shared" si="8"/>
        <v>329</v>
      </c>
      <c r="E333" s="60"/>
      <c r="F333" s="46" t="str">
        <f>IFERROR(VLOOKUP(Table21316202111[[#This Row],[Player No]],Table11[[No]:[Province]],2,0),"")</f>
        <v/>
      </c>
      <c r="G333" s="47" t="str">
        <f>IFERROR(VLOOKUP(Table213162038[[#This Row],[Player No]],Table11[[No]:[Province]],3,0),"")</f>
        <v/>
      </c>
      <c r="H333" s="167"/>
      <c r="I333" s="167"/>
      <c r="J333" s="56"/>
      <c r="K333" s="57"/>
      <c r="L333" s="57"/>
      <c r="M333" s="57"/>
      <c r="N333" s="57"/>
      <c r="O333" s="17"/>
      <c r="P333" s="18"/>
      <c r="Q333" s="18"/>
      <c r="R333" s="146"/>
    </row>
    <row r="334" spans="4:18" ht="16" hidden="1" thickBot="1">
      <c r="D334" s="52">
        <f t="shared" si="8"/>
        <v>330</v>
      </c>
      <c r="E334" s="60"/>
      <c r="F334" s="46" t="str">
        <f>IFERROR(VLOOKUP(Table21316202111[[#This Row],[Player No]],Table11[[No]:[Province]],2,0),"")</f>
        <v/>
      </c>
      <c r="G334" s="47" t="str">
        <f>IFERROR(VLOOKUP(Table213162038[[#This Row],[Player No]],Table11[[No]:[Province]],3,0),"")</f>
        <v/>
      </c>
      <c r="H334" s="167"/>
      <c r="I334" s="167"/>
      <c r="J334" s="56"/>
      <c r="K334" s="57"/>
      <c r="L334" s="57"/>
      <c r="M334" s="57"/>
      <c r="N334" s="57"/>
      <c r="O334" s="17"/>
      <c r="P334" s="18"/>
      <c r="Q334" s="18"/>
      <c r="R334" s="146"/>
    </row>
    <row r="335" spans="4:18" ht="16" hidden="1" thickBot="1">
      <c r="D335" s="52">
        <f t="shared" si="8"/>
        <v>331</v>
      </c>
      <c r="E335" s="60"/>
      <c r="F335" s="46" t="str">
        <f>IFERROR(VLOOKUP(Table21316202111[[#This Row],[Player No]],Table11[[No]:[Province]],2,0),"")</f>
        <v/>
      </c>
      <c r="G335" s="47" t="str">
        <f>IFERROR(VLOOKUP(Table213162038[[#This Row],[Player No]],Table11[[No]:[Province]],3,0),"")</f>
        <v/>
      </c>
      <c r="H335" s="167"/>
      <c r="I335" s="167"/>
      <c r="J335" s="56"/>
      <c r="K335" s="57"/>
      <c r="L335" s="57"/>
      <c r="M335" s="57"/>
      <c r="N335" s="57"/>
      <c r="O335" s="17"/>
      <c r="P335" s="18"/>
      <c r="Q335" s="18"/>
      <c r="R335" s="146"/>
    </row>
    <row r="336" spans="4:18" ht="16" hidden="1" thickBot="1">
      <c r="D336" s="52">
        <f t="shared" si="8"/>
        <v>332</v>
      </c>
      <c r="E336" s="60"/>
      <c r="F336" s="46" t="str">
        <f>IFERROR(VLOOKUP(Table21316202111[[#This Row],[Player No]],Table11[[No]:[Province]],2,0),"")</f>
        <v/>
      </c>
      <c r="G336" s="47" t="str">
        <f>IFERROR(VLOOKUP(Table213162038[[#This Row],[Player No]],Table11[[No]:[Province]],3,0),"")</f>
        <v/>
      </c>
      <c r="H336" s="167"/>
      <c r="I336" s="167"/>
      <c r="J336" s="56"/>
      <c r="K336" s="57"/>
      <c r="L336" s="57"/>
      <c r="M336" s="57"/>
      <c r="N336" s="57"/>
      <c r="O336" s="17"/>
      <c r="P336" s="18"/>
      <c r="Q336" s="18"/>
      <c r="R336" s="146"/>
    </row>
    <row r="337" spans="4:18" ht="16" hidden="1" thickBot="1">
      <c r="D337" s="52">
        <f t="shared" si="8"/>
        <v>333</v>
      </c>
      <c r="E337" s="60"/>
      <c r="F337" s="46" t="str">
        <f>IFERROR(VLOOKUP(Table21316202111[[#This Row],[Player No]],Table11[[No]:[Province]],2,0),"")</f>
        <v/>
      </c>
      <c r="G337" s="47" t="str">
        <f>IFERROR(VLOOKUP(Table213162038[[#This Row],[Player No]],Table11[[No]:[Province]],3,0),"")</f>
        <v/>
      </c>
      <c r="H337" s="167"/>
      <c r="I337" s="167"/>
      <c r="J337" s="56"/>
      <c r="K337" s="57"/>
      <c r="L337" s="57"/>
      <c r="M337" s="57"/>
      <c r="N337" s="57"/>
      <c r="O337" s="17"/>
      <c r="P337" s="18"/>
      <c r="Q337" s="18"/>
      <c r="R337" s="146"/>
    </row>
    <row r="338" spans="4:18" ht="16" hidden="1" thickBot="1">
      <c r="D338" s="52">
        <f t="shared" si="8"/>
        <v>334</v>
      </c>
      <c r="E338" s="60"/>
      <c r="F338" s="46" t="str">
        <f>IFERROR(VLOOKUP(Table21316202111[[#This Row],[Player No]],Table11[[No]:[Province]],2,0),"")</f>
        <v/>
      </c>
      <c r="G338" s="47" t="str">
        <f>IFERROR(VLOOKUP(Table213162038[[#This Row],[Player No]],Table11[[No]:[Province]],3,0),"")</f>
        <v/>
      </c>
      <c r="H338" s="167"/>
      <c r="I338" s="167"/>
      <c r="J338" s="56"/>
      <c r="K338" s="57"/>
      <c r="L338" s="57"/>
      <c r="M338" s="57"/>
      <c r="N338" s="57"/>
      <c r="O338" s="17"/>
      <c r="P338" s="18"/>
      <c r="Q338" s="18"/>
      <c r="R338" s="146"/>
    </row>
    <row r="339" spans="4:18" ht="16" hidden="1" thickBot="1">
      <c r="D339" s="52">
        <f t="shared" si="8"/>
        <v>335</v>
      </c>
      <c r="E339" s="60"/>
      <c r="F339" s="46" t="str">
        <f>IFERROR(VLOOKUP(Table21316202111[[#This Row],[Player No]],Table11[[No]:[Province]],2,0),"")</f>
        <v/>
      </c>
      <c r="G339" s="47" t="str">
        <f>IFERROR(VLOOKUP(Table213162038[[#This Row],[Player No]],Table11[[No]:[Province]],3,0),"")</f>
        <v/>
      </c>
      <c r="H339" s="167"/>
      <c r="I339" s="167"/>
      <c r="J339" s="56"/>
      <c r="K339" s="57"/>
      <c r="L339" s="57"/>
      <c r="M339" s="57"/>
      <c r="N339" s="57"/>
      <c r="O339" s="17"/>
      <c r="P339" s="18"/>
      <c r="Q339" s="18"/>
      <c r="R339" s="146"/>
    </row>
    <row r="340" spans="4:18" ht="16" hidden="1" thickBot="1">
      <c r="D340" s="52">
        <f t="shared" si="8"/>
        <v>336</v>
      </c>
      <c r="E340" s="60"/>
      <c r="F340" s="46" t="str">
        <f>IFERROR(VLOOKUP(Table21316202111[[#This Row],[Player No]],Table11[[No]:[Province]],2,0),"")</f>
        <v/>
      </c>
      <c r="G340" s="47" t="str">
        <f>IFERROR(VLOOKUP(Table213162038[[#This Row],[Player No]],Table11[[No]:[Province]],3,0),"")</f>
        <v/>
      </c>
      <c r="H340" s="167"/>
      <c r="I340" s="167"/>
      <c r="J340" s="56"/>
      <c r="K340" s="57"/>
      <c r="L340" s="57"/>
      <c r="M340" s="57"/>
      <c r="N340" s="57"/>
      <c r="O340" s="17"/>
      <c r="P340" s="18"/>
      <c r="Q340" s="18"/>
      <c r="R340" s="146"/>
    </row>
    <row r="341" spans="4:18" ht="16" hidden="1" thickBot="1">
      <c r="D341" s="52">
        <f t="shared" si="8"/>
        <v>337</v>
      </c>
      <c r="E341" s="60"/>
      <c r="F341" s="46" t="str">
        <f>IFERROR(VLOOKUP(Table21316202111[[#This Row],[Player No]],Table11[[No]:[Province]],2,0),"")</f>
        <v/>
      </c>
      <c r="G341" s="47" t="str">
        <f>IFERROR(VLOOKUP(Table213162038[[#This Row],[Player No]],Table11[[No]:[Province]],3,0),"")</f>
        <v/>
      </c>
      <c r="H341" s="167"/>
      <c r="I341" s="167"/>
      <c r="J341" s="56"/>
      <c r="K341" s="57"/>
      <c r="L341" s="57"/>
      <c r="M341" s="57"/>
      <c r="N341" s="57"/>
      <c r="O341" s="17"/>
      <c r="P341" s="18"/>
      <c r="Q341" s="18"/>
      <c r="R341" s="146"/>
    </row>
    <row r="342" spans="4:18" ht="16" hidden="1" thickBot="1">
      <c r="D342" s="52">
        <f t="shared" si="8"/>
        <v>338</v>
      </c>
      <c r="E342" s="60"/>
      <c r="F342" s="46" t="str">
        <f>IFERROR(VLOOKUP(Table21316202111[[#This Row],[Player No]],Table11[[No]:[Province]],2,0),"")</f>
        <v/>
      </c>
      <c r="G342" s="47" t="str">
        <f>IFERROR(VLOOKUP(Table213162038[[#This Row],[Player No]],Table11[[No]:[Province]],3,0),"")</f>
        <v/>
      </c>
      <c r="H342" s="167"/>
      <c r="I342" s="167"/>
      <c r="J342" s="56"/>
      <c r="K342" s="57"/>
      <c r="L342" s="57"/>
      <c r="M342" s="57"/>
      <c r="N342" s="57"/>
      <c r="O342" s="17"/>
      <c r="P342" s="18"/>
      <c r="Q342" s="18"/>
      <c r="R342" s="146"/>
    </row>
    <row r="343" spans="4:18" ht="16" hidden="1" thickBot="1">
      <c r="D343" s="52">
        <f t="shared" si="8"/>
        <v>339</v>
      </c>
      <c r="E343" s="60"/>
      <c r="F343" s="46" t="str">
        <f>IFERROR(VLOOKUP(Table21316202111[[#This Row],[Player No]],Table11[[No]:[Province]],2,0),"")</f>
        <v/>
      </c>
      <c r="G343" s="47" t="str">
        <f>IFERROR(VLOOKUP(Table213162038[[#This Row],[Player No]],Table11[[No]:[Province]],3,0),"")</f>
        <v/>
      </c>
      <c r="H343" s="167"/>
      <c r="I343" s="167"/>
      <c r="J343" s="56"/>
      <c r="K343" s="57"/>
      <c r="L343" s="57"/>
      <c r="M343" s="57"/>
      <c r="N343" s="57"/>
      <c r="O343" s="17"/>
      <c r="P343" s="18"/>
      <c r="Q343" s="18"/>
      <c r="R343" s="146"/>
    </row>
    <row r="344" spans="4:18" ht="16" hidden="1" thickBot="1">
      <c r="D344" s="52">
        <f t="shared" si="8"/>
        <v>340</v>
      </c>
      <c r="E344" s="60"/>
      <c r="F344" s="46" t="str">
        <f>IFERROR(VLOOKUP(Table21316202111[[#This Row],[Player No]],Table11[[No]:[Province]],2,0),"")</f>
        <v/>
      </c>
      <c r="G344" s="47" t="str">
        <f>IFERROR(VLOOKUP(Table213162038[[#This Row],[Player No]],Table11[[No]:[Province]],3,0),"")</f>
        <v/>
      </c>
      <c r="H344" s="167"/>
      <c r="I344" s="167"/>
      <c r="J344" s="56"/>
      <c r="K344" s="57"/>
      <c r="L344" s="57"/>
      <c r="M344" s="57"/>
      <c r="N344" s="57"/>
      <c r="O344" s="17"/>
      <c r="P344" s="18"/>
      <c r="Q344" s="18"/>
      <c r="R344" s="146"/>
    </row>
    <row r="345" spans="4:18" ht="16" hidden="1" thickBot="1">
      <c r="D345" s="52">
        <f t="shared" si="8"/>
        <v>341</v>
      </c>
      <c r="E345" s="60"/>
      <c r="F345" s="46" t="str">
        <f>IFERROR(VLOOKUP(Table21316202111[[#This Row],[Player No]],Table11[[No]:[Province]],2,0),"")</f>
        <v/>
      </c>
      <c r="G345" s="47" t="str">
        <f>IFERROR(VLOOKUP(Table213162038[[#This Row],[Player No]],Table11[[No]:[Province]],3,0),"")</f>
        <v/>
      </c>
      <c r="H345" s="167"/>
      <c r="I345" s="167"/>
      <c r="J345" s="56"/>
      <c r="K345" s="57"/>
      <c r="L345" s="57"/>
      <c r="M345" s="57"/>
      <c r="N345" s="57"/>
      <c r="O345" s="17"/>
      <c r="P345" s="18"/>
      <c r="Q345" s="18"/>
      <c r="R345" s="146"/>
    </row>
    <row r="346" spans="4:18" ht="16" hidden="1" thickBot="1">
      <c r="D346" s="52">
        <f t="shared" si="8"/>
        <v>342</v>
      </c>
      <c r="E346" s="60"/>
      <c r="F346" s="46" t="str">
        <f>IFERROR(VLOOKUP(Table21316202111[[#This Row],[Player No]],Table11[[No]:[Province]],2,0),"")</f>
        <v/>
      </c>
      <c r="G346" s="47" t="str">
        <f>IFERROR(VLOOKUP(Table213162038[[#This Row],[Player No]],Table11[[No]:[Province]],3,0),"")</f>
        <v/>
      </c>
      <c r="H346" s="167"/>
      <c r="I346" s="167"/>
      <c r="J346" s="56"/>
      <c r="K346" s="57"/>
      <c r="L346" s="57"/>
      <c r="M346" s="57"/>
      <c r="N346" s="57"/>
      <c r="O346" s="17"/>
      <c r="P346" s="18"/>
      <c r="Q346" s="18"/>
      <c r="R346" s="146"/>
    </row>
    <row r="347" spans="4:18" ht="16" hidden="1" thickBot="1">
      <c r="D347" s="52">
        <f t="shared" si="8"/>
        <v>343</v>
      </c>
      <c r="E347" s="60"/>
      <c r="F347" s="46" t="str">
        <f>IFERROR(VLOOKUP(Table21316202111[[#This Row],[Player No]],Table11[[No]:[Province]],2,0),"")</f>
        <v/>
      </c>
      <c r="G347" s="47" t="str">
        <f>IFERROR(VLOOKUP(Table213162038[[#This Row],[Player No]],Table11[[No]:[Province]],3,0),"")</f>
        <v/>
      </c>
      <c r="H347" s="167"/>
      <c r="I347" s="167"/>
      <c r="J347" s="56"/>
      <c r="K347" s="57"/>
      <c r="L347" s="57"/>
      <c r="M347" s="57"/>
      <c r="N347" s="57"/>
      <c r="O347" s="17"/>
      <c r="P347" s="18"/>
      <c r="Q347" s="18"/>
      <c r="R347" s="146"/>
    </row>
    <row r="348" spans="4:18" ht="16" hidden="1" thickBot="1">
      <c r="D348" s="52">
        <f t="shared" si="8"/>
        <v>344</v>
      </c>
      <c r="E348" s="60"/>
      <c r="F348" s="46" t="str">
        <f>IFERROR(VLOOKUP(Table21316202111[[#This Row],[Player No]],Table11[[No]:[Province]],2,0),"")</f>
        <v/>
      </c>
      <c r="G348" s="47" t="str">
        <f>IFERROR(VLOOKUP(Table213162038[[#This Row],[Player No]],Table11[[No]:[Province]],3,0),"")</f>
        <v/>
      </c>
      <c r="H348" s="167"/>
      <c r="I348" s="167"/>
      <c r="J348" s="56"/>
      <c r="K348" s="57"/>
      <c r="L348" s="57"/>
      <c r="M348" s="57"/>
      <c r="N348" s="57"/>
      <c r="O348" s="17"/>
      <c r="P348" s="18"/>
      <c r="Q348" s="18"/>
      <c r="R348" s="146"/>
    </row>
    <row r="349" spans="4:18" ht="16" hidden="1" thickBot="1">
      <c r="D349" s="52">
        <f t="shared" si="8"/>
        <v>345</v>
      </c>
      <c r="E349" s="60"/>
      <c r="F349" s="46" t="str">
        <f>IFERROR(VLOOKUP(Table21316202111[[#This Row],[Player No]],Table11[[No]:[Province]],2,0),"")</f>
        <v/>
      </c>
      <c r="G349" s="47" t="str">
        <f>IFERROR(VLOOKUP(Table213162038[[#This Row],[Player No]],Table11[[No]:[Province]],3,0),"")</f>
        <v/>
      </c>
      <c r="H349" s="167"/>
      <c r="I349" s="167"/>
      <c r="J349" s="56"/>
      <c r="K349" s="57"/>
      <c r="L349" s="57"/>
      <c r="M349" s="57"/>
      <c r="N349" s="57"/>
      <c r="O349" s="17"/>
      <c r="P349" s="18"/>
      <c r="Q349" s="18"/>
      <c r="R349" s="146"/>
    </row>
    <row r="350" spans="4:18" ht="16" hidden="1" thickBot="1">
      <c r="D350" s="52">
        <f t="shared" si="8"/>
        <v>346</v>
      </c>
      <c r="E350" s="60"/>
      <c r="F350" s="46" t="str">
        <f>IFERROR(VLOOKUP(Table21316202111[[#This Row],[Player No]],Table11[[No]:[Province]],2,0),"")</f>
        <v/>
      </c>
      <c r="G350" s="47" t="str">
        <f>IFERROR(VLOOKUP(Table213162038[[#This Row],[Player No]],Table11[[No]:[Province]],3,0),"")</f>
        <v/>
      </c>
      <c r="H350" s="167"/>
      <c r="I350" s="167"/>
      <c r="J350" s="56"/>
      <c r="K350" s="57"/>
      <c r="L350" s="57"/>
      <c r="M350" s="57"/>
      <c r="N350" s="57"/>
      <c r="O350" s="17"/>
      <c r="P350" s="18"/>
      <c r="Q350" s="18"/>
      <c r="R350" s="146"/>
    </row>
    <row r="351" spans="4:18" ht="16" hidden="1" thickBot="1">
      <c r="D351" s="52">
        <f t="shared" si="8"/>
        <v>347</v>
      </c>
      <c r="E351" s="60"/>
      <c r="F351" s="46" t="str">
        <f>IFERROR(VLOOKUP(Table21316202111[[#This Row],[Player No]],Table11[[No]:[Province]],2,0),"")</f>
        <v/>
      </c>
      <c r="G351" s="47" t="str">
        <f>IFERROR(VLOOKUP(Table213162038[[#This Row],[Player No]],Table11[[No]:[Province]],3,0),"")</f>
        <v/>
      </c>
      <c r="H351" s="167"/>
      <c r="I351" s="167"/>
      <c r="J351" s="56"/>
      <c r="K351" s="57"/>
      <c r="L351" s="57"/>
      <c r="M351" s="57"/>
      <c r="N351" s="57"/>
      <c r="O351" s="17"/>
      <c r="P351" s="18"/>
      <c r="Q351" s="18"/>
      <c r="R351" s="146"/>
    </row>
    <row r="352" spans="4:18" ht="16" hidden="1" thickBot="1">
      <c r="D352" s="52">
        <f t="shared" si="8"/>
        <v>348</v>
      </c>
      <c r="E352" s="60"/>
      <c r="F352" s="46" t="str">
        <f>IFERROR(VLOOKUP(Table21316202111[[#This Row],[Player No]],Table11[[No]:[Province]],2,0),"")</f>
        <v/>
      </c>
      <c r="G352" s="47" t="str">
        <f>IFERROR(VLOOKUP(Table213162038[[#This Row],[Player No]],Table11[[No]:[Province]],3,0),"")</f>
        <v/>
      </c>
      <c r="H352" s="167"/>
      <c r="I352" s="167"/>
      <c r="J352" s="56"/>
      <c r="K352" s="57"/>
      <c r="L352" s="57"/>
      <c r="M352" s="57"/>
      <c r="N352" s="57"/>
      <c r="O352" s="17"/>
      <c r="P352" s="18"/>
      <c r="Q352" s="18"/>
      <c r="R352" s="146"/>
    </row>
    <row r="353" spans="4:18" ht="16" hidden="1" thickBot="1">
      <c r="D353" s="52">
        <f t="shared" si="8"/>
        <v>349</v>
      </c>
      <c r="E353" s="60"/>
      <c r="F353" s="46" t="str">
        <f>IFERROR(VLOOKUP(Table21316202111[[#This Row],[Player No]],Table11[[No]:[Province]],2,0),"")</f>
        <v/>
      </c>
      <c r="G353" s="47" t="str">
        <f>IFERROR(VLOOKUP(Table213162038[[#This Row],[Player No]],Table11[[No]:[Province]],3,0),"")</f>
        <v/>
      </c>
      <c r="H353" s="167"/>
      <c r="I353" s="167"/>
      <c r="J353" s="56"/>
      <c r="K353" s="57"/>
      <c r="L353" s="57"/>
      <c r="M353" s="57"/>
      <c r="N353" s="57"/>
      <c r="O353" s="17"/>
      <c r="P353" s="18"/>
      <c r="Q353" s="18"/>
      <c r="R353" s="146"/>
    </row>
    <row r="354" spans="4:18" ht="16" hidden="1" thickBot="1">
      <c r="D354" s="52">
        <f t="shared" si="8"/>
        <v>350</v>
      </c>
      <c r="E354" s="60"/>
      <c r="F354" s="46" t="str">
        <f>IFERROR(VLOOKUP(Table21316202111[[#This Row],[Player No]],Table11[[No]:[Province]],2,0),"")</f>
        <v/>
      </c>
      <c r="G354" s="47" t="str">
        <f>IFERROR(VLOOKUP(Table213162038[[#This Row],[Player No]],Table11[[No]:[Province]],3,0),"")</f>
        <v/>
      </c>
      <c r="H354" s="167"/>
      <c r="I354" s="167"/>
      <c r="J354" s="56"/>
      <c r="K354" s="57"/>
      <c r="L354" s="57"/>
      <c r="M354" s="57"/>
      <c r="N354" s="57"/>
      <c r="O354" s="17"/>
      <c r="P354" s="18"/>
      <c r="Q354" s="18"/>
      <c r="R354" s="146"/>
    </row>
    <row r="355" spans="4:18" ht="16" hidden="1" thickBot="1">
      <c r="D355" s="52">
        <f t="shared" si="8"/>
        <v>351</v>
      </c>
      <c r="E355" s="60"/>
      <c r="F355" s="46" t="str">
        <f>IFERROR(VLOOKUP(Table21316202111[[#This Row],[Player No]],Table11[[No]:[Province]],2,0),"")</f>
        <v/>
      </c>
      <c r="G355" s="47" t="str">
        <f>IFERROR(VLOOKUP(Table213162038[[#This Row],[Player No]],Table11[[No]:[Province]],3,0),"")</f>
        <v/>
      </c>
      <c r="H355" s="167"/>
      <c r="I355" s="167"/>
      <c r="J355" s="56"/>
      <c r="K355" s="57"/>
      <c r="L355" s="57"/>
      <c r="M355" s="57"/>
      <c r="N355" s="57"/>
      <c r="O355" s="17"/>
      <c r="P355" s="18"/>
      <c r="Q355" s="18"/>
      <c r="R355" s="146"/>
    </row>
    <row r="356" spans="4:18" ht="16" hidden="1" thickBot="1">
      <c r="D356" s="52">
        <f t="shared" si="8"/>
        <v>352</v>
      </c>
      <c r="E356" s="60"/>
      <c r="F356" s="46" t="str">
        <f>IFERROR(VLOOKUP(Table21316202111[[#This Row],[Player No]],Table11[[No]:[Province]],2,0),"")</f>
        <v/>
      </c>
      <c r="G356" s="47" t="str">
        <f>IFERROR(VLOOKUP(Table213162038[[#This Row],[Player No]],Table11[[No]:[Province]],3,0),"")</f>
        <v/>
      </c>
      <c r="H356" s="167"/>
      <c r="I356" s="167"/>
      <c r="J356" s="56"/>
      <c r="K356" s="57"/>
      <c r="L356" s="57"/>
      <c r="M356" s="57"/>
      <c r="N356" s="57"/>
      <c r="O356" s="17"/>
      <c r="P356" s="18"/>
      <c r="Q356" s="18"/>
      <c r="R356" s="146"/>
    </row>
    <row r="357" spans="4:18" ht="16" hidden="1" thickBot="1">
      <c r="D357" s="52">
        <f t="shared" si="8"/>
        <v>353</v>
      </c>
      <c r="E357" s="60"/>
      <c r="F357" s="46" t="str">
        <f>IFERROR(VLOOKUP(Table21316202111[[#This Row],[Player No]],Table11[[No]:[Province]],2,0),"")</f>
        <v/>
      </c>
      <c r="G357" s="47" t="str">
        <f>IFERROR(VLOOKUP(Table213162038[[#This Row],[Player No]],Table11[[No]:[Province]],3,0),"")</f>
        <v/>
      </c>
      <c r="H357" s="167"/>
      <c r="I357" s="167"/>
      <c r="J357" s="56"/>
      <c r="K357" s="57"/>
      <c r="L357" s="57"/>
      <c r="M357" s="57"/>
      <c r="N357" s="57"/>
      <c r="O357" s="17"/>
      <c r="P357" s="18"/>
      <c r="Q357" s="18"/>
      <c r="R357" s="146"/>
    </row>
    <row r="358" spans="4:18" ht="16" hidden="1" thickBot="1">
      <c r="D358" s="52">
        <f t="shared" si="8"/>
        <v>354</v>
      </c>
      <c r="E358" s="60"/>
      <c r="F358" s="46" t="str">
        <f>IFERROR(VLOOKUP(Table21316202111[[#This Row],[Player No]],Table11[[No]:[Province]],2,0),"")</f>
        <v/>
      </c>
      <c r="G358" s="47" t="str">
        <f>IFERROR(VLOOKUP(Table213162038[[#This Row],[Player No]],Table11[[No]:[Province]],3,0),"")</f>
        <v/>
      </c>
      <c r="H358" s="167"/>
      <c r="I358" s="167"/>
      <c r="J358" s="56"/>
      <c r="K358" s="57"/>
      <c r="L358" s="57"/>
      <c r="M358" s="57"/>
      <c r="N358" s="57"/>
      <c r="O358" s="17"/>
      <c r="P358" s="18"/>
      <c r="Q358" s="18"/>
      <c r="R358" s="146"/>
    </row>
    <row r="359" spans="4:18" ht="16" hidden="1" thickBot="1">
      <c r="D359" s="52">
        <f t="shared" si="8"/>
        <v>355</v>
      </c>
      <c r="E359" s="60"/>
      <c r="F359" s="46" t="str">
        <f>IFERROR(VLOOKUP(Table21316202111[[#This Row],[Player No]],Table11[[No]:[Province]],2,0),"")</f>
        <v/>
      </c>
      <c r="G359" s="47" t="str">
        <f>IFERROR(VLOOKUP(Table213162038[[#This Row],[Player No]],Table11[[No]:[Province]],3,0),"")</f>
        <v/>
      </c>
      <c r="H359" s="167"/>
      <c r="I359" s="167"/>
      <c r="J359" s="56"/>
      <c r="K359" s="57"/>
      <c r="L359" s="57"/>
      <c r="M359" s="57"/>
      <c r="N359" s="57"/>
      <c r="O359" s="17"/>
      <c r="P359" s="18"/>
      <c r="Q359" s="18"/>
      <c r="R359" s="146"/>
    </row>
    <row r="360" spans="4:18" ht="16" hidden="1" thickBot="1">
      <c r="D360" s="52">
        <f t="shared" si="8"/>
        <v>356</v>
      </c>
      <c r="E360" s="60"/>
      <c r="F360" s="46" t="str">
        <f>IFERROR(VLOOKUP(Table21316202111[[#This Row],[Player No]],Table11[[No]:[Province]],2,0),"")</f>
        <v/>
      </c>
      <c r="G360" s="47" t="str">
        <f>IFERROR(VLOOKUP(Table213162038[[#This Row],[Player No]],Table11[[No]:[Province]],3,0),"")</f>
        <v/>
      </c>
      <c r="H360" s="167"/>
      <c r="I360" s="167"/>
      <c r="J360" s="56"/>
      <c r="K360" s="57"/>
      <c r="L360" s="57"/>
      <c r="M360" s="57"/>
      <c r="N360" s="57"/>
      <c r="O360" s="17"/>
      <c r="P360" s="18"/>
      <c r="Q360" s="18"/>
      <c r="R360" s="146"/>
    </row>
    <row r="361" spans="4:18" ht="16" hidden="1" thickBot="1">
      <c r="D361" s="52">
        <f t="shared" si="8"/>
        <v>357</v>
      </c>
      <c r="E361" s="60"/>
      <c r="F361" s="46" t="str">
        <f>IFERROR(VLOOKUP(Table21316202111[[#This Row],[Player No]],Table11[[No]:[Province]],2,0),"")</f>
        <v/>
      </c>
      <c r="G361" s="47" t="str">
        <f>IFERROR(VLOOKUP(Table213162038[[#This Row],[Player No]],Table11[[No]:[Province]],3,0),"")</f>
        <v/>
      </c>
      <c r="H361" s="167"/>
      <c r="I361" s="167"/>
      <c r="J361" s="56"/>
      <c r="K361" s="57"/>
      <c r="L361" s="57"/>
      <c r="M361" s="57"/>
      <c r="N361" s="57"/>
      <c r="O361" s="17"/>
      <c r="P361" s="18"/>
      <c r="Q361" s="18"/>
      <c r="R361" s="146"/>
    </row>
    <row r="362" spans="4:18" ht="16" hidden="1" thickBot="1">
      <c r="D362" s="52">
        <f t="shared" si="8"/>
        <v>358</v>
      </c>
      <c r="E362" s="148"/>
      <c r="F362" s="46" t="str">
        <f>IFERROR(VLOOKUP(Table21316202111[[#This Row],[Player No]],Table11[[No]:[Province]],2,0),"")</f>
        <v/>
      </c>
      <c r="G362" s="47" t="str">
        <f>IFERROR(VLOOKUP(Table213162038[[#This Row],[Player No]],Table11[[No]:[Province]],3,0),"")</f>
        <v/>
      </c>
      <c r="H362" s="167"/>
      <c r="I362" s="167"/>
      <c r="J362" s="56"/>
      <c r="K362" s="57"/>
      <c r="L362" s="57"/>
      <c r="M362" s="57"/>
      <c r="N362" s="57"/>
      <c r="O362" s="17"/>
      <c r="P362" s="18"/>
      <c r="Q362" s="18"/>
      <c r="R362" s="146"/>
    </row>
    <row r="363" spans="4:18" ht="16" hidden="1" thickBot="1">
      <c r="D363" s="52">
        <f t="shared" si="8"/>
        <v>359</v>
      </c>
      <c r="E363" s="60"/>
      <c r="F363" s="46" t="str">
        <f>IFERROR(VLOOKUP(Table21316202111[[#This Row],[Player No]],Table11[[No]:[Province]],2,0),"")</f>
        <v/>
      </c>
      <c r="G363" s="47" t="str">
        <f>IFERROR(VLOOKUP(Table213162038[[#This Row],[Player No]],Table11[[No]:[Province]],3,0),"")</f>
        <v/>
      </c>
      <c r="H363" s="167"/>
      <c r="I363" s="167"/>
      <c r="J363" s="56"/>
      <c r="K363" s="57"/>
      <c r="L363" s="57"/>
      <c r="M363" s="57"/>
      <c r="N363" s="57"/>
      <c r="O363" s="17"/>
      <c r="P363" s="18"/>
      <c r="Q363" s="18"/>
      <c r="R363" s="146"/>
    </row>
    <row r="364" spans="4:18" ht="16" hidden="1" thickBot="1">
      <c r="D364" s="52">
        <f t="shared" si="8"/>
        <v>360</v>
      </c>
      <c r="E364" s="60"/>
      <c r="F364" s="46" t="str">
        <f>IFERROR(VLOOKUP(Table21316202111[[#This Row],[Player No]],Table11[[No]:[Province]],2,0),"")</f>
        <v/>
      </c>
      <c r="G364" s="47" t="str">
        <f>IFERROR(VLOOKUP(Table213162038[[#This Row],[Player No]],Table11[[No]:[Province]],3,0),"")</f>
        <v/>
      </c>
      <c r="H364" s="167"/>
      <c r="I364" s="167"/>
      <c r="J364" s="56"/>
      <c r="K364" s="57"/>
      <c r="L364" s="57"/>
      <c r="M364" s="57"/>
      <c r="N364" s="57"/>
      <c r="O364" s="17"/>
      <c r="P364" s="18"/>
      <c r="Q364" s="18"/>
      <c r="R364" s="146"/>
    </row>
    <row r="365" spans="4:18" ht="16" hidden="1" thickBot="1">
      <c r="D365" s="52">
        <f t="shared" si="8"/>
        <v>361</v>
      </c>
      <c r="E365" s="60"/>
      <c r="F365" s="46" t="str">
        <f>IFERROR(VLOOKUP(Table21316202111[[#This Row],[Player No]],Table11[[No]:[Province]],2,0),"")</f>
        <v/>
      </c>
      <c r="G365" s="47" t="str">
        <f>IFERROR(VLOOKUP(Table213162038[[#This Row],[Player No]],Table11[[No]:[Province]],3,0),"")</f>
        <v/>
      </c>
      <c r="H365" s="167"/>
      <c r="I365" s="167"/>
      <c r="J365" s="56"/>
      <c r="K365" s="57"/>
      <c r="L365" s="57"/>
      <c r="M365" s="57"/>
      <c r="N365" s="57"/>
      <c r="O365" s="17"/>
      <c r="P365" s="18"/>
      <c r="Q365" s="18"/>
      <c r="R365" s="146"/>
    </row>
    <row r="366" spans="4:18" ht="16" hidden="1" thickBot="1">
      <c r="D366" s="52">
        <f t="shared" si="8"/>
        <v>362</v>
      </c>
      <c r="E366" s="60"/>
      <c r="F366" s="46" t="str">
        <f>IFERROR(VLOOKUP(Table21316202111[[#This Row],[Player No]],Table11[[No]:[Province]],2,0),"")</f>
        <v/>
      </c>
      <c r="G366" s="47" t="str">
        <f>IFERROR(VLOOKUP(Table213162038[[#This Row],[Player No]],Table11[[No]:[Province]],3,0),"")</f>
        <v/>
      </c>
      <c r="H366" s="167"/>
      <c r="I366" s="167"/>
      <c r="J366" s="56"/>
      <c r="K366" s="57"/>
      <c r="L366" s="57"/>
      <c r="M366" s="57"/>
      <c r="N366" s="57"/>
      <c r="O366" s="17"/>
      <c r="P366" s="18"/>
      <c r="Q366" s="18"/>
      <c r="R366" s="146"/>
    </row>
    <row r="367" spans="4:18" ht="16" hidden="1" thickBot="1">
      <c r="D367" s="52">
        <f t="shared" si="8"/>
        <v>363</v>
      </c>
      <c r="E367" s="60"/>
      <c r="F367" s="46" t="str">
        <f>IFERROR(VLOOKUP(Table21316202111[[#This Row],[Player No]],Table11[[No]:[Province]],2,0),"")</f>
        <v/>
      </c>
      <c r="G367" s="47" t="str">
        <f>IFERROR(VLOOKUP(Table213162038[[#This Row],[Player No]],Table11[[No]:[Province]],3,0),"")</f>
        <v/>
      </c>
      <c r="H367" s="167"/>
      <c r="I367" s="167"/>
      <c r="J367" s="56"/>
      <c r="K367" s="57"/>
      <c r="L367" s="57"/>
      <c r="M367" s="57"/>
      <c r="N367" s="57"/>
      <c r="O367" s="17"/>
      <c r="P367" s="18"/>
      <c r="Q367" s="18"/>
      <c r="R367" s="146"/>
    </row>
    <row r="368" spans="4:18" ht="16" hidden="1" thickBot="1">
      <c r="D368" s="52">
        <f t="shared" si="8"/>
        <v>364</v>
      </c>
      <c r="E368" s="60"/>
      <c r="F368" s="46" t="str">
        <f>IFERROR(VLOOKUP(Table21316202111[[#This Row],[Player No]],Table11[[No]:[Province]],2,0),"")</f>
        <v/>
      </c>
      <c r="G368" s="47" t="str">
        <f>IFERROR(VLOOKUP(Table213162038[[#This Row],[Player No]],Table11[[No]:[Province]],3,0),"")</f>
        <v/>
      </c>
      <c r="H368" s="167"/>
      <c r="I368" s="167"/>
      <c r="J368" s="56"/>
      <c r="K368" s="57"/>
      <c r="L368" s="57"/>
      <c r="M368" s="57"/>
      <c r="N368" s="57"/>
      <c r="O368" s="17"/>
      <c r="P368" s="18"/>
      <c r="Q368" s="18"/>
      <c r="R368" s="146"/>
    </row>
    <row r="369" spans="4:18" ht="16" hidden="1" thickBot="1">
      <c r="D369" s="52">
        <f t="shared" si="8"/>
        <v>365</v>
      </c>
      <c r="E369" s="60"/>
      <c r="F369" s="46" t="str">
        <f>IFERROR(VLOOKUP(Table21316202111[[#This Row],[Player No]],Table11[[No]:[Province]],2,0),"")</f>
        <v/>
      </c>
      <c r="G369" s="47" t="str">
        <f>IFERROR(VLOOKUP(Table213162038[[#This Row],[Player No]],Table11[[No]:[Province]],3,0),"")</f>
        <v/>
      </c>
      <c r="H369" s="167"/>
      <c r="I369" s="167"/>
      <c r="J369" s="56"/>
      <c r="K369" s="57"/>
      <c r="L369" s="57"/>
      <c r="M369" s="57"/>
      <c r="N369" s="57"/>
      <c r="O369" s="17"/>
      <c r="P369" s="18"/>
      <c r="Q369" s="18"/>
      <c r="R369" s="146"/>
    </row>
    <row r="370" spans="4:18" ht="16" hidden="1" thickBot="1">
      <c r="D370" s="52">
        <f t="shared" si="8"/>
        <v>366</v>
      </c>
      <c r="E370" s="60"/>
      <c r="F370" s="46" t="str">
        <f>IFERROR(VLOOKUP(Table21316202111[[#This Row],[Player No]],Table11[[No]:[Province]],2,0),"")</f>
        <v/>
      </c>
      <c r="G370" s="47" t="str">
        <f>IFERROR(VLOOKUP(Table213162038[[#This Row],[Player No]],Table11[[No]:[Province]],3,0),"")</f>
        <v/>
      </c>
      <c r="H370" s="167"/>
      <c r="I370" s="167"/>
      <c r="J370" s="56"/>
      <c r="K370" s="57"/>
      <c r="L370" s="57"/>
      <c r="M370" s="57"/>
      <c r="N370" s="57"/>
      <c r="O370" s="17"/>
      <c r="P370" s="18"/>
      <c r="Q370" s="18"/>
      <c r="R370" s="146"/>
    </row>
    <row r="371" spans="4:18" ht="16" hidden="1" thickBot="1">
      <c r="D371" s="52">
        <f t="shared" si="8"/>
        <v>367</v>
      </c>
      <c r="E371" s="60"/>
      <c r="F371" s="46" t="str">
        <f>IFERROR(VLOOKUP(Table21316202111[[#This Row],[Player No]],Table11[[No]:[Province]],2,0),"")</f>
        <v/>
      </c>
      <c r="G371" s="47" t="str">
        <f>IFERROR(VLOOKUP(Table213162038[[#This Row],[Player No]],Table11[[No]:[Province]],3,0),"")</f>
        <v/>
      </c>
      <c r="H371" s="167"/>
      <c r="I371" s="167"/>
      <c r="J371" s="56"/>
      <c r="K371" s="57"/>
      <c r="L371" s="57"/>
      <c r="M371" s="57"/>
      <c r="N371" s="57"/>
      <c r="O371" s="17"/>
      <c r="P371" s="18"/>
      <c r="Q371" s="18"/>
      <c r="R371" s="146"/>
    </row>
    <row r="372" spans="4:18" ht="16" hidden="1" thickBot="1">
      <c r="D372" s="52">
        <f t="shared" si="8"/>
        <v>368</v>
      </c>
      <c r="E372" s="60"/>
      <c r="F372" s="46" t="str">
        <f>IFERROR(VLOOKUP(Table21316202111[[#This Row],[Player No]],Table11[[No]:[Province]],2,0),"")</f>
        <v/>
      </c>
      <c r="G372" s="47" t="str">
        <f>IFERROR(VLOOKUP(Table213162038[[#This Row],[Player No]],Table11[[No]:[Province]],3,0),"")</f>
        <v/>
      </c>
      <c r="H372" s="167"/>
      <c r="I372" s="167"/>
      <c r="J372" s="56"/>
      <c r="K372" s="57"/>
      <c r="L372" s="57"/>
      <c r="M372" s="57"/>
      <c r="N372" s="57"/>
      <c r="O372" s="17"/>
      <c r="P372" s="18"/>
      <c r="Q372" s="18"/>
      <c r="R372" s="146"/>
    </row>
    <row r="373" spans="4:18" ht="16" hidden="1" thickBot="1">
      <c r="D373" s="52">
        <f t="shared" si="8"/>
        <v>369</v>
      </c>
      <c r="E373" s="60"/>
      <c r="F373" s="46" t="str">
        <f>IFERROR(VLOOKUP(Table21316202111[[#This Row],[Player No]],Table11[[No]:[Province]],2,0),"")</f>
        <v/>
      </c>
      <c r="G373" s="47" t="str">
        <f>IFERROR(VLOOKUP(Table213162038[[#This Row],[Player No]],Table11[[No]:[Province]],3,0),"")</f>
        <v/>
      </c>
      <c r="H373" s="167"/>
      <c r="I373" s="167"/>
      <c r="J373" s="56"/>
      <c r="K373" s="57"/>
      <c r="L373" s="57"/>
      <c r="M373" s="57"/>
      <c r="N373" s="57"/>
      <c r="O373" s="17"/>
      <c r="P373" s="18"/>
      <c r="Q373" s="18"/>
      <c r="R373" s="146"/>
    </row>
    <row r="374" spans="4:18" ht="16" hidden="1" thickBot="1">
      <c r="D374" s="52">
        <f t="shared" si="8"/>
        <v>370</v>
      </c>
      <c r="E374" s="60"/>
      <c r="F374" s="46" t="str">
        <f>IFERROR(VLOOKUP(Table21316202111[[#This Row],[Player No]],Table11[[No]:[Province]],2,0),"")</f>
        <v/>
      </c>
      <c r="G374" s="47" t="str">
        <f>IFERROR(VLOOKUP(Table213162038[[#This Row],[Player No]],Table11[[No]:[Province]],3,0),"")</f>
        <v/>
      </c>
      <c r="H374" s="167"/>
      <c r="I374" s="167"/>
      <c r="J374" s="56"/>
      <c r="K374" s="57"/>
      <c r="L374" s="57"/>
      <c r="M374" s="57"/>
      <c r="N374" s="57"/>
      <c r="O374" s="17"/>
      <c r="P374" s="18"/>
      <c r="Q374" s="18"/>
      <c r="R374" s="146"/>
    </row>
    <row r="375" spans="4:18" ht="16" hidden="1" thickBot="1">
      <c r="D375" s="52">
        <f t="shared" si="8"/>
        <v>371</v>
      </c>
      <c r="E375" s="60"/>
      <c r="F375" s="46" t="str">
        <f>IFERROR(VLOOKUP(Table21316202111[[#This Row],[Player No]],Table11[[No]:[Province]],2,0),"")</f>
        <v/>
      </c>
      <c r="G375" s="47" t="str">
        <f>IFERROR(VLOOKUP(Table213162038[[#This Row],[Player No]],Table11[[No]:[Province]],3,0),"")</f>
        <v/>
      </c>
      <c r="H375" s="167"/>
      <c r="I375" s="167"/>
      <c r="J375" s="56"/>
      <c r="K375" s="57"/>
      <c r="L375" s="57"/>
      <c r="M375" s="57"/>
      <c r="N375" s="57"/>
      <c r="O375" s="17"/>
      <c r="P375" s="18"/>
      <c r="Q375" s="18"/>
      <c r="R375" s="146"/>
    </row>
    <row r="376" spans="4:18" ht="16" hidden="1" thickBot="1">
      <c r="D376" s="52">
        <f t="shared" si="8"/>
        <v>372</v>
      </c>
      <c r="E376" s="60"/>
      <c r="F376" s="46" t="str">
        <f>IFERROR(VLOOKUP(Table21316202111[[#This Row],[Player No]],Table11[[No]:[Province]],2,0),"")</f>
        <v/>
      </c>
      <c r="G376" s="47" t="str">
        <f>IFERROR(VLOOKUP(Table213162038[[#This Row],[Player No]],Table11[[No]:[Province]],3,0),"")</f>
        <v/>
      </c>
      <c r="H376" s="167"/>
      <c r="I376" s="167"/>
      <c r="J376" s="56"/>
      <c r="K376" s="57"/>
      <c r="L376" s="57"/>
      <c r="M376" s="57"/>
      <c r="N376" s="57"/>
      <c r="O376" s="17"/>
      <c r="P376" s="18"/>
      <c r="Q376" s="18"/>
      <c r="R376" s="146"/>
    </row>
    <row r="377" spans="4:18" ht="16" hidden="1" thickBot="1">
      <c r="D377" s="52">
        <f t="shared" si="8"/>
        <v>373</v>
      </c>
      <c r="E377" s="60"/>
      <c r="F377" s="46" t="str">
        <f>IFERROR(VLOOKUP(Table21316202111[[#This Row],[Player No]],Table11[[No]:[Province]],2,0),"")</f>
        <v/>
      </c>
      <c r="G377" s="47" t="str">
        <f>IFERROR(VLOOKUP(Table213162038[[#This Row],[Player No]],Table11[[No]:[Province]],3,0),"")</f>
        <v/>
      </c>
      <c r="H377" s="167"/>
      <c r="I377" s="167"/>
      <c r="J377" s="56"/>
      <c r="K377" s="57"/>
      <c r="L377" s="57"/>
      <c r="M377" s="57"/>
      <c r="N377" s="57"/>
      <c r="O377" s="17"/>
      <c r="P377" s="18"/>
      <c r="Q377" s="18"/>
      <c r="R377" s="146"/>
    </row>
    <row r="378" spans="4:18" ht="16" hidden="1" thickBot="1">
      <c r="D378" s="52">
        <f t="shared" si="8"/>
        <v>374</v>
      </c>
      <c r="E378" s="60"/>
      <c r="F378" s="46" t="str">
        <f>IFERROR(VLOOKUP(Table21316202111[[#This Row],[Player No]],Table11[[No]:[Province]],2,0),"")</f>
        <v/>
      </c>
      <c r="G378" s="47" t="str">
        <f>IFERROR(VLOOKUP(Table213162038[[#This Row],[Player No]],Table11[[No]:[Province]],3,0),"")</f>
        <v/>
      </c>
      <c r="H378" s="167"/>
      <c r="I378" s="167"/>
      <c r="J378" s="56"/>
      <c r="K378" s="57"/>
      <c r="L378" s="57"/>
      <c r="M378" s="57"/>
      <c r="N378" s="57"/>
      <c r="O378" s="17"/>
      <c r="P378" s="18"/>
      <c r="Q378" s="18"/>
      <c r="R378" s="146"/>
    </row>
    <row r="379" spans="4:18" ht="16" hidden="1" thickBot="1">
      <c r="D379" s="52">
        <f t="shared" si="8"/>
        <v>375</v>
      </c>
      <c r="E379" s="60"/>
      <c r="F379" s="46" t="str">
        <f>IFERROR(VLOOKUP(Table21316202111[[#This Row],[Player No]],Table11[[No]:[Province]],2,0),"")</f>
        <v/>
      </c>
      <c r="G379" s="47" t="str">
        <f>IFERROR(VLOOKUP(Table213162038[[#This Row],[Player No]],Table11[[No]:[Province]],3,0),"")</f>
        <v/>
      </c>
      <c r="H379" s="167"/>
      <c r="I379" s="167"/>
      <c r="J379" s="56"/>
      <c r="K379" s="57"/>
      <c r="L379" s="57"/>
      <c r="M379" s="57"/>
      <c r="N379" s="57"/>
      <c r="O379" s="17"/>
      <c r="P379" s="18"/>
      <c r="Q379" s="18"/>
      <c r="R379" s="146"/>
    </row>
    <row r="380" spans="4:18" ht="16" hidden="1" thickBot="1">
      <c r="D380" s="52">
        <f t="shared" si="8"/>
        <v>376</v>
      </c>
      <c r="E380" s="60"/>
      <c r="F380" s="46" t="str">
        <f>IFERROR(VLOOKUP(Table21316202111[[#This Row],[Player No]],Table11[[No]:[Province]],2,0),"")</f>
        <v/>
      </c>
      <c r="G380" s="47" t="str">
        <f>IFERROR(VLOOKUP(Table213162038[[#This Row],[Player No]],Table11[[No]:[Province]],3,0),"")</f>
        <v/>
      </c>
      <c r="H380" s="167"/>
      <c r="I380" s="167"/>
      <c r="J380" s="56"/>
      <c r="K380" s="57"/>
      <c r="L380" s="57"/>
      <c r="M380" s="57"/>
      <c r="N380" s="57"/>
      <c r="O380" s="17"/>
      <c r="P380" s="18"/>
      <c r="Q380" s="18"/>
      <c r="R380" s="146"/>
    </row>
    <row r="381" spans="4:18" ht="16" hidden="1" thickBot="1">
      <c r="D381" s="52">
        <f t="shared" si="8"/>
        <v>377</v>
      </c>
      <c r="E381" s="60"/>
      <c r="F381" s="46" t="str">
        <f>IFERROR(VLOOKUP(Table21316202111[[#This Row],[Player No]],Table11[[No]:[Province]],2,0),"")</f>
        <v/>
      </c>
      <c r="G381" s="47" t="str">
        <f>IFERROR(VLOOKUP(Table213162038[[#This Row],[Player No]],Table11[[No]:[Province]],3,0),"")</f>
        <v/>
      </c>
      <c r="H381" s="167"/>
      <c r="I381" s="167"/>
      <c r="J381" s="56"/>
      <c r="K381" s="57"/>
      <c r="L381" s="57"/>
      <c r="M381" s="57"/>
      <c r="N381" s="57"/>
      <c r="O381" s="17"/>
      <c r="P381" s="18"/>
      <c r="Q381" s="18"/>
      <c r="R381" s="146"/>
    </row>
    <row r="382" spans="4:18" ht="16" hidden="1" thickBot="1">
      <c r="D382" s="52">
        <f t="shared" si="8"/>
        <v>378</v>
      </c>
      <c r="E382" s="60"/>
      <c r="F382" s="46" t="str">
        <f>IFERROR(VLOOKUP(Table21316202111[[#This Row],[Player No]],Table11[[No]:[Province]],2,0),"")</f>
        <v/>
      </c>
      <c r="G382" s="47" t="str">
        <f>IFERROR(VLOOKUP(Table213162038[[#This Row],[Player No]],Table11[[No]:[Province]],3,0),"")</f>
        <v/>
      </c>
      <c r="H382" s="167"/>
      <c r="I382" s="167"/>
      <c r="J382" s="56"/>
      <c r="K382" s="57"/>
      <c r="L382" s="57"/>
      <c r="M382" s="57"/>
      <c r="N382" s="57"/>
      <c r="O382" s="17"/>
      <c r="P382" s="18"/>
      <c r="Q382" s="18"/>
      <c r="R382" s="146"/>
    </row>
    <row r="383" spans="4:18" ht="16" hidden="1" thickBot="1">
      <c r="D383" s="52">
        <f t="shared" si="8"/>
        <v>379</v>
      </c>
      <c r="E383" s="60"/>
      <c r="F383" s="46" t="str">
        <f>IFERROR(VLOOKUP(Table21316202111[[#This Row],[Player No]],Table11[[No]:[Province]],2,0),"")</f>
        <v/>
      </c>
      <c r="G383" s="47" t="str">
        <f>IFERROR(VLOOKUP(Table213162038[[#This Row],[Player No]],Table11[[No]:[Province]],3,0),"")</f>
        <v/>
      </c>
      <c r="H383" s="167"/>
      <c r="I383" s="167"/>
      <c r="J383" s="56"/>
      <c r="K383" s="57"/>
      <c r="L383" s="57"/>
      <c r="M383" s="57"/>
      <c r="N383" s="57"/>
      <c r="O383" s="17"/>
      <c r="P383" s="18"/>
      <c r="Q383" s="18"/>
      <c r="R383" s="146"/>
    </row>
    <row r="384" spans="4:18" ht="16" hidden="1" thickBot="1">
      <c r="D384" s="52">
        <f t="shared" si="8"/>
        <v>380</v>
      </c>
      <c r="E384" s="60"/>
      <c r="F384" s="46" t="str">
        <f>IFERROR(VLOOKUP(Table21316202111[[#This Row],[Player No]],Table11[[No]:[Province]],2,0),"")</f>
        <v/>
      </c>
      <c r="G384" s="47" t="str">
        <f>IFERROR(VLOOKUP(Table213162038[[#This Row],[Player No]],Table11[[No]:[Province]],3,0),"")</f>
        <v/>
      </c>
      <c r="H384" s="167"/>
      <c r="I384" s="167"/>
      <c r="J384" s="56"/>
      <c r="K384" s="57"/>
      <c r="L384" s="57"/>
      <c r="M384" s="57"/>
      <c r="N384" s="57"/>
      <c r="O384" s="17"/>
      <c r="P384" s="18"/>
      <c r="Q384" s="18"/>
      <c r="R384" s="146"/>
    </row>
    <row r="385" spans="4:18" ht="16" hidden="1" thickBot="1">
      <c r="D385" s="52">
        <f t="shared" si="8"/>
        <v>381</v>
      </c>
      <c r="E385" s="60"/>
      <c r="F385" s="46" t="str">
        <f>IFERROR(VLOOKUP(Table21316202111[[#This Row],[Player No]],Table11[[No]:[Province]],2,0),"")</f>
        <v/>
      </c>
      <c r="G385" s="47" t="str">
        <f>IFERROR(VLOOKUP(Table213162038[[#This Row],[Player No]],Table11[[No]:[Province]],3,0),"")</f>
        <v/>
      </c>
      <c r="H385" s="167"/>
      <c r="I385" s="167"/>
      <c r="J385" s="56"/>
      <c r="K385" s="57"/>
      <c r="L385" s="57"/>
      <c r="M385" s="57"/>
      <c r="N385" s="57"/>
      <c r="O385" s="17"/>
      <c r="P385" s="18"/>
      <c r="Q385" s="18"/>
      <c r="R385" s="146"/>
    </row>
    <row r="386" spans="4:18" ht="16" hidden="1" thickBot="1">
      <c r="D386" s="52">
        <f t="shared" si="8"/>
        <v>382</v>
      </c>
      <c r="E386" s="60"/>
      <c r="F386" s="46" t="str">
        <f>IFERROR(VLOOKUP(Table21316202111[[#This Row],[Player No]],Table11[[No]:[Province]],2,0),"")</f>
        <v/>
      </c>
      <c r="G386" s="47" t="str">
        <f>IFERROR(VLOOKUP(Table213162038[[#This Row],[Player No]],Table11[[No]:[Province]],3,0),"")</f>
        <v/>
      </c>
      <c r="H386" s="167"/>
      <c r="I386" s="167"/>
      <c r="J386" s="56"/>
      <c r="K386" s="57"/>
      <c r="L386" s="57"/>
      <c r="M386" s="57"/>
      <c r="N386" s="57"/>
      <c r="O386" s="17"/>
      <c r="P386" s="18"/>
      <c r="Q386" s="18"/>
      <c r="R386" s="146"/>
    </row>
    <row r="387" spans="4:18" ht="16" hidden="1" thickBot="1">
      <c r="D387" s="52">
        <f t="shared" si="8"/>
        <v>383</v>
      </c>
      <c r="E387" s="60"/>
      <c r="F387" s="46" t="str">
        <f>IFERROR(VLOOKUP(Table21316202111[[#This Row],[Player No]],Table11[[No]:[Province]],2,0),"")</f>
        <v/>
      </c>
      <c r="G387" s="47" t="str">
        <f>IFERROR(VLOOKUP(Table213162038[[#This Row],[Player No]],Table11[[No]:[Province]],3,0),"")</f>
        <v/>
      </c>
      <c r="H387" s="167"/>
      <c r="I387" s="167"/>
      <c r="J387" s="56"/>
      <c r="K387" s="57"/>
      <c r="L387" s="57"/>
      <c r="M387" s="57"/>
      <c r="N387" s="57"/>
      <c r="O387" s="17"/>
      <c r="P387" s="18"/>
      <c r="Q387" s="18"/>
      <c r="R387" s="146"/>
    </row>
    <row r="388" spans="4:18" ht="16" hidden="1" thickBot="1">
      <c r="D388" s="52">
        <f t="shared" si="8"/>
        <v>384</v>
      </c>
      <c r="E388" s="60"/>
      <c r="F388" s="46" t="str">
        <f>IFERROR(VLOOKUP(Table21316202111[[#This Row],[Player No]],Table11[[No]:[Province]],2,0),"")</f>
        <v/>
      </c>
      <c r="G388" s="47" t="str">
        <f>IFERROR(VLOOKUP(Table213162038[[#This Row],[Player No]],Table11[[No]:[Province]],3,0),"")</f>
        <v/>
      </c>
      <c r="H388" s="167"/>
      <c r="I388" s="167"/>
      <c r="J388" s="56"/>
      <c r="K388" s="57"/>
      <c r="L388" s="57"/>
      <c r="M388" s="57"/>
      <c r="N388" s="57"/>
      <c r="O388" s="17"/>
      <c r="P388" s="18"/>
      <c r="Q388" s="18"/>
      <c r="R388" s="146"/>
    </row>
    <row r="389" spans="4:18" ht="16" hidden="1" thickBot="1">
      <c r="D389" s="52">
        <f t="shared" si="8"/>
        <v>385</v>
      </c>
      <c r="E389" s="60"/>
      <c r="F389" s="46" t="str">
        <f>IFERROR(VLOOKUP(Table21316202111[[#This Row],[Player No]],Table11[[No]:[Province]],2,0),"")</f>
        <v/>
      </c>
      <c r="G389" s="47" t="str">
        <f>IFERROR(VLOOKUP(Table213162038[[#This Row],[Player No]],Table11[[No]:[Province]],3,0),"")</f>
        <v/>
      </c>
      <c r="H389" s="167"/>
      <c r="I389" s="167"/>
      <c r="J389" s="56"/>
      <c r="K389" s="57"/>
      <c r="L389" s="57"/>
      <c r="M389" s="57"/>
      <c r="N389" s="57"/>
      <c r="O389" s="17"/>
      <c r="P389" s="18"/>
      <c r="Q389" s="18"/>
      <c r="R389" s="146"/>
    </row>
    <row r="390" spans="4:18" ht="16" hidden="1" thickBot="1">
      <c r="D390" s="52">
        <f t="shared" ref="D390:D453" si="9">D389+1</f>
        <v>386</v>
      </c>
      <c r="E390" s="60"/>
      <c r="F390" s="46" t="str">
        <f>IFERROR(VLOOKUP(Table21316202111[[#This Row],[Player No]],Table11[[No]:[Province]],2,0),"")</f>
        <v/>
      </c>
      <c r="G390" s="47" t="str">
        <f>IFERROR(VLOOKUP(Table213162038[[#This Row],[Player No]],Table11[[No]:[Province]],3,0),"")</f>
        <v/>
      </c>
      <c r="H390" s="167"/>
      <c r="I390" s="167"/>
      <c r="J390" s="56"/>
      <c r="K390" s="57"/>
      <c r="L390" s="57"/>
      <c r="M390" s="57"/>
      <c r="N390" s="57"/>
      <c r="O390" s="17"/>
      <c r="P390" s="18"/>
      <c r="Q390" s="18"/>
      <c r="R390" s="146"/>
    </row>
    <row r="391" spans="4:18" ht="16" hidden="1" thickBot="1">
      <c r="D391" s="52">
        <f t="shared" si="9"/>
        <v>387</v>
      </c>
      <c r="E391" s="60"/>
      <c r="F391" s="46" t="str">
        <f>IFERROR(VLOOKUP(Table21316202111[[#This Row],[Player No]],Table11[[No]:[Province]],2,0),"")</f>
        <v/>
      </c>
      <c r="G391" s="47" t="str">
        <f>IFERROR(VLOOKUP(Table213162038[[#This Row],[Player No]],Table11[[No]:[Province]],3,0),"")</f>
        <v/>
      </c>
      <c r="H391" s="167"/>
      <c r="I391" s="167"/>
      <c r="J391" s="56"/>
      <c r="K391" s="57"/>
      <c r="L391" s="57"/>
      <c r="M391" s="57"/>
      <c r="N391" s="57"/>
      <c r="O391" s="17"/>
      <c r="P391" s="18"/>
      <c r="Q391" s="18"/>
      <c r="R391" s="146"/>
    </row>
    <row r="392" spans="4:18" ht="16" hidden="1" thickBot="1">
      <c r="D392" s="52">
        <f t="shared" si="9"/>
        <v>388</v>
      </c>
      <c r="E392" s="60"/>
      <c r="F392" s="46" t="str">
        <f>IFERROR(VLOOKUP(Table21316202111[[#This Row],[Player No]],Table11[[No]:[Province]],2,0),"")</f>
        <v/>
      </c>
      <c r="G392" s="47" t="str">
        <f>IFERROR(VLOOKUP(Table213162038[[#This Row],[Player No]],Table11[[No]:[Province]],3,0),"")</f>
        <v/>
      </c>
      <c r="H392" s="167"/>
      <c r="I392" s="167"/>
      <c r="J392" s="56"/>
      <c r="K392" s="57"/>
      <c r="L392" s="57"/>
      <c r="M392" s="57"/>
      <c r="N392" s="57"/>
      <c r="O392" s="17"/>
      <c r="P392" s="18"/>
      <c r="Q392" s="18"/>
      <c r="R392" s="146"/>
    </row>
    <row r="393" spans="4:18" ht="16" hidden="1" thickBot="1">
      <c r="D393" s="52">
        <f t="shared" si="9"/>
        <v>389</v>
      </c>
      <c r="E393" s="60"/>
      <c r="F393" s="46" t="str">
        <f>IFERROR(VLOOKUP(Table21316202111[[#This Row],[Player No]],Table11[[No]:[Province]],2,0),"")</f>
        <v/>
      </c>
      <c r="G393" s="47" t="str">
        <f>IFERROR(VLOOKUP(Table213162038[[#This Row],[Player No]],Table11[[No]:[Province]],3,0),"")</f>
        <v/>
      </c>
      <c r="H393" s="167"/>
      <c r="I393" s="167"/>
      <c r="J393" s="56"/>
      <c r="K393" s="57"/>
      <c r="L393" s="57"/>
      <c r="M393" s="57"/>
      <c r="N393" s="57"/>
      <c r="O393" s="17"/>
      <c r="P393" s="18"/>
      <c r="Q393" s="18"/>
      <c r="R393" s="146"/>
    </row>
    <row r="394" spans="4:18" ht="16" hidden="1" thickBot="1">
      <c r="D394" s="52">
        <f t="shared" si="9"/>
        <v>390</v>
      </c>
      <c r="E394" s="60"/>
      <c r="F394" s="46" t="str">
        <f>IFERROR(VLOOKUP(Table21316202111[[#This Row],[Player No]],Table11[[No]:[Province]],2,0),"")</f>
        <v/>
      </c>
      <c r="G394" s="47" t="str">
        <f>IFERROR(VLOOKUP(Table213162038[[#This Row],[Player No]],Table11[[No]:[Province]],3,0),"")</f>
        <v/>
      </c>
      <c r="H394" s="167"/>
      <c r="I394" s="167"/>
      <c r="J394" s="56"/>
      <c r="K394" s="57"/>
      <c r="L394" s="57"/>
      <c r="M394" s="57"/>
      <c r="N394" s="57"/>
      <c r="O394" s="17"/>
      <c r="P394" s="18"/>
      <c r="Q394" s="18"/>
      <c r="R394" s="146"/>
    </row>
    <row r="395" spans="4:18" ht="16" hidden="1" thickBot="1">
      <c r="D395" s="52">
        <f t="shared" si="9"/>
        <v>391</v>
      </c>
      <c r="E395" s="60"/>
      <c r="F395" s="46" t="str">
        <f>IFERROR(VLOOKUP(Table21316202111[[#This Row],[Player No]],Table11[[No]:[Province]],2,0),"")</f>
        <v/>
      </c>
      <c r="G395" s="47" t="str">
        <f>IFERROR(VLOOKUP(Table213162038[[#This Row],[Player No]],Table11[[No]:[Province]],3,0),"")</f>
        <v/>
      </c>
      <c r="H395" s="167"/>
      <c r="I395" s="167"/>
      <c r="J395" s="56"/>
      <c r="K395" s="57"/>
      <c r="L395" s="57"/>
      <c r="M395" s="57"/>
      <c r="N395" s="57"/>
      <c r="O395" s="17"/>
      <c r="P395" s="18"/>
      <c r="Q395" s="18"/>
      <c r="R395" s="146"/>
    </row>
    <row r="396" spans="4:18" ht="16" hidden="1" thickBot="1">
      <c r="D396" s="52">
        <f t="shared" si="9"/>
        <v>392</v>
      </c>
      <c r="E396" s="60"/>
      <c r="F396" s="46" t="str">
        <f>IFERROR(VLOOKUP(Table21316202111[[#This Row],[Player No]],Table11[[No]:[Province]],2,0),"")</f>
        <v/>
      </c>
      <c r="G396" s="47" t="str">
        <f>IFERROR(VLOOKUP(Table213162038[[#This Row],[Player No]],Table11[[No]:[Province]],3,0),"")</f>
        <v/>
      </c>
      <c r="H396" s="167"/>
      <c r="I396" s="167"/>
      <c r="J396" s="56"/>
      <c r="K396" s="57"/>
      <c r="L396" s="57"/>
      <c r="M396" s="57"/>
      <c r="N396" s="57"/>
      <c r="O396" s="17"/>
      <c r="P396" s="18"/>
      <c r="Q396" s="18"/>
      <c r="R396" s="146"/>
    </row>
    <row r="397" spans="4:18" ht="16" hidden="1" thickBot="1">
      <c r="D397" s="52">
        <f t="shared" si="9"/>
        <v>393</v>
      </c>
      <c r="E397" s="60"/>
      <c r="F397" s="46" t="str">
        <f>IFERROR(VLOOKUP(Table21316202111[[#This Row],[Player No]],Table11[[No]:[Province]],2,0),"")</f>
        <v/>
      </c>
      <c r="G397" s="47" t="str">
        <f>IFERROR(VLOOKUP(Table213162038[[#This Row],[Player No]],Table11[[No]:[Province]],3,0),"")</f>
        <v/>
      </c>
      <c r="H397" s="167"/>
      <c r="I397" s="167"/>
      <c r="J397" s="56"/>
      <c r="K397" s="57"/>
      <c r="L397" s="57"/>
      <c r="M397" s="57"/>
      <c r="N397" s="57"/>
      <c r="O397" s="17"/>
      <c r="P397" s="18"/>
      <c r="Q397" s="18"/>
      <c r="R397" s="146"/>
    </row>
    <row r="398" spans="4:18" ht="16" hidden="1" thickBot="1">
      <c r="D398" s="52">
        <f t="shared" si="9"/>
        <v>394</v>
      </c>
      <c r="E398" s="60"/>
      <c r="F398" s="46" t="str">
        <f>IFERROR(VLOOKUP(Table21316202111[[#This Row],[Player No]],Table11[[No]:[Province]],2,0),"")</f>
        <v/>
      </c>
      <c r="G398" s="47" t="str">
        <f>IFERROR(VLOOKUP(Table213162038[[#This Row],[Player No]],Table11[[No]:[Province]],3,0),"")</f>
        <v/>
      </c>
      <c r="H398" s="167"/>
      <c r="I398" s="167"/>
      <c r="J398" s="56"/>
      <c r="K398" s="57"/>
      <c r="L398" s="57"/>
      <c r="M398" s="57"/>
      <c r="N398" s="57"/>
      <c r="O398" s="17"/>
      <c r="P398" s="18"/>
      <c r="Q398" s="18"/>
      <c r="R398" s="146"/>
    </row>
    <row r="399" spans="4:18" ht="16" hidden="1" thickBot="1">
      <c r="D399" s="52">
        <f t="shared" si="9"/>
        <v>395</v>
      </c>
      <c r="E399" s="60"/>
      <c r="F399" s="46" t="str">
        <f>IFERROR(VLOOKUP(Table21316202111[[#This Row],[Player No]],Table11[[No]:[Province]],2,0),"")</f>
        <v/>
      </c>
      <c r="G399" s="47" t="str">
        <f>IFERROR(VLOOKUP(Table213162038[[#This Row],[Player No]],Table11[[No]:[Province]],3,0),"")</f>
        <v/>
      </c>
      <c r="H399" s="167"/>
      <c r="I399" s="167"/>
      <c r="J399" s="56"/>
      <c r="K399" s="57"/>
      <c r="L399" s="57"/>
      <c r="M399" s="57"/>
      <c r="N399" s="57"/>
      <c r="O399" s="17"/>
      <c r="P399" s="18"/>
      <c r="Q399" s="18"/>
      <c r="R399" s="146"/>
    </row>
    <row r="400" spans="4:18" ht="16" hidden="1" thickBot="1">
      <c r="D400" s="52">
        <f t="shared" si="9"/>
        <v>396</v>
      </c>
      <c r="E400" s="60"/>
      <c r="F400" s="46" t="str">
        <f>IFERROR(VLOOKUP(Table21316202111[[#This Row],[Player No]],Table11[[No]:[Province]],2,0),"")</f>
        <v/>
      </c>
      <c r="G400" s="47" t="str">
        <f>IFERROR(VLOOKUP(Table213162038[[#This Row],[Player No]],Table11[[No]:[Province]],3,0),"")</f>
        <v/>
      </c>
      <c r="H400" s="167"/>
      <c r="I400" s="167"/>
      <c r="J400" s="56"/>
      <c r="K400" s="57"/>
      <c r="L400" s="57"/>
      <c r="M400" s="57"/>
      <c r="N400" s="57"/>
      <c r="O400" s="17"/>
      <c r="P400" s="18"/>
      <c r="Q400" s="18"/>
      <c r="R400" s="146"/>
    </row>
    <row r="401" spans="4:18" ht="16" hidden="1" thickBot="1">
      <c r="D401" s="52">
        <f t="shared" si="9"/>
        <v>397</v>
      </c>
      <c r="E401" s="60"/>
      <c r="F401" s="46" t="str">
        <f>IFERROR(VLOOKUP(Table21316202111[[#This Row],[Player No]],Table11[[No]:[Province]],2,0),"")</f>
        <v/>
      </c>
      <c r="G401" s="47" t="str">
        <f>IFERROR(VLOOKUP(Table213162038[[#This Row],[Player No]],Table11[[No]:[Province]],3,0),"")</f>
        <v/>
      </c>
      <c r="H401" s="167"/>
      <c r="I401" s="167"/>
      <c r="J401" s="56"/>
      <c r="K401" s="57"/>
      <c r="L401" s="57"/>
      <c r="M401" s="57"/>
      <c r="N401" s="57"/>
      <c r="O401" s="17"/>
      <c r="P401" s="18"/>
      <c r="Q401" s="18"/>
      <c r="R401" s="146"/>
    </row>
    <row r="402" spans="4:18" ht="16" hidden="1" thickBot="1">
      <c r="D402" s="52">
        <f t="shared" si="9"/>
        <v>398</v>
      </c>
      <c r="E402" s="60"/>
      <c r="F402" s="46" t="str">
        <f>IFERROR(VLOOKUP(Table21316202111[[#This Row],[Player No]],Table11[[No]:[Province]],2,0),"")</f>
        <v/>
      </c>
      <c r="G402" s="47" t="str">
        <f>IFERROR(VLOOKUP(Table213162038[[#This Row],[Player No]],Table11[[No]:[Province]],3,0),"")</f>
        <v/>
      </c>
      <c r="H402" s="167"/>
      <c r="I402" s="167"/>
      <c r="J402" s="56"/>
      <c r="K402" s="57"/>
      <c r="L402" s="57"/>
      <c r="M402" s="57"/>
      <c r="N402" s="57"/>
      <c r="O402" s="17"/>
      <c r="P402" s="18"/>
      <c r="Q402" s="18"/>
      <c r="R402" s="146"/>
    </row>
    <row r="403" spans="4:18" ht="16" hidden="1" thickBot="1">
      <c r="D403" s="52">
        <f t="shared" si="9"/>
        <v>399</v>
      </c>
      <c r="E403" s="60"/>
      <c r="F403" s="46" t="str">
        <f>IFERROR(VLOOKUP(Table21316202111[[#This Row],[Player No]],Table11[[No]:[Province]],2,0),"")</f>
        <v/>
      </c>
      <c r="G403" s="47" t="str">
        <f>IFERROR(VLOOKUP(Table213162038[[#This Row],[Player No]],Table11[[No]:[Province]],3,0),"")</f>
        <v/>
      </c>
      <c r="H403" s="167"/>
      <c r="I403" s="167"/>
      <c r="J403" s="56"/>
      <c r="K403" s="57"/>
      <c r="L403" s="57"/>
      <c r="M403" s="57"/>
      <c r="N403" s="57"/>
      <c r="O403" s="17"/>
      <c r="P403" s="18"/>
      <c r="Q403" s="18"/>
      <c r="R403" s="146"/>
    </row>
    <row r="404" spans="4:18" ht="16" hidden="1" thickBot="1">
      <c r="D404" s="52">
        <f t="shared" si="9"/>
        <v>400</v>
      </c>
      <c r="E404" s="60"/>
      <c r="F404" s="46" t="str">
        <f>IFERROR(VLOOKUP(Table21316202111[[#This Row],[Player No]],Table11[[No]:[Province]],2,0),"")</f>
        <v/>
      </c>
      <c r="G404" s="47" t="str">
        <f>IFERROR(VLOOKUP(Table213162038[[#This Row],[Player No]],Table11[[No]:[Province]],3,0),"")</f>
        <v/>
      </c>
      <c r="H404" s="167"/>
      <c r="I404" s="167"/>
      <c r="J404" s="56"/>
      <c r="K404" s="57"/>
      <c r="L404" s="57"/>
      <c r="M404" s="57"/>
      <c r="N404" s="57"/>
      <c r="O404" s="17"/>
      <c r="P404" s="18"/>
      <c r="Q404" s="18"/>
      <c r="R404" s="146"/>
    </row>
    <row r="405" spans="4:18" ht="16" hidden="1" thickBot="1">
      <c r="D405" s="52">
        <f t="shared" si="9"/>
        <v>401</v>
      </c>
      <c r="E405" s="60"/>
      <c r="F405" s="46" t="str">
        <f>IFERROR(VLOOKUP(Table21316202111[[#This Row],[Player No]],Table11[[No]:[Province]],2,0),"")</f>
        <v/>
      </c>
      <c r="G405" s="47" t="str">
        <f>IFERROR(VLOOKUP(Table213162038[[#This Row],[Player No]],Table11[[No]:[Province]],3,0),"")</f>
        <v/>
      </c>
      <c r="H405" s="167"/>
      <c r="I405" s="167"/>
      <c r="J405" s="56"/>
      <c r="K405" s="57"/>
      <c r="L405" s="57"/>
      <c r="M405" s="57"/>
      <c r="N405" s="57"/>
      <c r="O405" s="17"/>
      <c r="P405" s="18"/>
      <c r="Q405" s="18"/>
      <c r="R405" s="146"/>
    </row>
    <row r="406" spans="4:18" ht="16" hidden="1" thickBot="1">
      <c r="D406" s="52">
        <f t="shared" si="9"/>
        <v>402</v>
      </c>
      <c r="E406" s="60"/>
      <c r="F406" s="46" t="str">
        <f>IFERROR(VLOOKUP(Table21316202111[[#This Row],[Player No]],Table11[[No]:[Province]],2,0),"")</f>
        <v/>
      </c>
      <c r="G406" s="47" t="str">
        <f>IFERROR(VLOOKUP(Table213162038[[#This Row],[Player No]],Table11[[No]:[Province]],3,0),"")</f>
        <v/>
      </c>
      <c r="H406" s="167"/>
      <c r="I406" s="167"/>
      <c r="J406" s="56"/>
      <c r="K406" s="57"/>
      <c r="L406" s="57"/>
      <c r="M406" s="57"/>
      <c r="N406" s="57"/>
      <c r="O406" s="17"/>
      <c r="P406" s="18"/>
      <c r="Q406" s="18"/>
      <c r="R406" s="146"/>
    </row>
    <row r="407" spans="4:18" ht="16" hidden="1" thickBot="1">
      <c r="D407" s="52">
        <f t="shared" si="9"/>
        <v>403</v>
      </c>
      <c r="E407" s="60"/>
      <c r="F407" s="46" t="str">
        <f>IFERROR(VLOOKUP(Table21316202111[[#This Row],[Player No]],Table11[[No]:[Province]],2,0),"")</f>
        <v/>
      </c>
      <c r="G407" s="47" t="str">
        <f>IFERROR(VLOOKUP(Table213162038[[#This Row],[Player No]],Table11[[No]:[Province]],3,0),"")</f>
        <v/>
      </c>
      <c r="H407" s="167"/>
      <c r="I407" s="167"/>
      <c r="J407" s="56"/>
      <c r="K407" s="57"/>
      <c r="L407" s="57"/>
      <c r="M407" s="57"/>
      <c r="N407" s="57"/>
      <c r="O407" s="17"/>
      <c r="P407" s="18"/>
      <c r="Q407" s="18"/>
      <c r="R407" s="146"/>
    </row>
    <row r="408" spans="4:18" ht="16" hidden="1" thickBot="1">
      <c r="D408" s="52">
        <f t="shared" si="9"/>
        <v>404</v>
      </c>
      <c r="E408" s="60"/>
      <c r="F408" s="46" t="str">
        <f>IFERROR(VLOOKUP(Table21316202111[[#This Row],[Player No]],Table11[[No]:[Province]],2,0),"")</f>
        <v/>
      </c>
      <c r="G408" s="47" t="str">
        <f>IFERROR(VLOOKUP(Table213162038[[#This Row],[Player No]],Table11[[No]:[Province]],3,0),"")</f>
        <v/>
      </c>
      <c r="H408" s="167"/>
      <c r="I408" s="167"/>
      <c r="J408" s="56"/>
      <c r="K408" s="57"/>
      <c r="L408" s="57"/>
      <c r="M408" s="57"/>
      <c r="N408" s="57"/>
      <c r="O408" s="17"/>
      <c r="P408" s="18"/>
      <c r="Q408" s="18"/>
      <c r="R408" s="146"/>
    </row>
    <row r="409" spans="4:18" ht="16" hidden="1" thickBot="1">
      <c r="D409" s="52">
        <f t="shared" si="9"/>
        <v>405</v>
      </c>
      <c r="E409" s="60"/>
      <c r="F409" s="46" t="str">
        <f>IFERROR(VLOOKUP(Table21316202111[[#This Row],[Player No]],Table11[[No]:[Province]],2,0),"")</f>
        <v/>
      </c>
      <c r="G409" s="47" t="str">
        <f>IFERROR(VLOOKUP(Table213162038[[#This Row],[Player No]],Table11[[No]:[Province]],3,0),"")</f>
        <v/>
      </c>
      <c r="H409" s="167"/>
      <c r="I409" s="167"/>
      <c r="J409" s="56"/>
      <c r="K409" s="57"/>
      <c r="L409" s="57"/>
      <c r="M409" s="57"/>
      <c r="N409" s="57"/>
      <c r="O409" s="17"/>
      <c r="P409" s="18"/>
      <c r="Q409" s="18"/>
      <c r="R409" s="146"/>
    </row>
    <row r="410" spans="4:18" ht="16" hidden="1" thickBot="1">
      <c r="D410" s="52">
        <f t="shared" si="9"/>
        <v>406</v>
      </c>
      <c r="E410" s="60"/>
      <c r="F410" s="46" t="str">
        <f>IFERROR(VLOOKUP(Table21316202111[[#This Row],[Player No]],Table11[[No]:[Province]],2,0),"")</f>
        <v/>
      </c>
      <c r="G410" s="47" t="str">
        <f>IFERROR(VLOOKUP(Table213162038[[#This Row],[Player No]],Table11[[No]:[Province]],3,0),"")</f>
        <v/>
      </c>
      <c r="H410" s="167"/>
      <c r="I410" s="167"/>
      <c r="J410" s="56"/>
      <c r="K410" s="57"/>
      <c r="L410" s="57"/>
      <c r="M410" s="57"/>
      <c r="N410" s="57"/>
      <c r="O410" s="17"/>
      <c r="P410" s="18"/>
      <c r="Q410" s="18"/>
      <c r="R410" s="146"/>
    </row>
    <row r="411" spans="4:18" ht="16" hidden="1" thickBot="1">
      <c r="D411" s="52">
        <f t="shared" si="9"/>
        <v>407</v>
      </c>
      <c r="E411" s="60"/>
      <c r="F411" s="46" t="str">
        <f>IFERROR(VLOOKUP(Table21316202111[[#This Row],[Player No]],Table11[[No]:[Province]],2,0),"")</f>
        <v/>
      </c>
      <c r="G411" s="47" t="str">
        <f>IFERROR(VLOOKUP(Table213162038[[#This Row],[Player No]],Table11[[No]:[Province]],3,0),"")</f>
        <v/>
      </c>
      <c r="H411" s="167"/>
      <c r="I411" s="167"/>
      <c r="J411" s="56"/>
      <c r="K411" s="57"/>
      <c r="L411" s="57"/>
      <c r="M411" s="57"/>
      <c r="N411" s="57"/>
      <c r="O411" s="17"/>
      <c r="P411" s="18"/>
      <c r="Q411" s="18"/>
      <c r="R411" s="146"/>
    </row>
    <row r="412" spans="4:18" ht="16" hidden="1" thickBot="1">
      <c r="D412" s="52">
        <f t="shared" si="9"/>
        <v>408</v>
      </c>
      <c r="E412" s="60"/>
      <c r="F412" s="46" t="str">
        <f>IFERROR(VLOOKUP(Table21316202111[[#This Row],[Player No]],Table11[[No]:[Province]],2,0),"")</f>
        <v/>
      </c>
      <c r="G412" s="47" t="str">
        <f>IFERROR(VLOOKUP(Table213162038[[#This Row],[Player No]],Table11[[No]:[Province]],3,0),"")</f>
        <v/>
      </c>
      <c r="H412" s="167"/>
      <c r="I412" s="167"/>
      <c r="J412" s="56"/>
      <c r="K412" s="57"/>
      <c r="L412" s="57"/>
      <c r="M412" s="57"/>
      <c r="N412" s="57"/>
      <c r="O412" s="17"/>
      <c r="P412" s="18"/>
      <c r="Q412" s="18"/>
      <c r="R412" s="146"/>
    </row>
    <row r="413" spans="4:18" ht="16" hidden="1" thickBot="1">
      <c r="D413" s="52">
        <f t="shared" si="9"/>
        <v>409</v>
      </c>
      <c r="E413" s="60"/>
      <c r="F413" s="46" t="str">
        <f>IFERROR(VLOOKUP(Table21316202111[[#This Row],[Player No]],Table11[[No]:[Province]],2,0),"")</f>
        <v/>
      </c>
      <c r="G413" s="47" t="str">
        <f>IFERROR(VLOOKUP(Table213162038[[#This Row],[Player No]],Table11[[No]:[Province]],3,0),"")</f>
        <v/>
      </c>
      <c r="H413" s="167"/>
      <c r="I413" s="167"/>
      <c r="J413" s="56"/>
      <c r="K413" s="57"/>
      <c r="L413" s="57"/>
      <c r="M413" s="57"/>
      <c r="N413" s="57"/>
      <c r="O413" s="17"/>
      <c r="P413" s="18"/>
      <c r="Q413" s="18"/>
      <c r="R413" s="146"/>
    </row>
    <row r="414" spans="4:18" ht="16" hidden="1" thickBot="1">
      <c r="D414" s="52">
        <f t="shared" si="9"/>
        <v>410</v>
      </c>
      <c r="E414" s="60"/>
      <c r="F414" s="46" t="str">
        <f>IFERROR(VLOOKUP(Table21316202111[[#This Row],[Player No]],Table11[[No]:[Province]],2,0),"")</f>
        <v/>
      </c>
      <c r="G414" s="47" t="str">
        <f>IFERROR(VLOOKUP(Table213162038[[#This Row],[Player No]],Table11[[No]:[Province]],3,0),"")</f>
        <v/>
      </c>
      <c r="H414" s="167"/>
      <c r="I414" s="167"/>
      <c r="J414" s="56"/>
      <c r="K414" s="57"/>
      <c r="L414" s="57"/>
      <c r="M414" s="57"/>
      <c r="N414" s="57"/>
      <c r="O414" s="17"/>
      <c r="P414" s="18"/>
      <c r="Q414" s="18"/>
      <c r="R414" s="146"/>
    </row>
    <row r="415" spans="4:18" ht="16" hidden="1" thickBot="1">
      <c r="D415" s="52">
        <f t="shared" si="9"/>
        <v>411</v>
      </c>
      <c r="E415" s="60"/>
      <c r="F415" s="46" t="str">
        <f>IFERROR(VLOOKUP(Table21316202111[[#This Row],[Player No]],Table11[[No]:[Province]],2,0),"")</f>
        <v/>
      </c>
      <c r="G415" s="47" t="str">
        <f>IFERROR(VLOOKUP(Table213162038[[#This Row],[Player No]],Table11[[No]:[Province]],3,0),"")</f>
        <v/>
      </c>
      <c r="H415" s="167"/>
      <c r="I415" s="167"/>
      <c r="J415" s="56"/>
      <c r="K415" s="57"/>
      <c r="L415" s="57"/>
      <c r="M415" s="57"/>
      <c r="N415" s="57"/>
      <c r="O415" s="17"/>
      <c r="P415" s="18"/>
      <c r="Q415" s="18"/>
      <c r="R415" s="146"/>
    </row>
    <row r="416" spans="4:18" ht="16" hidden="1" thickBot="1">
      <c r="D416" s="52">
        <f t="shared" si="9"/>
        <v>412</v>
      </c>
      <c r="E416" s="60"/>
      <c r="F416" s="46" t="str">
        <f>IFERROR(VLOOKUP(Table21316202111[[#This Row],[Player No]],Table11[[No]:[Province]],2,0),"")</f>
        <v/>
      </c>
      <c r="G416" s="47" t="str">
        <f>IFERROR(VLOOKUP(Table213162038[[#This Row],[Player No]],Table11[[No]:[Province]],3,0),"")</f>
        <v/>
      </c>
      <c r="H416" s="167"/>
      <c r="I416" s="167"/>
      <c r="J416" s="56"/>
      <c r="K416" s="57"/>
      <c r="L416" s="57"/>
      <c r="M416" s="57"/>
      <c r="N416" s="57"/>
      <c r="O416" s="17"/>
      <c r="P416" s="18"/>
      <c r="Q416" s="18"/>
      <c r="R416" s="146"/>
    </row>
    <row r="417" spans="4:18" ht="16" hidden="1" thickBot="1">
      <c r="D417" s="52">
        <f t="shared" si="9"/>
        <v>413</v>
      </c>
      <c r="E417" s="60"/>
      <c r="F417" s="46" t="str">
        <f>IFERROR(VLOOKUP(Table21316202111[[#This Row],[Player No]],Table11[[No]:[Province]],2,0),"")</f>
        <v/>
      </c>
      <c r="G417" s="47" t="str">
        <f>IFERROR(VLOOKUP(Table213162038[[#This Row],[Player No]],Table11[[No]:[Province]],3,0),"")</f>
        <v/>
      </c>
      <c r="H417" s="167"/>
      <c r="I417" s="167"/>
      <c r="J417" s="56"/>
      <c r="K417" s="57"/>
      <c r="L417" s="57"/>
      <c r="M417" s="57"/>
      <c r="N417" s="57"/>
      <c r="O417" s="17"/>
      <c r="P417" s="18"/>
      <c r="Q417" s="18"/>
      <c r="R417" s="146"/>
    </row>
    <row r="418" spans="4:18" ht="16" hidden="1" thickBot="1">
      <c r="D418" s="52">
        <f t="shared" si="9"/>
        <v>414</v>
      </c>
      <c r="E418" s="60"/>
      <c r="F418" s="46" t="str">
        <f>IFERROR(VLOOKUP(Table21316202111[[#This Row],[Player No]],Table11[[No]:[Province]],2,0),"")</f>
        <v/>
      </c>
      <c r="G418" s="47" t="str">
        <f>IFERROR(VLOOKUP(Table213162038[[#This Row],[Player No]],Table11[[No]:[Province]],3,0),"")</f>
        <v/>
      </c>
      <c r="H418" s="167"/>
      <c r="I418" s="167"/>
      <c r="J418" s="56"/>
      <c r="K418" s="57"/>
      <c r="L418" s="57"/>
      <c r="M418" s="57"/>
      <c r="N418" s="57"/>
      <c r="O418" s="17"/>
      <c r="P418" s="18"/>
      <c r="Q418" s="18"/>
      <c r="R418" s="146"/>
    </row>
    <row r="419" spans="4:18" ht="16" hidden="1" thickBot="1">
      <c r="D419" s="52">
        <f t="shared" si="9"/>
        <v>415</v>
      </c>
      <c r="E419" s="60"/>
      <c r="F419" s="46" t="str">
        <f>IFERROR(VLOOKUP(Table21316202111[[#This Row],[Player No]],Table11[[No]:[Province]],2,0),"")</f>
        <v/>
      </c>
      <c r="G419" s="47" t="str">
        <f>IFERROR(VLOOKUP(Table213162038[[#This Row],[Player No]],Table11[[No]:[Province]],3,0),"")</f>
        <v/>
      </c>
      <c r="H419" s="167"/>
      <c r="I419" s="167"/>
      <c r="J419" s="56"/>
      <c r="K419" s="57"/>
      <c r="L419" s="57"/>
      <c r="M419" s="57"/>
      <c r="N419" s="57"/>
      <c r="O419" s="17"/>
      <c r="P419" s="18"/>
      <c r="Q419" s="18"/>
      <c r="R419" s="146"/>
    </row>
    <row r="420" spans="4:18" ht="16" hidden="1" thickBot="1">
      <c r="D420" s="52">
        <f t="shared" si="9"/>
        <v>416</v>
      </c>
      <c r="E420" s="60"/>
      <c r="F420" s="46" t="str">
        <f>IFERROR(VLOOKUP(Table21316202111[[#This Row],[Player No]],Table11[[No]:[Province]],2,0),"")</f>
        <v/>
      </c>
      <c r="G420" s="47" t="str">
        <f>IFERROR(VLOOKUP(Table213162038[[#This Row],[Player No]],Table11[[No]:[Province]],3,0),"")</f>
        <v/>
      </c>
      <c r="H420" s="167"/>
      <c r="I420" s="167"/>
      <c r="J420" s="56"/>
      <c r="K420" s="57"/>
      <c r="L420" s="57"/>
      <c r="M420" s="57"/>
      <c r="N420" s="57"/>
      <c r="O420" s="17"/>
      <c r="P420" s="18"/>
      <c r="Q420" s="18"/>
      <c r="R420" s="146"/>
    </row>
    <row r="421" spans="4:18" ht="16" hidden="1" thickBot="1">
      <c r="D421" s="52">
        <f t="shared" si="9"/>
        <v>417</v>
      </c>
      <c r="E421" s="60"/>
      <c r="F421" s="46" t="str">
        <f>IFERROR(VLOOKUP(Table21316202111[[#This Row],[Player No]],Table11[[No]:[Province]],2,0),"")</f>
        <v/>
      </c>
      <c r="G421" s="47" t="str">
        <f>IFERROR(VLOOKUP(Table213162038[[#This Row],[Player No]],Table11[[No]:[Province]],3,0),"")</f>
        <v/>
      </c>
      <c r="H421" s="167"/>
      <c r="I421" s="167"/>
      <c r="J421" s="56"/>
      <c r="K421" s="57"/>
      <c r="L421" s="57"/>
      <c r="M421" s="57"/>
      <c r="N421" s="57"/>
      <c r="O421" s="17"/>
      <c r="P421" s="18"/>
      <c r="Q421" s="18"/>
      <c r="R421" s="146"/>
    </row>
    <row r="422" spans="4:18" ht="16" hidden="1" thickBot="1">
      <c r="D422" s="52">
        <f t="shared" si="9"/>
        <v>418</v>
      </c>
      <c r="E422" s="60"/>
      <c r="F422" s="46" t="str">
        <f>IFERROR(VLOOKUP(Table21316202111[[#This Row],[Player No]],Table11[[No]:[Province]],2,0),"")</f>
        <v/>
      </c>
      <c r="G422" s="47" t="str">
        <f>IFERROR(VLOOKUP(Table213162038[[#This Row],[Player No]],Table11[[No]:[Province]],3,0),"")</f>
        <v/>
      </c>
      <c r="H422" s="167"/>
      <c r="I422" s="167"/>
      <c r="J422" s="56"/>
      <c r="K422" s="57"/>
      <c r="L422" s="57"/>
      <c r="M422" s="57"/>
      <c r="N422" s="57"/>
      <c r="O422" s="17"/>
      <c r="P422" s="18"/>
      <c r="Q422" s="18"/>
      <c r="R422" s="146"/>
    </row>
    <row r="423" spans="4:18" ht="16" hidden="1" thickBot="1">
      <c r="D423" s="52">
        <f t="shared" si="9"/>
        <v>419</v>
      </c>
      <c r="E423" s="60"/>
      <c r="F423" s="46" t="str">
        <f>IFERROR(VLOOKUP(Table21316202111[[#This Row],[Player No]],Table11[[No]:[Province]],2,0),"")</f>
        <v/>
      </c>
      <c r="G423" s="47" t="str">
        <f>IFERROR(VLOOKUP(Table213162038[[#This Row],[Player No]],Table11[[No]:[Province]],3,0),"")</f>
        <v/>
      </c>
      <c r="H423" s="167"/>
      <c r="I423" s="167"/>
      <c r="J423" s="56"/>
      <c r="K423" s="57"/>
      <c r="L423" s="57"/>
      <c r="M423" s="57"/>
      <c r="N423" s="57"/>
      <c r="O423" s="17"/>
      <c r="P423" s="18"/>
      <c r="Q423" s="18"/>
      <c r="R423" s="146"/>
    </row>
    <row r="424" spans="4:18" ht="16" hidden="1" thickBot="1">
      <c r="D424" s="52">
        <f t="shared" si="9"/>
        <v>420</v>
      </c>
      <c r="E424" s="60"/>
      <c r="F424" s="46" t="str">
        <f>IFERROR(VLOOKUP(Table21316202111[[#This Row],[Player No]],Table11[[No]:[Province]],2,0),"")</f>
        <v/>
      </c>
      <c r="G424" s="47" t="str">
        <f>IFERROR(VLOOKUP(Table213162038[[#This Row],[Player No]],Table11[[No]:[Province]],3,0),"")</f>
        <v/>
      </c>
      <c r="H424" s="167"/>
      <c r="I424" s="167"/>
      <c r="J424" s="56"/>
      <c r="K424" s="57"/>
      <c r="L424" s="57"/>
      <c r="M424" s="57"/>
      <c r="N424" s="57"/>
      <c r="O424" s="17"/>
      <c r="P424" s="18"/>
      <c r="Q424" s="18"/>
      <c r="R424" s="146"/>
    </row>
    <row r="425" spans="4:18" ht="16" hidden="1" thickBot="1">
      <c r="D425" s="52">
        <f t="shared" si="9"/>
        <v>421</v>
      </c>
      <c r="E425" s="60"/>
      <c r="F425" s="46" t="str">
        <f>IFERROR(VLOOKUP(Table21316202111[[#This Row],[Player No]],Table11[[No]:[Province]],2,0),"")</f>
        <v/>
      </c>
      <c r="G425" s="47" t="str">
        <f>IFERROR(VLOOKUP(Table213162038[[#This Row],[Player No]],Table11[[No]:[Province]],3,0),"")</f>
        <v/>
      </c>
      <c r="H425" s="167"/>
      <c r="I425" s="167"/>
      <c r="J425" s="56"/>
      <c r="K425" s="57"/>
      <c r="L425" s="57"/>
      <c r="M425" s="57"/>
      <c r="N425" s="57"/>
      <c r="O425" s="17"/>
      <c r="P425" s="18"/>
      <c r="Q425" s="18"/>
      <c r="R425" s="146"/>
    </row>
    <row r="426" spans="4:18" ht="16" hidden="1" thickBot="1">
      <c r="D426" s="52">
        <f t="shared" si="9"/>
        <v>422</v>
      </c>
      <c r="E426" s="60"/>
      <c r="F426" s="46" t="str">
        <f>IFERROR(VLOOKUP(Table21316202111[[#This Row],[Player No]],Table11[[No]:[Province]],2,0),"")</f>
        <v/>
      </c>
      <c r="G426" s="47" t="str">
        <f>IFERROR(VLOOKUP(Table213162038[[#This Row],[Player No]],Table11[[No]:[Province]],3,0),"")</f>
        <v/>
      </c>
      <c r="H426" s="167"/>
      <c r="I426" s="167"/>
      <c r="J426" s="56"/>
      <c r="K426" s="57"/>
      <c r="L426" s="57"/>
      <c r="M426" s="57"/>
      <c r="N426" s="57"/>
      <c r="O426" s="17"/>
      <c r="P426" s="18"/>
      <c r="Q426" s="18"/>
      <c r="R426" s="146"/>
    </row>
    <row r="427" spans="4:18" ht="16" hidden="1" thickBot="1">
      <c r="D427" s="52">
        <f t="shared" si="9"/>
        <v>423</v>
      </c>
      <c r="E427" s="60"/>
      <c r="F427" s="46" t="str">
        <f>IFERROR(VLOOKUP(Table21316202111[[#This Row],[Player No]],Table11[[No]:[Province]],2,0),"")</f>
        <v/>
      </c>
      <c r="G427" s="47" t="str">
        <f>IFERROR(VLOOKUP(Table213162038[[#This Row],[Player No]],Table11[[No]:[Province]],3,0),"")</f>
        <v/>
      </c>
      <c r="H427" s="167"/>
      <c r="I427" s="167"/>
      <c r="J427" s="56"/>
      <c r="K427" s="57"/>
      <c r="L427" s="57"/>
      <c r="M427" s="57"/>
      <c r="N427" s="57"/>
      <c r="O427" s="17"/>
      <c r="P427" s="18"/>
      <c r="Q427" s="18"/>
      <c r="R427" s="146"/>
    </row>
    <row r="428" spans="4:18" ht="16" hidden="1" thickBot="1">
      <c r="D428" s="52">
        <f t="shared" si="9"/>
        <v>424</v>
      </c>
      <c r="E428" s="60"/>
      <c r="F428" s="46" t="str">
        <f>IFERROR(VLOOKUP(Table21316202111[[#This Row],[Player No]],Table11[[No]:[Province]],2,0),"")</f>
        <v/>
      </c>
      <c r="G428" s="47" t="str">
        <f>IFERROR(VLOOKUP(Table213162038[[#This Row],[Player No]],Table11[[No]:[Province]],3,0),"")</f>
        <v/>
      </c>
      <c r="H428" s="167"/>
      <c r="I428" s="167"/>
      <c r="J428" s="56"/>
      <c r="K428" s="57"/>
      <c r="L428" s="57"/>
      <c r="M428" s="57"/>
      <c r="N428" s="57"/>
      <c r="O428" s="17"/>
      <c r="P428" s="18"/>
      <c r="Q428" s="18"/>
      <c r="R428" s="146"/>
    </row>
    <row r="429" spans="4:18" ht="16" hidden="1" thickBot="1">
      <c r="D429" s="52">
        <f t="shared" si="9"/>
        <v>425</v>
      </c>
      <c r="E429" s="60"/>
      <c r="F429" s="46" t="str">
        <f>IFERROR(VLOOKUP(Table21316202111[[#This Row],[Player No]],Table11[[No]:[Province]],2,0),"")</f>
        <v/>
      </c>
      <c r="G429" s="47" t="str">
        <f>IFERROR(VLOOKUP(Table213162038[[#This Row],[Player No]],Table11[[No]:[Province]],3,0),"")</f>
        <v/>
      </c>
      <c r="H429" s="167"/>
      <c r="I429" s="167"/>
      <c r="J429" s="56"/>
      <c r="K429" s="57"/>
      <c r="L429" s="57"/>
      <c r="M429" s="57"/>
      <c r="N429" s="57"/>
      <c r="O429" s="17"/>
      <c r="P429" s="18"/>
      <c r="Q429" s="18"/>
      <c r="R429" s="146"/>
    </row>
    <row r="430" spans="4:18" ht="16" hidden="1" thickBot="1">
      <c r="D430" s="52">
        <f t="shared" si="9"/>
        <v>426</v>
      </c>
      <c r="E430" s="60"/>
      <c r="F430" s="46" t="str">
        <f>IFERROR(VLOOKUP(Table21316202111[[#This Row],[Player No]],Table11[[No]:[Province]],2,0),"")</f>
        <v/>
      </c>
      <c r="G430" s="47" t="str">
        <f>IFERROR(VLOOKUP(Table213162038[[#This Row],[Player No]],Table11[[No]:[Province]],3,0),"")</f>
        <v/>
      </c>
      <c r="H430" s="167"/>
      <c r="I430" s="167"/>
      <c r="J430" s="56"/>
      <c r="K430" s="57"/>
      <c r="L430" s="57"/>
      <c r="M430" s="57"/>
      <c r="N430" s="57"/>
      <c r="O430" s="17"/>
      <c r="P430" s="18"/>
      <c r="Q430" s="18"/>
      <c r="R430" s="146"/>
    </row>
    <row r="431" spans="4:18" ht="16" hidden="1" thickBot="1">
      <c r="D431" s="52">
        <f t="shared" si="9"/>
        <v>427</v>
      </c>
      <c r="E431" s="60"/>
      <c r="F431" s="46" t="str">
        <f>IFERROR(VLOOKUP(Table21316202111[[#This Row],[Player No]],Table11[[No]:[Province]],2,0),"")</f>
        <v/>
      </c>
      <c r="G431" s="47" t="str">
        <f>IFERROR(VLOOKUP(Table213162038[[#This Row],[Player No]],Table11[[No]:[Province]],3,0),"")</f>
        <v/>
      </c>
      <c r="H431" s="167"/>
      <c r="I431" s="167"/>
      <c r="J431" s="56"/>
      <c r="K431" s="57"/>
      <c r="L431" s="57"/>
      <c r="M431" s="57"/>
      <c r="N431" s="57"/>
      <c r="O431" s="17"/>
      <c r="P431" s="18"/>
      <c r="Q431" s="18"/>
      <c r="R431" s="146"/>
    </row>
    <row r="432" spans="4:18" ht="16" hidden="1" thickBot="1">
      <c r="D432" s="52">
        <f t="shared" si="9"/>
        <v>428</v>
      </c>
      <c r="E432" s="60"/>
      <c r="F432" s="46" t="str">
        <f>IFERROR(VLOOKUP(Table21316202111[[#This Row],[Player No]],Table11[[No]:[Province]],2,0),"")</f>
        <v/>
      </c>
      <c r="G432" s="47" t="str">
        <f>IFERROR(VLOOKUP(Table213162038[[#This Row],[Player No]],Table11[[No]:[Province]],3,0),"")</f>
        <v/>
      </c>
      <c r="H432" s="167"/>
      <c r="I432" s="167"/>
      <c r="J432" s="56"/>
      <c r="K432" s="57"/>
      <c r="L432" s="57"/>
      <c r="M432" s="57"/>
      <c r="N432" s="57"/>
      <c r="O432" s="17"/>
      <c r="P432" s="18"/>
      <c r="Q432" s="18"/>
      <c r="R432" s="146"/>
    </row>
    <row r="433" spans="4:18" ht="16" hidden="1" thickBot="1">
      <c r="D433" s="52">
        <f t="shared" si="9"/>
        <v>429</v>
      </c>
      <c r="E433" s="60"/>
      <c r="F433" s="46" t="str">
        <f>IFERROR(VLOOKUP(Table21316202111[[#This Row],[Player No]],Table11[[No]:[Province]],2,0),"")</f>
        <v/>
      </c>
      <c r="G433" s="47" t="str">
        <f>IFERROR(VLOOKUP(Table213162038[[#This Row],[Player No]],Table11[[No]:[Province]],3,0),"")</f>
        <v/>
      </c>
      <c r="H433" s="167"/>
      <c r="I433" s="167"/>
      <c r="J433" s="56"/>
      <c r="K433" s="57"/>
      <c r="L433" s="57"/>
      <c r="M433" s="57"/>
      <c r="N433" s="57"/>
      <c r="O433" s="17"/>
      <c r="P433" s="18"/>
      <c r="Q433" s="18"/>
      <c r="R433" s="146"/>
    </row>
    <row r="434" spans="4:18" ht="16" hidden="1" thickBot="1">
      <c r="D434" s="52">
        <f t="shared" si="9"/>
        <v>430</v>
      </c>
      <c r="E434" s="60"/>
      <c r="F434" s="46" t="str">
        <f>IFERROR(VLOOKUP(Table21316202111[[#This Row],[Player No]],Table11[[No]:[Province]],2,0),"")</f>
        <v/>
      </c>
      <c r="G434" s="47" t="str">
        <f>IFERROR(VLOOKUP(Table213162038[[#This Row],[Player No]],Table11[[No]:[Province]],3,0),"")</f>
        <v/>
      </c>
      <c r="H434" s="167"/>
      <c r="I434" s="167"/>
      <c r="J434" s="56"/>
      <c r="K434" s="57"/>
      <c r="L434" s="57"/>
      <c r="M434" s="57"/>
      <c r="N434" s="57"/>
      <c r="O434" s="17"/>
      <c r="P434" s="18"/>
      <c r="Q434" s="18"/>
      <c r="R434" s="146"/>
    </row>
    <row r="435" spans="4:18" ht="16" hidden="1" thickBot="1">
      <c r="D435" s="52">
        <f t="shared" si="9"/>
        <v>431</v>
      </c>
      <c r="E435" s="60"/>
      <c r="F435" s="46" t="str">
        <f>IFERROR(VLOOKUP(Table21316202111[[#This Row],[Player No]],Table11[[No]:[Province]],2,0),"")</f>
        <v/>
      </c>
      <c r="G435" s="47" t="str">
        <f>IFERROR(VLOOKUP(Table213162038[[#This Row],[Player No]],Table11[[No]:[Province]],3,0),"")</f>
        <v/>
      </c>
      <c r="H435" s="167"/>
      <c r="I435" s="167"/>
      <c r="J435" s="56"/>
      <c r="K435" s="57"/>
      <c r="L435" s="57"/>
      <c r="M435" s="57"/>
      <c r="N435" s="57"/>
      <c r="O435" s="17"/>
      <c r="P435" s="18"/>
      <c r="Q435" s="18"/>
      <c r="R435" s="146"/>
    </row>
    <row r="436" spans="4:18" ht="16" hidden="1" thickBot="1">
      <c r="D436" s="52">
        <f t="shared" si="9"/>
        <v>432</v>
      </c>
      <c r="E436" s="60"/>
      <c r="F436" s="46" t="str">
        <f>IFERROR(VLOOKUP(Table21316202111[[#This Row],[Player No]],Table11[[No]:[Province]],2,0),"")</f>
        <v/>
      </c>
      <c r="G436" s="47" t="str">
        <f>IFERROR(VLOOKUP(Table213162038[[#This Row],[Player No]],Table11[[No]:[Province]],3,0),"")</f>
        <v/>
      </c>
      <c r="H436" s="167"/>
      <c r="I436" s="167"/>
      <c r="J436" s="56"/>
      <c r="K436" s="57"/>
      <c r="L436" s="57"/>
      <c r="M436" s="57"/>
      <c r="N436" s="57"/>
      <c r="O436" s="17"/>
      <c r="P436" s="18"/>
      <c r="Q436" s="18"/>
      <c r="R436" s="146"/>
    </row>
    <row r="437" spans="4:18" ht="16" hidden="1" thickBot="1">
      <c r="D437" s="52">
        <f t="shared" si="9"/>
        <v>433</v>
      </c>
      <c r="E437" s="60"/>
      <c r="F437" s="46" t="str">
        <f>IFERROR(VLOOKUP(Table21316202111[[#This Row],[Player No]],Table11[[No]:[Province]],2,0),"")</f>
        <v/>
      </c>
      <c r="G437" s="47" t="str">
        <f>IFERROR(VLOOKUP(Table213162038[[#This Row],[Player No]],Table11[[No]:[Province]],3,0),"")</f>
        <v/>
      </c>
      <c r="H437" s="167"/>
      <c r="I437" s="167"/>
      <c r="J437" s="56"/>
      <c r="K437" s="57"/>
      <c r="L437" s="57"/>
      <c r="M437" s="57"/>
      <c r="N437" s="57"/>
      <c r="O437" s="17"/>
      <c r="P437" s="18"/>
      <c r="Q437" s="18"/>
      <c r="R437" s="146"/>
    </row>
    <row r="438" spans="4:18" ht="16" hidden="1" thickBot="1">
      <c r="D438" s="52">
        <f t="shared" si="9"/>
        <v>434</v>
      </c>
      <c r="E438" s="60"/>
      <c r="F438" s="46" t="str">
        <f>IFERROR(VLOOKUP(Table21316202111[[#This Row],[Player No]],Table11[[No]:[Province]],2,0),"")</f>
        <v/>
      </c>
      <c r="G438" s="47" t="str">
        <f>IFERROR(VLOOKUP(Table213162038[[#This Row],[Player No]],Table11[[No]:[Province]],3,0),"")</f>
        <v/>
      </c>
      <c r="H438" s="167"/>
      <c r="I438" s="167"/>
      <c r="J438" s="56"/>
      <c r="K438" s="57"/>
      <c r="L438" s="57"/>
      <c r="M438" s="57"/>
      <c r="N438" s="57"/>
      <c r="O438" s="17"/>
      <c r="P438" s="18"/>
      <c r="Q438" s="18"/>
      <c r="R438" s="146"/>
    </row>
    <row r="439" spans="4:18" ht="16" hidden="1" thickBot="1">
      <c r="D439" s="52">
        <f t="shared" si="9"/>
        <v>435</v>
      </c>
      <c r="E439" s="60"/>
      <c r="F439" s="46" t="str">
        <f>IFERROR(VLOOKUP(Table21316202111[[#This Row],[Player No]],Table11[[No]:[Province]],2,0),"")</f>
        <v/>
      </c>
      <c r="G439" s="47" t="str">
        <f>IFERROR(VLOOKUP(Table213162038[[#This Row],[Player No]],Table11[[No]:[Province]],3,0),"")</f>
        <v/>
      </c>
      <c r="H439" s="167"/>
      <c r="I439" s="167"/>
      <c r="J439" s="56"/>
      <c r="K439" s="57"/>
      <c r="L439" s="57"/>
      <c r="M439" s="57"/>
      <c r="N439" s="57"/>
      <c r="O439" s="17"/>
      <c r="P439" s="18"/>
      <c r="Q439" s="18"/>
      <c r="R439" s="146"/>
    </row>
    <row r="440" spans="4:18" ht="16" hidden="1" thickBot="1">
      <c r="D440" s="52">
        <f t="shared" si="9"/>
        <v>436</v>
      </c>
      <c r="E440" s="60"/>
      <c r="F440" s="46" t="str">
        <f>IFERROR(VLOOKUP(Table21316202111[[#This Row],[Player No]],Table11[[No]:[Province]],2,0),"")</f>
        <v/>
      </c>
      <c r="G440" s="47" t="str">
        <f>IFERROR(VLOOKUP(Table213162038[[#This Row],[Player No]],Table11[[No]:[Province]],3,0),"")</f>
        <v/>
      </c>
      <c r="H440" s="167"/>
      <c r="I440" s="167"/>
      <c r="J440" s="56"/>
      <c r="K440" s="57"/>
      <c r="L440" s="57"/>
      <c r="M440" s="57"/>
      <c r="N440" s="57"/>
      <c r="O440" s="17"/>
      <c r="P440" s="18"/>
      <c r="Q440" s="18"/>
      <c r="R440" s="146"/>
    </row>
    <row r="441" spans="4:18" ht="16" hidden="1" thickBot="1">
      <c r="D441" s="52">
        <f t="shared" si="9"/>
        <v>437</v>
      </c>
      <c r="E441" s="60"/>
      <c r="F441" s="46" t="str">
        <f>IFERROR(VLOOKUP(Table21316202111[[#This Row],[Player No]],Table11[[No]:[Province]],2,0),"")</f>
        <v/>
      </c>
      <c r="G441" s="47" t="str">
        <f>IFERROR(VLOOKUP(Table213162038[[#This Row],[Player No]],Table11[[No]:[Province]],3,0),"")</f>
        <v/>
      </c>
      <c r="H441" s="167"/>
      <c r="I441" s="167"/>
      <c r="J441" s="56"/>
      <c r="K441" s="57"/>
      <c r="L441" s="57"/>
      <c r="M441" s="57"/>
      <c r="N441" s="57"/>
      <c r="O441" s="17"/>
      <c r="P441" s="18"/>
      <c r="Q441" s="18"/>
      <c r="R441" s="146"/>
    </row>
    <row r="442" spans="4:18" ht="16" hidden="1" thickBot="1">
      <c r="D442" s="52">
        <f t="shared" si="9"/>
        <v>438</v>
      </c>
      <c r="E442" s="60"/>
      <c r="F442" s="46" t="str">
        <f>IFERROR(VLOOKUP(Table21316202111[[#This Row],[Player No]],Table11[[No]:[Province]],2,0),"")</f>
        <v/>
      </c>
      <c r="G442" s="47" t="str">
        <f>IFERROR(VLOOKUP(Table213162038[[#This Row],[Player No]],Table11[[No]:[Province]],3,0),"")</f>
        <v/>
      </c>
      <c r="H442" s="167"/>
      <c r="I442" s="167"/>
      <c r="J442" s="56"/>
      <c r="K442" s="57"/>
      <c r="L442" s="57"/>
      <c r="M442" s="57"/>
      <c r="N442" s="57"/>
      <c r="O442" s="17"/>
      <c r="P442" s="18"/>
      <c r="Q442" s="18"/>
      <c r="R442" s="146"/>
    </row>
    <row r="443" spans="4:18" ht="16" hidden="1" thickBot="1">
      <c r="D443" s="52">
        <f t="shared" si="9"/>
        <v>439</v>
      </c>
      <c r="E443" s="60"/>
      <c r="F443" s="46" t="str">
        <f>IFERROR(VLOOKUP(Table21316202111[[#This Row],[Player No]],Table11[[No]:[Province]],2,0),"")</f>
        <v/>
      </c>
      <c r="G443" s="47" t="str">
        <f>IFERROR(VLOOKUP(Table213162038[[#This Row],[Player No]],Table11[[No]:[Province]],3,0),"")</f>
        <v/>
      </c>
      <c r="H443" s="167"/>
      <c r="I443" s="167"/>
      <c r="J443" s="56"/>
      <c r="K443" s="57"/>
      <c r="L443" s="57"/>
      <c r="M443" s="57"/>
      <c r="N443" s="57"/>
      <c r="O443" s="17"/>
      <c r="P443" s="18"/>
      <c r="Q443" s="18"/>
      <c r="R443" s="146"/>
    </row>
    <row r="444" spans="4:18" ht="16" hidden="1" thickBot="1">
      <c r="D444" s="52">
        <f t="shared" si="9"/>
        <v>440</v>
      </c>
      <c r="E444" s="60"/>
      <c r="F444" s="46" t="str">
        <f>IFERROR(VLOOKUP(Table21316202111[[#This Row],[Player No]],Table11[[No]:[Province]],2,0),"")</f>
        <v/>
      </c>
      <c r="G444" s="47" t="str">
        <f>IFERROR(VLOOKUP(Table213162038[[#This Row],[Player No]],Table11[[No]:[Province]],3,0),"")</f>
        <v/>
      </c>
      <c r="H444" s="167"/>
      <c r="I444" s="167"/>
      <c r="J444" s="56"/>
      <c r="K444" s="57"/>
      <c r="L444" s="57"/>
      <c r="M444" s="57"/>
      <c r="N444" s="57"/>
      <c r="O444" s="17"/>
      <c r="P444" s="18"/>
      <c r="Q444" s="18"/>
      <c r="R444" s="146"/>
    </row>
    <row r="445" spans="4:18" ht="16" hidden="1" thickBot="1">
      <c r="D445" s="52">
        <f t="shared" si="9"/>
        <v>441</v>
      </c>
      <c r="E445" s="60"/>
      <c r="F445" s="46" t="str">
        <f>IFERROR(VLOOKUP(Table21316202111[[#This Row],[Player No]],Table11[[No]:[Province]],2,0),"")</f>
        <v/>
      </c>
      <c r="G445" s="47" t="str">
        <f>IFERROR(VLOOKUP(Table213162038[[#This Row],[Player No]],Table11[[No]:[Province]],3,0),"")</f>
        <v/>
      </c>
      <c r="H445" s="167"/>
      <c r="I445" s="167"/>
      <c r="J445" s="56"/>
      <c r="K445" s="57"/>
      <c r="L445" s="57"/>
      <c r="M445" s="57"/>
      <c r="N445" s="57"/>
      <c r="O445" s="17"/>
      <c r="P445" s="18"/>
      <c r="Q445" s="18"/>
      <c r="R445" s="146"/>
    </row>
    <row r="446" spans="4:18" ht="16" hidden="1" thickBot="1">
      <c r="D446" s="52">
        <f t="shared" si="9"/>
        <v>442</v>
      </c>
      <c r="E446" s="60"/>
      <c r="F446" s="46" t="str">
        <f>IFERROR(VLOOKUP(Table21316202111[[#This Row],[Player No]],Table11[[No]:[Province]],2,0),"")</f>
        <v/>
      </c>
      <c r="G446" s="47" t="str">
        <f>IFERROR(VLOOKUP(Table213162038[[#This Row],[Player No]],Table11[[No]:[Province]],3,0),"")</f>
        <v/>
      </c>
      <c r="H446" s="167"/>
      <c r="I446" s="167"/>
      <c r="J446" s="56"/>
      <c r="K446" s="57"/>
      <c r="L446" s="57"/>
      <c r="M446" s="57"/>
      <c r="N446" s="57"/>
      <c r="O446" s="17"/>
      <c r="P446" s="18"/>
      <c r="Q446" s="18"/>
      <c r="R446" s="146"/>
    </row>
    <row r="447" spans="4:18" ht="16" hidden="1" thickBot="1">
      <c r="D447" s="52">
        <f t="shared" si="9"/>
        <v>443</v>
      </c>
      <c r="E447" s="60"/>
      <c r="F447" s="46" t="str">
        <f>IFERROR(VLOOKUP(Table21316202111[[#This Row],[Player No]],Table11[[No]:[Province]],2,0),"")</f>
        <v/>
      </c>
      <c r="G447" s="47" t="str">
        <f>IFERROR(VLOOKUP(Table213162038[[#This Row],[Player No]],Table11[[No]:[Province]],3,0),"")</f>
        <v/>
      </c>
      <c r="H447" s="167"/>
      <c r="I447" s="167"/>
      <c r="J447" s="56"/>
      <c r="K447" s="57"/>
      <c r="L447" s="57"/>
      <c r="M447" s="57"/>
      <c r="N447" s="57"/>
      <c r="O447" s="17"/>
      <c r="P447" s="18"/>
      <c r="Q447" s="18"/>
      <c r="R447" s="146"/>
    </row>
    <row r="448" spans="4:18" ht="16" hidden="1" thickBot="1">
      <c r="D448" s="52">
        <f t="shared" si="9"/>
        <v>444</v>
      </c>
      <c r="E448" s="60"/>
      <c r="F448" s="46" t="str">
        <f>IFERROR(VLOOKUP(Table21316202111[[#This Row],[Player No]],Table11[[No]:[Province]],2,0),"")</f>
        <v/>
      </c>
      <c r="G448" s="47" t="str">
        <f>IFERROR(VLOOKUP(Table213162038[[#This Row],[Player No]],Table11[[No]:[Province]],3,0),"")</f>
        <v/>
      </c>
      <c r="H448" s="167"/>
      <c r="I448" s="167"/>
      <c r="J448" s="56"/>
      <c r="K448" s="57"/>
      <c r="L448" s="57"/>
      <c r="M448" s="57"/>
      <c r="N448" s="57"/>
      <c r="O448" s="17"/>
      <c r="P448" s="18"/>
      <c r="Q448" s="18"/>
      <c r="R448" s="146"/>
    </row>
    <row r="449" spans="4:18" ht="16" hidden="1" thickBot="1">
      <c r="D449" s="52">
        <f t="shared" si="9"/>
        <v>445</v>
      </c>
      <c r="E449" s="60"/>
      <c r="F449" s="46" t="str">
        <f>IFERROR(VLOOKUP(Table21316202111[[#This Row],[Player No]],Table11[[No]:[Province]],2,0),"")</f>
        <v/>
      </c>
      <c r="G449" s="47" t="str">
        <f>IFERROR(VLOOKUP(Table213162038[[#This Row],[Player No]],Table11[[No]:[Province]],3,0),"")</f>
        <v/>
      </c>
      <c r="H449" s="167"/>
      <c r="I449" s="167"/>
      <c r="J449" s="56"/>
      <c r="K449" s="57"/>
      <c r="L449" s="57"/>
      <c r="M449" s="57"/>
      <c r="N449" s="57"/>
      <c r="O449" s="17"/>
      <c r="P449" s="18"/>
      <c r="Q449" s="18"/>
      <c r="R449" s="146"/>
    </row>
    <row r="450" spans="4:18" ht="16" hidden="1" thickBot="1">
      <c r="D450" s="52">
        <f t="shared" si="9"/>
        <v>446</v>
      </c>
      <c r="E450" s="60"/>
      <c r="F450" s="46" t="str">
        <f>IFERROR(VLOOKUP(Table21316202111[[#This Row],[Player No]],Table11[[No]:[Province]],2,0),"")</f>
        <v/>
      </c>
      <c r="G450" s="47" t="str">
        <f>IFERROR(VLOOKUP(Table213162038[[#This Row],[Player No]],Table11[[No]:[Province]],3,0),"")</f>
        <v/>
      </c>
      <c r="H450" s="167"/>
      <c r="I450" s="167"/>
      <c r="J450" s="56"/>
      <c r="K450" s="57"/>
      <c r="L450" s="57"/>
      <c r="M450" s="57"/>
      <c r="N450" s="57"/>
      <c r="O450" s="17"/>
      <c r="P450" s="18"/>
      <c r="Q450" s="18"/>
      <c r="R450" s="146"/>
    </row>
    <row r="451" spans="4:18" ht="16" hidden="1" thickBot="1">
      <c r="D451" s="52">
        <f t="shared" si="9"/>
        <v>447</v>
      </c>
      <c r="E451" s="60"/>
      <c r="F451" s="46" t="str">
        <f>IFERROR(VLOOKUP(Table21316202111[[#This Row],[Player No]],Table11[[No]:[Province]],2,0),"")</f>
        <v/>
      </c>
      <c r="G451" s="47" t="str">
        <f>IFERROR(VLOOKUP(Table213162038[[#This Row],[Player No]],Table11[[No]:[Province]],3,0),"")</f>
        <v/>
      </c>
      <c r="H451" s="167"/>
      <c r="I451" s="167"/>
      <c r="J451" s="56"/>
      <c r="K451" s="57"/>
      <c r="L451" s="57"/>
      <c r="M451" s="57"/>
      <c r="N451" s="57"/>
      <c r="O451" s="17"/>
      <c r="P451" s="18"/>
      <c r="Q451" s="18"/>
      <c r="R451" s="146"/>
    </row>
    <row r="452" spans="4:18" ht="16" hidden="1" thickBot="1">
      <c r="D452" s="52">
        <f t="shared" si="9"/>
        <v>448</v>
      </c>
      <c r="E452" s="60"/>
      <c r="F452" s="46" t="str">
        <f>IFERROR(VLOOKUP(Table21316202111[[#This Row],[Player No]],Table11[[No]:[Province]],2,0),"")</f>
        <v/>
      </c>
      <c r="G452" s="47" t="str">
        <f>IFERROR(VLOOKUP(Table213162038[[#This Row],[Player No]],Table11[[No]:[Province]],3,0),"")</f>
        <v/>
      </c>
      <c r="H452" s="167"/>
      <c r="I452" s="167"/>
      <c r="J452" s="56"/>
      <c r="K452" s="57"/>
      <c r="L452" s="57"/>
      <c r="M452" s="57"/>
      <c r="N452" s="57"/>
      <c r="O452" s="17"/>
      <c r="P452" s="18"/>
      <c r="Q452" s="18"/>
      <c r="R452" s="146"/>
    </row>
    <row r="453" spans="4:18" ht="16" hidden="1" thickBot="1">
      <c r="D453" s="52">
        <f t="shared" si="9"/>
        <v>449</v>
      </c>
      <c r="E453" s="60"/>
      <c r="F453" s="46" t="str">
        <f>IFERROR(VLOOKUP(Table21316202111[[#This Row],[Player No]],Table11[[No]:[Province]],2,0),"")</f>
        <v/>
      </c>
      <c r="G453" s="47" t="str">
        <f>IFERROR(VLOOKUP(Table213162038[[#This Row],[Player No]],Table11[[No]:[Province]],3,0),"")</f>
        <v/>
      </c>
      <c r="H453" s="167"/>
      <c r="I453" s="167"/>
      <c r="J453" s="56"/>
      <c r="K453" s="57"/>
      <c r="L453" s="57"/>
      <c r="M453" s="57"/>
      <c r="N453" s="57"/>
      <c r="O453" s="17"/>
      <c r="P453" s="18"/>
      <c r="Q453" s="18"/>
      <c r="R453" s="146"/>
    </row>
    <row r="454" spans="4:18" ht="16" hidden="1" thickBot="1">
      <c r="D454" s="52">
        <f t="shared" ref="D454:D517" si="10">D453+1</f>
        <v>450</v>
      </c>
      <c r="E454" s="60"/>
      <c r="F454" s="46" t="str">
        <f>IFERROR(VLOOKUP(Table21316202111[[#This Row],[Player No]],Table11[[No]:[Province]],2,0),"")</f>
        <v/>
      </c>
      <c r="G454" s="47" t="str">
        <f>IFERROR(VLOOKUP(Table213162038[[#This Row],[Player No]],Table11[[No]:[Province]],3,0),"")</f>
        <v/>
      </c>
      <c r="H454" s="167"/>
      <c r="I454" s="167"/>
      <c r="J454" s="56"/>
      <c r="K454" s="57"/>
      <c r="L454" s="57"/>
      <c r="M454" s="57"/>
      <c r="N454" s="57"/>
      <c r="O454" s="17"/>
      <c r="P454" s="18"/>
      <c r="Q454" s="18"/>
      <c r="R454" s="146"/>
    </row>
    <row r="455" spans="4:18" ht="16" hidden="1" thickBot="1">
      <c r="D455" s="52">
        <f t="shared" si="10"/>
        <v>451</v>
      </c>
      <c r="E455" s="60"/>
      <c r="F455" s="46" t="str">
        <f>IFERROR(VLOOKUP(Table21316202111[[#This Row],[Player No]],Table11[[No]:[Province]],2,0),"")</f>
        <v/>
      </c>
      <c r="G455" s="47" t="str">
        <f>IFERROR(VLOOKUP(Table213162038[[#This Row],[Player No]],Table11[[No]:[Province]],3,0),"")</f>
        <v/>
      </c>
      <c r="H455" s="167"/>
      <c r="I455" s="167"/>
      <c r="J455" s="56"/>
      <c r="K455" s="57"/>
      <c r="L455" s="57"/>
      <c r="M455" s="57"/>
      <c r="N455" s="57"/>
      <c r="O455" s="17"/>
      <c r="P455" s="18"/>
      <c r="Q455" s="18"/>
      <c r="R455" s="146"/>
    </row>
    <row r="456" spans="4:18" ht="16" hidden="1" thickBot="1">
      <c r="D456" s="52">
        <f t="shared" si="10"/>
        <v>452</v>
      </c>
      <c r="E456" s="60"/>
      <c r="F456" s="46" t="str">
        <f>IFERROR(VLOOKUP(Table21316202111[[#This Row],[Player No]],Table11[[No]:[Province]],2,0),"")</f>
        <v/>
      </c>
      <c r="G456" s="47" t="str">
        <f>IFERROR(VLOOKUP(Table213162038[[#This Row],[Player No]],Table11[[No]:[Province]],3,0),"")</f>
        <v/>
      </c>
      <c r="H456" s="167"/>
      <c r="I456" s="167"/>
      <c r="J456" s="56"/>
      <c r="K456" s="57"/>
      <c r="L456" s="57"/>
      <c r="M456" s="57"/>
      <c r="N456" s="57"/>
      <c r="O456" s="17"/>
      <c r="P456" s="18"/>
      <c r="Q456" s="18"/>
      <c r="R456" s="146"/>
    </row>
    <row r="457" spans="4:18" ht="16" hidden="1" thickBot="1">
      <c r="D457" s="52">
        <f t="shared" si="10"/>
        <v>453</v>
      </c>
      <c r="E457" s="60"/>
      <c r="F457" s="46" t="str">
        <f>IFERROR(VLOOKUP(Table21316202111[[#This Row],[Player No]],Table11[[No]:[Province]],2,0),"")</f>
        <v/>
      </c>
      <c r="G457" s="47" t="str">
        <f>IFERROR(VLOOKUP(Table213162038[[#This Row],[Player No]],Table11[[No]:[Province]],3,0),"")</f>
        <v/>
      </c>
      <c r="H457" s="167"/>
      <c r="I457" s="167"/>
      <c r="J457" s="56"/>
      <c r="K457" s="57"/>
      <c r="L457" s="57"/>
      <c r="M457" s="57"/>
      <c r="N457" s="57"/>
      <c r="O457" s="17"/>
      <c r="P457" s="18"/>
      <c r="Q457" s="18"/>
      <c r="R457" s="146"/>
    </row>
    <row r="458" spans="4:18" ht="16" hidden="1" thickBot="1">
      <c r="D458" s="52">
        <f t="shared" si="10"/>
        <v>454</v>
      </c>
      <c r="E458" s="60"/>
      <c r="F458" s="46" t="str">
        <f>IFERROR(VLOOKUP(Table21316202111[[#This Row],[Player No]],Table11[[No]:[Province]],2,0),"")</f>
        <v/>
      </c>
      <c r="G458" s="47" t="str">
        <f>IFERROR(VLOOKUP(Table213162038[[#This Row],[Player No]],Table11[[No]:[Province]],3,0),"")</f>
        <v/>
      </c>
      <c r="H458" s="167"/>
      <c r="I458" s="167"/>
      <c r="J458" s="56"/>
      <c r="K458" s="57"/>
      <c r="L458" s="57"/>
      <c r="M458" s="57"/>
      <c r="N458" s="57"/>
      <c r="O458" s="17"/>
      <c r="P458" s="18"/>
      <c r="Q458" s="18"/>
      <c r="R458" s="146"/>
    </row>
    <row r="459" spans="4:18" ht="16" hidden="1" thickBot="1">
      <c r="D459" s="52">
        <f t="shared" si="10"/>
        <v>455</v>
      </c>
      <c r="E459" s="60"/>
      <c r="F459" s="46" t="str">
        <f>IFERROR(VLOOKUP(Table21316202111[[#This Row],[Player No]],Table11[[No]:[Province]],2,0),"")</f>
        <v/>
      </c>
      <c r="G459" s="47" t="str">
        <f>IFERROR(VLOOKUP(Table213162038[[#This Row],[Player No]],Table11[[No]:[Province]],3,0),"")</f>
        <v/>
      </c>
      <c r="H459" s="167"/>
      <c r="I459" s="167"/>
      <c r="J459" s="56"/>
      <c r="K459" s="57"/>
      <c r="L459" s="57"/>
      <c r="M459" s="57"/>
      <c r="N459" s="57"/>
      <c r="O459" s="17"/>
      <c r="P459" s="18"/>
      <c r="Q459" s="18"/>
      <c r="R459" s="146"/>
    </row>
    <row r="460" spans="4:18" ht="16" hidden="1" thickBot="1">
      <c r="D460" s="52">
        <f t="shared" si="10"/>
        <v>456</v>
      </c>
      <c r="E460" s="60"/>
      <c r="F460" s="46" t="str">
        <f>IFERROR(VLOOKUP(Table21316202111[[#This Row],[Player No]],Table11[[No]:[Province]],2,0),"")</f>
        <v/>
      </c>
      <c r="G460" s="47" t="str">
        <f>IFERROR(VLOOKUP(Table213162038[[#This Row],[Player No]],Table11[[No]:[Province]],3,0),"")</f>
        <v/>
      </c>
      <c r="H460" s="167"/>
      <c r="I460" s="167"/>
      <c r="J460" s="56"/>
      <c r="K460" s="57"/>
      <c r="L460" s="57"/>
      <c r="M460" s="57"/>
      <c r="N460" s="57"/>
      <c r="O460" s="17"/>
      <c r="P460" s="18"/>
      <c r="Q460" s="18"/>
      <c r="R460" s="146"/>
    </row>
    <row r="461" spans="4:18" ht="16" hidden="1" thickBot="1">
      <c r="D461" s="52">
        <f t="shared" si="10"/>
        <v>457</v>
      </c>
      <c r="E461" s="60"/>
      <c r="F461" s="46" t="str">
        <f>IFERROR(VLOOKUP(Table21316202111[[#This Row],[Player No]],Table11[[No]:[Province]],2,0),"")</f>
        <v/>
      </c>
      <c r="G461" s="47" t="str">
        <f>IFERROR(VLOOKUP(Table213162038[[#This Row],[Player No]],Table11[[No]:[Province]],3,0),"")</f>
        <v/>
      </c>
      <c r="H461" s="167"/>
      <c r="I461" s="167"/>
      <c r="J461" s="56"/>
      <c r="K461" s="57"/>
      <c r="L461" s="57"/>
      <c r="M461" s="57"/>
      <c r="N461" s="57"/>
      <c r="O461" s="17"/>
      <c r="P461" s="18"/>
      <c r="Q461" s="18"/>
      <c r="R461" s="146"/>
    </row>
    <row r="462" spans="4:18" ht="16" hidden="1" thickBot="1">
      <c r="D462" s="52">
        <f t="shared" si="10"/>
        <v>458</v>
      </c>
      <c r="E462" s="60"/>
      <c r="F462" s="46" t="str">
        <f>IFERROR(VLOOKUP(Table21316202111[[#This Row],[Player No]],Table11[[No]:[Province]],2,0),"")</f>
        <v/>
      </c>
      <c r="G462" s="47" t="str">
        <f>IFERROR(VLOOKUP(Table213162038[[#This Row],[Player No]],Table11[[No]:[Province]],3,0),"")</f>
        <v/>
      </c>
      <c r="H462" s="167"/>
      <c r="I462" s="167"/>
      <c r="J462" s="56"/>
      <c r="K462" s="57"/>
      <c r="L462" s="57"/>
      <c r="M462" s="57"/>
      <c r="N462" s="57"/>
      <c r="O462" s="17"/>
      <c r="P462" s="18"/>
      <c r="Q462" s="18"/>
      <c r="R462" s="146"/>
    </row>
    <row r="463" spans="4:18" ht="16" hidden="1" thickBot="1">
      <c r="D463" s="52">
        <f t="shared" si="10"/>
        <v>459</v>
      </c>
      <c r="E463" s="60"/>
      <c r="F463" s="46" t="str">
        <f>IFERROR(VLOOKUP(Table21316202111[[#This Row],[Player No]],Table11[[No]:[Province]],2,0),"")</f>
        <v/>
      </c>
      <c r="G463" s="47" t="str">
        <f>IFERROR(VLOOKUP(Table213162038[[#This Row],[Player No]],Table11[[No]:[Province]],3,0),"")</f>
        <v/>
      </c>
      <c r="H463" s="167"/>
      <c r="I463" s="167"/>
      <c r="J463" s="56"/>
      <c r="K463" s="57"/>
      <c r="L463" s="57"/>
      <c r="M463" s="57"/>
      <c r="N463" s="57"/>
      <c r="O463" s="17"/>
      <c r="P463" s="18"/>
      <c r="Q463" s="18"/>
      <c r="R463" s="146"/>
    </row>
    <row r="464" spans="4:18" ht="16" hidden="1" thickBot="1">
      <c r="D464" s="52">
        <f t="shared" si="10"/>
        <v>460</v>
      </c>
      <c r="E464" s="60"/>
      <c r="F464" s="46" t="str">
        <f>IFERROR(VLOOKUP(Table21316202111[[#This Row],[Player No]],Table11[[No]:[Province]],2,0),"")</f>
        <v/>
      </c>
      <c r="G464" s="47" t="str">
        <f>IFERROR(VLOOKUP(Table213162038[[#This Row],[Player No]],Table11[[No]:[Province]],3,0),"")</f>
        <v/>
      </c>
      <c r="H464" s="167"/>
      <c r="I464" s="167"/>
      <c r="J464" s="56"/>
      <c r="K464" s="57"/>
      <c r="L464" s="57"/>
      <c r="M464" s="57"/>
      <c r="N464" s="57"/>
      <c r="O464" s="17"/>
      <c r="P464" s="18"/>
      <c r="Q464" s="18"/>
      <c r="R464" s="146"/>
    </row>
    <row r="465" spans="4:18" ht="16" hidden="1" thickBot="1">
      <c r="D465" s="52">
        <f t="shared" si="10"/>
        <v>461</v>
      </c>
      <c r="E465" s="60"/>
      <c r="F465" s="46" t="str">
        <f>IFERROR(VLOOKUP(Table21316202111[[#This Row],[Player No]],Table11[[No]:[Province]],2,0),"")</f>
        <v/>
      </c>
      <c r="G465" s="47" t="str">
        <f>IFERROR(VLOOKUP(Table213162038[[#This Row],[Player No]],Table11[[No]:[Province]],3,0),"")</f>
        <v/>
      </c>
      <c r="H465" s="167"/>
      <c r="I465" s="167"/>
      <c r="J465" s="56"/>
      <c r="K465" s="57"/>
      <c r="L465" s="57"/>
      <c r="M465" s="57"/>
      <c r="N465" s="57"/>
      <c r="O465" s="17"/>
      <c r="P465" s="18"/>
      <c r="Q465" s="18"/>
      <c r="R465" s="146"/>
    </row>
    <row r="466" spans="4:18" ht="16" hidden="1" thickBot="1">
      <c r="D466" s="52">
        <f t="shared" si="10"/>
        <v>462</v>
      </c>
      <c r="E466" s="60"/>
      <c r="F466" s="46" t="str">
        <f>IFERROR(VLOOKUP(Table21316202111[[#This Row],[Player No]],Table11[[No]:[Province]],2,0),"")</f>
        <v/>
      </c>
      <c r="G466" s="47" t="str">
        <f>IFERROR(VLOOKUP(Table213162038[[#This Row],[Player No]],Table11[[No]:[Province]],3,0),"")</f>
        <v/>
      </c>
      <c r="H466" s="167"/>
      <c r="I466" s="167"/>
      <c r="J466" s="56"/>
      <c r="K466" s="57"/>
      <c r="L466" s="57"/>
      <c r="M466" s="57"/>
      <c r="N466" s="57"/>
      <c r="O466" s="17"/>
      <c r="P466" s="18"/>
      <c r="Q466" s="18"/>
      <c r="R466" s="146"/>
    </row>
    <row r="467" spans="4:18" ht="16" hidden="1" thickBot="1">
      <c r="D467" s="52">
        <f t="shared" si="10"/>
        <v>463</v>
      </c>
      <c r="E467" s="60"/>
      <c r="F467" s="46" t="str">
        <f>IFERROR(VLOOKUP(Table21316202111[[#This Row],[Player No]],Table11[[No]:[Province]],2,0),"")</f>
        <v/>
      </c>
      <c r="G467" s="47" t="str">
        <f>IFERROR(VLOOKUP(Table213162038[[#This Row],[Player No]],Table11[[No]:[Province]],3,0),"")</f>
        <v/>
      </c>
      <c r="H467" s="167"/>
      <c r="I467" s="167"/>
      <c r="J467" s="56"/>
      <c r="K467" s="57"/>
      <c r="L467" s="57"/>
      <c r="M467" s="57"/>
      <c r="N467" s="57"/>
      <c r="O467" s="17"/>
      <c r="P467" s="18"/>
      <c r="Q467" s="18"/>
      <c r="R467" s="146"/>
    </row>
    <row r="468" spans="4:18" ht="16" hidden="1" thickBot="1">
      <c r="D468" s="52">
        <f t="shared" si="10"/>
        <v>464</v>
      </c>
      <c r="E468" s="60"/>
      <c r="F468" s="46" t="str">
        <f>IFERROR(VLOOKUP(Table21316202111[[#This Row],[Player No]],Table11[[No]:[Province]],2,0),"")</f>
        <v/>
      </c>
      <c r="G468" s="47" t="str">
        <f>IFERROR(VLOOKUP(Table213162038[[#This Row],[Player No]],Table11[[No]:[Province]],3,0),"")</f>
        <v/>
      </c>
      <c r="H468" s="167"/>
      <c r="I468" s="167"/>
      <c r="J468" s="56"/>
      <c r="K468" s="57"/>
      <c r="L468" s="57"/>
      <c r="M468" s="57"/>
      <c r="N468" s="57"/>
      <c r="O468" s="17"/>
      <c r="P468" s="18"/>
      <c r="Q468" s="18"/>
      <c r="R468" s="146"/>
    </row>
    <row r="469" spans="4:18" ht="16" hidden="1" thickBot="1">
      <c r="D469" s="52">
        <f t="shared" si="10"/>
        <v>465</v>
      </c>
      <c r="E469" s="60"/>
      <c r="F469" s="46" t="str">
        <f>IFERROR(VLOOKUP(Table21316202111[[#This Row],[Player No]],Table11[[No]:[Province]],2,0),"")</f>
        <v/>
      </c>
      <c r="G469" s="47" t="str">
        <f>IFERROR(VLOOKUP(Table213162038[[#This Row],[Player No]],Table11[[No]:[Province]],3,0),"")</f>
        <v/>
      </c>
      <c r="H469" s="167"/>
      <c r="I469" s="167"/>
      <c r="J469" s="56"/>
      <c r="K469" s="57"/>
      <c r="L469" s="57"/>
      <c r="M469" s="57"/>
      <c r="N469" s="57"/>
      <c r="O469" s="17"/>
      <c r="P469" s="18"/>
      <c r="Q469" s="18"/>
      <c r="R469" s="146"/>
    </row>
    <row r="470" spans="4:18" ht="16" hidden="1" thickBot="1">
      <c r="D470" s="52">
        <f t="shared" si="10"/>
        <v>466</v>
      </c>
      <c r="E470" s="60"/>
      <c r="F470" s="46" t="str">
        <f>IFERROR(VLOOKUP(Table21316202111[[#This Row],[Player No]],Table11[[No]:[Province]],2,0),"")</f>
        <v/>
      </c>
      <c r="G470" s="47" t="str">
        <f>IFERROR(VLOOKUP(Table213162038[[#This Row],[Player No]],Table11[[No]:[Province]],3,0),"")</f>
        <v/>
      </c>
      <c r="H470" s="167"/>
      <c r="I470" s="167"/>
      <c r="J470" s="56"/>
      <c r="K470" s="57"/>
      <c r="L470" s="57"/>
      <c r="M470" s="57"/>
      <c r="N470" s="57"/>
      <c r="O470" s="17"/>
      <c r="P470" s="18"/>
      <c r="Q470" s="18"/>
      <c r="R470" s="146"/>
    </row>
    <row r="471" spans="4:18" ht="16" hidden="1" thickBot="1">
      <c r="D471" s="52">
        <f t="shared" si="10"/>
        <v>467</v>
      </c>
      <c r="E471" s="60"/>
      <c r="F471" s="46" t="str">
        <f>IFERROR(VLOOKUP(Table21316202111[[#This Row],[Player No]],Table11[[No]:[Province]],2,0),"")</f>
        <v/>
      </c>
      <c r="G471" s="47" t="str">
        <f>IFERROR(VLOOKUP(Table213162038[[#This Row],[Player No]],Table11[[No]:[Province]],3,0),"")</f>
        <v/>
      </c>
      <c r="H471" s="167"/>
      <c r="I471" s="167"/>
      <c r="J471" s="56"/>
      <c r="K471" s="57"/>
      <c r="L471" s="57"/>
      <c r="M471" s="57"/>
      <c r="N471" s="57"/>
      <c r="O471" s="17"/>
      <c r="P471" s="18"/>
      <c r="Q471" s="18"/>
      <c r="R471" s="146"/>
    </row>
    <row r="472" spans="4:18" ht="16" hidden="1" thickBot="1">
      <c r="D472" s="52">
        <f t="shared" si="10"/>
        <v>468</v>
      </c>
      <c r="E472" s="60"/>
      <c r="F472" s="46" t="str">
        <f>IFERROR(VLOOKUP(Table21316202111[[#This Row],[Player No]],Table11[[No]:[Province]],2,0),"")</f>
        <v/>
      </c>
      <c r="G472" s="47" t="str">
        <f>IFERROR(VLOOKUP(Table213162038[[#This Row],[Player No]],Table11[[No]:[Province]],3,0),"")</f>
        <v/>
      </c>
      <c r="H472" s="167"/>
      <c r="I472" s="167"/>
      <c r="J472" s="56"/>
      <c r="K472" s="57"/>
      <c r="L472" s="57"/>
      <c r="M472" s="57"/>
      <c r="N472" s="57"/>
      <c r="O472" s="17"/>
      <c r="P472" s="18"/>
      <c r="Q472" s="18"/>
      <c r="R472" s="146"/>
    </row>
    <row r="473" spans="4:18" ht="16" hidden="1" thickBot="1">
      <c r="D473" s="52">
        <f t="shared" si="10"/>
        <v>469</v>
      </c>
      <c r="E473" s="60"/>
      <c r="F473" s="46" t="str">
        <f>IFERROR(VLOOKUP(Table21316202111[[#This Row],[Player No]],Table11[[No]:[Province]],2,0),"")</f>
        <v/>
      </c>
      <c r="G473" s="47" t="str">
        <f>IFERROR(VLOOKUP(Table213162038[[#This Row],[Player No]],Table11[[No]:[Province]],3,0),"")</f>
        <v/>
      </c>
      <c r="H473" s="167"/>
      <c r="I473" s="167"/>
      <c r="J473" s="56"/>
      <c r="K473" s="57"/>
      <c r="L473" s="57"/>
      <c r="M473" s="57"/>
      <c r="N473" s="57"/>
      <c r="O473" s="17"/>
      <c r="P473" s="18"/>
      <c r="Q473" s="18"/>
      <c r="R473" s="146"/>
    </row>
    <row r="474" spans="4:18" ht="16" hidden="1" thickBot="1">
      <c r="D474" s="52">
        <f t="shared" si="10"/>
        <v>470</v>
      </c>
      <c r="E474" s="60"/>
      <c r="F474" s="46" t="str">
        <f>IFERROR(VLOOKUP(Table21316202111[[#This Row],[Player No]],Table11[[No]:[Province]],2,0),"")</f>
        <v/>
      </c>
      <c r="G474" s="47" t="str">
        <f>IFERROR(VLOOKUP(Table213162038[[#This Row],[Player No]],Table11[[No]:[Province]],3,0),"")</f>
        <v/>
      </c>
      <c r="H474" s="167"/>
      <c r="I474" s="167"/>
      <c r="J474" s="56"/>
      <c r="K474" s="57"/>
      <c r="L474" s="57"/>
      <c r="M474" s="57"/>
      <c r="N474" s="57"/>
      <c r="O474" s="17"/>
      <c r="P474" s="18"/>
      <c r="Q474" s="18"/>
      <c r="R474" s="146"/>
    </row>
    <row r="475" spans="4:18" ht="16" hidden="1" thickBot="1">
      <c r="D475" s="52">
        <f t="shared" si="10"/>
        <v>471</v>
      </c>
      <c r="E475" s="60"/>
      <c r="F475" s="46" t="str">
        <f>IFERROR(VLOOKUP(Table21316202111[[#This Row],[Player No]],Table11[[No]:[Province]],2,0),"")</f>
        <v/>
      </c>
      <c r="G475" s="47" t="str">
        <f>IFERROR(VLOOKUP(Table213162038[[#This Row],[Player No]],Table11[[No]:[Province]],3,0),"")</f>
        <v/>
      </c>
      <c r="H475" s="167"/>
      <c r="I475" s="167"/>
      <c r="J475" s="56"/>
      <c r="K475" s="57"/>
      <c r="L475" s="57"/>
      <c r="M475" s="57"/>
      <c r="N475" s="57"/>
      <c r="O475" s="17"/>
      <c r="P475" s="18"/>
      <c r="Q475" s="18"/>
      <c r="R475" s="146"/>
    </row>
    <row r="476" spans="4:18" ht="16" hidden="1" thickBot="1">
      <c r="D476" s="52">
        <f t="shared" si="10"/>
        <v>472</v>
      </c>
      <c r="E476" s="60"/>
      <c r="F476" s="46" t="str">
        <f>IFERROR(VLOOKUP(Table21316202111[[#This Row],[Player No]],Table11[[No]:[Province]],2,0),"")</f>
        <v/>
      </c>
      <c r="G476" s="47" t="str">
        <f>IFERROR(VLOOKUP(Table213162038[[#This Row],[Player No]],Table11[[No]:[Province]],3,0),"")</f>
        <v/>
      </c>
      <c r="H476" s="167"/>
      <c r="I476" s="167"/>
      <c r="J476" s="56"/>
      <c r="K476" s="57"/>
      <c r="L476" s="57"/>
      <c r="M476" s="57"/>
      <c r="N476" s="57"/>
      <c r="O476" s="17"/>
      <c r="P476" s="18"/>
      <c r="Q476" s="18"/>
      <c r="R476" s="146"/>
    </row>
    <row r="477" spans="4:18" ht="16" hidden="1" thickBot="1">
      <c r="D477" s="52">
        <f t="shared" si="10"/>
        <v>473</v>
      </c>
      <c r="E477" s="60"/>
      <c r="F477" s="46" t="str">
        <f>IFERROR(VLOOKUP(Table21316202111[[#This Row],[Player No]],Table11[[No]:[Province]],2,0),"")</f>
        <v/>
      </c>
      <c r="G477" s="47" t="str">
        <f>IFERROR(VLOOKUP(Table213162038[[#This Row],[Player No]],Table11[[No]:[Province]],3,0),"")</f>
        <v/>
      </c>
      <c r="H477" s="167"/>
      <c r="I477" s="167"/>
      <c r="J477" s="56"/>
      <c r="K477" s="57"/>
      <c r="L477" s="57"/>
      <c r="M477" s="57"/>
      <c r="N477" s="57"/>
      <c r="O477" s="17"/>
      <c r="P477" s="18"/>
      <c r="Q477" s="18"/>
      <c r="R477" s="146"/>
    </row>
    <row r="478" spans="4:18" ht="16" hidden="1" thickBot="1">
      <c r="D478" s="52">
        <f t="shared" si="10"/>
        <v>474</v>
      </c>
      <c r="E478" s="60"/>
      <c r="F478" s="46" t="str">
        <f>IFERROR(VLOOKUP(Table21316202111[[#This Row],[Player No]],Table11[[No]:[Province]],2,0),"")</f>
        <v/>
      </c>
      <c r="G478" s="47" t="str">
        <f>IFERROR(VLOOKUP(Table213162038[[#This Row],[Player No]],Table11[[No]:[Province]],3,0),"")</f>
        <v/>
      </c>
      <c r="H478" s="167"/>
      <c r="I478" s="167"/>
      <c r="J478" s="56"/>
      <c r="K478" s="57"/>
      <c r="L478" s="57"/>
      <c r="M478" s="57"/>
      <c r="N478" s="57"/>
      <c r="O478" s="17"/>
      <c r="P478" s="18"/>
      <c r="Q478" s="18"/>
      <c r="R478" s="146"/>
    </row>
    <row r="479" spans="4:18" ht="16" hidden="1" thickBot="1">
      <c r="D479" s="52">
        <f t="shared" si="10"/>
        <v>475</v>
      </c>
      <c r="E479" s="60"/>
      <c r="F479" s="46" t="str">
        <f>IFERROR(VLOOKUP(Table21316202111[[#This Row],[Player No]],Table11[[No]:[Province]],2,0),"")</f>
        <v/>
      </c>
      <c r="G479" s="47" t="str">
        <f>IFERROR(VLOOKUP(Table213162038[[#This Row],[Player No]],Table11[[No]:[Province]],3,0),"")</f>
        <v/>
      </c>
      <c r="H479" s="167"/>
      <c r="I479" s="167"/>
      <c r="J479" s="56"/>
      <c r="K479" s="57"/>
      <c r="L479" s="57"/>
      <c r="M479" s="57"/>
      <c r="N479" s="57"/>
      <c r="O479" s="17"/>
      <c r="P479" s="18"/>
      <c r="Q479" s="18"/>
      <c r="R479" s="146"/>
    </row>
    <row r="480" spans="4:18" ht="16" hidden="1" thickBot="1">
      <c r="D480" s="52">
        <f t="shared" si="10"/>
        <v>476</v>
      </c>
      <c r="E480" s="60"/>
      <c r="F480" s="46" t="str">
        <f>IFERROR(VLOOKUP(Table21316202111[[#This Row],[Player No]],Table11[[No]:[Province]],2,0),"")</f>
        <v/>
      </c>
      <c r="G480" s="47" t="str">
        <f>IFERROR(VLOOKUP(Table213162038[[#This Row],[Player No]],Table11[[No]:[Province]],3,0),"")</f>
        <v/>
      </c>
      <c r="H480" s="167"/>
      <c r="I480" s="167"/>
      <c r="J480" s="56"/>
      <c r="K480" s="57"/>
      <c r="L480" s="57"/>
      <c r="M480" s="57"/>
      <c r="N480" s="57"/>
      <c r="O480" s="17"/>
      <c r="P480" s="18"/>
      <c r="Q480" s="18"/>
      <c r="R480" s="146"/>
    </row>
    <row r="481" spans="4:18" ht="16" hidden="1" thickBot="1">
      <c r="D481" s="52">
        <f t="shared" si="10"/>
        <v>477</v>
      </c>
      <c r="E481" s="60"/>
      <c r="F481" s="46" t="str">
        <f>IFERROR(VLOOKUP(Table21316202111[[#This Row],[Player No]],Table11[[No]:[Province]],2,0),"")</f>
        <v/>
      </c>
      <c r="G481" s="47" t="str">
        <f>IFERROR(VLOOKUP(Table213162038[[#This Row],[Player No]],Table11[[No]:[Province]],3,0),"")</f>
        <v/>
      </c>
      <c r="H481" s="167"/>
      <c r="I481" s="167"/>
      <c r="J481" s="56"/>
      <c r="K481" s="57"/>
      <c r="L481" s="57"/>
      <c r="M481" s="57"/>
      <c r="N481" s="57"/>
      <c r="O481" s="17"/>
      <c r="P481" s="18"/>
      <c r="Q481" s="18"/>
      <c r="R481" s="146"/>
    </row>
    <row r="482" spans="4:18" ht="16" hidden="1" thickBot="1">
      <c r="D482" s="52">
        <f t="shared" si="10"/>
        <v>478</v>
      </c>
      <c r="E482" s="60"/>
      <c r="F482" s="46" t="str">
        <f>IFERROR(VLOOKUP(Table21316202111[[#This Row],[Player No]],Table11[[No]:[Province]],2,0),"")</f>
        <v/>
      </c>
      <c r="G482" s="47" t="str">
        <f>IFERROR(VLOOKUP(Table213162038[[#This Row],[Player No]],Table11[[No]:[Province]],3,0),"")</f>
        <v/>
      </c>
      <c r="H482" s="167"/>
      <c r="I482" s="167"/>
      <c r="J482" s="56"/>
      <c r="K482" s="57"/>
      <c r="L482" s="57"/>
      <c r="M482" s="57"/>
      <c r="N482" s="57"/>
      <c r="O482" s="17"/>
      <c r="P482" s="18"/>
      <c r="Q482" s="18"/>
      <c r="R482" s="146"/>
    </row>
    <row r="483" spans="4:18" ht="16" hidden="1" thickBot="1">
      <c r="D483" s="52">
        <f t="shared" si="10"/>
        <v>479</v>
      </c>
      <c r="E483" s="60"/>
      <c r="F483" s="46" t="str">
        <f>IFERROR(VLOOKUP(Table21316202111[[#This Row],[Player No]],Table11[[No]:[Province]],2,0),"")</f>
        <v/>
      </c>
      <c r="G483" s="47" t="str">
        <f>IFERROR(VLOOKUP(Table213162038[[#This Row],[Player No]],Table11[[No]:[Province]],3,0),"")</f>
        <v/>
      </c>
      <c r="H483" s="167"/>
      <c r="I483" s="167"/>
      <c r="J483" s="56"/>
      <c r="K483" s="57"/>
      <c r="L483" s="57"/>
      <c r="M483" s="57"/>
      <c r="N483" s="57"/>
      <c r="O483" s="17"/>
      <c r="P483" s="18"/>
      <c r="Q483" s="18"/>
      <c r="R483" s="146"/>
    </row>
    <row r="484" spans="4:18" ht="16" hidden="1" thickBot="1">
      <c r="D484" s="52">
        <f t="shared" si="10"/>
        <v>480</v>
      </c>
      <c r="E484" s="60"/>
      <c r="F484" s="46" t="str">
        <f>IFERROR(VLOOKUP(Table21316202111[[#This Row],[Player No]],Table11[[No]:[Province]],2,0),"")</f>
        <v/>
      </c>
      <c r="G484" s="47" t="str">
        <f>IFERROR(VLOOKUP(Table213162038[[#This Row],[Player No]],Table11[[No]:[Province]],3,0),"")</f>
        <v/>
      </c>
      <c r="H484" s="167"/>
      <c r="I484" s="167"/>
      <c r="J484" s="56"/>
      <c r="K484" s="57"/>
      <c r="L484" s="57"/>
      <c r="M484" s="57"/>
      <c r="N484" s="57"/>
      <c r="O484" s="17"/>
      <c r="P484" s="18"/>
      <c r="Q484" s="18"/>
      <c r="R484" s="146"/>
    </row>
    <row r="485" spans="4:18" ht="16" hidden="1" thickBot="1">
      <c r="D485" s="52">
        <f t="shared" si="10"/>
        <v>481</v>
      </c>
      <c r="E485" s="60"/>
      <c r="F485" s="46" t="str">
        <f>IFERROR(VLOOKUP(Table21316202111[[#This Row],[Player No]],Table11[[No]:[Province]],2,0),"")</f>
        <v/>
      </c>
      <c r="G485" s="47" t="str">
        <f>IFERROR(VLOOKUP(Table213162038[[#This Row],[Player No]],Table11[[No]:[Province]],3,0),"")</f>
        <v/>
      </c>
      <c r="H485" s="167"/>
      <c r="I485" s="167"/>
      <c r="J485" s="56"/>
      <c r="K485" s="57"/>
      <c r="L485" s="57"/>
      <c r="M485" s="57"/>
      <c r="N485" s="57"/>
      <c r="O485" s="17"/>
      <c r="P485" s="18"/>
      <c r="Q485" s="18"/>
      <c r="R485" s="146"/>
    </row>
    <row r="486" spans="4:18" ht="16" hidden="1" thickBot="1">
      <c r="D486" s="52">
        <f t="shared" si="10"/>
        <v>482</v>
      </c>
      <c r="E486" s="60"/>
      <c r="F486" s="46" t="str">
        <f>IFERROR(VLOOKUP(Table21316202111[[#This Row],[Player No]],Table11[[No]:[Province]],2,0),"")</f>
        <v/>
      </c>
      <c r="G486" s="47" t="str">
        <f>IFERROR(VLOOKUP(Table213162038[[#This Row],[Player No]],Table11[[No]:[Province]],3,0),"")</f>
        <v/>
      </c>
      <c r="H486" s="167"/>
      <c r="I486" s="167"/>
      <c r="J486" s="56"/>
      <c r="K486" s="57"/>
      <c r="L486" s="57"/>
      <c r="M486" s="57"/>
      <c r="N486" s="57"/>
      <c r="O486" s="17"/>
      <c r="P486" s="18"/>
      <c r="Q486" s="18"/>
      <c r="R486" s="146"/>
    </row>
    <row r="487" spans="4:18" ht="16" hidden="1" thickBot="1">
      <c r="D487" s="52">
        <f t="shared" si="10"/>
        <v>483</v>
      </c>
      <c r="E487" s="60"/>
      <c r="F487" s="46" t="str">
        <f>IFERROR(VLOOKUP(Table21316202111[[#This Row],[Player No]],Table11[[No]:[Province]],2,0),"")</f>
        <v/>
      </c>
      <c r="G487" s="47" t="str">
        <f>IFERROR(VLOOKUP(Table213162038[[#This Row],[Player No]],Table11[[No]:[Province]],3,0),"")</f>
        <v/>
      </c>
      <c r="H487" s="167"/>
      <c r="I487" s="167"/>
      <c r="J487" s="56"/>
      <c r="K487" s="57"/>
      <c r="L487" s="57"/>
      <c r="M487" s="57"/>
      <c r="N487" s="57"/>
      <c r="O487" s="17"/>
      <c r="P487" s="18"/>
      <c r="Q487" s="18"/>
      <c r="R487" s="146"/>
    </row>
    <row r="488" spans="4:18" ht="16" hidden="1" thickBot="1">
      <c r="D488" s="52">
        <f t="shared" si="10"/>
        <v>484</v>
      </c>
      <c r="E488" s="60"/>
      <c r="F488" s="46" t="str">
        <f>IFERROR(VLOOKUP(Table21316202111[[#This Row],[Player No]],Table11[[No]:[Province]],2,0),"")</f>
        <v/>
      </c>
      <c r="G488" s="47" t="str">
        <f>IFERROR(VLOOKUP(Table213162038[[#This Row],[Player No]],Table11[[No]:[Province]],3,0),"")</f>
        <v/>
      </c>
      <c r="H488" s="167"/>
      <c r="I488" s="167"/>
      <c r="J488" s="56"/>
      <c r="K488" s="57"/>
      <c r="L488" s="57"/>
      <c r="M488" s="57"/>
      <c r="N488" s="57"/>
      <c r="O488" s="17"/>
      <c r="P488" s="18"/>
      <c r="Q488" s="18"/>
      <c r="R488" s="146"/>
    </row>
    <row r="489" spans="4:18" ht="16" hidden="1" thickBot="1">
      <c r="D489" s="52">
        <f t="shared" si="10"/>
        <v>485</v>
      </c>
      <c r="E489" s="60"/>
      <c r="F489" s="46" t="str">
        <f>IFERROR(VLOOKUP(Table21316202111[[#This Row],[Player No]],Table11[[No]:[Province]],2,0),"")</f>
        <v/>
      </c>
      <c r="G489" s="47" t="str">
        <f>IFERROR(VLOOKUP(Table213162038[[#This Row],[Player No]],Table11[[No]:[Province]],3,0),"")</f>
        <v/>
      </c>
      <c r="H489" s="167"/>
      <c r="I489" s="167"/>
      <c r="J489" s="56"/>
      <c r="K489" s="57"/>
      <c r="L489" s="57"/>
      <c r="M489" s="57"/>
      <c r="N489" s="57"/>
      <c r="O489" s="17"/>
      <c r="P489" s="18"/>
      <c r="Q489" s="18"/>
      <c r="R489" s="146"/>
    </row>
    <row r="490" spans="4:18" ht="16" hidden="1" thickBot="1">
      <c r="D490" s="52">
        <f t="shared" si="10"/>
        <v>486</v>
      </c>
      <c r="E490" s="60"/>
      <c r="F490" s="46" t="str">
        <f>IFERROR(VLOOKUP(Table21316202111[[#This Row],[Player No]],Table11[[No]:[Province]],2,0),"")</f>
        <v/>
      </c>
      <c r="G490" s="47" t="str">
        <f>IFERROR(VLOOKUP(Table213162038[[#This Row],[Player No]],Table11[[No]:[Province]],3,0),"")</f>
        <v/>
      </c>
      <c r="H490" s="167"/>
      <c r="I490" s="167"/>
      <c r="J490" s="56"/>
      <c r="K490" s="57"/>
      <c r="L490" s="57"/>
      <c r="M490" s="57"/>
      <c r="N490" s="57"/>
      <c r="O490" s="17"/>
      <c r="P490" s="18"/>
      <c r="Q490" s="18"/>
      <c r="R490" s="146"/>
    </row>
    <row r="491" spans="4:18" ht="16" hidden="1" thickBot="1">
      <c r="D491" s="52">
        <f t="shared" si="10"/>
        <v>487</v>
      </c>
      <c r="E491" s="60"/>
      <c r="F491" s="46" t="str">
        <f>IFERROR(VLOOKUP(Table21316202111[[#This Row],[Player No]],Table11[[No]:[Province]],2,0),"")</f>
        <v/>
      </c>
      <c r="G491" s="47" t="str">
        <f>IFERROR(VLOOKUP(Table213162038[[#This Row],[Player No]],Table11[[No]:[Province]],3,0),"")</f>
        <v/>
      </c>
      <c r="H491" s="167"/>
      <c r="I491" s="167"/>
      <c r="J491" s="56"/>
      <c r="K491" s="57"/>
      <c r="L491" s="57"/>
      <c r="M491" s="57"/>
      <c r="N491" s="57"/>
      <c r="O491" s="17"/>
      <c r="P491" s="18"/>
      <c r="Q491" s="18"/>
      <c r="R491" s="146"/>
    </row>
    <row r="492" spans="4:18" ht="16" hidden="1" thickBot="1">
      <c r="D492" s="52">
        <f t="shared" si="10"/>
        <v>488</v>
      </c>
      <c r="E492" s="60"/>
      <c r="F492" s="46" t="str">
        <f>IFERROR(VLOOKUP(Table21316202111[[#This Row],[Player No]],Table11[[No]:[Province]],2,0),"")</f>
        <v/>
      </c>
      <c r="G492" s="47" t="str">
        <f>IFERROR(VLOOKUP(Table213162038[[#This Row],[Player No]],Table11[[No]:[Province]],3,0),"")</f>
        <v/>
      </c>
      <c r="H492" s="167"/>
      <c r="I492" s="167"/>
      <c r="J492" s="56"/>
      <c r="K492" s="57"/>
      <c r="L492" s="57"/>
      <c r="M492" s="57"/>
      <c r="N492" s="57"/>
      <c r="O492" s="17"/>
      <c r="P492" s="18"/>
      <c r="Q492" s="18"/>
      <c r="R492" s="146"/>
    </row>
    <row r="493" spans="4:18" ht="16" hidden="1" thickBot="1">
      <c r="D493" s="52">
        <f t="shared" si="10"/>
        <v>489</v>
      </c>
      <c r="E493" s="60"/>
      <c r="F493" s="46" t="str">
        <f>IFERROR(VLOOKUP(Table21316202111[[#This Row],[Player No]],Table11[[No]:[Province]],2,0),"")</f>
        <v/>
      </c>
      <c r="G493" s="47" t="str">
        <f>IFERROR(VLOOKUP(Table213162038[[#This Row],[Player No]],Table11[[No]:[Province]],3,0),"")</f>
        <v/>
      </c>
      <c r="H493" s="167"/>
      <c r="I493" s="167"/>
      <c r="J493" s="56"/>
      <c r="K493" s="57"/>
      <c r="L493" s="57"/>
      <c r="M493" s="57"/>
      <c r="N493" s="57"/>
      <c r="O493" s="17"/>
      <c r="P493" s="18"/>
      <c r="Q493" s="18"/>
      <c r="R493" s="146"/>
    </row>
    <row r="494" spans="4:18" ht="16" hidden="1" thickBot="1">
      <c r="D494" s="52">
        <f t="shared" si="10"/>
        <v>490</v>
      </c>
      <c r="E494" s="60"/>
      <c r="F494" s="46" t="str">
        <f>IFERROR(VLOOKUP(Table21316202111[[#This Row],[Player No]],Table11[[No]:[Province]],2,0),"")</f>
        <v/>
      </c>
      <c r="G494" s="47" t="str">
        <f>IFERROR(VLOOKUP(Table213162038[[#This Row],[Player No]],Table11[[No]:[Province]],3,0),"")</f>
        <v/>
      </c>
      <c r="H494" s="167"/>
      <c r="I494" s="167"/>
      <c r="J494" s="56"/>
      <c r="K494" s="57"/>
      <c r="L494" s="57"/>
      <c r="M494" s="57"/>
      <c r="N494" s="57"/>
      <c r="O494" s="17"/>
      <c r="P494" s="18"/>
      <c r="Q494" s="18"/>
      <c r="R494" s="146"/>
    </row>
    <row r="495" spans="4:18" ht="16" hidden="1" thickBot="1">
      <c r="D495" s="52">
        <f t="shared" si="10"/>
        <v>491</v>
      </c>
      <c r="E495" s="60"/>
      <c r="F495" s="46" t="str">
        <f>IFERROR(VLOOKUP(Table21316202111[[#This Row],[Player No]],Table11[[No]:[Province]],2,0),"")</f>
        <v/>
      </c>
      <c r="G495" s="47" t="str">
        <f>IFERROR(VLOOKUP(Table213162038[[#This Row],[Player No]],Table11[[No]:[Province]],3,0),"")</f>
        <v/>
      </c>
      <c r="H495" s="167"/>
      <c r="I495" s="167"/>
      <c r="J495" s="56"/>
      <c r="K495" s="57"/>
      <c r="L495" s="57"/>
      <c r="M495" s="57"/>
      <c r="N495" s="57"/>
      <c r="O495" s="17"/>
      <c r="P495" s="18"/>
      <c r="Q495" s="18"/>
      <c r="R495" s="146"/>
    </row>
    <row r="496" spans="4:18" ht="16" hidden="1" thickBot="1">
      <c r="D496" s="52">
        <f t="shared" si="10"/>
        <v>492</v>
      </c>
      <c r="E496" s="60"/>
      <c r="F496" s="46" t="str">
        <f>IFERROR(VLOOKUP(Table21316202111[[#This Row],[Player No]],Table11[[No]:[Province]],2,0),"")</f>
        <v/>
      </c>
      <c r="G496" s="47" t="str">
        <f>IFERROR(VLOOKUP(Table213162038[[#This Row],[Player No]],Table11[[No]:[Province]],3,0),"")</f>
        <v/>
      </c>
      <c r="H496" s="167"/>
      <c r="I496" s="167"/>
      <c r="J496" s="56"/>
      <c r="K496" s="57"/>
      <c r="L496" s="57"/>
      <c r="M496" s="57"/>
      <c r="N496" s="57"/>
      <c r="O496" s="17"/>
      <c r="P496" s="18"/>
      <c r="Q496" s="18"/>
      <c r="R496" s="146"/>
    </row>
    <row r="497" spans="4:18" ht="16" hidden="1" thickBot="1">
      <c r="D497" s="52">
        <f t="shared" si="10"/>
        <v>493</v>
      </c>
      <c r="E497" s="60"/>
      <c r="F497" s="46" t="str">
        <f>IFERROR(VLOOKUP(Table21316202111[[#This Row],[Player No]],Table11[[No]:[Province]],2,0),"")</f>
        <v/>
      </c>
      <c r="G497" s="47" t="str">
        <f>IFERROR(VLOOKUP(Table213162038[[#This Row],[Player No]],Table11[[No]:[Province]],3,0),"")</f>
        <v/>
      </c>
      <c r="H497" s="167"/>
      <c r="I497" s="167"/>
      <c r="J497" s="56"/>
      <c r="K497" s="57"/>
      <c r="L497" s="57"/>
      <c r="M497" s="57"/>
      <c r="N497" s="57"/>
      <c r="O497" s="17"/>
      <c r="P497" s="18"/>
      <c r="Q497" s="18"/>
      <c r="R497" s="146"/>
    </row>
    <row r="498" spans="4:18" ht="16" hidden="1" thickBot="1">
      <c r="D498" s="52">
        <f t="shared" si="10"/>
        <v>494</v>
      </c>
      <c r="E498" s="60"/>
      <c r="F498" s="46" t="str">
        <f>IFERROR(VLOOKUP(Table21316202111[[#This Row],[Player No]],Table11[[No]:[Province]],2,0),"")</f>
        <v/>
      </c>
      <c r="G498" s="47" t="str">
        <f>IFERROR(VLOOKUP(Table213162038[[#This Row],[Player No]],Table11[[No]:[Province]],3,0),"")</f>
        <v/>
      </c>
      <c r="H498" s="167"/>
      <c r="I498" s="167"/>
      <c r="J498" s="56"/>
      <c r="K498" s="57"/>
      <c r="L498" s="57"/>
      <c r="M498" s="57"/>
      <c r="N498" s="57"/>
      <c r="O498" s="17"/>
      <c r="P498" s="18"/>
      <c r="Q498" s="18"/>
      <c r="R498" s="146"/>
    </row>
    <row r="499" spans="4:18" ht="16" hidden="1" thickBot="1">
      <c r="D499" s="52">
        <f t="shared" si="10"/>
        <v>495</v>
      </c>
      <c r="E499" s="60"/>
      <c r="F499" s="46" t="str">
        <f>IFERROR(VLOOKUP(Table21316202111[[#This Row],[Player No]],Table11[[No]:[Province]],2,0),"")</f>
        <v/>
      </c>
      <c r="G499" s="47" t="str">
        <f>IFERROR(VLOOKUP(Table213162038[[#This Row],[Player No]],Table11[[No]:[Province]],3,0),"")</f>
        <v/>
      </c>
      <c r="H499" s="167"/>
      <c r="I499" s="167"/>
      <c r="J499" s="56"/>
      <c r="K499" s="57"/>
      <c r="L499" s="57"/>
      <c r="M499" s="57"/>
      <c r="N499" s="57"/>
      <c r="O499" s="17"/>
      <c r="P499" s="18"/>
      <c r="Q499" s="18"/>
      <c r="R499" s="146"/>
    </row>
    <row r="500" spans="4:18" ht="16" hidden="1" thickBot="1">
      <c r="D500" s="52">
        <f t="shared" si="10"/>
        <v>496</v>
      </c>
      <c r="E500" s="60"/>
      <c r="F500" s="46" t="str">
        <f>IFERROR(VLOOKUP(Table21316202111[[#This Row],[Player No]],Table11[[No]:[Province]],2,0),"")</f>
        <v/>
      </c>
      <c r="G500" s="47" t="str">
        <f>IFERROR(VLOOKUP(Table213162038[[#This Row],[Player No]],Table11[[No]:[Province]],3,0),"")</f>
        <v/>
      </c>
      <c r="H500" s="167"/>
      <c r="I500" s="167"/>
      <c r="J500" s="56"/>
      <c r="K500" s="57"/>
      <c r="L500" s="57"/>
      <c r="M500" s="57"/>
      <c r="N500" s="57"/>
      <c r="O500" s="17"/>
      <c r="P500" s="18"/>
      <c r="Q500" s="18"/>
      <c r="R500" s="146"/>
    </row>
    <row r="501" spans="4:18" ht="16" hidden="1" thickBot="1">
      <c r="D501" s="52">
        <f t="shared" si="10"/>
        <v>497</v>
      </c>
      <c r="E501" s="60"/>
      <c r="F501" s="46" t="str">
        <f>IFERROR(VLOOKUP(Table21316202111[[#This Row],[Player No]],Table11[[No]:[Province]],2,0),"")</f>
        <v/>
      </c>
      <c r="G501" s="47" t="str">
        <f>IFERROR(VLOOKUP(Table213162038[[#This Row],[Player No]],Table11[[No]:[Province]],3,0),"")</f>
        <v/>
      </c>
      <c r="H501" s="167"/>
      <c r="I501" s="167"/>
      <c r="J501" s="56"/>
      <c r="K501" s="57"/>
      <c r="L501" s="57"/>
      <c r="M501" s="57"/>
      <c r="N501" s="57"/>
      <c r="O501" s="17"/>
      <c r="P501" s="18"/>
      <c r="Q501" s="18"/>
      <c r="R501" s="146"/>
    </row>
    <row r="502" spans="4:18" ht="16" hidden="1" thickBot="1">
      <c r="D502" s="52">
        <f t="shared" si="10"/>
        <v>498</v>
      </c>
      <c r="E502" s="60"/>
      <c r="F502" s="46" t="str">
        <f>IFERROR(VLOOKUP(Table21316202111[[#This Row],[Player No]],Table11[[No]:[Province]],2,0),"")</f>
        <v/>
      </c>
      <c r="G502" s="47" t="str">
        <f>IFERROR(VLOOKUP(Table213162038[[#This Row],[Player No]],Table11[[No]:[Province]],3,0),"")</f>
        <v/>
      </c>
      <c r="H502" s="167"/>
      <c r="I502" s="167"/>
      <c r="J502" s="56"/>
      <c r="K502" s="57"/>
      <c r="L502" s="57"/>
      <c r="M502" s="57"/>
      <c r="N502" s="57"/>
      <c r="O502" s="17"/>
      <c r="P502" s="18"/>
      <c r="Q502" s="18"/>
      <c r="R502" s="146"/>
    </row>
    <row r="503" spans="4:18" ht="16" hidden="1" thickBot="1">
      <c r="D503" s="52">
        <f t="shared" si="10"/>
        <v>499</v>
      </c>
      <c r="E503" s="60"/>
      <c r="F503" s="46" t="str">
        <f>IFERROR(VLOOKUP(Table21316202111[[#This Row],[Player No]],Table11[[No]:[Province]],2,0),"")</f>
        <v/>
      </c>
      <c r="G503" s="47" t="str">
        <f>IFERROR(VLOOKUP(Table213162038[[#This Row],[Player No]],Table11[[No]:[Province]],3,0),"")</f>
        <v/>
      </c>
      <c r="H503" s="167"/>
      <c r="I503" s="167"/>
      <c r="J503" s="56"/>
      <c r="K503" s="57"/>
      <c r="L503" s="57"/>
      <c r="M503" s="57"/>
      <c r="N503" s="57"/>
      <c r="O503" s="17"/>
      <c r="P503" s="18"/>
      <c r="Q503" s="18"/>
      <c r="R503" s="146"/>
    </row>
    <row r="504" spans="4:18" ht="16" hidden="1" thickBot="1">
      <c r="D504" s="52">
        <f t="shared" si="10"/>
        <v>500</v>
      </c>
      <c r="E504" s="60"/>
      <c r="F504" s="46" t="str">
        <f>IFERROR(VLOOKUP(Table21316202111[[#This Row],[Player No]],Table11[[No]:[Province]],2,0),"")</f>
        <v/>
      </c>
      <c r="G504" s="47" t="str">
        <f>IFERROR(VLOOKUP(Table213162038[[#This Row],[Player No]],Table11[[No]:[Province]],3,0),"")</f>
        <v/>
      </c>
      <c r="H504" s="167"/>
      <c r="I504" s="167"/>
      <c r="J504" s="56"/>
      <c r="K504" s="57"/>
      <c r="L504" s="57"/>
      <c r="M504" s="57"/>
      <c r="N504" s="57"/>
      <c r="O504" s="17"/>
      <c r="P504" s="18"/>
      <c r="Q504" s="18"/>
      <c r="R504" s="146"/>
    </row>
    <row r="505" spans="4:18" ht="16" hidden="1" thickBot="1">
      <c r="D505" s="52">
        <f t="shared" si="10"/>
        <v>501</v>
      </c>
      <c r="E505" s="60"/>
      <c r="F505" s="46" t="str">
        <f>IFERROR(VLOOKUP(Table21316202111[[#This Row],[Player No]],Table11[[No]:[Province]],2,0),"")</f>
        <v/>
      </c>
      <c r="G505" s="47" t="str">
        <f>IFERROR(VLOOKUP(Table213162038[[#This Row],[Player No]],Table11[[No]:[Province]],3,0),"")</f>
        <v/>
      </c>
      <c r="H505" s="167"/>
      <c r="I505" s="167"/>
      <c r="J505" s="56"/>
      <c r="K505" s="57"/>
      <c r="L505" s="57"/>
      <c r="M505" s="57"/>
      <c r="N505" s="57"/>
      <c r="O505" s="17"/>
      <c r="P505" s="18"/>
      <c r="Q505" s="18"/>
      <c r="R505" s="146"/>
    </row>
    <row r="506" spans="4:18" ht="16" hidden="1" thickBot="1">
      <c r="D506" s="52">
        <f t="shared" si="10"/>
        <v>502</v>
      </c>
      <c r="E506" s="60"/>
      <c r="F506" s="46" t="str">
        <f>IFERROR(VLOOKUP(Table21316202111[[#This Row],[Player No]],Table11[[No]:[Province]],2,0),"")</f>
        <v/>
      </c>
      <c r="G506" s="47" t="str">
        <f>IFERROR(VLOOKUP(Table213162038[[#This Row],[Player No]],Table11[[No]:[Province]],3,0),"")</f>
        <v/>
      </c>
      <c r="H506" s="167"/>
      <c r="I506" s="167"/>
      <c r="J506" s="56"/>
      <c r="K506" s="57"/>
      <c r="L506" s="57"/>
      <c r="M506" s="57"/>
      <c r="N506" s="57"/>
      <c r="O506" s="17"/>
      <c r="P506" s="18"/>
      <c r="Q506" s="18"/>
      <c r="R506" s="146"/>
    </row>
    <row r="507" spans="4:18" ht="16" hidden="1" thickBot="1">
      <c r="D507" s="52">
        <f t="shared" si="10"/>
        <v>503</v>
      </c>
      <c r="E507" s="60"/>
      <c r="F507" s="46" t="str">
        <f>IFERROR(VLOOKUP(Table21316202111[[#This Row],[Player No]],Table11[[No]:[Province]],2,0),"")</f>
        <v/>
      </c>
      <c r="G507" s="47" t="str">
        <f>IFERROR(VLOOKUP(Table213162038[[#This Row],[Player No]],Table11[[No]:[Province]],3,0),"")</f>
        <v/>
      </c>
      <c r="H507" s="167"/>
      <c r="I507" s="167"/>
      <c r="J507" s="56"/>
      <c r="K507" s="57"/>
      <c r="L507" s="57"/>
      <c r="M507" s="57"/>
      <c r="N507" s="57"/>
      <c r="O507" s="17"/>
      <c r="P507" s="18"/>
      <c r="Q507" s="18"/>
      <c r="R507" s="146"/>
    </row>
    <row r="508" spans="4:18" ht="16" hidden="1" thickBot="1">
      <c r="D508" s="52">
        <f t="shared" si="10"/>
        <v>504</v>
      </c>
      <c r="E508" s="60"/>
      <c r="F508" s="46" t="str">
        <f>IFERROR(VLOOKUP(Table21316202111[[#This Row],[Player No]],Table11[[No]:[Province]],2,0),"")</f>
        <v/>
      </c>
      <c r="G508" s="47" t="str">
        <f>IFERROR(VLOOKUP(Table213162038[[#This Row],[Player No]],Table11[[No]:[Province]],3,0),"")</f>
        <v/>
      </c>
      <c r="H508" s="167"/>
      <c r="I508" s="167"/>
      <c r="J508" s="56"/>
      <c r="K508" s="57"/>
      <c r="L508" s="57"/>
      <c r="M508" s="57"/>
      <c r="N508" s="57"/>
      <c r="O508" s="17"/>
      <c r="P508" s="18"/>
      <c r="Q508" s="18"/>
      <c r="R508" s="146"/>
    </row>
    <row r="509" spans="4:18" ht="16" hidden="1" thickBot="1">
      <c r="D509" s="52">
        <f t="shared" si="10"/>
        <v>505</v>
      </c>
      <c r="E509" s="60"/>
      <c r="F509" s="46" t="str">
        <f>IFERROR(VLOOKUP(Table21316202111[[#This Row],[Player No]],Table11[[No]:[Province]],2,0),"")</f>
        <v/>
      </c>
      <c r="G509" s="47" t="str">
        <f>IFERROR(VLOOKUP(Table213162038[[#This Row],[Player No]],Table11[[No]:[Province]],3,0),"")</f>
        <v/>
      </c>
      <c r="H509" s="167"/>
      <c r="I509" s="167"/>
      <c r="J509" s="56"/>
      <c r="K509" s="57"/>
      <c r="L509" s="57"/>
      <c r="M509" s="57"/>
      <c r="N509" s="57"/>
      <c r="O509" s="17"/>
      <c r="P509" s="18"/>
      <c r="Q509" s="18"/>
      <c r="R509" s="146"/>
    </row>
    <row r="510" spans="4:18" ht="16" hidden="1" thickBot="1">
      <c r="D510" s="52">
        <f t="shared" si="10"/>
        <v>506</v>
      </c>
      <c r="E510" s="60"/>
      <c r="F510" s="46" t="str">
        <f>IFERROR(VLOOKUP(Table21316202111[[#This Row],[Player No]],Table11[[No]:[Province]],2,0),"")</f>
        <v/>
      </c>
      <c r="G510" s="47" t="str">
        <f>IFERROR(VLOOKUP(Table213162038[[#This Row],[Player No]],Table11[[No]:[Province]],3,0),"")</f>
        <v/>
      </c>
      <c r="H510" s="167"/>
      <c r="I510" s="167"/>
      <c r="J510" s="56"/>
      <c r="K510" s="57"/>
      <c r="L510" s="57"/>
      <c r="M510" s="57"/>
      <c r="N510" s="57"/>
      <c r="O510" s="17"/>
      <c r="P510" s="18"/>
      <c r="Q510" s="18"/>
      <c r="R510" s="146"/>
    </row>
    <row r="511" spans="4:18" ht="16" hidden="1" thickBot="1">
      <c r="D511" s="52">
        <f t="shared" si="10"/>
        <v>507</v>
      </c>
      <c r="E511" s="60"/>
      <c r="F511" s="46" t="str">
        <f>IFERROR(VLOOKUP(Table21316202111[[#This Row],[Player No]],Table11[[No]:[Province]],2,0),"")</f>
        <v/>
      </c>
      <c r="G511" s="47" t="str">
        <f>IFERROR(VLOOKUP(Table213162038[[#This Row],[Player No]],Table11[[No]:[Province]],3,0),"")</f>
        <v/>
      </c>
      <c r="H511" s="167"/>
      <c r="I511" s="167"/>
      <c r="J511" s="56"/>
      <c r="K511" s="57"/>
      <c r="L511" s="57"/>
      <c r="M511" s="57"/>
      <c r="N511" s="57"/>
      <c r="O511" s="17"/>
      <c r="P511" s="18"/>
      <c r="Q511" s="18"/>
      <c r="R511" s="146"/>
    </row>
    <row r="512" spans="4:18" ht="16" hidden="1" thickBot="1">
      <c r="D512" s="52">
        <f t="shared" si="10"/>
        <v>508</v>
      </c>
      <c r="E512" s="60"/>
      <c r="F512" s="46" t="str">
        <f>IFERROR(VLOOKUP(Table21316202111[[#This Row],[Player No]],Table11[[No]:[Province]],2,0),"")</f>
        <v/>
      </c>
      <c r="G512" s="47" t="str">
        <f>IFERROR(VLOOKUP(Table213162038[[#This Row],[Player No]],Table11[[No]:[Province]],3,0),"")</f>
        <v/>
      </c>
      <c r="H512" s="167"/>
      <c r="I512" s="167"/>
      <c r="J512" s="56"/>
      <c r="K512" s="57"/>
      <c r="L512" s="57"/>
      <c r="M512" s="57"/>
      <c r="N512" s="57"/>
      <c r="O512" s="17"/>
      <c r="P512" s="18"/>
      <c r="Q512" s="18"/>
      <c r="R512" s="146"/>
    </row>
    <row r="513" spans="4:18" ht="16" hidden="1" thickBot="1">
      <c r="D513" s="52">
        <f t="shared" si="10"/>
        <v>509</v>
      </c>
      <c r="E513" s="60"/>
      <c r="F513" s="46" t="str">
        <f>IFERROR(VLOOKUP(Table21316202111[[#This Row],[Player No]],Table11[[No]:[Province]],2,0),"")</f>
        <v/>
      </c>
      <c r="G513" s="47" t="str">
        <f>IFERROR(VLOOKUP(Table213162038[[#This Row],[Player No]],Table11[[No]:[Province]],3,0),"")</f>
        <v/>
      </c>
      <c r="H513" s="167"/>
      <c r="I513" s="167"/>
      <c r="J513" s="56"/>
      <c r="K513" s="57"/>
      <c r="L513" s="57"/>
      <c r="M513" s="57"/>
      <c r="N513" s="57"/>
      <c r="O513" s="17"/>
      <c r="P513" s="18"/>
      <c r="Q513" s="18"/>
      <c r="R513" s="146"/>
    </row>
    <row r="514" spans="4:18" ht="16" hidden="1" thickBot="1">
      <c r="D514" s="52">
        <f t="shared" si="10"/>
        <v>510</v>
      </c>
      <c r="E514" s="60"/>
      <c r="F514" s="46" t="str">
        <f>IFERROR(VLOOKUP(Table21316202111[[#This Row],[Player No]],Table11[[No]:[Province]],2,0),"")</f>
        <v/>
      </c>
      <c r="G514" s="47" t="str">
        <f>IFERROR(VLOOKUP(Table213162038[[#This Row],[Player No]],Table11[[No]:[Province]],3,0),"")</f>
        <v/>
      </c>
      <c r="H514" s="167"/>
      <c r="I514" s="167"/>
      <c r="J514" s="56"/>
      <c r="K514" s="57"/>
      <c r="L514" s="57"/>
      <c r="M514" s="57"/>
      <c r="N514" s="57"/>
      <c r="O514" s="17"/>
      <c r="P514" s="18"/>
      <c r="Q514" s="18"/>
      <c r="R514" s="146"/>
    </row>
    <row r="515" spans="4:18" ht="16" hidden="1" thickBot="1">
      <c r="D515" s="52">
        <f t="shared" si="10"/>
        <v>511</v>
      </c>
      <c r="E515" s="60"/>
      <c r="F515" s="46" t="str">
        <f>IFERROR(VLOOKUP(Table21316202111[[#This Row],[Player No]],Table11[[No]:[Province]],2,0),"")</f>
        <v/>
      </c>
      <c r="G515" s="47" t="str">
        <f>IFERROR(VLOOKUP(Table213162038[[#This Row],[Player No]],Table11[[No]:[Province]],3,0),"")</f>
        <v/>
      </c>
      <c r="H515" s="167"/>
      <c r="I515" s="167"/>
      <c r="J515" s="56"/>
      <c r="K515" s="57"/>
      <c r="L515" s="57"/>
      <c r="M515" s="57"/>
      <c r="N515" s="57"/>
      <c r="O515" s="17"/>
      <c r="P515" s="18"/>
      <c r="Q515" s="18"/>
      <c r="R515" s="146"/>
    </row>
    <row r="516" spans="4:18" ht="16" hidden="1" thickBot="1">
      <c r="D516" s="52">
        <f t="shared" si="10"/>
        <v>512</v>
      </c>
      <c r="E516" s="60"/>
      <c r="F516" s="46" t="str">
        <f>IFERROR(VLOOKUP(Table21316202111[[#This Row],[Player No]],Table11[[No]:[Province]],2,0),"")</f>
        <v/>
      </c>
      <c r="G516" s="47" t="str">
        <f>IFERROR(VLOOKUP(Table213162038[[#This Row],[Player No]],Table11[[No]:[Province]],3,0),"")</f>
        <v/>
      </c>
      <c r="H516" s="167"/>
      <c r="I516" s="167"/>
      <c r="J516" s="56"/>
      <c r="K516" s="57"/>
      <c r="L516" s="57"/>
      <c r="M516" s="57"/>
      <c r="N516" s="57"/>
      <c r="O516" s="17"/>
      <c r="P516" s="18"/>
      <c r="Q516" s="18"/>
      <c r="R516" s="146"/>
    </row>
    <row r="517" spans="4:18" ht="16" hidden="1" thickBot="1">
      <c r="D517" s="52">
        <f t="shared" si="10"/>
        <v>513</v>
      </c>
      <c r="E517" s="60"/>
      <c r="F517" s="46" t="str">
        <f>IFERROR(VLOOKUP(Table21316202111[[#This Row],[Player No]],Table11[[No]:[Province]],2,0),"")</f>
        <v/>
      </c>
      <c r="G517" s="47" t="str">
        <f>IFERROR(VLOOKUP(Table213162038[[#This Row],[Player No]],Table11[[No]:[Province]],3,0),"")</f>
        <v/>
      </c>
      <c r="H517" s="167"/>
      <c r="I517" s="167"/>
      <c r="J517" s="56"/>
      <c r="K517" s="57"/>
      <c r="L517" s="57"/>
      <c r="M517" s="57"/>
      <c r="N517" s="57"/>
      <c r="O517" s="17"/>
      <c r="P517" s="18"/>
      <c r="Q517" s="18"/>
      <c r="R517" s="146"/>
    </row>
    <row r="518" spans="4:18" ht="16" hidden="1" thickBot="1">
      <c r="D518" s="52">
        <f t="shared" ref="D518:D581" si="11">D517+1</f>
        <v>514</v>
      </c>
      <c r="E518" s="60"/>
      <c r="F518" s="46" t="str">
        <f>IFERROR(VLOOKUP(Table21316202111[[#This Row],[Player No]],Table11[[No]:[Province]],2,0),"")</f>
        <v/>
      </c>
      <c r="G518" s="47" t="str">
        <f>IFERROR(VLOOKUP(Table213162038[[#This Row],[Player No]],Table11[[No]:[Province]],3,0),"")</f>
        <v/>
      </c>
      <c r="H518" s="167"/>
      <c r="I518" s="167"/>
      <c r="J518" s="56"/>
      <c r="K518" s="57"/>
      <c r="L518" s="57"/>
      <c r="M518" s="57"/>
      <c r="N518" s="57"/>
      <c r="O518" s="17"/>
      <c r="P518" s="18"/>
      <c r="Q518" s="18"/>
      <c r="R518" s="146"/>
    </row>
    <row r="519" spans="4:18" ht="16" hidden="1" thickBot="1">
      <c r="D519" s="52">
        <f t="shared" si="11"/>
        <v>515</v>
      </c>
      <c r="E519" s="60"/>
      <c r="F519" s="46" t="str">
        <f>IFERROR(VLOOKUP(Table21316202111[[#This Row],[Player No]],Table11[[No]:[Province]],2,0),"")</f>
        <v/>
      </c>
      <c r="G519" s="47" t="str">
        <f>IFERROR(VLOOKUP(Table213162038[[#This Row],[Player No]],Table11[[No]:[Province]],3,0),"")</f>
        <v/>
      </c>
      <c r="H519" s="167"/>
      <c r="I519" s="167"/>
      <c r="J519" s="56"/>
      <c r="K519" s="57"/>
      <c r="L519" s="57"/>
      <c r="M519" s="57"/>
      <c r="N519" s="57"/>
      <c r="O519" s="17"/>
      <c r="P519" s="18"/>
      <c r="Q519" s="18"/>
      <c r="R519" s="146"/>
    </row>
    <row r="520" spans="4:18" ht="16" hidden="1" thickBot="1">
      <c r="D520" s="52">
        <f t="shared" si="11"/>
        <v>516</v>
      </c>
      <c r="E520" s="60"/>
      <c r="F520" s="46" t="str">
        <f>IFERROR(VLOOKUP(Table21316202111[[#This Row],[Player No]],Table11[[No]:[Province]],2,0),"")</f>
        <v/>
      </c>
      <c r="G520" s="47" t="str">
        <f>IFERROR(VLOOKUP(Table213162038[[#This Row],[Player No]],Table11[[No]:[Province]],3,0),"")</f>
        <v/>
      </c>
      <c r="H520" s="167"/>
      <c r="I520" s="167"/>
      <c r="J520" s="56"/>
      <c r="K520" s="57"/>
      <c r="L520" s="57"/>
      <c r="M520" s="57"/>
      <c r="N520" s="57"/>
      <c r="O520" s="17"/>
      <c r="P520" s="18"/>
      <c r="Q520" s="18"/>
      <c r="R520" s="146"/>
    </row>
    <row r="521" spans="4:18" ht="16" hidden="1" thickBot="1">
      <c r="D521" s="52">
        <f t="shared" si="11"/>
        <v>517</v>
      </c>
      <c r="E521" s="60"/>
      <c r="F521" s="46" t="str">
        <f>IFERROR(VLOOKUP(Table21316202111[[#This Row],[Player No]],Table11[[No]:[Province]],2,0),"")</f>
        <v/>
      </c>
      <c r="G521" s="47" t="str">
        <f>IFERROR(VLOOKUP(Table213162038[[#This Row],[Player No]],Table11[[No]:[Province]],3,0),"")</f>
        <v/>
      </c>
      <c r="H521" s="167"/>
      <c r="I521" s="167"/>
      <c r="J521" s="56"/>
      <c r="K521" s="57"/>
      <c r="L521" s="57"/>
      <c r="M521" s="57"/>
      <c r="N521" s="57"/>
      <c r="O521" s="17"/>
      <c r="P521" s="18"/>
      <c r="Q521" s="18"/>
      <c r="R521" s="146"/>
    </row>
    <row r="522" spans="4:18" ht="16" hidden="1" thickBot="1">
      <c r="D522" s="52">
        <f t="shared" si="11"/>
        <v>518</v>
      </c>
      <c r="E522" s="60"/>
      <c r="F522" s="46" t="str">
        <f>IFERROR(VLOOKUP(Table21316202111[[#This Row],[Player No]],Table11[[No]:[Province]],2,0),"")</f>
        <v/>
      </c>
      <c r="G522" s="47" t="str">
        <f>IFERROR(VLOOKUP(Table213162038[[#This Row],[Player No]],Table11[[No]:[Province]],3,0),"")</f>
        <v/>
      </c>
      <c r="H522" s="167"/>
      <c r="I522" s="167"/>
      <c r="J522" s="56"/>
      <c r="K522" s="57"/>
      <c r="L522" s="57"/>
      <c r="M522" s="57"/>
      <c r="N522" s="57"/>
      <c r="O522" s="17"/>
      <c r="P522" s="18"/>
      <c r="Q522" s="18"/>
      <c r="R522" s="146"/>
    </row>
    <row r="523" spans="4:18" ht="16" hidden="1" thickBot="1">
      <c r="D523" s="52">
        <f t="shared" si="11"/>
        <v>519</v>
      </c>
      <c r="E523" s="60"/>
      <c r="F523" s="46" t="str">
        <f>IFERROR(VLOOKUP(Table21316202111[[#This Row],[Player No]],Table11[[No]:[Province]],2,0),"")</f>
        <v/>
      </c>
      <c r="G523" s="47" t="str">
        <f>IFERROR(VLOOKUP(Table213162038[[#This Row],[Player No]],Table11[[No]:[Province]],3,0),"")</f>
        <v/>
      </c>
      <c r="H523" s="167"/>
      <c r="I523" s="167"/>
      <c r="J523" s="56"/>
      <c r="K523" s="57"/>
      <c r="L523" s="57"/>
      <c r="M523" s="57"/>
      <c r="N523" s="57"/>
      <c r="O523" s="17"/>
      <c r="P523" s="18"/>
      <c r="Q523" s="18"/>
      <c r="R523" s="146"/>
    </row>
    <row r="524" spans="4:18" ht="16" hidden="1" thickBot="1">
      <c r="D524" s="52">
        <f t="shared" si="11"/>
        <v>520</v>
      </c>
      <c r="E524" s="60"/>
      <c r="F524" s="46" t="str">
        <f>IFERROR(VLOOKUP(Table21316202111[[#This Row],[Player No]],Table11[[No]:[Province]],2,0),"")</f>
        <v/>
      </c>
      <c r="G524" s="47" t="str">
        <f>IFERROR(VLOOKUP(Table213162038[[#This Row],[Player No]],Table11[[No]:[Province]],3,0),"")</f>
        <v/>
      </c>
      <c r="H524" s="167"/>
      <c r="I524" s="167"/>
      <c r="J524" s="56"/>
      <c r="K524" s="57"/>
      <c r="L524" s="57"/>
      <c r="M524" s="57"/>
      <c r="N524" s="57"/>
      <c r="O524" s="17"/>
      <c r="P524" s="18"/>
      <c r="Q524" s="18"/>
      <c r="R524" s="146"/>
    </row>
    <row r="525" spans="4:18" ht="16" hidden="1" thickBot="1">
      <c r="D525" s="52">
        <f t="shared" si="11"/>
        <v>521</v>
      </c>
      <c r="E525" s="60"/>
      <c r="F525" s="46" t="str">
        <f>IFERROR(VLOOKUP(Table21316202111[[#This Row],[Player No]],Table11[[No]:[Province]],2,0),"")</f>
        <v/>
      </c>
      <c r="G525" s="47" t="str">
        <f>IFERROR(VLOOKUP(Table213162038[[#This Row],[Player No]],Table11[[No]:[Province]],3,0),"")</f>
        <v/>
      </c>
      <c r="H525" s="167"/>
      <c r="I525" s="167"/>
      <c r="J525" s="56"/>
      <c r="K525" s="57"/>
      <c r="L525" s="57"/>
      <c r="M525" s="57"/>
      <c r="N525" s="57"/>
      <c r="O525" s="17"/>
      <c r="P525" s="18"/>
      <c r="Q525" s="18"/>
      <c r="R525" s="146"/>
    </row>
    <row r="526" spans="4:18" ht="16" hidden="1" thickBot="1">
      <c r="D526" s="52">
        <f t="shared" si="11"/>
        <v>522</v>
      </c>
      <c r="E526" s="60"/>
      <c r="F526" s="46" t="str">
        <f>IFERROR(VLOOKUP(Table21316202111[[#This Row],[Player No]],Table11[[No]:[Province]],2,0),"")</f>
        <v/>
      </c>
      <c r="G526" s="47" t="str">
        <f>IFERROR(VLOOKUP(Table213162038[[#This Row],[Player No]],Table11[[No]:[Province]],3,0),"")</f>
        <v/>
      </c>
      <c r="H526" s="167"/>
      <c r="I526" s="167"/>
      <c r="J526" s="56"/>
      <c r="K526" s="57"/>
      <c r="L526" s="57"/>
      <c r="M526" s="57"/>
      <c r="N526" s="57"/>
      <c r="O526" s="17"/>
      <c r="P526" s="18"/>
      <c r="Q526" s="18"/>
      <c r="R526" s="146"/>
    </row>
    <row r="527" spans="4:18" ht="16" hidden="1" thickBot="1">
      <c r="D527" s="52">
        <f t="shared" si="11"/>
        <v>523</v>
      </c>
      <c r="E527" s="60"/>
      <c r="F527" s="46" t="str">
        <f>IFERROR(VLOOKUP(Table21316202111[[#This Row],[Player No]],Table11[[No]:[Province]],2,0),"")</f>
        <v/>
      </c>
      <c r="G527" s="47" t="str">
        <f>IFERROR(VLOOKUP(Table213162038[[#This Row],[Player No]],Table11[[No]:[Province]],3,0),"")</f>
        <v/>
      </c>
      <c r="H527" s="167"/>
      <c r="I527" s="167"/>
      <c r="J527" s="56"/>
      <c r="K527" s="57"/>
      <c r="L527" s="57"/>
      <c r="M527" s="57"/>
      <c r="N527" s="57"/>
      <c r="O527" s="17"/>
      <c r="P527" s="18"/>
      <c r="Q527" s="18"/>
      <c r="R527" s="146"/>
    </row>
    <row r="528" spans="4:18" ht="16" hidden="1" thickBot="1">
      <c r="D528" s="52">
        <f t="shared" si="11"/>
        <v>524</v>
      </c>
      <c r="E528" s="60"/>
      <c r="F528" s="46" t="str">
        <f>IFERROR(VLOOKUP(Table21316202111[[#This Row],[Player No]],Table11[[No]:[Province]],2,0),"")</f>
        <v/>
      </c>
      <c r="G528" s="47" t="str">
        <f>IFERROR(VLOOKUP(Table213162038[[#This Row],[Player No]],Table11[[No]:[Province]],3,0),"")</f>
        <v/>
      </c>
      <c r="H528" s="167"/>
      <c r="I528" s="167"/>
      <c r="J528" s="56"/>
      <c r="K528" s="57"/>
      <c r="L528" s="57"/>
      <c r="M528" s="57"/>
      <c r="N528" s="57"/>
      <c r="O528" s="17"/>
      <c r="P528" s="18"/>
      <c r="Q528" s="18"/>
      <c r="R528" s="146"/>
    </row>
    <row r="529" spans="4:18" ht="16" hidden="1" thickBot="1">
      <c r="D529" s="52">
        <f t="shared" si="11"/>
        <v>525</v>
      </c>
      <c r="E529" s="60"/>
      <c r="F529" s="46" t="str">
        <f>IFERROR(VLOOKUP(Table21316202111[[#This Row],[Player No]],Table11[[No]:[Province]],2,0),"")</f>
        <v/>
      </c>
      <c r="G529" s="47" t="str">
        <f>IFERROR(VLOOKUP(Table213162038[[#This Row],[Player No]],Table11[[No]:[Province]],3,0),"")</f>
        <v/>
      </c>
      <c r="H529" s="167"/>
      <c r="I529" s="167"/>
      <c r="J529" s="56"/>
      <c r="K529" s="57"/>
      <c r="L529" s="57"/>
      <c r="M529" s="57"/>
      <c r="N529" s="57"/>
      <c r="O529" s="17"/>
      <c r="P529" s="18"/>
      <c r="Q529" s="18"/>
      <c r="R529" s="146"/>
    </row>
    <row r="530" spans="4:18" ht="16" hidden="1" thickBot="1">
      <c r="D530" s="52">
        <f t="shared" si="11"/>
        <v>526</v>
      </c>
      <c r="E530" s="60"/>
      <c r="F530" s="46" t="str">
        <f>IFERROR(VLOOKUP(Table21316202111[[#This Row],[Player No]],Table11[[No]:[Province]],2,0),"")</f>
        <v/>
      </c>
      <c r="G530" s="47" t="str">
        <f>IFERROR(VLOOKUP(Table213162038[[#This Row],[Player No]],Table11[[No]:[Province]],3,0),"")</f>
        <v/>
      </c>
      <c r="H530" s="167"/>
      <c r="I530" s="167"/>
      <c r="J530" s="56"/>
      <c r="K530" s="57"/>
      <c r="L530" s="57"/>
      <c r="M530" s="57"/>
      <c r="N530" s="57"/>
      <c r="O530" s="17"/>
      <c r="P530" s="18"/>
      <c r="Q530" s="18"/>
      <c r="R530" s="146"/>
    </row>
    <row r="531" spans="4:18" ht="16" hidden="1" thickBot="1">
      <c r="D531" s="52">
        <f t="shared" si="11"/>
        <v>527</v>
      </c>
      <c r="E531" s="60"/>
      <c r="F531" s="46" t="str">
        <f>IFERROR(VLOOKUP(Table21316202111[[#This Row],[Player No]],Table11[[No]:[Province]],2,0),"")</f>
        <v/>
      </c>
      <c r="G531" s="47" t="str">
        <f>IFERROR(VLOOKUP(Table213162038[[#This Row],[Player No]],Table11[[No]:[Province]],3,0),"")</f>
        <v/>
      </c>
      <c r="H531" s="167"/>
      <c r="I531" s="167"/>
      <c r="J531" s="56"/>
      <c r="K531" s="57"/>
      <c r="L531" s="57"/>
      <c r="M531" s="57"/>
      <c r="N531" s="57"/>
      <c r="O531" s="17"/>
      <c r="P531" s="18"/>
      <c r="Q531" s="18"/>
      <c r="R531" s="146"/>
    </row>
    <row r="532" spans="4:18" ht="16" hidden="1" thickBot="1">
      <c r="D532" s="52">
        <f t="shared" si="11"/>
        <v>528</v>
      </c>
      <c r="E532" s="60"/>
      <c r="F532" s="46" t="str">
        <f>IFERROR(VLOOKUP(Table21316202111[[#This Row],[Player No]],Table11[[No]:[Province]],2,0),"")</f>
        <v/>
      </c>
      <c r="G532" s="47" t="str">
        <f>IFERROR(VLOOKUP(Table213162038[[#This Row],[Player No]],Table11[[No]:[Province]],3,0),"")</f>
        <v/>
      </c>
      <c r="H532" s="167"/>
      <c r="I532" s="167"/>
      <c r="J532" s="56"/>
      <c r="K532" s="57"/>
      <c r="L532" s="57"/>
      <c r="M532" s="57"/>
      <c r="N532" s="57"/>
      <c r="O532" s="17"/>
      <c r="P532" s="18"/>
      <c r="Q532" s="18"/>
      <c r="R532" s="146"/>
    </row>
    <row r="533" spans="4:18" ht="16" hidden="1" thickBot="1">
      <c r="D533" s="52">
        <f t="shared" si="11"/>
        <v>529</v>
      </c>
      <c r="E533" s="60"/>
      <c r="F533" s="46" t="str">
        <f>IFERROR(VLOOKUP(Table21316202111[[#This Row],[Player No]],Table11[[No]:[Province]],2,0),"")</f>
        <v/>
      </c>
      <c r="G533" s="47" t="str">
        <f>IFERROR(VLOOKUP(Table213162038[[#This Row],[Player No]],Table11[[No]:[Province]],3,0),"")</f>
        <v/>
      </c>
      <c r="H533" s="167"/>
      <c r="I533" s="167"/>
      <c r="J533" s="56"/>
      <c r="K533" s="57"/>
      <c r="L533" s="57"/>
      <c r="M533" s="57"/>
      <c r="N533" s="57"/>
      <c r="O533" s="17"/>
      <c r="P533" s="18"/>
      <c r="Q533" s="18"/>
      <c r="R533" s="146"/>
    </row>
    <row r="534" spans="4:18" ht="16" hidden="1" thickBot="1">
      <c r="D534" s="52">
        <f t="shared" si="11"/>
        <v>530</v>
      </c>
      <c r="E534" s="60"/>
      <c r="F534" s="46" t="str">
        <f>IFERROR(VLOOKUP(Table21316202111[[#This Row],[Player No]],Table11[[No]:[Province]],2,0),"")</f>
        <v/>
      </c>
      <c r="G534" s="47" t="str">
        <f>IFERROR(VLOOKUP(Table213162038[[#This Row],[Player No]],Table11[[No]:[Province]],3,0),"")</f>
        <v/>
      </c>
      <c r="H534" s="167"/>
      <c r="I534" s="167"/>
      <c r="J534" s="56"/>
      <c r="K534" s="57"/>
      <c r="L534" s="57"/>
      <c r="M534" s="57"/>
      <c r="N534" s="57"/>
      <c r="O534" s="17"/>
      <c r="P534" s="18"/>
      <c r="Q534" s="18"/>
      <c r="R534" s="146"/>
    </row>
    <row r="535" spans="4:18" ht="16" hidden="1" thickBot="1">
      <c r="D535" s="52">
        <f t="shared" si="11"/>
        <v>531</v>
      </c>
      <c r="E535" s="60"/>
      <c r="F535" s="46" t="str">
        <f>IFERROR(VLOOKUP(Table21316202111[[#This Row],[Player No]],Table11[[No]:[Province]],2,0),"")</f>
        <v/>
      </c>
      <c r="G535" s="47" t="str">
        <f>IFERROR(VLOOKUP(Table213162038[[#This Row],[Player No]],Table11[[No]:[Province]],3,0),"")</f>
        <v/>
      </c>
      <c r="H535" s="167"/>
      <c r="I535" s="167"/>
      <c r="J535" s="56"/>
      <c r="K535" s="57"/>
      <c r="L535" s="57"/>
      <c r="M535" s="57"/>
      <c r="N535" s="57"/>
      <c r="O535" s="17"/>
      <c r="P535" s="18"/>
      <c r="Q535" s="18"/>
      <c r="R535" s="146"/>
    </row>
    <row r="536" spans="4:18" ht="16" hidden="1" thickBot="1">
      <c r="D536" s="52">
        <f t="shared" si="11"/>
        <v>532</v>
      </c>
      <c r="E536" s="60"/>
      <c r="F536" s="46" t="str">
        <f>IFERROR(VLOOKUP(Table21316202111[[#This Row],[Player No]],Table11[[No]:[Province]],2,0),"")</f>
        <v/>
      </c>
      <c r="G536" s="47" t="str">
        <f>IFERROR(VLOOKUP(Table213162038[[#This Row],[Player No]],Table11[[No]:[Province]],3,0),"")</f>
        <v/>
      </c>
      <c r="H536" s="167"/>
      <c r="I536" s="167"/>
      <c r="J536" s="56"/>
      <c r="K536" s="57"/>
      <c r="L536" s="57"/>
      <c r="M536" s="57"/>
      <c r="N536" s="57"/>
      <c r="O536" s="17"/>
      <c r="P536" s="18"/>
      <c r="Q536" s="18"/>
      <c r="R536" s="146"/>
    </row>
    <row r="537" spans="4:18" ht="16" hidden="1" thickBot="1">
      <c r="D537" s="52">
        <f t="shared" si="11"/>
        <v>533</v>
      </c>
      <c r="E537" s="60"/>
      <c r="F537" s="46" t="str">
        <f>IFERROR(VLOOKUP(Table21316202111[[#This Row],[Player No]],Table11[[No]:[Province]],2,0),"")</f>
        <v/>
      </c>
      <c r="G537" s="47" t="str">
        <f>IFERROR(VLOOKUP(Table213162038[[#This Row],[Player No]],Table11[[No]:[Province]],3,0),"")</f>
        <v/>
      </c>
      <c r="H537" s="167"/>
      <c r="I537" s="167"/>
      <c r="J537" s="56"/>
      <c r="K537" s="57"/>
      <c r="L537" s="57"/>
      <c r="M537" s="57"/>
      <c r="N537" s="57"/>
      <c r="O537" s="17"/>
      <c r="P537" s="18"/>
      <c r="Q537" s="18"/>
      <c r="R537" s="146"/>
    </row>
    <row r="538" spans="4:18" ht="16" hidden="1" thickBot="1">
      <c r="D538" s="52">
        <f t="shared" si="11"/>
        <v>534</v>
      </c>
      <c r="E538" s="60"/>
      <c r="F538" s="46" t="str">
        <f>IFERROR(VLOOKUP(Table21316202111[[#This Row],[Player No]],Table11[[No]:[Province]],2,0),"")</f>
        <v/>
      </c>
      <c r="G538" s="47" t="str">
        <f>IFERROR(VLOOKUP(Table213162038[[#This Row],[Player No]],Table11[[No]:[Province]],3,0),"")</f>
        <v/>
      </c>
      <c r="H538" s="167"/>
      <c r="I538" s="167"/>
      <c r="J538" s="56"/>
      <c r="K538" s="57"/>
      <c r="L538" s="57"/>
      <c r="M538" s="57"/>
      <c r="N538" s="57"/>
      <c r="O538" s="17"/>
      <c r="P538" s="18"/>
      <c r="Q538" s="18"/>
      <c r="R538" s="146"/>
    </row>
    <row r="539" spans="4:18" ht="16" hidden="1" thickBot="1">
      <c r="D539" s="52">
        <f t="shared" si="11"/>
        <v>535</v>
      </c>
      <c r="E539" s="60"/>
      <c r="F539" s="46" t="str">
        <f>IFERROR(VLOOKUP(Table21316202111[[#This Row],[Player No]],Table11[[No]:[Province]],2,0),"")</f>
        <v/>
      </c>
      <c r="G539" s="47" t="str">
        <f>IFERROR(VLOOKUP(Table213162038[[#This Row],[Player No]],Table11[[No]:[Province]],3,0),"")</f>
        <v/>
      </c>
      <c r="H539" s="167"/>
      <c r="I539" s="167"/>
      <c r="J539" s="56"/>
      <c r="K539" s="57"/>
      <c r="L539" s="57"/>
      <c r="M539" s="57"/>
      <c r="N539" s="57"/>
      <c r="O539" s="17"/>
      <c r="P539" s="18"/>
      <c r="Q539" s="18"/>
      <c r="R539" s="146"/>
    </row>
    <row r="540" spans="4:18" ht="16" hidden="1" thickBot="1">
      <c r="D540" s="52">
        <f t="shared" si="11"/>
        <v>536</v>
      </c>
      <c r="E540" s="60"/>
      <c r="F540" s="46" t="str">
        <f>IFERROR(VLOOKUP(Table21316202111[[#This Row],[Player No]],Table11[[No]:[Province]],2,0),"")</f>
        <v/>
      </c>
      <c r="G540" s="47" t="str">
        <f>IFERROR(VLOOKUP(Table213162038[[#This Row],[Player No]],Table11[[No]:[Province]],3,0),"")</f>
        <v/>
      </c>
      <c r="H540" s="167"/>
      <c r="I540" s="167"/>
      <c r="J540" s="56"/>
      <c r="K540" s="57"/>
      <c r="L540" s="57"/>
      <c r="M540" s="57"/>
      <c r="N540" s="57"/>
      <c r="O540" s="17"/>
      <c r="P540" s="18"/>
      <c r="Q540" s="18"/>
      <c r="R540" s="146"/>
    </row>
    <row r="541" spans="4:18" ht="16" hidden="1" thickBot="1">
      <c r="D541" s="52">
        <f t="shared" si="11"/>
        <v>537</v>
      </c>
      <c r="E541" s="60"/>
      <c r="F541" s="46" t="str">
        <f>IFERROR(VLOOKUP(Table21316202111[[#This Row],[Player No]],Table11[[No]:[Province]],2,0),"")</f>
        <v/>
      </c>
      <c r="G541" s="47" t="str">
        <f>IFERROR(VLOOKUP(Table213162038[[#This Row],[Player No]],Table11[[No]:[Province]],3,0),"")</f>
        <v/>
      </c>
      <c r="H541" s="167"/>
      <c r="I541" s="167"/>
      <c r="J541" s="56"/>
      <c r="K541" s="57"/>
      <c r="L541" s="57"/>
      <c r="M541" s="57"/>
      <c r="N541" s="57"/>
      <c r="O541" s="17"/>
      <c r="P541" s="18"/>
      <c r="Q541" s="18"/>
      <c r="R541" s="146"/>
    </row>
    <row r="542" spans="4:18" ht="16" hidden="1" thickBot="1">
      <c r="D542" s="52">
        <f t="shared" si="11"/>
        <v>538</v>
      </c>
      <c r="E542" s="60"/>
      <c r="F542" s="46" t="str">
        <f>IFERROR(VLOOKUP(Table21316202111[[#This Row],[Player No]],Table11[[No]:[Province]],2,0),"")</f>
        <v/>
      </c>
      <c r="G542" s="47" t="str">
        <f>IFERROR(VLOOKUP(Table213162038[[#This Row],[Player No]],Table11[[No]:[Province]],3,0),"")</f>
        <v/>
      </c>
      <c r="H542" s="167"/>
      <c r="I542" s="167"/>
      <c r="J542" s="56"/>
      <c r="K542" s="57"/>
      <c r="L542" s="57"/>
      <c r="M542" s="57"/>
      <c r="N542" s="57"/>
      <c r="O542" s="17"/>
      <c r="P542" s="18"/>
      <c r="Q542" s="18"/>
      <c r="R542" s="146"/>
    </row>
    <row r="543" spans="4:18" ht="16" hidden="1" thickBot="1">
      <c r="D543" s="52">
        <f t="shared" si="11"/>
        <v>539</v>
      </c>
      <c r="E543" s="60"/>
      <c r="F543" s="46" t="str">
        <f>IFERROR(VLOOKUP(Table21316202111[[#This Row],[Player No]],Table11[[No]:[Province]],2,0),"")</f>
        <v/>
      </c>
      <c r="G543" s="47" t="str">
        <f>IFERROR(VLOOKUP(Table213162038[[#This Row],[Player No]],Table11[[No]:[Province]],3,0),"")</f>
        <v/>
      </c>
      <c r="H543" s="167"/>
      <c r="I543" s="167"/>
      <c r="J543" s="56"/>
      <c r="K543" s="57"/>
      <c r="L543" s="57"/>
      <c r="M543" s="57"/>
      <c r="N543" s="57"/>
      <c r="O543" s="17"/>
      <c r="P543" s="18"/>
      <c r="Q543" s="18"/>
      <c r="R543" s="146"/>
    </row>
    <row r="544" spans="4:18" ht="16" hidden="1" thickBot="1">
      <c r="D544" s="52">
        <f t="shared" si="11"/>
        <v>540</v>
      </c>
      <c r="E544" s="60"/>
      <c r="F544" s="46" t="str">
        <f>IFERROR(VLOOKUP(Table21316202111[[#This Row],[Player No]],Table11[[No]:[Province]],2,0),"")</f>
        <v/>
      </c>
      <c r="G544" s="47" t="str">
        <f>IFERROR(VLOOKUP(Table213162038[[#This Row],[Player No]],Table11[[No]:[Province]],3,0),"")</f>
        <v/>
      </c>
      <c r="H544" s="167"/>
      <c r="I544" s="167"/>
      <c r="J544" s="56"/>
      <c r="K544" s="57"/>
      <c r="L544" s="57"/>
      <c r="M544" s="57"/>
      <c r="N544" s="57"/>
      <c r="O544" s="17"/>
      <c r="P544" s="18"/>
      <c r="Q544" s="18"/>
      <c r="R544" s="146"/>
    </row>
    <row r="545" spans="4:18" ht="16" hidden="1" thickBot="1">
      <c r="D545" s="52">
        <f t="shared" si="11"/>
        <v>541</v>
      </c>
      <c r="E545" s="60"/>
      <c r="F545" s="46" t="str">
        <f>IFERROR(VLOOKUP(Table21316202111[[#This Row],[Player No]],Table11[[No]:[Province]],2,0),"")</f>
        <v/>
      </c>
      <c r="G545" s="47" t="str">
        <f>IFERROR(VLOOKUP(Table213162038[[#This Row],[Player No]],Table11[[No]:[Province]],3,0),"")</f>
        <v/>
      </c>
      <c r="H545" s="167"/>
      <c r="I545" s="167"/>
      <c r="J545" s="56"/>
      <c r="K545" s="57"/>
      <c r="L545" s="57"/>
      <c r="M545" s="57"/>
      <c r="N545" s="57"/>
      <c r="O545" s="17"/>
      <c r="P545" s="18"/>
      <c r="Q545" s="18"/>
      <c r="R545" s="146"/>
    </row>
    <row r="546" spans="4:18" ht="16" hidden="1" thickBot="1">
      <c r="D546" s="52">
        <f t="shared" si="11"/>
        <v>542</v>
      </c>
      <c r="E546" s="60"/>
      <c r="F546" s="46" t="str">
        <f>IFERROR(VLOOKUP(Table21316202111[[#This Row],[Player No]],Table11[[No]:[Province]],2,0),"")</f>
        <v/>
      </c>
      <c r="G546" s="47" t="str">
        <f>IFERROR(VLOOKUP(Table213162038[[#This Row],[Player No]],Table11[[No]:[Province]],3,0),"")</f>
        <v/>
      </c>
      <c r="H546" s="167"/>
      <c r="I546" s="167"/>
      <c r="J546" s="56"/>
      <c r="K546" s="57"/>
      <c r="L546" s="57"/>
      <c r="M546" s="57"/>
      <c r="N546" s="57"/>
      <c r="O546" s="17"/>
      <c r="P546" s="18"/>
      <c r="Q546" s="18"/>
      <c r="R546" s="146"/>
    </row>
    <row r="547" spans="4:18" ht="16" hidden="1" thickBot="1">
      <c r="D547" s="52">
        <f t="shared" si="11"/>
        <v>543</v>
      </c>
      <c r="E547" s="60"/>
      <c r="F547" s="46" t="str">
        <f>IFERROR(VLOOKUP(Table21316202111[[#This Row],[Player No]],Table11[[No]:[Province]],2,0),"")</f>
        <v/>
      </c>
      <c r="G547" s="47" t="str">
        <f>IFERROR(VLOOKUP(Table213162038[[#This Row],[Player No]],Table11[[No]:[Province]],3,0),"")</f>
        <v/>
      </c>
      <c r="H547" s="167"/>
      <c r="I547" s="167"/>
      <c r="J547" s="56"/>
      <c r="K547" s="57"/>
      <c r="L547" s="57"/>
      <c r="M547" s="57"/>
      <c r="N547" s="57"/>
      <c r="O547" s="17"/>
      <c r="P547" s="18"/>
      <c r="Q547" s="18"/>
      <c r="R547" s="146"/>
    </row>
    <row r="548" spans="4:18" ht="16" hidden="1" thickBot="1">
      <c r="D548" s="52">
        <f t="shared" si="11"/>
        <v>544</v>
      </c>
      <c r="E548" s="60"/>
      <c r="F548" s="46" t="str">
        <f>IFERROR(VLOOKUP(Table21316202111[[#This Row],[Player No]],Table11[[No]:[Province]],2,0),"")</f>
        <v/>
      </c>
      <c r="G548" s="47" t="str">
        <f>IFERROR(VLOOKUP(Table213162038[[#This Row],[Player No]],Table11[[No]:[Province]],3,0),"")</f>
        <v/>
      </c>
      <c r="H548" s="167"/>
      <c r="I548" s="167"/>
      <c r="J548" s="56"/>
      <c r="K548" s="57"/>
      <c r="L548" s="57"/>
      <c r="M548" s="57"/>
      <c r="N548" s="57"/>
      <c r="O548" s="17"/>
      <c r="P548" s="18"/>
      <c r="Q548" s="18"/>
      <c r="R548" s="146"/>
    </row>
    <row r="549" spans="4:18" ht="16" hidden="1" thickBot="1">
      <c r="D549" s="52">
        <f t="shared" si="11"/>
        <v>545</v>
      </c>
      <c r="E549" s="60"/>
      <c r="F549" s="46" t="str">
        <f>IFERROR(VLOOKUP(Table21316202111[[#This Row],[Player No]],Table11[[No]:[Province]],2,0),"")</f>
        <v/>
      </c>
      <c r="G549" s="47" t="str">
        <f>IFERROR(VLOOKUP(Table213162038[[#This Row],[Player No]],Table11[[No]:[Province]],3,0),"")</f>
        <v/>
      </c>
      <c r="H549" s="167"/>
      <c r="I549" s="167"/>
      <c r="J549" s="56"/>
      <c r="K549" s="57"/>
      <c r="L549" s="57"/>
      <c r="M549" s="57"/>
      <c r="N549" s="57"/>
      <c r="O549" s="17"/>
      <c r="P549" s="18"/>
      <c r="Q549" s="18"/>
      <c r="R549" s="146"/>
    </row>
    <row r="550" spans="4:18" ht="16" hidden="1" thickBot="1">
      <c r="D550" s="52">
        <f t="shared" si="11"/>
        <v>546</v>
      </c>
      <c r="E550" s="60"/>
      <c r="F550" s="46" t="str">
        <f>IFERROR(VLOOKUP(Table21316202111[[#This Row],[Player No]],Table11[[No]:[Province]],2,0),"")</f>
        <v/>
      </c>
      <c r="G550" s="47" t="str">
        <f>IFERROR(VLOOKUP(Table213162038[[#This Row],[Player No]],Table11[[No]:[Province]],3,0),"")</f>
        <v/>
      </c>
      <c r="H550" s="167"/>
      <c r="I550" s="167"/>
      <c r="J550" s="56"/>
      <c r="K550" s="57"/>
      <c r="L550" s="57"/>
      <c r="M550" s="57"/>
      <c r="N550" s="57"/>
      <c r="O550" s="17"/>
      <c r="P550" s="18"/>
      <c r="Q550" s="18"/>
      <c r="R550" s="146"/>
    </row>
    <row r="551" spans="4:18" ht="16" hidden="1" thickBot="1">
      <c r="D551" s="52">
        <f t="shared" si="11"/>
        <v>547</v>
      </c>
      <c r="E551" s="60"/>
      <c r="F551" s="46" t="str">
        <f>IFERROR(VLOOKUP(Table21316202111[[#This Row],[Player No]],Table11[[No]:[Province]],2,0),"")</f>
        <v/>
      </c>
      <c r="G551" s="47" t="str">
        <f>IFERROR(VLOOKUP(Table213162038[[#This Row],[Player No]],Table11[[No]:[Province]],3,0),"")</f>
        <v/>
      </c>
      <c r="H551" s="167"/>
      <c r="I551" s="167"/>
      <c r="J551" s="56"/>
      <c r="K551" s="57"/>
      <c r="L551" s="57"/>
      <c r="M551" s="57"/>
      <c r="N551" s="57"/>
      <c r="O551" s="17"/>
      <c r="P551" s="18"/>
      <c r="Q551" s="18"/>
      <c r="R551" s="146"/>
    </row>
    <row r="552" spans="4:18" ht="16" hidden="1" thickBot="1">
      <c r="D552" s="52">
        <f t="shared" si="11"/>
        <v>548</v>
      </c>
      <c r="E552" s="60"/>
      <c r="F552" s="46" t="str">
        <f>IFERROR(VLOOKUP(Table21316202111[[#This Row],[Player No]],Table11[[No]:[Province]],2,0),"")</f>
        <v/>
      </c>
      <c r="G552" s="47" t="str">
        <f>IFERROR(VLOOKUP(Table213162038[[#This Row],[Player No]],Table11[[No]:[Province]],3,0),"")</f>
        <v/>
      </c>
      <c r="H552" s="167"/>
      <c r="I552" s="167"/>
      <c r="J552" s="56"/>
      <c r="K552" s="57"/>
      <c r="L552" s="57"/>
      <c r="M552" s="57"/>
      <c r="N552" s="57"/>
      <c r="O552" s="17"/>
      <c r="P552" s="18"/>
      <c r="Q552" s="18"/>
      <c r="R552" s="146"/>
    </row>
    <row r="553" spans="4:18" ht="16" hidden="1" thickBot="1">
      <c r="D553" s="52">
        <f t="shared" si="11"/>
        <v>549</v>
      </c>
      <c r="E553" s="60"/>
      <c r="F553" s="46" t="str">
        <f>IFERROR(VLOOKUP(Table21316202111[[#This Row],[Player No]],Table11[[No]:[Province]],2,0),"")</f>
        <v/>
      </c>
      <c r="G553" s="47" t="str">
        <f>IFERROR(VLOOKUP(Table213162038[[#This Row],[Player No]],Table11[[No]:[Province]],3,0),"")</f>
        <v/>
      </c>
      <c r="H553" s="167"/>
      <c r="I553" s="167"/>
      <c r="J553" s="56"/>
      <c r="K553" s="57"/>
      <c r="L553" s="57"/>
      <c r="M553" s="57"/>
      <c r="N553" s="57"/>
      <c r="O553" s="17"/>
      <c r="P553" s="18"/>
      <c r="Q553" s="18"/>
      <c r="R553" s="146"/>
    </row>
    <row r="554" spans="4:18" ht="16" hidden="1" thickBot="1">
      <c r="D554" s="52">
        <f t="shared" si="11"/>
        <v>550</v>
      </c>
      <c r="E554" s="60"/>
      <c r="F554" s="46" t="str">
        <f>IFERROR(VLOOKUP(Table21316202111[[#This Row],[Player No]],Table11[[No]:[Province]],2,0),"")</f>
        <v/>
      </c>
      <c r="G554" s="47" t="str">
        <f>IFERROR(VLOOKUP(Table213162038[[#This Row],[Player No]],Table11[[No]:[Province]],3,0),"")</f>
        <v/>
      </c>
      <c r="H554" s="167"/>
      <c r="I554" s="167"/>
      <c r="J554" s="56"/>
      <c r="K554" s="57"/>
      <c r="L554" s="57"/>
      <c r="M554" s="57"/>
      <c r="N554" s="57"/>
      <c r="O554" s="17"/>
      <c r="P554" s="18"/>
      <c r="Q554" s="18"/>
      <c r="R554" s="146"/>
    </row>
    <row r="555" spans="4:18" ht="16" hidden="1" thickBot="1">
      <c r="D555" s="52">
        <f t="shared" si="11"/>
        <v>551</v>
      </c>
      <c r="E555" s="60"/>
      <c r="F555" s="46" t="str">
        <f>IFERROR(VLOOKUP(Table21316202111[[#This Row],[Player No]],Table11[[No]:[Province]],2,0),"")</f>
        <v/>
      </c>
      <c r="G555" s="47" t="str">
        <f>IFERROR(VLOOKUP(Table213162038[[#This Row],[Player No]],Table11[[No]:[Province]],3,0),"")</f>
        <v/>
      </c>
      <c r="H555" s="167"/>
      <c r="I555" s="167"/>
      <c r="J555" s="56"/>
      <c r="K555" s="57"/>
      <c r="L555" s="57"/>
      <c r="M555" s="57"/>
      <c r="N555" s="57"/>
      <c r="O555" s="17"/>
      <c r="P555" s="18"/>
      <c r="Q555" s="18"/>
      <c r="R555" s="146"/>
    </row>
    <row r="556" spans="4:18" ht="16" hidden="1" thickBot="1">
      <c r="D556" s="52">
        <f t="shared" si="11"/>
        <v>552</v>
      </c>
      <c r="E556" s="60"/>
      <c r="F556" s="46" t="str">
        <f>IFERROR(VLOOKUP(Table21316202111[[#This Row],[Player No]],Table11[[No]:[Province]],2,0),"")</f>
        <v/>
      </c>
      <c r="G556" s="47" t="str">
        <f>IFERROR(VLOOKUP(Table213162038[[#This Row],[Player No]],Table11[[No]:[Province]],3,0),"")</f>
        <v/>
      </c>
      <c r="H556" s="167"/>
      <c r="I556" s="167"/>
      <c r="J556" s="56"/>
      <c r="K556" s="57"/>
      <c r="L556" s="57"/>
      <c r="M556" s="57"/>
      <c r="N556" s="57"/>
      <c r="O556" s="17"/>
      <c r="P556" s="18"/>
      <c r="Q556" s="18"/>
      <c r="R556" s="146"/>
    </row>
    <row r="557" spans="4:18" ht="16" hidden="1" thickBot="1">
      <c r="D557" s="52">
        <f t="shared" si="11"/>
        <v>553</v>
      </c>
      <c r="E557" s="60"/>
      <c r="F557" s="46" t="str">
        <f>IFERROR(VLOOKUP(Table21316202111[[#This Row],[Player No]],Table11[[No]:[Province]],2,0),"")</f>
        <v/>
      </c>
      <c r="G557" s="47" t="str">
        <f>IFERROR(VLOOKUP(Table213162038[[#This Row],[Player No]],Table11[[No]:[Province]],3,0),"")</f>
        <v/>
      </c>
      <c r="H557" s="167"/>
      <c r="I557" s="167"/>
      <c r="J557" s="56"/>
      <c r="K557" s="57"/>
      <c r="L557" s="57"/>
      <c r="M557" s="57"/>
      <c r="N557" s="57"/>
      <c r="O557" s="17"/>
      <c r="P557" s="18"/>
      <c r="Q557" s="18"/>
      <c r="R557" s="146"/>
    </row>
    <row r="558" spans="4:18" ht="16" hidden="1" thickBot="1">
      <c r="D558" s="52">
        <f t="shared" si="11"/>
        <v>554</v>
      </c>
      <c r="E558" s="60"/>
      <c r="F558" s="46" t="str">
        <f>IFERROR(VLOOKUP(Table21316202111[[#This Row],[Player No]],Table11[[No]:[Province]],2,0),"")</f>
        <v/>
      </c>
      <c r="G558" s="47" t="str">
        <f>IFERROR(VLOOKUP(Table213162038[[#This Row],[Player No]],Table11[[No]:[Province]],3,0),"")</f>
        <v/>
      </c>
      <c r="H558" s="167"/>
      <c r="I558" s="167"/>
      <c r="J558" s="56"/>
      <c r="K558" s="57"/>
      <c r="L558" s="57"/>
      <c r="M558" s="57"/>
      <c r="N558" s="57"/>
      <c r="O558" s="17"/>
      <c r="P558" s="18"/>
      <c r="Q558" s="18"/>
      <c r="R558" s="146"/>
    </row>
    <row r="559" spans="4:18" ht="16" hidden="1" thickBot="1">
      <c r="D559" s="52">
        <f t="shared" si="11"/>
        <v>555</v>
      </c>
      <c r="E559" s="60"/>
      <c r="F559" s="46" t="str">
        <f>IFERROR(VLOOKUP(Table21316202111[[#This Row],[Player No]],Table11[[No]:[Province]],2,0),"")</f>
        <v/>
      </c>
      <c r="G559" s="47" t="str">
        <f>IFERROR(VLOOKUP(Table213162038[[#This Row],[Player No]],Table11[[No]:[Province]],3,0),"")</f>
        <v/>
      </c>
      <c r="H559" s="167"/>
      <c r="I559" s="167"/>
      <c r="J559" s="56"/>
      <c r="K559" s="57"/>
      <c r="L559" s="57"/>
      <c r="M559" s="57"/>
      <c r="N559" s="57"/>
      <c r="O559" s="17"/>
      <c r="P559" s="18"/>
      <c r="Q559" s="18"/>
      <c r="R559" s="146"/>
    </row>
    <row r="560" spans="4:18" ht="16" hidden="1" thickBot="1">
      <c r="D560" s="52">
        <f t="shared" si="11"/>
        <v>556</v>
      </c>
      <c r="E560" s="60"/>
      <c r="F560" s="46" t="str">
        <f>IFERROR(VLOOKUP(Table21316202111[[#This Row],[Player No]],Table11[[No]:[Province]],2,0),"")</f>
        <v/>
      </c>
      <c r="G560" s="47" t="str">
        <f>IFERROR(VLOOKUP(Table213162038[[#This Row],[Player No]],Table11[[No]:[Province]],3,0),"")</f>
        <v/>
      </c>
      <c r="H560" s="167"/>
      <c r="I560" s="167"/>
      <c r="J560" s="56"/>
      <c r="K560" s="57"/>
      <c r="L560" s="57"/>
      <c r="M560" s="57"/>
      <c r="N560" s="57"/>
      <c r="O560" s="17"/>
      <c r="P560" s="18"/>
      <c r="Q560" s="18"/>
      <c r="R560" s="146"/>
    </row>
    <row r="561" spans="4:18" ht="16" hidden="1" thickBot="1">
      <c r="D561" s="52">
        <f t="shared" si="11"/>
        <v>557</v>
      </c>
      <c r="E561" s="60"/>
      <c r="F561" s="46" t="str">
        <f>IFERROR(VLOOKUP(Table21316202111[[#This Row],[Player No]],Table11[[No]:[Province]],2,0),"")</f>
        <v/>
      </c>
      <c r="G561" s="47" t="str">
        <f>IFERROR(VLOOKUP(Table213162038[[#This Row],[Player No]],Table11[[No]:[Province]],3,0),"")</f>
        <v/>
      </c>
      <c r="H561" s="167"/>
      <c r="I561" s="167"/>
      <c r="J561" s="56"/>
      <c r="K561" s="57"/>
      <c r="L561" s="57"/>
      <c r="M561" s="57"/>
      <c r="N561" s="57"/>
      <c r="O561" s="17"/>
      <c r="P561" s="18"/>
      <c r="Q561" s="18"/>
      <c r="R561" s="146"/>
    </row>
    <row r="562" spans="4:18" ht="16" hidden="1" thickBot="1">
      <c r="D562" s="52">
        <f t="shared" si="11"/>
        <v>558</v>
      </c>
      <c r="E562" s="60"/>
      <c r="F562" s="46" t="str">
        <f>IFERROR(VLOOKUP(Table21316202111[[#This Row],[Player No]],Table11[[No]:[Province]],2,0),"")</f>
        <v/>
      </c>
      <c r="G562" s="47" t="str">
        <f>IFERROR(VLOOKUP(Table213162038[[#This Row],[Player No]],Table11[[No]:[Province]],3,0),"")</f>
        <v/>
      </c>
      <c r="H562" s="167"/>
      <c r="I562" s="167"/>
      <c r="J562" s="56"/>
      <c r="K562" s="57"/>
      <c r="L562" s="57"/>
      <c r="M562" s="57"/>
      <c r="N562" s="57"/>
      <c r="O562" s="17"/>
      <c r="P562" s="18"/>
      <c r="Q562" s="18"/>
      <c r="R562" s="146"/>
    </row>
    <row r="563" spans="4:18" ht="16" hidden="1" thickBot="1">
      <c r="D563" s="52">
        <f t="shared" si="11"/>
        <v>559</v>
      </c>
      <c r="E563" s="60"/>
      <c r="F563" s="46" t="str">
        <f>IFERROR(VLOOKUP(Table21316202111[[#This Row],[Player No]],Table11[[No]:[Province]],2,0),"")</f>
        <v/>
      </c>
      <c r="G563" s="47" t="str">
        <f>IFERROR(VLOOKUP(Table213162038[[#This Row],[Player No]],Table11[[No]:[Province]],3,0),"")</f>
        <v/>
      </c>
      <c r="H563" s="167"/>
      <c r="I563" s="167"/>
      <c r="J563" s="56"/>
      <c r="K563" s="57"/>
      <c r="L563" s="57"/>
      <c r="M563" s="57"/>
      <c r="N563" s="57"/>
      <c r="O563" s="17"/>
      <c r="P563" s="18"/>
      <c r="Q563" s="18"/>
      <c r="R563" s="146"/>
    </row>
    <row r="564" spans="4:18" ht="16" hidden="1" thickBot="1">
      <c r="D564" s="52">
        <f t="shared" si="11"/>
        <v>560</v>
      </c>
      <c r="E564" s="60"/>
      <c r="F564" s="46" t="str">
        <f>IFERROR(VLOOKUP(Table21316202111[[#This Row],[Player No]],Table11[[No]:[Province]],2,0),"")</f>
        <v/>
      </c>
      <c r="G564" s="47" t="str">
        <f>IFERROR(VLOOKUP(Table213162038[[#This Row],[Player No]],Table11[[No]:[Province]],3,0),"")</f>
        <v/>
      </c>
      <c r="H564" s="167"/>
      <c r="I564" s="167"/>
      <c r="J564" s="56"/>
      <c r="K564" s="57"/>
      <c r="L564" s="57"/>
      <c r="M564" s="57"/>
      <c r="N564" s="57"/>
      <c r="O564" s="17"/>
      <c r="P564" s="18"/>
      <c r="Q564" s="18"/>
      <c r="R564" s="146"/>
    </row>
    <row r="565" spans="4:18" ht="16" hidden="1" thickBot="1">
      <c r="D565" s="52">
        <f t="shared" si="11"/>
        <v>561</v>
      </c>
      <c r="E565" s="60"/>
      <c r="F565" s="46" t="str">
        <f>IFERROR(VLOOKUP(Table21316202111[[#This Row],[Player No]],Table11[[No]:[Province]],2,0),"")</f>
        <v/>
      </c>
      <c r="G565" s="47" t="str">
        <f>IFERROR(VLOOKUP(Table213162038[[#This Row],[Player No]],Table11[[No]:[Province]],3,0),"")</f>
        <v/>
      </c>
      <c r="H565" s="167"/>
      <c r="I565" s="167"/>
      <c r="J565" s="56"/>
      <c r="K565" s="57"/>
      <c r="L565" s="57"/>
      <c r="M565" s="57"/>
      <c r="N565" s="57"/>
      <c r="O565" s="17"/>
      <c r="P565" s="18"/>
      <c r="Q565" s="18"/>
      <c r="R565" s="146"/>
    </row>
    <row r="566" spans="4:18" ht="16" hidden="1" thickBot="1">
      <c r="D566" s="52">
        <f t="shared" si="11"/>
        <v>562</v>
      </c>
      <c r="E566" s="60"/>
      <c r="F566" s="46" t="str">
        <f>IFERROR(VLOOKUP(Table21316202111[[#This Row],[Player No]],Table11[[No]:[Province]],2,0),"")</f>
        <v/>
      </c>
      <c r="G566" s="47" t="str">
        <f>IFERROR(VLOOKUP(Table213162038[[#This Row],[Player No]],Table11[[No]:[Province]],3,0),"")</f>
        <v/>
      </c>
      <c r="H566" s="167"/>
      <c r="I566" s="167"/>
      <c r="J566" s="56"/>
      <c r="K566" s="57"/>
      <c r="L566" s="57"/>
      <c r="M566" s="57"/>
      <c r="N566" s="57"/>
      <c r="O566" s="17"/>
      <c r="P566" s="18"/>
      <c r="Q566" s="18"/>
      <c r="R566" s="146"/>
    </row>
    <row r="567" spans="4:18" ht="16" hidden="1" thickBot="1">
      <c r="D567" s="52">
        <f t="shared" si="11"/>
        <v>563</v>
      </c>
      <c r="E567" s="60"/>
      <c r="F567" s="46" t="str">
        <f>IFERROR(VLOOKUP(Table21316202111[[#This Row],[Player No]],Table11[[No]:[Province]],2,0),"")</f>
        <v/>
      </c>
      <c r="G567" s="47" t="str">
        <f>IFERROR(VLOOKUP(Table213162038[[#This Row],[Player No]],Table11[[No]:[Province]],3,0),"")</f>
        <v/>
      </c>
      <c r="H567" s="167"/>
      <c r="I567" s="167"/>
      <c r="J567" s="56"/>
      <c r="K567" s="57"/>
      <c r="L567" s="57"/>
      <c r="M567" s="57"/>
      <c r="N567" s="57"/>
      <c r="O567" s="17"/>
      <c r="P567" s="18"/>
      <c r="Q567" s="18"/>
      <c r="R567" s="146"/>
    </row>
    <row r="568" spans="4:18" ht="16" hidden="1" thickBot="1">
      <c r="D568" s="52">
        <f t="shared" si="11"/>
        <v>564</v>
      </c>
      <c r="E568" s="60"/>
      <c r="F568" s="46" t="str">
        <f>IFERROR(VLOOKUP(Table21316202111[[#This Row],[Player No]],Table11[[No]:[Province]],2,0),"")</f>
        <v/>
      </c>
      <c r="G568" s="47" t="str">
        <f>IFERROR(VLOOKUP(Table213162038[[#This Row],[Player No]],Table11[[No]:[Province]],3,0),"")</f>
        <v/>
      </c>
      <c r="H568" s="167"/>
      <c r="I568" s="167"/>
      <c r="J568" s="56"/>
      <c r="K568" s="57"/>
      <c r="L568" s="57"/>
      <c r="M568" s="57"/>
      <c r="N568" s="57"/>
      <c r="O568" s="17"/>
      <c r="P568" s="18"/>
      <c r="Q568" s="18"/>
      <c r="R568" s="146"/>
    </row>
    <row r="569" spans="4:18" ht="16" hidden="1" thickBot="1">
      <c r="D569" s="52">
        <f t="shared" si="11"/>
        <v>565</v>
      </c>
      <c r="E569" s="60"/>
      <c r="F569" s="46" t="str">
        <f>IFERROR(VLOOKUP(Table21316202111[[#This Row],[Player No]],Table11[[No]:[Province]],2,0),"")</f>
        <v/>
      </c>
      <c r="G569" s="47" t="str">
        <f>IFERROR(VLOOKUP(Table213162038[[#This Row],[Player No]],Table11[[No]:[Province]],3,0),"")</f>
        <v/>
      </c>
      <c r="H569" s="167"/>
      <c r="I569" s="167"/>
      <c r="J569" s="56"/>
      <c r="K569" s="57"/>
      <c r="L569" s="57"/>
      <c r="M569" s="57"/>
      <c r="N569" s="57"/>
      <c r="O569" s="17"/>
      <c r="P569" s="18"/>
      <c r="Q569" s="18"/>
      <c r="R569" s="146"/>
    </row>
    <row r="570" spans="4:18" ht="16" hidden="1" thickBot="1">
      <c r="D570" s="52">
        <f t="shared" si="11"/>
        <v>566</v>
      </c>
      <c r="E570" s="60"/>
      <c r="F570" s="46" t="str">
        <f>IFERROR(VLOOKUP(Table21316202111[[#This Row],[Player No]],Table11[[No]:[Province]],2,0),"")</f>
        <v/>
      </c>
      <c r="G570" s="47" t="str">
        <f>IFERROR(VLOOKUP(Table213162038[[#This Row],[Player No]],Table11[[No]:[Province]],3,0),"")</f>
        <v/>
      </c>
      <c r="H570" s="167"/>
      <c r="I570" s="167"/>
      <c r="J570" s="56"/>
      <c r="K570" s="57"/>
      <c r="L570" s="57"/>
      <c r="M570" s="57"/>
      <c r="N570" s="57"/>
      <c r="O570" s="17"/>
      <c r="P570" s="18"/>
      <c r="Q570" s="18"/>
      <c r="R570" s="146"/>
    </row>
    <row r="571" spans="4:18" ht="16" hidden="1" thickBot="1">
      <c r="D571" s="52">
        <f t="shared" si="11"/>
        <v>567</v>
      </c>
      <c r="E571" s="60"/>
      <c r="F571" s="46" t="str">
        <f>IFERROR(VLOOKUP(Table21316202111[[#This Row],[Player No]],Table11[[No]:[Province]],2,0),"")</f>
        <v/>
      </c>
      <c r="G571" s="47" t="str">
        <f>IFERROR(VLOOKUP(Table213162038[[#This Row],[Player No]],Table11[[No]:[Province]],3,0),"")</f>
        <v/>
      </c>
      <c r="H571" s="167"/>
      <c r="I571" s="167"/>
      <c r="J571" s="56"/>
      <c r="K571" s="57"/>
      <c r="L571" s="57"/>
      <c r="M571" s="57"/>
      <c r="N571" s="57"/>
      <c r="O571" s="17"/>
      <c r="P571" s="18"/>
      <c r="Q571" s="18"/>
      <c r="R571" s="146"/>
    </row>
    <row r="572" spans="4:18" ht="16" hidden="1" thickBot="1">
      <c r="D572" s="52">
        <f t="shared" si="11"/>
        <v>568</v>
      </c>
      <c r="E572" s="60"/>
      <c r="F572" s="46" t="str">
        <f>IFERROR(VLOOKUP(Table21316202111[[#This Row],[Player No]],Table11[[No]:[Province]],2,0),"")</f>
        <v/>
      </c>
      <c r="G572" s="47" t="str">
        <f>IFERROR(VLOOKUP(Table213162038[[#This Row],[Player No]],Table11[[No]:[Province]],3,0),"")</f>
        <v/>
      </c>
      <c r="H572" s="167"/>
      <c r="I572" s="167"/>
      <c r="J572" s="56"/>
      <c r="K572" s="57"/>
      <c r="L572" s="57"/>
      <c r="M572" s="57"/>
      <c r="N572" s="57"/>
      <c r="O572" s="17"/>
      <c r="P572" s="18"/>
      <c r="Q572" s="18"/>
      <c r="R572" s="146"/>
    </row>
    <row r="573" spans="4:18" ht="16" hidden="1" thickBot="1">
      <c r="D573" s="52">
        <f t="shared" si="11"/>
        <v>569</v>
      </c>
      <c r="E573" s="60"/>
      <c r="F573" s="46" t="str">
        <f>IFERROR(VLOOKUP(Table21316202111[[#This Row],[Player No]],Table11[[No]:[Province]],2,0),"")</f>
        <v/>
      </c>
      <c r="G573" s="47" t="str">
        <f>IFERROR(VLOOKUP(Table213162038[[#This Row],[Player No]],Table11[[No]:[Province]],3,0),"")</f>
        <v/>
      </c>
      <c r="H573" s="167"/>
      <c r="I573" s="167"/>
      <c r="J573" s="56"/>
      <c r="K573" s="57"/>
      <c r="L573" s="57"/>
      <c r="M573" s="57"/>
      <c r="N573" s="57"/>
      <c r="O573" s="17"/>
      <c r="P573" s="18"/>
      <c r="Q573" s="18"/>
      <c r="R573" s="146"/>
    </row>
    <row r="574" spans="4:18" ht="16" hidden="1" thickBot="1">
      <c r="D574" s="52">
        <f t="shared" si="11"/>
        <v>570</v>
      </c>
      <c r="E574" s="60"/>
      <c r="F574" s="46" t="str">
        <f>IFERROR(VLOOKUP(Table21316202111[[#This Row],[Player No]],Table11[[No]:[Province]],2,0),"")</f>
        <v/>
      </c>
      <c r="G574" s="47" t="str">
        <f>IFERROR(VLOOKUP(Table213162038[[#This Row],[Player No]],Table11[[No]:[Province]],3,0),"")</f>
        <v/>
      </c>
      <c r="H574" s="167"/>
      <c r="I574" s="167"/>
      <c r="J574" s="56"/>
      <c r="K574" s="57"/>
      <c r="L574" s="57"/>
      <c r="M574" s="57"/>
      <c r="N574" s="57"/>
      <c r="O574" s="17"/>
      <c r="P574" s="18"/>
      <c r="Q574" s="18"/>
      <c r="R574" s="146"/>
    </row>
    <row r="575" spans="4:18" ht="16" hidden="1" thickBot="1">
      <c r="D575" s="52">
        <f t="shared" si="11"/>
        <v>571</v>
      </c>
      <c r="E575" s="60"/>
      <c r="F575" s="46" t="str">
        <f>IFERROR(VLOOKUP(Table21316202111[[#This Row],[Player No]],Table11[[No]:[Province]],2,0),"")</f>
        <v/>
      </c>
      <c r="G575" s="47" t="str">
        <f>IFERROR(VLOOKUP(Table213162038[[#This Row],[Player No]],Table11[[No]:[Province]],3,0),"")</f>
        <v/>
      </c>
      <c r="H575" s="167"/>
      <c r="I575" s="167"/>
      <c r="J575" s="56"/>
      <c r="K575" s="57"/>
      <c r="L575" s="57"/>
      <c r="M575" s="57"/>
      <c r="N575" s="57"/>
      <c r="O575" s="17"/>
      <c r="P575" s="18"/>
      <c r="Q575" s="18"/>
      <c r="R575" s="146"/>
    </row>
    <row r="576" spans="4:18" ht="16" hidden="1" thickBot="1">
      <c r="D576" s="52">
        <f t="shared" si="11"/>
        <v>572</v>
      </c>
      <c r="E576" s="60"/>
      <c r="F576" s="46" t="str">
        <f>IFERROR(VLOOKUP(Table21316202111[[#This Row],[Player No]],Table11[[No]:[Province]],2,0),"")</f>
        <v/>
      </c>
      <c r="G576" s="47" t="str">
        <f>IFERROR(VLOOKUP(Table213162038[[#This Row],[Player No]],Table11[[No]:[Province]],3,0),"")</f>
        <v/>
      </c>
      <c r="H576" s="167"/>
      <c r="I576" s="167"/>
      <c r="J576" s="56"/>
      <c r="K576" s="57"/>
      <c r="L576" s="57"/>
      <c r="M576" s="57"/>
      <c r="N576" s="57"/>
      <c r="O576" s="17"/>
      <c r="P576" s="18"/>
      <c r="Q576" s="18"/>
      <c r="R576" s="146"/>
    </row>
    <row r="577" spans="4:18" ht="16" hidden="1" thickBot="1">
      <c r="D577" s="52">
        <f t="shared" si="11"/>
        <v>573</v>
      </c>
      <c r="E577" s="60"/>
      <c r="F577" s="46" t="str">
        <f>IFERROR(VLOOKUP(Table21316202111[[#This Row],[Player No]],Table11[[No]:[Province]],2,0),"")</f>
        <v/>
      </c>
      <c r="G577" s="47" t="str">
        <f>IFERROR(VLOOKUP(Table213162038[[#This Row],[Player No]],Table11[[No]:[Province]],3,0),"")</f>
        <v/>
      </c>
      <c r="H577" s="167"/>
      <c r="I577" s="167"/>
      <c r="J577" s="56"/>
      <c r="K577" s="57"/>
      <c r="L577" s="57"/>
      <c r="M577" s="57"/>
      <c r="N577" s="57"/>
      <c r="O577" s="17"/>
      <c r="P577" s="18"/>
      <c r="Q577" s="18"/>
      <c r="R577" s="146"/>
    </row>
    <row r="578" spans="4:18" ht="16" hidden="1" thickBot="1">
      <c r="D578" s="52">
        <f t="shared" si="11"/>
        <v>574</v>
      </c>
      <c r="E578" s="60"/>
      <c r="F578" s="46" t="str">
        <f>IFERROR(VLOOKUP(Table21316202111[[#This Row],[Player No]],Table11[[No]:[Province]],2,0),"")</f>
        <v/>
      </c>
      <c r="G578" s="47" t="str">
        <f>IFERROR(VLOOKUP(Table213162038[[#This Row],[Player No]],Table11[[No]:[Province]],3,0),"")</f>
        <v/>
      </c>
      <c r="H578" s="167"/>
      <c r="I578" s="167"/>
      <c r="J578" s="56"/>
      <c r="K578" s="57"/>
      <c r="L578" s="57"/>
      <c r="M578" s="57"/>
      <c r="N578" s="57"/>
      <c r="O578" s="17"/>
      <c r="P578" s="18"/>
      <c r="Q578" s="18"/>
      <c r="R578" s="146"/>
    </row>
    <row r="579" spans="4:18" ht="16" hidden="1" thickBot="1">
      <c r="D579" s="52">
        <f t="shared" si="11"/>
        <v>575</v>
      </c>
      <c r="E579" s="60"/>
      <c r="F579" s="46" t="str">
        <f>IFERROR(VLOOKUP(Table21316202111[[#This Row],[Player No]],Table11[[No]:[Province]],2,0),"")</f>
        <v/>
      </c>
      <c r="G579" s="47" t="str">
        <f>IFERROR(VLOOKUP(Table213162038[[#This Row],[Player No]],Table11[[No]:[Province]],3,0),"")</f>
        <v/>
      </c>
      <c r="H579" s="167"/>
      <c r="I579" s="167"/>
      <c r="J579" s="56"/>
      <c r="K579" s="57"/>
      <c r="L579" s="57"/>
      <c r="M579" s="57"/>
      <c r="N579" s="57"/>
      <c r="O579" s="17"/>
      <c r="P579" s="18"/>
      <c r="Q579" s="18"/>
      <c r="R579" s="146"/>
    </row>
    <row r="580" spans="4:18" ht="16" hidden="1" thickBot="1">
      <c r="D580" s="52">
        <f t="shared" si="11"/>
        <v>576</v>
      </c>
      <c r="E580" s="60"/>
      <c r="F580" s="46" t="str">
        <f>IFERROR(VLOOKUP(Table21316202111[[#This Row],[Player No]],Table11[[No]:[Province]],2,0),"")</f>
        <v/>
      </c>
      <c r="G580" s="47" t="str">
        <f>IFERROR(VLOOKUP(Table213162038[[#This Row],[Player No]],Table11[[No]:[Province]],3,0),"")</f>
        <v/>
      </c>
      <c r="H580" s="167"/>
      <c r="I580" s="167"/>
      <c r="J580" s="56"/>
      <c r="K580" s="57"/>
      <c r="L580" s="57"/>
      <c r="M580" s="57"/>
      <c r="N580" s="57"/>
      <c r="O580" s="17"/>
      <c r="P580" s="18"/>
      <c r="Q580" s="18"/>
      <c r="R580" s="146"/>
    </row>
    <row r="581" spans="4:18" ht="16" hidden="1" thickBot="1">
      <c r="D581" s="52">
        <f t="shared" si="11"/>
        <v>577</v>
      </c>
      <c r="E581" s="60"/>
      <c r="F581" s="46" t="str">
        <f>IFERROR(VLOOKUP(Table21316202111[[#This Row],[Player No]],Table11[[No]:[Province]],2,0),"")</f>
        <v/>
      </c>
      <c r="G581" s="47" t="str">
        <f>IFERROR(VLOOKUP(Table213162038[[#This Row],[Player No]],Table11[[No]:[Province]],3,0),"")</f>
        <v/>
      </c>
      <c r="H581" s="167"/>
      <c r="I581" s="167"/>
      <c r="J581" s="56"/>
      <c r="K581" s="57"/>
      <c r="L581" s="57"/>
      <c r="M581" s="57"/>
      <c r="N581" s="57"/>
      <c r="O581" s="17"/>
      <c r="P581" s="18"/>
      <c r="Q581" s="18"/>
      <c r="R581" s="146"/>
    </row>
    <row r="582" spans="4:18" ht="16" hidden="1" thickBot="1">
      <c r="D582" s="52">
        <f t="shared" ref="D582:D645" si="12">D581+1</f>
        <v>578</v>
      </c>
      <c r="E582" s="60"/>
      <c r="F582" s="46" t="str">
        <f>IFERROR(VLOOKUP(Table21316202111[[#This Row],[Player No]],Table11[[No]:[Province]],2,0),"")</f>
        <v/>
      </c>
      <c r="G582" s="47" t="str">
        <f>IFERROR(VLOOKUP(Table213162038[[#This Row],[Player No]],Table11[[No]:[Province]],3,0),"")</f>
        <v/>
      </c>
      <c r="H582" s="167"/>
      <c r="I582" s="167"/>
      <c r="J582" s="56"/>
      <c r="K582" s="57"/>
      <c r="L582" s="57"/>
      <c r="M582" s="57"/>
      <c r="N582" s="57"/>
      <c r="O582" s="17"/>
      <c r="P582" s="18"/>
      <c r="Q582" s="18"/>
      <c r="R582" s="146"/>
    </row>
    <row r="583" spans="4:18" ht="16" hidden="1" thickBot="1">
      <c r="D583" s="52">
        <f t="shared" si="12"/>
        <v>579</v>
      </c>
      <c r="E583" s="60"/>
      <c r="F583" s="46" t="str">
        <f>IFERROR(VLOOKUP(Table21316202111[[#This Row],[Player No]],Table11[[No]:[Province]],2,0),"")</f>
        <v/>
      </c>
      <c r="G583" s="47" t="str">
        <f>IFERROR(VLOOKUP(Table213162038[[#This Row],[Player No]],Table11[[No]:[Province]],3,0),"")</f>
        <v/>
      </c>
      <c r="H583" s="167"/>
      <c r="I583" s="167"/>
      <c r="J583" s="56"/>
      <c r="K583" s="57"/>
      <c r="L583" s="57"/>
      <c r="M583" s="57"/>
      <c r="N583" s="57"/>
      <c r="O583" s="17"/>
      <c r="P583" s="18"/>
      <c r="Q583" s="18"/>
      <c r="R583" s="146"/>
    </row>
    <row r="584" spans="4:18" ht="16" hidden="1" thickBot="1">
      <c r="D584" s="52">
        <f t="shared" si="12"/>
        <v>580</v>
      </c>
      <c r="E584" s="60"/>
      <c r="F584" s="46" t="str">
        <f>IFERROR(VLOOKUP(Table21316202111[[#This Row],[Player No]],Table11[[No]:[Province]],2,0),"")</f>
        <v/>
      </c>
      <c r="G584" s="47" t="str">
        <f>IFERROR(VLOOKUP(Table213162038[[#This Row],[Player No]],Table11[[No]:[Province]],3,0),"")</f>
        <v/>
      </c>
      <c r="H584" s="167"/>
      <c r="I584" s="167"/>
      <c r="J584" s="56"/>
      <c r="K584" s="57"/>
      <c r="L584" s="57"/>
      <c r="M584" s="57"/>
      <c r="N584" s="57"/>
      <c r="O584" s="17"/>
      <c r="P584" s="18"/>
      <c r="Q584" s="18"/>
      <c r="R584" s="146"/>
    </row>
    <row r="585" spans="4:18" ht="16" hidden="1" thickBot="1">
      <c r="D585" s="52">
        <f t="shared" si="12"/>
        <v>581</v>
      </c>
      <c r="E585" s="60"/>
      <c r="F585" s="46" t="str">
        <f>IFERROR(VLOOKUP(Table21316202111[[#This Row],[Player No]],Table11[[No]:[Province]],2,0),"")</f>
        <v/>
      </c>
      <c r="G585" s="47" t="str">
        <f>IFERROR(VLOOKUP(Table213162038[[#This Row],[Player No]],Table11[[No]:[Province]],3,0),"")</f>
        <v/>
      </c>
      <c r="H585" s="167"/>
      <c r="I585" s="167"/>
      <c r="J585" s="56"/>
      <c r="K585" s="57"/>
      <c r="L585" s="57"/>
      <c r="M585" s="57"/>
      <c r="N585" s="57"/>
      <c r="O585" s="17"/>
      <c r="P585" s="18"/>
      <c r="Q585" s="18"/>
      <c r="R585" s="146"/>
    </row>
    <row r="586" spans="4:18" ht="16" hidden="1" thickBot="1">
      <c r="D586" s="52">
        <f t="shared" si="12"/>
        <v>582</v>
      </c>
      <c r="E586" s="60"/>
      <c r="F586" s="46" t="str">
        <f>IFERROR(VLOOKUP(Table21316202111[[#This Row],[Player No]],Table11[[No]:[Province]],2,0),"")</f>
        <v/>
      </c>
      <c r="G586" s="47" t="str">
        <f>IFERROR(VLOOKUP(Table213162038[[#This Row],[Player No]],Table11[[No]:[Province]],3,0),"")</f>
        <v/>
      </c>
      <c r="H586" s="167"/>
      <c r="I586" s="167"/>
      <c r="J586" s="56"/>
      <c r="K586" s="57"/>
      <c r="L586" s="57"/>
      <c r="M586" s="57"/>
      <c r="N586" s="57"/>
      <c r="O586" s="17"/>
      <c r="P586" s="18"/>
      <c r="Q586" s="18"/>
      <c r="R586" s="146"/>
    </row>
    <row r="587" spans="4:18" ht="16" hidden="1" thickBot="1">
      <c r="D587" s="52">
        <f t="shared" si="12"/>
        <v>583</v>
      </c>
      <c r="E587" s="60"/>
      <c r="F587" s="46" t="str">
        <f>IFERROR(VLOOKUP(Table21316202111[[#This Row],[Player No]],Table11[[No]:[Province]],2,0),"")</f>
        <v/>
      </c>
      <c r="G587" s="47" t="str">
        <f>IFERROR(VLOOKUP(Table213162038[[#This Row],[Player No]],Table11[[No]:[Province]],3,0),"")</f>
        <v/>
      </c>
      <c r="H587" s="167"/>
      <c r="I587" s="167"/>
      <c r="J587" s="56"/>
      <c r="K587" s="57"/>
      <c r="L587" s="57"/>
      <c r="M587" s="57"/>
      <c r="N587" s="57"/>
      <c r="O587" s="17"/>
      <c r="P587" s="18"/>
      <c r="Q587" s="18"/>
      <c r="R587" s="146"/>
    </row>
    <row r="588" spans="4:18" ht="16" hidden="1" thickBot="1">
      <c r="D588" s="52">
        <f t="shared" si="12"/>
        <v>584</v>
      </c>
      <c r="E588" s="60"/>
      <c r="F588" s="46" t="str">
        <f>IFERROR(VLOOKUP(Table21316202111[[#This Row],[Player No]],Table11[[No]:[Province]],2,0),"")</f>
        <v/>
      </c>
      <c r="G588" s="47" t="str">
        <f>IFERROR(VLOOKUP(Table213162038[[#This Row],[Player No]],Table11[[No]:[Province]],3,0),"")</f>
        <v/>
      </c>
      <c r="H588" s="167"/>
      <c r="I588" s="167"/>
      <c r="J588" s="56"/>
      <c r="K588" s="57"/>
      <c r="L588" s="57"/>
      <c r="M588" s="57"/>
      <c r="N588" s="57"/>
      <c r="O588" s="17"/>
      <c r="P588" s="18"/>
      <c r="Q588" s="18"/>
      <c r="R588" s="146"/>
    </row>
    <row r="589" spans="4:18" ht="16" hidden="1" thickBot="1">
      <c r="D589" s="52">
        <f t="shared" si="12"/>
        <v>585</v>
      </c>
      <c r="E589" s="60"/>
      <c r="F589" s="46" t="str">
        <f>IFERROR(VLOOKUP(Table21316202111[[#This Row],[Player No]],Table11[[No]:[Province]],2,0),"")</f>
        <v/>
      </c>
      <c r="G589" s="47" t="str">
        <f>IFERROR(VLOOKUP(Table213162038[[#This Row],[Player No]],Table11[[No]:[Province]],3,0),"")</f>
        <v/>
      </c>
      <c r="H589" s="167"/>
      <c r="I589" s="167"/>
      <c r="J589" s="56"/>
      <c r="K589" s="57"/>
      <c r="L589" s="57"/>
      <c r="M589" s="57"/>
      <c r="N589" s="57"/>
      <c r="O589" s="17"/>
      <c r="P589" s="18"/>
      <c r="Q589" s="18"/>
      <c r="R589" s="146"/>
    </row>
    <row r="590" spans="4:18" ht="16" hidden="1" thickBot="1">
      <c r="D590" s="52">
        <f t="shared" si="12"/>
        <v>586</v>
      </c>
      <c r="E590" s="60"/>
      <c r="F590" s="46" t="str">
        <f>IFERROR(VLOOKUP(Table21316202111[[#This Row],[Player No]],Table11[[No]:[Province]],2,0),"")</f>
        <v/>
      </c>
      <c r="G590" s="47" t="str">
        <f>IFERROR(VLOOKUP(Table213162038[[#This Row],[Player No]],Table11[[No]:[Province]],3,0),"")</f>
        <v/>
      </c>
      <c r="H590" s="167"/>
      <c r="I590" s="167"/>
      <c r="J590" s="56"/>
      <c r="K590" s="57"/>
      <c r="L590" s="57"/>
      <c r="M590" s="57"/>
      <c r="N590" s="57"/>
      <c r="O590" s="17"/>
      <c r="P590" s="18"/>
      <c r="Q590" s="18"/>
      <c r="R590" s="146"/>
    </row>
    <row r="591" spans="4:18" ht="16" hidden="1" thickBot="1">
      <c r="D591" s="52">
        <f t="shared" si="12"/>
        <v>587</v>
      </c>
      <c r="E591" s="60"/>
      <c r="F591" s="46" t="str">
        <f>IFERROR(VLOOKUP(Table21316202111[[#This Row],[Player No]],Table11[[No]:[Province]],2,0),"")</f>
        <v/>
      </c>
      <c r="G591" s="47" t="str">
        <f>IFERROR(VLOOKUP(Table213162038[[#This Row],[Player No]],Table11[[No]:[Province]],3,0),"")</f>
        <v/>
      </c>
      <c r="H591" s="167"/>
      <c r="I591" s="167"/>
      <c r="J591" s="56"/>
      <c r="K591" s="57"/>
      <c r="L591" s="57"/>
      <c r="M591" s="57"/>
      <c r="N591" s="57"/>
      <c r="O591" s="17"/>
      <c r="P591" s="18"/>
      <c r="Q591" s="18"/>
      <c r="R591" s="146"/>
    </row>
    <row r="592" spans="4:18" ht="16" hidden="1" thickBot="1">
      <c r="D592" s="52">
        <f t="shared" si="12"/>
        <v>588</v>
      </c>
      <c r="E592" s="60"/>
      <c r="F592" s="46" t="str">
        <f>IFERROR(VLOOKUP(Table21316202111[[#This Row],[Player No]],Table11[[No]:[Province]],2,0),"")</f>
        <v/>
      </c>
      <c r="G592" s="47" t="str">
        <f>IFERROR(VLOOKUP(Table213162038[[#This Row],[Player No]],Table11[[No]:[Province]],3,0),"")</f>
        <v/>
      </c>
      <c r="H592" s="167"/>
      <c r="I592" s="167"/>
      <c r="J592" s="56"/>
      <c r="K592" s="57"/>
      <c r="L592" s="57"/>
      <c r="M592" s="57"/>
      <c r="N592" s="57"/>
      <c r="O592" s="17"/>
      <c r="P592" s="18"/>
      <c r="Q592" s="18"/>
      <c r="R592" s="146"/>
    </row>
    <row r="593" spans="4:18" ht="16" hidden="1" thickBot="1">
      <c r="D593" s="52">
        <f t="shared" si="12"/>
        <v>589</v>
      </c>
      <c r="E593" s="60"/>
      <c r="F593" s="46" t="str">
        <f>IFERROR(VLOOKUP(Table21316202111[[#This Row],[Player No]],Table11[[No]:[Province]],2,0),"")</f>
        <v/>
      </c>
      <c r="G593" s="47" t="str">
        <f>IFERROR(VLOOKUP(Table213162038[[#This Row],[Player No]],Table11[[No]:[Province]],3,0),"")</f>
        <v/>
      </c>
      <c r="H593" s="167"/>
      <c r="I593" s="167"/>
      <c r="J593" s="56"/>
      <c r="K593" s="57"/>
      <c r="L593" s="57"/>
      <c r="M593" s="57"/>
      <c r="N593" s="57"/>
      <c r="O593" s="17"/>
      <c r="P593" s="18"/>
      <c r="Q593" s="18"/>
      <c r="R593" s="146"/>
    </row>
    <row r="594" spans="4:18" ht="16" hidden="1" thickBot="1">
      <c r="D594" s="52">
        <f t="shared" si="12"/>
        <v>590</v>
      </c>
      <c r="E594" s="60"/>
      <c r="F594" s="46" t="str">
        <f>IFERROR(VLOOKUP(Table21316202111[[#This Row],[Player No]],Table11[[No]:[Province]],2,0),"")</f>
        <v/>
      </c>
      <c r="G594" s="47" t="str">
        <f>IFERROR(VLOOKUP(Table213162038[[#This Row],[Player No]],Table11[[No]:[Province]],3,0),"")</f>
        <v/>
      </c>
      <c r="H594" s="167"/>
      <c r="I594" s="167"/>
      <c r="J594" s="56"/>
      <c r="K594" s="57"/>
      <c r="L594" s="57"/>
      <c r="M594" s="57"/>
      <c r="N594" s="57"/>
      <c r="O594" s="17"/>
      <c r="P594" s="18"/>
      <c r="Q594" s="18"/>
      <c r="R594" s="146"/>
    </row>
    <row r="595" spans="4:18" ht="16" hidden="1" thickBot="1">
      <c r="D595" s="52">
        <f t="shared" si="12"/>
        <v>591</v>
      </c>
      <c r="E595" s="60"/>
      <c r="F595" s="46" t="str">
        <f>IFERROR(VLOOKUP(Table21316202111[[#This Row],[Player No]],Table11[[No]:[Province]],2,0),"")</f>
        <v/>
      </c>
      <c r="G595" s="47" t="str">
        <f>IFERROR(VLOOKUP(Table213162038[[#This Row],[Player No]],Table11[[No]:[Province]],3,0),"")</f>
        <v/>
      </c>
      <c r="H595" s="167"/>
      <c r="I595" s="167"/>
      <c r="J595" s="56"/>
      <c r="K595" s="57"/>
      <c r="L595" s="57"/>
      <c r="M595" s="57"/>
      <c r="N595" s="57"/>
      <c r="O595" s="17"/>
      <c r="P595" s="18"/>
      <c r="Q595" s="18"/>
      <c r="R595" s="146"/>
    </row>
    <row r="596" spans="4:18" ht="16" hidden="1" thickBot="1">
      <c r="D596" s="52">
        <f t="shared" si="12"/>
        <v>592</v>
      </c>
      <c r="E596" s="60"/>
      <c r="F596" s="46" t="str">
        <f>IFERROR(VLOOKUP(Table21316202111[[#This Row],[Player No]],Table11[[No]:[Province]],2,0),"")</f>
        <v/>
      </c>
      <c r="G596" s="47" t="str">
        <f>IFERROR(VLOOKUP(Table213162038[[#This Row],[Player No]],Table11[[No]:[Province]],3,0),"")</f>
        <v/>
      </c>
      <c r="H596" s="167"/>
      <c r="I596" s="167"/>
      <c r="J596" s="56"/>
      <c r="K596" s="57"/>
      <c r="L596" s="57"/>
      <c r="M596" s="57"/>
      <c r="N596" s="57"/>
      <c r="O596" s="17"/>
      <c r="P596" s="18"/>
      <c r="Q596" s="18"/>
      <c r="R596" s="146"/>
    </row>
    <row r="597" spans="4:18" ht="16" hidden="1" thickBot="1">
      <c r="D597" s="52">
        <f t="shared" si="12"/>
        <v>593</v>
      </c>
      <c r="E597" s="60"/>
      <c r="F597" s="46" t="str">
        <f>IFERROR(VLOOKUP(Table21316202111[[#This Row],[Player No]],Table11[[No]:[Province]],2,0),"")</f>
        <v/>
      </c>
      <c r="G597" s="47" t="str">
        <f>IFERROR(VLOOKUP(Table213162038[[#This Row],[Player No]],Table11[[No]:[Province]],3,0),"")</f>
        <v/>
      </c>
      <c r="H597" s="167"/>
      <c r="I597" s="167"/>
      <c r="J597" s="56"/>
      <c r="K597" s="57"/>
      <c r="L597" s="57"/>
      <c r="M597" s="57"/>
      <c r="N597" s="57"/>
      <c r="O597" s="17"/>
      <c r="P597" s="18"/>
      <c r="Q597" s="18"/>
      <c r="R597" s="146"/>
    </row>
    <row r="598" spans="4:18" ht="16" hidden="1" thickBot="1">
      <c r="D598" s="52">
        <f t="shared" si="12"/>
        <v>594</v>
      </c>
      <c r="E598" s="60"/>
      <c r="F598" s="46" t="str">
        <f>IFERROR(VLOOKUP(Table21316202111[[#This Row],[Player No]],Table11[[No]:[Province]],2,0),"")</f>
        <v/>
      </c>
      <c r="G598" s="47" t="str">
        <f>IFERROR(VLOOKUP(Table213162038[[#This Row],[Player No]],Table11[[No]:[Province]],3,0),"")</f>
        <v/>
      </c>
      <c r="H598" s="167"/>
      <c r="I598" s="167"/>
      <c r="J598" s="56"/>
      <c r="K598" s="57"/>
      <c r="L598" s="57"/>
      <c r="M598" s="57"/>
      <c r="N598" s="57"/>
      <c r="O598" s="17"/>
      <c r="P598" s="18"/>
      <c r="Q598" s="18"/>
      <c r="R598" s="146"/>
    </row>
    <row r="599" spans="4:18" ht="16" hidden="1" thickBot="1">
      <c r="D599" s="52">
        <f t="shared" si="12"/>
        <v>595</v>
      </c>
      <c r="E599" s="60"/>
      <c r="F599" s="46" t="str">
        <f>IFERROR(VLOOKUP(Table21316202111[[#This Row],[Player No]],Table11[[No]:[Province]],2,0),"")</f>
        <v/>
      </c>
      <c r="G599" s="47" t="str">
        <f>IFERROR(VLOOKUP(Table213162038[[#This Row],[Player No]],Table11[[No]:[Province]],3,0),"")</f>
        <v/>
      </c>
      <c r="H599" s="167"/>
      <c r="I599" s="167"/>
      <c r="J599" s="56"/>
      <c r="K599" s="57"/>
      <c r="L599" s="57"/>
      <c r="M599" s="57"/>
      <c r="N599" s="57"/>
      <c r="O599" s="17"/>
      <c r="P599" s="18"/>
      <c r="Q599" s="18"/>
      <c r="R599" s="146"/>
    </row>
    <row r="600" spans="4:18" ht="16" hidden="1" thickBot="1">
      <c r="D600" s="52">
        <f t="shared" si="12"/>
        <v>596</v>
      </c>
      <c r="E600" s="60"/>
      <c r="F600" s="46" t="str">
        <f>IFERROR(VLOOKUP(Table21316202111[[#This Row],[Player No]],Table11[[No]:[Province]],2,0),"")</f>
        <v/>
      </c>
      <c r="G600" s="47" t="str">
        <f>IFERROR(VLOOKUP(Table213162038[[#This Row],[Player No]],Table11[[No]:[Province]],3,0),"")</f>
        <v/>
      </c>
      <c r="H600" s="167"/>
      <c r="I600" s="167"/>
      <c r="J600" s="56"/>
      <c r="K600" s="57"/>
      <c r="L600" s="57"/>
      <c r="M600" s="57"/>
      <c r="N600" s="57"/>
      <c r="O600" s="17"/>
      <c r="P600" s="18"/>
      <c r="Q600" s="18"/>
      <c r="R600" s="146"/>
    </row>
    <row r="601" spans="4:18" ht="16" hidden="1" thickBot="1">
      <c r="D601" s="52">
        <f t="shared" si="12"/>
        <v>597</v>
      </c>
      <c r="E601" s="60"/>
      <c r="F601" s="46" t="str">
        <f>IFERROR(VLOOKUP(Table21316202111[[#This Row],[Player No]],Table11[[No]:[Province]],2,0),"")</f>
        <v/>
      </c>
      <c r="G601" s="47" t="str">
        <f>IFERROR(VLOOKUP(Table213162038[[#This Row],[Player No]],Table11[[No]:[Province]],3,0),"")</f>
        <v/>
      </c>
      <c r="H601" s="167"/>
      <c r="I601" s="167"/>
      <c r="J601" s="56"/>
      <c r="K601" s="57"/>
      <c r="L601" s="57"/>
      <c r="M601" s="57"/>
      <c r="N601" s="57"/>
      <c r="O601" s="17"/>
      <c r="P601" s="18"/>
      <c r="Q601" s="18"/>
      <c r="R601" s="146"/>
    </row>
    <row r="602" spans="4:18" ht="16" hidden="1" thickBot="1">
      <c r="D602" s="52">
        <f t="shared" si="12"/>
        <v>598</v>
      </c>
      <c r="E602" s="60"/>
      <c r="F602" s="46" t="str">
        <f>IFERROR(VLOOKUP(Table21316202111[[#This Row],[Player No]],Table11[[No]:[Province]],2,0),"")</f>
        <v/>
      </c>
      <c r="G602" s="47" t="str">
        <f>IFERROR(VLOOKUP(Table213162038[[#This Row],[Player No]],Table11[[No]:[Province]],3,0),"")</f>
        <v/>
      </c>
      <c r="H602" s="167"/>
      <c r="I602" s="167"/>
      <c r="J602" s="56"/>
      <c r="K602" s="57"/>
      <c r="L602" s="57"/>
      <c r="M602" s="57"/>
      <c r="N602" s="57"/>
      <c r="O602" s="17"/>
      <c r="P602" s="18"/>
      <c r="Q602" s="18"/>
      <c r="R602" s="146"/>
    </row>
    <row r="603" spans="4:18" ht="16" hidden="1" thickBot="1">
      <c r="D603" s="52">
        <f t="shared" si="12"/>
        <v>599</v>
      </c>
      <c r="E603" s="60"/>
      <c r="F603" s="46" t="str">
        <f>IFERROR(VLOOKUP(Table21316202111[[#This Row],[Player No]],Table11[[No]:[Province]],2,0),"")</f>
        <v/>
      </c>
      <c r="G603" s="47" t="str">
        <f>IFERROR(VLOOKUP(Table213162038[[#This Row],[Player No]],Table11[[No]:[Province]],3,0),"")</f>
        <v/>
      </c>
      <c r="H603" s="167"/>
      <c r="I603" s="167"/>
      <c r="J603" s="56"/>
      <c r="K603" s="57"/>
      <c r="L603" s="57"/>
      <c r="M603" s="57"/>
      <c r="N603" s="57"/>
      <c r="O603" s="17"/>
      <c r="P603" s="18"/>
      <c r="Q603" s="18"/>
      <c r="R603" s="146"/>
    </row>
    <row r="604" spans="4:18" ht="16" hidden="1" thickBot="1">
      <c r="D604" s="52">
        <f t="shared" si="12"/>
        <v>600</v>
      </c>
      <c r="E604" s="60"/>
      <c r="F604" s="46" t="str">
        <f>IFERROR(VLOOKUP(Table21316202111[[#This Row],[Player No]],Table11[[No]:[Province]],2,0),"")</f>
        <v/>
      </c>
      <c r="G604" s="47" t="str">
        <f>IFERROR(VLOOKUP(Table213162038[[#This Row],[Player No]],Table11[[No]:[Province]],3,0),"")</f>
        <v/>
      </c>
      <c r="H604" s="167"/>
      <c r="I604" s="167"/>
      <c r="J604" s="56"/>
      <c r="K604" s="57"/>
      <c r="L604" s="57"/>
      <c r="M604" s="57"/>
      <c r="N604" s="57"/>
      <c r="O604" s="17"/>
      <c r="P604" s="18"/>
      <c r="Q604" s="18"/>
      <c r="R604" s="146"/>
    </row>
    <row r="605" spans="4:18" ht="16" hidden="1" thickBot="1">
      <c r="D605" s="52">
        <f t="shared" si="12"/>
        <v>601</v>
      </c>
      <c r="E605" s="60"/>
      <c r="F605" s="46" t="str">
        <f>IFERROR(VLOOKUP(Table21316202111[[#This Row],[Player No]],Table11[[No]:[Province]],2,0),"")</f>
        <v/>
      </c>
      <c r="G605" s="47" t="str">
        <f>IFERROR(VLOOKUP(Table213162038[[#This Row],[Player No]],Table11[[No]:[Province]],3,0),"")</f>
        <v/>
      </c>
      <c r="H605" s="167"/>
      <c r="I605" s="167"/>
      <c r="J605" s="56"/>
      <c r="K605" s="57"/>
      <c r="L605" s="57"/>
      <c r="M605" s="57"/>
      <c r="N605" s="57"/>
      <c r="O605" s="17"/>
      <c r="P605" s="18"/>
      <c r="Q605" s="18"/>
      <c r="R605" s="146"/>
    </row>
    <row r="606" spans="4:18" ht="16" hidden="1" thickBot="1">
      <c r="D606" s="52">
        <f t="shared" si="12"/>
        <v>602</v>
      </c>
      <c r="E606" s="60"/>
      <c r="F606" s="46" t="str">
        <f>IFERROR(VLOOKUP(Table21316202111[[#This Row],[Player No]],Table11[[No]:[Province]],2,0),"")</f>
        <v/>
      </c>
      <c r="G606" s="47" t="str">
        <f>IFERROR(VLOOKUP(Table213162038[[#This Row],[Player No]],Table11[[No]:[Province]],3,0),"")</f>
        <v/>
      </c>
      <c r="H606" s="167"/>
      <c r="I606" s="167"/>
      <c r="J606" s="56"/>
      <c r="K606" s="57"/>
      <c r="L606" s="57"/>
      <c r="M606" s="57"/>
      <c r="N606" s="57"/>
      <c r="O606" s="17"/>
      <c r="P606" s="18"/>
      <c r="Q606" s="18"/>
      <c r="R606" s="146"/>
    </row>
    <row r="607" spans="4:18" ht="16" hidden="1" thickBot="1">
      <c r="D607" s="52">
        <f t="shared" si="12"/>
        <v>603</v>
      </c>
      <c r="E607" s="60"/>
      <c r="F607" s="46" t="str">
        <f>IFERROR(VLOOKUP(Table21316202111[[#This Row],[Player No]],Table11[[No]:[Province]],2,0),"")</f>
        <v/>
      </c>
      <c r="G607" s="47" t="str">
        <f>IFERROR(VLOOKUP(Table213162038[[#This Row],[Player No]],Table11[[No]:[Province]],3,0),"")</f>
        <v/>
      </c>
      <c r="H607" s="167"/>
      <c r="I607" s="167"/>
      <c r="J607" s="56"/>
      <c r="K607" s="57"/>
      <c r="L607" s="57"/>
      <c r="M607" s="57"/>
      <c r="N607" s="57"/>
      <c r="O607" s="17"/>
      <c r="P607" s="18"/>
      <c r="Q607" s="18"/>
      <c r="R607" s="146"/>
    </row>
    <row r="608" spans="4:18" ht="16" hidden="1" thickBot="1">
      <c r="D608" s="52">
        <f t="shared" si="12"/>
        <v>604</v>
      </c>
      <c r="E608" s="60"/>
      <c r="F608" s="46" t="str">
        <f>IFERROR(VLOOKUP(Table21316202111[[#This Row],[Player No]],Table11[[No]:[Province]],2,0),"")</f>
        <v/>
      </c>
      <c r="G608" s="47" t="str">
        <f>IFERROR(VLOOKUP(Table213162038[[#This Row],[Player No]],Table11[[No]:[Province]],3,0),"")</f>
        <v/>
      </c>
      <c r="H608" s="167"/>
      <c r="I608" s="167"/>
      <c r="J608" s="56"/>
      <c r="K608" s="57"/>
      <c r="L608" s="57"/>
      <c r="M608" s="57"/>
      <c r="N608" s="57"/>
      <c r="O608" s="17"/>
      <c r="P608" s="18"/>
      <c r="Q608" s="18"/>
      <c r="R608" s="146"/>
    </row>
    <row r="609" spans="4:18" ht="16" hidden="1" thickBot="1">
      <c r="D609" s="52">
        <f t="shared" si="12"/>
        <v>605</v>
      </c>
      <c r="E609" s="60"/>
      <c r="F609" s="46" t="str">
        <f>IFERROR(VLOOKUP(Table21316202111[[#This Row],[Player No]],Table11[[No]:[Province]],2,0),"")</f>
        <v/>
      </c>
      <c r="G609" s="47" t="str">
        <f>IFERROR(VLOOKUP(Table213162038[[#This Row],[Player No]],Table11[[No]:[Province]],3,0),"")</f>
        <v/>
      </c>
      <c r="H609" s="167"/>
      <c r="I609" s="167"/>
      <c r="J609" s="56"/>
      <c r="K609" s="57"/>
      <c r="L609" s="57"/>
      <c r="M609" s="57"/>
      <c r="N609" s="57"/>
      <c r="O609" s="17"/>
      <c r="P609" s="18"/>
      <c r="Q609" s="18"/>
      <c r="R609" s="146"/>
    </row>
    <row r="610" spans="4:18" ht="16" hidden="1" thickBot="1">
      <c r="D610" s="52">
        <f t="shared" si="12"/>
        <v>606</v>
      </c>
      <c r="E610" s="60"/>
      <c r="F610" s="46" t="str">
        <f>IFERROR(VLOOKUP(Table21316202111[[#This Row],[Player No]],Table11[[No]:[Province]],2,0),"")</f>
        <v/>
      </c>
      <c r="G610" s="47" t="str">
        <f>IFERROR(VLOOKUP(Table213162038[[#This Row],[Player No]],Table11[[No]:[Province]],3,0),"")</f>
        <v/>
      </c>
      <c r="H610" s="167"/>
      <c r="I610" s="167"/>
      <c r="J610" s="56"/>
      <c r="K610" s="57"/>
      <c r="L610" s="57"/>
      <c r="M610" s="57"/>
      <c r="N610" s="57"/>
      <c r="O610" s="17"/>
      <c r="P610" s="18"/>
      <c r="Q610" s="18"/>
      <c r="R610" s="146"/>
    </row>
    <row r="611" spans="4:18" ht="16" hidden="1" thickBot="1">
      <c r="D611" s="52">
        <f t="shared" si="12"/>
        <v>607</v>
      </c>
      <c r="E611" s="60"/>
      <c r="F611" s="46" t="str">
        <f>IFERROR(VLOOKUP(Table21316202111[[#This Row],[Player No]],Table11[[No]:[Province]],2,0),"")</f>
        <v/>
      </c>
      <c r="G611" s="47" t="str">
        <f>IFERROR(VLOOKUP(Table213162038[[#This Row],[Player No]],Table11[[No]:[Province]],3,0),"")</f>
        <v/>
      </c>
      <c r="H611" s="167"/>
      <c r="I611" s="167"/>
      <c r="J611" s="56"/>
      <c r="K611" s="57"/>
      <c r="L611" s="57"/>
      <c r="M611" s="57"/>
      <c r="N611" s="57"/>
      <c r="O611" s="17"/>
      <c r="P611" s="18"/>
      <c r="Q611" s="18"/>
      <c r="R611" s="146"/>
    </row>
    <row r="612" spans="4:18" ht="16" hidden="1" thickBot="1">
      <c r="D612" s="52">
        <f t="shared" si="12"/>
        <v>608</v>
      </c>
      <c r="E612" s="60"/>
      <c r="F612" s="46" t="str">
        <f>IFERROR(VLOOKUP(Table21316202111[[#This Row],[Player No]],Table11[[No]:[Province]],2,0),"")</f>
        <v/>
      </c>
      <c r="G612" s="47" t="str">
        <f>IFERROR(VLOOKUP(Table213162038[[#This Row],[Player No]],Table11[[No]:[Province]],3,0),"")</f>
        <v/>
      </c>
      <c r="H612" s="167"/>
      <c r="I612" s="167"/>
      <c r="J612" s="56"/>
      <c r="K612" s="57"/>
      <c r="L612" s="57"/>
      <c r="M612" s="57"/>
      <c r="N612" s="57"/>
      <c r="O612" s="17"/>
      <c r="P612" s="18"/>
      <c r="Q612" s="18"/>
      <c r="R612" s="146"/>
    </row>
    <row r="613" spans="4:18" ht="16" hidden="1" thickBot="1">
      <c r="D613" s="52">
        <f t="shared" si="12"/>
        <v>609</v>
      </c>
      <c r="E613" s="60"/>
      <c r="F613" s="46" t="str">
        <f>IFERROR(VLOOKUP(Table21316202111[[#This Row],[Player No]],Table11[[No]:[Province]],2,0),"")</f>
        <v/>
      </c>
      <c r="G613" s="47" t="str">
        <f>IFERROR(VLOOKUP(Table213162038[[#This Row],[Player No]],Table11[[No]:[Province]],3,0),"")</f>
        <v/>
      </c>
      <c r="H613" s="167"/>
      <c r="I613" s="167"/>
      <c r="J613" s="56"/>
      <c r="K613" s="57"/>
      <c r="L613" s="57"/>
      <c r="M613" s="57"/>
      <c r="N613" s="57"/>
      <c r="O613" s="17"/>
      <c r="P613" s="18"/>
      <c r="Q613" s="18"/>
      <c r="R613" s="146"/>
    </row>
    <row r="614" spans="4:18" ht="16" hidden="1" thickBot="1">
      <c r="D614" s="52">
        <f t="shared" si="12"/>
        <v>610</v>
      </c>
      <c r="E614" s="60"/>
      <c r="F614" s="46" t="str">
        <f>IFERROR(VLOOKUP(Table21316202111[[#This Row],[Player No]],Table11[[No]:[Province]],2,0),"")</f>
        <v/>
      </c>
      <c r="G614" s="47" t="str">
        <f>IFERROR(VLOOKUP(Table213162038[[#This Row],[Player No]],Table11[[No]:[Province]],3,0),"")</f>
        <v/>
      </c>
      <c r="H614" s="167"/>
      <c r="I614" s="167"/>
      <c r="J614" s="56"/>
      <c r="K614" s="57"/>
      <c r="L614" s="57"/>
      <c r="M614" s="57"/>
      <c r="N614" s="57"/>
      <c r="O614" s="17"/>
      <c r="P614" s="18"/>
      <c r="Q614" s="18"/>
      <c r="R614" s="146"/>
    </row>
    <row r="615" spans="4:18" ht="16" hidden="1" thickBot="1">
      <c r="D615" s="52">
        <f t="shared" si="12"/>
        <v>611</v>
      </c>
      <c r="E615" s="60"/>
      <c r="F615" s="46" t="str">
        <f>IFERROR(VLOOKUP(Table21316202111[[#This Row],[Player No]],Table11[[No]:[Province]],2,0),"")</f>
        <v/>
      </c>
      <c r="G615" s="47" t="str">
        <f>IFERROR(VLOOKUP(Table213162038[[#This Row],[Player No]],Table11[[No]:[Province]],3,0),"")</f>
        <v/>
      </c>
      <c r="H615" s="167"/>
      <c r="I615" s="167"/>
      <c r="J615" s="56"/>
      <c r="K615" s="57"/>
      <c r="L615" s="57"/>
      <c r="M615" s="57"/>
      <c r="N615" s="57"/>
      <c r="O615" s="17"/>
      <c r="P615" s="18"/>
      <c r="Q615" s="18"/>
      <c r="R615" s="146"/>
    </row>
    <row r="616" spans="4:18" ht="16" hidden="1" thickBot="1">
      <c r="D616" s="52">
        <f t="shared" si="12"/>
        <v>612</v>
      </c>
      <c r="E616" s="60"/>
      <c r="F616" s="46" t="str">
        <f>IFERROR(VLOOKUP(Table21316202111[[#This Row],[Player No]],Table11[[No]:[Province]],2,0),"")</f>
        <v/>
      </c>
      <c r="G616" s="47" t="str">
        <f>IFERROR(VLOOKUP(Table213162038[[#This Row],[Player No]],Table11[[No]:[Province]],3,0),"")</f>
        <v/>
      </c>
      <c r="H616" s="167"/>
      <c r="I616" s="167"/>
      <c r="J616" s="56"/>
      <c r="K616" s="57"/>
      <c r="L616" s="57"/>
      <c r="M616" s="57"/>
      <c r="N616" s="57"/>
      <c r="O616" s="17"/>
      <c r="P616" s="18"/>
      <c r="Q616" s="18"/>
      <c r="R616" s="146"/>
    </row>
    <row r="617" spans="4:18" ht="16" hidden="1" thickBot="1">
      <c r="D617" s="52">
        <f t="shared" si="12"/>
        <v>613</v>
      </c>
      <c r="E617" s="60"/>
      <c r="F617" s="46" t="str">
        <f>IFERROR(VLOOKUP(Table21316202111[[#This Row],[Player No]],Table11[[No]:[Province]],2,0),"")</f>
        <v/>
      </c>
      <c r="G617" s="47" t="str">
        <f>IFERROR(VLOOKUP(Table213162038[[#This Row],[Player No]],Table11[[No]:[Province]],3,0),"")</f>
        <v/>
      </c>
      <c r="H617" s="167"/>
      <c r="I617" s="167"/>
      <c r="J617" s="56"/>
      <c r="K617" s="57"/>
      <c r="L617" s="57"/>
      <c r="M617" s="57"/>
      <c r="N617" s="57"/>
      <c r="O617" s="17"/>
      <c r="P617" s="18"/>
      <c r="Q617" s="18"/>
      <c r="R617" s="146"/>
    </row>
    <row r="618" spans="4:18" ht="16" hidden="1" thickBot="1">
      <c r="D618" s="52">
        <f t="shared" si="12"/>
        <v>614</v>
      </c>
      <c r="E618" s="60"/>
      <c r="F618" s="46" t="str">
        <f>IFERROR(VLOOKUP(Table21316202111[[#This Row],[Player No]],Table11[[No]:[Province]],2,0),"")</f>
        <v/>
      </c>
      <c r="G618" s="47" t="str">
        <f>IFERROR(VLOOKUP(Table213162038[[#This Row],[Player No]],Table11[[No]:[Province]],3,0),"")</f>
        <v/>
      </c>
      <c r="H618" s="167"/>
      <c r="I618" s="167"/>
      <c r="J618" s="56"/>
      <c r="K618" s="57"/>
      <c r="L618" s="57"/>
      <c r="M618" s="57"/>
      <c r="N618" s="57"/>
      <c r="O618" s="17"/>
      <c r="P618" s="18"/>
      <c r="Q618" s="18"/>
      <c r="R618" s="146"/>
    </row>
    <row r="619" spans="4:18" ht="16" hidden="1" thickBot="1">
      <c r="D619" s="52">
        <f t="shared" si="12"/>
        <v>615</v>
      </c>
      <c r="E619" s="60"/>
      <c r="F619" s="46" t="str">
        <f>IFERROR(VLOOKUP(Table21316202111[[#This Row],[Player No]],Table11[[No]:[Province]],2,0),"")</f>
        <v/>
      </c>
      <c r="G619" s="47" t="str">
        <f>IFERROR(VLOOKUP(Table213162038[[#This Row],[Player No]],Table11[[No]:[Province]],3,0),"")</f>
        <v/>
      </c>
      <c r="H619" s="167"/>
      <c r="I619" s="167"/>
      <c r="J619" s="56"/>
      <c r="K619" s="57"/>
      <c r="L619" s="57"/>
      <c r="M619" s="57"/>
      <c r="N619" s="57"/>
      <c r="O619" s="17"/>
      <c r="P619" s="18"/>
      <c r="Q619" s="18"/>
      <c r="R619" s="146"/>
    </row>
    <row r="620" spans="4:18" ht="16" hidden="1" thickBot="1">
      <c r="D620" s="52">
        <f t="shared" si="12"/>
        <v>616</v>
      </c>
      <c r="E620" s="60"/>
      <c r="F620" s="46" t="str">
        <f>IFERROR(VLOOKUP(Table21316202111[[#This Row],[Player No]],Table11[[No]:[Province]],2,0),"")</f>
        <v/>
      </c>
      <c r="G620" s="47" t="str">
        <f>IFERROR(VLOOKUP(Table213162038[[#This Row],[Player No]],Table11[[No]:[Province]],3,0),"")</f>
        <v/>
      </c>
      <c r="H620" s="167"/>
      <c r="I620" s="167"/>
      <c r="J620" s="56"/>
      <c r="K620" s="57"/>
      <c r="L620" s="57"/>
      <c r="M620" s="57"/>
      <c r="N620" s="57"/>
      <c r="O620" s="17"/>
      <c r="P620" s="18"/>
      <c r="Q620" s="18"/>
      <c r="R620" s="146"/>
    </row>
    <row r="621" spans="4:18" ht="16" hidden="1" thickBot="1">
      <c r="D621" s="52">
        <f t="shared" si="12"/>
        <v>617</v>
      </c>
      <c r="E621" s="60"/>
      <c r="F621" s="46" t="str">
        <f>IFERROR(VLOOKUP(Table21316202111[[#This Row],[Player No]],Table11[[No]:[Province]],2,0),"")</f>
        <v/>
      </c>
      <c r="G621" s="47" t="str">
        <f>IFERROR(VLOOKUP(Table213162038[[#This Row],[Player No]],Table11[[No]:[Province]],3,0),"")</f>
        <v/>
      </c>
      <c r="H621" s="167"/>
      <c r="I621" s="167"/>
      <c r="J621" s="56"/>
      <c r="K621" s="57"/>
      <c r="L621" s="57"/>
      <c r="M621" s="57"/>
      <c r="N621" s="57"/>
      <c r="O621" s="17"/>
      <c r="P621" s="18"/>
      <c r="Q621" s="18"/>
      <c r="R621" s="146"/>
    </row>
    <row r="622" spans="4:18" ht="16" hidden="1" thickBot="1">
      <c r="D622" s="52">
        <f t="shared" si="12"/>
        <v>618</v>
      </c>
      <c r="E622" s="60"/>
      <c r="F622" s="46" t="str">
        <f>IFERROR(VLOOKUP(Table21316202111[[#This Row],[Player No]],Table11[[No]:[Province]],2,0),"")</f>
        <v/>
      </c>
      <c r="G622" s="47" t="str">
        <f>IFERROR(VLOOKUP(Table213162038[[#This Row],[Player No]],Table11[[No]:[Province]],3,0),"")</f>
        <v/>
      </c>
      <c r="H622" s="167"/>
      <c r="I622" s="167"/>
      <c r="J622" s="56"/>
      <c r="K622" s="57"/>
      <c r="L622" s="57"/>
      <c r="M622" s="57"/>
      <c r="N622" s="57"/>
      <c r="O622" s="17"/>
      <c r="P622" s="18"/>
      <c r="Q622" s="18"/>
      <c r="R622" s="146"/>
    </row>
    <row r="623" spans="4:18" ht="16" hidden="1" thickBot="1">
      <c r="D623" s="52">
        <f t="shared" si="12"/>
        <v>619</v>
      </c>
      <c r="E623" s="60"/>
      <c r="F623" s="46" t="str">
        <f>IFERROR(VLOOKUP(Table21316202111[[#This Row],[Player No]],Table11[[No]:[Province]],2,0),"")</f>
        <v/>
      </c>
      <c r="G623" s="47" t="str">
        <f>IFERROR(VLOOKUP(Table213162038[[#This Row],[Player No]],Table11[[No]:[Province]],3,0),"")</f>
        <v/>
      </c>
      <c r="H623" s="167"/>
      <c r="I623" s="167"/>
      <c r="J623" s="56"/>
      <c r="K623" s="57"/>
      <c r="L623" s="57"/>
      <c r="M623" s="57"/>
      <c r="N623" s="57"/>
      <c r="O623" s="17"/>
      <c r="P623" s="18"/>
      <c r="Q623" s="18"/>
      <c r="R623" s="146"/>
    </row>
    <row r="624" spans="4:18" ht="16" hidden="1" thickBot="1">
      <c r="D624" s="52">
        <f t="shared" si="12"/>
        <v>620</v>
      </c>
      <c r="E624" s="60"/>
      <c r="F624" s="46" t="str">
        <f>IFERROR(VLOOKUP(Table21316202111[[#This Row],[Player No]],Table11[[No]:[Province]],2,0),"")</f>
        <v/>
      </c>
      <c r="G624" s="47" t="str">
        <f>IFERROR(VLOOKUP(Table213162038[[#This Row],[Player No]],Table11[[No]:[Province]],3,0),"")</f>
        <v/>
      </c>
      <c r="H624" s="167"/>
      <c r="I624" s="167"/>
      <c r="J624" s="56"/>
      <c r="K624" s="57"/>
      <c r="L624" s="57"/>
      <c r="M624" s="57"/>
      <c r="N624" s="57"/>
      <c r="O624" s="17"/>
      <c r="P624" s="18"/>
      <c r="Q624" s="18"/>
      <c r="R624" s="146"/>
    </row>
    <row r="625" spans="4:18" ht="16" hidden="1" thickBot="1">
      <c r="D625" s="52">
        <f t="shared" si="12"/>
        <v>621</v>
      </c>
      <c r="E625" s="60"/>
      <c r="F625" s="46" t="str">
        <f>IFERROR(VLOOKUP(Table21316202111[[#This Row],[Player No]],Table11[[No]:[Province]],2,0),"")</f>
        <v/>
      </c>
      <c r="G625" s="47" t="str">
        <f>IFERROR(VLOOKUP(Table213162038[[#This Row],[Player No]],Table11[[No]:[Province]],3,0),"")</f>
        <v/>
      </c>
      <c r="H625" s="167"/>
      <c r="I625" s="167"/>
      <c r="J625" s="56"/>
      <c r="K625" s="57"/>
      <c r="L625" s="57"/>
      <c r="M625" s="57"/>
      <c r="N625" s="57"/>
      <c r="O625" s="17"/>
      <c r="P625" s="18"/>
      <c r="Q625" s="18"/>
      <c r="R625" s="146"/>
    </row>
    <row r="626" spans="4:18" ht="16" hidden="1" thickBot="1">
      <c r="D626" s="52">
        <f t="shared" si="12"/>
        <v>622</v>
      </c>
      <c r="E626" s="60"/>
      <c r="F626" s="46" t="str">
        <f>IFERROR(VLOOKUP(Table21316202111[[#This Row],[Player No]],Table11[[No]:[Province]],2,0),"")</f>
        <v/>
      </c>
      <c r="G626" s="47" t="str">
        <f>IFERROR(VLOOKUP(Table213162038[[#This Row],[Player No]],Table11[[No]:[Province]],3,0),"")</f>
        <v/>
      </c>
      <c r="H626" s="167"/>
      <c r="I626" s="167"/>
      <c r="J626" s="56"/>
      <c r="K626" s="57"/>
      <c r="L626" s="57"/>
      <c r="M626" s="57"/>
      <c r="N626" s="57"/>
      <c r="O626" s="17"/>
      <c r="P626" s="18"/>
      <c r="Q626" s="18"/>
      <c r="R626" s="146"/>
    </row>
    <row r="627" spans="4:18" ht="16" hidden="1" thickBot="1">
      <c r="D627" s="52">
        <f t="shared" si="12"/>
        <v>623</v>
      </c>
      <c r="E627" s="60"/>
      <c r="F627" s="46" t="str">
        <f>IFERROR(VLOOKUP(Table21316202111[[#This Row],[Player No]],Table11[[No]:[Province]],2,0),"")</f>
        <v/>
      </c>
      <c r="G627" s="47" t="str">
        <f>IFERROR(VLOOKUP(Table213162038[[#This Row],[Player No]],Table11[[No]:[Province]],3,0),"")</f>
        <v/>
      </c>
      <c r="H627" s="167"/>
      <c r="I627" s="167"/>
      <c r="J627" s="56"/>
      <c r="K627" s="57"/>
      <c r="L627" s="57"/>
      <c r="M627" s="57"/>
      <c r="N627" s="57"/>
      <c r="O627" s="17"/>
      <c r="P627" s="18"/>
      <c r="Q627" s="18"/>
      <c r="R627" s="146"/>
    </row>
    <row r="628" spans="4:18" ht="16" hidden="1" thickBot="1">
      <c r="D628" s="52">
        <f t="shared" si="12"/>
        <v>624</v>
      </c>
      <c r="E628" s="60"/>
      <c r="F628" s="46" t="str">
        <f>IFERROR(VLOOKUP(Table21316202111[[#This Row],[Player No]],Table11[[No]:[Province]],2,0),"")</f>
        <v/>
      </c>
      <c r="G628" s="47" t="str">
        <f>IFERROR(VLOOKUP(Table213162038[[#This Row],[Player No]],Table11[[No]:[Province]],3,0),"")</f>
        <v/>
      </c>
      <c r="H628" s="167"/>
      <c r="I628" s="167"/>
      <c r="J628" s="56"/>
      <c r="K628" s="57"/>
      <c r="L628" s="57"/>
      <c r="M628" s="57"/>
      <c r="N628" s="57"/>
      <c r="O628" s="17"/>
      <c r="P628" s="18"/>
      <c r="Q628" s="18"/>
      <c r="R628" s="146"/>
    </row>
    <row r="629" spans="4:18" ht="16" hidden="1" thickBot="1">
      <c r="D629" s="52">
        <f t="shared" si="12"/>
        <v>625</v>
      </c>
      <c r="E629" s="60"/>
      <c r="F629" s="46" t="str">
        <f>IFERROR(VLOOKUP(Table21316202111[[#This Row],[Player No]],Table11[[No]:[Province]],2,0),"")</f>
        <v/>
      </c>
      <c r="G629" s="47" t="str">
        <f>IFERROR(VLOOKUP(Table213162038[[#This Row],[Player No]],Table11[[No]:[Province]],3,0),"")</f>
        <v/>
      </c>
      <c r="H629" s="167"/>
      <c r="I629" s="167"/>
      <c r="J629" s="56"/>
      <c r="K629" s="57"/>
      <c r="L629" s="57"/>
      <c r="M629" s="57"/>
      <c r="N629" s="57"/>
      <c r="O629" s="17"/>
      <c r="P629" s="18"/>
      <c r="Q629" s="18"/>
      <c r="R629" s="146"/>
    </row>
    <row r="630" spans="4:18" ht="16" hidden="1" thickBot="1">
      <c r="D630" s="52">
        <f t="shared" si="12"/>
        <v>626</v>
      </c>
      <c r="E630" s="60"/>
      <c r="F630" s="46" t="str">
        <f>IFERROR(VLOOKUP(Table21316202111[[#This Row],[Player No]],Table11[[No]:[Province]],2,0),"")</f>
        <v/>
      </c>
      <c r="G630" s="47" t="str">
        <f>IFERROR(VLOOKUP(Table213162038[[#This Row],[Player No]],Table11[[No]:[Province]],3,0),"")</f>
        <v/>
      </c>
      <c r="H630" s="167"/>
      <c r="I630" s="167"/>
      <c r="J630" s="56"/>
      <c r="K630" s="57"/>
      <c r="L630" s="57"/>
      <c r="M630" s="57"/>
      <c r="N630" s="57"/>
      <c r="O630" s="17"/>
      <c r="P630" s="18"/>
      <c r="Q630" s="18"/>
      <c r="R630" s="146"/>
    </row>
    <row r="631" spans="4:18" ht="16" hidden="1" thickBot="1">
      <c r="D631" s="52">
        <f t="shared" si="12"/>
        <v>627</v>
      </c>
      <c r="E631" s="60"/>
      <c r="F631" s="46" t="str">
        <f>IFERROR(VLOOKUP(Table21316202111[[#This Row],[Player No]],Table11[[No]:[Province]],2,0),"")</f>
        <v/>
      </c>
      <c r="G631" s="47" t="str">
        <f>IFERROR(VLOOKUP(Table213162038[[#This Row],[Player No]],Table11[[No]:[Province]],3,0),"")</f>
        <v/>
      </c>
      <c r="H631" s="167"/>
      <c r="I631" s="167"/>
      <c r="J631" s="56"/>
      <c r="K631" s="57"/>
      <c r="L631" s="57"/>
      <c r="M631" s="57"/>
      <c r="N631" s="57"/>
      <c r="O631" s="17"/>
      <c r="P631" s="18"/>
      <c r="Q631" s="18"/>
      <c r="R631" s="146"/>
    </row>
    <row r="632" spans="4:18" ht="16" hidden="1" thickBot="1">
      <c r="D632" s="52">
        <f t="shared" si="12"/>
        <v>628</v>
      </c>
      <c r="E632" s="60"/>
      <c r="F632" s="46" t="str">
        <f>IFERROR(VLOOKUP(Table21316202111[[#This Row],[Player No]],Table11[[No]:[Province]],2,0),"")</f>
        <v/>
      </c>
      <c r="G632" s="47" t="str">
        <f>IFERROR(VLOOKUP(Table213162038[[#This Row],[Player No]],Table11[[No]:[Province]],3,0),"")</f>
        <v/>
      </c>
      <c r="H632" s="167"/>
      <c r="I632" s="167"/>
      <c r="J632" s="56"/>
      <c r="K632" s="57"/>
      <c r="L632" s="57"/>
      <c r="M632" s="57"/>
      <c r="N632" s="57"/>
      <c r="O632" s="17"/>
      <c r="P632" s="18"/>
      <c r="Q632" s="18"/>
      <c r="R632" s="146"/>
    </row>
    <row r="633" spans="4:18" ht="16" hidden="1" thickBot="1">
      <c r="D633" s="52">
        <f t="shared" si="12"/>
        <v>629</v>
      </c>
      <c r="E633" s="60"/>
      <c r="F633" s="46" t="str">
        <f>IFERROR(VLOOKUP(Table21316202111[[#This Row],[Player No]],Table11[[No]:[Province]],2,0),"")</f>
        <v/>
      </c>
      <c r="G633" s="47" t="str">
        <f>IFERROR(VLOOKUP(Table213162038[[#This Row],[Player No]],Table11[[No]:[Province]],3,0),"")</f>
        <v/>
      </c>
      <c r="H633" s="167"/>
      <c r="I633" s="167"/>
      <c r="J633" s="56"/>
      <c r="K633" s="57"/>
      <c r="L633" s="57"/>
      <c r="M633" s="57"/>
      <c r="N633" s="57"/>
      <c r="O633" s="17"/>
      <c r="P633" s="18"/>
      <c r="Q633" s="18"/>
      <c r="R633" s="146"/>
    </row>
    <row r="634" spans="4:18" ht="16" hidden="1" thickBot="1">
      <c r="D634" s="52">
        <f t="shared" si="12"/>
        <v>630</v>
      </c>
      <c r="E634" s="60"/>
      <c r="F634" s="46" t="str">
        <f>IFERROR(VLOOKUP(Table21316202111[[#This Row],[Player No]],Table11[[No]:[Province]],2,0),"")</f>
        <v/>
      </c>
      <c r="G634" s="47" t="str">
        <f>IFERROR(VLOOKUP(Table213162038[[#This Row],[Player No]],Table11[[No]:[Province]],3,0),"")</f>
        <v/>
      </c>
      <c r="H634" s="167"/>
      <c r="I634" s="167"/>
      <c r="J634" s="56"/>
      <c r="K634" s="57"/>
      <c r="L634" s="57"/>
      <c r="M634" s="57"/>
      <c r="N634" s="57"/>
      <c r="O634" s="17"/>
      <c r="P634" s="18"/>
      <c r="Q634" s="18"/>
      <c r="R634" s="146"/>
    </row>
    <row r="635" spans="4:18" ht="16" hidden="1" thickBot="1">
      <c r="D635" s="52">
        <f t="shared" si="12"/>
        <v>631</v>
      </c>
      <c r="E635" s="60"/>
      <c r="F635" s="46" t="str">
        <f>IFERROR(VLOOKUP(Table21316202111[[#This Row],[Player No]],Table11[[No]:[Province]],2,0),"")</f>
        <v/>
      </c>
      <c r="G635" s="47" t="str">
        <f>IFERROR(VLOOKUP(Table213162038[[#This Row],[Player No]],Table11[[No]:[Province]],3,0),"")</f>
        <v/>
      </c>
      <c r="H635" s="167"/>
      <c r="I635" s="167"/>
      <c r="J635" s="56"/>
      <c r="K635" s="57"/>
      <c r="L635" s="57"/>
      <c r="M635" s="57"/>
      <c r="N635" s="57"/>
      <c r="O635" s="17"/>
      <c r="P635" s="18"/>
      <c r="Q635" s="18"/>
      <c r="R635" s="146"/>
    </row>
    <row r="636" spans="4:18" ht="16" hidden="1" thickBot="1">
      <c r="D636" s="52">
        <f t="shared" si="12"/>
        <v>632</v>
      </c>
      <c r="E636" s="60"/>
      <c r="F636" s="46" t="str">
        <f>IFERROR(VLOOKUP(Table21316202111[[#This Row],[Player No]],Table11[[No]:[Province]],2,0),"")</f>
        <v/>
      </c>
      <c r="G636" s="47" t="str">
        <f>IFERROR(VLOOKUP(Table213162038[[#This Row],[Player No]],Table11[[No]:[Province]],3,0),"")</f>
        <v/>
      </c>
      <c r="H636" s="167"/>
      <c r="I636" s="167"/>
      <c r="J636" s="56"/>
      <c r="K636" s="57"/>
      <c r="L636" s="57"/>
      <c r="M636" s="57"/>
      <c r="N636" s="57"/>
      <c r="O636" s="17"/>
      <c r="P636" s="18"/>
      <c r="Q636" s="18"/>
      <c r="R636" s="146"/>
    </row>
    <row r="637" spans="4:18" ht="16" hidden="1" thickBot="1">
      <c r="D637" s="52">
        <f t="shared" si="12"/>
        <v>633</v>
      </c>
      <c r="E637" s="60"/>
      <c r="F637" s="46" t="str">
        <f>IFERROR(VLOOKUP(Table21316202111[[#This Row],[Player No]],Table11[[No]:[Province]],2,0),"")</f>
        <v/>
      </c>
      <c r="G637" s="47" t="str">
        <f>IFERROR(VLOOKUP(Table213162038[[#This Row],[Player No]],Table11[[No]:[Province]],3,0),"")</f>
        <v/>
      </c>
      <c r="H637" s="167"/>
      <c r="I637" s="167"/>
      <c r="J637" s="56"/>
      <c r="K637" s="57"/>
      <c r="L637" s="57"/>
      <c r="M637" s="57"/>
      <c r="N637" s="57"/>
      <c r="O637" s="17"/>
      <c r="P637" s="18"/>
      <c r="Q637" s="18"/>
      <c r="R637" s="146"/>
    </row>
    <row r="638" spans="4:18" ht="16" hidden="1" thickBot="1">
      <c r="D638" s="52">
        <f t="shared" si="12"/>
        <v>634</v>
      </c>
      <c r="E638" s="60"/>
      <c r="F638" s="46" t="str">
        <f>IFERROR(VLOOKUP(Table21316202111[[#This Row],[Player No]],Table11[[No]:[Province]],2,0),"")</f>
        <v/>
      </c>
      <c r="G638" s="47" t="str">
        <f>IFERROR(VLOOKUP(Table213162038[[#This Row],[Player No]],Table11[[No]:[Province]],3,0),"")</f>
        <v/>
      </c>
      <c r="H638" s="167"/>
      <c r="I638" s="167"/>
      <c r="J638" s="56"/>
      <c r="K638" s="57"/>
      <c r="L638" s="57"/>
      <c r="M638" s="57"/>
      <c r="N638" s="57"/>
      <c r="O638" s="17"/>
      <c r="P638" s="18"/>
      <c r="Q638" s="18"/>
      <c r="R638" s="146"/>
    </row>
    <row r="639" spans="4:18" ht="16" hidden="1" thickBot="1">
      <c r="D639" s="52">
        <f t="shared" si="12"/>
        <v>635</v>
      </c>
      <c r="E639" s="60"/>
      <c r="F639" s="46" t="str">
        <f>IFERROR(VLOOKUP(Table21316202111[[#This Row],[Player No]],Table11[[No]:[Province]],2,0),"")</f>
        <v/>
      </c>
      <c r="G639" s="47" t="str">
        <f>IFERROR(VLOOKUP(Table213162038[[#This Row],[Player No]],Table11[[No]:[Province]],3,0),"")</f>
        <v/>
      </c>
      <c r="H639" s="167"/>
      <c r="I639" s="167"/>
      <c r="J639" s="56"/>
      <c r="K639" s="57"/>
      <c r="L639" s="57"/>
      <c r="M639" s="57"/>
      <c r="N639" s="57"/>
      <c r="O639" s="17"/>
      <c r="P639" s="18"/>
      <c r="Q639" s="18"/>
      <c r="R639" s="146"/>
    </row>
    <row r="640" spans="4:18" ht="16" hidden="1" thickBot="1">
      <c r="D640" s="52">
        <f t="shared" si="12"/>
        <v>636</v>
      </c>
      <c r="E640" s="60"/>
      <c r="F640" s="46" t="str">
        <f>IFERROR(VLOOKUP(Table21316202111[[#This Row],[Player No]],Table11[[No]:[Province]],2,0),"")</f>
        <v/>
      </c>
      <c r="G640" s="47" t="str">
        <f>IFERROR(VLOOKUP(Table213162038[[#This Row],[Player No]],Table11[[No]:[Province]],3,0),"")</f>
        <v/>
      </c>
      <c r="H640" s="167"/>
      <c r="I640" s="167"/>
      <c r="J640" s="56"/>
      <c r="K640" s="57"/>
      <c r="L640" s="57"/>
      <c r="M640" s="57"/>
      <c r="N640" s="57"/>
      <c r="O640" s="17"/>
      <c r="P640" s="18"/>
      <c r="Q640" s="18"/>
      <c r="R640" s="146"/>
    </row>
    <row r="641" spans="4:18" ht="16" hidden="1" thickBot="1">
      <c r="D641" s="52">
        <f t="shared" si="12"/>
        <v>637</v>
      </c>
      <c r="E641" s="60"/>
      <c r="F641" s="46" t="str">
        <f>IFERROR(VLOOKUP(Table21316202111[[#This Row],[Player No]],Table11[[No]:[Province]],2,0),"")</f>
        <v/>
      </c>
      <c r="G641" s="47" t="str">
        <f>IFERROR(VLOOKUP(Table213162038[[#This Row],[Player No]],Table11[[No]:[Province]],3,0),"")</f>
        <v/>
      </c>
      <c r="H641" s="167"/>
      <c r="I641" s="167"/>
      <c r="J641" s="56"/>
      <c r="K641" s="57"/>
      <c r="L641" s="57"/>
      <c r="M641" s="57"/>
      <c r="N641" s="57"/>
      <c r="O641" s="17"/>
      <c r="P641" s="18"/>
      <c r="Q641" s="18"/>
      <c r="R641" s="146"/>
    </row>
    <row r="642" spans="4:18" ht="16" hidden="1" thickBot="1">
      <c r="D642" s="52">
        <f t="shared" si="12"/>
        <v>638</v>
      </c>
      <c r="E642" s="60"/>
      <c r="F642" s="46" t="str">
        <f>IFERROR(VLOOKUP(Table21316202111[[#This Row],[Player No]],Table11[[No]:[Province]],2,0),"")</f>
        <v/>
      </c>
      <c r="G642" s="47" t="str">
        <f>IFERROR(VLOOKUP(Table213162038[[#This Row],[Player No]],Table11[[No]:[Province]],3,0),"")</f>
        <v/>
      </c>
      <c r="H642" s="167"/>
      <c r="I642" s="167"/>
      <c r="J642" s="56"/>
      <c r="K642" s="57"/>
      <c r="L642" s="57"/>
      <c r="M642" s="57"/>
      <c r="N642" s="57"/>
      <c r="O642" s="17"/>
      <c r="P642" s="18"/>
      <c r="Q642" s="18"/>
      <c r="R642" s="146"/>
    </row>
    <row r="643" spans="4:18" ht="16" hidden="1" thickBot="1">
      <c r="D643" s="52">
        <f t="shared" si="12"/>
        <v>639</v>
      </c>
      <c r="E643" s="60"/>
      <c r="F643" s="46" t="str">
        <f>IFERROR(VLOOKUP(Table21316202111[[#This Row],[Player No]],Table11[[No]:[Province]],2,0),"")</f>
        <v/>
      </c>
      <c r="G643" s="47" t="str">
        <f>IFERROR(VLOOKUP(Table213162038[[#This Row],[Player No]],Table11[[No]:[Province]],3,0),"")</f>
        <v/>
      </c>
      <c r="H643" s="167"/>
      <c r="I643" s="167"/>
      <c r="J643" s="56"/>
      <c r="K643" s="57"/>
      <c r="L643" s="57"/>
      <c r="M643" s="57"/>
      <c r="N643" s="57"/>
      <c r="O643" s="17"/>
      <c r="P643" s="18"/>
      <c r="Q643" s="18"/>
      <c r="R643" s="146"/>
    </row>
    <row r="644" spans="4:18" ht="16" hidden="1" thickBot="1">
      <c r="D644" s="52">
        <f t="shared" si="12"/>
        <v>640</v>
      </c>
      <c r="E644" s="60"/>
      <c r="F644" s="46" t="str">
        <f>IFERROR(VLOOKUP(Table21316202111[[#This Row],[Player No]],Table11[[No]:[Province]],2,0),"")</f>
        <v/>
      </c>
      <c r="G644" s="47" t="str">
        <f>IFERROR(VLOOKUP(Table213162038[[#This Row],[Player No]],Table11[[No]:[Province]],3,0),"")</f>
        <v/>
      </c>
      <c r="H644" s="167"/>
      <c r="I644" s="167"/>
      <c r="J644" s="56"/>
      <c r="K644" s="57"/>
      <c r="L644" s="57"/>
      <c r="M644" s="57"/>
      <c r="N644" s="57"/>
      <c r="O644" s="17"/>
      <c r="P644" s="18"/>
      <c r="Q644" s="18"/>
      <c r="R644" s="146"/>
    </row>
    <row r="645" spans="4:18" ht="16" hidden="1" thickBot="1">
      <c r="D645" s="52">
        <f t="shared" si="12"/>
        <v>641</v>
      </c>
      <c r="E645" s="60"/>
      <c r="F645" s="46" t="str">
        <f>IFERROR(VLOOKUP(Table21316202111[[#This Row],[Player No]],Table11[[No]:[Province]],2,0),"")</f>
        <v/>
      </c>
      <c r="G645" s="47" t="str">
        <f>IFERROR(VLOOKUP(Table213162038[[#This Row],[Player No]],Table11[[No]:[Province]],3,0),"")</f>
        <v/>
      </c>
      <c r="H645" s="167"/>
      <c r="I645" s="167"/>
      <c r="J645" s="56"/>
      <c r="K645" s="57"/>
      <c r="L645" s="57"/>
      <c r="M645" s="57"/>
      <c r="N645" s="57"/>
      <c r="O645" s="17"/>
      <c r="P645" s="18"/>
      <c r="Q645" s="18"/>
      <c r="R645" s="146"/>
    </row>
    <row r="646" spans="4:18" ht="16" hidden="1" thickBot="1">
      <c r="D646" s="52">
        <f t="shared" ref="D646:D709" si="13">D645+1</f>
        <v>642</v>
      </c>
      <c r="E646" s="60"/>
      <c r="F646" s="46" t="str">
        <f>IFERROR(VLOOKUP(Table21316202111[[#This Row],[Player No]],Table11[[No]:[Province]],2,0),"")</f>
        <v/>
      </c>
      <c r="G646" s="47" t="str">
        <f>IFERROR(VLOOKUP(Table213162038[[#This Row],[Player No]],Table11[[No]:[Province]],3,0),"")</f>
        <v/>
      </c>
      <c r="H646" s="167"/>
      <c r="I646" s="167"/>
      <c r="J646" s="56"/>
      <c r="K646" s="57"/>
      <c r="L646" s="57"/>
      <c r="M646" s="57"/>
      <c r="N646" s="57"/>
      <c r="O646" s="17"/>
      <c r="P646" s="18"/>
      <c r="Q646" s="18"/>
      <c r="R646" s="146"/>
    </row>
    <row r="647" spans="4:18" ht="16" hidden="1" thickBot="1">
      <c r="D647" s="52">
        <f t="shared" si="13"/>
        <v>643</v>
      </c>
      <c r="E647" s="60"/>
      <c r="F647" s="46" t="str">
        <f>IFERROR(VLOOKUP(Table21316202111[[#This Row],[Player No]],Table11[[No]:[Province]],2,0),"")</f>
        <v/>
      </c>
      <c r="G647" s="47" t="str">
        <f>IFERROR(VLOOKUP(Table213162038[[#This Row],[Player No]],Table11[[No]:[Province]],3,0),"")</f>
        <v/>
      </c>
      <c r="H647" s="167"/>
      <c r="I647" s="167"/>
      <c r="J647" s="56"/>
      <c r="K647" s="57"/>
      <c r="L647" s="57"/>
      <c r="M647" s="57"/>
      <c r="N647" s="57"/>
      <c r="O647" s="17"/>
      <c r="P647" s="18"/>
      <c r="Q647" s="18"/>
      <c r="R647" s="146"/>
    </row>
    <row r="648" spans="4:18" ht="16" hidden="1" thickBot="1">
      <c r="D648" s="52">
        <f t="shared" si="13"/>
        <v>644</v>
      </c>
      <c r="E648" s="60"/>
      <c r="F648" s="46" t="str">
        <f>IFERROR(VLOOKUP(Table21316202111[[#This Row],[Player No]],Table11[[No]:[Province]],2,0),"")</f>
        <v/>
      </c>
      <c r="G648" s="47" t="str">
        <f>IFERROR(VLOOKUP(Table213162038[[#This Row],[Player No]],Table11[[No]:[Province]],3,0),"")</f>
        <v/>
      </c>
      <c r="H648" s="167"/>
      <c r="I648" s="167"/>
      <c r="J648" s="56"/>
      <c r="K648" s="57"/>
      <c r="L648" s="57"/>
      <c r="M648" s="57"/>
      <c r="N648" s="57"/>
      <c r="O648" s="17"/>
      <c r="P648" s="18"/>
      <c r="Q648" s="18"/>
      <c r="R648" s="146"/>
    </row>
    <row r="649" spans="4:18" ht="16" hidden="1" thickBot="1">
      <c r="D649" s="52">
        <f t="shared" si="13"/>
        <v>645</v>
      </c>
      <c r="E649" s="60"/>
      <c r="F649" s="46" t="str">
        <f>IFERROR(VLOOKUP(Table21316202111[[#This Row],[Player No]],Table11[[No]:[Province]],2,0),"")</f>
        <v/>
      </c>
      <c r="G649" s="47" t="str">
        <f>IFERROR(VLOOKUP(Table213162038[[#This Row],[Player No]],Table11[[No]:[Province]],3,0),"")</f>
        <v/>
      </c>
      <c r="H649" s="167"/>
      <c r="I649" s="167"/>
      <c r="J649" s="56"/>
      <c r="K649" s="57"/>
      <c r="L649" s="57"/>
      <c r="M649" s="57"/>
      <c r="N649" s="57"/>
      <c r="O649" s="17"/>
      <c r="P649" s="18"/>
      <c r="Q649" s="18"/>
      <c r="R649" s="146"/>
    </row>
    <row r="650" spans="4:18" ht="16" hidden="1" thickBot="1">
      <c r="D650" s="52">
        <f t="shared" si="13"/>
        <v>646</v>
      </c>
      <c r="E650" s="60"/>
      <c r="F650" s="46" t="str">
        <f>IFERROR(VLOOKUP(Table21316202111[[#This Row],[Player No]],Table11[[No]:[Province]],2,0),"")</f>
        <v/>
      </c>
      <c r="G650" s="47" t="str">
        <f>IFERROR(VLOOKUP(Table213162038[[#This Row],[Player No]],Table11[[No]:[Province]],3,0),"")</f>
        <v/>
      </c>
      <c r="H650" s="167"/>
      <c r="I650" s="167"/>
      <c r="J650" s="56"/>
      <c r="K650" s="57"/>
      <c r="L650" s="57"/>
      <c r="M650" s="57"/>
      <c r="N650" s="57"/>
      <c r="O650" s="17"/>
      <c r="P650" s="18"/>
      <c r="Q650" s="18"/>
      <c r="R650" s="146"/>
    </row>
    <row r="651" spans="4:18" ht="16" hidden="1" thickBot="1">
      <c r="D651" s="52">
        <f t="shared" si="13"/>
        <v>647</v>
      </c>
      <c r="E651" s="60"/>
      <c r="F651" s="46" t="str">
        <f>IFERROR(VLOOKUP(Table21316202111[[#This Row],[Player No]],Table11[[No]:[Province]],2,0),"")</f>
        <v/>
      </c>
      <c r="G651" s="47" t="str">
        <f>IFERROR(VLOOKUP(Table213162038[[#This Row],[Player No]],Table11[[No]:[Province]],3,0),"")</f>
        <v/>
      </c>
      <c r="H651" s="167"/>
      <c r="I651" s="167"/>
      <c r="J651" s="56"/>
      <c r="K651" s="57"/>
      <c r="L651" s="57"/>
      <c r="M651" s="57"/>
      <c r="N651" s="57"/>
      <c r="O651" s="17"/>
      <c r="P651" s="18"/>
      <c r="Q651" s="18"/>
      <c r="R651" s="146"/>
    </row>
    <row r="652" spans="4:18" ht="16" hidden="1" thickBot="1">
      <c r="D652" s="52">
        <f t="shared" si="13"/>
        <v>648</v>
      </c>
      <c r="E652" s="60"/>
      <c r="F652" s="46" t="str">
        <f>IFERROR(VLOOKUP(Table21316202111[[#This Row],[Player No]],Table11[[No]:[Province]],2,0),"")</f>
        <v/>
      </c>
      <c r="G652" s="47" t="str">
        <f>IFERROR(VLOOKUP(Table213162038[[#This Row],[Player No]],Table11[[No]:[Province]],3,0),"")</f>
        <v/>
      </c>
      <c r="H652" s="167"/>
      <c r="I652" s="167"/>
      <c r="J652" s="56"/>
      <c r="K652" s="57"/>
      <c r="L652" s="57"/>
      <c r="M652" s="57"/>
      <c r="N652" s="57"/>
      <c r="O652" s="17"/>
      <c r="P652" s="18"/>
      <c r="Q652" s="18"/>
      <c r="R652" s="146"/>
    </row>
    <row r="653" spans="4:18" ht="16" hidden="1" thickBot="1">
      <c r="D653" s="52">
        <f t="shared" si="13"/>
        <v>649</v>
      </c>
      <c r="E653" s="60"/>
      <c r="F653" s="46" t="str">
        <f>IFERROR(VLOOKUP(Table21316202111[[#This Row],[Player No]],Table11[[No]:[Province]],2,0),"")</f>
        <v/>
      </c>
      <c r="G653" s="47" t="str">
        <f>IFERROR(VLOOKUP(Table213162038[[#This Row],[Player No]],Table11[[No]:[Province]],3,0),"")</f>
        <v/>
      </c>
      <c r="H653" s="167"/>
      <c r="I653" s="167"/>
      <c r="J653" s="56"/>
      <c r="K653" s="57"/>
      <c r="L653" s="57"/>
      <c r="M653" s="57"/>
      <c r="N653" s="57"/>
      <c r="O653" s="17"/>
      <c r="P653" s="18"/>
      <c r="Q653" s="18"/>
      <c r="R653" s="146"/>
    </row>
    <row r="654" spans="4:18" ht="16" hidden="1" thickBot="1">
      <c r="D654" s="52">
        <f t="shared" si="13"/>
        <v>650</v>
      </c>
      <c r="E654" s="60"/>
      <c r="F654" s="46" t="str">
        <f>IFERROR(VLOOKUP(Table21316202111[[#This Row],[Player No]],Table11[[No]:[Province]],2,0),"")</f>
        <v/>
      </c>
      <c r="G654" s="47" t="str">
        <f>IFERROR(VLOOKUP(Table213162038[[#This Row],[Player No]],Table11[[No]:[Province]],3,0),"")</f>
        <v/>
      </c>
      <c r="H654" s="167"/>
      <c r="I654" s="167"/>
      <c r="J654" s="56"/>
      <c r="K654" s="57"/>
      <c r="L654" s="57"/>
      <c r="M654" s="57"/>
      <c r="N654" s="57"/>
      <c r="O654" s="17"/>
      <c r="P654" s="18"/>
      <c r="Q654" s="18"/>
      <c r="R654" s="146"/>
    </row>
    <row r="655" spans="4:18" ht="16" hidden="1" thickBot="1">
      <c r="D655" s="52">
        <f t="shared" si="13"/>
        <v>651</v>
      </c>
      <c r="E655" s="60"/>
      <c r="F655" s="46" t="str">
        <f>IFERROR(VLOOKUP(Table21316202111[[#This Row],[Player No]],Table11[[No]:[Province]],2,0),"")</f>
        <v/>
      </c>
      <c r="G655" s="47" t="str">
        <f>IFERROR(VLOOKUP(Table213162038[[#This Row],[Player No]],Table11[[No]:[Province]],3,0),"")</f>
        <v/>
      </c>
      <c r="H655" s="167"/>
      <c r="I655" s="167"/>
      <c r="J655" s="56"/>
      <c r="K655" s="57"/>
      <c r="L655" s="57"/>
      <c r="M655" s="57"/>
      <c r="N655" s="57"/>
      <c r="O655" s="17"/>
      <c r="P655" s="18"/>
      <c r="Q655" s="18"/>
      <c r="R655" s="146"/>
    </row>
    <row r="656" spans="4:18" ht="16" hidden="1" thickBot="1">
      <c r="D656" s="52">
        <f t="shared" si="13"/>
        <v>652</v>
      </c>
      <c r="E656" s="60"/>
      <c r="F656" s="46" t="str">
        <f>IFERROR(VLOOKUP(Table21316202111[[#This Row],[Player No]],Table11[[No]:[Province]],2,0),"")</f>
        <v/>
      </c>
      <c r="G656" s="47" t="str">
        <f>IFERROR(VLOOKUP(Table213162038[[#This Row],[Player No]],Table11[[No]:[Province]],3,0),"")</f>
        <v/>
      </c>
      <c r="H656" s="167"/>
      <c r="I656" s="167"/>
      <c r="J656" s="56"/>
      <c r="K656" s="57"/>
      <c r="L656" s="57"/>
      <c r="M656" s="57"/>
      <c r="N656" s="57"/>
      <c r="O656" s="17"/>
      <c r="P656" s="18"/>
      <c r="Q656" s="18"/>
      <c r="R656" s="146"/>
    </row>
    <row r="657" spans="4:18" ht="16" hidden="1" thickBot="1">
      <c r="D657" s="52">
        <f t="shared" si="13"/>
        <v>653</v>
      </c>
      <c r="E657" s="60"/>
      <c r="F657" s="46" t="str">
        <f>IFERROR(VLOOKUP(Table21316202111[[#This Row],[Player No]],Table11[[No]:[Province]],2,0),"")</f>
        <v/>
      </c>
      <c r="G657" s="47" t="str">
        <f>IFERROR(VLOOKUP(Table213162038[[#This Row],[Player No]],Table11[[No]:[Province]],3,0),"")</f>
        <v/>
      </c>
      <c r="H657" s="167"/>
      <c r="I657" s="167"/>
      <c r="J657" s="56"/>
      <c r="K657" s="57"/>
      <c r="L657" s="57"/>
      <c r="M657" s="57"/>
      <c r="N657" s="57"/>
      <c r="O657" s="17"/>
      <c r="P657" s="18"/>
      <c r="Q657" s="18"/>
      <c r="R657" s="146"/>
    </row>
    <row r="658" spans="4:18" ht="16" hidden="1" thickBot="1">
      <c r="D658" s="52">
        <f t="shared" si="13"/>
        <v>654</v>
      </c>
      <c r="E658" s="60"/>
      <c r="F658" s="46" t="str">
        <f>IFERROR(VLOOKUP(Table21316202111[[#This Row],[Player No]],Table11[[No]:[Province]],2,0),"")</f>
        <v/>
      </c>
      <c r="G658" s="47" t="str">
        <f>IFERROR(VLOOKUP(Table213162038[[#This Row],[Player No]],Table11[[No]:[Province]],3,0),"")</f>
        <v/>
      </c>
      <c r="H658" s="167"/>
      <c r="I658" s="167"/>
      <c r="J658" s="56"/>
      <c r="K658" s="57"/>
      <c r="L658" s="57"/>
      <c r="M658" s="57"/>
      <c r="N658" s="57"/>
      <c r="O658" s="17"/>
      <c r="P658" s="18"/>
      <c r="Q658" s="18"/>
      <c r="R658" s="146"/>
    </row>
    <row r="659" spans="4:18" ht="16" hidden="1" thickBot="1">
      <c r="D659" s="52">
        <f t="shared" si="13"/>
        <v>655</v>
      </c>
      <c r="E659" s="60"/>
      <c r="F659" s="46" t="str">
        <f>IFERROR(VLOOKUP(Table21316202111[[#This Row],[Player No]],Table11[[No]:[Province]],2,0),"")</f>
        <v/>
      </c>
      <c r="G659" s="47" t="str">
        <f>IFERROR(VLOOKUP(Table213162038[[#This Row],[Player No]],Table11[[No]:[Province]],3,0),"")</f>
        <v/>
      </c>
      <c r="H659" s="167"/>
      <c r="I659" s="167"/>
      <c r="J659" s="56"/>
      <c r="K659" s="57"/>
      <c r="L659" s="57"/>
      <c r="M659" s="57"/>
      <c r="N659" s="57"/>
      <c r="O659" s="17"/>
      <c r="P659" s="18"/>
      <c r="Q659" s="18"/>
      <c r="R659" s="146"/>
    </row>
    <row r="660" spans="4:18" ht="16" hidden="1" thickBot="1">
      <c r="D660" s="52">
        <f t="shared" si="13"/>
        <v>656</v>
      </c>
      <c r="E660" s="60"/>
      <c r="F660" s="46" t="str">
        <f>IFERROR(VLOOKUP(Table21316202111[[#This Row],[Player No]],Table11[[No]:[Province]],2,0),"")</f>
        <v/>
      </c>
      <c r="G660" s="47" t="str">
        <f>IFERROR(VLOOKUP(Table213162038[[#This Row],[Player No]],Table11[[No]:[Province]],3,0),"")</f>
        <v/>
      </c>
      <c r="H660" s="167"/>
      <c r="I660" s="167"/>
      <c r="J660" s="56"/>
      <c r="K660" s="57"/>
      <c r="L660" s="57"/>
      <c r="M660" s="57"/>
      <c r="N660" s="57"/>
      <c r="O660" s="17"/>
      <c r="P660" s="18"/>
      <c r="Q660" s="18"/>
      <c r="R660" s="146"/>
    </row>
    <row r="661" spans="4:18" ht="16" hidden="1" thickBot="1">
      <c r="D661" s="52">
        <f t="shared" si="13"/>
        <v>657</v>
      </c>
      <c r="E661" s="60"/>
      <c r="F661" s="46" t="str">
        <f>IFERROR(VLOOKUP(Table21316202111[[#This Row],[Player No]],Table11[[No]:[Province]],2,0),"")</f>
        <v/>
      </c>
      <c r="G661" s="47" t="str">
        <f>IFERROR(VLOOKUP(Table213162038[[#This Row],[Player No]],Table11[[No]:[Province]],3,0),"")</f>
        <v/>
      </c>
      <c r="H661" s="167"/>
      <c r="I661" s="167"/>
      <c r="J661" s="56"/>
      <c r="K661" s="57"/>
      <c r="L661" s="57"/>
      <c r="M661" s="57"/>
      <c r="N661" s="57"/>
      <c r="O661" s="17"/>
      <c r="P661" s="18"/>
      <c r="Q661" s="18"/>
      <c r="R661" s="146"/>
    </row>
    <row r="662" spans="4:18" ht="16" hidden="1" thickBot="1">
      <c r="D662" s="52">
        <f t="shared" si="13"/>
        <v>658</v>
      </c>
      <c r="E662" s="60"/>
      <c r="F662" s="46" t="str">
        <f>IFERROR(VLOOKUP(Table21316202111[[#This Row],[Player No]],Table11[[No]:[Province]],2,0),"")</f>
        <v/>
      </c>
      <c r="G662" s="47" t="str">
        <f>IFERROR(VLOOKUP(Table213162038[[#This Row],[Player No]],Table11[[No]:[Province]],3,0),"")</f>
        <v/>
      </c>
      <c r="H662" s="167"/>
      <c r="I662" s="167"/>
      <c r="J662" s="56"/>
      <c r="K662" s="57"/>
      <c r="L662" s="57"/>
      <c r="M662" s="57"/>
      <c r="N662" s="57"/>
      <c r="O662" s="17"/>
      <c r="P662" s="18"/>
      <c r="Q662" s="18"/>
      <c r="R662" s="146"/>
    </row>
    <row r="663" spans="4:18" ht="16" hidden="1" thickBot="1">
      <c r="D663" s="52">
        <f t="shared" si="13"/>
        <v>659</v>
      </c>
      <c r="E663" s="60"/>
      <c r="F663" s="46" t="str">
        <f>IFERROR(VLOOKUP(Table21316202111[[#This Row],[Player No]],Table11[[No]:[Province]],2,0),"")</f>
        <v/>
      </c>
      <c r="G663" s="47" t="str">
        <f>IFERROR(VLOOKUP(Table213162038[[#This Row],[Player No]],Table11[[No]:[Province]],3,0),"")</f>
        <v/>
      </c>
      <c r="H663" s="167"/>
      <c r="I663" s="167"/>
      <c r="J663" s="56"/>
      <c r="K663" s="57"/>
      <c r="L663" s="57"/>
      <c r="M663" s="57"/>
      <c r="N663" s="57"/>
      <c r="O663" s="17"/>
      <c r="P663" s="18"/>
      <c r="Q663" s="18"/>
      <c r="R663" s="146"/>
    </row>
    <row r="664" spans="4:18" ht="16" hidden="1" thickBot="1">
      <c r="D664" s="52">
        <f t="shared" si="13"/>
        <v>660</v>
      </c>
      <c r="E664" s="60"/>
      <c r="F664" s="46" t="str">
        <f>IFERROR(VLOOKUP(Table21316202111[[#This Row],[Player No]],Table11[[No]:[Province]],2,0),"")</f>
        <v/>
      </c>
      <c r="G664" s="47" t="str">
        <f>IFERROR(VLOOKUP(Table213162038[[#This Row],[Player No]],Table11[[No]:[Province]],3,0),"")</f>
        <v/>
      </c>
      <c r="H664" s="167"/>
      <c r="I664" s="167"/>
      <c r="J664" s="56"/>
      <c r="K664" s="57"/>
      <c r="L664" s="57"/>
      <c r="M664" s="57"/>
      <c r="N664" s="57"/>
      <c r="O664" s="17"/>
      <c r="P664" s="18"/>
      <c r="Q664" s="18"/>
      <c r="R664" s="146"/>
    </row>
    <row r="665" spans="4:18" ht="16" hidden="1" thickBot="1">
      <c r="D665" s="52">
        <f t="shared" si="13"/>
        <v>661</v>
      </c>
      <c r="E665" s="60"/>
      <c r="F665" s="46" t="str">
        <f>IFERROR(VLOOKUP(Table21316202111[[#This Row],[Player No]],Table11[[No]:[Province]],2,0),"")</f>
        <v/>
      </c>
      <c r="G665" s="47" t="str">
        <f>IFERROR(VLOOKUP(Table213162038[[#This Row],[Player No]],Table11[[No]:[Province]],3,0),"")</f>
        <v/>
      </c>
      <c r="H665" s="167"/>
      <c r="I665" s="167"/>
      <c r="J665" s="56"/>
      <c r="K665" s="57"/>
      <c r="L665" s="57"/>
      <c r="M665" s="57"/>
      <c r="N665" s="57"/>
      <c r="O665" s="17"/>
      <c r="P665" s="18"/>
      <c r="Q665" s="18"/>
      <c r="R665" s="146"/>
    </row>
    <row r="666" spans="4:18" ht="16" hidden="1" thickBot="1">
      <c r="D666" s="52">
        <f t="shared" si="13"/>
        <v>662</v>
      </c>
      <c r="E666" s="60"/>
      <c r="F666" s="46" t="str">
        <f>IFERROR(VLOOKUP(Table21316202111[[#This Row],[Player No]],Table11[[No]:[Province]],2,0),"")</f>
        <v/>
      </c>
      <c r="G666" s="47" t="str">
        <f>IFERROR(VLOOKUP(Table213162038[[#This Row],[Player No]],Table11[[No]:[Province]],3,0),"")</f>
        <v/>
      </c>
      <c r="H666" s="167"/>
      <c r="I666" s="167"/>
      <c r="J666" s="56"/>
      <c r="K666" s="57"/>
      <c r="L666" s="57"/>
      <c r="M666" s="57"/>
      <c r="N666" s="57"/>
      <c r="O666" s="17"/>
      <c r="P666" s="18"/>
      <c r="Q666" s="18"/>
      <c r="R666" s="146"/>
    </row>
    <row r="667" spans="4:18" ht="16" hidden="1" thickBot="1">
      <c r="D667" s="52">
        <f t="shared" si="13"/>
        <v>663</v>
      </c>
      <c r="E667" s="60"/>
      <c r="F667" s="46" t="str">
        <f>IFERROR(VLOOKUP(Table21316202111[[#This Row],[Player No]],Table11[[No]:[Province]],2,0),"")</f>
        <v/>
      </c>
      <c r="G667" s="47" t="str">
        <f>IFERROR(VLOOKUP(Table213162038[[#This Row],[Player No]],Table11[[No]:[Province]],3,0),"")</f>
        <v/>
      </c>
      <c r="H667" s="167"/>
      <c r="I667" s="167"/>
      <c r="J667" s="56"/>
      <c r="K667" s="57"/>
      <c r="L667" s="57"/>
      <c r="M667" s="57"/>
      <c r="N667" s="57"/>
      <c r="O667" s="17"/>
      <c r="P667" s="18"/>
      <c r="Q667" s="18"/>
      <c r="R667" s="146"/>
    </row>
    <row r="668" spans="4:18" ht="16" hidden="1" thickBot="1">
      <c r="D668" s="52">
        <f t="shared" si="13"/>
        <v>664</v>
      </c>
      <c r="E668" s="60"/>
      <c r="F668" s="46" t="str">
        <f>IFERROR(VLOOKUP(Table21316202111[[#This Row],[Player No]],Table11[[No]:[Province]],2,0),"")</f>
        <v/>
      </c>
      <c r="G668" s="47" t="str">
        <f>IFERROR(VLOOKUP(Table213162038[[#This Row],[Player No]],Table11[[No]:[Province]],3,0),"")</f>
        <v/>
      </c>
      <c r="H668" s="167"/>
      <c r="I668" s="167"/>
      <c r="J668" s="56"/>
      <c r="K668" s="57"/>
      <c r="L668" s="57"/>
      <c r="M668" s="57"/>
      <c r="N668" s="57"/>
      <c r="O668" s="17"/>
      <c r="P668" s="18"/>
      <c r="Q668" s="18"/>
      <c r="R668" s="146"/>
    </row>
    <row r="669" spans="4:18" ht="16" hidden="1" thickBot="1">
      <c r="D669" s="52">
        <f t="shared" si="13"/>
        <v>665</v>
      </c>
      <c r="E669" s="60"/>
      <c r="F669" s="46" t="str">
        <f>IFERROR(VLOOKUP(Table21316202111[[#This Row],[Player No]],Table11[[No]:[Province]],2,0),"")</f>
        <v/>
      </c>
      <c r="G669" s="47" t="str">
        <f>IFERROR(VLOOKUP(Table213162038[[#This Row],[Player No]],Table11[[No]:[Province]],3,0),"")</f>
        <v/>
      </c>
      <c r="H669" s="167"/>
      <c r="I669" s="167"/>
      <c r="J669" s="56"/>
      <c r="K669" s="57"/>
      <c r="L669" s="57"/>
      <c r="M669" s="57"/>
      <c r="N669" s="57"/>
      <c r="O669" s="17"/>
      <c r="P669" s="18"/>
      <c r="Q669" s="18"/>
      <c r="R669" s="146"/>
    </row>
    <row r="670" spans="4:18" ht="16" hidden="1" thickBot="1">
      <c r="D670" s="52">
        <f t="shared" si="13"/>
        <v>666</v>
      </c>
      <c r="E670" s="60"/>
      <c r="F670" s="46" t="str">
        <f>IFERROR(VLOOKUP(Table21316202111[[#This Row],[Player No]],Table11[[No]:[Province]],2,0),"")</f>
        <v/>
      </c>
      <c r="G670" s="47" t="str">
        <f>IFERROR(VLOOKUP(Table213162038[[#This Row],[Player No]],Table11[[No]:[Province]],3,0),"")</f>
        <v/>
      </c>
      <c r="H670" s="167"/>
      <c r="I670" s="167"/>
      <c r="J670" s="56"/>
      <c r="K670" s="57"/>
      <c r="L670" s="57"/>
      <c r="M670" s="57"/>
      <c r="N670" s="57"/>
      <c r="O670" s="17"/>
      <c r="P670" s="18"/>
      <c r="Q670" s="18"/>
      <c r="R670" s="146"/>
    </row>
    <row r="671" spans="4:18" ht="16" hidden="1" thickBot="1">
      <c r="D671" s="52">
        <f t="shared" si="13"/>
        <v>667</v>
      </c>
      <c r="E671" s="60"/>
      <c r="F671" s="46" t="str">
        <f>IFERROR(VLOOKUP(Table21316202111[[#This Row],[Player No]],Table11[[No]:[Province]],2,0),"")</f>
        <v/>
      </c>
      <c r="G671" s="47" t="str">
        <f>IFERROR(VLOOKUP(Table213162038[[#This Row],[Player No]],Table11[[No]:[Province]],3,0),"")</f>
        <v/>
      </c>
      <c r="H671" s="167"/>
      <c r="I671" s="167"/>
      <c r="J671" s="56"/>
      <c r="K671" s="57"/>
      <c r="L671" s="57"/>
      <c r="M671" s="57"/>
      <c r="N671" s="57"/>
      <c r="O671" s="17"/>
      <c r="P671" s="18"/>
      <c r="Q671" s="18"/>
      <c r="R671" s="146"/>
    </row>
    <row r="672" spans="4:18" ht="16" hidden="1" thickBot="1">
      <c r="D672" s="52">
        <f t="shared" si="13"/>
        <v>668</v>
      </c>
      <c r="E672" s="60"/>
      <c r="F672" s="46" t="str">
        <f>IFERROR(VLOOKUP(Table21316202111[[#This Row],[Player No]],Table11[[No]:[Province]],2,0),"")</f>
        <v/>
      </c>
      <c r="G672" s="47" t="str">
        <f>IFERROR(VLOOKUP(Table213162038[[#This Row],[Player No]],Table11[[No]:[Province]],3,0),"")</f>
        <v/>
      </c>
      <c r="H672" s="167"/>
      <c r="I672" s="167"/>
      <c r="J672" s="56"/>
      <c r="K672" s="57"/>
      <c r="L672" s="57"/>
      <c r="M672" s="57"/>
      <c r="N672" s="57"/>
      <c r="O672" s="17"/>
      <c r="P672" s="18"/>
      <c r="Q672" s="18"/>
      <c r="R672" s="146"/>
    </row>
    <row r="673" spans="4:18" ht="16" hidden="1" thickBot="1">
      <c r="D673" s="52">
        <f t="shared" si="13"/>
        <v>669</v>
      </c>
      <c r="E673" s="60"/>
      <c r="F673" s="46" t="str">
        <f>IFERROR(VLOOKUP(Table21316202111[[#This Row],[Player No]],Table11[[No]:[Province]],2,0),"")</f>
        <v/>
      </c>
      <c r="G673" s="47" t="str">
        <f>IFERROR(VLOOKUP(Table213162038[[#This Row],[Player No]],Table11[[No]:[Province]],3,0),"")</f>
        <v/>
      </c>
      <c r="H673" s="167"/>
      <c r="I673" s="167"/>
      <c r="J673" s="56"/>
      <c r="K673" s="57"/>
      <c r="L673" s="57"/>
      <c r="M673" s="57"/>
      <c r="N673" s="57"/>
      <c r="O673" s="17"/>
      <c r="P673" s="18"/>
      <c r="Q673" s="18"/>
      <c r="R673" s="146"/>
    </row>
    <row r="674" spans="4:18" ht="16" hidden="1" thickBot="1">
      <c r="D674" s="52">
        <f t="shared" si="13"/>
        <v>670</v>
      </c>
      <c r="E674" s="60"/>
      <c r="F674" s="46" t="str">
        <f>IFERROR(VLOOKUP(Table21316202111[[#This Row],[Player No]],Table11[[No]:[Province]],2,0),"")</f>
        <v/>
      </c>
      <c r="G674" s="47" t="str">
        <f>IFERROR(VLOOKUP(Table213162038[[#This Row],[Player No]],Table11[[No]:[Province]],3,0),"")</f>
        <v/>
      </c>
      <c r="H674" s="167"/>
      <c r="I674" s="167"/>
      <c r="J674" s="56"/>
      <c r="K674" s="57"/>
      <c r="L674" s="57"/>
      <c r="M674" s="57"/>
      <c r="N674" s="57"/>
      <c r="O674" s="17"/>
      <c r="P674" s="18"/>
      <c r="Q674" s="18"/>
      <c r="R674" s="146"/>
    </row>
    <row r="675" spans="4:18" ht="16" hidden="1" thickBot="1">
      <c r="D675" s="52">
        <f t="shared" si="13"/>
        <v>671</v>
      </c>
      <c r="E675" s="60"/>
      <c r="F675" s="46" t="str">
        <f>IFERROR(VLOOKUP(Table21316202111[[#This Row],[Player No]],Table11[[No]:[Province]],2,0),"")</f>
        <v/>
      </c>
      <c r="G675" s="47" t="str">
        <f>IFERROR(VLOOKUP(Table213162038[[#This Row],[Player No]],Table11[[No]:[Province]],3,0),"")</f>
        <v/>
      </c>
      <c r="H675" s="167"/>
      <c r="I675" s="167"/>
      <c r="J675" s="56"/>
      <c r="K675" s="57"/>
      <c r="L675" s="57"/>
      <c r="M675" s="57"/>
      <c r="N675" s="57"/>
      <c r="O675" s="17"/>
      <c r="P675" s="18"/>
      <c r="Q675" s="18"/>
      <c r="R675" s="146"/>
    </row>
    <row r="676" spans="4:18" ht="16" hidden="1" thickBot="1">
      <c r="D676" s="52">
        <f t="shared" si="13"/>
        <v>672</v>
      </c>
      <c r="E676" s="60"/>
      <c r="F676" s="46" t="str">
        <f>IFERROR(VLOOKUP(Table21316202111[[#This Row],[Player No]],Table11[[No]:[Province]],2,0),"")</f>
        <v/>
      </c>
      <c r="G676" s="47" t="str">
        <f>IFERROR(VLOOKUP(Table213162038[[#This Row],[Player No]],Table11[[No]:[Province]],3,0),"")</f>
        <v/>
      </c>
      <c r="H676" s="167"/>
      <c r="I676" s="167"/>
      <c r="J676" s="56"/>
      <c r="K676" s="57"/>
      <c r="L676" s="57"/>
      <c r="M676" s="57"/>
      <c r="N676" s="57"/>
      <c r="O676" s="17"/>
      <c r="P676" s="18"/>
      <c r="Q676" s="18"/>
      <c r="R676" s="146"/>
    </row>
    <row r="677" spans="4:18" ht="16" hidden="1" thickBot="1">
      <c r="D677" s="52">
        <f t="shared" si="13"/>
        <v>673</v>
      </c>
      <c r="E677" s="60"/>
      <c r="F677" s="46" t="str">
        <f>IFERROR(VLOOKUP(Table21316202111[[#This Row],[Player No]],Table11[[No]:[Province]],2,0),"")</f>
        <v/>
      </c>
      <c r="G677" s="47" t="str">
        <f>IFERROR(VLOOKUP(Table213162038[[#This Row],[Player No]],Table11[[No]:[Province]],3,0),"")</f>
        <v/>
      </c>
      <c r="H677" s="167"/>
      <c r="I677" s="167"/>
      <c r="J677" s="56"/>
      <c r="K677" s="57"/>
      <c r="L677" s="57"/>
      <c r="M677" s="57"/>
      <c r="N677" s="57"/>
      <c r="O677" s="17"/>
      <c r="P677" s="18"/>
      <c r="Q677" s="18"/>
      <c r="R677" s="146"/>
    </row>
    <row r="678" spans="4:18" ht="16" hidden="1" thickBot="1">
      <c r="D678" s="52">
        <f t="shared" si="13"/>
        <v>674</v>
      </c>
      <c r="E678" s="60"/>
      <c r="F678" s="46" t="str">
        <f>IFERROR(VLOOKUP(Table21316202111[[#This Row],[Player No]],Table11[[No]:[Province]],2,0),"")</f>
        <v/>
      </c>
      <c r="G678" s="47" t="str">
        <f>IFERROR(VLOOKUP(Table213162038[[#This Row],[Player No]],Table11[[No]:[Province]],3,0),"")</f>
        <v/>
      </c>
      <c r="H678" s="167"/>
      <c r="I678" s="167"/>
      <c r="J678" s="56"/>
      <c r="K678" s="57"/>
      <c r="L678" s="57"/>
      <c r="M678" s="57"/>
      <c r="N678" s="57"/>
      <c r="O678" s="17"/>
      <c r="P678" s="18"/>
      <c r="Q678" s="18"/>
      <c r="R678" s="146"/>
    </row>
    <row r="679" spans="4:18" ht="16" hidden="1" thickBot="1">
      <c r="D679" s="52">
        <f t="shared" si="13"/>
        <v>675</v>
      </c>
      <c r="E679" s="60"/>
      <c r="F679" s="46" t="str">
        <f>IFERROR(VLOOKUP(Table21316202111[[#This Row],[Player No]],Table11[[No]:[Province]],2,0),"")</f>
        <v/>
      </c>
      <c r="G679" s="47" t="str">
        <f>IFERROR(VLOOKUP(Table213162038[[#This Row],[Player No]],Table11[[No]:[Province]],3,0),"")</f>
        <v/>
      </c>
      <c r="H679" s="167"/>
      <c r="I679" s="167"/>
      <c r="J679" s="56"/>
      <c r="K679" s="57"/>
      <c r="L679" s="57"/>
      <c r="M679" s="57"/>
      <c r="N679" s="57"/>
      <c r="O679" s="17"/>
      <c r="P679" s="18"/>
      <c r="Q679" s="18"/>
      <c r="R679" s="146"/>
    </row>
    <row r="680" spans="4:18" ht="16" hidden="1" thickBot="1">
      <c r="D680" s="52">
        <f t="shared" si="13"/>
        <v>676</v>
      </c>
      <c r="E680" s="60"/>
      <c r="F680" s="46" t="str">
        <f>IFERROR(VLOOKUP(Table21316202111[[#This Row],[Player No]],Table11[[No]:[Province]],2,0),"")</f>
        <v/>
      </c>
      <c r="G680" s="47" t="str">
        <f>IFERROR(VLOOKUP(Table213162038[[#This Row],[Player No]],Table11[[No]:[Province]],3,0),"")</f>
        <v/>
      </c>
      <c r="H680" s="167"/>
      <c r="I680" s="167"/>
      <c r="J680" s="56"/>
      <c r="K680" s="57"/>
      <c r="L680" s="57"/>
      <c r="M680" s="57"/>
      <c r="N680" s="57"/>
      <c r="O680" s="17"/>
      <c r="P680" s="18"/>
      <c r="Q680" s="18"/>
      <c r="R680" s="146"/>
    </row>
    <row r="681" spans="4:18" ht="16" hidden="1" thickBot="1">
      <c r="D681" s="52">
        <f t="shared" si="13"/>
        <v>677</v>
      </c>
      <c r="E681" s="60"/>
      <c r="F681" s="46" t="str">
        <f>IFERROR(VLOOKUP(Table21316202111[[#This Row],[Player No]],Table11[[No]:[Province]],2,0),"")</f>
        <v/>
      </c>
      <c r="G681" s="47" t="str">
        <f>IFERROR(VLOOKUP(Table213162038[[#This Row],[Player No]],Table11[[No]:[Province]],3,0),"")</f>
        <v/>
      </c>
      <c r="H681" s="167"/>
      <c r="I681" s="167"/>
      <c r="J681" s="56"/>
      <c r="K681" s="57"/>
      <c r="L681" s="57"/>
      <c r="M681" s="57"/>
      <c r="N681" s="57"/>
      <c r="O681" s="17"/>
      <c r="P681" s="18"/>
      <c r="Q681" s="18"/>
      <c r="R681" s="146"/>
    </row>
    <row r="682" spans="4:18" ht="16" hidden="1" thickBot="1">
      <c r="D682" s="52">
        <f t="shared" si="13"/>
        <v>678</v>
      </c>
      <c r="E682" s="60"/>
      <c r="F682" s="46" t="str">
        <f>IFERROR(VLOOKUP(Table21316202111[[#This Row],[Player No]],Table11[[No]:[Province]],2,0),"")</f>
        <v/>
      </c>
      <c r="G682" s="47" t="str">
        <f>IFERROR(VLOOKUP(Table213162038[[#This Row],[Player No]],Table11[[No]:[Province]],3,0),"")</f>
        <v/>
      </c>
      <c r="H682" s="167"/>
      <c r="I682" s="167"/>
      <c r="J682" s="56"/>
      <c r="K682" s="57"/>
      <c r="L682" s="57"/>
      <c r="M682" s="57"/>
      <c r="N682" s="57"/>
      <c r="O682" s="17"/>
      <c r="P682" s="18"/>
      <c r="Q682" s="18"/>
      <c r="R682" s="146"/>
    </row>
    <row r="683" spans="4:18" ht="16" hidden="1" thickBot="1">
      <c r="D683" s="52">
        <f t="shared" si="13"/>
        <v>679</v>
      </c>
      <c r="E683" s="60"/>
      <c r="F683" s="46" t="str">
        <f>IFERROR(VLOOKUP(Table21316202111[[#This Row],[Player No]],Table11[[No]:[Province]],2,0),"")</f>
        <v/>
      </c>
      <c r="G683" s="47" t="str">
        <f>IFERROR(VLOOKUP(Table213162038[[#This Row],[Player No]],Table11[[No]:[Province]],3,0),"")</f>
        <v/>
      </c>
      <c r="H683" s="167"/>
      <c r="I683" s="167"/>
      <c r="J683" s="56"/>
      <c r="K683" s="57"/>
      <c r="L683" s="57"/>
      <c r="M683" s="57"/>
      <c r="N683" s="57"/>
      <c r="O683" s="17"/>
      <c r="P683" s="18"/>
      <c r="Q683" s="18"/>
      <c r="R683" s="146"/>
    </row>
    <row r="684" spans="4:18" ht="16" hidden="1" thickBot="1">
      <c r="D684" s="52">
        <f t="shared" si="13"/>
        <v>680</v>
      </c>
      <c r="E684" s="60"/>
      <c r="F684" s="46" t="str">
        <f>IFERROR(VLOOKUP(Table21316202111[[#This Row],[Player No]],Table11[[No]:[Province]],2,0),"")</f>
        <v/>
      </c>
      <c r="G684" s="47" t="str">
        <f>IFERROR(VLOOKUP(Table213162038[[#This Row],[Player No]],Table11[[No]:[Province]],3,0),"")</f>
        <v/>
      </c>
      <c r="H684" s="167"/>
      <c r="I684" s="167"/>
      <c r="J684" s="56"/>
      <c r="K684" s="57"/>
      <c r="L684" s="57"/>
      <c r="M684" s="57"/>
      <c r="N684" s="57"/>
      <c r="O684" s="17"/>
      <c r="P684" s="18"/>
      <c r="Q684" s="18"/>
      <c r="R684" s="146"/>
    </row>
    <row r="685" spans="4:18" ht="16" hidden="1" thickBot="1">
      <c r="D685" s="52">
        <f t="shared" si="13"/>
        <v>681</v>
      </c>
      <c r="E685" s="60"/>
      <c r="F685" s="46" t="str">
        <f>IFERROR(VLOOKUP(Table21316202111[[#This Row],[Player No]],Table11[[No]:[Province]],2,0),"")</f>
        <v/>
      </c>
      <c r="G685" s="47" t="str">
        <f>IFERROR(VLOOKUP(Table213162038[[#This Row],[Player No]],Table11[[No]:[Province]],3,0),"")</f>
        <v/>
      </c>
      <c r="H685" s="167"/>
      <c r="I685" s="167"/>
      <c r="J685" s="56"/>
      <c r="K685" s="57"/>
      <c r="L685" s="57"/>
      <c r="M685" s="57"/>
      <c r="N685" s="57"/>
      <c r="O685" s="17"/>
      <c r="P685" s="18"/>
      <c r="Q685" s="18"/>
      <c r="R685" s="146"/>
    </row>
    <row r="686" spans="4:18" ht="16" hidden="1" thickBot="1">
      <c r="D686" s="52">
        <f t="shared" si="13"/>
        <v>682</v>
      </c>
      <c r="E686" s="60"/>
      <c r="F686" s="46" t="str">
        <f>IFERROR(VLOOKUP(Table21316202111[[#This Row],[Player No]],Table11[[No]:[Province]],2,0),"")</f>
        <v/>
      </c>
      <c r="G686" s="47" t="str">
        <f>IFERROR(VLOOKUP(Table213162038[[#This Row],[Player No]],Table11[[No]:[Province]],3,0),"")</f>
        <v/>
      </c>
      <c r="H686" s="167"/>
      <c r="I686" s="167"/>
      <c r="J686" s="56"/>
      <c r="K686" s="57"/>
      <c r="L686" s="57"/>
      <c r="M686" s="57"/>
      <c r="N686" s="57"/>
      <c r="O686" s="17"/>
      <c r="P686" s="18"/>
      <c r="Q686" s="18"/>
      <c r="R686" s="146"/>
    </row>
    <row r="687" spans="4:18" ht="16" hidden="1" thickBot="1">
      <c r="D687" s="52">
        <f t="shared" si="13"/>
        <v>683</v>
      </c>
      <c r="E687" s="60"/>
      <c r="F687" s="46" t="str">
        <f>IFERROR(VLOOKUP(Table21316202111[[#This Row],[Player No]],Table11[[No]:[Province]],2,0),"")</f>
        <v/>
      </c>
      <c r="G687" s="47" t="str">
        <f>IFERROR(VLOOKUP(Table213162038[[#This Row],[Player No]],Table11[[No]:[Province]],3,0),"")</f>
        <v/>
      </c>
      <c r="H687" s="167"/>
      <c r="I687" s="167"/>
      <c r="J687" s="56"/>
      <c r="K687" s="57"/>
      <c r="L687" s="57"/>
      <c r="M687" s="57"/>
      <c r="N687" s="57"/>
      <c r="O687" s="17"/>
      <c r="P687" s="18"/>
      <c r="Q687" s="18"/>
      <c r="R687" s="146"/>
    </row>
    <row r="688" spans="4:18" ht="16" hidden="1" thickBot="1">
      <c r="D688" s="52">
        <f t="shared" si="13"/>
        <v>684</v>
      </c>
      <c r="E688" s="60"/>
      <c r="F688" s="46" t="str">
        <f>IFERROR(VLOOKUP(Table21316202111[[#This Row],[Player No]],Table11[[No]:[Province]],2,0),"")</f>
        <v/>
      </c>
      <c r="G688" s="47" t="str">
        <f>IFERROR(VLOOKUP(Table213162038[[#This Row],[Player No]],Table11[[No]:[Province]],3,0),"")</f>
        <v/>
      </c>
      <c r="H688" s="167"/>
      <c r="I688" s="167"/>
      <c r="J688" s="56"/>
      <c r="K688" s="57"/>
      <c r="L688" s="57"/>
      <c r="M688" s="57"/>
      <c r="N688" s="57"/>
      <c r="O688" s="17"/>
      <c r="P688" s="18"/>
      <c r="Q688" s="18"/>
      <c r="R688" s="146"/>
    </row>
    <row r="689" spans="4:18" ht="16" hidden="1" thickBot="1">
      <c r="D689" s="52">
        <f t="shared" si="13"/>
        <v>685</v>
      </c>
      <c r="E689" s="60"/>
      <c r="F689" s="46" t="str">
        <f>IFERROR(VLOOKUP(Table21316202111[[#This Row],[Player No]],Table11[[No]:[Province]],2,0),"")</f>
        <v/>
      </c>
      <c r="G689" s="47" t="str">
        <f>IFERROR(VLOOKUP(Table213162038[[#This Row],[Player No]],Table11[[No]:[Province]],3,0),"")</f>
        <v/>
      </c>
      <c r="H689" s="167"/>
      <c r="I689" s="167"/>
      <c r="J689" s="56"/>
      <c r="K689" s="57"/>
      <c r="L689" s="57"/>
      <c r="M689" s="57"/>
      <c r="N689" s="57"/>
      <c r="O689" s="17"/>
      <c r="P689" s="18"/>
      <c r="Q689" s="18"/>
      <c r="R689" s="146"/>
    </row>
    <row r="690" spans="4:18" ht="16" hidden="1" thickBot="1">
      <c r="D690" s="52">
        <f t="shared" si="13"/>
        <v>686</v>
      </c>
      <c r="E690" s="60"/>
      <c r="F690" s="46" t="str">
        <f>IFERROR(VLOOKUP(Table21316202111[[#This Row],[Player No]],Table11[[No]:[Province]],2,0),"")</f>
        <v/>
      </c>
      <c r="G690" s="47" t="str">
        <f>IFERROR(VLOOKUP(Table213162038[[#This Row],[Player No]],Table11[[No]:[Province]],3,0),"")</f>
        <v/>
      </c>
      <c r="H690" s="167"/>
      <c r="I690" s="167"/>
      <c r="J690" s="56"/>
      <c r="K690" s="57"/>
      <c r="L690" s="57"/>
      <c r="M690" s="57"/>
      <c r="N690" s="57"/>
      <c r="O690" s="17"/>
      <c r="P690" s="18"/>
      <c r="Q690" s="18"/>
      <c r="R690" s="146"/>
    </row>
    <row r="691" spans="4:18" ht="16" hidden="1" thickBot="1">
      <c r="D691" s="52">
        <f t="shared" si="13"/>
        <v>687</v>
      </c>
      <c r="E691" s="60"/>
      <c r="F691" s="46" t="str">
        <f>IFERROR(VLOOKUP(Table21316202111[[#This Row],[Player No]],Table11[[No]:[Province]],2,0),"")</f>
        <v/>
      </c>
      <c r="G691" s="47" t="str">
        <f>IFERROR(VLOOKUP(Table213162038[[#This Row],[Player No]],Table11[[No]:[Province]],3,0),"")</f>
        <v/>
      </c>
      <c r="H691" s="167"/>
      <c r="I691" s="167"/>
      <c r="J691" s="56"/>
      <c r="K691" s="57"/>
      <c r="L691" s="57"/>
      <c r="M691" s="57"/>
      <c r="N691" s="57"/>
      <c r="O691" s="17"/>
      <c r="P691" s="18"/>
      <c r="Q691" s="18"/>
      <c r="R691" s="146"/>
    </row>
    <row r="692" spans="4:18" ht="16" hidden="1" thickBot="1">
      <c r="D692" s="52">
        <f t="shared" si="13"/>
        <v>688</v>
      </c>
      <c r="E692" s="60"/>
      <c r="F692" s="46" t="str">
        <f>IFERROR(VLOOKUP(Table21316202111[[#This Row],[Player No]],Table11[[No]:[Province]],2,0),"")</f>
        <v/>
      </c>
      <c r="G692" s="47" t="str">
        <f>IFERROR(VLOOKUP(Table213162038[[#This Row],[Player No]],Table11[[No]:[Province]],3,0),"")</f>
        <v/>
      </c>
      <c r="H692" s="167"/>
      <c r="I692" s="167"/>
      <c r="J692" s="56"/>
      <c r="K692" s="57"/>
      <c r="L692" s="57"/>
      <c r="M692" s="57"/>
      <c r="N692" s="57"/>
      <c r="O692" s="17"/>
      <c r="P692" s="18"/>
      <c r="Q692" s="18"/>
      <c r="R692" s="146"/>
    </row>
    <row r="693" spans="4:18" ht="16" hidden="1" thickBot="1">
      <c r="D693" s="52">
        <f t="shared" si="13"/>
        <v>689</v>
      </c>
      <c r="E693" s="60"/>
      <c r="F693" s="46" t="str">
        <f>IFERROR(VLOOKUP(Table21316202111[[#This Row],[Player No]],Table11[[No]:[Province]],2,0),"")</f>
        <v/>
      </c>
      <c r="G693" s="47" t="str">
        <f>IFERROR(VLOOKUP(Table213162038[[#This Row],[Player No]],Table11[[No]:[Province]],3,0),"")</f>
        <v/>
      </c>
      <c r="H693" s="167"/>
      <c r="I693" s="167"/>
      <c r="J693" s="56"/>
      <c r="K693" s="57"/>
      <c r="L693" s="57"/>
      <c r="M693" s="57"/>
      <c r="N693" s="57"/>
      <c r="O693" s="17"/>
      <c r="P693" s="18"/>
      <c r="Q693" s="18"/>
      <c r="R693" s="146"/>
    </row>
    <row r="694" spans="4:18" ht="16" hidden="1" thickBot="1">
      <c r="D694" s="52">
        <f t="shared" si="13"/>
        <v>690</v>
      </c>
      <c r="E694" s="60"/>
      <c r="F694" s="46" t="str">
        <f>IFERROR(VLOOKUP(Table21316202111[[#This Row],[Player No]],Table11[[No]:[Province]],2,0),"")</f>
        <v/>
      </c>
      <c r="G694" s="47" t="str">
        <f>IFERROR(VLOOKUP(Table213162038[[#This Row],[Player No]],Table11[[No]:[Province]],3,0),"")</f>
        <v/>
      </c>
      <c r="H694" s="167"/>
      <c r="I694" s="167"/>
      <c r="J694" s="56"/>
      <c r="K694" s="57"/>
      <c r="L694" s="57"/>
      <c r="M694" s="57"/>
      <c r="N694" s="57"/>
      <c r="O694" s="17"/>
      <c r="P694" s="18"/>
      <c r="Q694" s="18"/>
      <c r="R694" s="146"/>
    </row>
    <row r="695" spans="4:18" ht="16" hidden="1" thickBot="1">
      <c r="D695" s="52">
        <f t="shared" si="13"/>
        <v>691</v>
      </c>
      <c r="E695" s="60"/>
      <c r="F695" s="46" t="str">
        <f>IFERROR(VLOOKUP(Table21316202111[[#This Row],[Player No]],Table11[[No]:[Province]],2,0),"")</f>
        <v/>
      </c>
      <c r="G695" s="47" t="str">
        <f>IFERROR(VLOOKUP(Table213162038[[#This Row],[Player No]],Table11[[No]:[Province]],3,0),"")</f>
        <v/>
      </c>
      <c r="H695" s="167"/>
      <c r="I695" s="167"/>
      <c r="J695" s="56"/>
      <c r="K695" s="57"/>
      <c r="L695" s="57"/>
      <c r="M695" s="57"/>
      <c r="N695" s="57"/>
      <c r="O695" s="17"/>
      <c r="P695" s="18"/>
      <c r="Q695" s="18"/>
      <c r="R695" s="146"/>
    </row>
    <row r="696" spans="4:18" ht="16" hidden="1" thickBot="1">
      <c r="D696" s="52">
        <f t="shared" si="13"/>
        <v>692</v>
      </c>
      <c r="E696" s="60"/>
      <c r="F696" s="46" t="str">
        <f>IFERROR(VLOOKUP(Table21316202111[[#This Row],[Player No]],Table11[[No]:[Province]],2,0),"")</f>
        <v/>
      </c>
      <c r="G696" s="47" t="str">
        <f>IFERROR(VLOOKUP(Table213162038[[#This Row],[Player No]],Table11[[No]:[Province]],3,0),"")</f>
        <v/>
      </c>
      <c r="H696" s="167"/>
      <c r="I696" s="167"/>
      <c r="J696" s="56"/>
      <c r="K696" s="57"/>
      <c r="L696" s="57"/>
      <c r="M696" s="57"/>
      <c r="N696" s="57"/>
      <c r="O696" s="17"/>
      <c r="P696" s="18"/>
      <c r="Q696" s="18"/>
      <c r="R696" s="146"/>
    </row>
    <row r="697" spans="4:18" ht="16" hidden="1" thickBot="1">
      <c r="D697" s="52">
        <f t="shared" si="13"/>
        <v>693</v>
      </c>
      <c r="E697" s="60"/>
      <c r="F697" s="46" t="str">
        <f>IFERROR(VLOOKUP(Table21316202111[[#This Row],[Player No]],Table11[[No]:[Province]],2,0),"")</f>
        <v/>
      </c>
      <c r="G697" s="47" t="str">
        <f>IFERROR(VLOOKUP(Table213162038[[#This Row],[Player No]],Table11[[No]:[Province]],3,0),"")</f>
        <v/>
      </c>
      <c r="H697" s="167"/>
      <c r="I697" s="167"/>
      <c r="J697" s="56"/>
      <c r="K697" s="57"/>
      <c r="L697" s="57"/>
      <c r="M697" s="57"/>
      <c r="N697" s="57"/>
      <c r="O697" s="17"/>
      <c r="P697" s="18"/>
      <c r="Q697" s="18"/>
      <c r="R697" s="146"/>
    </row>
    <row r="698" spans="4:18" ht="16" hidden="1" thickBot="1">
      <c r="D698" s="52">
        <f t="shared" si="13"/>
        <v>694</v>
      </c>
      <c r="E698" s="60"/>
      <c r="F698" s="46" t="str">
        <f>IFERROR(VLOOKUP(Table21316202111[[#This Row],[Player No]],Table11[[No]:[Province]],2,0),"")</f>
        <v/>
      </c>
      <c r="G698" s="47" t="str">
        <f>IFERROR(VLOOKUP(Table213162038[[#This Row],[Player No]],Table11[[No]:[Province]],3,0),"")</f>
        <v/>
      </c>
      <c r="H698" s="167"/>
      <c r="I698" s="167"/>
      <c r="J698" s="56"/>
      <c r="K698" s="57"/>
      <c r="L698" s="57"/>
      <c r="M698" s="57"/>
      <c r="N698" s="57"/>
      <c r="O698" s="17"/>
      <c r="P698" s="18"/>
      <c r="Q698" s="18"/>
      <c r="R698" s="146"/>
    </row>
    <row r="699" spans="4:18" ht="16" hidden="1" thickBot="1">
      <c r="D699" s="52">
        <f t="shared" si="13"/>
        <v>695</v>
      </c>
      <c r="E699" s="60"/>
      <c r="F699" s="46" t="str">
        <f>IFERROR(VLOOKUP(Table21316202111[[#This Row],[Player No]],Table11[[No]:[Province]],2,0),"")</f>
        <v/>
      </c>
      <c r="G699" s="47" t="str">
        <f>IFERROR(VLOOKUP(Table213162038[[#This Row],[Player No]],Table11[[No]:[Province]],3,0),"")</f>
        <v/>
      </c>
      <c r="H699" s="167"/>
      <c r="I699" s="167"/>
      <c r="J699" s="56"/>
      <c r="K699" s="57"/>
      <c r="L699" s="57"/>
      <c r="M699" s="57"/>
      <c r="N699" s="57"/>
      <c r="O699" s="17"/>
      <c r="P699" s="18"/>
      <c r="Q699" s="18"/>
      <c r="R699" s="146"/>
    </row>
    <row r="700" spans="4:18" ht="16" hidden="1" thickBot="1">
      <c r="D700" s="52">
        <f t="shared" si="13"/>
        <v>696</v>
      </c>
      <c r="E700" s="60"/>
      <c r="F700" s="46" t="str">
        <f>IFERROR(VLOOKUP(Table21316202111[[#This Row],[Player No]],Table11[[No]:[Province]],2,0),"")</f>
        <v/>
      </c>
      <c r="G700" s="47" t="str">
        <f>IFERROR(VLOOKUP(Table213162038[[#This Row],[Player No]],Table11[[No]:[Province]],3,0),"")</f>
        <v/>
      </c>
      <c r="H700" s="167"/>
      <c r="I700" s="167"/>
      <c r="J700" s="56"/>
      <c r="K700" s="57"/>
      <c r="L700" s="57"/>
      <c r="M700" s="57"/>
      <c r="N700" s="57"/>
      <c r="O700" s="17"/>
      <c r="P700" s="18"/>
      <c r="Q700" s="18"/>
      <c r="R700" s="146"/>
    </row>
    <row r="701" spans="4:18" ht="16" hidden="1" thickBot="1">
      <c r="D701" s="52">
        <f t="shared" si="13"/>
        <v>697</v>
      </c>
      <c r="E701" s="60"/>
      <c r="F701" s="46" t="str">
        <f>IFERROR(VLOOKUP(Table21316202111[[#This Row],[Player No]],Table11[[No]:[Province]],2,0),"")</f>
        <v/>
      </c>
      <c r="G701" s="47" t="str">
        <f>IFERROR(VLOOKUP(Table213162038[[#This Row],[Player No]],Table11[[No]:[Province]],3,0),"")</f>
        <v/>
      </c>
      <c r="H701" s="167"/>
      <c r="I701" s="167"/>
      <c r="J701" s="56"/>
      <c r="K701" s="57"/>
      <c r="L701" s="57"/>
      <c r="M701" s="57"/>
      <c r="N701" s="57"/>
      <c r="O701" s="17"/>
      <c r="P701" s="18"/>
      <c r="Q701" s="18"/>
      <c r="R701" s="146"/>
    </row>
    <row r="702" spans="4:18" ht="16" hidden="1" thickBot="1">
      <c r="D702" s="52">
        <f t="shared" si="13"/>
        <v>698</v>
      </c>
      <c r="E702" s="60"/>
      <c r="F702" s="46" t="str">
        <f>IFERROR(VLOOKUP(Table21316202111[[#This Row],[Player No]],Table11[[No]:[Province]],2,0),"")</f>
        <v/>
      </c>
      <c r="G702" s="47" t="str">
        <f>IFERROR(VLOOKUP(Table213162038[[#This Row],[Player No]],Table11[[No]:[Province]],3,0),"")</f>
        <v/>
      </c>
      <c r="H702" s="167"/>
      <c r="I702" s="167"/>
      <c r="J702" s="56"/>
      <c r="K702" s="57"/>
      <c r="L702" s="57"/>
      <c r="M702" s="57"/>
      <c r="N702" s="57"/>
      <c r="O702" s="17"/>
      <c r="P702" s="18"/>
      <c r="Q702" s="18"/>
      <c r="R702" s="146"/>
    </row>
    <row r="703" spans="4:18" ht="16" hidden="1" thickBot="1">
      <c r="D703" s="52">
        <f t="shared" si="13"/>
        <v>699</v>
      </c>
      <c r="E703" s="60"/>
      <c r="F703" s="46" t="str">
        <f>IFERROR(VLOOKUP(Table21316202111[[#This Row],[Player No]],Table11[[No]:[Province]],2,0),"")</f>
        <v/>
      </c>
      <c r="G703" s="47" t="str">
        <f>IFERROR(VLOOKUP(Table213162038[[#This Row],[Player No]],Table11[[No]:[Province]],3,0),"")</f>
        <v/>
      </c>
      <c r="H703" s="167"/>
      <c r="I703" s="167"/>
      <c r="J703" s="56"/>
      <c r="K703" s="57"/>
      <c r="L703" s="57"/>
      <c r="M703" s="57"/>
      <c r="N703" s="57"/>
      <c r="O703" s="17"/>
      <c r="P703" s="18"/>
      <c r="Q703" s="18"/>
      <c r="R703" s="146"/>
    </row>
    <row r="704" spans="4:18" ht="16" hidden="1" thickBot="1">
      <c r="D704" s="52">
        <f t="shared" si="13"/>
        <v>700</v>
      </c>
      <c r="E704" s="60"/>
      <c r="F704" s="46" t="str">
        <f>IFERROR(VLOOKUP(Table21316202111[[#This Row],[Player No]],Table11[[No]:[Province]],2,0),"")</f>
        <v/>
      </c>
      <c r="G704" s="47" t="str">
        <f>IFERROR(VLOOKUP(Table213162038[[#This Row],[Player No]],Table11[[No]:[Province]],3,0),"")</f>
        <v/>
      </c>
      <c r="H704" s="167"/>
      <c r="I704" s="167"/>
      <c r="J704" s="56"/>
      <c r="K704" s="57"/>
      <c r="L704" s="57"/>
      <c r="M704" s="57"/>
      <c r="N704" s="57"/>
      <c r="O704" s="17"/>
      <c r="P704" s="18"/>
      <c r="Q704" s="18"/>
      <c r="R704" s="146"/>
    </row>
    <row r="705" spans="4:18" ht="16" hidden="1" thickBot="1">
      <c r="D705" s="52">
        <f t="shared" si="13"/>
        <v>701</v>
      </c>
      <c r="E705" s="60"/>
      <c r="F705" s="46" t="str">
        <f>IFERROR(VLOOKUP(Table21316202111[[#This Row],[Player No]],Table11[[No]:[Province]],2,0),"")</f>
        <v/>
      </c>
      <c r="G705" s="47" t="str">
        <f>IFERROR(VLOOKUP(Table213162038[[#This Row],[Player No]],Table11[[No]:[Province]],3,0),"")</f>
        <v/>
      </c>
      <c r="H705" s="167"/>
      <c r="I705" s="167"/>
      <c r="J705" s="56"/>
      <c r="K705" s="57"/>
      <c r="L705" s="57"/>
      <c r="M705" s="57"/>
      <c r="N705" s="57"/>
      <c r="O705" s="17"/>
      <c r="P705" s="18"/>
      <c r="Q705" s="18"/>
      <c r="R705" s="146"/>
    </row>
    <row r="706" spans="4:18" ht="16" hidden="1" thickBot="1">
      <c r="D706" s="52">
        <f t="shared" si="13"/>
        <v>702</v>
      </c>
      <c r="E706" s="60"/>
      <c r="F706" s="46" t="str">
        <f>IFERROR(VLOOKUP(Table21316202111[[#This Row],[Player No]],Table11[[No]:[Province]],2,0),"")</f>
        <v/>
      </c>
      <c r="G706" s="47" t="str">
        <f>IFERROR(VLOOKUP(Table213162038[[#This Row],[Player No]],Table11[[No]:[Province]],3,0),"")</f>
        <v/>
      </c>
      <c r="H706" s="167"/>
      <c r="I706" s="167"/>
      <c r="J706" s="56"/>
      <c r="K706" s="57"/>
      <c r="L706" s="57"/>
      <c r="M706" s="57"/>
      <c r="N706" s="57"/>
      <c r="O706" s="17"/>
      <c r="P706" s="18"/>
      <c r="Q706" s="18"/>
      <c r="R706" s="146"/>
    </row>
    <row r="707" spans="4:18" ht="16" hidden="1" thickBot="1">
      <c r="D707" s="52">
        <f t="shared" si="13"/>
        <v>703</v>
      </c>
      <c r="E707" s="60"/>
      <c r="F707" s="46" t="str">
        <f>IFERROR(VLOOKUP(Table21316202111[[#This Row],[Player No]],Table11[[No]:[Province]],2,0),"")</f>
        <v/>
      </c>
      <c r="G707" s="47" t="str">
        <f>IFERROR(VLOOKUP(Table213162038[[#This Row],[Player No]],Table11[[No]:[Province]],3,0),"")</f>
        <v/>
      </c>
      <c r="H707" s="167"/>
      <c r="I707" s="167"/>
      <c r="J707" s="56"/>
      <c r="K707" s="57"/>
      <c r="L707" s="57"/>
      <c r="M707" s="57"/>
      <c r="N707" s="57"/>
      <c r="O707" s="17"/>
      <c r="P707" s="18"/>
      <c r="Q707" s="18"/>
      <c r="R707" s="146"/>
    </row>
    <row r="708" spans="4:18" ht="16" hidden="1" thickBot="1">
      <c r="D708" s="52">
        <f t="shared" si="13"/>
        <v>704</v>
      </c>
      <c r="E708" s="60"/>
      <c r="F708" s="46" t="str">
        <f>IFERROR(VLOOKUP(Table21316202111[[#This Row],[Player No]],Table11[[No]:[Province]],2,0),"")</f>
        <v/>
      </c>
      <c r="G708" s="47" t="str">
        <f>IFERROR(VLOOKUP(Table213162038[[#This Row],[Player No]],Table11[[No]:[Province]],3,0),"")</f>
        <v/>
      </c>
      <c r="H708" s="167"/>
      <c r="I708" s="167"/>
      <c r="J708" s="56"/>
      <c r="K708" s="57"/>
      <c r="L708" s="57"/>
      <c r="M708" s="57"/>
      <c r="N708" s="57"/>
      <c r="O708" s="17"/>
      <c r="P708" s="18"/>
      <c r="Q708" s="18"/>
      <c r="R708" s="146"/>
    </row>
    <row r="709" spans="4:18" ht="16" hidden="1" thickBot="1">
      <c r="D709" s="52">
        <f t="shared" si="13"/>
        <v>705</v>
      </c>
      <c r="E709" s="60"/>
      <c r="F709" s="46" t="str">
        <f>IFERROR(VLOOKUP(Table21316202111[[#This Row],[Player No]],Table11[[No]:[Province]],2,0),"")</f>
        <v/>
      </c>
      <c r="G709" s="47" t="str">
        <f>IFERROR(VLOOKUP(Table213162038[[#This Row],[Player No]],Table11[[No]:[Province]],3,0),"")</f>
        <v/>
      </c>
      <c r="H709" s="167"/>
      <c r="I709" s="167"/>
      <c r="J709" s="56"/>
      <c r="K709" s="57"/>
      <c r="L709" s="57"/>
      <c r="M709" s="57"/>
      <c r="N709" s="57"/>
      <c r="O709" s="17"/>
      <c r="P709" s="18"/>
      <c r="Q709" s="18"/>
      <c r="R709" s="146"/>
    </row>
    <row r="710" spans="4:18" ht="16" hidden="1" thickBot="1">
      <c r="D710" s="52">
        <f t="shared" ref="D710:D761" si="14">D709+1</f>
        <v>706</v>
      </c>
      <c r="E710" s="60"/>
      <c r="F710" s="46" t="str">
        <f>IFERROR(VLOOKUP(Table21316202111[[#This Row],[Player No]],Table11[[No]:[Province]],2,0),"")</f>
        <v/>
      </c>
      <c r="G710" s="47" t="str">
        <f>IFERROR(VLOOKUP(Table213162038[[#This Row],[Player No]],Table11[[No]:[Province]],3,0),"")</f>
        <v/>
      </c>
      <c r="H710" s="167"/>
      <c r="I710" s="167"/>
      <c r="J710" s="56"/>
      <c r="K710" s="57"/>
      <c r="L710" s="57"/>
      <c r="M710" s="57"/>
      <c r="N710" s="57"/>
      <c r="O710" s="17"/>
      <c r="P710" s="18"/>
      <c r="Q710" s="18"/>
      <c r="R710" s="146"/>
    </row>
    <row r="711" spans="4:18" ht="16" hidden="1" thickBot="1">
      <c r="D711" s="52">
        <f t="shared" si="14"/>
        <v>707</v>
      </c>
      <c r="E711" s="60"/>
      <c r="F711" s="46" t="str">
        <f>IFERROR(VLOOKUP(Table21316202111[[#This Row],[Player No]],Table11[[No]:[Province]],2,0),"")</f>
        <v/>
      </c>
      <c r="G711" s="47" t="str">
        <f>IFERROR(VLOOKUP(Table213162038[[#This Row],[Player No]],Table11[[No]:[Province]],3,0),"")</f>
        <v/>
      </c>
      <c r="H711" s="167"/>
      <c r="I711" s="167"/>
      <c r="J711" s="56"/>
      <c r="K711" s="57"/>
      <c r="L711" s="57"/>
      <c r="M711" s="57"/>
      <c r="N711" s="57"/>
      <c r="O711" s="17"/>
      <c r="P711" s="18"/>
      <c r="Q711" s="18"/>
      <c r="R711" s="146"/>
    </row>
    <row r="712" spans="4:18" ht="16" hidden="1" thickBot="1">
      <c r="D712" s="52">
        <f t="shared" si="14"/>
        <v>708</v>
      </c>
      <c r="E712" s="60"/>
      <c r="F712" s="46" t="str">
        <f>IFERROR(VLOOKUP(Table21316202111[[#This Row],[Player No]],Table11[[No]:[Province]],2,0),"")</f>
        <v/>
      </c>
      <c r="G712" s="47" t="str">
        <f>IFERROR(VLOOKUP(Table213162038[[#This Row],[Player No]],Table11[[No]:[Province]],3,0),"")</f>
        <v/>
      </c>
      <c r="H712" s="167"/>
      <c r="I712" s="167"/>
      <c r="J712" s="56"/>
      <c r="K712" s="57"/>
      <c r="L712" s="57"/>
      <c r="M712" s="57"/>
      <c r="N712" s="57"/>
      <c r="O712" s="17"/>
      <c r="P712" s="18"/>
      <c r="Q712" s="18"/>
      <c r="R712" s="146"/>
    </row>
    <row r="713" spans="4:18" ht="16" hidden="1" thickBot="1">
      <c r="D713" s="52">
        <f t="shared" si="14"/>
        <v>709</v>
      </c>
      <c r="E713" s="60"/>
      <c r="F713" s="46" t="str">
        <f>IFERROR(VLOOKUP(Table21316202111[[#This Row],[Player No]],Table11[[No]:[Province]],2,0),"")</f>
        <v/>
      </c>
      <c r="G713" s="47" t="str">
        <f>IFERROR(VLOOKUP(Table213162038[[#This Row],[Player No]],Table11[[No]:[Province]],3,0),"")</f>
        <v/>
      </c>
      <c r="H713" s="167"/>
      <c r="I713" s="167"/>
      <c r="J713" s="56"/>
      <c r="K713" s="57"/>
      <c r="L713" s="57"/>
      <c r="M713" s="57"/>
      <c r="N713" s="57"/>
      <c r="O713" s="17"/>
      <c r="P713" s="18"/>
      <c r="Q713" s="18"/>
      <c r="R713" s="146"/>
    </row>
    <row r="714" spans="4:18" ht="16" hidden="1" thickBot="1">
      <c r="D714" s="52">
        <f t="shared" si="14"/>
        <v>710</v>
      </c>
      <c r="E714" s="60"/>
      <c r="F714" s="46" t="str">
        <f>IFERROR(VLOOKUP(Table21316202111[[#This Row],[Player No]],Table11[[No]:[Province]],2,0),"")</f>
        <v/>
      </c>
      <c r="G714" s="47" t="str">
        <f>IFERROR(VLOOKUP(Table213162038[[#This Row],[Player No]],Table11[[No]:[Province]],3,0),"")</f>
        <v/>
      </c>
      <c r="H714" s="167"/>
      <c r="I714" s="167"/>
      <c r="J714" s="56"/>
      <c r="K714" s="57"/>
      <c r="L714" s="57"/>
      <c r="M714" s="57"/>
      <c r="N714" s="57"/>
      <c r="O714" s="17"/>
      <c r="P714" s="18"/>
      <c r="Q714" s="18"/>
      <c r="R714" s="146"/>
    </row>
    <row r="715" spans="4:18" ht="16" hidden="1" thickBot="1">
      <c r="D715" s="52">
        <f t="shared" si="14"/>
        <v>711</v>
      </c>
      <c r="E715" s="60"/>
      <c r="F715" s="46" t="str">
        <f>IFERROR(VLOOKUP(Table21316202111[[#This Row],[Player No]],Table11[[No]:[Province]],2,0),"")</f>
        <v/>
      </c>
      <c r="G715" s="47" t="str">
        <f>IFERROR(VLOOKUP(Table213162038[[#This Row],[Player No]],Table11[[No]:[Province]],3,0),"")</f>
        <v/>
      </c>
      <c r="H715" s="167"/>
      <c r="I715" s="167"/>
      <c r="J715" s="56"/>
      <c r="K715" s="57"/>
      <c r="L715" s="57"/>
      <c r="M715" s="57"/>
      <c r="N715" s="57"/>
      <c r="O715" s="17"/>
      <c r="P715" s="18"/>
      <c r="Q715" s="18"/>
      <c r="R715" s="146"/>
    </row>
    <row r="716" spans="4:18" ht="16" hidden="1" thickBot="1">
      <c r="D716" s="52">
        <f t="shared" si="14"/>
        <v>712</v>
      </c>
      <c r="E716" s="60"/>
      <c r="F716" s="46" t="str">
        <f>IFERROR(VLOOKUP(Table21316202111[[#This Row],[Player No]],Table11[[No]:[Province]],2,0),"")</f>
        <v/>
      </c>
      <c r="G716" s="47" t="str">
        <f>IFERROR(VLOOKUP(Table213162038[[#This Row],[Player No]],Table11[[No]:[Province]],3,0),"")</f>
        <v/>
      </c>
      <c r="H716" s="167"/>
      <c r="I716" s="167"/>
      <c r="J716" s="56"/>
      <c r="K716" s="57"/>
      <c r="L716" s="57"/>
      <c r="M716" s="57"/>
      <c r="N716" s="57"/>
      <c r="O716" s="17"/>
      <c r="P716" s="18"/>
      <c r="Q716" s="18"/>
      <c r="R716" s="146"/>
    </row>
    <row r="717" spans="4:18" ht="16" hidden="1" thickBot="1">
      <c r="D717" s="52">
        <f t="shared" si="14"/>
        <v>713</v>
      </c>
      <c r="E717" s="60"/>
      <c r="F717" s="46" t="str">
        <f>IFERROR(VLOOKUP(Table21316202111[[#This Row],[Player No]],Table11[[No]:[Province]],2,0),"")</f>
        <v/>
      </c>
      <c r="G717" s="47" t="str">
        <f>IFERROR(VLOOKUP(Table213162038[[#This Row],[Player No]],Table11[[No]:[Province]],3,0),"")</f>
        <v/>
      </c>
      <c r="H717" s="167"/>
      <c r="I717" s="167"/>
      <c r="J717" s="56"/>
      <c r="K717" s="57"/>
      <c r="L717" s="57"/>
      <c r="M717" s="57"/>
      <c r="N717" s="57"/>
      <c r="O717" s="17"/>
      <c r="P717" s="18"/>
      <c r="Q717" s="18"/>
      <c r="R717" s="146"/>
    </row>
    <row r="718" spans="4:18" ht="16" hidden="1" thickBot="1">
      <c r="D718" s="52">
        <f t="shared" si="14"/>
        <v>714</v>
      </c>
      <c r="E718" s="60"/>
      <c r="F718" s="46" t="str">
        <f>IFERROR(VLOOKUP(Table21316202111[[#This Row],[Player No]],Table11[[No]:[Province]],2,0),"")</f>
        <v/>
      </c>
      <c r="G718" s="47" t="str">
        <f>IFERROR(VLOOKUP(Table213162038[[#This Row],[Player No]],Table11[[No]:[Province]],3,0),"")</f>
        <v/>
      </c>
      <c r="H718" s="167"/>
      <c r="I718" s="167"/>
      <c r="J718" s="56"/>
      <c r="K718" s="57"/>
      <c r="L718" s="57"/>
      <c r="M718" s="57"/>
      <c r="N718" s="57"/>
      <c r="O718" s="17"/>
      <c r="P718" s="18"/>
      <c r="Q718" s="18"/>
      <c r="R718" s="146"/>
    </row>
    <row r="719" spans="4:18" ht="16" hidden="1" thickBot="1">
      <c r="D719" s="52">
        <f t="shared" si="14"/>
        <v>715</v>
      </c>
      <c r="E719" s="60"/>
      <c r="F719" s="46" t="str">
        <f>IFERROR(VLOOKUP(Table21316202111[[#This Row],[Player No]],Table11[[No]:[Province]],2,0),"")</f>
        <v/>
      </c>
      <c r="G719" s="47" t="str">
        <f>IFERROR(VLOOKUP(Table213162038[[#This Row],[Player No]],Table11[[No]:[Province]],3,0),"")</f>
        <v/>
      </c>
      <c r="H719" s="167"/>
      <c r="I719" s="167"/>
      <c r="J719" s="56"/>
      <c r="K719" s="57"/>
      <c r="L719" s="57"/>
      <c r="M719" s="57"/>
      <c r="N719" s="57"/>
      <c r="O719" s="17"/>
      <c r="P719" s="18"/>
      <c r="Q719" s="18"/>
      <c r="R719" s="146"/>
    </row>
    <row r="720" spans="4:18" ht="16" hidden="1" thickBot="1">
      <c r="D720" s="52">
        <f t="shared" si="14"/>
        <v>716</v>
      </c>
      <c r="E720" s="60"/>
      <c r="F720" s="46" t="str">
        <f>IFERROR(VLOOKUP(Table21316202111[[#This Row],[Player No]],Table11[[No]:[Province]],2,0),"")</f>
        <v/>
      </c>
      <c r="G720" s="47" t="str">
        <f>IFERROR(VLOOKUP(Table213162038[[#This Row],[Player No]],Table11[[No]:[Province]],3,0),"")</f>
        <v/>
      </c>
      <c r="H720" s="167"/>
      <c r="I720" s="167"/>
      <c r="J720" s="56"/>
      <c r="K720" s="57"/>
      <c r="L720" s="57"/>
      <c r="M720" s="57"/>
      <c r="N720" s="57"/>
      <c r="O720" s="17"/>
      <c r="P720" s="18"/>
      <c r="Q720" s="18"/>
      <c r="R720" s="146"/>
    </row>
    <row r="721" spans="4:18" ht="16" hidden="1" thickBot="1">
      <c r="D721" s="52">
        <f t="shared" si="14"/>
        <v>717</v>
      </c>
      <c r="E721" s="60"/>
      <c r="F721" s="46" t="str">
        <f>IFERROR(VLOOKUP(Table21316202111[[#This Row],[Player No]],Table11[[No]:[Province]],2,0),"")</f>
        <v/>
      </c>
      <c r="G721" s="47" t="str">
        <f>IFERROR(VLOOKUP(Table213162038[[#This Row],[Player No]],Table11[[No]:[Province]],3,0),"")</f>
        <v/>
      </c>
      <c r="H721" s="167"/>
      <c r="I721" s="167"/>
      <c r="J721" s="56"/>
      <c r="K721" s="57"/>
      <c r="L721" s="57"/>
      <c r="M721" s="57"/>
      <c r="N721" s="57"/>
      <c r="O721" s="17"/>
      <c r="P721" s="18"/>
      <c r="Q721" s="18"/>
      <c r="R721" s="146"/>
    </row>
    <row r="722" spans="4:18" ht="16" hidden="1" thickBot="1">
      <c r="D722" s="52">
        <f t="shared" si="14"/>
        <v>718</v>
      </c>
      <c r="E722" s="60"/>
      <c r="F722" s="46" t="str">
        <f>IFERROR(VLOOKUP(Table21316202111[[#This Row],[Player No]],Table11[[No]:[Province]],2,0),"")</f>
        <v/>
      </c>
      <c r="G722" s="47" t="str">
        <f>IFERROR(VLOOKUP(Table213162038[[#This Row],[Player No]],Table11[[No]:[Province]],3,0),"")</f>
        <v/>
      </c>
      <c r="H722" s="167"/>
      <c r="I722" s="167"/>
      <c r="J722" s="56"/>
      <c r="K722" s="57"/>
      <c r="L722" s="57"/>
      <c r="M722" s="57"/>
      <c r="N722" s="57"/>
      <c r="O722" s="17"/>
      <c r="P722" s="18"/>
      <c r="Q722" s="18"/>
      <c r="R722" s="146"/>
    </row>
    <row r="723" spans="4:18" ht="16" hidden="1" thickBot="1">
      <c r="D723" s="52">
        <f t="shared" si="14"/>
        <v>719</v>
      </c>
      <c r="E723" s="60"/>
      <c r="F723" s="46" t="str">
        <f>IFERROR(VLOOKUP(Table21316202111[[#This Row],[Player No]],Table11[[No]:[Province]],2,0),"")</f>
        <v/>
      </c>
      <c r="G723" s="47" t="str">
        <f>IFERROR(VLOOKUP(Table213162038[[#This Row],[Player No]],Table11[[No]:[Province]],3,0),"")</f>
        <v/>
      </c>
      <c r="H723" s="167"/>
      <c r="I723" s="167"/>
      <c r="J723" s="56"/>
      <c r="K723" s="57"/>
      <c r="L723" s="57"/>
      <c r="M723" s="57"/>
      <c r="N723" s="57"/>
      <c r="O723" s="17"/>
      <c r="P723" s="18"/>
      <c r="Q723" s="18"/>
      <c r="R723" s="146"/>
    </row>
    <row r="724" spans="4:18" ht="16" hidden="1" thickBot="1">
      <c r="D724" s="52">
        <f t="shared" si="14"/>
        <v>720</v>
      </c>
      <c r="E724" s="60"/>
      <c r="F724" s="46" t="str">
        <f>IFERROR(VLOOKUP(Table21316202111[[#This Row],[Player No]],Table11[[No]:[Province]],2,0),"")</f>
        <v/>
      </c>
      <c r="G724" s="47" t="str">
        <f>IFERROR(VLOOKUP(Table213162038[[#This Row],[Player No]],Table11[[No]:[Province]],3,0),"")</f>
        <v/>
      </c>
      <c r="H724" s="167"/>
      <c r="I724" s="167"/>
      <c r="J724" s="56"/>
      <c r="K724" s="57"/>
      <c r="L724" s="57"/>
      <c r="M724" s="57"/>
      <c r="N724" s="57"/>
      <c r="O724" s="17"/>
      <c r="P724" s="18"/>
      <c r="Q724" s="18"/>
      <c r="R724" s="146"/>
    </row>
    <row r="725" spans="4:18" ht="16" hidden="1" thickBot="1">
      <c r="D725" s="52">
        <f t="shared" si="14"/>
        <v>721</v>
      </c>
      <c r="E725" s="60"/>
      <c r="F725" s="46" t="str">
        <f>IFERROR(VLOOKUP(Table21316202111[[#This Row],[Player No]],Table11[[No]:[Province]],2,0),"")</f>
        <v/>
      </c>
      <c r="G725" s="47" t="str">
        <f>IFERROR(VLOOKUP(Table213162038[[#This Row],[Player No]],Table11[[No]:[Province]],3,0),"")</f>
        <v/>
      </c>
      <c r="H725" s="167"/>
      <c r="I725" s="167"/>
      <c r="J725" s="56"/>
      <c r="K725" s="57"/>
      <c r="L725" s="57"/>
      <c r="M725" s="57"/>
      <c r="N725" s="57"/>
      <c r="O725" s="17"/>
      <c r="P725" s="18"/>
      <c r="Q725" s="18"/>
      <c r="R725" s="146"/>
    </row>
    <row r="726" spans="4:18" ht="16" hidden="1" thickBot="1">
      <c r="D726" s="52">
        <f t="shared" si="14"/>
        <v>722</v>
      </c>
      <c r="E726" s="60"/>
      <c r="F726" s="46" t="str">
        <f>IFERROR(VLOOKUP(Table21316202111[[#This Row],[Player No]],Table11[[No]:[Province]],2,0),"")</f>
        <v/>
      </c>
      <c r="G726" s="47" t="str">
        <f>IFERROR(VLOOKUP(Table213162038[[#This Row],[Player No]],Table11[[No]:[Province]],3,0),"")</f>
        <v/>
      </c>
      <c r="H726" s="167"/>
      <c r="I726" s="167"/>
      <c r="J726" s="56"/>
      <c r="K726" s="57"/>
      <c r="L726" s="57"/>
      <c r="M726" s="57"/>
      <c r="N726" s="57"/>
      <c r="O726" s="17"/>
      <c r="P726" s="18"/>
      <c r="Q726" s="18"/>
      <c r="R726" s="146"/>
    </row>
    <row r="727" spans="4:18" ht="16" hidden="1" thickBot="1">
      <c r="D727" s="52">
        <f t="shared" si="14"/>
        <v>723</v>
      </c>
      <c r="E727" s="60"/>
      <c r="F727" s="46" t="str">
        <f>IFERROR(VLOOKUP(Table21316202111[[#This Row],[Player No]],Table11[[No]:[Province]],2,0),"")</f>
        <v/>
      </c>
      <c r="G727" s="47" t="str">
        <f>IFERROR(VLOOKUP(Table213162038[[#This Row],[Player No]],Table11[[No]:[Province]],3,0),"")</f>
        <v/>
      </c>
      <c r="H727" s="167"/>
      <c r="I727" s="167"/>
      <c r="J727" s="56"/>
      <c r="K727" s="57"/>
      <c r="L727" s="57"/>
      <c r="M727" s="57"/>
      <c r="N727" s="57"/>
      <c r="O727" s="17"/>
      <c r="P727" s="18"/>
      <c r="Q727" s="18"/>
      <c r="R727" s="146"/>
    </row>
    <row r="728" spans="4:18" ht="16" hidden="1" thickBot="1">
      <c r="D728" s="52">
        <f t="shared" si="14"/>
        <v>724</v>
      </c>
      <c r="E728" s="60"/>
      <c r="F728" s="46" t="str">
        <f>IFERROR(VLOOKUP(Table21316202111[[#This Row],[Player No]],Table11[[No]:[Province]],2,0),"")</f>
        <v/>
      </c>
      <c r="G728" s="47" t="str">
        <f>IFERROR(VLOOKUP(Table213162038[[#This Row],[Player No]],Table11[[No]:[Province]],3,0),"")</f>
        <v/>
      </c>
      <c r="H728" s="167"/>
      <c r="I728" s="167"/>
      <c r="J728" s="56"/>
      <c r="K728" s="57"/>
      <c r="L728" s="57"/>
      <c r="M728" s="57"/>
      <c r="N728" s="57"/>
      <c r="O728" s="17"/>
      <c r="P728" s="18"/>
      <c r="Q728" s="18"/>
      <c r="R728" s="146"/>
    </row>
    <row r="729" spans="4:18" ht="16" hidden="1" thickBot="1">
      <c r="D729" s="52">
        <f t="shared" si="14"/>
        <v>725</v>
      </c>
      <c r="E729" s="60"/>
      <c r="F729" s="46" t="str">
        <f>IFERROR(VLOOKUP(Table21316202111[[#This Row],[Player No]],Table11[[No]:[Province]],2,0),"")</f>
        <v/>
      </c>
      <c r="G729" s="47" t="str">
        <f>IFERROR(VLOOKUP(Table213162038[[#This Row],[Player No]],Table11[[No]:[Province]],3,0),"")</f>
        <v/>
      </c>
      <c r="H729" s="167"/>
      <c r="I729" s="167"/>
      <c r="J729" s="56"/>
      <c r="K729" s="57"/>
      <c r="L729" s="57"/>
      <c r="M729" s="57"/>
      <c r="N729" s="57"/>
      <c r="O729" s="17"/>
      <c r="P729" s="18"/>
      <c r="Q729" s="18"/>
      <c r="R729" s="146"/>
    </row>
    <row r="730" spans="4:18" ht="16" hidden="1" thickBot="1">
      <c r="D730" s="52">
        <f t="shared" si="14"/>
        <v>726</v>
      </c>
      <c r="E730" s="60"/>
      <c r="F730" s="46" t="str">
        <f>IFERROR(VLOOKUP(Table21316202111[[#This Row],[Player No]],Table11[[No]:[Province]],2,0),"")</f>
        <v/>
      </c>
      <c r="G730" s="47" t="str">
        <f>IFERROR(VLOOKUP(Table213162038[[#This Row],[Player No]],Table11[[No]:[Province]],3,0),"")</f>
        <v/>
      </c>
      <c r="H730" s="167"/>
      <c r="I730" s="167"/>
      <c r="J730" s="56"/>
      <c r="K730" s="57"/>
      <c r="L730" s="57"/>
      <c r="M730" s="57"/>
      <c r="N730" s="57"/>
      <c r="O730" s="17"/>
      <c r="P730" s="18"/>
      <c r="Q730" s="18"/>
      <c r="R730" s="146"/>
    </row>
    <row r="731" spans="4:18" ht="16" hidden="1" thickBot="1">
      <c r="D731" s="52">
        <f t="shared" si="14"/>
        <v>727</v>
      </c>
      <c r="E731" s="60"/>
      <c r="F731" s="46" t="str">
        <f>IFERROR(VLOOKUP(Table21316202111[[#This Row],[Player No]],Table11[[No]:[Province]],2,0),"")</f>
        <v/>
      </c>
      <c r="G731" s="47" t="str">
        <f>IFERROR(VLOOKUP(Table213162038[[#This Row],[Player No]],Table11[[No]:[Province]],3,0),"")</f>
        <v/>
      </c>
      <c r="H731" s="167"/>
      <c r="I731" s="167"/>
      <c r="J731" s="56"/>
      <c r="K731" s="57"/>
      <c r="L731" s="57"/>
      <c r="M731" s="57"/>
      <c r="N731" s="57"/>
      <c r="O731" s="17"/>
      <c r="P731" s="18"/>
      <c r="Q731" s="18"/>
      <c r="R731" s="146"/>
    </row>
    <row r="732" spans="4:18" ht="16" hidden="1" thickBot="1">
      <c r="D732" s="52">
        <f t="shared" si="14"/>
        <v>728</v>
      </c>
      <c r="E732" s="60"/>
      <c r="F732" s="46" t="str">
        <f>IFERROR(VLOOKUP(Table21316202111[[#This Row],[Player No]],Table11[[No]:[Province]],2,0),"")</f>
        <v/>
      </c>
      <c r="G732" s="47" t="str">
        <f>IFERROR(VLOOKUP(Table213162038[[#This Row],[Player No]],Table11[[No]:[Province]],3,0),"")</f>
        <v/>
      </c>
      <c r="H732" s="167"/>
      <c r="I732" s="167"/>
      <c r="J732" s="56"/>
      <c r="K732" s="57"/>
      <c r="L732" s="57"/>
      <c r="M732" s="57"/>
      <c r="N732" s="57"/>
      <c r="O732" s="17"/>
      <c r="P732" s="18"/>
      <c r="Q732" s="18"/>
      <c r="R732" s="146"/>
    </row>
    <row r="733" spans="4:18" ht="16" hidden="1" thickBot="1">
      <c r="D733" s="52">
        <f t="shared" si="14"/>
        <v>729</v>
      </c>
      <c r="E733" s="60"/>
      <c r="F733" s="46" t="str">
        <f>IFERROR(VLOOKUP(Table21316202111[[#This Row],[Player No]],Table11[[No]:[Province]],2,0),"")</f>
        <v/>
      </c>
      <c r="G733" s="47" t="str">
        <f>IFERROR(VLOOKUP(Table213162038[[#This Row],[Player No]],Table11[[No]:[Province]],3,0),"")</f>
        <v/>
      </c>
      <c r="H733" s="167"/>
      <c r="I733" s="167"/>
      <c r="J733" s="56"/>
      <c r="K733" s="57"/>
      <c r="L733" s="57"/>
      <c r="M733" s="57"/>
      <c r="N733" s="57"/>
      <c r="O733" s="17"/>
      <c r="P733" s="18"/>
      <c r="Q733" s="18"/>
      <c r="R733" s="146"/>
    </row>
    <row r="734" spans="4:18" ht="16" hidden="1" thickBot="1">
      <c r="D734" s="52">
        <f t="shared" si="14"/>
        <v>730</v>
      </c>
      <c r="E734" s="60"/>
      <c r="F734" s="46" t="str">
        <f>IFERROR(VLOOKUP(Table21316202111[[#This Row],[Player No]],Table11[[No]:[Province]],2,0),"")</f>
        <v/>
      </c>
      <c r="G734" s="47" t="str">
        <f>IFERROR(VLOOKUP(Table213162038[[#This Row],[Player No]],Table11[[No]:[Province]],3,0),"")</f>
        <v/>
      </c>
      <c r="H734" s="167"/>
      <c r="I734" s="167"/>
      <c r="J734" s="56"/>
      <c r="K734" s="57"/>
      <c r="L734" s="57"/>
      <c r="M734" s="57"/>
      <c r="N734" s="57"/>
      <c r="O734" s="17"/>
      <c r="P734" s="18"/>
      <c r="Q734" s="18"/>
      <c r="R734" s="146"/>
    </row>
    <row r="735" spans="4:18" ht="16" hidden="1" thickBot="1">
      <c r="D735" s="52">
        <f t="shared" si="14"/>
        <v>731</v>
      </c>
      <c r="E735" s="60"/>
      <c r="F735" s="46" t="str">
        <f>IFERROR(VLOOKUP(Table21316202111[[#This Row],[Player No]],Table11[[No]:[Province]],2,0),"")</f>
        <v/>
      </c>
      <c r="G735" s="47" t="str">
        <f>IFERROR(VLOOKUP(Table213162038[[#This Row],[Player No]],Table11[[No]:[Province]],3,0),"")</f>
        <v/>
      </c>
      <c r="H735" s="167"/>
      <c r="I735" s="167"/>
      <c r="J735" s="56"/>
      <c r="K735" s="57"/>
      <c r="L735" s="57"/>
      <c r="M735" s="57"/>
      <c r="N735" s="57"/>
      <c r="O735" s="17"/>
      <c r="P735" s="18"/>
      <c r="Q735" s="18"/>
      <c r="R735" s="146"/>
    </row>
    <row r="736" spans="4:18" ht="16" hidden="1" thickBot="1">
      <c r="D736" s="52">
        <f t="shared" si="14"/>
        <v>732</v>
      </c>
      <c r="E736" s="60"/>
      <c r="F736" s="46" t="str">
        <f>IFERROR(VLOOKUP(Table21316202111[[#This Row],[Player No]],Table11[[No]:[Province]],2,0),"")</f>
        <v/>
      </c>
      <c r="G736" s="47" t="str">
        <f>IFERROR(VLOOKUP(Table213162038[[#This Row],[Player No]],Table11[[No]:[Province]],3,0),"")</f>
        <v/>
      </c>
      <c r="H736" s="167"/>
      <c r="I736" s="167"/>
      <c r="J736" s="56"/>
      <c r="K736" s="57"/>
      <c r="L736" s="57"/>
      <c r="M736" s="57"/>
      <c r="N736" s="57"/>
      <c r="O736" s="17"/>
      <c r="P736" s="18"/>
      <c r="Q736" s="18"/>
      <c r="R736" s="146"/>
    </row>
    <row r="737" spans="4:18" ht="16" hidden="1" thickBot="1">
      <c r="D737" s="52">
        <f t="shared" si="14"/>
        <v>733</v>
      </c>
      <c r="E737" s="60"/>
      <c r="F737" s="46" t="str">
        <f>IFERROR(VLOOKUP(Table21316202111[[#This Row],[Player No]],Table11[[No]:[Province]],2,0),"")</f>
        <v/>
      </c>
      <c r="G737" s="47" t="str">
        <f>IFERROR(VLOOKUP(Table213162038[[#This Row],[Player No]],Table11[[No]:[Province]],3,0),"")</f>
        <v/>
      </c>
      <c r="H737" s="167"/>
      <c r="I737" s="167"/>
      <c r="J737" s="56"/>
      <c r="K737" s="57"/>
      <c r="L737" s="57"/>
      <c r="M737" s="57"/>
      <c r="N737" s="57"/>
      <c r="O737" s="17"/>
      <c r="P737" s="18"/>
      <c r="Q737" s="18"/>
      <c r="R737" s="146"/>
    </row>
    <row r="738" spans="4:18" ht="16" hidden="1" thickBot="1">
      <c r="D738" s="52">
        <f t="shared" si="14"/>
        <v>734</v>
      </c>
      <c r="E738" s="60"/>
      <c r="F738" s="46" t="str">
        <f>IFERROR(VLOOKUP(Table21316202111[[#This Row],[Player No]],Table11[[No]:[Province]],2,0),"")</f>
        <v/>
      </c>
      <c r="G738" s="47" t="str">
        <f>IFERROR(VLOOKUP(Table213162038[[#This Row],[Player No]],Table11[[No]:[Province]],3,0),"")</f>
        <v/>
      </c>
      <c r="H738" s="167"/>
      <c r="I738" s="167"/>
      <c r="J738" s="56"/>
      <c r="K738" s="57"/>
      <c r="L738" s="57"/>
      <c r="M738" s="57"/>
      <c r="N738" s="57"/>
      <c r="O738" s="17"/>
      <c r="P738" s="18"/>
      <c r="Q738" s="18"/>
      <c r="R738" s="146"/>
    </row>
    <row r="739" spans="4:18" ht="16" hidden="1" thickBot="1">
      <c r="D739" s="52">
        <f t="shared" si="14"/>
        <v>735</v>
      </c>
      <c r="E739" s="60"/>
      <c r="F739" s="46" t="str">
        <f>IFERROR(VLOOKUP(Table21316202111[[#This Row],[Player No]],Table11[[No]:[Province]],2,0),"")</f>
        <v/>
      </c>
      <c r="G739" s="47" t="str">
        <f>IFERROR(VLOOKUP(Table213162038[[#This Row],[Player No]],Table11[[No]:[Province]],3,0),"")</f>
        <v/>
      </c>
      <c r="H739" s="167"/>
      <c r="I739" s="167"/>
      <c r="J739" s="56"/>
      <c r="K739" s="57"/>
      <c r="L739" s="57"/>
      <c r="M739" s="57"/>
      <c r="N739" s="57"/>
      <c r="O739" s="17"/>
      <c r="P739" s="18"/>
      <c r="Q739" s="18"/>
      <c r="R739" s="146"/>
    </row>
    <row r="740" spans="4:18" ht="16" hidden="1" thickBot="1">
      <c r="D740" s="52">
        <f t="shared" si="14"/>
        <v>736</v>
      </c>
      <c r="E740" s="60"/>
      <c r="F740" s="46" t="str">
        <f>IFERROR(VLOOKUP(Table21316202111[[#This Row],[Player No]],Table11[[No]:[Province]],2,0),"")</f>
        <v/>
      </c>
      <c r="G740" s="47" t="str">
        <f>IFERROR(VLOOKUP(Table213162038[[#This Row],[Player No]],Table11[[No]:[Province]],3,0),"")</f>
        <v/>
      </c>
      <c r="H740" s="167"/>
      <c r="I740" s="167"/>
      <c r="J740" s="56"/>
      <c r="K740" s="57"/>
      <c r="L740" s="57"/>
      <c r="M740" s="57"/>
      <c r="N740" s="57"/>
      <c r="O740" s="17"/>
      <c r="P740" s="18"/>
      <c r="Q740" s="18"/>
      <c r="R740" s="146"/>
    </row>
    <row r="741" spans="4:18" ht="16" hidden="1" thickBot="1">
      <c r="D741" s="52">
        <f t="shared" si="14"/>
        <v>737</v>
      </c>
      <c r="E741" s="60"/>
      <c r="F741" s="46" t="str">
        <f>IFERROR(VLOOKUP(Table21316202111[[#This Row],[Player No]],Table11[[No]:[Province]],2,0),"")</f>
        <v/>
      </c>
      <c r="G741" s="47" t="str">
        <f>IFERROR(VLOOKUP(Table213162038[[#This Row],[Player No]],Table11[[No]:[Province]],3,0),"")</f>
        <v/>
      </c>
      <c r="H741" s="167"/>
      <c r="I741" s="167"/>
      <c r="J741" s="56"/>
      <c r="K741" s="57"/>
      <c r="L741" s="57"/>
      <c r="M741" s="57"/>
      <c r="N741" s="57"/>
      <c r="O741" s="17"/>
      <c r="P741" s="18"/>
      <c r="Q741" s="18"/>
      <c r="R741" s="146"/>
    </row>
    <row r="742" spans="4:18" ht="16" hidden="1" thickBot="1">
      <c r="D742" s="52">
        <f t="shared" si="14"/>
        <v>738</v>
      </c>
      <c r="E742" s="60"/>
      <c r="F742" s="46" t="str">
        <f>IFERROR(VLOOKUP(Table21316202111[[#This Row],[Player No]],Table11[[No]:[Province]],2,0),"")</f>
        <v/>
      </c>
      <c r="G742" s="47" t="str">
        <f>IFERROR(VLOOKUP(Table213162038[[#This Row],[Player No]],Table11[[No]:[Province]],3,0),"")</f>
        <v/>
      </c>
      <c r="H742" s="167"/>
      <c r="I742" s="167"/>
      <c r="J742" s="56"/>
      <c r="K742" s="57"/>
      <c r="L742" s="57"/>
      <c r="M742" s="57"/>
      <c r="N742" s="57"/>
      <c r="O742" s="17"/>
      <c r="P742" s="18"/>
      <c r="Q742" s="18"/>
      <c r="R742" s="146"/>
    </row>
    <row r="743" spans="4:18" ht="16" hidden="1" thickBot="1">
      <c r="D743" s="52">
        <f t="shared" si="14"/>
        <v>739</v>
      </c>
      <c r="E743" s="60"/>
      <c r="F743" s="46" t="str">
        <f>IFERROR(VLOOKUP(Table21316202111[[#This Row],[Player No]],Table11[[No]:[Province]],2,0),"")</f>
        <v/>
      </c>
      <c r="G743" s="47" t="str">
        <f>IFERROR(VLOOKUP(Table213162038[[#This Row],[Player No]],Table11[[No]:[Province]],3,0),"")</f>
        <v/>
      </c>
      <c r="H743" s="167"/>
      <c r="I743" s="167"/>
      <c r="J743" s="56"/>
      <c r="K743" s="57"/>
      <c r="L743" s="57"/>
      <c r="M743" s="57"/>
      <c r="N743" s="57"/>
      <c r="O743" s="17"/>
      <c r="P743" s="18"/>
      <c r="Q743" s="18"/>
      <c r="R743" s="146"/>
    </row>
    <row r="744" spans="4:18" ht="16" hidden="1" thickBot="1">
      <c r="D744" s="52">
        <f t="shared" si="14"/>
        <v>740</v>
      </c>
      <c r="E744" s="60"/>
      <c r="F744" s="46" t="str">
        <f>IFERROR(VLOOKUP(Table21316202111[[#This Row],[Player No]],Table11[[No]:[Province]],2,0),"")</f>
        <v/>
      </c>
      <c r="G744" s="47" t="str">
        <f>IFERROR(VLOOKUP(Table213162038[[#This Row],[Player No]],Table11[[No]:[Province]],3,0),"")</f>
        <v/>
      </c>
      <c r="H744" s="167"/>
      <c r="I744" s="167"/>
      <c r="J744" s="56"/>
      <c r="K744" s="57"/>
      <c r="L744" s="57"/>
      <c r="M744" s="57"/>
      <c r="N744" s="57"/>
      <c r="O744" s="17"/>
      <c r="P744" s="18"/>
      <c r="Q744" s="18"/>
      <c r="R744" s="146"/>
    </row>
    <row r="745" spans="4:18" ht="16" hidden="1" thickBot="1">
      <c r="D745" s="52">
        <f t="shared" si="14"/>
        <v>741</v>
      </c>
      <c r="E745" s="60"/>
      <c r="F745" s="46" t="str">
        <f>IFERROR(VLOOKUP(Table21316202111[[#This Row],[Player No]],Table11[[No]:[Province]],2,0),"")</f>
        <v/>
      </c>
      <c r="G745" s="47" t="str">
        <f>IFERROR(VLOOKUP(Table213162038[[#This Row],[Player No]],Table11[[No]:[Province]],3,0),"")</f>
        <v/>
      </c>
      <c r="H745" s="167"/>
      <c r="I745" s="167"/>
      <c r="J745" s="56"/>
      <c r="K745" s="57"/>
      <c r="L745" s="57"/>
      <c r="M745" s="57"/>
      <c r="N745" s="57"/>
      <c r="O745" s="17"/>
      <c r="P745" s="18"/>
      <c r="Q745" s="18"/>
      <c r="R745" s="146"/>
    </row>
    <row r="746" spans="4:18" ht="16" hidden="1" thickBot="1">
      <c r="D746" s="52">
        <f t="shared" si="14"/>
        <v>742</v>
      </c>
      <c r="E746" s="60"/>
      <c r="F746" s="46" t="str">
        <f>IFERROR(VLOOKUP(Table21316202111[[#This Row],[Player No]],Table11[[No]:[Province]],2,0),"")</f>
        <v/>
      </c>
      <c r="G746" s="47" t="str">
        <f>IFERROR(VLOOKUP(Table213162038[[#This Row],[Player No]],Table11[[No]:[Province]],3,0),"")</f>
        <v/>
      </c>
      <c r="H746" s="167"/>
      <c r="I746" s="167"/>
      <c r="J746" s="56"/>
      <c r="K746" s="57"/>
      <c r="L746" s="57"/>
      <c r="M746" s="57"/>
      <c r="N746" s="57"/>
      <c r="O746" s="17"/>
      <c r="P746" s="18"/>
      <c r="Q746" s="18"/>
      <c r="R746" s="146"/>
    </row>
    <row r="747" spans="4:18" ht="16" hidden="1" thickBot="1">
      <c r="D747" s="52">
        <f t="shared" si="14"/>
        <v>743</v>
      </c>
      <c r="E747" s="60"/>
      <c r="F747" s="46" t="str">
        <f>IFERROR(VLOOKUP(Table21316202111[[#This Row],[Player No]],Table11[[No]:[Province]],2,0),"")</f>
        <v/>
      </c>
      <c r="G747" s="47" t="str">
        <f>IFERROR(VLOOKUP(Table213162038[[#This Row],[Player No]],Table11[[No]:[Province]],3,0),"")</f>
        <v/>
      </c>
      <c r="H747" s="167"/>
      <c r="I747" s="167"/>
      <c r="J747" s="56"/>
      <c r="K747" s="57"/>
      <c r="L747" s="57"/>
      <c r="M747" s="57"/>
      <c r="N747" s="57"/>
      <c r="O747" s="17"/>
      <c r="P747" s="18"/>
      <c r="Q747" s="18"/>
      <c r="R747" s="146"/>
    </row>
    <row r="748" spans="4:18" ht="16" hidden="1" thickBot="1">
      <c r="D748" s="52">
        <f t="shared" si="14"/>
        <v>744</v>
      </c>
      <c r="E748" s="60"/>
      <c r="F748" s="46" t="str">
        <f>IFERROR(VLOOKUP(Table21316202111[[#This Row],[Player No]],Table11[[No]:[Province]],2,0),"")</f>
        <v/>
      </c>
      <c r="G748" s="47" t="str">
        <f>IFERROR(VLOOKUP(Table213162038[[#This Row],[Player No]],Table11[[No]:[Province]],3,0),"")</f>
        <v/>
      </c>
      <c r="H748" s="167"/>
      <c r="I748" s="167"/>
      <c r="J748" s="56"/>
      <c r="K748" s="57"/>
      <c r="L748" s="57"/>
      <c r="M748" s="57"/>
      <c r="N748" s="57"/>
      <c r="O748" s="17"/>
      <c r="P748" s="18"/>
      <c r="Q748" s="18"/>
      <c r="R748" s="146"/>
    </row>
    <row r="749" spans="4:18" ht="16" hidden="1" thickBot="1">
      <c r="D749" s="52">
        <f t="shared" si="14"/>
        <v>745</v>
      </c>
      <c r="E749" s="60"/>
      <c r="F749" s="46" t="str">
        <f>IFERROR(VLOOKUP(Table21316202111[[#This Row],[Player No]],Table11[[No]:[Province]],2,0),"")</f>
        <v/>
      </c>
      <c r="G749" s="47" t="str">
        <f>IFERROR(VLOOKUP(Table213162038[[#This Row],[Player No]],Table11[[No]:[Province]],3,0),"")</f>
        <v/>
      </c>
      <c r="H749" s="167"/>
      <c r="I749" s="167"/>
      <c r="J749" s="56"/>
      <c r="K749" s="57"/>
      <c r="L749" s="57"/>
      <c r="M749" s="57"/>
      <c r="N749" s="57"/>
      <c r="O749" s="17"/>
      <c r="P749" s="18"/>
      <c r="Q749" s="18"/>
      <c r="R749" s="146"/>
    </row>
    <row r="750" spans="4:18" ht="16" hidden="1" thickBot="1">
      <c r="D750" s="52">
        <f t="shared" si="14"/>
        <v>746</v>
      </c>
      <c r="E750" s="60"/>
      <c r="F750" s="46" t="str">
        <f>IFERROR(VLOOKUP(Table21316202111[[#This Row],[Player No]],Table11[[No]:[Province]],2,0),"")</f>
        <v/>
      </c>
      <c r="G750" s="47" t="str">
        <f>IFERROR(VLOOKUP(Table213162038[[#This Row],[Player No]],Table11[[No]:[Province]],3,0),"")</f>
        <v/>
      </c>
      <c r="H750" s="167"/>
      <c r="I750" s="167"/>
      <c r="J750" s="56"/>
      <c r="K750" s="57"/>
      <c r="L750" s="57"/>
      <c r="M750" s="57"/>
      <c r="N750" s="57"/>
      <c r="O750" s="17"/>
      <c r="P750" s="18"/>
      <c r="Q750" s="18"/>
      <c r="R750" s="146"/>
    </row>
    <row r="751" spans="4:18" ht="16" hidden="1" thickBot="1">
      <c r="D751" s="52">
        <f t="shared" si="14"/>
        <v>747</v>
      </c>
      <c r="E751" s="60"/>
      <c r="F751" s="46" t="str">
        <f>IFERROR(VLOOKUP(Table21316202111[[#This Row],[Player No]],Table11[[No]:[Province]],2,0),"")</f>
        <v/>
      </c>
      <c r="G751" s="47" t="str">
        <f>IFERROR(VLOOKUP(Table213162038[[#This Row],[Player No]],Table11[[No]:[Province]],3,0),"")</f>
        <v/>
      </c>
      <c r="H751" s="167"/>
      <c r="I751" s="167"/>
      <c r="J751" s="56"/>
      <c r="K751" s="57"/>
      <c r="L751" s="57"/>
      <c r="M751" s="57"/>
      <c r="N751" s="57"/>
      <c r="O751" s="17"/>
      <c r="P751" s="18"/>
      <c r="Q751" s="18"/>
      <c r="R751" s="146"/>
    </row>
    <row r="752" spans="4:18" ht="16" hidden="1" thickBot="1">
      <c r="D752" s="52">
        <f t="shared" si="14"/>
        <v>748</v>
      </c>
      <c r="E752" s="60"/>
      <c r="F752" s="46" t="str">
        <f>IFERROR(VLOOKUP(Table21316202111[[#This Row],[Player No]],Table11[[No]:[Province]],2,0),"")</f>
        <v/>
      </c>
      <c r="G752" s="47" t="str">
        <f>IFERROR(VLOOKUP(Table213162038[[#This Row],[Player No]],Table11[[No]:[Province]],3,0),"")</f>
        <v/>
      </c>
      <c r="H752" s="167"/>
      <c r="I752" s="167"/>
      <c r="J752" s="56"/>
      <c r="K752" s="57"/>
      <c r="L752" s="57"/>
      <c r="M752" s="57"/>
      <c r="N752" s="57"/>
      <c r="O752" s="17"/>
      <c r="P752" s="18"/>
      <c r="Q752" s="18"/>
      <c r="R752" s="146"/>
    </row>
    <row r="753" spans="4:18" ht="16" hidden="1" thickBot="1">
      <c r="D753" s="52">
        <f t="shared" si="14"/>
        <v>749</v>
      </c>
      <c r="E753" s="60"/>
      <c r="F753" s="46" t="str">
        <f>IFERROR(VLOOKUP(Table21316202111[[#This Row],[Player No]],Table11[[No]:[Province]],2,0),"")</f>
        <v/>
      </c>
      <c r="G753" s="47" t="str">
        <f>IFERROR(VLOOKUP(Table213162038[[#This Row],[Player No]],Table11[[No]:[Province]],3,0),"")</f>
        <v/>
      </c>
      <c r="H753" s="167"/>
      <c r="I753" s="167"/>
      <c r="J753" s="56"/>
      <c r="K753" s="57"/>
      <c r="L753" s="57"/>
      <c r="M753" s="57"/>
      <c r="N753" s="57"/>
      <c r="O753" s="17"/>
      <c r="P753" s="18"/>
      <c r="Q753" s="18"/>
      <c r="R753" s="146"/>
    </row>
    <row r="754" spans="4:18" ht="16" hidden="1" thickBot="1">
      <c r="D754" s="52">
        <f t="shared" si="14"/>
        <v>750</v>
      </c>
      <c r="E754" s="60"/>
      <c r="F754" s="46" t="str">
        <f>IFERROR(VLOOKUP(Table21316202111[[#This Row],[Player No]],Table11[[No]:[Province]],2,0),"")</f>
        <v/>
      </c>
      <c r="G754" s="47" t="str">
        <f>IFERROR(VLOOKUP(Table213162038[[#This Row],[Player No]],Table11[[No]:[Province]],3,0),"")</f>
        <v/>
      </c>
      <c r="H754" s="167"/>
      <c r="I754" s="167"/>
      <c r="J754" s="56"/>
      <c r="K754" s="57"/>
      <c r="L754" s="57"/>
      <c r="M754" s="57"/>
      <c r="N754" s="57"/>
      <c r="O754" s="17"/>
      <c r="P754" s="18"/>
      <c r="Q754" s="18"/>
      <c r="R754" s="146"/>
    </row>
    <row r="755" spans="4:18" ht="16" hidden="1" thickBot="1">
      <c r="D755" s="52">
        <f t="shared" si="14"/>
        <v>751</v>
      </c>
      <c r="E755" s="60"/>
      <c r="F755" s="46" t="str">
        <f>IFERROR(VLOOKUP(Table21316202111[[#This Row],[Player No]],Table11[[No]:[Province]],2,0),"")</f>
        <v/>
      </c>
      <c r="G755" s="47" t="str">
        <f>IFERROR(VLOOKUP(Table213162038[[#This Row],[Player No]],Table11[[No]:[Province]],3,0),"")</f>
        <v/>
      </c>
      <c r="H755" s="167"/>
      <c r="I755" s="167"/>
      <c r="J755" s="56"/>
      <c r="K755" s="57"/>
      <c r="L755" s="57"/>
      <c r="M755" s="57"/>
      <c r="N755" s="57"/>
      <c r="O755" s="17"/>
      <c r="P755" s="18"/>
      <c r="Q755" s="18"/>
      <c r="R755" s="146"/>
    </row>
    <row r="756" spans="4:18" ht="16" hidden="1" thickBot="1">
      <c r="D756" s="52">
        <f t="shared" si="14"/>
        <v>752</v>
      </c>
      <c r="E756" s="60"/>
      <c r="F756" s="46" t="str">
        <f>IFERROR(VLOOKUP(Table21316202111[[#This Row],[Player No]],Table11[[No]:[Province]],2,0),"")</f>
        <v/>
      </c>
      <c r="G756" s="47" t="str">
        <f>IFERROR(VLOOKUP(Table213162038[[#This Row],[Player No]],Table11[[No]:[Province]],3,0),"")</f>
        <v/>
      </c>
      <c r="H756" s="167"/>
      <c r="I756" s="167"/>
      <c r="J756" s="56"/>
      <c r="K756" s="57"/>
      <c r="L756" s="57"/>
      <c r="M756" s="57"/>
      <c r="N756" s="57"/>
      <c r="O756" s="17"/>
      <c r="P756" s="18"/>
      <c r="Q756" s="18"/>
      <c r="R756" s="146"/>
    </row>
    <row r="757" spans="4:18" ht="16" hidden="1" thickBot="1">
      <c r="D757" s="52">
        <f t="shared" si="14"/>
        <v>753</v>
      </c>
      <c r="E757" s="60"/>
      <c r="F757" s="46" t="str">
        <f>IFERROR(VLOOKUP(Table21316202111[[#This Row],[Player No]],Table11[[No]:[Province]],2,0),"")</f>
        <v/>
      </c>
      <c r="G757" s="47" t="str">
        <f>IFERROR(VLOOKUP(Table213162038[[#This Row],[Player No]],Table11[[No]:[Province]],3,0),"")</f>
        <v/>
      </c>
      <c r="H757" s="167"/>
      <c r="I757" s="167"/>
      <c r="J757" s="56"/>
      <c r="K757" s="57"/>
      <c r="L757" s="57"/>
      <c r="M757" s="57"/>
      <c r="N757" s="57"/>
      <c r="O757" s="17"/>
      <c r="P757" s="18"/>
      <c r="Q757" s="18"/>
      <c r="R757" s="146"/>
    </row>
    <row r="758" spans="4:18" ht="16" hidden="1" thickBot="1">
      <c r="D758" s="52">
        <f t="shared" si="14"/>
        <v>754</v>
      </c>
      <c r="E758" s="60"/>
      <c r="F758" s="46" t="str">
        <f>IFERROR(VLOOKUP(Table21316202111[[#This Row],[Player No]],Table11[[No]:[Province]],2,0),"")</f>
        <v/>
      </c>
      <c r="G758" s="47" t="str">
        <f>IFERROR(VLOOKUP(Table213162038[[#This Row],[Player No]],Table11[[No]:[Province]],3,0),"")</f>
        <v/>
      </c>
      <c r="H758" s="167"/>
      <c r="I758" s="167"/>
      <c r="J758" s="56"/>
      <c r="K758" s="57"/>
      <c r="L758" s="57"/>
      <c r="M758" s="57"/>
      <c r="N758" s="57"/>
      <c r="O758" s="17"/>
      <c r="P758" s="18"/>
      <c r="Q758" s="18"/>
      <c r="R758" s="146"/>
    </row>
    <row r="759" spans="4:18" ht="16" hidden="1" thickBot="1">
      <c r="D759" s="52">
        <f t="shared" si="14"/>
        <v>755</v>
      </c>
      <c r="E759" s="60"/>
      <c r="F759" s="46" t="str">
        <f>IFERROR(VLOOKUP(Table21316202111[[#This Row],[Player No]],Table11[[No]:[Province]],2,0),"")</f>
        <v/>
      </c>
      <c r="G759" s="47" t="str">
        <f>IFERROR(VLOOKUP(Table213162038[[#This Row],[Player No]],Table11[[No]:[Province]],3,0),"")</f>
        <v/>
      </c>
      <c r="H759" s="167"/>
      <c r="I759" s="167"/>
      <c r="J759" s="56"/>
      <c r="K759" s="57"/>
      <c r="L759" s="57"/>
      <c r="M759" s="57"/>
      <c r="N759" s="57"/>
      <c r="O759" s="17"/>
      <c r="P759" s="18"/>
      <c r="Q759" s="18"/>
      <c r="R759" s="146"/>
    </row>
    <row r="760" spans="4:18" ht="16" hidden="1" thickBot="1">
      <c r="D760" s="52">
        <f t="shared" si="14"/>
        <v>756</v>
      </c>
      <c r="E760" s="60"/>
      <c r="F760" s="46" t="str">
        <f>IFERROR(VLOOKUP(Table21316202111[[#This Row],[Player No]],Table11[[No]:[Province]],2,0),"")</f>
        <v/>
      </c>
      <c r="G760" s="47" t="str">
        <f>IFERROR(VLOOKUP(Table213162038[[#This Row],[Player No]],Table11[[No]:[Province]],3,0),"")</f>
        <v/>
      </c>
      <c r="H760" s="167"/>
      <c r="I760" s="167"/>
      <c r="J760" s="56"/>
      <c r="K760" s="57"/>
      <c r="L760" s="57"/>
      <c r="M760" s="57"/>
      <c r="N760" s="57"/>
      <c r="O760" s="17"/>
      <c r="P760" s="18"/>
      <c r="Q760" s="18"/>
      <c r="R760" s="146"/>
    </row>
    <row r="761" spans="4:18" ht="16" hidden="1" thickBot="1">
      <c r="D761" s="52">
        <f t="shared" si="14"/>
        <v>757</v>
      </c>
      <c r="E761" s="149"/>
      <c r="F761" s="46" t="str">
        <f>IFERROR(VLOOKUP(Table21316202111[[#This Row],[Player No]],Table11[[No]:[Province]],2,0),"")</f>
        <v/>
      </c>
      <c r="G761" s="47" t="str">
        <f>IFERROR(VLOOKUP(Table213162038[[#This Row],[Player No]],Table11[[No]:[Province]],3,0),"")</f>
        <v/>
      </c>
      <c r="H761" s="167"/>
      <c r="I761" s="170"/>
      <c r="J761" s="150"/>
      <c r="K761" s="57"/>
      <c r="L761" s="57"/>
      <c r="M761" s="57"/>
      <c r="N761" s="57"/>
      <c r="O761" s="17"/>
      <c r="P761" s="18"/>
      <c r="Q761" s="18"/>
      <c r="R761" s="146"/>
    </row>
    <row r="762" spans="4:18" ht="15.5" hidden="1">
      <c r="D762" s="52"/>
      <c r="E762" s="127"/>
      <c r="F762" s="54"/>
      <c r="G762" s="55"/>
      <c r="H762" s="170"/>
      <c r="I762" s="170"/>
      <c r="J762" s="120"/>
      <c r="K762" s="126"/>
      <c r="L762" s="126"/>
      <c r="M762" s="126"/>
      <c r="N762" s="126"/>
      <c r="O762" s="113"/>
      <c r="P762" s="18"/>
      <c r="Q762" s="18"/>
      <c r="R762" s="124"/>
    </row>
    <row r="763" spans="4:18" ht="15.5" hidden="1">
      <c r="D763" s="52"/>
      <c r="E763" s="127"/>
      <c r="F763" s="54"/>
      <c r="G763" s="55"/>
      <c r="H763" s="170"/>
      <c r="I763" s="170"/>
      <c r="J763" s="120"/>
      <c r="K763" s="126"/>
      <c r="L763" s="126"/>
      <c r="M763" s="126"/>
      <c r="N763" s="126"/>
      <c r="O763" s="113"/>
      <c r="P763" s="18"/>
      <c r="Q763" s="18"/>
      <c r="R763" s="128"/>
    </row>
    <row r="764" spans="4:18" ht="15.5" hidden="1">
      <c r="D764" s="52"/>
      <c r="E764" s="60"/>
      <c r="F764" s="54"/>
      <c r="G764" s="55"/>
      <c r="H764" s="170"/>
      <c r="I764" s="170"/>
      <c r="J764" s="120"/>
      <c r="K764" s="126"/>
      <c r="L764" s="126"/>
      <c r="M764" s="126"/>
      <c r="N764" s="126"/>
      <c r="O764" s="17"/>
      <c r="P764" s="18"/>
      <c r="Q764" s="18"/>
      <c r="R764" s="25"/>
    </row>
    <row r="765" spans="4:18" ht="15.5" hidden="1">
      <c r="D765" s="52"/>
      <c r="E765" s="60"/>
      <c r="F765" s="54"/>
      <c r="G765" s="55"/>
      <c r="H765" s="170"/>
      <c r="I765" s="170"/>
      <c r="J765" s="120"/>
      <c r="K765" s="126"/>
      <c r="L765" s="126"/>
      <c r="M765" s="126"/>
      <c r="N765" s="126"/>
      <c r="O765" s="17"/>
      <c r="P765" s="18"/>
      <c r="Q765" s="18"/>
      <c r="R765" s="25"/>
    </row>
    <row r="766" spans="4:18" ht="15.5" hidden="1">
      <c r="D766" s="52"/>
      <c r="E766" s="60"/>
      <c r="F766" s="54"/>
      <c r="G766" s="55"/>
      <c r="H766" s="170"/>
      <c r="I766" s="170"/>
      <c r="J766" s="120"/>
      <c r="K766" s="126"/>
      <c r="L766" s="126"/>
      <c r="M766" s="126"/>
      <c r="N766" s="126"/>
      <c r="O766" s="17"/>
      <c r="P766" s="18"/>
      <c r="Q766" s="18"/>
      <c r="R766" s="25"/>
    </row>
    <row r="767" spans="4:18" ht="15.5" hidden="1">
      <c r="D767" s="52"/>
      <c r="E767" s="60"/>
      <c r="F767" s="54"/>
      <c r="G767" s="55"/>
      <c r="H767" s="170"/>
      <c r="I767" s="170"/>
      <c r="J767" s="120"/>
      <c r="K767" s="126"/>
      <c r="L767" s="126"/>
      <c r="M767" s="126"/>
      <c r="N767" s="126"/>
      <c r="O767" s="17"/>
      <c r="P767" s="18"/>
      <c r="Q767" s="18"/>
      <c r="R767" s="25"/>
    </row>
    <row r="768" spans="4:18" ht="15.5" hidden="1">
      <c r="D768" s="52"/>
      <c r="E768" s="123"/>
      <c r="F768" s="54"/>
      <c r="G768" s="55"/>
      <c r="H768" s="170"/>
      <c r="I768" s="170"/>
      <c r="J768" s="120"/>
      <c r="K768" s="121"/>
      <c r="L768" s="121"/>
      <c r="M768" s="121"/>
      <c r="N768" s="121"/>
      <c r="O768" s="124"/>
      <c r="P768" s="116"/>
      <c r="Q768" s="116"/>
      <c r="R768" s="128"/>
    </row>
    <row r="769" hidden="1"/>
    <row r="770" hidden="1"/>
  </sheetData>
  <sheetProtection algorithmName="SHA-512" hashValue="ruy0HuDpSe0XczFCJdmH/WJnKXbaxPU+dNPo8csangZgYBplTQm2SFmJFmJSR7VSOiz370f4tINgGGLL2UtlfA==" saltValue="iDW1DCwDg7WRrkRzluTFzw==" spinCount="100000" sheet="1" objects="1" scenarios="1" sort="0" autoFilter="0"/>
  <mergeCells count="5">
    <mergeCell ref="E1:F1"/>
    <mergeCell ref="E2:F2"/>
    <mergeCell ref="L2:N2"/>
    <mergeCell ref="P2:R2"/>
    <mergeCell ref="L3:M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018"/>
  <sheetViews>
    <sheetView topLeftCell="A3955" workbookViewId="0">
      <selection activeCell="E3846" sqref="E3846"/>
    </sheetView>
  </sheetViews>
  <sheetFormatPr defaultColWidth="9.08984375" defaultRowHeight="14.5" outlineLevelCol="1"/>
  <cols>
    <col min="1" max="1" width="9.08984375" style="18"/>
    <col min="2" max="2" width="29.90625" style="270" customWidth="1"/>
    <col min="3" max="3" width="14.08984375" style="113" customWidth="1"/>
    <col min="4" max="4" width="14.08984375" style="113" customWidth="1" outlineLevel="1"/>
    <col min="5" max="5" width="15.90625" style="113" customWidth="1" outlineLevel="1"/>
    <col min="6" max="6" width="10.6328125" style="113" customWidth="1" outlineLevel="1"/>
    <col min="7" max="7" width="9.90625" style="113" customWidth="1" outlineLevel="1"/>
    <col min="8" max="8" width="9.6328125" style="113" customWidth="1" outlineLevel="1"/>
    <col min="9" max="9" width="10.6328125" style="182" bestFit="1" customWidth="1"/>
    <col min="10" max="16384" width="9.08984375" style="182"/>
  </cols>
  <sheetData>
    <row r="1" spans="1:8" hidden="1">
      <c r="A1" s="490" t="s">
        <v>91</v>
      </c>
      <c r="B1" s="491"/>
      <c r="C1" s="492"/>
      <c r="E1" s="113">
        <v>2025</v>
      </c>
      <c r="F1" s="113">
        <f>COUNT(Table10[Year])</f>
        <v>885</v>
      </c>
      <c r="G1" s="113">
        <f>COUNT(Table10[Month])</f>
        <v>820</v>
      </c>
      <c r="H1" s="113">
        <f>COUNT(Table10[Day])</f>
        <v>820</v>
      </c>
    </row>
    <row r="2" spans="1:8" ht="31.5" customHeight="1">
      <c r="A2" s="493"/>
      <c r="B2" s="494"/>
      <c r="C2" s="495"/>
      <c r="D2" s="183" t="str">
        <f>Tournaments!F1</f>
        <v>2026 MAY 1</v>
      </c>
      <c r="F2" s="496" t="s">
        <v>92</v>
      </c>
      <c r="G2" s="496"/>
      <c r="H2" s="496"/>
    </row>
    <row r="3" spans="1:8">
      <c r="A3" s="18" t="s">
        <v>10</v>
      </c>
      <c r="B3" s="184" t="s">
        <v>93</v>
      </c>
      <c r="C3" s="18" t="s">
        <v>94</v>
      </c>
      <c r="D3" s="18" t="s">
        <v>95</v>
      </c>
      <c r="E3" s="18" t="s">
        <v>96</v>
      </c>
      <c r="F3" s="18" t="s">
        <v>97</v>
      </c>
      <c r="G3" s="18" t="s">
        <v>98</v>
      </c>
      <c r="H3" s="18" t="s">
        <v>99</v>
      </c>
    </row>
    <row r="4" spans="1:8">
      <c r="A4" s="178">
        <v>1001</v>
      </c>
      <c r="B4" s="185" t="s">
        <v>100</v>
      </c>
      <c r="C4" s="179" t="s">
        <v>101</v>
      </c>
      <c r="D4" s="113" t="str">
        <f>IF(Table10[[#This Row],[Current Age]]&gt;19,"Men's",IF(E4&gt;15,"U19",IF(E4&gt;13,"U15",IF(E4&gt;11,"U13",IF(E4&gt;0,"U11",0)))))</f>
        <v>Men's</v>
      </c>
      <c r="E4" s="113">
        <f>IFERROR(IF(Table10[[#This Row],[Year]]&gt;0,$E$1-Table10[[#This Row],[Year]],0),"")</f>
        <v>46</v>
      </c>
      <c r="F4" s="113">
        <v>1979</v>
      </c>
      <c r="G4" s="113">
        <v>10</v>
      </c>
      <c r="H4" s="113">
        <v>8</v>
      </c>
    </row>
    <row r="5" spans="1:8">
      <c r="A5" s="18">
        <v>1002</v>
      </c>
      <c r="B5" s="186" t="s">
        <v>102</v>
      </c>
      <c r="C5" s="17" t="s">
        <v>17</v>
      </c>
      <c r="D5" s="113" t="str">
        <f>IF(Table10[[#This Row],[Current Age]]&gt;19,"Men's",IF(E5&gt;15,"U19",IF(E5&gt;13,"U15",IF(E5&gt;11,"U13",IF(E5&gt;0,"U11",0)))))</f>
        <v>Men's</v>
      </c>
      <c r="E5" s="113">
        <f>IFERROR(IF(Table10[[#This Row],[Year]]&gt;0,$E$1-Table10[[#This Row],[Year]],0),"")</f>
        <v>34</v>
      </c>
      <c r="F5" s="113">
        <v>1991</v>
      </c>
      <c r="G5" s="113">
        <v>10</v>
      </c>
      <c r="H5" s="113">
        <v>3</v>
      </c>
    </row>
    <row r="6" spans="1:8">
      <c r="A6" s="178">
        <v>1003</v>
      </c>
      <c r="B6" s="185" t="s">
        <v>103</v>
      </c>
      <c r="C6" s="179" t="s">
        <v>101</v>
      </c>
      <c r="D6" s="113" t="str">
        <f>IF(Table10[[#This Row],[Current Age]]&gt;19,"Men's",IF(E6&gt;15,"U19",IF(E6&gt;13,"U15",IF(E6&gt;11,"U13",IF(E6&gt;0,"U11",0)))))</f>
        <v>Men's</v>
      </c>
      <c r="E6" s="113">
        <f>IFERROR(IF(Table10[[#This Row],[Year]]&gt;0,$E$1-Table10[[#This Row],[Year]],0),"")</f>
        <v>30</v>
      </c>
      <c r="F6" s="113">
        <v>1995</v>
      </c>
      <c r="G6" s="113">
        <v>5</v>
      </c>
      <c r="H6" s="113">
        <v>5</v>
      </c>
    </row>
    <row r="7" spans="1:8">
      <c r="A7" s="18">
        <v>1004</v>
      </c>
      <c r="B7" s="186" t="s">
        <v>104</v>
      </c>
      <c r="C7" s="17" t="s">
        <v>25</v>
      </c>
      <c r="D7" s="113" t="str">
        <f>IF(Table10[[#This Row],[Current Age]]&gt;19,"Men's",IF(E7&gt;15,"U19",IF(E7&gt;13,"U15",IF(E7&gt;11,"U13",IF(E7&gt;0,"U11",0)))))</f>
        <v>Men's</v>
      </c>
      <c r="E7" s="113">
        <f>IFERROR(IF(Table10[[#This Row],[Year]]&gt;0,$E$1-Table10[[#This Row],[Year]],0),"")</f>
        <v>29</v>
      </c>
      <c r="F7" s="113">
        <v>1996</v>
      </c>
      <c r="G7" s="113">
        <v>6</v>
      </c>
      <c r="H7" s="113">
        <v>2</v>
      </c>
    </row>
    <row r="8" spans="1:8">
      <c r="A8" s="178">
        <v>1005</v>
      </c>
      <c r="B8" s="185" t="s">
        <v>105</v>
      </c>
      <c r="C8" s="179" t="s">
        <v>101</v>
      </c>
      <c r="D8" s="113" t="str">
        <f>IF(Table10[[#This Row],[Current Age]]&gt;19,"Men's",IF(E8&gt;15,"U19",IF(E8&gt;13,"U15",IF(E8&gt;11,"U13",IF(E8&gt;0,"U11",0)))))</f>
        <v>Men's</v>
      </c>
      <c r="E8" s="113">
        <f>IFERROR(IF(Table10[[#This Row],[Year]]&gt;0,$E$1-Table10[[#This Row],[Year]],0),"")</f>
        <v>38</v>
      </c>
      <c r="F8" s="113">
        <v>1987</v>
      </c>
      <c r="G8" s="113">
        <v>2</v>
      </c>
      <c r="H8" s="113">
        <v>23</v>
      </c>
    </row>
    <row r="9" spans="1:8">
      <c r="A9" s="18">
        <v>1006</v>
      </c>
      <c r="B9" s="186" t="s">
        <v>106</v>
      </c>
      <c r="C9" s="17" t="s">
        <v>101</v>
      </c>
      <c r="D9" s="113" t="str">
        <f>IF(Table10[[#This Row],[Current Age]]&gt;19,"Men's",IF(E9&gt;15,"U19",IF(E9&gt;13,"U15",IF(E9&gt;11,"U13",IF(E9&gt;0,"U11",0)))))</f>
        <v>Men's</v>
      </c>
      <c r="E9" s="113">
        <f>IFERROR(IF(Table10[[#This Row],[Year]]&gt;0,$E$1-Table10[[#This Row],[Year]],0),"")</f>
        <v>38</v>
      </c>
      <c r="F9" s="113">
        <v>1987</v>
      </c>
      <c r="G9" s="113">
        <v>3</v>
      </c>
      <c r="H9" s="113">
        <v>19</v>
      </c>
    </row>
    <row r="10" spans="1:8">
      <c r="A10" s="178">
        <v>1007</v>
      </c>
      <c r="B10" s="185"/>
      <c r="C10" s="179"/>
      <c r="D10" s="113">
        <f>IF(Table10[[#This Row],[Current Age]]&gt;19,"Men's",IF(E10&gt;15,"U19",IF(E10&gt;13,"U15",IF(E10&gt;11,"U13",IF(E10&gt;0,"U11",0)))))</f>
        <v>0</v>
      </c>
    </row>
    <row r="11" spans="1:8">
      <c r="A11" s="18">
        <v>1008</v>
      </c>
      <c r="B11" s="186" t="s">
        <v>107</v>
      </c>
      <c r="C11" s="17" t="s">
        <v>101</v>
      </c>
      <c r="D11" s="113" t="str">
        <f>IF(Table10[[#This Row],[Current Age]]&gt;19,"Men's",IF(E11&gt;15,"U19",IF(E11&gt;13,"U15",IF(E11&gt;11,"U13",IF(E11&gt;0,"U11",0)))))</f>
        <v>Men's</v>
      </c>
      <c r="E11" s="113">
        <f>IFERROR(IF(Table10[[#This Row],[Year]]&gt;0,$E$1-Table10[[#This Row],[Year]],0),"")</f>
        <v>29</v>
      </c>
      <c r="F11" s="113">
        <v>1996</v>
      </c>
      <c r="G11" s="113">
        <v>1</v>
      </c>
      <c r="H11" s="113">
        <v>11</v>
      </c>
    </row>
    <row r="12" spans="1:8">
      <c r="A12" s="178">
        <v>1009</v>
      </c>
      <c r="B12" s="185" t="s">
        <v>108</v>
      </c>
      <c r="C12" s="179" t="s">
        <v>109</v>
      </c>
      <c r="D12" s="113">
        <f>IF(Table10[[#This Row],[Current Age]]&gt;19,"Men's",IF(E12&gt;15,"U19",IF(E12&gt;13,"U15",IF(E12&gt;11,"U13",IF(E12&gt;0,"U11",0)))))</f>
        <v>0</v>
      </c>
      <c r="E12" s="113">
        <f>IFERROR(IF(Table10[[#This Row],[Year]]&gt;0,$E$1-Table10[[#This Row],[Year]],0),"")</f>
        <v>0</v>
      </c>
    </row>
    <row r="13" spans="1:8">
      <c r="A13" s="18">
        <v>1010</v>
      </c>
      <c r="B13" s="186" t="s">
        <v>110</v>
      </c>
      <c r="C13" s="17" t="s">
        <v>25</v>
      </c>
      <c r="D13" s="113" t="str">
        <f>IF(Table10[[#This Row],[Current Age]]&gt;19,"Men's",IF(E13&gt;15,"U19",IF(E13&gt;13,"U15",IF(E13&gt;11,"U13",IF(E13&gt;0,"U11",0)))))</f>
        <v>Men's</v>
      </c>
      <c r="E13" s="113">
        <f>IFERROR(IF(Table10[[#This Row],[Year]]&gt;0,$E$1-Table10[[#This Row],[Year]],0),"")</f>
        <v>36</v>
      </c>
      <c r="F13" s="113">
        <v>1989</v>
      </c>
    </row>
    <row r="14" spans="1:8">
      <c r="A14" s="178">
        <v>1011</v>
      </c>
      <c r="B14" s="185" t="s">
        <v>111</v>
      </c>
      <c r="C14" s="179" t="s">
        <v>112</v>
      </c>
      <c r="D14" s="113">
        <f>IF(Table10[[#This Row],[Current Age]]&gt;19,"Men's",IF(E14&gt;15,"U19",IF(E14&gt;13,"U15",IF(E14&gt;11,"U13",IF(E14&gt;0,"U11",0)))))</f>
        <v>0</v>
      </c>
      <c r="E14" s="113">
        <f>IFERROR(IF(Table10[[#This Row],[Year]]&gt;0,$E$1-Table10[[#This Row],[Year]],0),"")</f>
        <v>0</v>
      </c>
    </row>
    <row r="15" spans="1:8">
      <c r="A15" s="18">
        <v>1012</v>
      </c>
      <c r="B15" s="186" t="s">
        <v>113</v>
      </c>
      <c r="C15" s="17" t="s">
        <v>101</v>
      </c>
      <c r="D15" s="113" t="str">
        <f>IF(Table10[[#This Row],[Current Age]]&gt;19,"Men's",IF(E15&gt;15,"U19",IF(E15&gt;13,"U15",IF(E15&gt;11,"U13",IF(E15&gt;0,"U11",0)))))</f>
        <v>Men's</v>
      </c>
      <c r="E15" s="113">
        <f>IFERROR(IF(Table10[[#This Row],[Year]]&gt;0,$E$1-Table10[[#This Row],[Year]],0),"")</f>
        <v>27</v>
      </c>
      <c r="F15" s="113">
        <v>1998</v>
      </c>
      <c r="G15" s="113">
        <v>2</v>
      </c>
      <c r="H15" s="113">
        <v>12</v>
      </c>
    </row>
    <row r="16" spans="1:8">
      <c r="A16" s="178">
        <v>1013</v>
      </c>
      <c r="B16" s="185" t="s">
        <v>114</v>
      </c>
      <c r="C16" s="179" t="s">
        <v>25</v>
      </c>
      <c r="D16" s="113">
        <f>IF(Table10[[#This Row],[Current Age]]&gt;19,"Men's",IF(E16&gt;15,"U19",IF(E16&gt;13,"U15",IF(E16&gt;11,"U13",IF(E16&gt;0,"U11",0)))))</f>
        <v>0</v>
      </c>
      <c r="E16" s="113">
        <f>IFERROR(IF(Table10[[#This Row],[Year]]&gt;0,$E$1-Table10[[#This Row],[Year]],0),"")</f>
        <v>0</v>
      </c>
    </row>
    <row r="17" spans="1:8">
      <c r="A17" s="18">
        <v>1014</v>
      </c>
      <c r="B17" s="186" t="s">
        <v>115</v>
      </c>
      <c r="C17" s="17" t="s">
        <v>101</v>
      </c>
      <c r="D17" s="113" t="str">
        <f>IF(Table10[[#This Row],[Current Age]]&gt;19,"Men's",IF(E17&gt;15,"U19",IF(E17&gt;13,"U15",IF(E17&gt;11,"U13",IF(E17&gt;0,"U11",0)))))</f>
        <v>Men's</v>
      </c>
      <c r="E17" s="113">
        <f>IFERROR(IF(Table10[[#This Row],[Year]]&gt;0,$E$1-Table10[[#This Row],[Year]],0),"")</f>
        <v>26</v>
      </c>
      <c r="F17" s="113">
        <v>1999</v>
      </c>
      <c r="G17" s="113">
        <v>12</v>
      </c>
      <c r="H17" s="113">
        <v>28</v>
      </c>
    </row>
    <row r="18" spans="1:8">
      <c r="A18" s="178">
        <v>1015</v>
      </c>
      <c r="B18" s="185" t="s">
        <v>116</v>
      </c>
      <c r="C18" s="179" t="s">
        <v>109</v>
      </c>
      <c r="D18" s="113">
        <f>IF(Table10[[#This Row],[Current Age]]&gt;19,"Men's",IF(E18&gt;15,"U19",IF(E18&gt;13,"U15",IF(E18&gt;11,"U13",IF(E18&gt;0,"U11",0)))))</f>
        <v>0</v>
      </c>
      <c r="E18" s="113">
        <f>IFERROR(IF(Table10[[#This Row],[Year]]&gt;0,$E$1-Table10[[#This Row],[Year]],0),"")</f>
        <v>0</v>
      </c>
    </row>
    <row r="19" spans="1:8">
      <c r="A19" s="18">
        <v>1016</v>
      </c>
      <c r="B19" s="186" t="s">
        <v>117</v>
      </c>
      <c r="C19" s="17" t="s">
        <v>101</v>
      </c>
      <c r="D19" s="113" t="str">
        <f>IF(Table10[[#This Row],[Current Age]]&gt;19,"Men's",IF(E19&gt;15,"U19",IF(E19&gt;13,"U15",IF(E19&gt;11,"U13",IF(E19&gt;0,"U11",0)))))</f>
        <v>Men's</v>
      </c>
      <c r="E19" s="113">
        <f>IFERROR(IF(Table10[[#This Row],[Year]]&gt;0,$E$1-Table10[[#This Row],[Year]],0),"")</f>
        <v>27</v>
      </c>
      <c r="F19" s="113">
        <v>1998</v>
      </c>
    </row>
    <row r="20" spans="1:8">
      <c r="A20" s="178">
        <v>1017</v>
      </c>
      <c r="B20" s="185" t="s">
        <v>118</v>
      </c>
      <c r="C20" s="179" t="s">
        <v>119</v>
      </c>
      <c r="D20" s="113">
        <f>IF(Table10[[#This Row],[Current Age]]&gt;19,"Men's",IF(E20&gt;15,"U19",IF(E20&gt;13,"U15",IF(E20&gt;11,"U13",IF(E20&gt;0,"U11",0)))))</f>
        <v>0</v>
      </c>
      <c r="E20" s="113">
        <f>IFERROR(IF(Table10[[#This Row],[Year]]&gt;0,$E$1-Table10[[#This Row],[Year]],0),"")</f>
        <v>0</v>
      </c>
    </row>
    <row r="21" spans="1:8">
      <c r="A21" s="18">
        <v>1018</v>
      </c>
      <c r="B21" s="186" t="s">
        <v>120</v>
      </c>
      <c r="C21" s="17" t="s">
        <v>101</v>
      </c>
      <c r="D21" s="113" t="str">
        <f>IF(Table10[[#This Row],[Current Age]]&gt;19,"Men's",IF(E21&gt;15,"U19",IF(E21&gt;13,"U15",IF(E21&gt;11,"U13",IF(E21&gt;0,"U11",0)))))</f>
        <v>Men's</v>
      </c>
      <c r="E21" s="113">
        <f>IFERROR(IF(Table10[[#This Row],[Year]]&gt;0,$E$1-Table10[[#This Row],[Year]],0),"")</f>
        <v>27</v>
      </c>
      <c r="F21" s="113">
        <v>1998</v>
      </c>
      <c r="G21" s="113">
        <v>10</v>
      </c>
      <c r="H21" s="113">
        <v>6</v>
      </c>
    </row>
    <row r="22" spans="1:8">
      <c r="A22" s="178">
        <v>1019</v>
      </c>
      <c r="B22" s="185" t="s">
        <v>121</v>
      </c>
      <c r="C22" s="179" t="s">
        <v>101</v>
      </c>
      <c r="D22" s="113" t="str">
        <f>IF(Table10[[#This Row],[Current Age]]&gt;19,"Men's",IF(E22&gt;15,"U19",IF(E22&gt;13,"U15",IF(E22&gt;11,"U13",IF(E22&gt;0,"U11",0)))))</f>
        <v>Men's</v>
      </c>
      <c r="E22" s="113">
        <f>IFERROR(IF(Table10[[#This Row],[Year]]&gt;0,$E$1-Table10[[#This Row],[Year]],0),"")</f>
        <v>28</v>
      </c>
      <c r="F22" s="113">
        <v>1997</v>
      </c>
      <c r="G22" s="113">
        <v>8</v>
      </c>
      <c r="H22" s="113">
        <v>12</v>
      </c>
    </row>
    <row r="23" spans="1:8">
      <c r="A23" s="18">
        <v>1020</v>
      </c>
      <c r="B23" s="186" t="s">
        <v>122</v>
      </c>
      <c r="C23" s="17" t="s">
        <v>101</v>
      </c>
      <c r="D23" s="113" t="str">
        <f>IF(Table10[[#This Row],[Current Age]]&gt;19,"Men's",IF(E23&gt;15,"U19",IF(E23&gt;13,"U15",IF(E23&gt;11,"U13",IF(E23&gt;0,"U11",0)))))</f>
        <v>Men's</v>
      </c>
      <c r="E23" s="113">
        <f>IFERROR(IF(Table10[[#This Row],[Year]]&gt;0,$E$1-Table10[[#This Row],[Year]],0),"")</f>
        <v>43</v>
      </c>
      <c r="F23" s="113">
        <v>1982</v>
      </c>
      <c r="G23" s="113">
        <v>6</v>
      </c>
      <c r="H23" s="113">
        <v>24</v>
      </c>
    </row>
    <row r="24" spans="1:8">
      <c r="A24" s="178">
        <v>1021</v>
      </c>
      <c r="B24" s="185" t="s">
        <v>123</v>
      </c>
      <c r="C24" s="179" t="s">
        <v>112</v>
      </c>
      <c r="D24" s="113">
        <f>IF(Table10[[#This Row],[Current Age]]&gt;19,"Men's",IF(E24&gt;15,"U19",IF(E24&gt;13,"U15",IF(E24&gt;11,"U13",IF(E24&gt;0,"U11",0)))))</f>
        <v>0</v>
      </c>
      <c r="E24" s="113">
        <f>IFERROR(IF(Table10[[#This Row],[Year]]&gt;0,$E$1-Table10[[#This Row],[Year]],0),"")</f>
        <v>0</v>
      </c>
    </row>
    <row r="25" spans="1:8">
      <c r="A25" s="18">
        <v>1022</v>
      </c>
      <c r="B25" s="186" t="s">
        <v>124</v>
      </c>
      <c r="C25" s="17" t="s">
        <v>125</v>
      </c>
      <c r="D25" s="113" t="str">
        <f>IF(Table10[[#This Row],[Current Age]]&gt;19,"Men's",IF(E25&gt;15,"U19",IF(E25&gt;13,"U15",IF(E25&gt;11,"U13",IF(E25&gt;0,"U11",0)))))</f>
        <v>Men's</v>
      </c>
      <c r="E25" s="113">
        <f>IFERROR(IF(Table10[[#This Row],[Year]]&gt;0,$E$1-Table10[[#This Row],[Year]],0),"")</f>
        <v>40</v>
      </c>
      <c r="F25" s="113">
        <v>1985</v>
      </c>
      <c r="G25" s="113">
        <v>3</v>
      </c>
      <c r="H25" s="113">
        <v>6</v>
      </c>
    </row>
    <row r="26" spans="1:8">
      <c r="A26" s="178">
        <v>1023</v>
      </c>
      <c r="B26" s="185" t="s">
        <v>126</v>
      </c>
      <c r="C26" s="179" t="s">
        <v>109</v>
      </c>
      <c r="D26" s="113">
        <f>IF(Table10[[#This Row],[Current Age]]&gt;19,"Men's",IF(E26&gt;15,"U19",IF(E26&gt;13,"U15",IF(E26&gt;11,"U13",IF(E26&gt;0,"U11",0)))))</f>
        <v>0</v>
      </c>
      <c r="E26" s="113">
        <f>IFERROR(IF(Table10[[#This Row],[Year]]&gt;0,$E$1-Table10[[#This Row],[Year]],0),"")</f>
        <v>0</v>
      </c>
    </row>
    <row r="27" spans="1:8">
      <c r="A27" s="18">
        <v>1024</v>
      </c>
      <c r="B27" s="186" t="s">
        <v>127</v>
      </c>
      <c r="C27" s="17" t="s">
        <v>101</v>
      </c>
      <c r="D27" s="113" t="str">
        <f>IF(Table10[[#This Row],[Current Age]]&gt;19,"Men's",IF(E27&gt;15,"U19",IF(E27&gt;13,"U15",IF(E27&gt;11,"U13",IF(E27&gt;0,"U11",0)))))</f>
        <v>Men's</v>
      </c>
      <c r="E27" s="113">
        <f>IFERROR(IF(Table10[[#This Row],[Year]]&gt;0,$E$1-Table10[[#This Row],[Year]],0),"")</f>
        <v>37</v>
      </c>
      <c r="F27" s="113">
        <v>1988</v>
      </c>
      <c r="G27" s="113">
        <v>10</v>
      </c>
      <c r="H27" s="113">
        <v>9</v>
      </c>
    </row>
    <row r="28" spans="1:8">
      <c r="A28" s="178">
        <v>1025</v>
      </c>
      <c r="B28" s="185" t="s">
        <v>128</v>
      </c>
      <c r="C28" s="179" t="s">
        <v>129</v>
      </c>
      <c r="D28" s="113">
        <f>IF(Table10[[#This Row],[Current Age]]&gt;19,"Men's",IF(E28&gt;15,"U19",IF(E28&gt;13,"U15",IF(E28&gt;11,"U13",IF(E28&gt;0,"U11",0)))))</f>
        <v>0</v>
      </c>
      <c r="E28" s="113">
        <f>IFERROR(IF(Table10[[#This Row],[Year]]&gt;0,$E$1-Table10[[#This Row],[Year]],0),"")</f>
        <v>0</v>
      </c>
    </row>
    <row r="29" spans="1:8">
      <c r="A29" s="18">
        <v>1026</v>
      </c>
      <c r="B29" s="186" t="s">
        <v>130</v>
      </c>
      <c r="C29" s="17" t="s">
        <v>112</v>
      </c>
      <c r="D29" s="113" t="str">
        <f>IF(Table10[[#This Row],[Current Age]]&gt;19,"Men's",IF(E29&gt;15,"U19",IF(E29&gt;13,"U15",IF(E29&gt;11,"U13",IF(E29&gt;0,"U11",0)))))</f>
        <v>Men's</v>
      </c>
      <c r="E29" s="113">
        <f>IFERROR(IF(Table10[[#This Row],[Year]]&gt;0,$E$1-Table10[[#This Row],[Year]],0),"")</f>
        <v>26</v>
      </c>
      <c r="F29" s="113">
        <v>1999</v>
      </c>
    </row>
    <row r="30" spans="1:8">
      <c r="A30" s="178">
        <v>1027</v>
      </c>
      <c r="B30" s="185" t="s">
        <v>131</v>
      </c>
      <c r="C30" s="179" t="s">
        <v>132</v>
      </c>
      <c r="D30" s="113">
        <f>IF(Table10[[#This Row],[Current Age]]&gt;19,"Men's",IF(E30&gt;15,"U19",IF(E30&gt;13,"U15",IF(E30&gt;11,"U13",IF(E30&gt;0,"U11",0)))))</f>
        <v>0</v>
      </c>
      <c r="E30" s="113">
        <f>IFERROR(IF(Table10[[#This Row],[Year]]&gt;0,$E$1-Table10[[#This Row],[Year]],0),"")</f>
        <v>0</v>
      </c>
    </row>
    <row r="31" spans="1:8">
      <c r="A31" s="18">
        <v>1028</v>
      </c>
      <c r="B31" s="186" t="s">
        <v>133</v>
      </c>
      <c r="C31" s="17" t="s">
        <v>101</v>
      </c>
      <c r="D31" s="113" t="str">
        <f>IF(Table10[[#This Row],[Current Age]]&gt;19,"Men's",IF(E31&gt;15,"U19",IF(E31&gt;13,"U15",IF(E31&gt;11,"U13",IF(E31&gt;0,"U11",0)))))</f>
        <v>Men's</v>
      </c>
      <c r="E31" s="113">
        <f>IFERROR(IF(Table10[[#This Row],[Year]]&gt;0,$E$1-Table10[[#This Row],[Year]],0),"")</f>
        <v>72</v>
      </c>
      <c r="F31" s="113">
        <v>1953</v>
      </c>
    </row>
    <row r="32" spans="1:8">
      <c r="A32" s="178">
        <v>1029</v>
      </c>
      <c r="B32" s="185" t="s">
        <v>134</v>
      </c>
      <c r="C32" s="179"/>
      <c r="D32" s="113">
        <f>IF(Table10[[#This Row],[Current Age]]&gt;19,"Men's",IF(E32&gt;15,"U19",IF(E32&gt;13,"U15",IF(E32&gt;11,"U13",IF(E32&gt;0,"U11",0)))))</f>
        <v>0</v>
      </c>
      <c r="E32" s="113">
        <f>IFERROR(IF(Table10[[#This Row],[Year]]&gt;0,$E$1-Table10[[#This Row],[Year]],0),"")</f>
        <v>0</v>
      </c>
    </row>
    <row r="33" spans="1:8">
      <c r="A33" s="18">
        <v>1030</v>
      </c>
      <c r="B33" s="186" t="s">
        <v>135</v>
      </c>
      <c r="C33" s="17" t="s">
        <v>101</v>
      </c>
      <c r="D33" s="113">
        <f>IF(Table10[[#This Row],[Current Age]]&gt;19,"Men's",IF(E33&gt;15,"U19",IF(E33&gt;13,"U15",IF(E33&gt;11,"U13",IF(E33&gt;0,"U11",0)))))</f>
        <v>0</v>
      </c>
      <c r="E33" s="113">
        <f>IFERROR(IF(Table10[[#This Row],[Year]]&gt;0,$E$1-Table10[[#This Row],[Year]],0),"")</f>
        <v>0</v>
      </c>
    </row>
    <row r="34" spans="1:8">
      <c r="A34" s="178">
        <v>1031</v>
      </c>
      <c r="B34" s="185" t="s">
        <v>136</v>
      </c>
      <c r="C34" s="179"/>
      <c r="D34" s="113">
        <f>IF(Table10[[#This Row],[Current Age]]&gt;19,"Men's",IF(E34&gt;15,"U19",IF(E34&gt;13,"U15",IF(E34&gt;11,"U13",IF(E34&gt;0,"U11",0)))))</f>
        <v>0</v>
      </c>
      <c r="E34" s="113">
        <f>IFERROR(IF(Table10[[#This Row],[Year]]&gt;0,$E$1-Table10[[#This Row],[Year]],0),"")</f>
        <v>0</v>
      </c>
    </row>
    <row r="35" spans="1:8">
      <c r="A35" s="18">
        <v>1032</v>
      </c>
      <c r="B35" s="186" t="s">
        <v>137</v>
      </c>
      <c r="C35" s="17" t="s">
        <v>101</v>
      </c>
      <c r="D35" s="113" t="str">
        <f>IF(Table10[[#This Row],[Current Age]]&gt;19,"Men's",IF(E35&gt;15,"U19",IF(E35&gt;13,"U15",IF(E35&gt;11,"U13",IF(E35&gt;0,"U11",0)))))</f>
        <v>Men's</v>
      </c>
      <c r="E35" s="113">
        <f>IFERROR(IF(Table10[[#This Row],[Year]]&gt;0,$E$1-Table10[[#This Row],[Year]],0),"")</f>
        <v>44</v>
      </c>
      <c r="F35" s="113">
        <v>1981</v>
      </c>
    </row>
    <row r="36" spans="1:8">
      <c r="A36" s="178">
        <v>1033</v>
      </c>
      <c r="B36" s="185" t="s">
        <v>138</v>
      </c>
      <c r="C36" s="179"/>
      <c r="D36" s="113">
        <f>IF(Table10[[#This Row],[Current Age]]&gt;19,"Men's",IF(E36&gt;15,"U19",IF(E36&gt;13,"U15",IF(E36&gt;11,"U13",IF(E36&gt;0,"U11",0)))))</f>
        <v>0</v>
      </c>
      <c r="E36" s="113">
        <f>IFERROR(IF(Table10[[#This Row],[Year]]&gt;0,$E$1-Table10[[#This Row],[Year]],0),"")</f>
        <v>0</v>
      </c>
    </row>
    <row r="37" spans="1:8">
      <c r="A37" s="18">
        <v>1034</v>
      </c>
      <c r="B37" s="186" t="s">
        <v>139</v>
      </c>
      <c r="C37" s="17" t="s">
        <v>25</v>
      </c>
      <c r="D37" s="113">
        <f>IF(Table10[[#This Row],[Current Age]]&gt;19,"Men's",IF(E37&gt;15,"U19",IF(E37&gt;13,"U15",IF(E37&gt;11,"U13",IF(E37&gt;0,"U11",0)))))</f>
        <v>0</v>
      </c>
      <c r="E37" s="113">
        <f>IFERROR(IF(Table10[[#This Row],[Year]]&gt;0,$E$1-Table10[[#This Row],[Year]],0),"")</f>
        <v>0</v>
      </c>
    </row>
    <row r="38" spans="1:8">
      <c r="A38" s="178">
        <v>1035</v>
      </c>
      <c r="B38" s="185" t="s">
        <v>140</v>
      </c>
      <c r="C38" s="179" t="s">
        <v>101</v>
      </c>
      <c r="D38" s="113" t="str">
        <f>IF(Table10[[#This Row],[Current Age]]&gt;19,"Men's",IF(E38&gt;15,"U19",IF(E38&gt;13,"U15",IF(E38&gt;11,"U13",IF(E38&gt;0,"U11",0)))))</f>
        <v>Men's</v>
      </c>
      <c r="E38" s="113">
        <f>IFERROR(IF(Table10[[#This Row],[Year]]&gt;0,$E$1-Table10[[#This Row],[Year]],0),"")</f>
        <v>35</v>
      </c>
      <c r="F38" s="113">
        <v>1990</v>
      </c>
    </row>
    <row r="39" spans="1:8">
      <c r="A39" s="18">
        <v>1036</v>
      </c>
      <c r="B39" s="186" t="s">
        <v>141</v>
      </c>
      <c r="C39" s="17" t="s">
        <v>101</v>
      </c>
      <c r="D39" s="113" t="str">
        <f>IF(Table10[[#This Row],[Current Age]]&gt;19,"Men's",IF(E39&gt;15,"U19",IF(E39&gt;13,"U15",IF(E39&gt;11,"U13",IF(E39&gt;0,"U11",0)))))</f>
        <v>Men's</v>
      </c>
      <c r="E39" s="113">
        <f>IFERROR(IF(Table10[[#This Row],[Year]]&gt;0,$E$1-Table10[[#This Row],[Year]],0),"")</f>
        <v>40</v>
      </c>
      <c r="F39" s="113">
        <v>1985</v>
      </c>
      <c r="G39" s="113">
        <v>4</v>
      </c>
      <c r="H39" s="113">
        <v>26</v>
      </c>
    </row>
    <row r="40" spans="1:8">
      <c r="A40" s="178">
        <v>1037</v>
      </c>
      <c r="B40" s="185" t="s">
        <v>142</v>
      </c>
      <c r="C40" s="179" t="s">
        <v>132</v>
      </c>
      <c r="D40" s="113" t="str">
        <f>IF(Table10[[#This Row],[Current Age]]&gt;19,"Men's",IF(E40&gt;15,"U19",IF(E40&gt;13,"U15",IF(E40&gt;11,"U13",IF(E40&gt;0,"U11",0)))))</f>
        <v>Men's</v>
      </c>
      <c r="E40" s="113">
        <f>IFERROR(IF(Table10[[#This Row],[Year]]&gt;0,$E$1-Table10[[#This Row],[Year]],0),"")</f>
        <v>47</v>
      </c>
      <c r="F40" s="113">
        <v>1978</v>
      </c>
      <c r="G40" s="113">
        <v>2</v>
      </c>
      <c r="H40" s="113">
        <v>28</v>
      </c>
    </row>
    <row r="41" spans="1:8">
      <c r="A41" s="18">
        <v>1038</v>
      </c>
      <c r="B41" s="186" t="s">
        <v>143</v>
      </c>
      <c r="C41" s="17" t="s">
        <v>25</v>
      </c>
      <c r="D41" s="113" t="str">
        <f>IF(Table10[[#This Row],[Current Age]]&gt;19,"Men's",IF(E41&gt;15,"U19",IF(E41&gt;13,"U15",IF(E41&gt;11,"U13",IF(E41&gt;0,"U11",0)))))</f>
        <v>Men's</v>
      </c>
      <c r="E41" s="113">
        <f>IFERROR(IF(Table10[[#This Row],[Year]]&gt;0,$E$1-Table10[[#This Row],[Year]],0),"")</f>
        <v>37</v>
      </c>
      <c r="F41" s="113">
        <v>1988</v>
      </c>
      <c r="G41" s="113">
        <v>3</v>
      </c>
      <c r="H41" s="113">
        <v>12</v>
      </c>
    </row>
    <row r="42" spans="1:8">
      <c r="A42" s="178">
        <v>1039</v>
      </c>
      <c r="B42" s="185" t="s">
        <v>144</v>
      </c>
      <c r="C42" s="179" t="s">
        <v>145</v>
      </c>
      <c r="D42" s="113" t="str">
        <f>IF(Table10[[#This Row],[Current Age]]&gt;19,"Men's",IF(E42&gt;15,"U19",IF(E42&gt;13,"U15",IF(E42&gt;11,"U13",IF(E42&gt;0,"U11",0)))))</f>
        <v>Men's</v>
      </c>
      <c r="E42" s="113">
        <f>IFERROR(IF(Table10[[#This Row],[Year]]&gt;0,$E$1-Table10[[#This Row],[Year]],0),"")</f>
        <v>35</v>
      </c>
      <c r="F42" s="113">
        <v>1990</v>
      </c>
      <c r="G42" s="113">
        <v>12</v>
      </c>
      <c r="H42" s="113">
        <v>29</v>
      </c>
    </row>
    <row r="43" spans="1:8">
      <c r="A43" s="18">
        <v>1040</v>
      </c>
      <c r="B43" s="186" t="s">
        <v>146</v>
      </c>
      <c r="C43" s="17" t="s">
        <v>101</v>
      </c>
      <c r="D43" s="113">
        <f>IF(Table10[[#This Row],[Current Age]]&gt;19,"Men's",IF(E43&gt;15,"U19",IF(E43&gt;13,"U15",IF(E43&gt;11,"U13",IF(E43&gt;0,"U11",0)))))</f>
        <v>0</v>
      </c>
      <c r="E43" s="113">
        <f>IFERROR(IF(Table10[[#This Row],[Year]]&gt;0,$E$1-Table10[[#This Row],[Year]],0),"")</f>
        <v>0</v>
      </c>
    </row>
    <row r="44" spans="1:8">
      <c r="A44" s="178">
        <v>1041</v>
      </c>
      <c r="B44" s="185" t="s">
        <v>147</v>
      </c>
      <c r="C44" s="179" t="s">
        <v>25</v>
      </c>
      <c r="D44" s="113">
        <f>IF(Table10[[#This Row],[Current Age]]&gt;19,"Men's",IF(E44&gt;15,"U19",IF(E44&gt;13,"U15",IF(E44&gt;11,"U13",IF(E44&gt;0,"U11",0)))))</f>
        <v>0</v>
      </c>
      <c r="E44" s="113">
        <f>IFERROR(IF(Table10[[#This Row],[Year]]&gt;0,$E$1-Table10[[#This Row],[Year]],0),"")</f>
        <v>0</v>
      </c>
    </row>
    <row r="45" spans="1:8">
      <c r="A45" s="18">
        <v>1042</v>
      </c>
      <c r="B45" s="186" t="s">
        <v>148</v>
      </c>
      <c r="C45" s="17" t="s">
        <v>149</v>
      </c>
      <c r="D45" s="113">
        <f>IF(Table10[[#This Row],[Current Age]]&gt;19,"Men's",IF(E45&gt;15,"U19",IF(E45&gt;13,"U15",IF(E45&gt;11,"U13",IF(E45&gt;0,"U11",0)))))</f>
        <v>0</v>
      </c>
      <c r="E45" s="113">
        <f>IFERROR(IF(Table10[[#This Row],[Year]]&gt;0,$E$1-Table10[[#This Row],[Year]],0),"")</f>
        <v>0</v>
      </c>
    </row>
    <row r="46" spans="1:8">
      <c r="A46" s="178">
        <v>1043</v>
      </c>
      <c r="B46" s="185" t="s">
        <v>150</v>
      </c>
      <c r="C46" s="179" t="s">
        <v>101</v>
      </c>
      <c r="D46" s="113" t="str">
        <f>IF(Table10[[#This Row],[Current Age]]&gt;19,"Men's",IF(E46&gt;15,"U19",IF(E46&gt;13,"U15",IF(E46&gt;11,"U13",IF(E46&gt;0,"U11",0)))))</f>
        <v>Men's</v>
      </c>
      <c r="E46" s="113">
        <f>IFERROR(IF(Table10[[#This Row],[Year]]&gt;0,$E$1-Table10[[#This Row],[Year]],0),"")</f>
        <v>27</v>
      </c>
      <c r="F46" s="113">
        <v>1998</v>
      </c>
    </row>
    <row r="47" spans="1:8">
      <c r="A47" s="18">
        <v>1044</v>
      </c>
      <c r="B47" s="186" t="s">
        <v>151</v>
      </c>
      <c r="C47" s="17"/>
      <c r="D47" s="113">
        <f>IF(Table10[[#This Row],[Current Age]]&gt;19,"Men's",IF(E47&gt;15,"U19",IF(E47&gt;13,"U15",IF(E47&gt;11,"U13",IF(E47&gt;0,"U11",0)))))</f>
        <v>0</v>
      </c>
      <c r="E47" s="113">
        <f>IFERROR(IF(Table10[[#This Row],[Year]]&gt;0,$E$1-Table10[[#This Row],[Year]],0),"")</f>
        <v>0</v>
      </c>
    </row>
    <row r="48" spans="1:8">
      <c r="A48" s="178">
        <v>1045</v>
      </c>
      <c r="B48" s="185" t="s">
        <v>152</v>
      </c>
      <c r="C48" s="179" t="s">
        <v>112</v>
      </c>
      <c r="D48" s="113" t="str">
        <f>IF(Table10[[#This Row],[Current Age]]&gt;19,"Men's",IF(E48&gt;15,"U19",IF(E48&gt;13,"U15",IF(E48&gt;11,"U13",IF(E48&gt;0,"U11",0)))))</f>
        <v>Men's</v>
      </c>
      <c r="E48" s="113">
        <f>IFERROR(IF(Table10[[#This Row],[Year]]&gt;0,$E$1-Table10[[#This Row],[Year]],0),"")</f>
        <v>32</v>
      </c>
      <c r="F48" s="113">
        <v>1993</v>
      </c>
      <c r="G48" s="113">
        <v>11</v>
      </c>
      <c r="H48" s="113">
        <v>25</v>
      </c>
    </row>
    <row r="49" spans="1:8">
      <c r="A49" s="18">
        <v>1046</v>
      </c>
      <c r="B49" s="186" t="s">
        <v>153</v>
      </c>
      <c r="C49" s="17" t="s">
        <v>154</v>
      </c>
      <c r="D49" s="113" t="str">
        <f>IF(Table10[[#This Row],[Current Age]]&gt;19,"Men's",IF(E49&gt;15,"U19",IF(E49&gt;13,"U15",IF(E49&gt;11,"U13",IF(E49&gt;0,"U11",0)))))</f>
        <v>Men's</v>
      </c>
      <c r="E49" s="113">
        <f>IFERROR(IF(Table10[[#This Row],[Year]]&gt;0,$E$1-Table10[[#This Row],[Year]],0),"")</f>
        <v>45</v>
      </c>
      <c r="F49" s="113">
        <v>1980</v>
      </c>
      <c r="G49" s="113">
        <v>1</v>
      </c>
      <c r="H49" s="113">
        <v>1</v>
      </c>
    </row>
    <row r="50" spans="1:8">
      <c r="A50" s="178">
        <v>1047</v>
      </c>
      <c r="B50" s="185" t="s">
        <v>155</v>
      </c>
      <c r="C50" s="179" t="s">
        <v>112</v>
      </c>
      <c r="D50" s="113">
        <f>IF(Table10[[#This Row],[Current Age]]&gt;19,"Men's",IF(E50&gt;15,"U19",IF(E50&gt;13,"U15",IF(E50&gt;11,"U13",IF(E50&gt;0,"U11",0)))))</f>
        <v>0</v>
      </c>
      <c r="E50" s="113">
        <f>IFERROR(IF(Table10[[#This Row],[Year]]&gt;0,$E$1-Table10[[#This Row],[Year]],0),"")</f>
        <v>0</v>
      </c>
    </row>
    <row r="51" spans="1:8">
      <c r="A51" s="18">
        <v>1048</v>
      </c>
      <c r="B51" s="186" t="s">
        <v>156</v>
      </c>
      <c r="C51" s="17"/>
      <c r="D51" s="113">
        <f>IF(Table10[[#This Row],[Current Age]]&gt;19,"Men's",IF(E51&gt;15,"U19",IF(E51&gt;13,"U15",IF(E51&gt;11,"U13",IF(E51&gt;0,"U11",0)))))</f>
        <v>0</v>
      </c>
      <c r="E51" s="113">
        <f>IFERROR(IF(Table10[[#This Row],[Year]]&gt;0,$E$1-Table10[[#This Row],[Year]],0),"")</f>
        <v>0</v>
      </c>
    </row>
    <row r="52" spans="1:8">
      <c r="A52" s="178">
        <v>1049</v>
      </c>
      <c r="B52" s="185" t="s">
        <v>157</v>
      </c>
      <c r="C52" s="179" t="s">
        <v>25</v>
      </c>
      <c r="D52" s="113">
        <f>IF(Table10[[#This Row],[Current Age]]&gt;19,"Men's",IF(E52&gt;15,"U19",IF(E52&gt;13,"U15",IF(E52&gt;11,"U13",IF(E52&gt;0,"U11",0)))))</f>
        <v>0</v>
      </c>
      <c r="E52" s="113">
        <f>IFERROR(IF(Table10[[#This Row],[Year]]&gt;0,$E$1-Table10[[#This Row],[Year]],0),"")</f>
        <v>0</v>
      </c>
    </row>
    <row r="53" spans="1:8">
      <c r="A53" s="18">
        <v>1050</v>
      </c>
      <c r="B53" s="186" t="s">
        <v>158</v>
      </c>
      <c r="C53" s="17" t="s">
        <v>101</v>
      </c>
      <c r="D53" s="113">
        <f>IF(Table10[[#This Row],[Current Age]]&gt;19,"Men's",IF(E53&gt;15,"U19",IF(E53&gt;13,"U15",IF(E53&gt;11,"U13",IF(E53&gt;0,"U11",0)))))</f>
        <v>0</v>
      </c>
      <c r="E53" s="113">
        <f>IFERROR(IF(Table10[[#This Row],[Year]]&gt;0,$E$1-Table10[[#This Row],[Year]],0),"")</f>
        <v>0</v>
      </c>
    </row>
    <row r="54" spans="1:8">
      <c r="A54" s="178">
        <v>1051</v>
      </c>
      <c r="B54" s="185" t="s">
        <v>159</v>
      </c>
      <c r="C54" s="179" t="s">
        <v>160</v>
      </c>
      <c r="D54" s="113">
        <f>IF(Table10[[#This Row],[Current Age]]&gt;19,"Men's",IF(E54&gt;15,"U19",IF(E54&gt;13,"U15",IF(E54&gt;11,"U13",IF(E54&gt;0,"U11",0)))))</f>
        <v>0</v>
      </c>
      <c r="E54" s="113">
        <f>IFERROR(IF(Table10[[#This Row],[Year]]&gt;0,$E$1-Table10[[#This Row],[Year]],0),"")</f>
        <v>0</v>
      </c>
    </row>
    <row r="55" spans="1:8">
      <c r="A55" s="18">
        <v>1052</v>
      </c>
      <c r="B55" s="186" t="s">
        <v>161</v>
      </c>
      <c r="C55" s="17" t="s">
        <v>129</v>
      </c>
      <c r="D55" s="113" t="str">
        <f>IF(Table10[[#This Row],[Current Age]]&gt;19,"Men's",IF(E55&gt;15,"U19",IF(E55&gt;13,"U15",IF(E55&gt;11,"U13",IF(E55&gt;0,"U11",0)))))</f>
        <v>Men's</v>
      </c>
      <c r="E55" s="113">
        <f>IFERROR(IF(Table10[[#This Row],[Year]]&gt;0,$E$1-Table10[[#This Row],[Year]],0),"")</f>
        <v>50</v>
      </c>
      <c r="F55" s="113">
        <v>1975</v>
      </c>
      <c r="G55" s="113">
        <v>11</v>
      </c>
      <c r="H55" s="113">
        <v>20</v>
      </c>
    </row>
    <row r="56" spans="1:8">
      <c r="A56" s="178">
        <v>1053</v>
      </c>
      <c r="B56" s="185" t="s">
        <v>162</v>
      </c>
      <c r="C56" s="179" t="s">
        <v>101</v>
      </c>
      <c r="D56" s="113" t="str">
        <f>IF(Table10[[#This Row],[Current Age]]&gt;19,"Men's",IF(E56&gt;15,"U19",IF(E56&gt;13,"U15",IF(E56&gt;11,"U13",IF(E56&gt;0,"U11",0)))))</f>
        <v>Men's</v>
      </c>
      <c r="E56" s="113">
        <f>IFERROR(IF(Table10[[#This Row],[Year]]&gt;0,$E$1-Table10[[#This Row],[Year]],0),"")</f>
        <v>66</v>
      </c>
      <c r="F56" s="113">
        <v>1959</v>
      </c>
    </row>
    <row r="57" spans="1:8">
      <c r="A57" s="18">
        <v>1054</v>
      </c>
      <c r="B57" s="186" t="s">
        <v>163</v>
      </c>
      <c r="C57" s="17" t="s">
        <v>101</v>
      </c>
      <c r="D57" s="113">
        <f>IF(Table10[[#This Row],[Current Age]]&gt;19,"Men's",IF(E57&gt;15,"U19",IF(E57&gt;13,"U15",IF(E57&gt;11,"U13",IF(E57&gt;0,"U11",0)))))</f>
        <v>0</v>
      </c>
      <c r="E57" s="113">
        <f>IFERROR(IF(Table10[[#This Row],[Year]]&gt;0,$E$1-Table10[[#This Row],[Year]],0),"")</f>
        <v>0</v>
      </c>
    </row>
    <row r="58" spans="1:8">
      <c r="A58" s="178">
        <v>1055</v>
      </c>
      <c r="B58" s="185" t="s">
        <v>164</v>
      </c>
      <c r="C58" s="179" t="s">
        <v>25</v>
      </c>
      <c r="D58" s="113">
        <f>IF(Table10[[#This Row],[Current Age]]&gt;19,"Men's",IF(E58&gt;15,"U19",IF(E58&gt;13,"U15",IF(E58&gt;11,"U13",IF(E58&gt;0,"U11",0)))))</f>
        <v>0</v>
      </c>
      <c r="E58" s="113">
        <f>IFERROR(IF(Table10[[#This Row],[Year]]&gt;0,$E$1-Table10[[#This Row],[Year]],0),"")</f>
        <v>0</v>
      </c>
    </row>
    <row r="59" spans="1:8">
      <c r="A59" s="18">
        <v>1056</v>
      </c>
      <c r="B59" s="186" t="s">
        <v>165</v>
      </c>
      <c r="C59" s="14" t="s">
        <v>17</v>
      </c>
      <c r="D59" s="113">
        <f>IF(Table10[[#This Row],[Current Age]]&gt;19,"Men's",IF(E59&gt;15,"U19",IF(E59&gt;13,"U15",IF(E59&gt;11,"U13",IF(E59&gt;0,"U11",0)))))</f>
        <v>0</v>
      </c>
      <c r="E59" s="113">
        <f>IFERROR(IF(Table10[[#This Row],[Year]]&gt;0,$E$1-Table10[[#This Row],[Year]],0),"")</f>
        <v>0</v>
      </c>
    </row>
    <row r="60" spans="1:8">
      <c r="A60" s="178">
        <v>1057</v>
      </c>
      <c r="B60" s="185" t="s">
        <v>166</v>
      </c>
      <c r="C60" s="179" t="s">
        <v>25</v>
      </c>
      <c r="D60" s="113">
        <f>IF(Table10[[#This Row],[Current Age]]&gt;19,"Men's",IF(E60&gt;15,"U19",IF(E60&gt;13,"U15",IF(E60&gt;11,"U13",IF(E60&gt;0,"U11",0)))))</f>
        <v>0</v>
      </c>
      <c r="E60" s="113">
        <f>IFERROR(IF(Table10[[#This Row],[Year]]&gt;0,$E$1-Table10[[#This Row],[Year]],0),"")</f>
        <v>0</v>
      </c>
    </row>
    <row r="61" spans="1:8">
      <c r="A61" s="18">
        <v>1058</v>
      </c>
      <c r="B61" s="186" t="s">
        <v>167</v>
      </c>
      <c r="C61" s="17" t="s">
        <v>25</v>
      </c>
      <c r="D61" s="113">
        <f>IF(Table10[[#This Row],[Current Age]]&gt;19,"Men's",IF(E61&gt;15,"U19",IF(E61&gt;13,"U15",IF(E61&gt;11,"U13",IF(E61&gt;0,"U11",0)))))</f>
        <v>0</v>
      </c>
      <c r="E61" s="113">
        <f>IFERROR(IF(Table10[[#This Row],[Year]]&gt;0,$E$1-Table10[[#This Row],[Year]],0),"")</f>
        <v>0</v>
      </c>
    </row>
    <row r="62" spans="1:8">
      <c r="A62" s="178">
        <v>1059</v>
      </c>
      <c r="B62" s="185" t="s">
        <v>168</v>
      </c>
      <c r="C62" s="179" t="s">
        <v>145</v>
      </c>
      <c r="D62" s="113" t="str">
        <f>IF(Table10[[#This Row],[Current Age]]&gt;19,"Men's",IF(E62&gt;15,"U19",IF(E62&gt;13,"U15",IF(E62&gt;11,"U13",IF(E62&gt;0,"U11",0)))))</f>
        <v>Men's</v>
      </c>
      <c r="E62" s="113">
        <f>IFERROR(IF(Table10[[#This Row],[Year]]&gt;0,$E$1-Table10[[#This Row],[Year]],0),"")</f>
        <v>55</v>
      </c>
      <c r="F62" s="113">
        <v>1970</v>
      </c>
      <c r="G62" s="113">
        <v>9</v>
      </c>
      <c r="H62" s="113">
        <v>5</v>
      </c>
    </row>
    <row r="63" spans="1:8">
      <c r="A63" s="18">
        <v>1060</v>
      </c>
      <c r="B63" s="186" t="s">
        <v>169</v>
      </c>
      <c r="C63" s="17" t="s">
        <v>17</v>
      </c>
      <c r="D63" s="113">
        <f>IF(Table10[[#This Row],[Current Age]]&gt;19,"Men's",IF(E63&gt;15,"U19",IF(E63&gt;13,"U15",IF(E63&gt;11,"U13",IF(E63&gt;0,"U11",0)))))</f>
        <v>0</v>
      </c>
      <c r="E63" s="113">
        <f>IFERROR(IF(Table10[[#This Row],[Year]]&gt;0,$E$1-Table10[[#This Row],[Year]],0),"")</f>
        <v>0</v>
      </c>
    </row>
    <row r="64" spans="1:8">
      <c r="A64" s="178">
        <v>1061</v>
      </c>
      <c r="B64" s="185" t="s">
        <v>170</v>
      </c>
      <c r="C64" s="179" t="s">
        <v>171</v>
      </c>
      <c r="D64" s="113">
        <f>IF(Table10[[#This Row],[Current Age]]&gt;19,"Men's",IF(E64&gt;15,"U19",IF(E64&gt;13,"U15",IF(E64&gt;11,"U13",IF(E64&gt;0,"U11",0)))))</f>
        <v>0</v>
      </c>
      <c r="E64" s="113">
        <f>IFERROR(IF(Table10[[#This Row],[Year]]&gt;0,$E$1-Table10[[#This Row],[Year]],0),"")</f>
        <v>0</v>
      </c>
    </row>
    <row r="65" spans="1:8">
      <c r="A65" s="18">
        <v>1062</v>
      </c>
      <c r="B65" s="186" t="s">
        <v>172</v>
      </c>
      <c r="C65" s="17" t="s">
        <v>101</v>
      </c>
      <c r="D65" s="113" t="str">
        <f>IF(Table10[[#This Row],[Current Age]]&gt;19,"Men's",IF(E65&gt;15,"U19",IF(E65&gt;13,"U15",IF(E65&gt;11,"U13",IF(E65&gt;0,"U11",0)))))</f>
        <v>Men's</v>
      </c>
      <c r="E65" s="113">
        <f>IFERROR(IF(Table10[[#This Row],[Year]]&gt;0,$E$1-Table10[[#This Row],[Year]],0),"")</f>
        <v>27</v>
      </c>
      <c r="F65" s="113">
        <v>1998</v>
      </c>
      <c r="G65" s="113">
        <v>9</v>
      </c>
      <c r="H65" s="113">
        <v>20</v>
      </c>
    </row>
    <row r="66" spans="1:8">
      <c r="A66" s="178">
        <v>1063</v>
      </c>
      <c r="B66" s="185" t="s">
        <v>173</v>
      </c>
      <c r="C66" s="179" t="s">
        <v>112</v>
      </c>
      <c r="D66" s="113" t="str">
        <f>IF(Table10[[#This Row],[Current Age]]&gt;19,"Men's",IF(E66&gt;15,"U19",IF(E66&gt;13,"U15",IF(E66&gt;11,"U13",IF(E66&gt;0,"U11",0)))))</f>
        <v>Men's</v>
      </c>
      <c r="E66" s="113">
        <f>IFERROR(IF(Table10[[#This Row],[Year]]&gt;0,$E$1-Table10[[#This Row],[Year]],0),"")</f>
        <v>31</v>
      </c>
      <c r="F66" s="113">
        <v>1994</v>
      </c>
      <c r="G66" s="113">
        <v>9</v>
      </c>
      <c r="H66" s="113">
        <v>12</v>
      </c>
    </row>
    <row r="67" spans="1:8">
      <c r="A67" s="18">
        <v>1064</v>
      </c>
      <c r="B67" s="186" t="s">
        <v>174</v>
      </c>
      <c r="C67" s="17"/>
      <c r="D67" s="113">
        <f>IF(Table10[[#This Row],[Current Age]]&gt;19,"Men's",IF(E67&gt;15,"U19",IF(E67&gt;13,"U15",IF(E67&gt;11,"U13",IF(E67&gt;0,"U11",0)))))</f>
        <v>0</v>
      </c>
      <c r="E67" s="113">
        <f>IFERROR(IF(Table10[[#This Row],[Year]]&gt;0,$E$1-Table10[[#This Row],[Year]],0),"")</f>
        <v>0</v>
      </c>
    </row>
    <row r="68" spans="1:8">
      <c r="A68" s="178">
        <v>1065</v>
      </c>
      <c r="B68" s="185" t="s">
        <v>175</v>
      </c>
      <c r="C68" s="179" t="s">
        <v>17</v>
      </c>
      <c r="D68" s="113" t="str">
        <f>IF(Table10[[#This Row],[Current Age]]&gt;19,"Men's",IF(E68&gt;15,"U19",IF(E68&gt;13,"U15",IF(E68&gt;11,"U13",IF(E68&gt;0,"U11",0)))))</f>
        <v>Men's</v>
      </c>
      <c r="E68" s="113">
        <f>IFERROR(IF(Table10[[#This Row],[Year]]&gt;0,$E$1-Table10[[#This Row],[Year]],0),"")</f>
        <v>35</v>
      </c>
      <c r="F68" s="113">
        <v>1990</v>
      </c>
      <c r="G68" s="113">
        <v>5</v>
      </c>
      <c r="H68" s="113">
        <v>14</v>
      </c>
    </row>
    <row r="69" spans="1:8">
      <c r="A69" s="18">
        <v>1066</v>
      </c>
      <c r="B69" s="186" t="s">
        <v>176</v>
      </c>
      <c r="C69" s="17" t="s">
        <v>17</v>
      </c>
      <c r="D69" s="113">
        <f>IF(Table10[[#This Row],[Current Age]]&gt;19,"Men's",IF(E69&gt;15,"U19",IF(E69&gt;13,"U15",IF(E69&gt;11,"U13",IF(E69&gt;0,"U11",0)))))</f>
        <v>0</v>
      </c>
      <c r="E69" s="113">
        <f>IFERROR(IF(Table10[[#This Row],[Year]]&gt;0,$E$1-Table10[[#This Row],[Year]],0),"")</f>
        <v>0</v>
      </c>
    </row>
    <row r="70" spans="1:8">
      <c r="A70" s="178">
        <v>1067</v>
      </c>
      <c r="B70" s="185" t="s">
        <v>177</v>
      </c>
      <c r="C70" s="179" t="s">
        <v>145</v>
      </c>
      <c r="D70" s="113" t="str">
        <f>IF(Table10[[#This Row],[Current Age]]&gt;19,"Men's",IF(E70&gt;15,"U19",IF(E70&gt;13,"U15",IF(E70&gt;11,"U13",IF(E70&gt;0,"U11",0)))))</f>
        <v>Men's</v>
      </c>
      <c r="E70" s="113">
        <f>IFERROR(IF(Table10[[#This Row],[Year]]&gt;0,$E$1-Table10[[#This Row],[Year]],0),"")</f>
        <v>54</v>
      </c>
      <c r="F70" s="113">
        <v>1971</v>
      </c>
      <c r="G70" s="113">
        <v>4</v>
      </c>
      <c r="H70" s="113">
        <v>5</v>
      </c>
    </row>
    <row r="71" spans="1:8">
      <c r="A71" s="18">
        <v>1068</v>
      </c>
      <c r="B71" s="186" t="s">
        <v>178</v>
      </c>
      <c r="C71" s="17" t="s">
        <v>129</v>
      </c>
      <c r="D71" s="113">
        <f>IF(Table10[[#This Row],[Current Age]]&gt;19,"Men's",IF(E71&gt;15,"U19",IF(E71&gt;13,"U15",IF(E71&gt;11,"U13",IF(E71&gt;0,"U11",0)))))</f>
        <v>0</v>
      </c>
      <c r="E71" s="113">
        <f>IFERROR(IF(Table10[[#This Row],[Year]]&gt;0,$E$1-Table10[[#This Row],[Year]],0),"")</f>
        <v>0</v>
      </c>
    </row>
    <row r="72" spans="1:8">
      <c r="A72" s="178">
        <v>1069</v>
      </c>
      <c r="B72" s="185" t="s">
        <v>179</v>
      </c>
      <c r="C72" s="179" t="s">
        <v>145</v>
      </c>
      <c r="D72" s="113" t="str">
        <f>IF(Table10[[#This Row],[Current Age]]&gt;19,"Men's",IF(E72&gt;15,"U19",IF(E72&gt;13,"U15",IF(E72&gt;11,"U13",IF(E72&gt;0,"U11",0)))))</f>
        <v>Men's</v>
      </c>
      <c r="E72" s="113">
        <f>IFERROR(IF(Table10[[#This Row],[Year]]&gt;0,$E$1-Table10[[#This Row],[Year]],0),"")</f>
        <v>32</v>
      </c>
      <c r="F72" s="113">
        <v>1993</v>
      </c>
      <c r="G72" s="113">
        <v>3</v>
      </c>
      <c r="H72" s="113">
        <v>1</v>
      </c>
    </row>
    <row r="73" spans="1:8">
      <c r="A73" s="18">
        <v>1070</v>
      </c>
      <c r="B73" s="186" t="s">
        <v>180</v>
      </c>
      <c r="C73" s="17" t="s">
        <v>68</v>
      </c>
      <c r="D73" s="113" t="str">
        <f>IF(Table10[[#This Row],[Current Age]]&gt;19,"Men's",IF(E73&gt;15,"U19",IF(E73&gt;13,"U15",IF(E73&gt;11,"U13",IF(E73&gt;0,"U11",0)))))</f>
        <v>Men's</v>
      </c>
      <c r="E73" s="113">
        <f>IFERROR(IF(Table10[[#This Row],[Year]]&gt;0,$E$1-Table10[[#This Row],[Year]],0),"")</f>
        <v>32</v>
      </c>
      <c r="F73" s="113">
        <v>1993</v>
      </c>
      <c r="G73" s="113">
        <v>12</v>
      </c>
      <c r="H73" s="113">
        <v>22</v>
      </c>
    </row>
    <row r="74" spans="1:8">
      <c r="A74" s="178">
        <v>1071</v>
      </c>
      <c r="B74" s="185" t="s">
        <v>181</v>
      </c>
      <c r="C74" s="179" t="s">
        <v>17</v>
      </c>
      <c r="D74" s="113" t="str">
        <f>IF(Table10[[#This Row],[Current Age]]&gt;19,"Men's",IF(E74&gt;15,"U19",IF(E74&gt;13,"U15",IF(E74&gt;11,"U13",IF(E74&gt;0,"U11",0)))))</f>
        <v>Men's</v>
      </c>
      <c r="E74" s="113">
        <f>IFERROR(IF(Table10[[#This Row],[Year]]&gt;0,$E$1-Table10[[#This Row],[Year]],0),"")</f>
        <v>26</v>
      </c>
      <c r="F74" s="113">
        <v>1999</v>
      </c>
      <c r="G74" s="113">
        <v>11</v>
      </c>
      <c r="H74" s="113">
        <v>2</v>
      </c>
    </row>
    <row r="75" spans="1:8">
      <c r="A75" s="18">
        <v>1072</v>
      </c>
      <c r="B75" s="186" t="s">
        <v>182</v>
      </c>
      <c r="C75" s="17" t="s">
        <v>101</v>
      </c>
      <c r="D75" s="113" t="str">
        <f>IF(Table10[[#This Row],[Current Age]]&gt;19,"Men's",IF(E75&gt;15,"U19",IF(E75&gt;13,"U15",IF(E75&gt;11,"U13",IF(E75&gt;0,"U11",0)))))</f>
        <v>Men's</v>
      </c>
      <c r="E75" s="113">
        <f>IFERROR(IF(Table10[[#This Row],[Year]]&gt;0,$E$1-Table10[[#This Row],[Year]],0),"")</f>
        <v>51</v>
      </c>
      <c r="F75" s="113">
        <v>1974</v>
      </c>
      <c r="G75" s="113">
        <v>1</v>
      </c>
      <c r="H75" s="113">
        <v>29</v>
      </c>
    </row>
    <row r="76" spans="1:8">
      <c r="A76" s="178">
        <v>1073</v>
      </c>
      <c r="B76" s="185" t="s">
        <v>183</v>
      </c>
      <c r="C76" s="179" t="s">
        <v>171</v>
      </c>
      <c r="D76" s="113">
        <f>IF(Table10[[#This Row],[Current Age]]&gt;19,"Men's",IF(E76&gt;15,"U19",IF(E76&gt;13,"U15",IF(E76&gt;11,"U13",IF(E76&gt;0,"U11",0)))))</f>
        <v>0</v>
      </c>
      <c r="E76" s="113">
        <f>IFERROR(IF(Table10[[#This Row],[Year]]&gt;0,$E$1-Table10[[#This Row],[Year]],0),"")</f>
        <v>0</v>
      </c>
    </row>
    <row r="77" spans="1:8">
      <c r="A77" s="18">
        <v>1074</v>
      </c>
      <c r="B77" s="186" t="s">
        <v>184</v>
      </c>
      <c r="C77" s="17" t="s">
        <v>129</v>
      </c>
      <c r="D77" s="113">
        <f>IF(Table10[[#This Row],[Current Age]]&gt;19,"Men's",IF(E77&gt;15,"U19",IF(E77&gt;13,"U15",IF(E77&gt;11,"U13",IF(E77&gt;0,"U11",0)))))</f>
        <v>0</v>
      </c>
      <c r="E77" s="113">
        <f>IFERROR(IF(Table10[[#This Row],[Year]]&gt;0,$E$1-Table10[[#This Row],[Year]],0),"")</f>
        <v>0</v>
      </c>
    </row>
    <row r="78" spans="1:8">
      <c r="A78" s="178">
        <v>1075</v>
      </c>
      <c r="B78" s="185" t="s">
        <v>185</v>
      </c>
      <c r="C78" s="179" t="s">
        <v>101</v>
      </c>
      <c r="D78" s="113" t="str">
        <f>IF(Table10[[#This Row],[Current Age]]&gt;19,"Men's",IF(E78&gt;15,"U19",IF(E78&gt;13,"U15",IF(E78&gt;11,"U13",IF(E78&gt;0,"U11",0)))))</f>
        <v>Men's</v>
      </c>
      <c r="E78" s="113">
        <f>IFERROR(IF(Table10[[#This Row],[Year]]&gt;0,$E$1-Table10[[#This Row],[Year]],0),"")</f>
        <v>26</v>
      </c>
      <c r="F78" s="113">
        <v>1999</v>
      </c>
    </row>
    <row r="79" spans="1:8">
      <c r="A79" s="18">
        <v>1076</v>
      </c>
      <c r="B79" s="186" t="s">
        <v>186</v>
      </c>
      <c r="C79" s="17" t="s">
        <v>25</v>
      </c>
      <c r="D79" s="113">
        <f>IF(Table10[[#This Row],[Current Age]]&gt;19,"Men's",IF(E79&gt;15,"U19",IF(E79&gt;13,"U15",IF(E79&gt;11,"U13",IF(E79&gt;0,"U11",0)))))</f>
        <v>0</v>
      </c>
      <c r="E79" s="113">
        <f>IFERROR(IF(Table10[[#This Row],[Year]]&gt;0,$E$1-Table10[[#This Row],[Year]],0),"")</f>
        <v>0</v>
      </c>
    </row>
    <row r="80" spans="1:8">
      <c r="A80" s="178">
        <v>1077</v>
      </c>
      <c r="B80" s="185" t="s">
        <v>187</v>
      </c>
      <c r="C80" s="179" t="s">
        <v>101</v>
      </c>
      <c r="D80" s="113">
        <f>IF(Table10[[#This Row],[Current Age]]&gt;19,"Men's",IF(E80&gt;15,"U19",IF(E80&gt;13,"U15",IF(E80&gt;11,"U13",IF(E80&gt;0,"U11",0)))))</f>
        <v>0</v>
      </c>
      <c r="E80" s="113">
        <f>IFERROR(IF(Table10[[#This Row],[Year]]&gt;0,$E$1-Table10[[#This Row],[Year]],0),"")</f>
        <v>0</v>
      </c>
    </row>
    <row r="81" spans="1:8">
      <c r="A81" s="18">
        <v>1078</v>
      </c>
      <c r="B81" s="186" t="s">
        <v>188</v>
      </c>
      <c r="C81" s="17" t="s">
        <v>101</v>
      </c>
      <c r="D81" s="113" t="str">
        <f>IF(Table10[[#This Row],[Current Age]]&gt;19,"Men's",IF(E81&gt;15,"U19",IF(E81&gt;13,"U15",IF(E81&gt;11,"U13",IF(E81&gt;0,"U11",0)))))</f>
        <v>Men's</v>
      </c>
      <c r="E81" s="113">
        <f>IFERROR(IF(Table10[[#This Row],[Year]]&gt;0,$E$1-Table10[[#This Row],[Year]],0),"")</f>
        <v>59</v>
      </c>
      <c r="F81" s="113">
        <v>1966</v>
      </c>
      <c r="G81" s="113">
        <v>8</v>
      </c>
      <c r="H81" s="113">
        <v>6</v>
      </c>
    </row>
    <row r="82" spans="1:8">
      <c r="A82" s="178">
        <v>1079</v>
      </c>
      <c r="B82" s="185" t="s">
        <v>189</v>
      </c>
      <c r="C82" s="179" t="s">
        <v>101</v>
      </c>
      <c r="D82" s="113">
        <f>IF(Table10[[#This Row],[Current Age]]&gt;19,"Men's",IF(E82&gt;15,"U19",IF(E82&gt;13,"U15",IF(E82&gt;11,"U13",IF(E82&gt;0,"U11",0)))))</f>
        <v>0</v>
      </c>
      <c r="E82" s="113">
        <f>IFERROR(IF(Table10[[#This Row],[Year]]&gt;0,$E$1-Table10[[#This Row],[Year]],0),"")</f>
        <v>0</v>
      </c>
    </row>
    <row r="83" spans="1:8">
      <c r="A83" s="18">
        <v>1080</v>
      </c>
      <c r="B83" s="186" t="s">
        <v>190</v>
      </c>
      <c r="C83" s="17" t="s">
        <v>145</v>
      </c>
      <c r="D83" s="113">
        <f>IF(Table10[[#This Row],[Current Age]]&gt;19,"Men's",IF(E83&gt;15,"U19",IF(E83&gt;13,"U15",IF(E83&gt;11,"U13",IF(E83&gt;0,"U11",0)))))</f>
        <v>0</v>
      </c>
      <c r="E83" s="113">
        <f>IFERROR(IF(Table10[[#This Row],[Year]]&gt;0,$E$1-Table10[[#This Row],[Year]],0),"")</f>
        <v>0</v>
      </c>
    </row>
    <row r="84" spans="1:8">
      <c r="A84" s="178">
        <v>1081</v>
      </c>
      <c r="B84" s="185" t="s">
        <v>191</v>
      </c>
      <c r="C84" s="179" t="s">
        <v>101</v>
      </c>
      <c r="D84" s="113">
        <f>IF(Table10[[#This Row],[Current Age]]&gt;19,"Men's",IF(E84&gt;15,"U19",IF(E84&gt;13,"U15",IF(E84&gt;11,"U13",IF(E84&gt;0,"U11",0)))))</f>
        <v>0</v>
      </c>
      <c r="E84" s="113">
        <f>IFERROR(IF(Table10[[#This Row],[Year]]&gt;0,$E$1-Table10[[#This Row],[Year]],0),"")</f>
        <v>0</v>
      </c>
    </row>
    <row r="85" spans="1:8">
      <c r="A85" s="18">
        <v>1082</v>
      </c>
      <c r="B85" s="186" t="s">
        <v>192</v>
      </c>
      <c r="C85" s="17" t="s">
        <v>145</v>
      </c>
      <c r="D85" s="113">
        <f>IF(Table10[[#This Row],[Current Age]]&gt;19,"Men's",IF(E85&gt;15,"U19",IF(E85&gt;13,"U15",IF(E85&gt;11,"U13",IF(E85&gt;0,"U11",0)))))</f>
        <v>0</v>
      </c>
      <c r="E85" s="113">
        <f>IFERROR(IF(Table10[[#This Row],[Year]]&gt;0,$E$1-Table10[[#This Row],[Year]],0),"")</f>
        <v>0</v>
      </c>
    </row>
    <row r="86" spans="1:8">
      <c r="A86" s="178">
        <v>1083</v>
      </c>
      <c r="B86" s="185" t="s">
        <v>193</v>
      </c>
      <c r="C86" s="179" t="s">
        <v>101</v>
      </c>
      <c r="D86" s="113" t="str">
        <f>IF(Table10[[#This Row],[Current Age]]&gt;19,"Men's",IF(E86&gt;15,"U19",IF(E86&gt;13,"U15",IF(E86&gt;11,"U13",IF(E86&gt;0,"U11",0)))))</f>
        <v>Men's</v>
      </c>
      <c r="E86" s="113">
        <f>IFERROR(IF(Table10[[#This Row],[Year]]&gt;0,$E$1-Table10[[#This Row],[Year]],0),"")</f>
        <v>30</v>
      </c>
      <c r="F86" s="113">
        <v>1995</v>
      </c>
    </row>
    <row r="87" spans="1:8">
      <c r="A87" s="18">
        <v>1084</v>
      </c>
      <c r="B87" s="186" t="s">
        <v>194</v>
      </c>
      <c r="C87" s="17" t="s">
        <v>119</v>
      </c>
      <c r="D87" s="113" t="str">
        <f>IF(Table10[[#This Row],[Current Age]]&gt;19,"Men's",IF(E87&gt;15,"U19",IF(E87&gt;13,"U15",IF(E87&gt;11,"U13",IF(E87&gt;0,"U11",0)))))</f>
        <v>Men's</v>
      </c>
      <c r="E87" s="113">
        <f>IFERROR(IF(Table10[[#This Row],[Year]]&gt;0,$E$1-Table10[[#This Row],[Year]],0),"")</f>
        <v>30</v>
      </c>
      <c r="F87" s="113">
        <v>1995</v>
      </c>
      <c r="G87" s="113">
        <v>10</v>
      </c>
      <c r="H87" s="113">
        <v>24</v>
      </c>
    </row>
    <row r="88" spans="1:8">
      <c r="A88" s="178">
        <v>1085</v>
      </c>
      <c r="B88" s="185" t="s">
        <v>195</v>
      </c>
      <c r="C88" s="179" t="s">
        <v>129</v>
      </c>
      <c r="D88" s="113">
        <f>IF(Table10[[#This Row],[Current Age]]&gt;19,"Men's",IF(E88&gt;15,"U19",IF(E88&gt;13,"U15",IF(E88&gt;11,"U13",IF(E88&gt;0,"U11",0)))))</f>
        <v>0</v>
      </c>
      <c r="E88" s="113">
        <f>IFERROR(IF(Table10[[#This Row],[Year]]&gt;0,$E$1-Table10[[#This Row],[Year]],0),"")</f>
        <v>0</v>
      </c>
    </row>
    <row r="89" spans="1:8">
      <c r="A89" s="18">
        <v>1086</v>
      </c>
      <c r="B89" s="186" t="s">
        <v>196</v>
      </c>
      <c r="C89" s="17" t="s">
        <v>129</v>
      </c>
      <c r="D89" s="113">
        <f>IF(Table10[[#This Row],[Current Age]]&gt;19,"Men's",IF(E89&gt;15,"U19",IF(E89&gt;13,"U15",IF(E89&gt;11,"U13",IF(E89&gt;0,"U11",0)))))</f>
        <v>0</v>
      </c>
      <c r="E89" s="113">
        <f>IFERROR(IF(Table10[[#This Row],[Year]]&gt;0,$E$1-Table10[[#This Row],[Year]],0),"")</f>
        <v>0</v>
      </c>
    </row>
    <row r="90" spans="1:8">
      <c r="A90" s="178">
        <v>1087</v>
      </c>
      <c r="B90" s="185" t="s">
        <v>197</v>
      </c>
      <c r="C90" s="179" t="s">
        <v>17</v>
      </c>
      <c r="D90" s="113">
        <f>IF(Table10[[#This Row],[Current Age]]&gt;19,"Men's",IF(E90&gt;15,"U19",IF(E90&gt;13,"U15",IF(E90&gt;11,"U13",IF(E90&gt;0,"U11",0)))))</f>
        <v>0</v>
      </c>
      <c r="E90" s="113">
        <f>IFERROR(IF(Table10[[#This Row],[Year]]&gt;0,$E$1-Table10[[#This Row],[Year]],0),"")</f>
        <v>0</v>
      </c>
    </row>
    <row r="91" spans="1:8">
      <c r="A91" s="18">
        <v>1088</v>
      </c>
      <c r="B91" s="186" t="s">
        <v>198</v>
      </c>
      <c r="C91" s="17" t="s">
        <v>68</v>
      </c>
      <c r="D91" s="113">
        <f>IF(Table10[[#This Row],[Current Age]]&gt;19,"Men's",IF(E91&gt;15,"U19",IF(E91&gt;13,"U15",IF(E91&gt;11,"U13",IF(E91&gt;0,"U11",0)))))</f>
        <v>0</v>
      </c>
      <c r="E91" s="113">
        <f>IFERROR(IF(Table10[[#This Row],[Year]]&gt;0,$E$1-Table10[[#This Row],[Year]],0),"")</f>
        <v>0</v>
      </c>
    </row>
    <row r="92" spans="1:8">
      <c r="A92" s="178">
        <v>1089</v>
      </c>
      <c r="B92" s="185" t="s">
        <v>199</v>
      </c>
      <c r="C92" s="179"/>
      <c r="D92" s="113">
        <f>IF(Table10[[#This Row],[Current Age]]&gt;19,"Men's",IF(E92&gt;15,"U19",IF(E92&gt;13,"U15",IF(E92&gt;11,"U13",IF(E92&gt;0,"U11",0)))))</f>
        <v>0</v>
      </c>
      <c r="E92" s="113">
        <f>IFERROR(IF(Table10[[#This Row],[Year]]&gt;0,$E$1-Table10[[#This Row],[Year]],0),"")</f>
        <v>0</v>
      </c>
    </row>
    <row r="93" spans="1:8">
      <c r="A93" s="18">
        <v>1090</v>
      </c>
      <c r="B93" s="186" t="s">
        <v>200</v>
      </c>
      <c r="C93" s="17" t="s">
        <v>149</v>
      </c>
      <c r="D93" s="113">
        <f>IF(Table10[[#This Row],[Current Age]]&gt;19,"Men's",IF(E93&gt;15,"U19",IF(E93&gt;13,"U15",IF(E93&gt;11,"U13",IF(E93&gt;0,"U11",0)))))</f>
        <v>0</v>
      </c>
      <c r="E93" s="113">
        <f>IFERROR(IF(Table10[[#This Row],[Year]]&gt;0,$E$1-Table10[[#This Row],[Year]],0),"")</f>
        <v>0</v>
      </c>
    </row>
    <row r="94" spans="1:8">
      <c r="A94" s="178">
        <v>1091</v>
      </c>
      <c r="B94" s="185" t="s">
        <v>201</v>
      </c>
      <c r="C94" s="179" t="s">
        <v>171</v>
      </c>
      <c r="D94" s="113">
        <f>IF(Table10[[#This Row],[Current Age]]&gt;19,"Men's",IF(E94&gt;15,"U19",IF(E94&gt;13,"U15",IF(E94&gt;11,"U13",IF(E94&gt;0,"U11",0)))))</f>
        <v>0</v>
      </c>
      <c r="E94" s="113">
        <f>IFERROR(IF(Table10[[#This Row],[Year]]&gt;0,$E$1-Table10[[#This Row],[Year]],0),"")</f>
        <v>0</v>
      </c>
    </row>
    <row r="95" spans="1:8">
      <c r="A95" s="18">
        <v>1092</v>
      </c>
      <c r="B95" s="186" t="s">
        <v>202</v>
      </c>
      <c r="C95" s="17" t="s">
        <v>171</v>
      </c>
      <c r="D95" s="113">
        <f>IF(Table10[[#This Row],[Current Age]]&gt;19,"Men's",IF(E95&gt;15,"U19",IF(E95&gt;13,"U15",IF(E95&gt;11,"U13",IF(E95&gt;0,"U11",0)))))</f>
        <v>0</v>
      </c>
      <c r="E95" s="113">
        <f>IFERROR(IF(Table10[[#This Row],[Year]]&gt;0,$E$1-Table10[[#This Row],[Year]],0),"")</f>
        <v>0</v>
      </c>
    </row>
    <row r="96" spans="1:8">
      <c r="A96" s="178">
        <v>1093</v>
      </c>
      <c r="B96" s="185" t="s">
        <v>203</v>
      </c>
      <c r="C96" s="179"/>
      <c r="D96" s="113">
        <f>IF(Table10[[#This Row],[Current Age]]&gt;19,"Men's",IF(E96&gt;15,"U19",IF(E96&gt;13,"U15",IF(E96&gt;11,"U13",IF(E96&gt;0,"U11",0)))))</f>
        <v>0</v>
      </c>
      <c r="E96" s="113">
        <f>IFERROR(IF(Table10[[#This Row],[Year]]&gt;0,$E$1-Table10[[#This Row],[Year]],0),"")</f>
        <v>0</v>
      </c>
    </row>
    <row r="97" spans="1:8">
      <c r="A97" s="18">
        <v>1094</v>
      </c>
      <c r="B97" s="186" t="s">
        <v>204</v>
      </c>
      <c r="C97" s="17" t="s">
        <v>160</v>
      </c>
      <c r="D97" s="113">
        <f>IF(Table10[[#This Row],[Current Age]]&gt;19,"Men's",IF(E97&gt;15,"U19",IF(E97&gt;13,"U15",IF(E97&gt;11,"U13",IF(E97&gt;0,"U11",0)))))</f>
        <v>0</v>
      </c>
      <c r="E97" s="113">
        <f>IFERROR(IF(Table10[[#This Row],[Year]]&gt;0,$E$1-Table10[[#This Row],[Year]],0),"")</f>
        <v>0</v>
      </c>
    </row>
    <row r="98" spans="1:8">
      <c r="A98" s="178">
        <v>1095</v>
      </c>
      <c r="B98" s="185" t="s">
        <v>205</v>
      </c>
      <c r="C98" s="179" t="s">
        <v>129</v>
      </c>
      <c r="D98" s="113">
        <f>IF(Table10[[#This Row],[Current Age]]&gt;19,"Men's",IF(E98&gt;15,"U19",IF(E98&gt;13,"U15",IF(E98&gt;11,"U13",IF(E98&gt;0,"U11",0)))))</f>
        <v>0</v>
      </c>
      <c r="E98" s="113">
        <f>IFERROR(IF(Table10[[#This Row],[Year]]&gt;0,$E$1-Table10[[#This Row],[Year]],0),"")</f>
        <v>0</v>
      </c>
    </row>
    <row r="99" spans="1:8">
      <c r="A99" s="18">
        <v>1096</v>
      </c>
      <c r="B99" s="186" t="s">
        <v>206</v>
      </c>
      <c r="C99" s="17"/>
      <c r="D99" s="113">
        <f>IF(Table10[[#This Row],[Current Age]]&gt;19,"Men's",IF(E99&gt;15,"U19",IF(E99&gt;13,"U15",IF(E99&gt;11,"U13",IF(E99&gt;0,"U11",0)))))</f>
        <v>0</v>
      </c>
      <c r="E99" s="113">
        <f>IFERROR(IF(Table10[[#This Row],[Year]]&gt;0,$E$1-Table10[[#This Row],[Year]],0),"")</f>
        <v>0</v>
      </c>
    </row>
    <row r="100" spans="1:8">
      <c r="A100" s="178">
        <v>1097</v>
      </c>
      <c r="B100" s="185" t="s">
        <v>207</v>
      </c>
      <c r="C100" s="179" t="s">
        <v>68</v>
      </c>
      <c r="D100" s="113" t="str">
        <f>IF(Table10[[#This Row],[Current Age]]&gt;19,"Men's",IF(E100&gt;15,"U19",IF(E100&gt;13,"U15",IF(E100&gt;11,"U13",IF(E100&gt;0,"U11",0)))))</f>
        <v>Men's</v>
      </c>
      <c r="E100" s="113">
        <f>IFERROR(IF(Table10[[#This Row],[Year]]&gt;0,$E$1-Table10[[#This Row],[Year]],0),"")</f>
        <v>36</v>
      </c>
      <c r="F100" s="113">
        <v>1989</v>
      </c>
      <c r="G100" s="113">
        <v>5</v>
      </c>
      <c r="H100" s="113">
        <v>19</v>
      </c>
    </row>
    <row r="101" spans="1:8">
      <c r="A101" s="18">
        <v>1098</v>
      </c>
      <c r="B101" s="186" t="s">
        <v>208</v>
      </c>
      <c r="C101" s="17" t="s">
        <v>149</v>
      </c>
      <c r="D101" s="113">
        <f>IF(Table10[[#This Row],[Current Age]]&gt;19,"Men's",IF(E101&gt;15,"U19",IF(E101&gt;13,"U15",IF(E101&gt;11,"U13",IF(E101&gt;0,"U11",0)))))</f>
        <v>0</v>
      </c>
      <c r="E101" s="113">
        <f>IFERROR(IF(Table10[[#This Row],[Year]]&gt;0,$E$1-Table10[[#This Row],[Year]],0),"")</f>
        <v>0</v>
      </c>
    </row>
    <row r="102" spans="1:8">
      <c r="A102" s="178">
        <v>1099</v>
      </c>
      <c r="B102" s="185" t="s">
        <v>209</v>
      </c>
      <c r="C102" s="187" t="s">
        <v>210</v>
      </c>
      <c r="D102" s="113" t="str">
        <f>IF(Table10[[#This Row],[Current Age]]&gt;19,"Men's",IF(E102&gt;15,"U19",IF(E102&gt;13,"U15",IF(E102&gt;11,"U13",IF(E102&gt;0,"U11",0)))))</f>
        <v>Men's</v>
      </c>
      <c r="E102" s="113">
        <f>IFERROR(IF(Table10[[#This Row],[Year]]&gt;0,$E$1-Table10[[#This Row],[Year]],0),"")</f>
        <v>36</v>
      </c>
      <c r="F102" s="113">
        <v>1989</v>
      </c>
      <c r="G102" s="113">
        <v>7</v>
      </c>
      <c r="H102" s="113">
        <v>18</v>
      </c>
    </row>
    <row r="103" spans="1:8">
      <c r="A103" s="18">
        <v>1100</v>
      </c>
      <c r="B103" s="186" t="s">
        <v>211</v>
      </c>
      <c r="C103" s="17" t="s">
        <v>125</v>
      </c>
      <c r="D103" s="113">
        <f>IF(Table10[[#This Row],[Current Age]]&gt;19,"Men's",IF(E103&gt;15,"U19",IF(E103&gt;13,"U15",IF(E103&gt;11,"U13",IF(E103&gt;0,"U11",0)))))</f>
        <v>0</v>
      </c>
      <c r="E103" s="113">
        <f>IFERROR(IF(Table10[[#This Row],[Year]]&gt;0,$E$1-Table10[[#This Row],[Year]],0),"")</f>
        <v>0</v>
      </c>
    </row>
    <row r="104" spans="1:8">
      <c r="A104" s="178">
        <v>1101</v>
      </c>
      <c r="B104" s="185" t="s">
        <v>212</v>
      </c>
      <c r="C104" s="179"/>
      <c r="D104" s="113">
        <f>IF(Table10[[#This Row],[Current Age]]&gt;19,"Men's",IF(E104&gt;15,"U19",IF(E104&gt;13,"U15",IF(E104&gt;11,"U13",IF(E104&gt;0,"U11",0)))))</f>
        <v>0</v>
      </c>
      <c r="E104" s="113">
        <f>IFERROR(IF(Table10[[#This Row],[Year]]&gt;0,$E$1-Table10[[#This Row],[Year]],0),"")</f>
        <v>0</v>
      </c>
    </row>
    <row r="105" spans="1:8">
      <c r="A105" s="18">
        <v>1102</v>
      </c>
      <c r="B105" s="186" t="s">
        <v>213</v>
      </c>
      <c r="C105" s="17" t="s">
        <v>210</v>
      </c>
      <c r="D105" s="113" t="str">
        <f>IF(Table10[[#This Row],[Current Age]]&gt;19,"Men's",IF(E105&gt;15,"U19",IF(E105&gt;13,"U15",IF(E105&gt;11,"U13",IF(E105&gt;0,"U11",0)))))</f>
        <v>Men's</v>
      </c>
      <c r="E105" s="113">
        <f>IFERROR(IF(Table10[[#This Row],[Year]]&gt;0,$E$1-Table10[[#This Row],[Year]],0),"")</f>
        <v>26</v>
      </c>
      <c r="F105" s="113">
        <v>1999</v>
      </c>
      <c r="G105" s="113">
        <v>12</v>
      </c>
      <c r="H105" s="113">
        <v>20</v>
      </c>
    </row>
    <row r="106" spans="1:8">
      <c r="A106" s="178">
        <v>1103</v>
      </c>
      <c r="B106" s="185" t="s">
        <v>214</v>
      </c>
      <c r="C106" s="179" t="s">
        <v>101</v>
      </c>
      <c r="D106" s="113">
        <f>IF(Table10[[#This Row],[Current Age]]&gt;19,"Men's",IF(E106&gt;15,"U19",IF(E106&gt;13,"U15",IF(E106&gt;11,"U13",IF(E106&gt;0,"U11",0)))))</f>
        <v>0</v>
      </c>
      <c r="E106" s="113">
        <f>IFERROR(IF(Table10[[#This Row],[Year]]&gt;0,$E$1-Table10[[#This Row],[Year]],0),"")</f>
        <v>0</v>
      </c>
    </row>
    <row r="107" spans="1:8">
      <c r="A107" s="18">
        <v>1104</v>
      </c>
      <c r="B107" s="186" t="s">
        <v>215</v>
      </c>
      <c r="C107" s="17" t="s">
        <v>17</v>
      </c>
      <c r="D107" s="113">
        <f>IF(Table10[[#This Row],[Current Age]]&gt;19,"Men's",IF(E107&gt;15,"U19",IF(E107&gt;13,"U15",IF(E107&gt;11,"U13",IF(E107&gt;0,"U11",0)))))</f>
        <v>0</v>
      </c>
      <c r="E107" s="113">
        <f>IFERROR(IF(Table10[[#This Row],[Year]]&gt;0,$E$1-Table10[[#This Row],[Year]],0),"")</f>
        <v>0</v>
      </c>
    </row>
    <row r="108" spans="1:8">
      <c r="A108" s="178">
        <v>1105</v>
      </c>
      <c r="B108" s="185" t="s">
        <v>216</v>
      </c>
      <c r="C108" s="179" t="s">
        <v>210</v>
      </c>
      <c r="D108" s="113">
        <f>IF(Table10[[#This Row],[Current Age]]&gt;19,"Men's",IF(E108&gt;15,"U19",IF(E108&gt;13,"U15",IF(E108&gt;11,"U13",IF(E108&gt;0,"U11",0)))))</f>
        <v>0</v>
      </c>
      <c r="E108" s="113">
        <f>IFERROR(IF(Table10[[#This Row],[Year]]&gt;0,$E$1-Table10[[#This Row],[Year]],0),"")</f>
        <v>0</v>
      </c>
    </row>
    <row r="109" spans="1:8">
      <c r="A109" s="18">
        <v>1106</v>
      </c>
      <c r="B109" s="186" t="s">
        <v>217</v>
      </c>
      <c r="C109" s="17" t="s">
        <v>129</v>
      </c>
      <c r="D109" s="113">
        <f>IF(Table10[[#This Row],[Current Age]]&gt;19,"Men's",IF(E109&gt;15,"U19",IF(E109&gt;13,"U15",IF(E109&gt;11,"U13",IF(E109&gt;0,"U11",0)))))</f>
        <v>0</v>
      </c>
      <c r="E109" s="113">
        <f>IFERROR(IF(Table10[[#This Row],[Year]]&gt;0,$E$1-Table10[[#This Row],[Year]],0),"")</f>
        <v>0</v>
      </c>
    </row>
    <row r="110" spans="1:8">
      <c r="A110" s="178">
        <v>1107</v>
      </c>
      <c r="B110" s="185" t="s">
        <v>218</v>
      </c>
      <c r="C110" s="179"/>
      <c r="D110" s="113">
        <f>IF(Table10[[#This Row],[Current Age]]&gt;19,"Men's",IF(E110&gt;15,"U19",IF(E110&gt;13,"U15",IF(E110&gt;11,"U13",IF(E110&gt;0,"U11",0)))))</f>
        <v>0</v>
      </c>
      <c r="E110" s="113">
        <f>IFERROR(IF(Table10[[#This Row],[Year]]&gt;0,$E$1-Table10[[#This Row],[Year]],0),"")</f>
        <v>0</v>
      </c>
    </row>
    <row r="111" spans="1:8">
      <c r="A111" s="18">
        <v>1108</v>
      </c>
      <c r="B111" s="186" t="s">
        <v>219</v>
      </c>
      <c r="C111" s="17" t="s">
        <v>25</v>
      </c>
      <c r="D111" s="113">
        <f>IF(Table10[[#This Row],[Current Age]]&gt;19,"Men's",IF(E111&gt;15,"U19",IF(E111&gt;13,"U15",IF(E111&gt;11,"U13",IF(E111&gt;0,"U11",0)))))</f>
        <v>0</v>
      </c>
      <c r="E111" s="113">
        <f>IFERROR(IF(Table10[[#This Row],[Year]]&gt;0,$E$1-Table10[[#This Row],[Year]],0),"")</f>
        <v>0</v>
      </c>
    </row>
    <row r="112" spans="1:8">
      <c r="A112" s="178">
        <v>1109</v>
      </c>
      <c r="B112" s="185" t="s">
        <v>220</v>
      </c>
      <c r="C112" s="179" t="s">
        <v>17</v>
      </c>
      <c r="D112" s="113">
        <f>IF(Table10[[#This Row],[Current Age]]&gt;19,"Men's",IF(E112&gt;15,"U19",IF(E112&gt;13,"U15",IF(E112&gt;11,"U13",IF(E112&gt;0,"U11",0)))))</f>
        <v>0</v>
      </c>
      <c r="E112" s="113">
        <f>IFERROR(IF(Table10[[#This Row],[Year]]&gt;0,$E$1-Table10[[#This Row],[Year]],0),"")</f>
        <v>0</v>
      </c>
    </row>
    <row r="113" spans="1:8">
      <c r="A113" s="18">
        <v>1110</v>
      </c>
      <c r="B113" s="186" t="s">
        <v>221</v>
      </c>
      <c r="C113" s="17"/>
      <c r="D113" s="113">
        <f>IF(Table10[[#This Row],[Current Age]]&gt;19,"Men's",IF(E113&gt;15,"U19",IF(E113&gt;13,"U15",IF(E113&gt;11,"U13",IF(E113&gt;0,"U11",0)))))</f>
        <v>0</v>
      </c>
      <c r="E113" s="113">
        <f>IFERROR(IF(Table10[[#This Row],[Year]]&gt;0,$E$1-Table10[[#This Row],[Year]],0),"")</f>
        <v>0</v>
      </c>
    </row>
    <row r="114" spans="1:8">
      <c r="A114" s="178">
        <v>1111</v>
      </c>
      <c r="B114" s="185" t="s">
        <v>222</v>
      </c>
      <c r="C114" s="179"/>
      <c r="D114" s="113">
        <f>IF(Table10[[#This Row],[Current Age]]&gt;19,"Men's",IF(E114&gt;15,"U19",IF(E114&gt;13,"U15",IF(E114&gt;11,"U13",IF(E114&gt;0,"U11",0)))))</f>
        <v>0</v>
      </c>
      <c r="E114" s="113">
        <f>IFERROR(IF(Table10[[#This Row],[Year]]&gt;0,$E$1-Table10[[#This Row],[Year]],0),"")</f>
        <v>0</v>
      </c>
    </row>
    <row r="115" spans="1:8">
      <c r="A115" s="18">
        <v>1112</v>
      </c>
      <c r="B115" s="186" t="s">
        <v>223</v>
      </c>
      <c r="C115" s="17" t="s">
        <v>149</v>
      </c>
      <c r="D115" s="113">
        <f>IF(Table10[[#This Row],[Current Age]]&gt;19,"Men's",IF(E115&gt;15,"U19",IF(E115&gt;13,"U15",IF(E115&gt;11,"U13",IF(E115&gt;0,"U11",0)))))</f>
        <v>0</v>
      </c>
      <c r="E115" s="113">
        <f>IFERROR(IF(Table10[[#This Row],[Year]]&gt;0,$E$1-Table10[[#This Row],[Year]],0),"")</f>
        <v>0</v>
      </c>
    </row>
    <row r="116" spans="1:8">
      <c r="A116" s="178">
        <v>1113</v>
      </c>
      <c r="B116" s="185" t="s">
        <v>224</v>
      </c>
      <c r="C116" s="179"/>
      <c r="D116" s="113">
        <f>IF(Table10[[#This Row],[Current Age]]&gt;19,"Men's",IF(E116&gt;15,"U19",IF(E116&gt;13,"U15",IF(E116&gt;11,"U13",IF(E116&gt;0,"U11",0)))))</f>
        <v>0</v>
      </c>
      <c r="E116" s="113">
        <f>IFERROR(IF(Table10[[#This Row],[Year]]&gt;0,$E$1-Table10[[#This Row],[Year]],0),"")</f>
        <v>0</v>
      </c>
    </row>
    <row r="117" spans="1:8">
      <c r="A117" s="18">
        <v>1114</v>
      </c>
      <c r="B117" s="186" t="s">
        <v>225</v>
      </c>
      <c r="C117" s="17"/>
      <c r="D117" s="113">
        <f>IF(Table10[[#This Row],[Current Age]]&gt;19,"Men's",IF(E117&gt;15,"U19",IF(E117&gt;13,"U15",IF(E117&gt;11,"U13",IF(E117&gt;0,"U11",0)))))</f>
        <v>0</v>
      </c>
      <c r="E117" s="113">
        <f>IFERROR(IF(Table10[[#This Row],[Year]]&gt;0,$E$1-Table10[[#This Row],[Year]],0),"")</f>
        <v>0</v>
      </c>
    </row>
    <row r="118" spans="1:8">
      <c r="A118" s="178">
        <v>1115</v>
      </c>
      <c r="B118" s="185" t="s">
        <v>226</v>
      </c>
      <c r="C118" s="179"/>
      <c r="D118" s="113">
        <f>IF(Table10[[#This Row],[Current Age]]&gt;19,"Men's",IF(E118&gt;15,"U19",IF(E118&gt;13,"U15",IF(E118&gt;11,"U13",IF(E118&gt;0,"U11",0)))))</f>
        <v>0</v>
      </c>
      <c r="E118" s="113">
        <f>IFERROR(IF(Table10[[#This Row],[Year]]&gt;0,$E$1-Table10[[#This Row],[Year]],0),"")</f>
        <v>0</v>
      </c>
    </row>
    <row r="119" spans="1:8">
      <c r="A119" s="18">
        <v>1116</v>
      </c>
      <c r="B119" s="186" t="s">
        <v>227</v>
      </c>
      <c r="C119" s="17" t="s">
        <v>109</v>
      </c>
      <c r="D119" s="113">
        <f>IF(Table10[[#This Row],[Current Age]]&gt;19,"Men's",IF(E119&gt;15,"U19",IF(E119&gt;13,"U15",IF(E119&gt;11,"U13",IF(E119&gt;0,"U11",0)))))</f>
        <v>0</v>
      </c>
      <c r="E119" s="113">
        <f>IFERROR(IF(Table10[[#This Row],[Year]]&gt;0,$E$1-Table10[[#This Row],[Year]],0),"")</f>
        <v>0</v>
      </c>
    </row>
    <row r="120" spans="1:8">
      <c r="A120" s="178">
        <v>1117</v>
      </c>
      <c r="B120" s="185" t="s">
        <v>228</v>
      </c>
      <c r="C120" s="179" t="s">
        <v>101</v>
      </c>
      <c r="D120" s="113" t="str">
        <f>IF(Table10[[#This Row],[Current Age]]&gt;19,"Men's",IF(E120&gt;15,"U19",IF(E120&gt;13,"U15",IF(E120&gt;11,"U13",IF(E120&gt;0,"U11",0)))))</f>
        <v>Men's</v>
      </c>
      <c r="E120" s="113">
        <f>IFERROR(IF(Table10[[#This Row],[Year]]&gt;0,$E$1-Table10[[#This Row],[Year]],0),"")</f>
        <v>67</v>
      </c>
      <c r="F120" s="113">
        <v>1958</v>
      </c>
      <c r="G120" s="113">
        <v>12</v>
      </c>
      <c r="H120" s="113">
        <v>2</v>
      </c>
    </row>
    <row r="121" spans="1:8">
      <c r="A121" s="18">
        <v>1118</v>
      </c>
      <c r="B121" s="186" t="s">
        <v>229</v>
      </c>
      <c r="C121" s="17"/>
      <c r="D121" s="113">
        <f>IF(Table10[[#This Row],[Current Age]]&gt;19,"Men's",IF(E121&gt;15,"U19",IF(E121&gt;13,"U15",IF(E121&gt;11,"U13",IF(E121&gt;0,"U11",0)))))</f>
        <v>0</v>
      </c>
      <c r="E121" s="113">
        <f>IFERROR(IF(Table10[[#This Row],[Year]]&gt;0,$E$1-Table10[[#This Row],[Year]],0),"")</f>
        <v>0</v>
      </c>
    </row>
    <row r="122" spans="1:8">
      <c r="A122" s="178">
        <v>1119</v>
      </c>
      <c r="B122" s="185" t="s">
        <v>230</v>
      </c>
      <c r="C122" s="179" t="s">
        <v>25</v>
      </c>
      <c r="D122" s="113">
        <f>IF(Table10[[#This Row],[Current Age]]&gt;19,"Men's",IF(E122&gt;15,"U19",IF(E122&gt;13,"U15",IF(E122&gt;11,"U13",IF(E122&gt;0,"U11",0)))))</f>
        <v>0</v>
      </c>
      <c r="E122" s="113">
        <f>IFERROR(IF(Table10[[#This Row],[Year]]&gt;0,$E$1-Table10[[#This Row],[Year]],0),"")</f>
        <v>0</v>
      </c>
    </row>
    <row r="123" spans="1:8">
      <c r="A123" s="18">
        <v>1120</v>
      </c>
      <c r="B123" s="186" t="s">
        <v>231</v>
      </c>
      <c r="C123" s="17" t="s">
        <v>101</v>
      </c>
      <c r="D123" s="113" t="str">
        <f>IF(Table10[[#This Row],[Current Age]]&gt;19,"Men's",IF(E123&gt;15,"U19",IF(E123&gt;13,"U15",IF(E123&gt;11,"U13",IF(E123&gt;0,"U11",0)))))</f>
        <v>Men's</v>
      </c>
      <c r="E123" s="113">
        <f>IFERROR(IF(Table10[[#This Row],[Year]]&gt;0,$E$1-Table10[[#This Row],[Year]],0),"")</f>
        <v>39</v>
      </c>
      <c r="F123" s="113">
        <v>1986</v>
      </c>
      <c r="G123" s="113">
        <v>2</v>
      </c>
      <c r="H123" s="113">
        <v>16</v>
      </c>
    </row>
    <row r="124" spans="1:8">
      <c r="A124" s="178">
        <v>1121</v>
      </c>
      <c r="B124" s="185" t="s">
        <v>232</v>
      </c>
      <c r="C124" s="179"/>
      <c r="D124" s="113">
        <f>IF(Table10[[#This Row],[Current Age]]&gt;19,"Men's",IF(E124&gt;15,"U19",IF(E124&gt;13,"U15",IF(E124&gt;11,"U13",IF(E124&gt;0,"U11",0)))))</f>
        <v>0</v>
      </c>
      <c r="E124" s="113">
        <f>IFERROR(IF(Table10[[#This Row],[Year]]&gt;0,$E$1-Table10[[#This Row],[Year]],0),"")</f>
        <v>0</v>
      </c>
    </row>
    <row r="125" spans="1:8">
      <c r="A125" s="18">
        <v>1122</v>
      </c>
      <c r="B125" s="186" t="s">
        <v>233</v>
      </c>
      <c r="C125" s="17" t="s">
        <v>234</v>
      </c>
      <c r="D125" s="113">
        <f>IF(Table10[[#This Row],[Current Age]]&gt;19,"Men's",IF(E125&gt;15,"U19",IF(E125&gt;13,"U15",IF(E125&gt;11,"U13",IF(E125&gt;0,"U11",0)))))</f>
        <v>0</v>
      </c>
      <c r="E125" s="113">
        <f>IFERROR(IF(Table10[[#This Row],[Year]]&gt;0,$E$1-Table10[[#This Row],[Year]],0),"")</f>
        <v>0</v>
      </c>
    </row>
    <row r="126" spans="1:8">
      <c r="A126" s="178">
        <v>1123</v>
      </c>
      <c r="B126" s="185" t="s">
        <v>235</v>
      </c>
      <c r="C126" s="179" t="s">
        <v>101</v>
      </c>
      <c r="D126" s="113">
        <f>IF(Table10[[#This Row],[Current Age]]&gt;19,"Men's",IF(E126&gt;15,"U19",IF(E126&gt;13,"U15",IF(E126&gt;11,"U13",IF(E126&gt;0,"U11",0)))))</f>
        <v>0</v>
      </c>
      <c r="E126" s="113">
        <f>IFERROR(IF(Table10[[#This Row],[Year]]&gt;0,$E$1-Table10[[#This Row],[Year]],0),"")</f>
        <v>0</v>
      </c>
    </row>
    <row r="127" spans="1:8">
      <c r="A127" s="18">
        <v>1124</v>
      </c>
      <c r="B127" s="186" t="s">
        <v>236</v>
      </c>
      <c r="C127" s="17" t="s">
        <v>101</v>
      </c>
      <c r="D127" s="113" t="str">
        <f>IF(Table10[[#This Row],[Current Age]]&gt;19,"Men's",IF(E127&gt;15,"U19",IF(E127&gt;13,"U15",IF(E127&gt;11,"U13",IF(E127&gt;0,"U11",0)))))</f>
        <v>Men's</v>
      </c>
      <c r="E127" s="113">
        <f>IFERROR(IF(Table10[[#This Row],[Year]]&gt;0,$E$1-Table10[[#This Row],[Year]],0),"")</f>
        <v>46</v>
      </c>
      <c r="F127" s="113">
        <v>1979</v>
      </c>
      <c r="G127" s="113">
        <v>6</v>
      </c>
      <c r="H127" s="113">
        <v>3</v>
      </c>
    </row>
    <row r="128" spans="1:8">
      <c r="A128" s="178">
        <v>1125</v>
      </c>
      <c r="B128" s="185" t="s">
        <v>237</v>
      </c>
      <c r="C128" s="179" t="s">
        <v>101</v>
      </c>
      <c r="D128" s="113">
        <f>IF(Table10[[#This Row],[Current Age]]&gt;19,"Men's",IF(E128&gt;15,"U19",IF(E128&gt;13,"U15",IF(E128&gt;11,"U13",IF(E128&gt;0,"U11",0)))))</f>
        <v>0</v>
      </c>
      <c r="E128" s="113">
        <f>IFERROR(IF(Table10[[#This Row],[Year]]&gt;0,$E$1-Table10[[#This Row],[Year]],0),"")</f>
        <v>0</v>
      </c>
    </row>
    <row r="129" spans="1:8">
      <c r="A129" s="18">
        <v>1126</v>
      </c>
      <c r="B129" s="186" t="s">
        <v>238</v>
      </c>
      <c r="C129" s="17"/>
      <c r="D129" s="113">
        <f>IF(Table10[[#This Row],[Current Age]]&gt;19,"Men's",IF(E129&gt;15,"U19",IF(E129&gt;13,"U15",IF(E129&gt;11,"U13",IF(E129&gt;0,"U11",0)))))</f>
        <v>0</v>
      </c>
      <c r="E129" s="113">
        <f>IFERROR(IF(Table10[[#This Row],[Year]]&gt;0,$E$1-Table10[[#This Row],[Year]],0),"")</f>
        <v>0</v>
      </c>
    </row>
    <row r="130" spans="1:8">
      <c r="A130" s="178">
        <v>1127</v>
      </c>
      <c r="B130" s="185" t="s">
        <v>239</v>
      </c>
      <c r="C130" s="179"/>
      <c r="D130" s="113">
        <f>IF(Table10[[#This Row],[Current Age]]&gt;19,"Men's",IF(E130&gt;15,"U19",IF(E130&gt;13,"U15",IF(E130&gt;11,"U13",IF(E130&gt;0,"U11",0)))))</f>
        <v>0</v>
      </c>
      <c r="E130" s="113">
        <f>IFERROR(IF(Table10[[#This Row],[Year]]&gt;0,$E$1-Table10[[#This Row],[Year]],0),"")</f>
        <v>0</v>
      </c>
    </row>
    <row r="131" spans="1:8">
      <c r="A131" s="18">
        <v>1128</v>
      </c>
      <c r="B131" s="186" t="s">
        <v>240</v>
      </c>
      <c r="C131" s="17"/>
      <c r="D131" s="113">
        <f>IF(Table10[[#This Row],[Current Age]]&gt;19,"Men's",IF(E131&gt;15,"U19",IF(E131&gt;13,"U15",IF(E131&gt;11,"U13",IF(E131&gt;0,"U11",0)))))</f>
        <v>0</v>
      </c>
      <c r="E131" s="113">
        <f>IFERROR(IF(Table10[[#This Row],[Year]]&gt;0,$E$1-Table10[[#This Row],[Year]],0),"")</f>
        <v>0</v>
      </c>
    </row>
    <row r="132" spans="1:8">
      <c r="A132" s="178">
        <v>1129</v>
      </c>
      <c r="B132" s="185" t="s">
        <v>241</v>
      </c>
      <c r="C132" s="179" t="s">
        <v>125</v>
      </c>
      <c r="D132" s="113" t="str">
        <f>IF(Table10[[#This Row],[Current Age]]&gt;19,"Men's",IF(E132&gt;15,"U19",IF(E132&gt;13,"U15",IF(E132&gt;11,"U13",IF(E132&gt;0,"U11",0)))))</f>
        <v>Men's</v>
      </c>
      <c r="E132" s="113">
        <f>IFERROR(IF(Table10[[#This Row],[Year]]&gt;0,$E$1-Table10[[#This Row],[Year]],0),"")</f>
        <v>25</v>
      </c>
      <c r="F132" s="113">
        <v>2000</v>
      </c>
      <c r="G132" s="113">
        <v>4</v>
      </c>
      <c r="H132" s="113">
        <v>4</v>
      </c>
    </row>
    <row r="133" spans="1:8">
      <c r="A133" s="18">
        <v>1130</v>
      </c>
      <c r="B133" s="186" t="s">
        <v>242</v>
      </c>
      <c r="C133" s="17" t="s">
        <v>112</v>
      </c>
      <c r="D133" s="113">
        <f>IF(Table10[[#This Row],[Current Age]]&gt;19,"Men's",IF(E133&gt;15,"U19",IF(E133&gt;13,"U15",IF(E133&gt;11,"U13",IF(E133&gt;0,"U11",0)))))</f>
        <v>0</v>
      </c>
      <c r="E133" s="113">
        <f>IFERROR(IF(Table10[[#This Row],[Year]]&gt;0,$E$1-Table10[[#This Row],[Year]],0),"")</f>
        <v>0</v>
      </c>
    </row>
    <row r="134" spans="1:8">
      <c r="A134" s="178">
        <v>1131</v>
      </c>
      <c r="B134" s="185" t="s">
        <v>243</v>
      </c>
      <c r="C134" s="179"/>
      <c r="D134" s="113">
        <f>IF(Table10[[#This Row],[Current Age]]&gt;19,"Men's",IF(E134&gt;15,"U19",IF(E134&gt;13,"U15",IF(E134&gt;11,"U13",IF(E134&gt;0,"U11",0)))))</f>
        <v>0</v>
      </c>
      <c r="E134" s="113">
        <f>IFERROR(IF(Table10[[#This Row],[Year]]&gt;0,$E$1-Table10[[#This Row],[Year]],0),"")</f>
        <v>0</v>
      </c>
    </row>
    <row r="135" spans="1:8">
      <c r="A135" s="18">
        <v>1132</v>
      </c>
      <c r="B135" s="186" t="s">
        <v>244</v>
      </c>
      <c r="C135" s="17" t="s">
        <v>68</v>
      </c>
      <c r="D135" s="113">
        <f>IF(Table10[[#This Row],[Current Age]]&gt;19,"Men's",IF(E135&gt;15,"U19",IF(E135&gt;13,"U15",IF(E135&gt;11,"U13",IF(E135&gt;0,"U11",0)))))</f>
        <v>0</v>
      </c>
      <c r="E135" s="113">
        <f>IFERROR(IF(Table10[[#This Row],[Year]]&gt;0,$E$1-Table10[[#This Row],[Year]],0),"")</f>
        <v>0</v>
      </c>
    </row>
    <row r="136" spans="1:8">
      <c r="A136" s="178">
        <v>1133</v>
      </c>
      <c r="B136" s="185" t="s">
        <v>245</v>
      </c>
      <c r="C136" s="179" t="s">
        <v>25</v>
      </c>
      <c r="D136" s="113">
        <f>IF(Table10[[#This Row],[Current Age]]&gt;19,"Men's",IF(E136&gt;15,"U19",IF(E136&gt;13,"U15",IF(E136&gt;11,"U13",IF(E136&gt;0,"U11",0)))))</f>
        <v>0</v>
      </c>
      <c r="E136" s="113">
        <f>IFERROR(IF(Table10[[#This Row],[Year]]&gt;0,$E$1-Table10[[#This Row],[Year]],0),"")</f>
        <v>0</v>
      </c>
    </row>
    <row r="137" spans="1:8">
      <c r="A137" s="18">
        <v>1134</v>
      </c>
      <c r="B137" s="186" t="s">
        <v>246</v>
      </c>
      <c r="C137" s="17"/>
      <c r="D137" s="113">
        <f>IF(Table10[[#This Row],[Current Age]]&gt;19,"Men's",IF(E137&gt;15,"U19",IF(E137&gt;13,"U15",IF(E137&gt;11,"U13",IF(E137&gt;0,"U11",0)))))</f>
        <v>0</v>
      </c>
      <c r="E137" s="113">
        <f>IFERROR(IF(Table10[[#This Row],[Year]]&gt;0,$E$1-Table10[[#This Row],[Year]],0),"")</f>
        <v>0</v>
      </c>
    </row>
    <row r="138" spans="1:8">
      <c r="A138" s="178">
        <v>1135</v>
      </c>
      <c r="B138" s="185" t="s">
        <v>247</v>
      </c>
      <c r="C138" s="179"/>
      <c r="D138" s="113">
        <f>IF(Table10[[#This Row],[Current Age]]&gt;19,"Men's",IF(E138&gt;15,"U19",IF(E138&gt;13,"U15",IF(E138&gt;11,"U13",IF(E138&gt;0,"U11",0)))))</f>
        <v>0</v>
      </c>
      <c r="E138" s="113">
        <f>IFERROR(IF(Table10[[#This Row],[Year]]&gt;0,$E$1-Table10[[#This Row],[Year]],0),"")</f>
        <v>0</v>
      </c>
    </row>
    <row r="139" spans="1:8">
      <c r="A139" s="18">
        <v>1136</v>
      </c>
      <c r="B139" s="186" t="s">
        <v>248</v>
      </c>
      <c r="C139" s="17"/>
      <c r="D139" s="113">
        <f>IF(Table10[[#This Row],[Current Age]]&gt;19,"Men's",IF(E139&gt;15,"U19",IF(E139&gt;13,"U15",IF(E139&gt;11,"U13",IF(E139&gt;0,"U11",0)))))</f>
        <v>0</v>
      </c>
      <c r="E139" s="113">
        <f>IFERROR(IF(Table10[[#This Row],[Year]]&gt;0,$E$1-Table10[[#This Row],[Year]],0),"")</f>
        <v>0</v>
      </c>
    </row>
    <row r="140" spans="1:8">
      <c r="A140" s="178">
        <v>1137</v>
      </c>
      <c r="B140" s="185" t="s">
        <v>249</v>
      </c>
      <c r="C140" s="179" t="s">
        <v>101</v>
      </c>
      <c r="D140" s="113">
        <f>IF(Table10[[#This Row],[Current Age]]&gt;19,"Men's",IF(E140&gt;15,"U19",IF(E140&gt;13,"U15",IF(E140&gt;11,"U13",IF(E140&gt;0,"U11",0)))))</f>
        <v>0</v>
      </c>
      <c r="E140" s="113">
        <f>IFERROR(IF(Table10[[#This Row],[Year]]&gt;0,$E$1-Table10[[#This Row],[Year]],0),"")</f>
        <v>0</v>
      </c>
    </row>
    <row r="141" spans="1:8">
      <c r="A141" s="18">
        <v>1138</v>
      </c>
      <c r="B141" s="186" t="s">
        <v>250</v>
      </c>
      <c r="C141" s="14" t="s">
        <v>129</v>
      </c>
      <c r="D141" s="113">
        <f>IF(Table10[[#This Row],[Current Age]]&gt;19,"Men's",IF(E141&gt;15,"U19",IF(E141&gt;13,"U15",IF(E141&gt;11,"U13",IF(E141&gt;0,"U11",0)))))</f>
        <v>0</v>
      </c>
      <c r="E141" s="113">
        <f>IFERROR(IF(Table10[[#This Row],[Year]]&gt;0,$E$1-Table10[[#This Row],[Year]],0),"")</f>
        <v>0</v>
      </c>
    </row>
    <row r="142" spans="1:8">
      <c r="A142" s="178">
        <v>1139</v>
      </c>
      <c r="B142" s="185" t="s">
        <v>251</v>
      </c>
      <c r="C142" s="179"/>
      <c r="D142" s="113">
        <f>IF(Table10[[#This Row],[Current Age]]&gt;19,"Men's",IF(E142&gt;15,"U19",IF(E142&gt;13,"U15",IF(E142&gt;11,"U13",IF(E142&gt;0,"U11",0)))))</f>
        <v>0</v>
      </c>
      <c r="E142" s="113">
        <f>IFERROR(IF(Table10[[#This Row],[Year]]&gt;0,$E$1-Table10[[#This Row],[Year]],0),"")</f>
        <v>0</v>
      </c>
    </row>
    <row r="143" spans="1:8">
      <c r="A143" s="18">
        <v>1140</v>
      </c>
      <c r="B143" s="186" t="s">
        <v>252</v>
      </c>
      <c r="C143" s="17"/>
      <c r="D143" s="113">
        <f>IF(Table10[[#This Row],[Current Age]]&gt;19,"Men's",IF(E143&gt;15,"U19",IF(E143&gt;13,"U15",IF(E143&gt;11,"U13",IF(E143&gt;0,"U11",0)))))</f>
        <v>0</v>
      </c>
      <c r="E143" s="113">
        <f>IFERROR(IF(Table10[[#This Row],[Year]]&gt;0,$E$1-Table10[[#This Row],[Year]],0),"")</f>
        <v>0</v>
      </c>
    </row>
    <row r="144" spans="1:8">
      <c r="A144" s="178">
        <v>1141</v>
      </c>
      <c r="B144" s="185" t="s">
        <v>253</v>
      </c>
      <c r="C144" s="179"/>
      <c r="D144" s="113">
        <f>IF(Table10[[#This Row],[Current Age]]&gt;19,"Men's",IF(E144&gt;15,"U19",IF(E144&gt;13,"U15",IF(E144&gt;11,"U13",IF(E144&gt;0,"U11",0)))))</f>
        <v>0</v>
      </c>
      <c r="E144" s="113">
        <f>IFERROR(IF(Table10[[#This Row],[Year]]&gt;0,$E$1-Table10[[#This Row],[Year]],0),"")</f>
        <v>0</v>
      </c>
    </row>
    <row r="145" spans="1:8">
      <c r="A145" s="18">
        <v>1142</v>
      </c>
      <c r="B145" s="186" t="s">
        <v>254</v>
      </c>
      <c r="C145" s="17" t="s">
        <v>101</v>
      </c>
      <c r="D145" s="113">
        <f>IF(Table10[[#This Row],[Current Age]]&gt;19,"Men's",IF(E145&gt;15,"U19",IF(E145&gt;13,"U15",IF(E145&gt;11,"U13",IF(E145&gt;0,"U11",0)))))</f>
        <v>0</v>
      </c>
      <c r="E145" s="113">
        <f>IFERROR(IF(Table10[[#This Row],[Year]]&gt;0,$E$1-Table10[[#This Row],[Year]],0),"")</f>
        <v>0</v>
      </c>
    </row>
    <row r="146" spans="1:8">
      <c r="A146" s="178">
        <v>1143</v>
      </c>
      <c r="B146" s="185" t="s">
        <v>255</v>
      </c>
      <c r="C146" s="179"/>
      <c r="D146" s="113">
        <f>IF(Table10[[#This Row],[Current Age]]&gt;19,"Men's",IF(E146&gt;15,"U19",IF(E146&gt;13,"U15",IF(E146&gt;11,"U13",IF(E146&gt;0,"U11",0)))))</f>
        <v>0</v>
      </c>
      <c r="E146" s="113">
        <f>IFERROR(IF(Table10[[#This Row],[Year]]&gt;0,$E$1-Table10[[#This Row],[Year]],0),"")</f>
        <v>0</v>
      </c>
    </row>
    <row r="147" spans="1:8">
      <c r="A147" s="18">
        <v>1144</v>
      </c>
      <c r="B147" s="186" t="s">
        <v>256</v>
      </c>
      <c r="C147" s="17"/>
      <c r="D147" s="113">
        <f>IF(Table10[[#This Row],[Current Age]]&gt;19,"Men's",IF(E147&gt;15,"U19",IF(E147&gt;13,"U15",IF(E147&gt;11,"U13",IF(E147&gt;0,"U11",0)))))</f>
        <v>0</v>
      </c>
      <c r="E147" s="113">
        <f>IFERROR(IF(Table10[[#This Row],[Year]]&gt;0,$E$1-Table10[[#This Row],[Year]],0),"")</f>
        <v>0</v>
      </c>
    </row>
    <row r="148" spans="1:8">
      <c r="A148" s="178">
        <v>1145</v>
      </c>
      <c r="B148" s="185" t="s">
        <v>257</v>
      </c>
      <c r="C148" s="179" t="s">
        <v>129</v>
      </c>
      <c r="D148" s="113">
        <f>IF(Table10[[#This Row],[Current Age]]&gt;19,"Men's",IF(E148&gt;15,"U19",IF(E148&gt;13,"U15",IF(E148&gt;11,"U13",IF(E148&gt;0,"U11",0)))))</f>
        <v>0</v>
      </c>
      <c r="E148" s="113">
        <f>IFERROR(IF(Table10[[#This Row],[Year]]&gt;0,$E$1-Table10[[#This Row],[Year]],0),"")</f>
        <v>0</v>
      </c>
    </row>
    <row r="149" spans="1:8">
      <c r="A149" s="18">
        <v>1146</v>
      </c>
      <c r="B149" s="186" t="s">
        <v>258</v>
      </c>
      <c r="C149" s="17" t="s">
        <v>259</v>
      </c>
      <c r="D149" s="113">
        <f>IF(Table10[[#This Row],[Current Age]]&gt;19,"Men's",IF(E149&gt;15,"U19",IF(E149&gt;13,"U15",IF(E149&gt;11,"U13",IF(E149&gt;0,"U11",0)))))</f>
        <v>0</v>
      </c>
      <c r="E149" s="113">
        <f>IFERROR(IF(Table10[[#This Row],[Year]]&gt;0,$E$1-Table10[[#This Row],[Year]],0),"")</f>
        <v>0</v>
      </c>
    </row>
    <row r="150" spans="1:8">
      <c r="A150" s="178">
        <v>1147</v>
      </c>
      <c r="B150" s="185" t="s">
        <v>260</v>
      </c>
      <c r="C150" s="179" t="s">
        <v>101</v>
      </c>
      <c r="D150" s="113" t="str">
        <f>IF(Table10[[#This Row],[Current Age]]&gt;19,"Men's",IF(E150&gt;15,"U19",IF(E150&gt;13,"U15",IF(E150&gt;11,"U13",IF(E150&gt;0,"U11",0)))))</f>
        <v>Men's</v>
      </c>
      <c r="E150" s="113">
        <f>IFERROR(IF(Table10[[#This Row],[Year]]&gt;0,$E$1-Table10[[#This Row],[Year]],0),"")</f>
        <v>35</v>
      </c>
      <c r="F150" s="113">
        <v>1990</v>
      </c>
      <c r="G150" s="113">
        <v>7</v>
      </c>
      <c r="H150" s="113">
        <v>22</v>
      </c>
    </row>
    <row r="151" spans="1:8">
      <c r="A151" s="18">
        <v>1148</v>
      </c>
      <c r="B151" s="186" t="s">
        <v>261</v>
      </c>
      <c r="C151" s="17"/>
      <c r="D151" s="113">
        <f>IF(Table10[[#This Row],[Current Age]]&gt;19,"Men's",IF(E151&gt;15,"U19",IF(E151&gt;13,"U15",IF(E151&gt;11,"U13",IF(E151&gt;0,"U11",0)))))</f>
        <v>0</v>
      </c>
      <c r="E151" s="113">
        <f>IFERROR(IF(Table10[[#This Row],[Year]]&gt;0,$E$1-Table10[[#This Row],[Year]],0),"")</f>
        <v>0</v>
      </c>
    </row>
    <row r="152" spans="1:8">
      <c r="A152" s="178">
        <v>1149</v>
      </c>
      <c r="B152" s="185" t="s">
        <v>262</v>
      </c>
      <c r="C152" s="179" t="s">
        <v>101</v>
      </c>
      <c r="D152" s="113" t="str">
        <f>IF(Table10[[#This Row],[Current Age]]&gt;19,"Men's",IF(E152&gt;15,"U19",IF(E152&gt;13,"U15",IF(E152&gt;11,"U13",IF(E152&gt;0,"U11",0)))))</f>
        <v>Men's</v>
      </c>
      <c r="E152" s="113">
        <f>IFERROR(IF(Table10[[#This Row],[Year]]&gt;0,$E$1-Table10[[#This Row],[Year]],0),"")</f>
        <v>25</v>
      </c>
      <c r="F152" s="113">
        <v>2000</v>
      </c>
      <c r="G152" s="113">
        <v>12</v>
      </c>
      <c r="H152" s="113">
        <v>25</v>
      </c>
    </row>
    <row r="153" spans="1:8">
      <c r="A153" s="18">
        <v>1150</v>
      </c>
      <c r="B153" s="186" t="s">
        <v>263</v>
      </c>
      <c r="C153" s="17"/>
      <c r="D153" s="113">
        <f>IF(Table10[[#This Row],[Current Age]]&gt;19,"Men's",IF(E153&gt;15,"U19",IF(E153&gt;13,"U15",IF(E153&gt;11,"U13",IF(E153&gt;0,"U11",0)))))</f>
        <v>0</v>
      </c>
      <c r="E153" s="113">
        <f>IFERROR(IF(Table10[[#This Row],[Year]]&gt;0,$E$1-Table10[[#This Row],[Year]],0),"")</f>
        <v>0</v>
      </c>
    </row>
    <row r="154" spans="1:8">
      <c r="A154" s="178">
        <v>1151</v>
      </c>
      <c r="B154" s="185" t="s">
        <v>264</v>
      </c>
      <c r="C154" s="179"/>
      <c r="D154" s="113">
        <f>IF(Table10[[#This Row],[Current Age]]&gt;19,"Men's",IF(E154&gt;15,"U19",IF(E154&gt;13,"U15",IF(E154&gt;11,"U13",IF(E154&gt;0,"U11",0)))))</f>
        <v>0</v>
      </c>
      <c r="E154" s="113">
        <f>IFERROR(IF(Table10[[#This Row],[Year]]&gt;0,$E$1-Table10[[#This Row],[Year]],0),"")</f>
        <v>0</v>
      </c>
    </row>
    <row r="155" spans="1:8">
      <c r="A155" s="18">
        <v>1152</v>
      </c>
      <c r="B155" s="186" t="s">
        <v>265</v>
      </c>
      <c r="C155" s="17" t="s">
        <v>101</v>
      </c>
      <c r="D155" s="113" t="str">
        <f>IF(Table10[[#This Row],[Current Age]]&gt;19,"Men's",IF(E155&gt;15,"U19",IF(E155&gt;13,"U15",IF(E155&gt;11,"U13",IF(E155&gt;0,"U11",0)))))</f>
        <v>Men's</v>
      </c>
      <c r="E155" s="113">
        <f>IFERROR(IF(Table10[[#This Row],[Year]]&gt;0,$E$1-Table10[[#This Row],[Year]],0),"")</f>
        <v>36</v>
      </c>
      <c r="F155" s="113">
        <v>1989</v>
      </c>
      <c r="G155" s="113">
        <v>3</v>
      </c>
      <c r="H155" s="113">
        <v>9</v>
      </c>
    </row>
    <row r="156" spans="1:8">
      <c r="A156" s="178">
        <v>1153</v>
      </c>
      <c r="B156" s="185" t="s">
        <v>266</v>
      </c>
      <c r="C156" s="179" t="s">
        <v>129</v>
      </c>
      <c r="D156" s="113">
        <f>IF(Table10[[#This Row],[Current Age]]&gt;19,"Men's",IF(E156&gt;15,"U19",IF(E156&gt;13,"U15",IF(E156&gt;11,"U13",IF(E156&gt;0,"U11",0)))))</f>
        <v>0</v>
      </c>
      <c r="E156" s="113">
        <f>IFERROR(IF(Table10[[#This Row],[Year]]&gt;0,$E$1-Table10[[#This Row],[Year]],0),"")</f>
        <v>0</v>
      </c>
    </row>
    <row r="157" spans="1:8">
      <c r="A157" s="18">
        <v>1154</v>
      </c>
      <c r="B157" s="186" t="s">
        <v>267</v>
      </c>
      <c r="C157" s="17" t="s">
        <v>25</v>
      </c>
      <c r="D157" s="113">
        <f>IF(Table10[[#This Row],[Current Age]]&gt;19,"Men's",IF(E157&gt;15,"U19",IF(E157&gt;13,"U15",IF(E157&gt;11,"U13",IF(E157&gt;0,"U11",0)))))</f>
        <v>0</v>
      </c>
      <c r="E157" s="113">
        <f>IFERROR(IF(Table10[[#This Row],[Year]]&gt;0,$E$1-Table10[[#This Row],[Year]],0),"")</f>
        <v>0</v>
      </c>
    </row>
    <row r="158" spans="1:8">
      <c r="A158" s="178">
        <v>1155</v>
      </c>
      <c r="B158" s="185" t="s">
        <v>268</v>
      </c>
      <c r="C158" s="179" t="s">
        <v>149</v>
      </c>
      <c r="D158" s="113">
        <f>IF(Table10[[#This Row],[Current Age]]&gt;19,"Men's",IF(E158&gt;15,"U19",IF(E158&gt;13,"U15",IF(E158&gt;11,"U13",IF(E158&gt;0,"U11",0)))))</f>
        <v>0</v>
      </c>
      <c r="E158" s="113">
        <f>IFERROR(IF(Table10[[#This Row],[Year]]&gt;0,$E$1-Table10[[#This Row],[Year]],0),"")</f>
        <v>0</v>
      </c>
    </row>
    <row r="159" spans="1:8">
      <c r="A159" s="18">
        <v>1156</v>
      </c>
      <c r="B159" s="186" t="s">
        <v>269</v>
      </c>
      <c r="C159" s="17"/>
      <c r="D159" s="113">
        <f>IF(Table10[[#This Row],[Current Age]]&gt;19,"Men's",IF(E159&gt;15,"U19",IF(E159&gt;13,"U15",IF(E159&gt;11,"U13",IF(E159&gt;0,"U11",0)))))</f>
        <v>0</v>
      </c>
      <c r="E159" s="113">
        <f>IFERROR(IF(Table10[[#This Row],[Year]]&gt;0,$E$1-Table10[[#This Row],[Year]],0),"")</f>
        <v>0</v>
      </c>
    </row>
    <row r="160" spans="1:8">
      <c r="A160" s="178">
        <v>1157</v>
      </c>
      <c r="B160" s="185" t="s">
        <v>270</v>
      </c>
      <c r="C160" s="179"/>
      <c r="D160" s="113">
        <f>IF(Table10[[#This Row],[Current Age]]&gt;19,"Men's",IF(E160&gt;15,"U19",IF(E160&gt;13,"U15",IF(E160&gt;11,"U13",IF(E160&gt;0,"U11",0)))))</f>
        <v>0</v>
      </c>
      <c r="E160" s="113">
        <f>IFERROR(IF(Table10[[#This Row],[Year]]&gt;0,$E$1-Table10[[#This Row],[Year]],0),"")</f>
        <v>0</v>
      </c>
    </row>
    <row r="161" spans="1:8">
      <c r="A161" s="18">
        <v>1158</v>
      </c>
      <c r="B161" s="186" t="s">
        <v>271</v>
      </c>
      <c r="C161" s="17" t="s">
        <v>101</v>
      </c>
      <c r="D161" s="113">
        <f>IF(Table10[[#This Row],[Current Age]]&gt;19,"Men's",IF(E161&gt;15,"U19",IF(E161&gt;13,"U15",IF(E161&gt;11,"U13",IF(E161&gt;0,"U11",0)))))</f>
        <v>0</v>
      </c>
      <c r="E161" s="113">
        <f>IFERROR(IF(Table10[[#This Row],[Year]]&gt;0,$E$1-Table10[[#This Row],[Year]],0),"")</f>
        <v>0</v>
      </c>
    </row>
    <row r="162" spans="1:8">
      <c r="A162" s="178">
        <v>1159</v>
      </c>
      <c r="B162" s="185" t="s">
        <v>272</v>
      </c>
      <c r="C162" s="179" t="s">
        <v>25</v>
      </c>
      <c r="D162" s="113">
        <f>IF(Table10[[#This Row],[Current Age]]&gt;19,"Men's",IF(E162&gt;15,"U19",IF(E162&gt;13,"U15",IF(E162&gt;11,"U13",IF(E162&gt;0,"U11",0)))))</f>
        <v>0</v>
      </c>
      <c r="E162" s="113">
        <f>IFERROR(IF(Table10[[#This Row],[Year]]&gt;0,$E$1-Table10[[#This Row],[Year]],0),"")</f>
        <v>0</v>
      </c>
    </row>
    <row r="163" spans="1:8">
      <c r="A163" s="18">
        <v>1160</v>
      </c>
      <c r="B163" s="186" t="s">
        <v>273</v>
      </c>
      <c r="C163" s="17"/>
      <c r="D163" s="113">
        <f>IF(Table10[[#This Row],[Current Age]]&gt;19,"Men's",IF(E163&gt;15,"U19",IF(E163&gt;13,"U15",IF(E163&gt;11,"U13",IF(E163&gt;0,"U11",0)))))</f>
        <v>0</v>
      </c>
      <c r="E163" s="113">
        <f>IFERROR(IF(Table10[[#This Row],[Year]]&gt;0,$E$1-Table10[[#This Row],[Year]],0),"")</f>
        <v>0</v>
      </c>
    </row>
    <row r="164" spans="1:8">
      <c r="A164" s="178">
        <v>1161</v>
      </c>
      <c r="B164" s="185" t="s">
        <v>274</v>
      </c>
      <c r="C164" s="179"/>
      <c r="D164" s="113">
        <f>IF(Table10[[#This Row],[Current Age]]&gt;19,"Men's",IF(E164&gt;15,"U19",IF(E164&gt;13,"U15",IF(E164&gt;11,"U13",IF(E164&gt;0,"U11",0)))))</f>
        <v>0</v>
      </c>
      <c r="E164" s="113">
        <f>IFERROR(IF(Table10[[#This Row],[Year]]&gt;0,$E$1-Table10[[#This Row],[Year]],0),"")</f>
        <v>0</v>
      </c>
    </row>
    <row r="165" spans="1:8">
      <c r="A165" s="18">
        <v>1162</v>
      </c>
      <c r="B165" s="186" t="s">
        <v>275</v>
      </c>
      <c r="C165" s="17" t="s">
        <v>101</v>
      </c>
      <c r="D165" s="113" t="str">
        <f>IF(Table10[[#This Row],[Current Age]]&gt;19,"Men's",IF(E165&gt;15,"U19",IF(E165&gt;13,"U15",IF(E165&gt;11,"U13",IF(E165&gt;0,"U11",0)))))</f>
        <v>Men's</v>
      </c>
      <c r="E165" s="113">
        <f>IFERROR(IF(Table10[[#This Row],[Year]]&gt;0,$E$1-Table10[[#This Row],[Year]],0),"")</f>
        <v>25</v>
      </c>
      <c r="F165" s="113">
        <v>2000</v>
      </c>
      <c r="G165" s="113">
        <v>6</v>
      </c>
      <c r="H165" s="113">
        <v>17</v>
      </c>
    </row>
    <row r="166" spans="1:8">
      <c r="A166" s="178">
        <v>1163</v>
      </c>
      <c r="B166" s="185" t="s">
        <v>276</v>
      </c>
      <c r="C166" s="179" t="s">
        <v>101</v>
      </c>
      <c r="D166" s="113" t="str">
        <f>IF(Table10[[#This Row],[Current Age]]&gt;19,"Men's",IF(E166&gt;15,"U19",IF(E166&gt;13,"U15",IF(E166&gt;11,"U13",IF(E166&gt;0,"U11",0)))))</f>
        <v>Men's</v>
      </c>
      <c r="E166" s="113">
        <f>IFERROR(IF(Table10[[#This Row],[Year]]&gt;0,$E$1-Table10[[#This Row],[Year]],0),"")</f>
        <v>25</v>
      </c>
      <c r="F166" s="113">
        <v>2000</v>
      </c>
    </row>
    <row r="167" spans="1:8">
      <c r="A167" s="18">
        <v>1164</v>
      </c>
      <c r="B167" s="186" t="s">
        <v>277</v>
      </c>
      <c r="C167" s="17"/>
      <c r="D167" s="113">
        <f>IF(Table10[[#This Row],[Current Age]]&gt;19,"Men's",IF(E167&gt;15,"U19",IF(E167&gt;13,"U15",IF(E167&gt;11,"U13",IF(E167&gt;0,"U11",0)))))</f>
        <v>0</v>
      </c>
      <c r="E167" s="113">
        <f>IFERROR(IF(Table10[[#This Row],[Year]]&gt;0,$E$1-Table10[[#This Row],[Year]],0),"")</f>
        <v>0</v>
      </c>
    </row>
    <row r="168" spans="1:8">
      <c r="A168" s="178">
        <v>1165</v>
      </c>
      <c r="B168" s="185" t="s">
        <v>278</v>
      </c>
      <c r="C168" s="179"/>
      <c r="D168" s="113">
        <f>IF(Table10[[#This Row],[Current Age]]&gt;19,"Men's",IF(E168&gt;15,"U19",IF(E168&gt;13,"U15",IF(E168&gt;11,"U13",IF(E168&gt;0,"U11",0)))))</f>
        <v>0</v>
      </c>
      <c r="E168" s="113">
        <f>IFERROR(IF(Table10[[#This Row],[Year]]&gt;0,$E$1-Table10[[#This Row],[Year]],0),"")</f>
        <v>0</v>
      </c>
    </row>
    <row r="169" spans="1:8">
      <c r="A169" s="18">
        <v>1166</v>
      </c>
      <c r="B169" s="186" t="s">
        <v>279</v>
      </c>
      <c r="C169" s="17"/>
      <c r="D169" s="113">
        <f>IF(Table10[[#This Row],[Current Age]]&gt;19,"Men's",IF(E169&gt;15,"U19",IF(E169&gt;13,"U15",IF(E169&gt;11,"U13",IF(E169&gt;0,"U11",0)))))</f>
        <v>0</v>
      </c>
      <c r="E169" s="113">
        <f>IFERROR(IF(Table10[[#This Row],[Year]]&gt;0,$E$1-Table10[[#This Row],[Year]],0),"")</f>
        <v>0</v>
      </c>
    </row>
    <row r="170" spans="1:8">
      <c r="A170" s="178">
        <v>1167</v>
      </c>
      <c r="B170" s="185" t="s">
        <v>280</v>
      </c>
      <c r="C170" s="179"/>
      <c r="D170" s="113">
        <f>IF(Table10[[#This Row],[Current Age]]&gt;19,"Men's",IF(E170&gt;15,"U19",IF(E170&gt;13,"U15",IF(E170&gt;11,"U13",IF(E170&gt;0,"U11",0)))))</f>
        <v>0</v>
      </c>
      <c r="E170" s="113">
        <f>IFERROR(IF(Table10[[#This Row],[Year]]&gt;0,$E$1-Table10[[#This Row],[Year]],0),"")</f>
        <v>0</v>
      </c>
    </row>
    <row r="171" spans="1:8">
      <c r="A171" s="18">
        <v>1168</v>
      </c>
      <c r="B171" s="186" t="s">
        <v>281</v>
      </c>
      <c r="C171" s="17" t="s">
        <v>101</v>
      </c>
      <c r="D171" s="113">
        <f>IF(Table10[[#This Row],[Current Age]]&gt;19,"Men's",IF(E171&gt;15,"U19",IF(E171&gt;13,"U15",IF(E171&gt;11,"U13",IF(E171&gt;0,"U11",0)))))</f>
        <v>0</v>
      </c>
      <c r="E171" s="113">
        <f>IFERROR(IF(Table10[[#This Row],[Year]]&gt;0,$E$1-Table10[[#This Row],[Year]],0),"")</f>
        <v>0</v>
      </c>
    </row>
    <row r="172" spans="1:8">
      <c r="A172" s="178">
        <v>1169</v>
      </c>
      <c r="B172" s="185" t="s">
        <v>282</v>
      </c>
      <c r="C172" s="179" t="s">
        <v>129</v>
      </c>
      <c r="D172" s="113">
        <f>IF(Table10[[#This Row],[Current Age]]&gt;19,"Men's",IF(E172&gt;15,"U19",IF(E172&gt;13,"U15",IF(E172&gt;11,"U13",IF(E172&gt;0,"U11",0)))))</f>
        <v>0</v>
      </c>
      <c r="E172" s="113">
        <f>IFERROR(IF(Table10[[#This Row],[Year]]&gt;0,$E$1-Table10[[#This Row],[Year]],0),"")</f>
        <v>0</v>
      </c>
    </row>
    <row r="173" spans="1:8">
      <c r="A173" s="18">
        <v>1170</v>
      </c>
      <c r="B173" s="186" t="s">
        <v>283</v>
      </c>
      <c r="C173" s="17" t="s">
        <v>210</v>
      </c>
      <c r="D173" s="113">
        <f>IF(Table10[[#This Row],[Current Age]]&gt;19,"Men's",IF(E173&gt;15,"U19",IF(E173&gt;13,"U15",IF(E173&gt;11,"U13",IF(E173&gt;0,"U11",0)))))</f>
        <v>0</v>
      </c>
      <c r="E173" s="113">
        <f>IFERROR(IF(Table10[[#This Row],[Year]]&gt;0,$E$1-Table10[[#This Row],[Year]],0),"")</f>
        <v>0</v>
      </c>
    </row>
    <row r="174" spans="1:8">
      <c r="A174" s="178">
        <v>1171</v>
      </c>
      <c r="B174" s="185" t="s">
        <v>284</v>
      </c>
      <c r="C174" s="179" t="s">
        <v>68</v>
      </c>
      <c r="D174" s="113">
        <f>IF(Table10[[#This Row],[Current Age]]&gt;19,"Men's",IF(E174&gt;15,"U19",IF(E174&gt;13,"U15",IF(E174&gt;11,"U13",IF(E174&gt;0,"U11",0)))))</f>
        <v>0</v>
      </c>
      <c r="E174" s="113">
        <f>IFERROR(IF(Table10[[#This Row],[Year]]&gt;0,$E$1-Table10[[#This Row],[Year]],0),"")</f>
        <v>0</v>
      </c>
    </row>
    <row r="175" spans="1:8">
      <c r="A175" s="18">
        <v>1172</v>
      </c>
      <c r="B175" s="186" t="s">
        <v>285</v>
      </c>
      <c r="C175" s="17" t="s">
        <v>101</v>
      </c>
      <c r="D175" s="113">
        <f>IF(Table10[[#This Row],[Current Age]]&gt;19,"Men's",IF(E175&gt;15,"U19",IF(E175&gt;13,"U15",IF(E175&gt;11,"U13",IF(E175&gt;0,"U11",0)))))</f>
        <v>0</v>
      </c>
      <c r="E175" s="113">
        <f>IFERROR(IF(Table10[[#This Row],[Year]]&gt;0,$E$1-Table10[[#This Row],[Year]],0),"")</f>
        <v>0</v>
      </c>
    </row>
    <row r="176" spans="1:8">
      <c r="A176" s="178">
        <v>1173</v>
      </c>
      <c r="B176" s="185" t="s">
        <v>286</v>
      </c>
      <c r="C176" s="179"/>
      <c r="D176" s="113">
        <f>IF(Table10[[#This Row],[Current Age]]&gt;19,"Men's",IF(E176&gt;15,"U19",IF(E176&gt;13,"U15",IF(E176&gt;11,"U13",IF(E176&gt;0,"U11",0)))))</f>
        <v>0</v>
      </c>
      <c r="E176" s="113">
        <f>IFERROR(IF(Table10[[#This Row],[Year]]&gt;0,$E$1-Table10[[#This Row],[Year]],0),"")</f>
        <v>0</v>
      </c>
    </row>
    <row r="177" spans="1:8">
      <c r="A177" s="18">
        <v>1174</v>
      </c>
      <c r="B177" s="186" t="s">
        <v>287</v>
      </c>
      <c r="C177" s="17" t="s">
        <v>288</v>
      </c>
      <c r="D177" s="113">
        <f>IF(Table10[[#This Row],[Current Age]]&gt;19,"Men's",IF(E177&gt;15,"U19",IF(E177&gt;13,"U15",IF(E177&gt;11,"U13",IF(E177&gt;0,"U11",0)))))</f>
        <v>0</v>
      </c>
      <c r="E177" s="113">
        <f>IFERROR(IF(Table10[[#This Row],[Year]]&gt;0,$E$1-Table10[[#This Row],[Year]],0),"")</f>
        <v>0</v>
      </c>
    </row>
    <row r="178" spans="1:8">
      <c r="A178" s="178">
        <v>1175</v>
      </c>
      <c r="B178" s="185" t="s">
        <v>289</v>
      </c>
      <c r="C178" s="179"/>
      <c r="D178" s="113">
        <f>IF(Table10[[#This Row],[Current Age]]&gt;19,"Men's",IF(E178&gt;15,"U19",IF(E178&gt;13,"U15",IF(E178&gt;11,"U13",IF(E178&gt;0,"U11",0)))))</f>
        <v>0</v>
      </c>
      <c r="E178" s="113">
        <f>IFERROR(IF(Table10[[#This Row],[Year]]&gt;0,$E$1-Table10[[#This Row],[Year]],0),"")</f>
        <v>0</v>
      </c>
    </row>
    <row r="179" spans="1:8">
      <c r="A179" s="18">
        <v>1176</v>
      </c>
      <c r="B179" s="186" t="s">
        <v>290</v>
      </c>
      <c r="C179" s="17"/>
      <c r="D179" s="113">
        <f>IF(Table10[[#This Row],[Current Age]]&gt;19,"Men's",IF(E179&gt;15,"U19",IF(E179&gt;13,"U15",IF(E179&gt;11,"U13",IF(E179&gt;0,"U11",0)))))</f>
        <v>0</v>
      </c>
      <c r="E179" s="113">
        <f>IFERROR(IF(Table10[[#This Row],[Year]]&gt;0,$E$1-Table10[[#This Row],[Year]],0),"")</f>
        <v>0</v>
      </c>
    </row>
    <row r="180" spans="1:8">
      <c r="A180" s="178">
        <v>1177</v>
      </c>
      <c r="B180" s="185" t="s">
        <v>291</v>
      </c>
      <c r="C180" s="179" t="s">
        <v>25</v>
      </c>
      <c r="D180" s="113">
        <f>IF(Table10[[#This Row],[Current Age]]&gt;19,"Men's",IF(E180&gt;15,"U19",IF(E180&gt;13,"U15",IF(E180&gt;11,"U13",IF(E180&gt;0,"U11",0)))))</f>
        <v>0</v>
      </c>
      <c r="E180" s="113">
        <f>IFERROR(IF(Table10[[#This Row],[Year]]&gt;0,$E$1-Table10[[#This Row],[Year]],0),"")</f>
        <v>0</v>
      </c>
    </row>
    <row r="181" spans="1:8">
      <c r="A181" s="18">
        <v>1178</v>
      </c>
      <c r="B181" s="186" t="s">
        <v>292</v>
      </c>
      <c r="C181" s="17" t="s">
        <v>101</v>
      </c>
      <c r="D181" s="113" t="str">
        <f>IF(Table10[[#This Row],[Current Age]]&gt;19,"Men's",IF(E181&gt;15,"U19",IF(E181&gt;13,"U15",IF(E181&gt;11,"U13",IF(E181&gt;0,"U11",0)))))</f>
        <v>Men's</v>
      </c>
      <c r="E181" s="113">
        <f>IFERROR(IF(Table10[[#This Row],[Year]]&gt;0,$E$1-Table10[[#This Row],[Year]],0),"")</f>
        <v>58</v>
      </c>
      <c r="F181" s="113">
        <v>1967</v>
      </c>
      <c r="G181" s="113">
        <v>5</v>
      </c>
      <c r="H181" s="113">
        <v>10</v>
      </c>
    </row>
    <row r="182" spans="1:8">
      <c r="A182" s="178">
        <v>1179</v>
      </c>
      <c r="B182" s="185" t="s">
        <v>293</v>
      </c>
      <c r="C182" s="179" t="s">
        <v>17</v>
      </c>
      <c r="D182" s="113">
        <f>IF(Table10[[#This Row],[Current Age]]&gt;19,"Men's",IF(E182&gt;15,"U19",IF(E182&gt;13,"U15",IF(E182&gt;11,"U13",IF(E182&gt;0,"U11",0)))))</f>
        <v>0</v>
      </c>
      <c r="E182" s="113">
        <f>IFERROR(IF(Table10[[#This Row],[Year]]&gt;0,$E$1-Table10[[#This Row],[Year]],0),"")</f>
        <v>0</v>
      </c>
    </row>
    <row r="183" spans="1:8">
      <c r="A183" s="18">
        <v>1180</v>
      </c>
      <c r="B183" s="186" t="s">
        <v>294</v>
      </c>
      <c r="C183" s="17"/>
      <c r="D183" s="113">
        <f>IF(Table10[[#This Row],[Current Age]]&gt;19,"Men's",IF(E183&gt;15,"U19",IF(E183&gt;13,"U15",IF(E183&gt;11,"U13",IF(E183&gt;0,"U11",0)))))</f>
        <v>0</v>
      </c>
      <c r="E183" s="113">
        <f>IFERROR(IF(Table10[[#This Row],[Year]]&gt;0,$E$1-Table10[[#This Row],[Year]],0),"")</f>
        <v>0</v>
      </c>
    </row>
    <row r="184" spans="1:8">
      <c r="A184" s="178">
        <v>1181</v>
      </c>
      <c r="B184" s="185" t="s">
        <v>295</v>
      </c>
      <c r="C184" s="179" t="s">
        <v>296</v>
      </c>
      <c r="D184" s="113">
        <f>IF(Table10[[#This Row],[Current Age]]&gt;19,"Men's",IF(E184&gt;15,"U19",IF(E184&gt;13,"U15",IF(E184&gt;11,"U13",IF(E184&gt;0,"U11",0)))))</f>
        <v>0</v>
      </c>
      <c r="E184" s="113">
        <f>IFERROR(IF(Table10[[#This Row],[Year]]&gt;0,$E$1-Table10[[#This Row],[Year]],0),"")</f>
        <v>0</v>
      </c>
    </row>
    <row r="185" spans="1:8">
      <c r="A185" s="18">
        <v>1182</v>
      </c>
      <c r="B185" s="186" t="s">
        <v>297</v>
      </c>
      <c r="C185" s="17" t="s">
        <v>298</v>
      </c>
      <c r="D185" s="113">
        <f>IF(Table10[[#This Row],[Current Age]]&gt;19,"Men's",IF(E185&gt;15,"U19",IF(E185&gt;13,"U15",IF(E185&gt;11,"U13",IF(E185&gt;0,"U11",0)))))</f>
        <v>0</v>
      </c>
      <c r="E185" s="113">
        <f>IFERROR(IF(Table10[[#This Row],[Year]]&gt;0,$E$1-Table10[[#This Row],[Year]],0),"")</f>
        <v>0</v>
      </c>
    </row>
    <row r="186" spans="1:8">
      <c r="A186" s="178">
        <v>1183</v>
      </c>
      <c r="B186" s="185" t="s">
        <v>299</v>
      </c>
      <c r="C186" s="179" t="s">
        <v>210</v>
      </c>
      <c r="D186" s="113">
        <f>IF(Table10[[#This Row],[Current Age]]&gt;19,"Men's",IF(E186&gt;15,"U19",IF(E186&gt;13,"U15",IF(E186&gt;11,"U13",IF(E186&gt;0,"U11",0)))))</f>
        <v>0</v>
      </c>
      <c r="E186" s="113">
        <f>IFERROR(IF(Table10[[#This Row],[Year]]&gt;0,$E$1-Table10[[#This Row],[Year]],0),"")</f>
        <v>0</v>
      </c>
    </row>
    <row r="187" spans="1:8">
      <c r="A187" s="18">
        <v>1184</v>
      </c>
      <c r="B187" s="186" t="s">
        <v>300</v>
      </c>
      <c r="C187" s="17" t="s">
        <v>101</v>
      </c>
      <c r="D187" s="113">
        <f>IF(Table10[[#This Row],[Current Age]]&gt;19,"Men's",IF(E187&gt;15,"U19",IF(E187&gt;13,"U15",IF(E187&gt;11,"U13",IF(E187&gt;0,"U11",0)))))</f>
        <v>0</v>
      </c>
      <c r="E187" s="113">
        <f>IFERROR(IF(Table10[[#This Row],[Year]]&gt;0,$E$1-Table10[[#This Row],[Year]],0),"")</f>
        <v>0</v>
      </c>
    </row>
    <row r="188" spans="1:8">
      <c r="A188" s="178">
        <v>1185</v>
      </c>
      <c r="B188" s="185" t="s">
        <v>301</v>
      </c>
      <c r="C188" s="179"/>
      <c r="D188" s="113">
        <f>IF(Table10[[#This Row],[Current Age]]&gt;19,"Men's",IF(E188&gt;15,"U19",IF(E188&gt;13,"U15",IF(E188&gt;11,"U13",IF(E188&gt;0,"U11",0)))))</f>
        <v>0</v>
      </c>
      <c r="E188" s="113">
        <f>IFERROR(IF(Table10[[#This Row],[Year]]&gt;0,$E$1-Table10[[#This Row],[Year]],0),"")</f>
        <v>0</v>
      </c>
    </row>
    <row r="189" spans="1:8">
      <c r="A189" s="18">
        <v>1186</v>
      </c>
      <c r="B189" s="186" t="s">
        <v>302</v>
      </c>
      <c r="C189" s="17"/>
      <c r="D189" s="113">
        <f>IF(Table10[[#This Row],[Current Age]]&gt;19,"Men's",IF(E189&gt;15,"U19",IF(E189&gt;13,"U15",IF(E189&gt;11,"U13",IF(E189&gt;0,"U11",0)))))</f>
        <v>0</v>
      </c>
      <c r="E189" s="113">
        <f>IFERROR(IF(Table10[[#This Row],[Year]]&gt;0,$E$1-Table10[[#This Row],[Year]],0),"")</f>
        <v>0</v>
      </c>
    </row>
    <row r="190" spans="1:8">
      <c r="A190" s="178">
        <v>1187</v>
      </c>
      <c r="B190" s="185" t="s">
        <v>303</v>
      </c>
      <c r="C190" s="179"/>
      <c r="D190" s="113">
        <f>IF(Table10[[#This Row],[Current Age]]&gt;19,"Men's",IF(E190&gt;15,"U19",IF(E190&gt;13,"U15",IF(E190&gt;11,"U13",IF(E190&gt;0,"U11",0)))))</f>
        <v>0</v>
      </c>
      <c r="E190" s="113">
        <f>IFERROR(IF(Table10[[#This Row],[Year]]&gt;0,$E$1-Table10[[#This Row],[Year]],0),"")</f>
        <v>0</v>
      </c>
    </row>
    <row r="191" spans="1:8">
      <c r="A191" s="18">
        <v>1188</v>
      </c>
      <c r="B191" s="186" t="s">
        <v>304</v>
      </c>
      <c r="C191" s="17"/>
      <c r="D191" s="113">
        <f>IF(Table10[[#This Row],[Current Age]]&gt;19,"Men's",IF(E191&gt;15,"U19",IF(E191&gt;13,"U15",IF(E191&gt;11,"U13",IF(E191&gt;0,"U11",0)))))</f>
        <v>0</v>
      </c>
      <c r="E191" s="113">
        <f>IFERROR(IF(Table10[[#This Row],[Year]]&gt;0,$E$1-Table10[[#This Row],[Year]],0),"")</f>
        <v>0</v>
      </c>
    </row>
    <row r="192" spans="1:8">
      <c r="A192" s="178">
        <v>1189</v>
      </c>
      <c r="B192" s="185" t="s">
        <v>305</v>
      </c>
      <c r="C192" s="179" t="s">
        <v>25</v>
      </c>
      <c r="D192" s="113">
        <f>IF(Table10[[#This Row],[Current Age]]&gt;19,"Men's",IF(E192&gt;15,"U19",IF(E192&gt;13,"U15",IF(E192&gt;11,"U13",IF(E192&gt;0,"U11",0)))))</f>
        <v>0</v>
      </c>
      <c r="E192" s="113">
        <f>IFERROR(IF(Table10[[#This Row],[Year]]&gt;0,$E$1-Table10[[#This Row],[Year]],0),"")</f>
        <v>0</v>
      </c>
    </row>
    <row r="193" spans="1:8">
      <c r="A193" s="18">
        <v>1190</v>
      </c>
      <c r="B193" s="186" t="s">
        <v>306</v>
      </c>
      <c r="C193" s="17" t="s">
        <v>101</v>
      </c>
      <c r="D193" s="113">
        <f>IF(Table10[[#This Row],[Current Age]]&gt;19,"Men's",IF(E193&gt;15,"U19",IF(E193&gt;13,"U15",IF(E193&gt;11,"U13",IF(E193&gt;0,"U11",0)))))</f>
        <v>0</v>
      </c>
      <c r="E193" s="113">
        <f>IFERROR(IF(Table10[[#This Row],[Year]]&gt;0,$E$1-Table10[[#This Row],[Year]],0),"")</f>
        <v>0</v>
      </c>
    </row>
    <row r="194" spans="1:8">
      <c r="A194" s="178">
        <v>1191</v>
      </c>
      <c r="B194" s="185" t="s">
        <v>307</v>
      </c>
      <c r="C194" s="179" t="s">
        <v>101</v>
      </c>
      <c r="D194" s="113">
        <f>IF(Table10[[#This Row],[Current Age]]&gt;19,"Men's",IF(E194&gt;15,"U19",IF(E194&gt;13,"U15",IF(E194&gt;11,"U13",IF(E194&gt;0,"U11",0)))))</f>
        <v>0</v>
      </c>
      <c r="E194" s="113">
        <f>IFERROR(IF(Table10[[#This Row],[Year]]&gt;0,$E$1-Table10[[#This Row],[Year]],0),"")</f>
        <v>0</v>
      </c>
    </row>
    <row r="195" spans="1:8">
      <c r="A195" s="18">
        <v>1192</v>
      </c>
      <c r="B195" s="186" t="s">
        <v>308</v>
      </c>
      <c r="C195" s="17"/>
      <c r="D195" s="113">
        <f>IF(Table10[[#This Row],[Current Age]]&gt;19,"Men's",IF(E195&gt;15,"U19",IF(E195&gt;13,"U15",IF(E195&gt;11,"U13",IF(E195&gt;0,"U11",0)))))</f>
        <v>0</v>
      </c>
      <c r="E195" s="113">
        <f>IFERROR(IF(Table10[[#This Row],[Year]]&gt;0,$E$1-Table10[[#This Row],[Year]],0),"")</f>
        <v>0</v>
      </c>
    </row>
    <row r="196" spans="1:8">
      <c r="A196" s="178">
        <v>1193</v>
      </c>
      <c r="B196" s="185" t="s">
        <v>309</v>
      </c>
      <c r="C196" s="179"/>
      <c r="D196" s="113">
        <f>IF(Table10[[#This Row],[Current Age]]&gt;19,"Men's",IF(E196&gt;15,"U19",IF(E196&gt;13,"U15",IF(E196&gt;11,"U13",IF(E196&gt;0,"U11",0)))))</f>
        <v>0</v>
      </c>
      <c r="E196" s="113">
        <f>IFERROR(IF(Table10[[#This Row],[Year]]&gt;0,$E$1-Table10[[#This Row],[Year]],0),"")</f>
        <v>0</v>
      </c>
    </row>
    <row r="197" spans="1:8">
      <c r="A197" s="18">
        <v>1194</v>
      </c>
      <c r="B197" s="186" t="s">
        <v>310</v>
      </c>
      <c r="C197" s="17" t="s">
        <v>298</v>
      </c>
      <c r="D197" s="113">
        <f>IF(Table10[[#This Row],[Current Age]]&gt;19,"Men's",IF(E197&gt;15,"U19",IF(E197&gt;13,"U15",IF(E197&gt;11,"U13",IF(E197&gt;0,"U11",0)))))</f>
        <v>0</v>
      </c>
      <c r="E197" s="113">
        <f>IFERROR(IF(Table10[[#This Row],[Year]]&gt;0,$E$1-Table10[[#This Row],[Year]],0),"")</f>
        <v>0</v>
      </c>
    </row>
    <row r="198" spans="1:8">
      <c r="A198" s="178">
        <v>1195</v>
      </c>
      <c r="B198" s="185" t="s">
        <v>311</v>
      </c>
      <c r="C198" s="179"/>
      <c r="D198" s="113">
        <f>IF(Table10[[#This Row],[Current Age]]&gt;19,"Men's",IF(E198&gt;15,"U19",IF(E198&gt;13,"U15",IF(E198&gt;11,"U13",IF(E198&gt;0,"U11",0)))))</f>
        <v>0</v>
      </c>
      <c r="E198" s="113">
        <f>IFERROR(IF(Table10[[#This Row],[Year]]&gt;0,$E$1-Table10[[#This Row],[Year]],0),"")</f>
        <v>0</v>
      </c>
    </row>
    <row r="199" spans="1:8">
      <c r="A199" s="18">
        <v>1196</v>
      </c>
      <c r="B199" s="186" t="s">
        <v>312</v>
      </c>
      <c r="C199" s="17" t="s">
        <v>171</v>
      </c>
      <c r="D199" s="113">
        <f>IF(Table10[[#This Row],[Current Age]]&gt;19,"Men's",IF(E199&gt;15,"U19",IF(E199&gt;13,"U15",IF(E199&gt;11,"U13",IF(E199&gt;0,"U11",0)))))</f>
        <v>0</v>
      </c>
      <c r="E199" s="113">
        <f>IFERROR(IF(Table10[[#This Row],[Year]]&gt;0,$E$1-Table10[[#This Row],[Year]],0),"")</f>
        <v>0</v>
      </c>
    </row>
    <row r="200" spans="1:8">
      <c r="A200" s="178">
        <v>1197</v>
      </c>
      <c r="B200" s="185" t="s">
        <v>313</v>
      </c>
      <c r="C200" s="179" t="s">
        <v>17</v>
      </c>
      <c r="D200" s="113">
        <f>IF(Table10[[#This Row],[Current Age]]&gt;19,"Men's",IF(E200&gt;15,"U19",IF(E200&gt;13,"U15",IF(E200&gt;11,"U13",IF(E200&gt;0,"U11",0)))))</f>
        <v>0</v>
      </c>
      <c r="E200" s="113">
        <f>IFERROR(IF(Table10[[#This Row],[Year]]&gt;0,$E$1-Table10[[#This Row],[Year]],0),"")</f>
        <v>0</v>
      </c>
    </row>
    <row r="201" spans="1:8">
      <c r="A201" s="18">
        <v>1198</v>
      </c>
      <c r="B201" s="186" t="s">
        <v>314</v>
      </c>
      <c r="C201" s="17" t="s">
        <v>101</v>
      </c>
      <c r="D201" s="113" t="str">
        <f>IF(Table10[[#This Row],[Current Age]]&gt;19,"Men's",IF(E201&gt;15,"U19",IF(E201&gt;13,"U15",IF(E201&gt;11,"U13",IF(E201&gt;0,"U11",0)))))</f>
        <v>Men's</v>
      </c>
      <c r="E201" s="113">
        <f>IFERROR(IF(Table10[[#This Row],[Year]]&gt;0,$E$1-Table10[[#This Row],[Year]],0),"")</f>
        <v>68</v>
      </c>
      <c r="F201" s="113">
        <v>1957</v>
      </c>
      <c r="G201" s="113">
        <v>3</v>
      </c>
      <c r="H201" s="113">
        <v>28</v>
      </c>
    </row>
    <row r="202" spans="1:8">
      <c r="A202" s="178">
        <v>1199</v>
      </c>
      <c r="B202" s="185" t="s">
        <v>315</v>
      </c>
      <c r="C202" s="179"/>
      <c r="D202" s="113">
        <f>IF(Table10[[#This Row],[Current Age]]&gt;19,"Men's",IF(E202&gt;15,"U19",IF(E202&gt;13,"U15",IF(E202&gt;11,"U13",IF(E202&gt;0,"U11",0)))))</f>
        <v>0</v>
      </c>
      <c r="E202" s="113">
        <f>IFERROR(IF(Table10[[#This Row],[Year]]&gt;0,$E$1-Table10[[#This Row],[Year]],0),"")</f>
        <v>0</v>
      </c>
    </row>
    <row r="203" spans="1:8">
      <c r="A203" s="18">
        <v>1200</v>
      </c>
      <c r="B203" s="186" t="s">
        <v>316</v>
      </c>
      <c r="C203" s="17"/>
      <c r="D203" s="113">
        <f>IF(Table10[[#This Row],[Current Age]]&gt;19,"Men's",IF(E203&gt;15,"U19",IF(E203&gt;13,"U15",IF(E203&gt;11,"U13",IF(E203&gt;0,"U11",0)))))</f>
        <v>0</v>
      </c>
      <c r="E203" s="113">
        <f>IFERROR(IF(Table10[[#This Row],[Year]]&gt;0,$E$1-Table10[[#This Row],[Year]],0),"")</f>
        <v>0</v>
      </c>
    </row>
    <row r="204" spans="1:8">
      <c r="A204" s="178">
        <v>1201</v>
      </c>
      <c r="B204" s="185" t="s">
        <v>317</v>
      </c>
      <c r="C204" s="179"/>
      <c r="D204" s="113">
        <f>IF(Table10[[#This Row],[Current Age]]&gt;19,"Men's",IF(E204&gt;15,"U19",IF(E204&gt;13,"U15",IF(E204&gt;11,"U13",IF(E204&gt;0,"U11",0)))))</f>
        <v>0</v>
      </c>
      <c r="E204" s="113">
        <f>IFERROR(IF(Table10[[#This Row],[Year]]&gt;0,$E$1-Table10[[#This Row],[Year]],0),"")</f>
        <v>0</v>
      </c>
    </row>
    <row r="205" spans="1:8">
      <c r="A205" s="18">
        <v>1202</v>
      </c>
      <c r="B205" s="186" t="s">
        <v>318</v>
      </c>
      <c r="C205" s="17" t="s">
        <v>101</v>
      </c>
      <c r="D205" s="113" t="str">
        <f>IF(Table10[[#This Row],[Current Age]]&gt;19,"Men's",IF(E205&gt;15,"U19",IF(E205&gt;13,"U15",IF(E205&gt;11,"U13",IF(E205&gt;0,"U11",0)))))</f>
        <v>Men's</v>
      </c>
      <c r="E205" s="113">
        <f>IFERROR(IF(Table10[[#This Row],[Year]]&gt;0,$E$1-Table10[[#This Row],[Year]],0),"")</f>
        <v>47</v>
      </c>
      <c r="F205" s="113">
        <v>1978</v>
      </c>
      <c r="G205" s="113">
        <v>10</v>
      </c>
      <c r="H205" s="113">
        <v>2</v>
      </c>
    </row>
    <row r="206" spans="1:8">
      <c r="A206" s="178">
        <v>1203</v>
      </c>
      <c r="B206" s="185" t="s">
        <v>319</v>
      </c>
      <c r="C206" s="179" t="s">
        <v>25</v>
      </c>
      <c r="D206" s="113">
        <f>IF(Table10[[#This Row],[Current Age]]&gt;19,"Men's",IF(E206&gt;15,"U19",IF(E206&gt;13,"U15",IF(E206&gt;11,"U13",IF(E206&gt;0,"U11",0)))))</f>
        <v>0</v>
      </c>
      <c r="E206" s="113">
        <f>IFERROR(IF(Table10[[#This Row],[Year]]&gt;0,$E$1-Table10[[#This Row],[Year]],0),"")</f>
        <v>0</v>
      </c>
    </row>
    <row r="207" spans="1:8">
      <c r="A207" s="18">
        <v>1204</v>
      </c>
      <c r="B207" s="186" t="s">
        <v>320</v>
      </c>
      <c r="C207" s="17" t="s">
        <v>288</v>
      </c>
      <c r="D207" s="113">
        <f>IF(Table10[[#This Row],[Current Age]]&gt;19,"Men's",IF(E207&gt;15,"U19",IF(E207&gt;13,"U15",IF(E207&gt;11,"U13",IF(E207&gt;0,"U11",0)))))</f>
        <v>0</v>
      </c>
      <c r="E207" s="113">
        <f>IFERROR(IF(Table10[[#This Row],[Year]]&gt;0,$E$1-Table10[[#This Row],[Year]],0),"")</f>
        <v>0</v>
      </c>
    </row>
    <row r="208" spans="1:8">
      <c r="A208" s="178">
        <v>1205</v>
      </c>
      <c r="B208" s="185" t="s">
        <v>321</v>
      </c>
      <c r="C208" s="179" t="s">
        <v>101</v>
      </c>
      <c r="D208" s="113">
        <f>IF(Table10[[#This Row],[Current Age]]&gt;19,"Men's",IF(E208&gt;15,"U19",IF(E208&gt;13,"U15",IF(E208&gt;11,"U13",IF(E208&gt;0,"U11",0)))))</f>
        <v>0</v>
      </c>
      <c r="E208" s="113">
        <f>IFERROR(IF(Table10[[#This Row],[Year]]&gt;0,$E$1-Table10[[#This Row],[Year]],0),"")</f>
        <v>0</v>
      </c>
    </row>
    <row r="209" spans="1:8">
      <c r="A209" s="18">
        <v>1206</v>
      </c>
      <c r="B209" s="186" t="s">
        <v>322</v>
      </c>
      <c r="C209" s="17"/>
      <c r="D209" s="113">
        <f>IF(Table10[[#This Row],[Current Age]]&gt;19,"Men's",IF(E209&gt;15,"U19",IF(E209&gt;13,"U15",IF(E209&gt;11,"U13",IF(E209&gt;0,"U11",0)))))</f>
        <v>0</v>
      </c>
      <c r="E209" s="113">
        <f>IFERROR(IF(Table10[[#This Row],[Year]]&gt;0,$E$1-Table10[[#This Row],[Year]],0),"")</f>
        <v>0</v>
      </c>
    </row>
    <row r="210" spans="1:8">
      <c r="A210" s="178">
        <v>1207</v>
      </c>
      <c r="B210" s="185" t="s">
        <v>323</v>
      </c>
      <c r="C210" s="179" t="s">
        <v>17</v>
      </c>
      <c r="D210" s="113" t="str">
        <f>IF(Table10[[#This Row],[Current Age]]&gt;19,"Men's",IF(E210&gt;15,"U19",IF(E210&gt;13,"U15",IF(E210&gt;11,"U13",IF(E210&gt;0,"U11",0)))))</f>
        <v>Men's</v>
      </c>
      <c r="E210" s="113">
        <f>IFERROR(IF(Table10[[#This Row],[Year]]&gt;0,$E$1-Table10[[#This Row],[Year]],0),"")</f>
        <v>25</v>
      </c>
      <c r="F210" s="113">
        <v>2000</v>
      </c>
      <c r="G210" s="113">
        <v>6</v>
      </c>
      <c r="H210" s="113">
        <v>23</v>
      </c>
    </row>
    <row r="211" spans="1:8">
      <c r="A211" s="18">
        <v>1208</v>
      </c>
      <c r="B211" s="186" t="s">
        <v>324</v>
      </c>
      <c r="C211" s="17" t="s">
        <v>25</v>
      </c>
      <c r="D211" s="113">
        <f>IF(Table10[[#This Row],[Current Age]]&gt;19,"Men's",IF(E211&gt;15,"U19",IF(E211&gt;13,"U15",IF(E211&gt;11,"U13",IF(E211&gt;0,"U11",0)))))</f>
        <v>0</v>
      </c>
      <c r="E211" s="113">
        <f>IFERROR(IF(Table10[[#This Row],[Year]]&gt;0,$E$1-Table10[[#This Row],[Year]],0),"")</f>
        <v>0</v>
      </c>
    </row>
    <row r="212" spans="1:8">
      <c r="A212" s="178">
        <v>1209</v>
      </c>
      <c r="B212" s="185" t="s">
        <v>325</v>
      </c>
      <c r="C212" s="179"/>
      <c r="D212" s="113">
        <f>IF(Table10[[#This Row],[Current Age]]&gt;19,"Men's",IF(E212&gt;15,"U19",IF(E212&gt;13,"U15",IF(E212&gt;11,"U13",IF(E212&gt;0,"U11",0)))))</f>
        <v>0</v>
      </c>
      <c r="E212" s="113">
        <f>IFERROR(IF(Table10[[#This Row],[Year]]&gt;0,$E$1-Table10[[#This Row],[Year]],0),"")</f>
        <v>0</v>
      </c>
    </row>
    <row r="213" spans="1:8">
      <c r="A213" s="18">
        <v>1210</v>
      </c>
      <c r="B213" s="186" t="s">
        <v>326</v>
      </c>
      <c r="C213" s="17" t="s">
        <v>25</v>
      </c>
      <c r="D213" s="113">
        <f>IF(Table10[[#This Row],[Current Age]]&gt;19,"Men's",IF(E213&gt;15,"U19",IF(E213&gt;13,"U15",IF(E213&gt;11,"U13",IF(E213&gt;0,"U11",0)))))</f>
        <v>0</v>
      </c>
      <c r="E213" s="113">
        <f>IFERROR(IF(Table10[[#This Row],[Year]]&gt;0,$E$1-Table10[[#This Row],[Year]],0),"")</f>
        <v>0</v>
      </c>
    </row>
    <row r="214" spans="1:8">
      <c r="A214" s="178">
        <v>1211</v>
      </c>
      <c r="B214" s="185" t="s">
        <v>327</v>
      </c>
      <c r="C214" s="179" t="s">
        <v>41</v>
      </c>
      <c r="D214" s="113" t="str">
        <f>IF(Table10[[#This Row],[Current Age]]&gt;19,"Men's",IF(E214&gt;15,"U19",IF(E214&gt;13,"U15",IF(E214&gt;11,"U13",IF(E214&gt;0,"U11",0)))))</f>
        <v>Men's</v>
      </c>
      <c r="E214" s="113">
        <f>IFERROR(IF(Table10[[#This Row],[Year]]&gt;0,$E$1-Table10[[#This Row],[Year]],0),"")</f>
        <v>50</v>
      </c>
      <c r="F214" s="113">
        <v>1975</v>
      </c>
      <c r="G214" s="113">
        <v>1</v>
      </c>
      <c r="H214" s="113">
        <v>20</v>
      </c>
    </row>
    <row r="215" spans="1:8">
      <c r="A215" s="18">
        <v>1212</v>
      </c>
      <c r="B215" s="186" t="s">
        <v>328</v>
      </c>
      <c r="C215" s="17" t="s">
        <v>101</v>
      </c>
      <c r="D215" s="113">
        <f>IF(Table10[[#This Row],[Current Age]]&gt;19,"Men's",IF(E215&gt;15,"U19",IF(E215&gt;13,"U15",IF(E215&gt;11,"U13",IF(E215&gt;0,"U11",0)))))</f>
        <v>0</v>
      </c>
      <c r="E215" s="113">
        <f>IFERROR(IF(Table10[[#This Row],[Year]]&gt;0,$E$1-Table10[[#This Row],[Year]],0),"")</f>
        <v>0</v>
      </c>
    </row>
    <row r="216" spans="1:8">
      <c r="A216" s="178">
        <v>1213</v>
      </c>
      <c r="B216" s="185" t="s">
        <v>329</v>
      </c>
      <c r="C216" s="179"/>
      <c r="D216" s="113">
        <f>IF(Table10[[#This Row],[Current Age]]&gt;19,"Men's",IF(E216&gt;15,"U19",IF(E216&gt;13,"U15",IF(E216&gt;11,"U13",IF(E216&gt;0,"U11",0)))))</f>
        <v>0</v>
      </c>
      <c r="E216" s="113">
        <f>IFERROR(IF(Table10[[#This Row],[Year]]&gt;0,$E$1-Table10[[#This Row],[Year]],0),"")</f>
        <v>0</v>
      </c>
    </row>
    <row r="217" spans="1:8">
      <c r="A217" s="18">
        <v>1214</v>
      </c>
      <c r="B217" s="186" t="s">
        <v>330</v>
      </c>
      <c r="C217" s="17"/>
      <c r="D217" s="113">
        <f>IF(Table10[[#This Row],[Current Age]]&gt;19,"Men's",IF(E217&gt;15,"U19",IF(E217&gt;13,"U15",IF(E217&gt;11,"U13",IF(E217&gt;0,"U11",0)))))</f>
        <v>0</v>
      </c>
      <c r="E217" s="113">
        <f>IFERROR(IF(Table10[[#This Row],[Year]]&gt;0,$E$1-Table10[[#This Row],[Year]],0),"")</f>
        <v>0</v>
      </c>
    </row>
    <row r="218" spans="1:8">
      <c r="A218" s="178">
        <v>1215</v>
      </c>
      <c r="B218" s="185" t="s">
        <v>331</v>
      </c>
      <c r="C218" s="179" t="s">
        <v>101</v>
      </c>
      <c r="D218" s="113" t="str">
        <f>IF(Table10[[#This Row],[Current Age]]&gt;19,"Men's",IF(E218&gt;15,"U19",IF(E218&gt;13,"U15",IF(E218&gt;11,"U13",IF(E218&gt;0,"U11",0)))))</f>
        <v>Men's</v>
      </c>
      <c r="E218" s="113">
        <f>IFERROR(IF(Table10[[#This Row],[Year]]&gt;0,$E$1-Table10[[#This Row],[Year]],0),"")</f>
        <v>23</v>
      </c>
      <c r="F218" s="113">
        <v>2002</v>
      </c>
      <c r="G218" s="113">
        <v>7</v>
      </c>
      <c r="H218" s="113">
        <v>17</v>
      </c>
    </row>
    <row r="219" spans="1:8">
      <c r="A219" s="18">
        <v>1216</v>
      </c>
      <c r="B219" s="186" t="s">
        <v>332</v>
      </c>
      <c r="C219" s="17" t="s">
        <v>288</v>
      </c>
      <c r="D219" s="113">
        <f>IF(Table10[[#This Row],[Current Age]]&gt;19,"Men's",IF(E219&gt;15,"U19",IF(E219&gt;13,"U15",IF(E219&gt;11,"U13",IF(E219&gt;0,"U11",0)))))</f>
        <v>0</v>
      </c>
      <c r="E219" s="113">
        <f>IFERROR(IF(Table10[[#This Row],[Year]]&gt;0,$E$1-Table10[[#This Row],[Year]],0),"")</f>
        <v>0</v>
      </c>
    </row>
    <row r="220" spans="1:8">
      <c r="A220" s="178">
        <v>1217</v>
      </c>
      <c r="B220" s="185" t="s">
        <v>333</v>
      </c>
      <c r="C220" s="179" t="s">
        <v>29</v>
      </c>
      <c r="D220" s="113">
        <f>IF(Table10[[#This Row],[Current Age]]&gt;19,"Men's",IF(E220&gt;15,"U19",IF(E220&gt;13,"U15",IF(E220&gt;11,"U13",IF(E220&gt;0,"U11",0)))))</f>
        <v>0</v>
      </c>
      <c r="E220" s="113">
        <f>IFERROR(IF(Table10[[#This Row],[Year]]&gt;0,$E$1-Table10[[#This Row],[Year]],0),"")</f>
        <v>0</v>
      </c>
    </row>
    <row r="221" spans="1:8">
      <c r="A221" s="18">
        <v>1218</v>
      </c>
      <c r="B221" s="186" t="s">
        <v>334</v>
      </c>
      <c r="C221" s="17" t="s">
        <v>109</v>
      </c>
      <c r="D221" s="113" t="str">
        <f>IF(Table10[[#This Row],[Current Age]]&gt;19,"Men's",IF(E221&gt;15,"U19",IF(E221&gt;13,"U15",IF(E221&gt;11,"U13",IF(E221&gt;0,"U11",0)))))</f>
        <v>Men's</v>
      </c>
      <c r="E221" s="113">
        <f>IFERROR(IF(Table10[[#This Row],[Year]]&gt;0,$E$1-Table10[[#This Row],[Year]],0),"")</f>
        <v>22</v>
      </c>
      <c r="F221" s="113">
        <v>2003</v>
      </c>
      <c r="G221" s="113">
        <v>4</v>
      </c>
      <c r="H221" s="113">
        <v>12</v>
      </c>
    </row>
    <row r="222" spans="1:8">
      <c r="A222" s="178">
        <v>1219</v>
      </c>
      <c r="B222" s="185" t="s">
        <v>335</v>
      </c>
      <c r="C222" s="179" t="s">
        <v>68</v>
      </c>
      <c r="D222" s="113">
        <f>IF(Table10[[#This Row],[Current Age]]&gt;19,"Men's",IF(E222&gt;15,"U19",IF(E222&gt;13,"U15",IF(E222&gt;11,"U13",IF(E222&gt;0,"U11",0)))))</f>
        <v>0</v>
      </c>
      <c r="E222" s="113">
        <f>IFERROR(IF(Table10[[#This Row],[Year]]&gt;0,$E$1-Table10[[#This Row],[Year]],0),"")</f>
        <v>0</v>
      </c>
    </row>
    <row r="223" spans="1:8">
      <c r="A223" s="18">
        <v>1220</v>
      </c>
      <c r="B223" s="186" t="s">
        <v>336</v>
      </c>
      <c r="C223" s="17" t="s">
        <v>101</v>
      </c>
      <c r="D223" s="113" t="str">
        <f>IF(Table10[[#This Row],[Current Age]]&gt;19,"Men's",IF(E223&gt;15,"U19",IF(E223&gt;13,"U15",IF(E223&gt;11,"U13",IF(E223&gt;0,"U11",0)))))</f>
        <v>Men's</v>
      </c>
      <c r="E223" s="113">
        <f>IFERROR(IF(Table10[[#This Row],[Year]]&gt;0,$E$1-Table10[[#This Row],[Year]],0),"")</f>
        <v>23</v>
      </c>
      <c r="F223" s="113">
        <v>2002</v>
      </c>
      <c r="G223" s="113">
        <v>6</v>
      </c>
      <c r="H223" s="113">
        <v>8</v>
      </c>
    </row>
    <row r="224" spans="1:8">
      <c r="A224" s="178">
        <v>1221</v>
      </c>
      <c r="B224" s="185" t="s">
        <v>337</v>
      </c>
      <c r="C224" s="179" t="s">
        <v>210</v>
      </c>
      <c r="D224" s="113" t="str">
        <f>IF(Table10[[#This Row],[Current Age]]&gt;19,"Men's",IF(E224&gt;15,"U19",IF(E224&gt;13,"U15",IF(E224&gt;11,"U13",IF(E224&gt;0,"U11",0)))))</f>
        <v>Men's</v>
      </c>
      <c r="E224" s="113">
        <f>IFERROR(IF(Table10[[#This Row],[Year]]&gt;0,$E$1-Table10[[#This Row],[Year]],0),"")</f>
        <v>23</v>
      </c>
      <c r="F224" s="113">
        <v>2002</v>
      </c>
      <c r="G224" s="113">
        <v>1</v>
      </c>
      <c r="H224" s="113">
        <v>11</v>
      </c>
    </row>
    <row r="225" spans="1:8">
      <c r="A225" s="18">
        <v>1222</v>
      </c>
      <c r="B225" s="186" t="s">
        <v>338</v>
      </c>
      <c r="C225" s="17" t="s">
        <v>25</v>
      </c>
      <c r="D225" s="113">
        <f>IF(Table10[[#This Row],[Current Age]]&gt;19,"Men's",IF(E225&gt;15,"U19",IF(E225&gt;13,"U15",IF(E225&gt;11,"U13",IF(E225&gt;0,"U11",0)))))</f>
        <v>0</v>
      </c>
      <c r="E225" s="113">
        <f>IFERROR(IF(Table10[[#This Row],[Year]]&gt;0,$E$1-Table10[[#This Row],[Year]],0),"")</f>
        <v>0</v>
      </c>
    </row>
    <row r="226" spans="1:8">
      <c r="A226" s="178">
        <v>1223</v>
      </c>
      <c r="B226" s="185" t="s">
        <v>339</v>
      </c>
      <c r="C226" s="179" t="s">
        <v>68</v>
      </c>
      <c r="D226" s="113" t="str">
        <f>IF(Table10[[#This Row],[Current Age]]&gt;19,"Men's",IF(E226&gt;15,"U19",IF(E226&gt;13,"U15",IF(E226&gt;11,"U13",IF(E226&gt;0,"U11",0)))))</f>
        <v>Men's</v>
      </c>
      <c r="E226" s="113">
        <f>IFERROR(IF(Table10[[#This Row],[Year]]&gt;0,$E$1-Table10[[#This Row],[Year]],0),"")</f>
        <v>23</v>
      </c>
      <c r="F226" s="188">
        <v>2002</v>
      </c>
      <c r="G226" s="188">
        <v>11</v>
      </c>
      <c r="H226" s="188">
        <v>16</v>
      </c>
    </row>
    <row r="227" spans="1:8">
      <c r="A227" s="18">
        <v>1224</v>
      </c>
      <c r="B227" s="186" t="s">
        <v>340</v>
      </c>
      <c r="C227" s="17" t="s">
        <v>234</v>
      </c>
      <c r="D227" s="113">
        <f>IF(Table10[[#This Row],[Current Age]]&gt;19,"Men's",IF(E227&gt;15,"U19",IF(E227&gt;13,"U15",IF(E227&gt;11,"U13",IF(E227&gt;0,"U11",0)))))</f>
        <v>0</v>
      </c>
      <c r="E227" s="113">
        <f>IFERROR(IF(Table10[[#This Row],[Year]]&gt;0,$E$1-Table10[[#This Row],[Year]],0),"")</f>
        <v>0</v>
      </c>
    </row>
    <row r="228" spans="1:8">
      <c r="A228" s="178">
        <v>1225</v>
      </c>
      <c r="B228" s="185" t="s">
        <v>341</v>
      </c>
      <c r="C228" s="179" t="s">
        <v>68</v>
      </c>
      <c r="D228" s="113" t="str">
        <f>IF(Table10[[#This Row],[Current Age]]&gt;19,"Men's",IF(E228&gt;15,"U19",IF(E228&gt;13,"U15",IF(E228&gt;11,"U13",IF(E228&gt;0,"U11",0)))))</f>
        <v>Men's</v>
      </c>
      <c r="E228" s="113">
        <f>IFERROR(IF(Table10[[#This Row],[Year]]&gt;0,$E$1-Table10[[#This Row],[Year]],0),"")</f>
        <v>23</v>
      </c>
      <c r="F228" s="113">
        <v>2002</v>
      </c>
      <c r="G228" s="113">
        <v>1</v>
      </c>
      <c r="H228" s="113">
        <v>16</v>
      </c>
    </row>
    <row r="229" spans="1:8">
      <c r="A229" s="18">
        <v>1226</v>
      </c>
      <c r="B229" s="186" t="s">
        <v>342</v>
      </c>
      <c r="C229" s="17" t="s">
        <v>101</v>
      </c>
      <c r="D229" s="113" t="str">
        <f>IF(Table10[[#This Row],[Current Age]]&gt;19,"Men's",IF(E229&gt;15,"U19",IF(E229&gt;13,"U15",IF(E229&gt;11,"U13",IF(E229&gt;0,"U11",0)))))</f>
        <v>Men's</v>
      </c>
      <c r="E229" s="113">
        <f>IFERROR(IF(Table10[[#This Row],[Year]]&gt;0,$E$1-Table10[[#This Row],[Year]],0),"")</f>
        <v>26</v>
      </c>
      <c r="F229" s="113">
        <v>1999</v>
      </c>
      <c r="G229" s="113">
        <v>2</v>
      </c>
      <c r="H229" s="113">
        <v>19</v>
      </c>
    </row>
    <row r="230" spans="1:8">
      <c r="A230" s="178">
        <v>1227</v>
      </c>
      <c r="B230" s="185" t="s">
        <v>343</v>
      </c>
      <c r="C230" s="179" t="s">
        <v>109</v>
      </c>
      <c r="D230" s="113">
        <f>IF(Table10[[#This Row],[Current Age]]&gt;19,"Men's",IF(E230&gt;15,"U19",IF(E230&gt;13,"U15",IF(E230&gt;11,"U13",IF(E230&gt;0,"U11",0)))))</f>
        <v>0</v>
      </c>
      <c r="E230" s="113">
        <f>IFERROR(IF(Table10[[#This Row],[Year]]&gt;0,$E$1-Table10[[#This Row],[Year]],0),"")</f>
        <v>0</v>
      </c>
    </row>
    <row r="231" spans="1:8">
      <c r="A231" s="18">
        <v>1228</v>
      </c>
      <c r="B231" s="186" t="s">
        <v>344</v>
      </c>
      <c r="C231" s="17" t="s">
        <v>17</v>
      </c>
      <c r="D231" s="113" t="str">
        <f>IF(Table10[[#This Row],[Current Age]]&gt;19,"Men's",IF(E231&gt;15,"U19",IF(E231&gt;13,"U15",IF(E231&gt;11,"U13",IF(E231&gt;0,"U11",0)))))</f>
        <v>Men's</v>
      </c>
      <c r="E231" s="113">
        <f>IFERROR(IF(Table10[[#This Row],[Year]]&gt;0,$E$1-Table10[[#This Row],[Year]],0),"")</f>
        <v>24</v>
      </c>
      <c r="F231" s="113">
        <v>2001</v>
      </c>
      <c r="G231" s="113">
        <v>9</v>
      </c>
      <c r="H231" s="113">
        <v>12</v>
      </c>
    </row>
    <row r="232" spans="1:8">
      <c r="A232" s="178">
        <v>1229</v>
      </c>
      <c r="B232" s="185" t="s">
        <v>345</v>
      </c>
      <c r="C232" s="179" t="s">
        <v>101</v>
      </c>
      <c r="D232" s="113" t="str">
        <f>IF(Table10[[#This Row],[Current Age]]&gt;19,"Men's",IF(E232&gt;15,"U19",IF(E232&gt;13,"U15",IF(E232&gt;11,"U13",IF(E232&gt;0,"U11",0)))))</f>
        <v>Men's</v>
      </c>
      <c r="E232" s="113">
        <f>IFERROR(IF(Table10[[#This Row],[Year]]&gt;0,$E$1-Table10[[#This Row],[Year]],0),"")</f>
        <v>25</v>
      </c>
      <c r="F232" s="113">
        <v>2000</v>
      </c>
      <c r="G232" s="113">
        <v>2</v>
      </c>
      <c r="H232" s="113">
        <v>7</v>
      </c>
    </row>
    <row r="233" spans="1:8">
      <c r="A233" s="18">
        <v>1230</v>
      </c>
      <c r="B233" s="186" t="s">
        <v>346</v>
      </c>
      <c r="C233" s="17" t="s">
        <v>125</v>
      </c>
      <c r="D233" s="113" t="str">
        <f>IF(Table10[[#This Row],[Current Age]]&gt;19,"Men's",IF(E233&gt;15,"U19",IF(E233&gt;13,"U15",IF(E233&gt;11,"U13",IF(E233&gt;0,"U11",0)))))</f>
        <v>Men's</v>
      </c>
      <c r="E233" s="113">
        <f>IFERROR(IF(Table10[[#This Row],[Year]]&gt;0,$E$1-Table10[[#This Row],[Year]],0),"")</f>
        <v>23</v>
      </c>
      <c r="F233" s="113">
        <v>2002</v>
      </c>
      <c r="G233" s="113">
        <v>3</v>
      </c>
      <c r="H233" s="113">
        <v>4</v>
      </c>
    </row>
    <row r="234" spans="1:8">
      <c r="A234" s="178">
        <v>1231</v>
      </c>
      <c r="B234" s="185" t="s">
        <v>347</v>
      </c>
      <c r="C234" s="179" t="s">
        <v>145</v>
      </c>
      <c r="D234" s="113">
        <f>IF(Table10[[#This Row],[Current Age]]&gt;19,"Men's",IF(E234&gt;15,"U19",IF(E234&gt;13,"U15",IF(E234&gt;11,"U13",IF(E234&gt;0,"U11",0)))))</f>
        <v>0</v>
      </c>
      <c r="E234" s="113">
        <f>IFERROR(IF(Table10[[#This Row],[Year]]&gt;0,$E$1-Table10[[#This Row],[Year]],0),"")</f>
        <v>0</v>
      </c>
    </row>
    <row r="235" spans="1:8">
      <c r="A235" s="18">
        <v>1232</v>
      </c>
      <c r="B235" s="186" t="s">
        <v>348</v>
      </c>
      <c r="C235" s="17" t="s">
        <v>25</v>
      </c>
      <c r="D235" s="113" t="str">
        <f>IF(Table10[[#This Row],[Current Age]]&gt;19,"Men's",IF(E235&gt;15,"U19",IF(E235&gt;13,"U15",IF(E235&gt;11,"U13",IF(E235&gt;0,"U11",0)))))</f>
        <v>Men's</v>
      </c>
      <c r="E235" s="113">
        <f>IFERROR(IF(Table10[[#This Row],[Year]]&gt;0,$E$1-Table10[[#This Row],[Year]],0),"")</f>
        <v>24</v>
      </c>
      <c r="F235" s="113">
        <v>2001</v>
      </c>
      <c r="G235" s="113">
        <v>8</v>
      </c>
      <c r="H235" s="113">
        <v>22</v>
      </c>
    </row>
    <row r="236" spans="1:8">
      <c r="A236" s="178">
        <v>1233</v>
      </c>
      <c r="B236" s="185" t="s">
        <v>349</v>
      </c>
      <c r="C236" s="179" t="s">
        <v>33</v>
      </c>
      <c r="D236" s="113" t="str">
        <f>IF(Table10[[#This Row],[Current Age]]&gt;19,"Men's",IF(E236&gt;15,"U19",IF(E236&gt;13,"U15",IF(E236&gt;11,"U13",IF(E236&gt;0,"U11",0)))))</f>
        <v>U11</v>
      </c>
      <c r="E236" s="113">
        <f>IFERROR(IF(Table10[[#This Row],[Year]]&gt;0,$E$1-Table10[[#This Row],[Year]],0),"")</f>
        <v>11</v>
      </c>
      <c r="F236" s="113">
        <v>2014</v>
      </c>
      <c r="G236" s="113">
        <v>12</v>
      </c>
      <c r="H236" s="113">
        <v>19</v>
      </c>
    </row>
    <row r="237" spans="1:8">
      <c r="A237" s="18">
        <v>1234</v>
      </c>
      <c r="B237" s="186" t="s">
        <v>350</v>
      </c>
      <c r="C237" s="17" t="s">
        <v>101</v>
      </c>
      <c r="D237" s="113">
        <f>IF(Table10[[#This Row],[Current Age]]&gt;19,"Men's",IF(E237&gt;15,"U19",IF(E237&gt;13,"U15",IF(E237&gt;11,"U13",IF(E237&gt;0,"U11",0)))))</f>
        <v>0</v>
      </c>
      <c r="E237" s="113">
        <f>IFERROR(IF(Table10[[#This Row],[Year]]&gt;0,$E$1-Table10[[#This Row],[Year]],0),"")</f>
        <v>0</v>
      </c>
    </row>
    <row r="238" spans="1:8">
      <c r="A238" s="178">
        <v>1235</v>
      </c>
      <c r="B238" s="185" t="s">
        <v>351</v>
      </c>
      <c r="C238" s="179" t="s">
        <v>109</v>
      </c>
      <c r="D238" s="113">
        <f>IF(Table10[[#This Row],[Current Age]]&gt;19,"Men's",IF(E238&gt;15,"U19",IF(E238&gt;13,"U15",IF(E238&gt;11,"U13",IF(E238&gt;0,"U11",0)))))</f>
        <v>0</v>
      </c>
      <c r="E238" s="113">
        <f>IFERROR(IF(Table10[[#This Row],[Year]]&gt;0,$E$1-Table10[[#This Row],[Year]],0),"")</f>
        <v>0</v>
      </c>
    </row>
    <row r="239" spans="1:8">
      <c r="A239" s="18">
        <v>1236</v>
      </c>
      <c r="B239" s="186" t="s">
        <v>352</v>
      </c>
      <c r="C239" s="17" t="s">
        <v>288</v>
      </c>
      <c r="D239" s="113">
        <f>IF(Table10[[#This Row],[Current Age]]&gt;19,"Men's",IF(E239&gt;15,"U19",IF(E239&gt;13,"U15",IF(E239&gt;11,"U13",IF(E239&gt;0,"U11",0)))))</f>
        <v>0</v>
      </c>
      <c r="E239" s="113">
        <f>IFERROR(IF(Table10[[#This Row],[Year]]&gt;0,$E$1-Table10[[#This Row],[Year]],0),"")</f>
        <v>0</v>
      </c>
    </row>
    <row r="240" spans="1:8">
      <c r="A240" s="178">
        <v>1237</v>
      </c>
      <c r="B240" s="185" t="s">
        <v>353</v>
      </c>
      <c r="C240" s="179" t="s">
        <v>101</v>
      </c>
      <c r="D240" s="113">
        <f>IF(Table10[[#This Row],[Current Age]]&gt;19,"Men's",IF(E240&gt;15,"U19",IF(E240&gt;13,"U15",IF(E240&gt;11,"U13",IF(E240&gt;0,"U11",0)))))</f>
        <v>0</v>
      </c>
      <c r="E240" s="113">
        <f>IFERROR(IF(Table10[[#This Row],[Year]]&gt;0,$E$1-Table10[[#This Row],[Year]],0),"")</f>
        <v>0</v>
      </c>
    </row>
    <row r="241" spans="1:8">
      <c r="A241" s="18">
        <v>1238</v>
      </c>
      <c r="B241" s="186" t="s">
        <v>354</v>
      </c>
      <c r="C241" s="17" t="s">
        <v>149</v>
      </c>
      <c r="D241" s="113">
        <f>IF(Table10[[#This Row],[Current Age]]&gt;19,"Men's",IF(E241&gt;15,"U19",IF(E241&gt;13,"U15",IF(E241&gt;11,"U13",IF(E241&gt;0,"U11",0)))))</f>
        <v>0</v>
      </c>
      <c r="E241" s="113">
        <f>IFERROR(IF(Table10[[#This Row],[Year]]&gt;0,$E$1-Table10[[#This Row],[Year]],0),"")</f>
        <v>0</v>
      </c>
    </row>
    <row r="242" spans="1:8">
      <c r="A242" s="178">
        <v>1239</v>
      </c>
      <c r="B242" s="185" t="s">
        <v>355</v>
      </c>
      <c r="C242" s="179" t="s">
        <v>356</v>
      </c>
      <c r="D242" s="113">
        <f>IF(Table10[[#This Row],[Current Age]]&gt;19,"Men's",IF(E242&gt;15,"U19",IF(E242&gt;13,"U15",IF(E242&gt;11,"U13",IF(E242&gt;0,"U11",0)))))</f>
        <v>0</v>
      </c>
      <c r="E242" s="113">
        <f>IFERROR(IF(Table10[[#This Row],[Year]]&gt;0,$E$1-Table10[[#This Row],[Year]],0),"")</f>
        <v>0</v>
      </c>
    </row>
    <row r="243" spans="1:8">
      <c r="A243" s="18">
        <v>1240</v>
      </c>
      <c r="B243" s="186" t="s">
        <v>357</v>
      </c>
      <c r="C243" s="17" t="s">
        <v>154</v>
      </c>
      <c r="D243" s="113" t="str">
        <f>IF(Table10[[#This Row],[Current Age]]&gt;19,"Men's",IF(E243&gt;15,"U19",IF(E243&gt;13,"U15",IF(E243&gt;11,"U13",IF(E243&gt;0,"U11",0)))))</f>
        <v>Men's</v>
      </c>
      <c r="E243" s="113">
        <f>IFERROR(IF(Table10[[#This Row],[Year]]&gt;0,$E$1-Table10[[#This Row],[Year]],0),"")</f>
        <v>25</v>
      </c>
      <c r="F243" s="113">
        <v>2000</v>
      </c>
      <c r="G243" s="113">
        <v>3</v>
      </c>
      <c r="H243" s="113">
        <v>8</v>
      </c>
    </row>
    <row r="244" spans="1:8">
      <c r="A244" s="178">
        <v>1241</v>
      </c>
      <c r="B244" s="185" t="s">
        <v>358</v>
      </c>
      <c r="C244" s="179" t="s">
        <v>17</v>
      </c>
      <c r="D244" s="113" t="str">
        <f>IF(Table10[[#This Row],[Current Age]]&gt;19,"Men's",IF(E244&gt;15,"U19",IF(E244&gt;13,"U15",IF(E244&gt;11,"U13",IF(E244&gt;0,"U11",0)))))</f>
        <v>Men's</v>
      </c>
      <c r="E244" s="113">
        <f>IFERROR(IF(Table10[[#This Row],[Year]]&gt;0,$E$1-Table10[[#This Row],[Year]],0),"")</f>
        <v>22</v>
      </c>
      <c r="F244" s="113">
        <v>2003</v>
      </c>
      <c r="G244" s="113">
        <v>11</v>
      </c>
      <c r="H244" s="113">
        <v>20</v>
      </c>
    </row>
    <row r="245" spans="1:8">
      <c r="A245" s="18">
        <v>1242</v>
      </c>
      <c r="B245" s="186" t="s">
        <v>359</v>
      </c>
      <c r="C245" s="17" t="s">
        <v>68</v>
      </c>
      <c r="D245" s="113">
        <f>IF(Table10[[#This Row],[Current Age]]&gt;19,"Men's",IF(E245&gt;15,"U19",IF(E245&gt;13,"U15",IF(E245&gt;11,"U13",IF(E245&gt;0,"U11",0)))))</f>
        <v>0</v>
      </c>
      <c r="E245" s="113">
        <f>IFERROR(IF(Table10[[#This Row],[Year]]&gt;0,$E$1-Table10[[#This Row],[Year]],0),"")</f>
        <v>0</v>
      </c>
    </row>
    <row r="246" spans="1:8">
      <c r="A246" s="178">
        <v>1243</v>
      </c>
      <c r="B246" s="185" t="s">
        <v>360</v>
      </c>
      <c r="C246" s="179" t="s">
        <v>25</v>
      </c>
      <c r="D246" s="113">
        <f>IF(Table10[[#This Row],[Current Age]]&gt;19,"Men's",IF(E246&gt;15,"U19",IF(E246&gt;13,"U15",IF(E246&gt;11,"U13",IF(E246&gt;0,"U11",0)))))</f>
        <v>0</v>
      </c>
      <c r="E246" s="113">
        <f>IFERROR(IF(Table10[[#This Row],[Year]]&gt;0,$E$1-Table10[[#This Row],[Year]],0),"")</f>
        <v>0</v>
      </c>
    </row>
    <row r="247" spans="1:8">
      <c r="A247" s="18">
        <v>1244</v>
      </c>
      <c r="B247" s="186" t="s">
        <v>361</v>
      </c>
      <c r="C247" s="17" t="s">
        <v>17</v>
      </c>
      <c r="D247" s="113" t="str">
        <f>IF(Table10[[#This Row],[Current Age]]&gt;19,"Men's",IF(E247&gt;15,"U19",IF(E247&gt;13,"U15",IF(E247&gt;11,"U13",IF(E247&gt;0,"U11",0)))))</f>
        <v>Men's</v>
      </c>
      <c r="E247" s="113">
        <f>IFERROR(IF(Table10[[#This Row],[Year]]&gt;0,$E$1-Table10[[#This Row],[Year]],0),"")</f>
        <v>22</v>
      </c>
      <c r="F247" s="113">
        <v>2003</v>
      </c>
      <c r="G247" s="113">
        <v>3</v>
      </c>
      <c r="H247" s="113">
        <v>23</v>
      </c>
    </row>
    <row r="248" spans="1:8">
      <c r="A248" s="178">
        <v>1245</v>
      </c>
      <c r="B248" s="185" t="s">
        <v>362</v>
      </c>
      <c r="C248" s="179" t="s">
        <v>154</v>
      </c>
      <c r="D248" s="113">
        <f>IF(Table10[[#This Row],[Current Age]]&gt;19,"Men's",IF(E248&gt;15,"U19",IF(E248&gt;13,"U15",IF(E248&gt;11,"U13",IF(E248&gt;0,"U11",0)))))</f>
        <v>0</v>
      </c>
      <c r="E248" s="113">
        <f>IFERROR(IF(Table10[[#This Row],[Year]]&gt;0,$E$1-Table10[[#This Row],[Year]],0),"")</f>
        <v>0</v>
      </c>
    </row>
    <row r="249" spans="1:8">
      <c r="A249" s="18">
        <v>1246</v>
      </c>
      <c r="B249" s="186" t="s">
        <v>363</v>
      </c>
      <c r="C249" s="17" t="s">
        <v>288</v>
      </c>
      <c r="D249" s="113">
        <f>IF(Table10[[#This Row],[Current Age]]&gt;19,"Men's",IF(E249&gt;15,"U19",IF(E249&gt;13,"U15",IF(E249&gt;11,"U13",IF(E249&gt;0,"U11",0)))))</f>
        <v>0</v>
      </c>
      <c r="E249" s="113">
        <f>IFERROR(IF(Table10[[#This Row],[Year]]&gt;0,$E$1-Table10[[#This Row],[Year]],0),"")</f>
        <v>0</v>
      </c>
    </row>
    <row r="250" spans="1:8">
      <c r="A250" s="178">
        <v>1247</v>
      </c>
      <c r="B250" s="185" t="s">
        <v>364</v>
      </c>
      <c r="C250" s="179" t="s">
        <v>109</v>
      </c>
      <c r="D250" s="113">
        <f>IF(Table10[[#This Row],[Current Age]]&gt;19,"Men's",IF(E250&gt;15,"U19",IF(E250&gt;13,"U15",IF(E250&gt;11,"U13",IF(E250&gt;0,"U11",0)))))</f>
        <v>0</v>
      </c>
      <c r="E250" s="113">
        <f>IFERROR(IF(Table10[[#This Row],[Year]]&gt;0,$E$1-Table10[[#This Row],[Year]],0),"")</f>
        <v>0</v>
      </c>
    </row>
    <row r="251" spans="1:8">
      <c r="A251" s="18">
        <v>1248</v>
      </c>
      <c r="B251" s="186" t="s">
        <v>365</v>
      </c>
      <c r="C251" s="17" t="s">
        <v>101</v>
      </c>
      <c r="D251" s="113">
        <f>IF(Table10[[#This Row],[Current Age]]&gt;19,"Men's",IF(E251&gt;15,"U19",IF(E251&gt;13,"U15",IF(E251&gt;11,"U13",IF(E251&gt;0,"U11",0)))))</f>
        <v>0</v>
      </c>
      <c r="E251" s="113">
        <f>IFERROR(IF(Table10[[#This Row],[Year]]&gt;0,$E$1-Table10[[#This Row],[Year]],0),"")</f>
        <v>0</v>
      </c>
    </row>
    <row r="252" spans="1:8">
      <c r="A252" s="178">
        <v>1249</v>
      </c>
      <c r="B252" s="185" t="s">
        <v>366</v>
      </c>
      <c r="C252" s="179" t="s">
        <v>149</v>
      </c>
      <c r="D252" s="113">
        <f>IF(Table10[[#This Row],[Current Age]]&gt;19,"Men's",IF(E252&gt;15,"U19",IF(E252&gt;13,"U15",IF(E252&gt;11,"U13",IF(E252&gt;0,"U11",0)))))</f>
        <v>0</v>
      </c>
      <c r="E252" s="113">
        <f>IFERROR(IF(Table10[[#This Row],[Year]]&gt;0,$E$1-Table10[[#This Row],[Year]],0),"")</f>
        <v>0</v>
      </c>
    </row>
    <row r="253" spans="1:8">
      <c r="A253" s="18">
        <v>1250</v>
      </c>
      <c r="B253" s="186" t="s">
        <v>367</v>
      </c>
      <c r="C253" s="17" t="s">
        <v>149</v>
      </c>
      <c r="D253" s="113">
        <f>IF(Table10[[#This Row],[Current Age]]&gt;19,"Men's",IF(E253&gt;15,"U19",IF(E253&gt;13,"U15",IF(E253&gt;11,"U13",IF(E253&gt;0,"U11",0)))))</f>
        <v>0</v>
      </c>
      <c r="E253" s="113">
        <f>IFERROR(IF(Table10[[#This Row],[Year]]&gt;0,$E$1-Table10[[#This Row],[Year]],0),"")</f>
        <v>0</v>
      </c>
    </row>
    <row r="254" spans="1:8">
      <c r="A254" s="178">
        <v>1251</v>
      </c>
      <c r="B254" s="189" t="s">
        <v>368</v>
      </c>
      <c r="C254" s="190" t="s">
        <v>369</v>
      </c>
      <c r="D254" s="113">
        <f>IF(Table10[[#This Row],[Current Age]]&gt;19,"Men's",IF(E254&gt;15,"U19",IF(E254&gt;13,"U15",IF(E254&gt;11,"U13",IF(E254&gt;0,"U11",0)))))</f>
        <v>0</v>
      </c>
      <c r="E254" s="113">
        <f>IFERROR(IF(Table10[[#This Row],[Year]]&gt;0,$E$1-Table10[[#This Row],[Year]],0),"")</f>
        <v>0</v>
      </c>
    </row>
    <row r="255" spans="1:8">
      <c r="A255" s="18">
        <v>1252</v>
      </c>
      <c r="B255" s="186" t="s">
        <v>370</v>
      </c>
      <c r="C255" s="17" t="s">
        <v>68</v>
      </c>
      <c r="D255" s="113" t="str">
        <f>IF(Table10[[#This Row],[Current Age]]&gt;19,"Men's",IF(E255&gt;15,"U19",IF(E255&gt;13,"U15",IF(E255&gt;11,"U13",IF(E255&gt;0,"U11",0)))))</f>
        <v>Men's</v>
      </c>
      <c r="E255" s="113">
        <f>IFERROR(IF(Table10[[#This Row],[Year]]&gt;0,$E$1-Table10[[#This Row],[Year]],0),"")</f>
        <v>25</v>
      </c>
      <c r="F255" s="113">
        <v>2000</v>
      </c>
      <c r="G255" s="113">
        <v>3</v>
      </c>
      <c r="H255" s="113">
        <v>18</v>
      </c>
    </row>
    <row r="256" spans="1:8">
      <c r="A256" s="178">
        <v>1253</v>
      </c>
      <c r="B256" s="185" t="s">
        <v>371</v>
      </c>
      <c r="C256" s="179" t="s">
        <v>259</v>
      </c>
      <c r="D256" s="113">
        <f>IF(Table10[[#This Row],[Current Age]]&gt;19,"Men's",IF(E256&gt;15,"U19",IF(E256&gt;13,"U15",IF(E256&gt;11,"U13",IF(E256&gt;0,"U11",0)))))</f>
        <v>0</v>
      </c>
      <c r="E256" s="113">
        <f>IFERROR(IF(Table10[[#This Row],[Year]]&gt;0,$E$1-Table10[[#This Row],[Year]],0),"")</f>
        <v>0</v>
      </c>
    </row>
    <row r="257" spans="1:8">
      <c r="A257" s="18">
        <v>1254</v>
      </c>
      <c r="B257" s="186" t="s">
        <v>372</v>
      </c>
      <c r="C257" s="17" t="s">
        <v>298</v>
      </c>
      <c r="D257" s="113">
        <f>IF(Table10[[#This Row],[Current Age]]&gt;19,"Men's",IF(E257&gt;15,"U19",IF(E257&gt;13,"U15",IF(E257&gt;11,"U13",IF(E257&gt;0,"U11",0)))))</f>
        <v>0</v>
      </c>
      <c r="E257" s="113">
        <f>IFERROR(IF(Table10[[#This Row],[Year]]&gt;0,$E$1-Table10[[#This Row],[Year]],0),"")</f>
        <v>0</v>
      </c>
    </row>
    <row r="258" spans="1:8">
      <c r="A258" s="178">
        <v>1255</v>
      </c>
      <c r="B258" s="185" t="s">
        <v>373</v>
      </c>
      <c r="C258" s="179" t="s">
        <v>288</v>
      </c>
      <c r="D258" s="113">
        <f>IF(Table10[[#This Row],[Current Age]]&gt;19,"Men's",IF(E258&gt;15,"U19",IF(E258&gt;13,"U15",IF(E258&gt;11,"U13",IF(E258&gt;0,"U11",0)))))</f>
        <v>0</v>
      </c>
      <c r="E258" s="113">
        <f>IFERROR(IF(Table10[[#This Row],[Year]]&gt;0,$E$1-Table10[[#This Row],[Year]],0),"")</f>
        <v>0</v>
      </c>
    </row>
    <row r="259" spans="1:8">
      <c r="A259" s="18">
        <v>1256</v>
      </c>
      <c r="B259" s="186" t="s">
        <v>374</v>
      </c>
      <c r="C259" s="17" t="s">
        <v>145</v>
      </c>
      <c r="D259" s="113">
        <f>IF(Table10[[#This Row],[Current Age]]&gt;19,"Men's",IF(E259&gt;15,"U19",IF(E259&gt;13,"U15",IF(E259&gt;11,"U13",IF(E259&gt;0,"U11",0)))))</f>
        <v>0</v>
      </c>
      <c r="E259" s="113">
        <f>IFERROR(IF(Table10[[#This Row],[Year]]&gt;0,$E$1-Table10[[#This Row],[Year]],0),"")</f>
        <v>0</v>
      </c>
    </row>
    <row r="260" spans="1:8">
      <c r="A260" s="178">
        <v>1257</v>
      </c>
      <c r="B260" s="185" t="s">
        <v>375</v>
      </c>
      <c r="C260" s="179" t="s">
        <v>101</v>
      </c>
      <c r="D260" s="113">
        <f>IF(Table10[[#This Row],[Current Age]]&gt;19,"Men's",IF(E260&gt;15,"U19",IF(E260&gt;13,"U15",IF(E260&gt;11,"U13",IF(E260&gt;0,"U11",0)))))</f>
        <v>0</v>
      </c>
      <c r="E260" s="113">
        <f>IFERROR(IF(Table10[[#This Row],[Year]]&gt;0,$E$1-Table10[[#This Row],[Year]],0),"")</f>
        <v>0</v>
      </c>
    </row>
    <row r="261" spans="1:8">
      <c r="A261" s="18">
        <v>1258</v>
      </c>
      <c r="B261" s="186" t="s">
        <v>376</v>
      </c>
      <c r="C261" s="17" t="s">
        <v>17</v>
      </c>
      <c r="D261" s="113">
        <f>IF(Table10[[#This Row],[Current Age]]&gt;19,"Men's",IF(E261&gt;15,"U19",IF(E261&gt;13,"U15",IF(E261&gt;11,"U13",IF(E261&gt;0,"U11",0)))))</f>
        <v>0</v>
      </c>
      <c r="E261" s="113">
        <f>IFERROR(IF(Table10[[#This Row],[Year]]&gt;0,$E$1-Table10[[#This Row],[Year]],0),"")</f>
        <v>0</v>
      </c>
    </row>
    <row r="262" spans="1:8">
      <c r="A262" s="178">
        <v>1259</v>
      </c>
      <c r="B262" s="185" t="s">
        <v>377</v>
      </c>
      <c r="C262" s="179" t="s">
        <v>210</v>
      </c>
      <c r="D262" s="113" t="str">
        <f>IF(Table10[[#This Row],[Current Age]]&gt;19,"Men's",IF(E262&gt;15,"U19",IF(E262&gt;13,"U15",IF(E262&gt;11,"U13",IF(E262&gt;0,"U11",0)))))</f>
        <v>Men's</v>
      </c>
      <c r="E262" s="113">
        <f>IFERROR(IF(Table10[[#This Row],[Year]]&gt;0,$E$1-Table10[[#This Row],[Year]],0),"")</f>
        <v>23</v>
      </c>
      <c r="F262" s="113">
        <v>2002</v>
      </c>
      <c r="G262" s="113">
        <v>1</v>
      </c>
      <c r="H262" s="113">
        <v>26</v>
      </c>
    </row>
    <row r="263" spans="1:8">
      <c r="A263" s="18">
        <v>1260</v>
      </c>
      <c r="B263" s="186" t="s">
        <v>378</v>
      </c>
      <c r="C263" s="17" t="s">
        <v>259</v>
      </c>
      <c r="D263" s="113">
        <f>IF(Table10[[#This Row],[Current Age]]&gt;19,"Men's",IF(E263&gt;15,"U19",IF(E263&gt;13,"U15",IF(E263&gt;11,"U13",IF(E263&gt;0,"U11",0)))))</f>
        <v>0</v>
      </c>
      <c r="E263" s="113">
        <f>IFERROR(IF(Table10[[#This Row],[Year]]&gt;0,$E$1-Table10[[#This Row],[Year]],0),"")</f>
        <v>0</v>
      </c>
    </row>
    <row r="264" spans="1:8">
      <c r="A264" s="178">
        <v>1261</v>
      </c>
      <c r="B264" s="185" t="s">
        <v>379</v>
      </c>
      <c r="C264" s="179" t="s">
        <v>149</v>
      </c>
      <c r="D264" s="113">
        <f>IF(Table10[[#This Row],[Current Age]]&gt;19,"Men's",IF(E264&gt;15,"U19",IF(E264&gt;13,"U15",IF(E264&gt;11,"U13",IF(E264&gt;0,"U11",0)))))</f>
        <v>0</v>
      </c>
      <c r="E264" s="113">
        <f>IFERROR(IF(Table10[[#This Row],[Year]]&gt;0,$E$1-Table10[[#This Row],[Year]],0),"")</f>
        <v>0</v>
      </c>
    </row>
    <row r="265" spans="1:8">
      <c r="A265" s="18">
        <v>1262</v>
      </c>
      <c r="B265" s="186" t="s">
        <v>380</v>
      </c>
      <c r="C265" s="17" t="s">
        <v>259</v>
      </c>
      <c r="D265" s="113">
        <f>IF(Table10[[#This Row],[Current Age]]&gt;19,"Men's",IF(E265&gt;15,"U19",IF(E265&gt;13,"U15",IF(E265&gt;11,"U13",IF(E265&gt;0,"U11",0)))))</f>
        <v>0</v>
      </c>
      <c r="E265" s="113">
        <f>IFERROR(IF(Table10[[#This Row],[Year]]&gt;0,$E$1-Table10[[#This Row],[Year]],0),"")</f>
        <v>0</v>
      </c>
    </row>
    <row r="266" spans="1:8">
      <c r="A266" s="178">
        <v>1263</v>
      </c>
      <c r="B266" s="185" t="s">
        <v>381</v>
      </c>
      <c r="C266" s="179" t="s">
        <v>160</v>
      </c>
      <c r="D266" s="113">
        <f>IF(Table10[[#This Row],[Current Age]]&gt;19,"Men's",IF(E266&gt;15,"U19",IF(E266&gt;13,"U15",IF(E266&gt;11,"U13",IF(E266&gt;0,"U11",0)))))</f>
        <v>0</v>
      </c>
      <c r="E266" s="113">
        <f>IFERROR(IF(Table10[[#This Row],[Year]]&gt;0,$E$1-Table10[[#This Row],[Year]],0),"")</f>
        <v>0</v>
      </c>
    </row>
    <row r="267" spans="1:8">
      <c r="A267" s="18">
        <v>1264</v>
      </c>
      <c r="B267" s="186" t="s">
        <v>382</v>
      </c>
      <c r="C267" s="17" t="s">
        <v>160</v>
      </c>
      <c r="D267" s="113">
        <f>IF(Table10[[#This Row],[Current Age]]&gt;19,"Men's",IF(E267&gt;15,"U19",IF(E267&gt;13,"U15",IF(E267&gt;11,"U13",IF(E267&gt;0,"U11",0)))))</f>
        <v>0</v>
      </c>
      <c r="E267" s="113">
        <f>IFERROR(IF(Table10[[#This Row],[Year]]&gt;0,$E$1-Table10[[#This Row],[Year]],0),"")</f>
        <v>0</v>
      </c>
    </row>
    <row r="268" spans="1:8">
      <c r="A268" s="178">
        <v>1265</v>
      </c>
      <c r="B268" s="185" t="s">
        <v>383</v>
      </c>
      <c r="C268" s="179" t="s">
        <v>112</v>
      </c>
      <c r="D268" s="113">
        <f>IF(Table10[[#This Row],[Current Age]]&gt;19,"Men's",IF(E268&gt;15,"U19",IF(E268&gt;13,"U15",IF(E268&gt;11,"U13",IF(E268&gt;0,"U11",0)))))</f>
        <v>0</v>
      </c>
      <c r="E268" s="113">
        <f>IFERROR(IF(Table10[[#This Row],[Year]]&gt;0,$E$1-Table10[[#This Row],[Year]],0),"")</f>
        <v>0</v>
      </c>
    </row>
    <row r="269" spans="1:8">
      <c r="A269" s="18">
        <v>1266</v>
      </c>
      <c r="B269" s="186" t="s">
        <v>384</v>
      </c>
      <c r="C269" s="17" t="s">
        <v>25</v>
      </c>
      <c r="D269" s="113">
        <f>IF(Table10[[#This Row],[Current Age]]&gt;19,"Men's",IF(E269&gt;15,"U19",IF(E269&gt;13,"U15",IF(E269&gt;11,"U13",IF(E269&gt;0,"U11",0)))))</f>
        <v>0</v>
      </c>
      <c r="E269" s="113">
        <f>IFERROR(IF(Table10[[#This Row],[Year]]&gt;0,$E$1-Table10[[#This Row],[Year]],0),"")</f>
        <v>0</v>
      </c>
    </row>
    <row r="270" spans="1:8">
      <c r="A270" s="178">
        <v>1267</v>
      </c>
      <c r="B270" s="185" t="s">
        <v>385</v>
      </c>
      <c r="C270" s="179" t="s">
        <v>25</v>
      </c>
      <c r="D270" s="113">
        <f>IF(Table10[[#This Row],[Current Age]]&gt;19,"Men's",IF(E270&gt;15,"U19",IF(E270&gt;13,"U15",IF(E270&gt;11,"U13",IF(E270&gt;0,"U11",0)))))</f>
        <v>0</v>
      </c>
      <c r="E270" s="113">
        <f>IFERROR(IF(Table10[[#This Row],[Year]]&gt;0,$E$1-Table10[[#This Row],[Year]],0),"")</f>
        <v>0</v>
      </c>
    </row>
    <row r="271" spans="1:8">
      <c r="A271" s="18">
        <v>1268</v>
      </c>
      <c r="B271" s="186" t="s">
        <v>386</v>
      </c>
      <c r="C271" s="17" t="s">
        <v>68</v>
      </c>
      <c r="D271" s="113">
        <f>IF(Table10[[#This Row],[Current Age]]&gt;19,"Men's",IF(E271&gt;15,"U19",IF(E271&gt;13,"U15",IF(E271&gt;11,"U13",IF(E271&gt;0,"U11",0)))))</f>
        <v>0</v>
      </c>
      <c r="E271" s="113">
        <f>IFERROR(IF(Table10[[#This Row],[Year]]&gt;0,$E$1-Table10[[#This Row],[Year]],0),"")</f>
        <v>0</v>
      </c>
    </row>
    <row r="272" spans="1:8">
      <c r="A272" s="178">
        <v>1269</v>
      </c>
      <c r="B272" s="185" t="s">
        <v>387</v>
      </c>
      <c r="C272" s="179" t="s">
        <v>259</v>
      </c>
      <c r="D272" s="113" t="str">
        <f>IF(Table10[[#This Row],[Current Age]]&gt;19,"Men's",IF(E272&gt;15,"U19",IF(E272&gt;13,"U15",IF(E272&gt;11,"U13",IF(E272&gt;0,"U11",0)))))</f>
        <v>Men's</v>
      </c>
      <c r="E272" s="113">
        <f>IFERROR(IF(Table10[[#This Row],[Year]]&gt;0,$E$1-Table10[[#This Row],[Year]],0),"")</f>
        <v>22</v>
      </c>
      <c r="F272" s="113">
        <v>2003</v>
      </c>
      <c r="G272" s="113">
        <v>11</v>
      </c>
      <c r="H272" s="113">
        <v>14</v>
      </c>
    </row>
    <row r="273" spans="1:8">
      <c r="A273" s="18">
        <v>1270</v>
      </c>
      <c r="B273" s="186" t="s">
        <v>388</v>
      </c>
      <c r="C273" s="17" t="s">
        <v>109</v>
      </c>
      <c r="D273" s="113">
        <f>IF(Table10[[#This Row],[Current Age]]&gt;19,"Men's",IF(E273&gt;15,"U19",IF(E273&gt;13,"U15",IF(E273&gt;11,"U13",IF(E273&gt;0,"U11",0)))))</f>
        <v>0</v>
      </c>
      <c r="E273" s="113">
        <f>IFERROR(IF(Table10[[#This Row],[Year]]&gt;0,$E$1-Table10[[#This Row],[Year]],0),"")</f>
        <v>0</v>
      </c>
    </row>
    <row r="274" spans="1:8">
      <c r="A274" s="178">
        <v>1271</v>
      </c>
      <c r="B274" s="185" t="s">
        <v>389</v>
      </c>
      <c r="C274" s="179" t="s">
        <v>210</v>
      </c>
      <c r="D274" s="113">
        <f>IF(Table10[[#This Row],[Current Age]]&gt;19,"Men's",IF(E274&gt;15,"U19",IF(E274&gt;13,"U15",IF(E274&gt;11,"U13",IF(E274&gt;0,"U11",0)))))</f>
        <v>0</v>
      </c>
      <c r="E274" s="113">
        <f>IFERROR(IF(Table10[[#This Row],[Year]]&gt;0,$E$1-Table10[[#This Row],[Year]],0),"")</f>
        <v>0</v>
      </c>
    </row>
    <row r="275" spans="1:8">
      <c r="A275" s="18">
        <v>1272</v>
      </c>
      <c r="B275" s="186" t="s">
        <v>390</v>
      </c>
      <c r="C275" s="17" t="s">
        <v>259</v>
      </c>
      <c r="D275" s="113">
        <f>IF(Table10[[#This Row],[Current Age]]&gt;19,"Men's",IF(E275&gt;15,"U19",IF(E275&gt;13,"U15",IF(E275&gt;11,"U13",IF(E275&gt;0,"U11",0)))))</f>
        <v>0</v>
      </c>
      <c r="E275" s="113">
        <f>IFERROR(IF(Table10[[#This Row],[Year]]&gt;0,$E$1-Table10[[#This Row],[Year]],0),"")</f>
        <v>0</v>
      </c>
    </row>
    <row r="276" spans="1:8">
      <c r="A276" s="178">
        <v>1273</v>
      </c>
      <c r="B276" s="185" t="s">
        <v>391</v>
      </c>
      <c r="C276" s="179" t="s">
        <v>154</v>
      </c>
      <c r="D276" s="113" t="str">
        <f>IF(Table10[[#This Row],[Current Age]]&gt;19,"Men's",IF(E276&gt;15,"U19",IF(E276&gt;13,"U15",IF(E276&gt;11,"U13",IF(E276&gt;0,"U11",0)))))</f>
        <v>Men's</v>
      </c>
      <c r="E276" s="113">
        <f>IFERROR(IF(Table10[[#This Row],[Year]]&gt;0,$E$1-Table10[[#This Row],[Year]],0),"")</f>
        <v>24</v>
      </c>
      <c r="F276" s="113">
        <v>2001</v>
      </c>
      <c r="G276" s="113">
        <v>5</v>
      </c>
      <c r="H276" s="113">
        <v>3</v>
      </c>
    </row>
    <row r="277" spans="1:8">
      <c r="A277" s="18">
        <v>1274</v>
      </c>
      <c r="B277" s="186" t="s">
        <v>392</v>
      </c>
      <c r="C277" s="17" t="s">
        <v>149</v>
      </c>
      <c r="D277" s="113">
        <f>IF(Table10[[#This Row],[Current Age]]&gt;19,"Men's",IF(E277&gt;15,"U19",IF(E277&gt;13,"U15",IF(E277&gt;11,"U13",IF(E277&gt;0,"U11",0)))))</f>
        <v>0</v>
      </c>
      <c r="E277" s="113">
        <f>IFERROR(IF(Table10[[#This Row],[Year]]&gt;0,$E$1-Table10[[#This Row],[Year]],0),"")</f>
        <v>0</v>
      </c>
    </row>
    <row r="278" spans="1:8">
      <c r="A278" s="178">
        <v>1275</v>
      </c>
      <c r="B278" s="185" t="s">
        <v>393</v>
      </c>
      <c r="C278" s="179" t="s">
        <v>101</v>
      </c>
      <c r="D278" s="113" t="str">
        <f>IF(Table10[[#This Row],[Current Age]]&gt;19,"Men's",IF(E278&gt;15,"U19",IF(E278&gt;13,"U15",IF(E278&gt;11,"U13",IF(E278&gt;0,"U11",0)))))</f>
        <v>Men's</v>
      </c>
      <c r="E278" s="113">
        <f>IFERROR(IF(Table10[[#This Row],[Year]]&gt;0,$E$1-Table10[[#This Row],[Year]],0),"")</f>
        <v>24</v>
      </c>
      <c r="F278" s="113">
        <v>2001</v>
      </c>
      <c r="G278" s="113">
        <v>9</v>
      </c>
      <c r="H278" s="113">
        <v>14</v>
      </c>
    </row>
    <row r="279" spans="1:8">
      <c r="A279" s="18">
        <v>1276</v>
      </c>
      <c r="B279" s="186" t="s">
        <v>394</v>
      </c>
      <c r="C279" s="17" t="s">
        <v>145</v>
      </c>
      <c r="D279" s="113">
        <f>IF(Table10[[#This Row],[Current Age]]&gt;19,"Men's",IF(E279&gt;15,"U19",IF(E279&gt;13,"U15",IF(E279&gt;11,"U13",IF(E279&gt;0,"U11",0)))))</f>
        <v>0</v>
      </c>
      <c r="E279" s="113">
        <f>IFERROR(IF(Table10[[#This Row],[Year]]&gt;0,$E$1-Table10[[#This Row],[Year]],0),"")</f>
        <v>0</v>
      </c>
    </row>
    <row r="280" spans="1:8">
      <c r="A280" s="178">
        <v>1277</v>
      </c>
      <c r="B280" s="185" t="s">
        <v>395</v>
      </c>
      <c r="C280" s="179" t="s">
        <v>101</v>
      </c>
      <c r="D280" s="113">
        <f>IF(Table10[[#This Row],[Current Age]]&gt;19,"Men's",IF(E280&gt;15,"U19",IF(E280&gt;13,"U15",IF(E280&gt;11,"U13",IF(E280&gt;0,"U11",0)))))</f>
        <v>0</v>
      </c>
      <c r="E280" s="113">
        <f>IFERROR(IF(Table10[[#This Row],[Year]]&gt;0,$E$1-Table10[[#This Row],[Year]],0),"")</f>
        <v>0</v>
      </c>
    </row>
    <row r="281" spans="1:8">
      <c r="A281" s="18">
        <v>1278</v>
      </c>
      <c r="B281" s="186" t="s">
        <v>396</v>
      </c>
      <c r="C281" s="17" t="s">
        <v>210</v>
      </c>
      <c r="D281" s="113">
        <f>IF(Table10[[#This Row],[Current Age]]&gt;19,"Men's",IF(E281&gt;15,"U19",IF(E281&gt;13,"U15",IF(E281&gt;11,"U13",IF(E281&gt;0,"U11",0)))))</f>
        <v>0</v>
      </c>
      <c r="E281" s="113">
        <f>IFERROR(IF(Table10[[#This Row],[Year]]&gt;0,$E$1-Table10[[#This Row],[Year]],0),"")</f>
        <v>0</v>
      </c>
    </row>
    <row r="282" spans="1:8">
      <c r="A282" s="178">
        <v>1279</v>
      </c>
      <c r="B282" s="185" t="s">
        <v>397</v>
      </c>
      <c r="C282" s="179" t="s">
        <v>17</v>
      </c>
      <c r="D282" s="113">
        <f>IF(Table10[[#This Row],[Current Age]]&gt;19,"Men's",IF(E282&gt;15,"U19",IF(E282&gt;13,"U15",IF(E282&gt;11,"U13",IF(E282&gt;0,"U11",0)))))</f>
        <v>0</v>
      </c>
      <c r="E282" s="113">
        <f>IFERROR(IF(Table10[[#This Row],[Year]]&gt;0,$E$1-Table10[[#This Row],[Year]],0),"")</f>
        <v>0</v>
      </c>
    </row>
    <row r="283" spans="1:8">
      <c r="A283" s="18">
        <v>1280</v>
      </c>
      <c r="B283" s="186" t="s">
        <v>398</v>
      </c>
      <c r="C283" s="17" t="s">
        <v>149</v>
      </c>
      <c r="D283" s="113">
        <f>IF(Table10[[#This Row],[Current Age]]&gt;19,"Men's",IF(E283&gt;15,"U19",IF(E283&gt;13,"U15",IF(E283&gt;11,"U13",IF(E283&gt;0,"U11",0)))))</f>
        <v>0</v>
      </c>
      <c r="E283" s="113">
        <f>IFERROR(IF(Table10[[#This Row],[Year]]&gt;0,$E$1-Table10[[#This Row],[Year]],0),"")</f>
        <v>0</v>
      </c>
    </row>
    <row r="284" spans="1:8">
      <c r="A284" s="178">
        <v>1281</v>
      </c>
      <c r="B284" s="185" t="s">
        <v>399</v>
      </c>
      <c r="C284" s="179" t="s">
        <v>259</v>
      </c>
      <c r="D284" s="113">
        <f>IF(Table10[[#This Row],[Current Age]]&gt;19,"Men's",IF(E284&gt;15,"U19",IF(E284&gt;13,"U15",IF(E284&gt;11,"U13",IF(E284&gt;0,"U11",0)))))</f>
        <v>0</v>
      </c>
      <c r="E284" s="113">
        <f>IFERROR(IF(Table10[[#This Row],[Year]]&gt;0,$E$1-Table10[[#This Row],[Year]],0),"")</f>
        <v>0</v>
      </c>
    </row>
    <row r="285" spans="1:8">
      <c r="A285" s="18">
        <v>1282</v>
      </c>
      <c r="B285" s="186" t="s">
        <v>400</v>
      </c>
      <c r="C285" s="17" t="s">
        <v>160</v>
      </c>
      <c r="D285" s="113">
        <f>IF(Table10[[#This Row],[Current Age]]&gt;19,"Men's",IF(E285&gt;15,"U19",IF(E285&gt;13,"U15",IF(E285&gt;11,"U13",IF(E285&gt;0,"U11",0)))))</f>
        <v>0</v>
      </c>
      <c r="E285" s="113">
        <f>IFERROR(IF(Table10[[#This Row],[Year]]&gt;0,$E$1-Table10[[#This Row],[Year]],0),"")</f>
        <v>0</v>
      </c>
    </row>
    <row r="286" spans="1:8">
      <c r="A286" s="178">
        <v>1283</v>
      </c>
      <c r="B286" s="185" t="s">
        <v>401</v>
      </c>
      <c r="C286" s="179" t="s">
        <v>149</v>
      </c>
      <c r="D286" s="113">
        <f>IF(Table10[[#This Row],[Current Age]]&gt;19,"Men's",IF(E286&gt;15,"U19",IF(E286&gt;13,"U15",IF(E286&gt;11,"U13",IF(E286&gt;0,"U11",0)))))</f>
        <v>0</v>
      </c>
      <c r="E286" s="113">
        <f>IFERROR(IF(Table10[[#This Row],[Year]]&gt;0,$E$1-Table10[[#This Row],[Year]],0),"")</f>
        <v>0</v>
      </c>
    </row>
    <row r="287" spans="1:8">
      <c r="A287" s="18">
        <v>1284</v>
      </c>
      <c r="B287" s="186" t="s">
        <v>402</v>
      </c>
      <c r="C287" s="17" t="s">
        <v>17</v>
      </c>
      <c r="D287" s="113" t="str">
        <f>IF(Table10[[#This Row],[Current Age]]&gt;19,"Men's",IF(E287&gt;15,"U19",IF(E287&gt;13,"U15",IF(E287&gt;11,"U13",IF(E287&gt;0,"U11",0)))))</f>
        <v>Men's</v>
      </c>
      <c r="E287" s="113">
        <f>IFERROR(IF(Table10[[#This Row],[Year]]&gt;0,$E$1-Table10[[#This Row],[Year]],0),"")</f>
        <v>22</v>
      </c>
      <c r="F287" s="113">
        <v>2003</v>
      </c>
      <c r="G287" s="113">
        <v>6</v>
      </c>
      <c r="H287" s="113">
        <v>26</v>
      </c>
    </row>
    <row r="288" spans="1:8">
      <c r="A288" s="178">
        <v>1285</v>
      </c>
      <c r="B288" s="185" t="s">
        <v>403</v>
      </c>
      <c r="C288" s="179" t="s">
        <v>101</v>
      </c>
      <c r="D288" s="113" t="str">
        <f>IF(Table10[[#This Row],[Current Age]]&gt;19,"Men's",IF(E288&gt;15,"U19",IF(E288&gt;13,"U15",IF(E288&gt;11,"U13",IF(E288&gt;0,"U11",0)))))</f>
        <v>Men's</v>
      </c>
      <c r="E288" s="113">
        <f>IFERROR(IF(Table10[[#This Row],[Year]]&gt;0,$E$1-Table10[[#This Row],[Year]],0),"")</f>
        <v>25</v>
      </c>
      <c r="F288" s="113">
        <v>2000</v>
      </c>
      <c r="G288" s="113">
        <v>10</v>
      </c>
      <c r="H288" s="113">
        <v>5</v>
      </c>
    </row>
    <row r="289" spans="1:8">
      <c r="A289" s="18">
        <v>1286</v>
      </c>
      <c r="B289" s="186" t="s">
        <v>404</v>
      </c>
      <c r="C289" s="17" t="s">
        <v>101</v>
      </c>
      <c r="D289" s="113">
        <f>IF(Table10[[#This Row],[Current Age]]&gt;19,"Men's",IF(E289&gt;15,"U19",IF(E289&gt;13,"U15",IF(E289&gt;11,"U13",IF(E289&gt;0,"U11",0)))))</f>
        <v>0</v>
      </c>
      <c r="E289" s="113">
        <f>IFERROR(IF(Table10[[#This Row],[Year]]&gt;0,$E$1-Table10[[#This Row],[Year]],0),"")</f>
        <v>0</v>
      </c>
    </row>
    <row r="290" spans="1:8">
      <c r="A290" s="178">
        <v>1287</v>
      </c>
      <c r="B290" s="185" t="s">
        <v>405</v>
      </c>
      <c r="C290" s="179" t="s">
        <v>101</v>
      </c>
      <c r="D290" s="113">
        <f>IF(Table10[[#This Row],[Current Age]]&gt;19,"Men's",IF(E290&gt;15,"U19",IF(E290&gt;13,"U15",IF(E290&gt;11,"U13",IF(E290&gt;0,"U11",0)))))</f>
        <v>0</v>
      </c>
      <c r="E290" s="113">
        <f>IFERROR(IF(Table10[[#This Row],[Year]]&gt;0,$E$1-Table10[[#This Row],[Year]],0),"")</f>
        <v>0</v>
      </c>
    </row>
    <row r="291" spans="1:8">
      <c r="A291" s="18">
        <v>1288</v>
      </c>
      <c r="B291" s="186" t="s">
        <v>406</v>
      </c>
      <c r="C291" s="17" t="s">
        <v>160</v>
      </c>
      <c r="D291" s="113">
        <f>IF(Table10[[#This Row],[Current Age]]&gt;19,"Men's",IF(E291&gt;15,"U19",IF(E291&gt;13,"U15",IF(E291&gt;11,"U13",IF(E291&gt;0,"U11",0)))))</f>
        <v>0</v>
      </c>
      <c r="E291" s="113">
        <f>IFERROR(IF(Table10[[#This Row],[Year]]&gt;0,$E$1-Table10[[#This Row],[Year]],0),"")</f>
        <v>0</v>
      </c>
    </row>
    <row r="292" spans="1:8">
      <c r="A292" s="178">
        <v>1289</v>
      </c>
      <c r="B292" s="185" t="s">
        <v>407</v>
      </c>
      <c r="C292" s="179" t="s">
        <v>259</v>
      </c>
      <c r="D292" s="113">
        <f>IF(Table10[[#This Row],[Current Age]]&gt;19,"Men's",IF(E292&gt;15,"U19",IF(E292&gt;13,"U15",IF(E292&gt;11,"U13",IF(E292&gt;0,"U11",0)))))</f>
        <v>0</v>
      </c>
      <c r="E292" s="113">
        <f>IFERROR(IF(Table10[[#This Row],[Year]]&gt;0,$E$1-Table10[[#This Row],[Year]],0),"")</f>
        <v>0</v>
      </c>
    </row>
    <row r="293" spans="1:8">
      <c r="A293" s="18">
        <v>1290</v>
      </c>
      <c r="B293" s="186" t="s">
        <v>408</v>
      </c>
      <c r="C293" s="17" t="s">
        <v>154</v>
      </c>
      <c r="D293" s="113" t="str">
        <f>IF(Table10[[#This Row],[Current Age]]&gt;19,"Men's",IF(E293&gt;15,"U19",IF(E293&gt;13,"U15",IF(E293&gt;11,"U13",IF(E293&gt;0,"U11",0)))))</f>
        <v>Men's</v>
      </c>
      <c r="E293" s="113">
        <f>IFERROR(IF(Table10[[#This Row],[Year]]&gt;0,$E$1-Table10[[#This Row],[Year]],0),"")</f>
        <v>25</v>
      </c>
      <c r="F293" s="113">
        <v>2000</v>
      </c>
      <c r="G293" s="113">
        <v>6</v>
      </c>
      <c r="H293" s="113">
        <v>14</v>
      </c>
    </row>
    <row r="294" spans="1:8">
      <c r="A294" s="178">
        <v>1291</v>
      </c>
      <c r="B294" s="185" t="s">
        <v>409</v>
      </c>
      <c r="C294" s="179" t="s">
        <v>25</v>
      </c>
      <c r="D294" s="113">
        <f>IF(Table10[[#This Row],[Current Age]]&gt;19,"Men's",IF(E294&gt;15,"U19",IF(E294&gt;13,"U15",IF(E294&gt;11,"U13",IF(E294&gt;0,"U11",0)))))</f>
        <v>0</v>
      </c>
      <c r="E294" s="113">
        <f>IFERROR(IF(Table10[[#This Row],[Year]]&gt;0,$E$1-Table10[[#This Row],[Year]],0),"")</f>
        <v>0</v>
      </c>
    </row>
    <row r="295" spans="1:8">
      <c r="A295" s="18">
        <v>1292</v>
      </c>
      <c r="B295" s="186" t="s">
        <v>410</v>
      </c>
      <c r="C295" s="17" t="s">
        <v>17</v>
      </c>
      <c r="D295" s="113" t="str">
        <f>IF(Table10[[#This Row],[Current Age]]&gt;19,"Men's",IF(E295&gt;15,"U19",IF(E295&gt;13,"U15",IF(E295&gt;11,"U13",IF(E295&gt;0,"U11",0)))))</f>
        <v>Men's</v>
      </c>
      <c r="E295" s="113">
        <f>IFERROR(IF(Table10[[#This Row],[Year]]&gt;0,$E$1-Table10[[#This Row],[Year]],0),"")</f>
        <v>23</v>
      </c>
      <c r="F295" s="113">
        <v>2002</v>
      </c>
      <c r="G295" s="113">
        <v>4</v>
      </c>
      <c r="H295" s="113">
        <v>26</v>
      </c>
    </row>
    <row r="296" spans="1:8">
      <c r="A296" s="178">
        <v>1293</v>
      </c>
      <c r="B296" s="185" t="s">
        <v>411</v>
      </c>
      <c r="C296" s="179" t="s">
        <v>412</v>
      </c>
      <c r="D296" s="113" t="str">
        <f>IF(Table10[[#This Row],[Current Age]]&gt;19,"Men's",IF(E296&gt;15,"U19",IF(E296&gt;13,"U15",IF(E296&gt;11,"U13",IF(E296&gt;0,"U11",0)))))</f>
        <v>Men's</v>
      </c>
      <c r="E296" s="113">
        <f>IFERROR(IF(Table10[[#This Row],[Year]]&gt;0,$E$1-Table10[[#This Row],[Year]],0),"")</f>
        <v>22</v>
      </c>
      <c r="F296" s="113">
        <v>2003</v>
      </c>
      <c r="G296" s="113">
        <v>4</v>
      </c>
      <c r="H296" s="113">
        <v>26</v>
      </c>
    </row>
    <row r="297" spans="1:8">
      <c r="A297" s="18">
        <v>1294</v>
      </c>
      <c r="B297" s="186" t="s">
        <v>413</v>
      </c>
      <c r="C297" s="17" t="s">
        <v>112</v>
      </c>
      <c r="D297" s="113">
        <f>IF(Table10[[#This Row],[Current Age]]&gt;19,"Men's",IF(E297&gt;15,"U19",IF(E297&gt;13,"U15",IF(E297&gt;11,"U13",IF(E297&gt;0,"U11",0)))))</f>
        <v>0</v>
      </c>
      <c r="E297" s="113">
        <f>IFERROR(IF(Table10[[#This Row],[Year]]&gt;0,$E$1-Table10[[#This Row],[Year]],0),"")</f>
        <v>0</v>
      </c>
    </row>
    <row r="298" spans="1:8">
      <c r="A298" s="178">
        <v>1295</v>
      </c>
      <c r="B298" s="185" t="s">
        <v>414</v>
      </c>
      <c r="C298" s="179" t="s">
        <v>259</v>
      </c>
      <c r="D298" s="113">
        <f>IF(Table10[[#This Row],[Current Age]]&gt;19,"Men's",IF(E298&gt;15,"U19",IF(E298&gt;13,"U15",IF(E298&gt;11,"U13",IF(E298&gt;0,"U11",0)))))</f>
        <v>0</v>
      </c>
      <c r="E298" s="113">
        <f>IFERROR(IF(Table10[[#This Row],[Year]]&gt;0,$E$1-Table10[[#This Row],[Year]],0),"")</f>
        <v>0</v>
      </c>
    </row>
    <row r="299" spans="1:8">
      <c r="A299" s="18">
        <v>1296</v>
      </c>
      <c r="B299" s="186" t="s">
        <v>415</v>
      </c>
      <c r="C299" s="17" t="s">
        <v>160</v>
      </c>
      <c r="D299" s="113">
        <f>IF(Table10[[#This Row],[Current Age]]&gt;19,"Men's",IF(E299&gt;15,"U19",IF(E299&gt;13,"U15",IF(E299&gt;11,"U13",IF(E299&gt;0,"U11",0)))))</f>
        <v>0</v>
      </c>
      <c r="E299" s="113">
        <f>IFERROR(IF(Table10[[#This Row],[Year]]&gt;0,$E$1-Table10[[#This Row],[Year]],0),"")</f>
        <v>0</v>
      </c>
    </row>
    <row r="300" spans="1:8">
      <c r="A300" s="178">
        <v>1297</v>
      </c>
      <c r="B300" s="185" t="s">
        <v>416</v>
      </c>
      <c r="C300" s="179" t="s">
        <v>259</v>
      </c>
      <c r="D300" s="113">
        <f>IF(Table10[[#This Row],[Current Age]]&gt;19,"Men's",IF(E300&gt;15,"U19",IF(E300&gt;13,"U15",IF(E300&gt;11,"U13",IF(E300&gt;0,"U11",0)))))</f>
        <v>0</v>
      </c>
      <c r="E300" s="113">
        <f>IFERROR(IF(Table10[[#This Row],[Year]]&gt;0,$E$1-Table10[[#This Row],[Year]],0),"")</f>
        <v>0</v>
      </c>
    </row>
    <row r="301" spans="1:8">
      <c r="A301" s="18">
        <v>1298</v>
      </c>
      <c r="B301" s="186" t="s">
        <v>417</v>
      </c>
      <c r="C301" s="17" t="s">
        <v>101</v>
      </c>
      <c r="D301" s="113">
        <f>IF(Table10[[#This Row],[Current Age]]&gt;19,"Men's",IF(E301&gt;15,"U19",IF(E301&gt;13,"U15",IF(E301&gt;11,"U13",IF(E301&gt;0,"U11",0)))))</f>
        <v>0</v>
      </c>
      <c r="E301" s="113">
        <f>IFERROR(IF(Table10[[#This Row],[Year]]&gt;0,$E$1-Table10[[#This Row],[Year]],0),"")</f>
        <v>0</v>
      </c>
    </row>
    <row r="302" spans="1:8">
      <c r="A302" s="178">
        <v>1299</v>
      </c>
      <c r="B302" s="185" t="s">
        <v>418</v>
      </c>
      <c r="C302" s="179" t="s">
        <v>259</v>
      </c>
      <c r="D302" s="113">
        <f>IF(Table10[[#This Row],[Current Age]]&gt;19,"Men's",IF(E302&gt;15,"U19",IF(E302&gt;13,"U15",IF(E302&gt;11,"U13",IF(E302&gt;0,"U11",0)))))</f>
        <v>0</v>
      </c>
      <c r="E302" s="113">
        <f>IFERROR(IF(Table10[[#This Row],[Year]]&gt;0,$E$1-Table10[[#This Row],[Year]],0),"")</f>
        <v>0</v>
      </c>
    </row>
    <row r="303" spans="1:8">
      <c r="A303" s="18">
        <v>1300</v>
      </c>
      <c r="B303" s="186" t="s">
        <v>419</v>
      </c>
      <c r="C303" s="17" t="s">
        <v>171</v>
      </c>
      <c r="D303" s="113" t="s">
        <v>420</v>
      </c>
      <c r="E303" s="113">
        <v>11</v>
      </c>
      <c r="F303" s="113">
        <v>2014</v>
      </c>
      <c r="G303" s="113">
        <v>7</v>
      </c>
      <c r="H303" s="113">
        <v>4</v>
      </c>
    </row>
    <row r="304" spans="1:8">
      <c r="A304" s="178">
        <v>1301</v>
      </c>
      <c r="B304" s="185" t="s">
        <v>421</v>
      </c>
      <c r="C304" s="179" t="s">
        <v>68</v>
      </c>
      <c r="D304" s="113">
        <f>IF(Table10[[#This Row],[Current Age]]&gt;19,"Men's",IF(E304&gt;15,"U19",IF(E304&gt;13,"U15",IF(E304&gt;11,"U13",IF(E304&gt;0,"U11",0)))))</f>
        <v>0</v>
      </c>
      <c r="E304" s="113">
        <f>IFERROR(IF(Table10[[#This Row],[Year]]&gt;0,$E$1-Table10[[#This Row],[Year]],0),"")</f>
        <v>0</v>
      </c>
    </row>
    <row r="305" spans="1:8">
      <c r="A305" s="18">
        <v>1302</v>
      </c>
      <c r="B305" s="186" t="s">
        <v>422</v>
      </c>
      <c r="C305" s="17" t="s">
        <v>109</v>
      </c>
      <c r="D305" s="113">
        <f>IF(Table10[[#This Row],[Current Age]]&gt;19,"Men's",IF(E305&gt;15,"U19",IF(E305&gt;13,"U15",IF(E305&gt;11,"U13",IF(E305&gt;0,"U11",0)))))</f>
        <v>0</v>
      </c>
      <c r="E305" s="113">
        <f>IFERROR(IF(Table10[[#This Row],[Year]]&gt;0,$E$1-Table10[[#This Row],[Year]],0),"")</f>
        <v>0</v>
      </c>
    </row>
    <row r="306" spans="1:8">
      <c r="A306" s="178">
        <v>1303</v>
      </c>
      <c r="B306" s="185" t="s">
        <v>423</v>
      </c>
      <c r="C306" s="179" t="s">
        <v>298</v>
      </c>
      <c r="D306" s="113">
        <f>IF(Table10[[#This Row],[Current Age]]&gt;19,"Men's",IF(E306&gt;15,"U19",IF(E306&gt;13,"U15",IF(E306&gt;11,"U13",IF(E306&gt;0,"U11",0)))))</f>
        <v>0</v>
      </c>
      <c r="E306" s="113">
        <f>IFERROR(IF(Table10[[#This Row],[Year]]&gt;0,$E$1-Table10[[#This Row],[Year]],0),"")</f>
        <v>0</v>
      </c>
    </row>
    <row r="307" spans="1:8">
      <c r="A307" s="18">
        <v>1304</v>
      </c>
      <c r="B307" s="186" t="s">
        <v>424</v>
      </c>
      <c r="C307" s="17" t="s">
        <v>109</v>
      </c>
      <c r="D307" s="113">
        <f>IF(Table10[[#This Row],[Current Age]]&gt;19,"Men's",IF(E307&gt;15,"U19",IF(E307&gt;13,"U15",IF(E307&gt;11,"U13",IF(E307&gt;0,"U11",0)))))</f>
        <v>0</v>
      </c>
      <c r="E307" s="113">
        <f>IFERROR(IF(Table10[[#This Row],[Year]]&gt;0,$E$1-Table10[[#This Row],[Year]],0),"")</f>
        <v>0</v>
      </c>
    </row>
    <row r="308" spans="1:8">
      <c r="A308" s="178">
        <v>1305</v>
      </c>
      <c r="B308" s="185" t="s">
        <v>425</v>
      </c>
      <c r="C308" s="179" t="s">
        <v>112</v>
      </c>
      <c r="D308" s="113">
        <f>IF(Table10[[#This Row],[Current Age]]&gt;19,"Men's",IF(E308&gt;15,"U19",IF(E308&gt;13,"U15",IF(E308&gt;11,"U13",IF(E308&gt;0,"U11",0)))))</f>
        <v>0</v>
      </c>
      <c r="E308" s="113">
        <f>IFERROR(IF(Table10[[#This Row],[Year]]&gt;0,$E$1-Table10[[#This Row],[Year]],0),"")</f>
        <v>0</v>
      </c>
    </row>
    <row r="309" spans="1:8">
      <c r="A309" s="18">
        <v>1306</v>
      </c>
      <c r="B309" s="186" t="s">
        <v>426</v>
      </c>
      <c r="C309" s="17" t="s">
        <v>259</v>
      </c>
      <c r="D309" s="113">
        <f>IF(Table10[[#This Row],[Current Age]]&gt;19,"Men's",IF(E309&gt;15,"U19",IF(E309&gt;13,"U15",IF(E309&gt;11,"U13",IF(E309&gt;0,"U11",0)))))</f>
        <v>0</v>
      </c>
      <c r="E309" s="113">
        <f>IFERROR(IF(Table10[[#This Row],[Year]]&gt;0,$E$1-Table10[[#This Row],[Year]],0),"")</f>
        <v>0</v>
      </c>
    </row>
    <row r="310" spans="1:8">
      <c r="A310" s="178">
        <v>1307</v>
      </c>
      <c r="B310" s="185" t="s">
        <v>427</v>
      </c>
      <c r="C310" s="179" t="s">
        <v>101</v>
      </c>
      <c r="D310" s="113">
        <f>IF(Table10[[#This Row],[Current Age]]&gt;19,"Men's",IF(E310&gt;15,"U19",IF(E310&gt;13,"U15",IF(E310&gt;11,"U13",IF(E310&gt;0,"U11",0)))))</f>
        <v>0</v>
      </c>
      <c r="E310" s="113">
        <f>IFERROR(IF(Table10[[#This Row],[Year]]&gt;0,$E$1-Table10[[#This Row],[Year]],0),"")</f>
        <v>0</v>
      </c>
    </row>
    <row r="311" spans="1:8">
      <c r="A311" s="18">
        <v>1308</v>
      </c>
      <c r="B311" s="186" t="s">
        <v>428</v>
      </c>
      <c r="C311" s="17" t="s">
        <v>259</v>
      </c>
      <c r="D311" s="113">
        <f>IF(Table10[[#This Row],[Current Age]]&gt;19,"Men's",IF(E311&gt;15,"U19",IF(E311&gt;13,"U15",IF(E311&gt;11,"U13",IF(E311&gt;0,"U11",0)))))</f>
        <v>0</v>
      </c>
      <c r="E311" s="113">
        <f>IFERROR(IF(Table10[[#This Row],[Year]]&gt;0,$E$1-Table10[[#This Row],[Year]],0),"")</f>
        <v>0</v>
      </c>
    </row>
    <row r="312" spans="1:8">
      <c r="A312" s="178">
        <v>1309</v>
      </c>
      <c r="B312" s="185" t="s">
        <v>429</v>
      </c>
      <c r="C312" s="179" t="s">
        <v>171</v>
      </c>
      <c r="D312" s="113">
        <f>IF(Table10[[#This Row],[Current Age]]&gt;19,"Men's",IF(E312&gt;15,"U19",IF(E312&gt;13,"U15",IF(E312&gt;11,"U13",IF(E312&gt;0,"U11",0)))))</f>
        <v>0</v>
      </c>
      <c r="E312" s="113">
        <f>IFERROR(IF(Table10[[#This Row],[Year]]&gt;0,$E$1-Table10[[#This Row],[Year]],0),"")</f>
        <v>0</v>
      </c>
    </row>
    <row r="313" spans="1:8">
      <c r="A313" s="18">
        <v>1310</v>
      </c>
      <c r="B313" s="186" t="s">
        <v>430</v>
      </c>
      <c r="C313" s="17" t="s">
        <v>149</v>
      </c>
      <c r="D313" s="113">
        <f>IF(Table10[[#This Row],[Current Age]]&gt;19,"Men's",IF(E313&gt;15,"U19",IF(E313&gt;13,"U15",IF(E313&gt;11,"U13",IF(E313&gt;0,"U11",0)))))</f>
        <v>0</v>
      </c>
      <c r="E313" s="113">
        <f>IFERROR(IF(Table10[[#This Row],[Year]]&gt;0,$E$1-Table10[[#This Row],[Year]],0),"")</f>
        <v>0</v>
      </c>
    </row>
    <row r="314" spans="1:8">
      <c r="A314" s="178">
        <v>1311</v>
      </c>
      <c r="B314" s="185" t="s">
        <v>431</v>
      </c>
      <c r="C314" s="179" t="s">
        <v>259</v>
      </c>
      <c r="D314" s="113" t="str">
        <f>IF(Table10[[#This Row],[Current Age]]&gt;19,"Men's",IF(E314&gt;15,"U19",IF(E314&gt;13,"U15",IF(E314&gt;11,"U13",IF(E314&gt;0,"U11",0)))))</f>
        <v>U19</v>
      </c>
      <c r="E314" s="113">
        <f>IFERROR(IF(Table10[[#This Row],[Year]]&gt;0,$E$1-Table10[[#This Row],[Year]],0),"")</f>
        <v>18</v>
      </c>
      <c r="F314" s="113">
        <v>2007</v>
      </c>
      <c r="G314" s="113">
        <v>7</v>
      </c>
      <c r="H314" s="113">
        <v>11</v>
      </c>
    </row>
    <row r="315" spans="1:8">
      <c r="A315" s="18">
        <v>1312</v>
      </c>
      <c r="B315" s="186" t="s">
        <v>432</v>
      </c>
      <c r="C315" s="17" t="s">
        <v>149</v>
      </c>
      <c r="D315" s="113">
        <f>IF(Table10[[#This Row],[Current Age]]&gt;19,"Men's",IF(E315&gt;15,"U19",IF(E315&gt;13,"U15",IF(E315&gt;11,"U13",IF(E315&gt;0,"U11",0)))))</f>
        <v>0</v>
      </c>
      <c r="E315" s="113">
        <f>IFERROR(IF(Table10[[#This Row],[Year]]&gt;0,$E$1-Table10[[#This Row],[Year]],0),"")</f>
        <v>0</v>
      </c>
    </row>
    <row r="316" spans="1:8">
      <c r="A316" s="178">
        <v>1313</v>
      </c>
      <c r="B316" s="185" t="s">
        <v>433</v>
      </c>
      <c r="C316" s="179" t="s">
        <v>171</v>
      </c>
      <c r="D316" s="113">
        <f>IF(Table10[[#This Row],[Current Age]]&gt;19,"Men's",IF(E316&gt;15,"U19",IF(E316&gt;13,"U15",IF(E316&gt;11,"U13",IF(E316&gt;0,"U11",0)))))</f>
        <v>0</v>
      </c>
      <c r="E316" s="113">
        <f>IFERROR(IF(Table10[[#This Row],[Year]]&gt;0,$E$1-Table10[[#This Row],[Year]],0),"")</f>
        <v>0</v>
      </c>
    </row>
    <row r="317" spans="1:8">
      <c r="A317" s="18">
        <v>1314</v>
      </c>
      <c r="B317" s="186" t="s">
        <v>434</v>
      </c>
      <c r="C317" s="17" t="s">
        <v>145</v>
      </c>
      <c r="D317" s="113">
        <f>IF(Table10[[#This Row],[Current Age]]&gt;19,"Men's",IF(E317&gt;15,"U19",IF(E317&gt;13,"U15",IF(E317&gt;11,"U13",IF(E317&gt;0,"U11",0)))))</f>
        <v>0</v>
      </c>
      <c r="E317" s="113">
        <f>IFERROR(IF(Table10[[#This Row],[Year]]&gt;0,$E$1-Table10[[#This Row],[Year]],0),"")</f>
        <v>0</v>
      </c>
    </row>
    <row r="318" spans="1:8">
      <c r="A318" s="178">
        <v>1315</v>
      </c>
      <c r="B318" s="185" t="s">
        <v>435</v>
      </c>
      <c r="C318" s="179" t="s">
        <v>101</v>
      </c>
      <c r="D318" s="113">
        <f>IF(Table10[[#This Row],[Current Age]]&gt;19,"Men's",IF(E318&gt;15,"U19",IF(E318&gt;13,"U15",IF(E318&gt;11,"U13",IF(E318&gt;0,"U11",0)))))</f>
        <v>0</v>
      </c>
      <c r="E318" s="113">
        <f>IFERROR(IF(Table10[[#This Row],[Year]]&gt;0,$E$1-Table10[[#This Row],[Year]],0),"")</f>
        <v>0</v>
      </c>
    </row>
    <row r="319" spans="1:8">
      <c r="A319" s="18">
        <v>1316</v>
      </c>
      <c r="B319" s="186" t="s">
        <v>436</v>
      </c>
      <c r="C319" s="17"/>
      <c r="D319" s="113">
        <f>IF(Table10[[#This Row],[Current Age]]&gt;19,"Men's",IF(E319&gt;15,"U19",IF(E319&gt;13,"U15",IF(E319&gt;11,"U13",IF(E319&gt;0,"U11",0)))))</f>
        <v>0</v>
      </c>
      <c r="E319" s="113">
        <f>IFERROR(IF(Table10[[#This Row],[Year]]&gt;0,$E$1-Table10[[#This Row],[Year]],0),"")</f>
        <v>0</v>
      </c>
    </row>
    <row r="320" spans="1:8">
      <c r="A320" s="178">
        <v>1317</v>
      </c>
      <c r="B320" s="185" t="s">
        <v>437</v>
      </c>
      <c r="C320" s="179" t="s">
        <v>210</v>
      </c>
      <c r="D320" s="113">
        <f>IF(Table10[[#This Row],[Current Age]]&gt;19,"Men's",IF(E320&gt;15,"U19",IF(E320&gt;13,"U15",IF(E320&gt;11,"U13",IF(E320&gt;0,"U11",0)))))</f>
        <v>0</v>
      </c>
      <c r="E320" s="113">
        <f>IFERROR(IF(Table10[[#This Row],[Year]]&gt;0,$E$1-Table10[[#This Row],[Year]],0),"")</f>
        <v>0</v>
      </c>
    </row>
    <row r="321" spans="1:8">
      <c r="A321" s="18">
        <v>1318</v>
      </c>
      <c r="B321" s="186" t="s">
        <v>438</v>
      </c>
      <c r="C321" s="17" t="s">
        <v>171</v>
      </c>
      <c r="D321" s="113">
        <f>IF(Table10[[#This Row],[Current Age]]&gt;19,"Men's",IF(E321&gt;15,"U19",IF(E321&gt;13,"U15",IF(E321&gt;11,"U13",IF(E321&gt;0,"U11",0)))))</f>
        <v>0</v>
      </c>
      <c r="E321" s="113">
        <f>IFERROR(IF(Table10[[#This Row],[Year]]&gt;0,$E$1-Table10[[#This Row],[Year]],0),"")</f>
        <v>0</v>
      </c>
    </row>
    <row r="322" spans="1:8">
      <c r="A322" s="178">
        <v>1319</v>
      </c>
      <c r="B322" s="185" t="s">
        <v>439</v>
      </c>
      <c r="C322" s="179" t="s">
        <v>109</v>
      </c>
      <c r="D322" s="113">
        <f>IF(Table10[[#This Row],[Current Age]]&gt;19,"Men's",IF(E322&gt;15,"U19",IF(E322&gt;13,"U15",IF(E322&gt;11,"U13",IF(E322&gt;0,"U11",0)))))</f>
        <v>0</v>
      </c>
      <c r="E322" s="113">
        <f>IFERROR(IF(Table10[[#This Row],[Year]]&gt;0,$E$1-Table10[[#This Row],[Year]],0),"")</f>
        <v>0</v>
      </c>
    </row>
    <row r="323" spans="1:8">
      <c r="A323" s="18">
        <v>1320</v>
      </c>
      <c r="B323" s="186" t="s">
        <v>440</v>
      </c>
      <c r="C323" s="17" t="s">
        <v>17</v>
      </c>
      <c r="D323" s="113" t="str">
        <f>IF(Table10[[#This Row],[Current Age]]&gt;19,"Men's",IF(E323&gt;15,"U19",IF(E323&gt;13,"U15",IF(E323&gt;11,"U13",IF(E323&gt;0,"U11",0)))))</f>
        <v>Men's</v>
      </c>
      <c r="E323" s="113">
        <f>IFERROR(IF(Table10[[#This Row],[Year]]&gt;0,$E$1-Table10[[#This Row],[Year]],0),"")</f>
        <v>22</v>
      </c>
      <c r="F323" s="113">
        <v>2003</v>
      </c>
      <c r="G323" s="113">
        <v>10</v>
      </c>
      <c r="H323" s="113">
        <v>11</v>
      </c>
    </row>
    <row r="324" spans="1:8">
      <c r="A324" s="178">
        <v>1321</v>
      </c>
      <c r="B324" s="185" t="s">
        <v>441</v>
      </c>
      <c r="C324" s="179" t="s">
        <v>259</v>
      </c>
      <c r="D324" s="113">
        <f>IF(Table10[[#This Row],[Current Age]]&gt;19,"Men's",IF(E324&gt;15,"U19",IF(E324&gt;13,"U15",IF(E324&gt;11,"U13",IF(E324&gt;0,"U11",0)))))</f>
        <v>0</v>
      </c>
      <c r="E324" s="113">
        <f>IFERROR(IF(Table10[[#This Row],[Year]]&gt;0,$E$1-Table10[[#This Row],[Year]],0),"")</f>
        <v>0</v>
      </c>
    </row>
    <row r="325" spans="1:8">
      <c r="A325" s="18">
        <v>1322</v>
      </c>
      <c r="B325" s="186" t="s">
        <v>442</v>
      </c>
      <c r="C325" s="17" t="s">
        <v>109</v>
      </c>
      <c r="D325" s="113">
        <f>IF(Table10[[#This Row],[Current Age]]&gt;19,"Men's",IF(E325&gt;15,"U19",IF(E325&gt;13,"U15",IF(E325&gt;11,"U13",IF(E325&gt;0,"U11",0)))))</f>
        <v>0</v>
      </c>
      <c r="E325" s="113">
        <f>IFERROR(IF(Table10[[#This Row],[Year]]&gt;0,$E$1-Table10[[#This Row],[Year]],0),"")</f>
        <v>0</v>
      </c>
    </row>
    <row r="326" spans="1:8">
      <c r="A326" s="178">
        <v>1323</v>
      </c>
      <c r="B326" s="185" t="s">
        <v>443</v>
      </c>
      <c r="C326" s="179" t="s">
        <v>109</v>
      </c>
      <c r="D326" s="113">
        <f>IF(Table10[[#This Row],[Current Age]]&gt;19,"Men's",IF(E326&gt;15,"U19",IF(E326&gt;13,"U15",IF(E326&gt;11,"U13",IF(E326&gt;0,"U11",0)))))</f>
        <v>0</v>
      </c>
      <c r="E326" s="113">
        <f>IFERROR(IF(Table10[[#This Row],[Year]]&gt;0,$E$1-Table10[[#This Row],[Year]],0),"")</f>
        <v>0</v>
      </c>
    </row>
    <row r="327" spans="1:8">
      <c r="A327" s="18">
        <v>1324</v>
      </c>
      <c r="B327" s="186" t="s">
        <v>444</v>
      </c>
      <c r="C327" s="17" t="s">
        <v>109</v>
      </c>
      <c r="D327" s="113">
        <f>IF(Table10[[#This Row],[Current Age]]&gt;19,"Men's",IF(E327&gt;15,"U19",IF(E327&gt;13,"U15",IF(E327&gt;11,"U13",IF(E327&gt;0,"U11",0)))))</f>
        <v>0</v>
      </c>
      <c r="E327" s="113">
        <f>IFERROR(IF(Table10[[#This Row],[Year]]&gt;0,$E$1-Table10[[#This Row],[Year]],0),"")</f>
        <v>0</v>
      </c>
    </row>
    <row r="328" spans="1:8">
      <c r="A328" s="178">
        <v>1325</v>
      </c>
      <c r="B328" s="185" t="s">
        <v>445</v>
      </c>
      <c r="C328" s="179" t="s">
        <v>25</v>
      </c>
      <c r="D328" s="113" t="str">
        <f>IF(Table10[[#This Row],[Current Age]]&gt;19,"Men's",IF(E328&gt;15,"U19",IF(E328&gt;13,"U15",IF(E328&gt;11,"U13",IF(E328&gt;0,"U11",0)))))</f>
        <v>Men's</v>
      </c>
      <c r="E328" s="113">
        <f>IFERROR(IF(Table10[[#This Row],[Year]]&gt;0,$E$1-Table10[[#This Row],[Year]],0),"")</f>
        <v>21</v>
      </c>
      <c r="F328" s="113">
        <v>2004</v>
      </c>
      <c r="G328" s="113">
        <v>7</v>
      </c>
      <c r="H328" s="113">
        <v>26</v>
      </c>
    </row>
    <row r="329" spans="1:8">
      <c r="A329" s="18">
        <v>1326</v>
      </c>
      <c r="B329" s="186" t="s">
        <v>446</v>
      </c>
      <c r="C329" s="17" t="s">
        <v>259</v>
      </c>
      <c r="D329" s="113">
        <f>IF(Table10[[#This Row],[Current Age]]&gt;19,"Men's",IF(E329&gt;15,"U19",IF(E329&gt;13,"U15",IF(E329&gt;11,"U13",IF(E329&gt;0,"U11",0)))))</f>
        <v>0</v>
      </c>
      <c r="E329" s="113">
        <f>IFERROR(IF(Table10[[#This Row],[Year]]&gt;0,$E$1-Table10[[#This Row],[Year]],0),"")</f>
        <v>0</v>
      </c>
    </row>
    <row r="330" spans="1:8">
      <c r="A330" s="178">
        <v>1327</v>
      </c>
      <c r="B330" s="185" t="s">
        <v>447</v>
      </c>
      <c r="C330" s="179" t="s">
        <v>109</v>
      </c>
      <c r="D330" s="113">
        <f>IF(Table10[[#This Row],[Current Age]]&gt;19,"Men's",IF(E330&gt;15,"U19",IF(E330&gt;13,"U15",IF(E330&gt;11,"U13",IF(E330&gt;0,"U11",0)))))</f>
        <v>0</v>
      </c>
      <c r="E330" s="113">
        <f>IFERROR(IF(Table10[[#This Row],[Year]]&gt;0,$E$1-Table10[[#This Row],[Year]],0),"")</f>
        <v>0</v>
      </c>
    </row>
    <row r="331" spans="1:8">
      <c r="A331" s="18">
        <v>1328</v>
      </c>
      <c r="B331" s="186" t="s">
        <v>448</v>
      </c>
      <c r="C331" s="17" t="s">
        <v>17</v>
      </c>
      <c r="D331" s="113">
        <f>IF(Table10[[#This Row],[Current Age]]&gt;19,"Men's",IF(E331&gt;15,"U19",IF(E331&gt;13,"U15",IF(E331&gt;11,"U13",IF(E331&gt;0,"U11",0)))))</f>
        <v>0</v>
      </c>
      <c r="E331" s="113">
        <f>IFERROR(IF(Table10[[#This Row],[Year]]&gt;0,$E$1-Table10[[#This Row],[Year]],0),"")</f>
        <v>0</v>
      </c>
    </row>
    <row r="332" spans="1:8">
      <c r="A332" s="178">
        <v>1329</v>
      </c>
      <c r="B332" s="185" t="s">
        <v>449</v>
      </c>
      <c r="C332" s="179" t="s">
        <v>17</v>
      </c>
      <c r="D332" s="113">
        <f>IF(Table10[[#This Row],[Current Age]]&gt;19,"Men's",IF(E332&gt;15,"U19",IF(E332&gt;13,"U15",IF(E332&gt;11,"U13",IF(E332&gt;0,"U11",0)))))</f>
        <v>0</v>
      </c>
      <c r="E332" s="113">
        <f>IFERROR(IF(Table10[[#This Row],[Year]]&gt;0,$E$1-Table10[[#This Row],[Year]],0),"")</f>
        <v>0</v>
      </c>
    </row>
    <row r="333" spans="1:8">
      <c r="A333" s="18">
        <v>1330</v>
      </c>
      <c r="B333" s="186" t="s">
        <v>450</v>
      </c>
      <c r="C333" s="17" t="s">
        <v>149</v>
      </c>
      <c r="D333" s="113">
        <f>IF(Table10[[#This Row],[Current Age]]&gt;19,"Men's",IF(E333&gt;15,"U19",IF(E333&gt;13,"U15",IF(E333&gt;11,"U13",IF(E333&gt;0,"U11",0)))))</f>
        <v>0</v>
      </c>
      <c r="E333" s="113">
        <f>IFERROR(IF(Table10[[#This Row],[Year]]&gt;0,$E$1-Table10[[#This Row],[Year]],0),"")</f>
        <v>0</v>
      </c>
    </row>
    <row r="334" spans="1:8">
      <c r="A334" s="178">
        <v>1331</v>
      </c>
      <c r="B334" s="185" t="s">
        <v>451</v>
      </c>
      <c r="C334" s="179" t="s">
        <v>101</v>
      </c>
      <c r="D334" s="113">
        <f>IF(Table10[[#This Row],[Current Age]]&gt;19,"Men's",IF(E334&gt;15,"U19",IF(E334&gt;13,"U15",IF(E334&gt;11,"U13",IF(E334&gt;0,"U11",0)))))</f>
        <v>0</v>
      </c>
      <c r="E334" s="113">
        <f>IFERROR(IF(Table10[[#This Row],[Year]]&gt;0,$E$1-Table10[[#This Row],[Year]],0),"")</f>
        <v>0</v>
      </c>
    </row>
    <row r="335" spans="1:8">
      <c r="A335" s="18">
        <v>1332</v>
      </c>
      <c r="B335" s="186" t="s">
        <v>452</v>
      </c>
      <c r="C335" s="17" t="s">
        <v>453</v>
      </c>
      <c r="D335" s="113">
        <f>IF(Table10[[#This Row],[Current Age]]&gt;19,"Men's",IF(E335&gt;15,"U19",IF(E335&gt;13,"U15",IF(E335&gt;11,"U13",IF(E335&gt;0,"U11",0)))))</f>
        <v>0</v>
      </c>
      <c r="E335" s="113">
        <f>IFERROR(IF(Table10[[#This Row],[Year]]&gt;0,$E$1-Table10[[#This Row],[Year]],0),"")</f>
        <v>0</v>
      </c>
    </row>
    <row r="336" spans="1:8">
      <c r="A336" s="178">
        <v>1333</v>
      </c>
      <c r="B336" s="185" t="s">
        <v>454</v>
      </c>
      <c r="C336" s="179" t="s">
        <v>68</v>
      </c>
      <c r="D336" s="113">
        <f>IF(Table10[[#This Row],[Current Age]]&gt;19,"Men's",IF(E336&gt;15,"U19",IF(E336&gt;13,"U15",IF(E336&gt;11,"U13",IF(E336&gt;0,"U11",0)))))</f>
        <v>0</v>
      </c>
      <c r="E336" s="113">
        <f>IFERROR(IF(Table10[[#This Row],[Year]]&gt;0,$E$1-Table10[[#This Row],[Year]],0),"")</f>
        <v>0</v>
      </c>
    </row>
    <row r="337" spans="1:8">
      <c r="A337" s="18">
        <v>1334</v>
      </c>
      <c r="B337" s="186" t="s">
        <v>455</v>
      </c>
      <c r="C337" s="17" t="s">
        <v>101</v>
      </c>
      <c r="D337" s="113">
        <f>IF(Table10[[#This Row],[Current Age]]&gt;19,"Men's",IF(E337&gt;15,"U19",IF(E337&gt;13,"U15",IF(E337&gt;11,"U13",IF(E337&gt;0,"U11",0)))))</f>
        <v>0</v>
      </c>
      <c r="E337" s="113">
        <f>IFERROR(IF(Table10[[#This Row],[Year]]&gt;0,$E$1-Table10[[#This Row],[Year]],0),"")</f>
        <v>0</v>
      </c>
    </row>
    <row r="338" spans="1:8">
      <c r="A338" s="178">
        <v>1335</v>
      </c>
      <c r="B338" s="185" t="s">
        <v>456</v>
      </c>
      <c r="C338" s="179" t="s">
        <v>160</v>
      </c>
      <c r="D338" s="113" t="str">
        <f>IF(Table10[[#This Row],[Current Age]]&gt;19,"Men's",IF(E338&gt;15,"U19",IF(E338&gt;13,"U15",IF(E338&gt;11,"U13",IF(E338&gt;0,"U11",0)))))</f>
        <v>Men's</v>
      </c>
      <c r="E338" s="113">
        <f>IFERROR(IF(Table10[[#This Row],[Year]]&gt;0,$E$1-Table10[[#This Row],[Year]],0),"")</f>
        <v>23</v>
      </c>
      <c r="F338" s="113">
        <v>2002</v>
      </c>
      <c r="G338" s="113">
        <v>14</v>
      </c>
      <c r="H338" s="113">
        <v>14</v>
      </c>
    </row>
    <row r="339" spans="1:8">
      <c r="A339" s="18">
        <v>1336</v>
      </c>
      <c r="B339" s="186" t="s">
        <v>457</v>
      </c>
      <c r="C339" s="17" t="s">
        <v>101</v>
      </c>
      <c r="D339" s="113" t="str">
        <f>IF(Table10[[#This Row],[Current Age]]&gt;19,"Men's",IF(E339&gt;15,"U19",IF(E339&gt;13,"U15",IF(E339&gt;11,"U13",IF(E339&gt;0,"U11",0)))))</f>
        <v>Men's</v>
      </c>
      <c r="E339" s="113">
        <f>IFERROR(IF(Table10[[#This Row],[Year]]&gt;0,$E$1-Table10[[#This Row],[Year]],0),"")</f>
        <v>21</v>
      </c>
      <c r="F339" s="113">
        <v>2004</v>
      </c>
    </row>
    <row r="340" spans="1:8">
      <c r="A340" s="178">
        <v>1337</v>
      </c>
      <c r="B340" s="185" t="s">
        <v>458</v>
      </c>
      <c r="C340" s="179" t="s">
        <v>259</v>
      </c>
      <c r="D340" s="113">
        <f>IF(Table10[[#This Row],[Current Age]]&gt;19,"Men's",IF(E340&gt;15,"U19",IF(E340&gt;13,"U15",IF(E340&gt;11,"U13",IF(E340&gt;0,"U11",0)))))</f>
        <v>0</v>
      </c>
      <c r="E340" s="113">
        <f>IFERROR(IF(Table10[[#This Row],[Year]]&gt;0,$E$1-Table10[[#This Row],[Year]],0),"")</f>
        <v>0</v>
      </c>
    </row>
    <row r="341" spans="1:8">
      <c r="A341" s="18">
        <v>1338</v>
      </c>
      <c r="B341" s="186" t="s">
        <v>459</v>
      </c>
      <c r="C341" s="17" t="s">
        <v>68</v>
      </c>
      <c r="D341" s="113">
        <f>IF(Table10[[#This Row],[Current Age]]&gt;19,"Men's",IF(E341&gt;15,"U19",IF(E341&gt;13,"U15",IF(E341&gt;11,"U13",IF(E341&gt;0,"U11",0)))))</f>
        <v>0</v>
      </c>
      <c r="E341" s="113">
        <f>IFERROR(IF(Table10[[#This Row],[Year]]&gt;0,$E$1-Table10[[#This Row],[Year]],0),"")</f>
        <v>0</v>
      </c>
    </row>
    <row r="342" spans="1:8">
      <c r="A342" s="178">
        <v>1339</v>
      </c>
      <c r="B342" s="185" t="s">
        <v>460</v>
      </c>
      <c r="C342" s="179" t="s">
        <v>68</v>
      </c>
      <c r="D342" s="113" t="str">
        <f>IF(Table10[[#This Row],[Current Age]]&gt;19,"Men's",IF(E342&gt;15,"U19",IF(E342&gt;13,"U15",IF(E342&gt;11,"U13",IF(E342&gt;0,"U11",0)))))</f>
        <v>Men's</v>
      </c>
      <c r="E342" s="113">
        <f>IFERROR(IF(Table10[[#This Row],[Year]]&gt;0,$E$1-Table10[[#This Row],[Year]],0),"")</f>
        <v>23</v>
      </c>
      <c r="F342" s="113">
        <v>2002</v>
      </c>
      <c r="G342" s="113">
        <v>1</v>
      </c>
      <c r="H342" s="113">
        <v>25</v>
      </c>
    </row>
    <row r="343" spans="1:8">
      <c r="A343" s="18">
        <v>1340</v>
      </c>
      <c r="B343" s="186" t="s">
        <v>461</v>
      </c>
      <c r="C343" s="17" t="s">
        <v>17</v>
      </c>
      <c r="D343" s="113" t="str">
        <f>IF(Table10[[#This Row],[Current Age]]&gt;19,"Men's",IF(E343&gt;15,"U19",IF(E343&gt;13,"U15",IF(E343&gt;11,"U13",IF(E343&gt;0,"U11",0)))))</f>
        <v>Men's</v>
      </c>
      <c r="E343" s="113">
        <f>IFERROR(IF(Table10[[#This Row],[Year]]&gt;0,$E$1-Table10[[#This Row],[Year]],0),"")</f>
        <v>21</v>
      </c>
      <c r="F343" s="113">
        <v>2004</v>
      </c>
      <c r="G343" s="113">
        <v>4</v>
      </c>
      <c r="H343" s="113">
        <v>5</v>
      </c>
    </row>
    <row r="344" spans="1:8">
      <c r="A344" s="178">
        <v>1341</v>
      </c>
      <c r="B344" s="185" t="s">
        <v>462</v>
      </c>
      <c r="C344" s="179" t="s">
        <v>149</v>
      </c>
      <c r="D344" s="113">
        <f>IF(Table10[[#This Row],[Current Age]]&gt;19,"Men's",IF(E344&gt;15,"U19",IF(E344&gt;13,"U15",IF(E344&gt;11,"U13",IF(E344&gt;0,"U11",0)))))</f>
        <v>0</v>
      </c>
      <c r="E344" s="113">
        <f>IFERROR(IF(Table10[[#This Row],[Year]]&gt;0,$E$1-Table10[[#This Row],[Year]],0),"")</f>
        <v>0</v>
      </c>
    </row>
    <row r="345" spans="1:8">
      <c r="A345" s="18">
        <v>1342</v>
      </c>
      <c r="B345" s="186" t="s">
        <v>463</v>
      </c>
      <c r="C345" s="17" t="s">
        <v>112</v>
      </c>
      <c r="D345" s="113">
        <f>IF(Table10[[#This Row],[Current Age]]&gt;19,"Men's",IF(E345&gt;15,"U19",IF(E345&gt;13,"U15",IF(E345&gt;11,"U13",IF(E345&gt;0,"U11",0)))))</f>
        <v>0</v>
      </c>
      <c r="E345" s="113">
        <f>IFERROR(IF(Table10[[#This Row],[Year]]&gt;0,$E$1-Table10[[#This Row],[Year]],0),"")</f>
        <v>0</v>
      </c>
    </row>
    <row r="346" spans="1:8">
      <c r="A346" s="178">
        <v>1343</v>
      </c>
      <c r="B346" s="185" t="s">
        <v>464</v>
      </c>
      <c r="C346" s="179" t="s">
        <v>68</v>
      </c>
      <c r="D346" s="113" t="str">
        <f>IF(Table10[[#This Row],[Current Age]]&gt;19,"Men's",IF(E346&gt;15,"U19",IF(E346&gt;13,"U15",IF(E346&gt;11,"U13",IF(E346&gt;0,"U11",0)))))</f>
        <v>Men's</v>
      </c>
      <c r="E346" s="113">
        <f>IFERROR(IF(Table10[[#This Row],[Year]]&gt;0,$E$1-Table10[[#This Row],[Year]],0),"")</f>
        <v>23</v>
      </c>
      <c r="F346" s="113">
        <v>2002</v>
      </c>
      <c r="G346" s="113">
        <v>6</v>
      </c>
      <c r="H346" s="113">
        <v>4</v>
      </c>
    </row>
    <row r="347" spans="1:8">
      <c r="A347" s="18">
        <v>1344</v>
      </c>
      <c r="B347" s="186" t="s">
        <v>465</v>
      </c>
      <c r="C347" s="17" t="s">
        <v>298</v>
      </c>
      <c r="D347" s="113">
        <f>IF(Table10[[#This Row],[Current Age]]&gt;19,"Men's",IF(E347&gt;15,"U19",IF(E347&gt;13,"U15",IF(E347&gt;11,"U13",IF(E347&gt;0,"U11",0)))))</f>
        <v>0</v>
      </c>
      <c r="E347" s="113">
        <f>IFERROR(IF(Table10[[#This Row],[Year]]&gt;0,$E$1-Table10[[#This Row],[Year]],0),"")</f>
        <v>0</v>
      </c>
    </row>
    <row r="348" spans="1:8">
      <c r="A348" s="178">
        <v>1345</v>
      </c>
      <c r="B348" s="185" t="s">
        <v>466</v>
      </c>
      <c r="C348" s="179" t="s">
        <v>356</v>
      </c>
      <c r="D348" s="113">
        <f>IF(Table10[[#This Row],[Current Age]]&gt;19,"Men's",IF(E348&gt;15,"U19",IF(E348&gt;13,"U15",IF(E348&gt;11,"U13",IF(E348&gt;0,"U11",0)))))</f>
        <v>0</v>
      </c>
      <c r="E348" s="113">
        <f>IFERROR(IF(Table10[[#This Row],[Year]]&gt;0,$E$1-Table10[[#This Row],[Year]],0),"")</f>
        <v>0</v>
      </c>
    </row>
    <row r="349" spans="1:8">
      <c r="A349" s="18">
        <v>1346</v>
      </c>
      <c r="B349" s="186" t="s">
        <v>467</v>
      </c>
      <c r="C349" s="17" t="s">
        <v>68</v>
      </c>
      <c r="D349" s="113">
        <f>IF(Table10[[#This Row],[Current Age]]&gt;19,"Men's",IF(E349&gt;15,"U19",IF(E349&gt;13,"U15",IF(E349&gt;11,"U13",IF(E349&gt;0,"U11",0)))))</f>
        <v>0</v>
      </c>
      <c r="E349" s="113">
        <f>IFERROR(IF(Table10[[#This Row],[Year]]&gt;0,$E$1-Table10[[#This Row],[Year]],0),"")</f>
        <v>0</v>
      </c>
    </row>
    <row r="350" spans="1:8">
      <c r="A350" s="178">
        <v>1347</v>
      </c>
      <c r="B350" s="185" t="s">
        <v>468</v>
      </c>
      <c r="C350" s="179" t="s">
        <v>101</v>
      </c>
      <c r="D350" s="113" t="str">
        <f>IF(Table10[[#This Row],[Current Age]]&gt;19,"Men's",IF(E350&gt;15,"U19",IF(E350&gt;13,"U15",IF(E350&gt;11,"U13",IF(E350&gt;0,"U11",0)))))</f>
        <v>Men's</v>
      </c>
      <c r="E350" s="113">
        <f>IFERROR(IF(Table10[[#This Row],[Year]]&gt;0,$E$1-Table10[[#This Row],[Year]],0),"")</f>
        <v>22</v>
      </c>
      <c r="F350" s="113">
        <v>2003</v>
      </c>
      <c r="G350" s="113">
        <v>3</v>
      </c>
      <c r="H350" s="113">
        <v>10</v>
      </c>
    </row>
    <row r="351" spans="1:8">
      <c r="A351" s="18">
        <v>1348</v>
      </c>
      <c r="B351" s="186" t="s">
        <v>469</v>
      </c>
      <c r="C351" s="17" t="s">
        <v>210</v>
      </c>
      <c r="D351" s="113">
        <f>IF(Table10[[#This Row],[Current Age]]&gt;19,"Men's",IF(E351&gt;15,"U19",IF(E351&gt;13,"U15",IF(E351&gt;11,"U13",IF(E351&gt;0,"U11",0)))))</f>
        <v>0</v>
      </c>
      <c r="E351" s="113">
        <f>IFERROR(IF(Table10[[#This Row],[Year]]&gt;0,$E$1-Table10[[#This Row],[Year]],0),"")</f>
        <v>0</v>
      </c>
    </row>
    <row r="352" spans="1:8">
      <c r="A352" s="178">
        <v>1349</v>
      </c>
      <c r="B352" s="185" t="s">
        <v>470</v>
      </c>
      <c r="C352" s="179" t="s">
        <v>145</v>
      </c>
      <c r="D352" s="113" t="str">
        <f>IF(Table10[[#This Row],[Current Age]]&gt;19,"Men's",IF(E352&gt;15,"U19",IF(E352&gt;13,"U15",IF(E352&gt;11,"U13",IF(E352&gt;0,"U11",0)))))</f>
        <v>Men's</v>
      </c>
      <c r="E352" s="113">
        <f>IFERROR(IF(Table10[[#This Row],[Year]]&gt;0,$E$1-Table10[[#This Row],[Year]],0),"")</f>
        <v>23</v>
      </c>
      <c r="F352" s="113">
        <v>2002</v>
      </c>
      <c r="G352" s="113">
        <v>4</v>
      </c>
      <c r="H352" s="113">
        <v>9</v>
      </c>
    </row>
    <row r="353" spans="1:8">
      <c r="A353" s="18">
        <v>1350</v>
      </c>
      <c r="B353" s="186" t="s">
        <v>471</v>
      </c>
      <c r="C353" s="17" t="s">
        <v>210</v>
      </c>
      <c r="D353" s="113" t="str">
        <f>IF(Table10[[#This Row],[Current Age]]&gt;19,"Men's",IF(E353&gt;15,"U19",IF(E353&gt;13,"U15",IF(E353&gt;11,"U13",IF(E353&gt;0,"U11",0)))))</f>
        <v>Men's</v>
      </c>
      <c r="E353" s="113">
        <f>IFERROR(IF(Table10[[#This Row],[Year]]&gt;0,$E$1-Table10[[#This Row],[Year]],0),"")</f>
        <v>21</v>
      </c>
      <c r="F353" s="113">
        <v>2004</v>
      </c>
      <c r="G353" s="113">
        <v>3</v>
      </c>
      <c r="H353" s="113">
        <v>24</v>
      </c>
    </row>
    <row r="354" spans="1:8">
      <c r="A354" s="178">
        <v>1351</v>
      </c>
      <c r="B354" s="185" t="s">
        <v>472</v>
      </c>
      <c r="C354" s="179" t="s">
        <v>17</v>
      </c>
      <c r="D354" s="113">
        <f>IF(Table10[[#This Row],[Current Age]]&gt;19,"Men's",IF(E354&gt;15,"U19",IF(E354&gt;13,"U15",IF(E354&gt;11,"U13",IF(E354&gt;0,"U11",0)))))</f>
        <v>0</v>
      </c>
      <c r="E354" s="113">
        <f>IFERROR(IF(Table10[[#This Row],[Year]]&gt;0,$E$1-Table10[[#This Row],[Year]],0),"")</f>
        <v>0</v>
      </c>
    </row>
    <row r="355" spans="1:8">
      <c r="A355" s="18">
        <v>1352</v>
      </c>
      <c r="B355" s="186" t="s">
        <v>473</v>
      </c>
      <c r="C355" s="17" t="s">
        <v>17</v>
      </c>
      <c r="D355" s="113" t="str">
        <f>IF(Table10[[#This Row],[Current Age]]&gt;19,"Men's",IF(E355&gt;15,"U19",IF(E355&gt;13,"U15",IF(E355&gt;11,"U13",IF(E355&gt;0,"U11",0)))))</f>
        <v>Men's</v>
      </c>
      <c r="E355" s="113">
        <f>IFERROR(IF(Table10[[#This Row],[Year]]&gt;0,$E$1-Table10[[#This Row],[Year]],0),"")</f>
        <v>20</v>
      </c>
      <c r="F355" s="113">
        <v>2005</v>
      </c>
      <c r="G355" s="113">
        <v>3</v>
      </c>
      <c r="H355" s="113">
        <v>21</v>
      </c>
    </row>
    <row r="356" spans="1:8">
      <c r="A356" s="178">
        <v>1353</v>
      </c>
      <c r="B356" s="185" t="s">
        <v>474</v>
      </c>
      <c r="C356" s="179" t="s">
        <v>210</v>
      </c>
      <c r="D356" s="113" t="str">
        <f>IF(Table10[[#This Row],[Current Age]]&gt;19,"Men's",IF(E356&gt;15,"U19",IF(E356&gt;13,"U15",IF(E356&gt;11,"U13",IF(E356&gt;0,"U11",0)))))</f>
        <v>Men's</v>
      </c>
      <c r="E356" s="113">
        <f>IFERROR(IF(Table10[[#This Row],[Year]]&gt;0,$E$1-Table10[[#This Row],[Year]],0),"")</f>
        <v>22</v>
      </c>
      <c r="F356" s="113">
        <v>2003</v>
      </c>
      <c r="G356" s="113">
        <v>11</v>
      </c>
      <c r="H356" s="113">
        <v>14</v>
      </c>
    </row>
    <row r="357" spans="1:8">
      <c r="A357" s="18">
        <v>1354</v>
      </c>
      <c r="B357" s="186" t="s">
        <v>475</v>
      </c>
      <c r="C357" s="17" t="s">
        <v>149</v>
      </c>
      <c r="D357" s="113">
        <f>IF(Table10[[#This Row],[Current Age]]&gt;19,"Men's",IF(E357&gt;15,"U19",IF(E357&gt;13,"U15",IF(E357&gt;11,"U13",IF(E357&gt;0,"U11",0)))))</f>
        <v>0</v>
      </c>
      <c r="E357" s="113">
        <f>IFERROR(IF(Table10[[#This Row],[Year]]&gt;0,$E$1-Table10[[#This Row],[Year]],0),"")</f>
        <v>0</v>
      </c>
    </row>
    <row r="358" spans="1:8">
      <c r="A358" s="178">
        <v>1355</v>
      </c>
      <c r="B358" s="185" t="s">
        <v>476</v>
      </c>
      <c r="C358" s="179" t="s">
        <v>145</v>
      </c>
      <c r="D358" s="113">
        <f>IF(Table10[[#This Row],[Current Age]]&gt;19,"Men's",IF(E358&gt;15,"U19",IF(E358&gt;13,"U15",IF(E358&gt;11,"U13",IF(E358&gt;0,"U11",0)))))</f>
        <v>0</v>
      </c>
      <c r="E358" s="113">
        <f>IFERROR(IF(Table10[[#This Row],[Year]]&gt;0,$E$1-Table10[[#This Row],[Year]],0),"")</f>
        <v>0</v>
      </c>
    </row>
    <row r="359" spans="1:8">
      <c r="A359" s="18">
        <v>1356</v>
      </c>
      <c r="B359" s="186" t="s">
        <v>477</v>
      </c>
      <c r="C359" s="17" t="s">
        <v>101</v>
      </c>
      <c r="D359" s="113" t="str">
        <f>IF(Table10[[#This Row],[Current Age]]&gt;19,"Men's",IF(E359&gt;15,"U19",IF(E359&gt;13,"U15",IF(E359&gt;11,"U13",IF(E359&gt;0,"U11",0)))))</f>
        <v>Men's</v>
      </c>
      <c r="E359" s="113">
        <f>IFERROR(IF(Table10[[#This Row],[Year]]&gt;0,$E$1-Table10[[#This Row],[Year]],0),"")</f>
        <v>22</v>
      </c>
      <c r="F359" s="113">
        <v>2003</v>
      </c>
    </row>
    <row r="360" spans="1:8">
      <c r="A360" s="178">
        <v>1357</v>
      </c>
      <c r="B360" s="185" t="s">
        <v>478</v>
      </c>
      <c r="C360" s="179" t="s">
        <v>149</v>
      </c>
      <c r="D360" s="113">
        <f>IF(Table10[[#This Row],[Current Age]]&gt;19,"Men's",IF(E360&gt;15,"U19",IF(E360&gt;13,"U15",IF(E360&gt;11,"U13",IF(E360&gt;0,"U11",0)))))</f>
        <v>0</v>
      </c>
      <c r="E360" s="113">
        <f>IFERROR(IF(Table10[[#This Row],[Year]]&gt;0,$E$1-Table10[[#This Row],[Year]],0),"")</f>
        <v>0</v>
      </c>
    </row>
    <row r="361" spans="1:8">
      <c r="A361" s="18">
        <v>1358</v>
      </c>
      <c r="B361" s="186" t="s">
        <v>479</v>
      </c>
      <c r="C361" s="17" t="s">
        <v>25</v>
      </c>
      <c r="D361" s="113">
        <f>IF(Table10[[#This Row],[Current Age]]&gt;19,"Men's",IF(E361&gt;15,"U19",IF(E361&gt;13,"U15",IF(E361&gt;11,"U13",IF(E361&gt;0,"U11",0)))))</f>
        <v>0</v>
      </c>
      <c r="E361" s="113">
        <f>IFERROR(IF(Table10[[#This Row],[Year]]&gt;0,$E$1-Table10[[#This Row],[Year]],0),"")</f>
        <v>0</v>
      </c>
    </row>
    <row r="362" spans="1:8">
      <c r="A362" s="178">
        <v>1359</v>
      </c>
      <c r="B362" s="185" t="s">
        <v>480</v>
      </c>
      <c r="C362" s="179" t="s">
        <v>145</v>
      </c>
      <c r="D362" s="113" t="str">
        <f>IF(Table10[[#This Row],[Current Age]]&gt;19,"Men's",IF(E362&gt;15,"U19",IF(E362&gt;13,"U15",IF(E362&gt;11,"U13",IF(E362&gt;0,"U11",0)))))</f>
        <v>Men's</v>
      </c>
      <c r="E362" s="113">
        <f>IFERROR(IF(Table10[[#This Row],[Year]]&gt;0,$E$1-Table10[[#This Row],[Year]],0),"")</f>
        <v>24</v>
      </c>
      <c r="F362" s="113">
        <v>2001</v>
      </c>
      <c r="G362" s="113">
        <v>2</v>
      </c>
      <c r="H362" s="113">
        <v>14</v>
      </c>
    </row>
    <row r="363" spans="1:8">
      <c r="A363" s="18">
        <v>1360</v>
      </c>
      <c r="B363" s="186" t="s">
        <v>481</v>
      </c>
      <c r="C363" s="17" t="s">
        <v>154</v>
      </c>
      <c r="D363" s="113">
        <f>IF(Table10[[#This Row],[Current Age]]&gt;19,"Men's",IF(E363&gt;15,"U19",IF(E363&gt;13,"U15",IF(E363&gt;11,"U13",IF(E363&gt;0,"U11",0)))))</f>
        <v>0</v>
      </c>
      <c r="E363" s="113">
        <f>IFERROR(IF(Table10[[#This Row],[Year]]&gt;0,$E$1-Table10[[#This Row],[Year]],0),"")</f>
        <v>0</v>
      </c>
    </row>
    <row r="364" spans="1:8">
      <c r="A364" s="178">
        <v>1361</v>
      </c>
      <c r="B364" s="185" t="s">
        <v>482</v>
      </c>
      <c r="C364" s="179" t="s">
        <v>160</v>
      </c>
      <c r="D364" s="113">
        <f>IF(Table10[[#This Row],[Current Age]]&gt;19,"Men's",IF(E364&gt;15,"U19",IF(E364&gt;13,"U15",IF(E364&gt;11,"U13",IF(E364&gt;0,"U11",0)))))</f>
        <v>0</v>
      </c>
      <c r="E364" s="113">
        <f>IFERROR(IF(Table10[[#This Row],[Year]]&gt;0,$E$1-Table10[[#This Row],[Year]],0),"")</f>
        <v>0</v>
      </c>
    </row>
    <row r="365" spans="1:8">
      <c r="A365" s="18">
        <v>1362</v>
      </c>
      <c r="B365" s="186" t="s">
        <v>483</v>
      </c>
      <c r="C365" s="17" t="s">
        <v>145</v>
      </c>
      <c r="D365" s="113">
        <f>IF(Table10[[#This Row],[Current Age]]&gt;19,"Men's",IF(E365&gt;15,"U19",IF(E365&gt;13,"U15",IF(E365&gt;11,"U13",IF(E365&gt;0,"U11",0)))))</f>
        <v>0</v>
      </c>
      <c r="E365" s="113">
        <f>IFERROR(IF(Table10[[#This Row],[Year]]&gt;0,$E$1-Table10[[#This Row],[Year]],0),"")</f>
        <v>0</v>
      </c>
    </row>
    <row r="366" spans="1:8">
      <c r="A366" s="178">
        <v>1363</v>
      </c>
      <c r="B366" s="185" t="s">
        <v>484</v>
      </c>
      <c r="C366" s="179" t="s">
        <v>17</v>
      </c>
      <c r="D366" s="113">
        <f>IF(Table10[[#This Row],[Current Age]]&gt;19,"Men's",IF(E366&gt;15,"U19",IF(E366&gt;13,"U15",IF(E366&gt;11,"U13",IF(E366&gt;0,"U11",0)))))</f>
        <v>0</v>
      </c>
      <c r="E366" s="113">
        <f>IFERROR(IF(Table10[[#This Row],[Year]]&gt;0,$E$1-Table10[[#This Row],[Year]],0),"")</f>
        <v>0</v>
      </c>
    </row>
    <row r="367" spans="1:8">
      <c r="A367" s="18">
        <v>1364</v>
      </c>
      <c r="B367" s="186" t="s">
        <v>485</v>
      </c>
      <c r="C367" s="17" t="s">
        <v>288</v>
      </c>
      <c r="D367" s="113">
        <f>IF(Table10[[#This Row],[Current Age]]&gt;19,"Men's",IF(E367&gt;15,"U19",IF(E367&gt;13,"U15",IF(E367&gt;11,"U13",IF(E367&gt;0,"U11",0)))))</f>
        <v>0</v>
      </c>
      <c r="E367" s="113">
        <f>IFERROR(IF(Table10[[#This Row],[Year]]&gt;0,$E$1-Table10[[#This Row],[Year]],0),"")</f>
        <v>0</v>
      </c>
    </row>
    <row r="368" spans="1:8">
      <c r="A368" s="178">
        <v>1365</v>
      </c>
      <c r="B368" s="185" t="s">
        <v>486</v>
      </c>
      <c r="C368" s="179" t="s">
        <v>160</v>
      </c>
      <c r="D368" s="113" t="str">
        <f>IF(Table10[[#This Row],[Current Age]]&gt;19,"Men's",IF(E368&gt;15,"U19",IF(E368&gt;13,"U15",IF(E368&gt;11,"U13",IF(E368&gt;0,"U11",0)))))</f>
        <v>Men's</v>
      </c>
      <c r="E368" s="113">
        <f>IFERROR(IF(Table10[[#This Row],[Year]]&gt;0,$E$1-Table10[[#This Row],[Year]],0),"")</f>
        <v>23</v>
      </c>
      <c r="F368" s="113">
        <v>2002</v>
      </c>
      <c r="G368" s="113">
        <v>12</v>
      </c>
      <c r="H368" s="113">
        <v>12</v>
      </c>
    </row>
    <row r="369" spans="1:8">
      <c r="A369" s="18">
        <v>1366</v>
      </c>
      <c r="B369" s="186" t="s">
        <v>487</v>
      </c>
      <c r="C369" s="17" t="s">
        <v>101</v>
      </c>
      <c r="D369" s="113" t="str">
        <f>IF(Table10[[#This Row],[Current Age]]&gt;19,"Men's",IF(E369&gt;15,"U19",IF(E369&gt;13,"U15",IF(E369&gt;11,"U13",IF(E369&gt;0,"U11",0)))))</f>
        <v>Men's</v>
      </c>
      <c r="E369" s="113">
        <f>IFERROR(IF(Table10[[#This Row],[Year]]&gt;0,$E$1-Table10[[#This Row],[Year]],0),"")</f>
        <v>21</v>
      </c>
      <c r="F369" s="113">
        <v>2004</v>
      </c>
      <c r="G369" s="113">
        <v>5</v>
      </c>
      <c r="H369" s="113">
        <v>16</v>
      </c>
    </row>
    <row r="370" spans="1:8">
      <c r="A370" s="178">
        <v>1367</v>
      </c>
      <c r="B370" s="185" t="s">
        <v>488</v>
      </c>
      <c r="C370" s="179" t="s">
        <v>149</v>
      </c>
      <c r="D370" s="113">
        <f>IF(Table10[[#This Row],[Current Age]]&gt;19,"Men's",IF(E370&gt;15,"U19",IF(E370&gt;13,"U15",IF(E370&gt;11,"U13",IF(E370&gt;0,"U11",0)))))</f>
        <v>0</v>
      </c>
      <c r="E370" s="113">
        <f>IFERROR(IF(Table10[[#This Row],[Year]]&gt;0,$E$1-Table10[[#This Row],[Year]],0),"")</f>
        <v>0</v>
      </c>
    </row>
    <row r="371" spans="1:8">
      <c r="A371" s="18">
        <v>1368</v>
      </c>
      <c r="B371" s="186" t="s">
        <v>489</v>
      </c>
      <c r="C371" s="17" t="s">
        <v>259</v>
      </c>
      <c r="D371" s="113">
        <f>IF(Table10[[#This Row],[Current Age]]&gt;19,"Men's",IF(E371&gt;15,"U19",IF(E371&gt;13,"U15",IF(E371&gt;11,"U13",IF(E371&gt;0,"U11",0)))))</f>
        <v>0</v>
      </c>
      <c r="E371" s="113">
        <f>IFERROR(IF(Table10[[#This Row],[Year]]&gt;0,$E$1-Table10[[#This Row],[Year]],0),"")</f>
        <v>0</v>
      </c>
    </row>
    <row r="372" spans="1:8">
      <c r="A372" s="178">
        <v>1369</v>
      </c>
      <c r="B372" s="185" t="s">
        <v>490</v>
      </c>
      <c r="C372" s="179" t="s">
        <v>149</v>
      </c>
      <c r="D372" s="113">
        <f>IF(Table10[[#This Row],[Current Age]]&gt;19,"Men's",IF(E372&gt;15,"U19",IF(E372&gt;13,"U15",IF(E372&gt;11,"U13",IF(E372&gt;0,"U11",0)))))</f>
        <v>0</v>
      </c>
      <c r="E372" s="113">
        <f>IFERROR(IF(Table10[[#This Row],[Year]]&gt;0,$E$1-Table10[[#This Row],[Year]],0),"")</f>
        <v>0</v>
      </c>
    </row>
    <row r="373" spans="1:8">
      <c r="A373" s="18">
        <v>1370</v>
      </c>
      <c r="B373" s="186" t="s">
        <v>491</v>
      </c>
      <c r="C373" s="17" t="s">
        <v>298</v>
      </c>
      <c r="D373" s="113">
        <f>IF(Table10[[#This Row],[Current Age]]&gt;19,"Men's",IF(E373&gt;15,"U19",IF(E373&gt;13,"U15",IF(E373&gt;11,"U13",IF(E373&gt;0,"U11",0)))))</f>
        <v>0</v>
      </c>
      <c r="E373" s="113">
        <f>IFERROR(IF(Table10[[#This Row],[Year]]&gt;0,$E$1-Table10[[#This Row],[Year]],0),"")</f>
        <v>0</v>
      </c>
    </row>
    <row r="374" spans="1:8">
      <c r="A374" s="178">
        <v>1371</v>
      </c>
      <c r="B374" s="185" t="s">
        <v>492</v>
      </c>
      <c r="C374" s="179" t="s">
        <v>17</v>
      </c>
      <c r="D374" s="113">
        <f>IF(Table10[[#This Row],[Current Age]]&gt;19,"Men's",IF(E374&gt;15,"U19",IF(E374&gt;13,"U15",IF(E374&gt;11,"U13",IF(E374&gt;0,"U11",0)))))</f>
        <v>0</v>
      </c>
      <c r="E374" s="113">
        <f>IFERROR(IF(Table10[[#This Row],[Year]]&gt;0,$E$1-Table10[[#This Row],[Year]],0),"")</f>
        <v>0</v>
      </c>
    </row>
    <row r="375" spans="1:8">
      <c r="A375" s="18">
        <v>1372</v>
      </c>
      <c r="B375" s="186" t="s">
        <v>493</v>
      </c>
      <c r="C375" s="17" t="s">
        <v>17</v>
      </c>
      <c r="D375" s="113" t="str">
        <f>IF(Table10[[#This Row],[Current Age]]&gt;19,"Men's",IF(E375&gt;15,"U19",IF(E375&gt;13,"U15",IF(E375&gt;11,"U13",IF(E375&gt;0,"U11",0)))))</f>
        <v>U19</v>
      </c>
      <c r="E375" s="113">
        <f>IFERROR(IF(Table10[[#This Row],[Year]]&gt;0,$E$1-Table10[[#This Row],[Year]],0),"")</f>
        <v>19</v>
      </c>
      <c r="F375" s="113">
        <v>2006</v>
      </c>
      <c r="G375" s="113">
        <v>5</v>
      </c>
      <c r="H375" s="113">
        <v>8</v>
      </c>
    </row>
    <row r="376" spans="1:8">
      <c r="A376" s="178">
        <v>1373</v>
      </c>
      <c r="B376" s="185" t="s">
        <v>494</v>
      </c>
      <c r="C376" s="179" t="s">
        <v>298</v>
      </c>
      <c r="D376" s="113">
        <f>IF(Table10[[#This Row],[Current Age]]&gt;19,"Men's",IF(E376&gt;15,"U19",IF(E376&gt;13,"U15",IF(E376&gt;11,"U13",IF(E376&gt;0,"U11",0)))))</f>
        <v>0</v>
      </c>
      <c r="E376" s="113">
        <f>IFERROR(IF(Table10[[#This Row],[Year]]&gt;0,$E$1-Table10[[#This Row],[Year]],0),"")</f>
        <v>0</v>
      </c>
    </row>
    <row r="377" spans="1:8">
      <c r="A377" s="18">
        <v>1374</v>
      </c>
      <c r="B377" s="186" t="s">
        <v>495</v>
      </c>
      <c r="C377" s="17" t="s">
        <v>356</v>
      </c>
      <c r="D377" s="113">
        <f>IF(Table10[[#This Row],[Current Age]]&gt;19,"Men's",IF(E377&gt;15,"U19",IF(E377&gt;13,"U15",IF(E377&gt;11,"U13",IF(E377&gt;0,"U11",0)))))</f>
        <v>0</v>
      </c>
      <c r="E377" s="113">
        <f>IFERROR(IF(Table10[[#This Row],[Year]]&gt;0,$E$1-Table10[[#This Row],[Year]],0),"")</f>
        <v>0</v>
      </c>
    </row>
    <row r="378" spans="1:8">
      <c r="A378" s="178">
        <v>1375</v>
      </c>
      <c r="B378" s="185" t="s">
        <v>496</v>
      </c>
      <c r="C378" s="179" t="s">
        <v>210</v>
      </c>
      <c r="D378" s="113">
        <f>IF(Table10[[#This Row],[Current Age]]&gt;19,"Men's",IF(E378&gt;15,"U19",IF(E378&gt;13,"U15",IF(E378&gt;11,"U13",IF(E378&gt;0,"U11",0)))))</f>
        <v>0</v>
      </c>
      <c r="E378" s="113">
        <f>IFERROR(IF(Table10[[#This Row],[Year]]&gt;0,$E$1-Table10[[#This Row],[Year]],0),"")</f>
        <v>0</v>
      </c>
    </row>
    <row r="379" spans="1:8">
      <c r="A379" s="18">
        <v>1376</v>
      </c>
      <c r="B379" s="186" t="s">
        <v>497</v>
      </c>
      <c r="C379" s="17" t="s">
        <v>356</v>
      </c>
      <c r="D379" s="113">
        <f>IF(Table10[[#This Row],[Current Age]]&gt;19,"Men's",IF(E379&gt;15,"U19",IF(E379&gt;13,"U15",IF(E379&gt;11,"U13",IF(E379&gt;0,"U11",0)))))</f>
        <v>0</v>
      </c>
      <c r="E379" s="113">
        <f>IFERROR(IF(Table10[[#This Row],[Year]]&gt;0,$E$1-Table10[[#This Row],[Year]],0),"")</f>
        <v>0</v>
      </c>
    </row>
    <row r="380" spans="1:8">
      <c r="A380" s="178">
        <v>1377</v>
      </c>
      <c r="B380" s="185" t="s">
        <v>498</v>
      </c>
      <c r="C380" s="179" t="s">
        <v>298</v>
      </c>
      <c r="D380" s="113">
        <f>IF(Table10[[#This Row],[Current Age]]&gt;19,"Men's",IF(E380&gt;15,"U19",IF(E380&gt;13,"U15",IF(E380&gt;11,"U13",IF(E380&gt;0,"U11",0)))))</f>
        <v>0</v>
      </c>
      <c r="E380" s="113">
        <f>IFERROR(IF(Table10[[#This Row],[Year]]&gt;0,$E$1-Table10[[#This Row],[Year]],0),"")</f>
        <v>0</v>
      </c>
    </row>
    <row r="381" spans="1:8">
      <c r="A381" s="18">
        <v>1378</v>
      </c>
      <c r="B381" s="186" t="s">
        <v>499</v>
      </c>
      <c r="C381" s="17" t="s">
        <v>17</v>
      </c>
      <c r="D381" s="113">
        <f>IF(Table10[[#This Row],[Current Age]]&gt;19,"Men's",IF(E381&gt;15,"U19",IF(E381&gt;13,"U15",IF(E381&gt;11,"U13",IF(E381&gt;0,"U11",0)))))</f>
        <v>0</v>
      </c>
      <c r="E381" s="113">
        <f>IFERROR(IF(Table10[[#This Row],[Year]]&gt;0,$E$1-Table10[[#This Row],[Year]],0),"")</f>
        <v>0</v>
      </c>
    </row>
    <row r="382" spans="1:8">
      <c r="A382" s="178">
        <v>1379</v>
      </c>
      <c r="B382" s="185" t="s">
        <v>500</v>
      </c>
      <c r="C382" s="179" t="s">
        <v>210</v>
      </c>
      <c r="D382" s="113">
        <f>IF(Table10[[#This Row],[Current Age]]&gt;19,"Men's",IF(E382&gt;15,"U19",IF(E382&gt;13,"U15",IF(E382&gt;11,"U13",IF(E382&gt;0,"U11",0)))))</f>
        <v>0</v>
      </c>
      <c r="E382" s="113">
        <f>IFERROR(IF(Table10[[#This Row],[Year]]&gt;0,$E$1-Table10[[#This Row],[Year]],0),"")</f>
        <v>0</v>
      </c>
    </row>
    <row r="383" spans="1:8">
      <c r="A383" s="18">
        <v>1380</v>
      </c>
      <c r="B383" s="186" t="s">
        <v>501</v>
      </c>
      <c r="C383" s="17" t="s">
        <v>453</v>
      </c>
      <c r="D383" s="113">
        <f>IF(Table10[[#This Row],[Current Age]]&gt;19,"Men's",IF(E383&gt;15,"U19",IF(E383&gt;13,"U15",IF(E383&gt;11,"U13",IF(E383&gt;0,"U11",0)))))</f>
        <v>0</v>
      </c>
      <c r="E383" s="113">
        <f>IFERROR(IF(Table10[[#This Row],[Year]]&gt;0,$E$1-Table10[[#This Row],[Year]],0),"")</f>
        <v>0</v>
      </c>
    </row>
    <row r="384" spans="1:8">
      <c r="A384" s="178">
        <v>1381</v>
      </c>
      <c r="B384" s="185" t="s">
        <v>502</v>
      </c>
      <c r="C384" s="179" t="s">
        <v>259</v>
      </c>
      <c r="D384" s="113">
        <f>IF(Table10[[#This Row],[Current Age]]&gt;19,"Men's",IF(E384&gt;15,"U19",IF(E384&gt;13,"U15",IF(E384&gt;11,"U13",IF(E384&gt;0,"U11",0)))))</f>
        <v>0</v>
      </c>
      <c r="E384" s="113">
        <f>IFERROR(IF(Table10[[#This Row],[Year]]&gt;0,$E$1-Table10[[#This Row],[Year]],0),"")</f>
        <v>0</v>
      </c>
    </row>
    <row r="385" spans="1:8">
      <c r="A385" s="18">
        <v>1382</v>
      </c>
      <c r="B385" s="186" t="s">
        <v>503</v>
      </c>
      <c r="C385" s="17" t="s">
        <v>25</v>
      </c>
      <c r="D385" s="113">
        <f>IF(Table10[[#This Row],[Current Age]]&gt;19,"Men's",IF(E385&gt;15,"U19",IF(E385&gt;13,"U15",IF(E385&gt;11,"U13",IF(E385&gt;0,"U11",0)))))</f>
        <v>0</v>
      </c>
      <c r="E385" s="113">
        <f>IFERROR(IF(Table10[[#This Row],[Year]]&gt;0,$E$1-Table10[[#This Row],[Year]],0),"")</f>
        <v>0</v>
      </c>
    </row>
    <row r="386" spans="1:8">
      <c r="A386" s="178">
        <v>1383</v>
      </c>
      <c r="B386" s="185" t="s">
        <v>504</v>
      </c>
      <c r="C386" s="179" t="s">
        <v>25</v>
      </c>
      <c r="D386" s="113" t="str">
        <f>IF(Table10[[#This Row],[Current Age]]&gt;19,"Men's",IF(E386&gt;15,"U19",IF(E386&gt;13,"U15",IF(E386&gt;11,"U13",IF(E386&gt;0,"U11",0)))))</f>
        <v>Men's</v>
      </c>
      <c r="E386" s="113">
        <f>IFERROR(IF(Table10[[#This Row],[Year]]&gt;0,$E$1-Table10[[#This Row],[Year]],0),"")</f>
        <v>20</v>
      </c>
      <c r="F386" s="113">
        <v>2005</v>
      </c>
      <c r="G386" s="113">
        <v>3</v>
      </c>
      <c r="H386" s="113">
        <v>19</v>
      </c>
    </row>
    <row r="387" spans="1:8">
      <c r="A387" s="18">
        <v>1384</v>
      </c>
      <c r="B387" s="186" t="s">
        <v>505</v>
      </c>
      <c r="C387" s="17" t="s">
        <v>101</v>
      </c>
      <c r="D387" s="113">
        <f>IF(Table10[[#This Row],[Current Age]]&gt;19,"Men's",IF(E387&gt;15,"U19",IF(E387&gt;13,"U15",IF(E387&gt;11,"U13",IF(E387&gt;0,"U11",0)))))</f>
        <v>0</v>
      </c>
      <c r="E387" s="113">
        <f>IFERROR(IF(Table10[[#This Row],[Year]]&gt;0,$E$1-Table10[[#This Row],[Year]],0),"")</f>
        <v>0</v>
      </c>
    </row>
    <row r="388" spans="1:8">
      <c r="A388" s="178">
        <v>1385</v>
      </c>
      <c r="B388" s="185" t="s">
        <v>506</v>
      </c>
      <c r="C388" s="179" t="s">
        <v>17</v>
      </c>
      <c r="D388" s="113">
        <f>IF(Table10[[#This Row],[Current Age]]&gt;19,"Men's",IF(E388&gt;15,"U19",IF(E388&gt;13,"U15",IF(E388&gt;11,"U13",IF(E388&gt;0,"U11",0)))))</f>
        <v>0</v>
      </c>
      <c r="E388" s="113">
        <f>IFERROR(IF(Table10[[#This Row],[Year]]&gt;0,$E$1-Table10[[#This Row],[Year]],0),"")</f>
        <v>0</v>
      </c>
    </row>
    <row r="389" spans="1:8">
      <c r="A389" s="18">
        <v>1386</v>
      </c>
      <c r="B389" s="186" t="s">
        <v>507</v>
      </c>
      <c r="C389" s="17" t="s">
        <v>112</v>
      </c>
      <c r="D389" s="113" t="str">
        <f>IF(Table10[[#This Row],[Current Age]]&gt;19,"Men's",IF(E389&gt;15,"U19",IF(E389&gt;13,"U15",IF(E389&gt;11,"U13",IF(E389&gt;0,"U11",0)))))</f>
        <v>Men's</v>
      </c>
      <c r="E389" s="113">
        <f>IFERROR(IF(Table10[[#This Row],[Year]]&gt;0,$E$1-Table10[[#This Row],[Year]],0),"")</f>
        <v>21</v>
      </c>
      <c r="F389" s="113">
        <v>2004</v>
      </c>
      <c r="G389" s="113">
        <v>2</v>
      </c>
      <c r="H389" s="113">
        <v>10</v>
      </c>
    </row>
    <row r="390" spans="1:8">
      <c r="A390" s="178">
        <v>1387</v>
      </c>
      <c r="B390" s="185" t="s">
        <v>508</v>
      </c>
      <c r="C390" s="179" t="s">
        <v>101</v>
      </c>
      <c r="D390" s="113" t="str">
        <f>IF(Table10[[#This Row],[Current Age]]&gt;19,"Men's",IF(E390&gt;15,"U19",IF(E390&gt;13,"U15",IF(E390&gt;11,"U13",IF(E390&gt;0,"U11",0)))))</f>
        <v>Men's</v>
      </c>
      <c r="E390" s="113">
        <f>IFERROR(IF(Table10[[#This Row],[Year]]&gt;0,$E$1-Table10[[#This Row],[Year]],0),"")</f>
        <v>20</v>
      </c>
      <c r="F390" s="113">
        <v>2005</v>
      </c>
      <c r="G390" s="113">
        <v>10</v>
      </c>
      <c r="H390" s="113">
        <v>25</v>
      </c>
    </row>
    <row r="391" spans="1:8">
      <c r="A391" s="18">
        <v>1388</v>
      </c>
      <c r="B391" s="186" t="s">
        <v>509</v>
      </c>
      <c r="C391" s="17" t="s">
        <v>25</v>
      </c>
      <c r="D391" s="113">
        <f>IF(Table10[[#This Row],[Current Age]]&gt;19,"Men's",IF(E391&gt;15,"U19",IF(E391&gt;13,"U15",IF(E391&gt;11,"U13",IF(E391&gt;0,"U11",0)))))</f>
        <v>0</v>
      </c>
      <c r="E391" s="113">
        <f>IFERROR(IF(Table10[[#This Row],[Year]]&gt;0,$E$1-Table10[[#This Row],[Year]],0),"")</f>
        <v>0</v>
      </c>
    </row>
    <row r="392" spans="1:8">
      <c r="A392" s="178">
        <v>1389</v>
      </c>
      <c r="B392" s="185" t="s">
        <v>510</v>
      </c>
      <c r="C392" s="179" t="s">
        <v>101</v>
      </c>
      <c r="D392" s="113" t="str">
        <f>IF(Table10[[#This Row],[Current Age]]&gt;19,"Men's",IF(E392&gt;15,"U19",IF(E392&gt;13,"U15",IF(E392&gt;11,"U13",IF(E392&gt;0,"U11",0)))))</f>
        <v>U19</v>
      </c>
      <c r="E392" s="113">
        <f>IFERROR(IF(Table10[[#This Row],[Year]]&gt;0,$E$1-Table10[[#This Row],[Year]],0),"")</f>
        <v>19</v>
      </c>
      <c r="F392" s="113">
        <v>2006</v>
      </c>
      <c r="G392" s="113">
        <v>6</v>
      </c>
      <c r="H392" s="113">
        <v>4</v>
      </c>
    </row>
    <row r="393" spans="1:8">
      <c r="A393" s="18">
        <v>1390</v>
      </c>
      <c r="B393" s="186" t="s">
        <v>511</v>
      </c>
      <c r="C393" s="17" t="s">
        <v>154</v>
      </c>
      <c r="D393" s="113">
        <f>IF(Table10[[#This Row],[Current Age]]&gt;19,"Men's",IF(E393&gt;15,"U19",IF(E393&gt;13,"U15",IF(E393&gt;11,"U13",IF(E393&gt;0,"U11",0)))))</f>
        <v>0</v>
      </c>
      <c r="E393" s="113">
        <f>IFERROR(IF(Table10[[#This Row],[Year]]&gt;0,$E$1-Table10[[#This Row],[Year]],0),"")</f>
        <v>0</v>
      </c>
    </row>
    <row r="394" spans="1:8">
      <c r="A394" s="178">
        <v>1391</v>
      </c>
      <c r="B394" s="185" t="s">
        <v>512</v>
      </c>
      <c r="C394" s="179" t="s">
        <v>210</v>
      </c>
      <c r="D394" s="113" t="str">
        <f>IF(Table10[[#This Row],[Current Age]]&gt;19,"Men's",IF(E394&gt;15,"U19",IF(E394&gt;13,"U15",IF(E394&gt;11,"U13",IF(E394&gt;0,"U11",0)))))</f>
        <v>Men's</v>
      </c>
      <c r="E394" s="113">
        <f>IFERROR(IF(Table10[[#This Row],[Year]]&gt;0,$E$1-Table10[[#This Row],[Year]],0),"")</f>
        <v>22</v>
      </c>
      <c r="F394" s="113">
        <v>2003</v>
      </c>
      <c r="G394" s="113">
        <v>5</v>
      </c>
      <c r="H394" s="113">
        <v>17</v>
      </c>
    </row>
    <row r="395" spans="1:8">
      <c r="A395" s="18">
        <v>1392</v>
      </c>
      <c r="B395" s="186" t="s">
        <v>513</v>
      </c>
      <c r="C395" s="17" t="s">
        <v>109</v>
      </c>
      <c r="D395" s="113">
        <f>IF(Table10[[#This Row],[Current Age]]&gt;19,"Men's",IF(E395&gt;15,"U19",IF(E395&gt;13,"U15",IF(E395&gt;11,"U13",IF(E395&gt;0,"U11",0)))))</f>
        <v>0</v>
      </c>
      <c r="E395" s="113">
        <f>IFERROR(IF(Table10[[#This Row],[Year]]&gt;0,$E$1-Table10[[#This Row],[Year]],0),"")</f>
        <v>0</v>
      </c>
    </row>
    <row r="396" spans="1:8">
      <c r="A396" s="178">
        <v>1393</v>
      </c>
      <c r="B396" s="185" t="s">
        <v>514</v>
      </c>
      <c r="C396" s="179" t="s">
        <v>25</v>
      </c>
      <c r="D396" s="113">
        <f>IF(Table10[[#This Row],[Current Age]]&gt;19,"Men's",IF(E396&gt;15,"U19",IF(E396&gt;13,"U15",IF(E396&gt;11,"U13",IF(E396&gt;0,"U11",0)))))</f>
        <v>0</v>
      </c>
      <c r="E396" s="113">
        <f>IFERROR(IF(Table10[[#This Row],[Year]]&gt;0,$E$1-Table10[[#This Row],[Year]],0),"")</f>
        <v>0</v>
      </c>
    </row>
    <row r="397" spans="1:8">
      <c r="A397" s="18">
        <v>1394</v>
      </c>
      <c r="B397" s="186" t="s">
        <v>515</v>
      </c>
      <c r="C397" s="17" t="s">
        <v>25</v>
      </c>
      <c r="D397" s="113" t="str">
        <f>IF(Table10[[#This Row],[Current Age]]&gt;19,"Men's",IF(E397&gt;15,"U19",IF(E397&gt;13,"U15",IF(E397&gt;11,"U13",IF(E397&gt;0,"U11",0)))))</f>
        <v>Men's</v>
      </c>
      <c r="E397" s="113">
        <f>IFERROR(IF(Table10[[#This Row],[Year]]&gt;0,$E$1-Table10[[#This Row],[Year]],0),"")</f>
        <v>21</v>
      </c>
      <c r="F397" s="113">
        <v>2004</v>
      </c>
      <c r="G397" s="113">
        <v>10</v>
      </c>
      <c r="H397" s="113">
        <v>26</v>
      </c>
    </row>
    <row r="398" spans="1:8">
      <c r="A398" s="178">
        <v>1395</v>
      </c>
      <c r="B398" s="185" t="s">
        <v>516</v>
      </c>
      <c r="C398" s="179" t="s">
        <v>68</v>
      </c>
      <c r="D398" s="113">
        <f>IF(Table10[[#This Row],[Current Age]]&gt;19,"Men's",IF(E398&gt;15,"U19",IF(E398&gt;13,"U15",IF(E398&gt;11,"U13",IF(E398&gt;0,"U11",0)))))</f>
        <v>0</v>
      </c>
      <c r="E398" s="113">
        <f>IFERROR(IF(Table10[[#This Row],[Year]]&gt;0,$E$1-Table10[[#This Row],[Year]],0),"")</f>
        <v>0</v>
      </c>
    </row>
    <row r="399" spans="1:8">
      <c r="A399" s="18">
        <v>1396</v>
      </c>
      <c r="B399" s="186" t="s">
        <v>517</v>
      </c>
      <c r="C399" s="17" t="s">
        <v>25</v>
      </c>
      <c r="D399" s="113">
        <f>IF(Table10[[#This Row],[Current Age]]&gt;19,"Men's",IF(E399&gt;15,"U19",IF(E399&gt;13,"U15",IF(E399&gt;11,"U13",IF(E399&gt;0,"U11",0)))))</f>
        <v>0</v>
      </c>
      <c r="E399" s="113">
        <f>IFERROR(IF(Table10[[#This Row],[Year]]&gt;0,$E$1-Table10[[#This Row],[Year]],0),"")</f>
        <v>0</v>
      </c>
    </row>
    <row r="400" spans="1:8">
      <c r="A400" s="178">
        <v>1397</v>
      </c>
      <c r="B400" s="185" t="s">
        <v>518</v>
      </c>
      <c r="C400" s="179" t="s">
        <v>259</v>
      </c>
      <c r="D400" s="113">
        <f>IF(Table10[[#This Row],[Current Age]]&gt;19,"Men's",IF(E400&gt;15,"U19",IF(E400&gt;13,"U15",IF(E400&gt;11,"U13",IF(E400&gt;0,"U11",0)))))</f>
        <v>0</v>
      </c>
      <c r="E400" s="113">
        <f>IFERROR(IF(Table10[[#This Row],[Year]]&gt;0,$E$1-Table10[[#This Row],[Year]],0),"")</f>
        <v>0</v>
      </c>
    </row>
    <row r="401" spans="1:8">
      <c r="A401" s="18">
        <v>1398</v>
      </c>
      <c r="B401" s="186" t="s">
        <v>519</v>
      </c>
      <c r="C401" s="17" t="s">
        <v>17</v>
      </c>
      <c r="D401" s="113" t="str">
        <f>IF(Table10[[#This Row],[Current Age]]&gt;19,"Men's",IF(E401&gt;15,"U19",IF(E401&gt;13,"U15",IF(E401&gt;11,"U13",IF(E401&gt;0,"U11",0)))))</f>
        <v>Men's</v>
      </c>
      <c r="E401" s="113">
        <f>IFERROR(IF(Table10[[#This Row],[Year]]&gt;0,$E$1-Table10[[#This Row],[Year]],0),"")</f>
        <v>23</v>
      </c>
      <c r="F401" s="113">
        <v>2002</v>
      </c>
      <c r="G401" s="113">
        <v>6</v>
      </c>
      <c r="H401" s="113">
        <v>10</v>
      </c>
    </row>
    <row r="402" spans="1:8">
      <c r="A402" s="178">
        <v>1399</v>
      </c>
      <c r="B402" s="185" t="s">
        <v>520</v>
      </c>
      <c r="C402" s="179" t="s">
        <v>17</v>
      </c>
      <c r="D402" s="113">
        <f>IF(Table10[[#This Row],[Current Age]]&gt;19,"Men's",IF(E402&gt;15,"U19",IF(E402&gt;13,"U15",IF(E402&gt;11,"U13",IF(E402&gt;0,"U11",0)))))</f>
        <v>0</v>
      </c>
      <c r="E402" s="113">
        <f>IFERROR(IF(Table10[[#This Row],[Year]]&gt;0,$E$1-Table10[[#This Row],[Year]],0),"")</f>
        <v>0</v>
      </c>
    </row>
    <row r="403" spans="1:8">
      <c r="A403" s="18">
        <v>1400</v>
      </c>
      <c r="B403" s="186" t="s">
        <v>521</v>
      </c>
      <c r="C403" s="17" t="s">
        <v>356</v>
      </c>
      <c r="D403" s="113">
        <f>IF(Table10[[#This Row],[Current Age]]&gt;19,"Men's",IF(E403&gt;15,"U19",IF(E403&gt;13,"U15",IF(E403&gt;11,"U13",IF(E403&gt;0,"U11",0)))))</f>
        <v>0</v>
      </c>
      <c r="E403" s="113">
        <f>IFERROR(IF(Table10[[#This Row],[Year]]&gt;0,$E$1-Table10[[#This Row],[Year]],0),"")</f>
        <v>0</v>
      </c>
    </row>
    <row r="404" spans="1:8">
      <c r="A404" s="178">
        <v>1401</v>
      </c>
      <c r="B404" s="185" t="s">
        <v>522</v>
      </c>
      <c r="C404" s="179" t="s">
        <v>149</v>
      </c>
      <c r="D404" s="113">
        <f>IF(Table10[[#This Row],[Current Age]]&gt;19,"Men's",IF(E404&gt;15,"U19",IF(E404&gt;13,"U15",IF(E404&gt;11,"U13",IF(E404&gt;0,"U11",0)))))</f>
        <v>0</v>
      </c>
      <c r="E404" s="113">
        <f>IFERROR(IF(Table10[[#This Row],[Year]]&gt;0,$E$1-Table10[[#This Row],[Year]],0),"")</f>
        <v>0</v>
      </c>
    </row>
    <row r="405" spans="1:8">
      <c r="A405" s="18">
        <v>1402</v>
      </c>
      <c r="B405" s="186" t="s">
        <v>523</v>
      </c>
      <c r="C405" s="17" t="s">
        <v>68</v>
      </c>
      <c r="D405" s="113">
        <f>IF(Table10[[#This Row],[Current Age]]&gt;19,"Men's",IF(E405&gt;15,"U19",IF(E405&gt;13,"U15",IF(E405&gt;11,"U13",IF(E405&gt;0,"U11",0)))))</f>
        <v>0</v>
      </c>
      <c r="E405" s="113">
        <f>IFERROR(IF(Table10[[#This Row],[Year]]&gt;0,$E$1-Table10[[#This Row],[Year]],0),"")</f>
        <v>0</v>
      </c>
    </row>
    <row r="406" spans="1:8">
      <c r="A406" s="178">
        <v>1403</v>
      </c>
      <c r="B406" s="185" t="s">
        <v>524</v>
      </c>
      <c r="C406" s="179" t="s">
        <v>68</v>
      </c>
      <c r="D406" s="113" t="str">
        <f>IF(Table10[[#This Row],[Current Age]]&gt;19,"Men's",IF(E406&gt;15,"U19",IF(E406&gt;13,"U15",IF(E406&gt;11,"U13",IF(E406&gt;0,"U11",0)))))</f>
        <v>Men's</v>
      </c>
      <c r="E406" s="113">
        <f>IFERROR(IF(Table10[[#This Row],[Year]]&gt;0,$E$1-Table10[[#This Row],[Year]],0),"")</f>
        <v>20</v>
      </c>
      <c r="F406" s="113">
        <v>2005</v>
      </c>
      <c r="G406" s="113">
        <v>5</v>
      </c>
      <c r="H406" s="113">
        <v>14</v>
      </c>
    </row>
    <row r="407" spans="1:8">
      <c r="A407" s="18">
        <v>1404</v>
      </c>
      <c r="B407" s="186" t="s">
        <v>525</v>
      </c>
      <c r="C407" s="17" t="s">
        <v>68</v>
      </c>
      <c r="D407" s="113">
        <f>IF(Table10[[#This Row],[Current Age]]&gt;19,"Men's",IF(E407&gt;15,"U19",IF(E407&gt;13,"U15",IF(E407&gt;11,"U13",IF(E407&gt;0,"U11",0)))))</f>
        <v>0</v>
      </c>
      <c r="E407" s="113">
        <f>IFERROR(IF(Table10[[#This Row],[Year]]&gt;0,$E$1-Table10[[#This Row],[Year]],0),"")</f>
        <v>0</v>
      </c>
    </row>
    <row r="408" spans="1:8">
      <c r="A408" s="178">
        <v>1405</v>
      </c>
      <c r="B408" s="185" t="s">
        <v>526</v>
      </c>
      <c r="C408" s="179" t="s">
        <v>149</v>
      </c>
      <c r="D408" s="113">
        <f>IF(Table10[[#This Row],[Current Age]]&gt;19,"Men's",IF(E408&gt;15,"U19",IF(E408&gt;13,"U15",IF(E408&gt;11,"U13",IF(E408&gt;0,"U11",0)))))</f>
        <v>0</v>
      </c>
      <c r="E408" s="113">
        <f>IFERROR(IF(Table10[[#This Row],[Year]]&gt;0,$E$1-Table10[[#This Row],[Year]],0),"")</f>
        <v>0</v>
      </c>
    </row>
    <row r="409" spans="1:8">
      <c r="A409" s="18">
        <v>1406</v>
      </c>
      <c r="B409" s="186" t="s">
        <v>527</v>
      </c>
      <c r="C409" s="17" t="s">
        <v>17</v>
      </c>
      <c r="D409" s="113" t="str">
        <f>IF(Table10[[#This Row],[Current Age]]&gt;19,"Men's",IF(E409&gt;15,"U19",IF(E409&gt;13,"U15",IF(E409&gt;11,"U13",IF(E409&gt;0,"U11",0)))))</f>
        <v>Men's</v>
      </c>
      <c r="E409" s="113">
        <f>IFERROR(IF(Table10[[#This Row],[Year]]&gt;0,$E$1-Table10[[#This Row],[Year]],0),"")</f>
        <v>21</v>
      </c>
      <c r="F409" s="113">
        <v>2004</v>
      </c>
      <c r="G409" s="113">
        <v>8</v>
      </c>
      <c r="H409" s="113">
        <v>14</v>
      </c>
    </row>
    <row r="410" spans="1:8">
      <c r="A410" s="178">
        <v>1407</v>
      </c>
      <c r="B410" s="185" t="s">
        <v>528</v>
      </c>
      <c r="C410" s="179" t="s">
        <v>154</v>
      </c>
      <c r="D410" s="113" t="str">
        <f>IF(Table10[[#This Row],[Current Age]]&gt;19,"Men's",IF(E410&gt;15,"U19",IF(E410&gt;13,"U15",IF(E410&gt;11,"U13",IF(E410&gt;0,"U11",0)))))</f>
        <v>Men's</v>
      </c>
      <c r="E410" s="113">
        <f>IFERROR(IF(Table10[[#This Row],[Year]]&gt;0,$E$1-Table10[[#This Row],[Year]],0),"")</f>
        <v>23</v>
      </c>
      <c r="F410" s="113">
        <v>2002</v>
      </c>
      <c r="G410" s="113">
        <v>9</v>
      </c>
      <c r="H410" s="113">
        <v>20</v>
      </c>
    </row>
    <row r="411" spans="1:8">
      <c r="A411" s="18">
        <v>1408</v>
      </c>
      <c r="B411" s="186" t="s">
        <v>529</v>
      </c>
      <c r="C411" s="17" t="s">
        <v>17</v>
      </c>
      <c r="D411" s="113">
        <f>IF(Table10[[#This Row],[Current Age]]&gt;19,"Men's",IF(E411&gt;15,"U19",IF(E411&gt;13,"U15",IF(E411&gt;11,"U13",IF(E411&gt;0,"U11",0)))))</f>
        <v>0</v>
      </c>
      <c r="E411" s="113">
        <f>IFERROR(IF(Table10[[#This Row],[Year]]&gt;0,$E$1-Table10[[#This Row],[Year]],0),"")</f>
        <v>0</v>
      </c>
    </row>
    <row r="412" spans="1:8">
      <c r="A412" s="178">
        <v>1409</v>
      </c>
      <c r="B412" s="185" t="s">
        <v>530</v>
      </c>
      <c r="C412" s="179"/>
      <c r="D412" s="113">
        <f>IF(Table10[[#This Row],[Current Age]]&gt;19,"Men's",IF(E412&gt;15,"U19",IF(E412&gt;13,"U15",IF(E412&gt;11,"U13",IF(E412&gt;0,"U11",0)))))</f>
        <v>0</v>
      </c>
      <c r="E412" s="113">
        <f>IFERROR(IF(Table10[[#This Row],[Year]]&gt;0,$E$1-Table10[[#This Row],[Year]],0),"")</f>
        <v>0</v>
      </c>
    </row>
    <row r="413" spans="1:8">
      <c r="A413" s="18">
        <v>1410</v>
      </c>
      <c r="B413" s="186" t="s">
        <v>531</v>
      </c>
      <c r="C413" s="17" t="s">
        <v>25</v>
      </c>
      <c r="D413" s="113">
        <f>IF(Table10[[#This Row],[Current Age]]&gt;19,"Men's",IF(E413&gt;15,"U19",IF(E413&gt;13,"U15",IF(E413&gt;11,"U13",IF(E413&gt;0,"U11",0)))))</f>
        <v>0</v>
      </c>
      <c r="E413" s="113">
        <f>IFERROR(IF(Table10[[#This Row],[Year]]&gt;0,$E$1-Table10[[#This Row],[Year]],0),"")</f>
        <v>0</v>
      </c>
    </row>
    <row r="414" spans="1:8">
      <c r="A414" s="178">
        <v>1411</v>
      </c>
      <c r="B414" s="185" t="s">
        <v>532</v>
      </c>
      <c r="C414" s="179"/>
      <c r="D414" s="113">
        <f>IF(Table10[[#This Row],[Current Age]]&gt;19,"Men's",IF(E414&gt;15,"U19",IF(E414&gt;13,"U15",IF(E414&gt;11,"U13",IF(E414&gt;0,"U11",0)))))</f>
        <v>0</v>
      </c>
      <c r="E414" s="113">
        <f>IFERROR(IF(Table10[[#This Row],[Year]]&gt;0,$E$1-Table10[[#This Row],[Year]],0),"")</f>
        <v>0</v>
      </c>
    </row>
    <row r="415" spans="1:8">
      <c r="A415" s="18">
        <v>1412</v>
      </c>
      <c r="B415" s="186" t="s">
        <v>533</v>
      </c>
      <c r="C415" s="17" t="s">
        <v>356</v>
      </c>
      <c r="D415" s="113">
        <f>IF(Table10[[#This Row],[Current Age]]&gt;19,"Men's",IF(E415&gt;15,"U19",IF(E415&gt;13,"U15",IF(E415&gt;11,"U13",IF(E415&gt;0,"U11",0)))))</f>
        <v>0</v>
      </c>
      <c r="E415" s="113">
        <f>IFERROR(IF(Table10[[#This Row],[Year]]&gt;0,$E$1-Table10[[#This Row],[Year]],0),"")</f>
        <v>0</v>
      </c>
    </row>
    <row r="416" spans="1:8">
      <c r="A416" s="178">
        <v>1413</v>
      </c>
      <c r="B416" s="185" t="s">
        <v>534</v>
      </c>
      <c r="C416" s="179" t="s">
        <v>68</v>
      </c>
      <c r="D416" s="113" t="str">
        <f>IF(Table10[[#This Row],[Current Age]]&gt;19,"Men's",IF(E416&gt;15,"U19",IF(E416&gt;13,"U15",IF(E416&gt;11,"U13",IF(E416&gt;0,"U11",0)))))</f>
        <v>Men's</v>
      </c>
      <c r="E416" s="113">
        <f>IFERROR(IF(Table10[[#This Row],[Year]]&gt;0,$E$1-Table10[[#This Row],[Year]],0),"")</f>
        <v>21</v>
      </c>
      <c r="F416" s="113">
        <v>2004</v>
      </c>
      <c r="G416" s="113">
        <v>1</v>
      </c>
      <c r="H416" s="113">
        <v>22</v>
      </c>
    </row>
    <row r="417" spans="1:8">
      <c r="A417" s="18">
        <v>1414</v>
      </c>
      <c r="B417" s="186" t="s">
        <v>535</v>
      </c>
      <c r="C417" s="17" t="s">
        <v>112</v>
      </c>
      <c r="D417" s="113" t="str">
        <f>IF(Table10[[#This Row],[Current Age]]&gt;19,"Men's",IF(E417&gt;15,"U19",IF(E417&gt;13,"U15",IF(E417&gt;11,"U13",IF(E417&gt;0,"U11",0)))))</f>
        <v>Men's</v>
      </c>
      <c r="E417" s="113">
        <f>IFERROR(IF(Table10[[#This Row],[Year]]&gt;0,$E$1-Table10[[#This Row],[Year]],0),"")</f>
        <v>20</v>
      </c>
      <c r="F417" s="113">
        <v>2005</v>
      </c>
      <c r="G417" s="113">
        <v>2</v>
      </c>
      <c r="H417" s="113">
        <v>2</v>
      </c>
    </row>
    <row r="418" spans="1:8">
      <c r="A418" s="178">
        <v>1415</v>
      </c>
      <c r="B418" s="185" t="s">
        <v>536</v>
      </c>
      <c r="C418" s="179"/>
      <c r="D418" s="113">
        <f>IF(Table10[[#This Row],[Current Age]]&gt;19,"Men's",IF(E418&gt;15,"U19",IF(E418&gt;13,"U15",IF(E418&gt;11,"U13",IF(E418&gt;0,"U11",0)))))</f>
        <v>0</v>
      </c>
      <c r="E418" s="113">
        <f>IFERROR(IF(Table10[[#This Row],[Year]]&gt;0,$E$1-Table10[[#This Row],[Year]],0),"")</f>
        <v>0</v>
      </c>
    </row>
    <row r="419" spans="1:8">
      <c r="A419" s="18">
        <v>1416</v>
      </c>
      <c r="B419" s="186" t="s">
        <v>537</v>
      </c>
      <c r="C419" s="17" t="s">
        <v>356</v>
      </c>
      <c r="D419" s="113" t="str">
        <f>IF(Table10[[#This Row],[Current Age]]&gt;19,"Men's",IF(E419&gt;15,"U19",IF(E419&gt;13,"U15",IF(E419&gt;11,"U13",IF(E419&gt;0,"U11",0)))))</f>
        <v>Men's</v>
      </c>
      <c r="E419" s="113">
        <f>IFERROR(IF(Table10[[#This Row],[Year]]&gt;0,$E$1-Table10[[#This Row],[Year]],0),"")</f>
        <v>23</v>
      </c>
      <c r="F419" s="113">
        <v>2002</v>
      </c>
      <c r="G419" s="113">
        <v>10</v>
      </c>
      <c r="H419" s="113">
        <v>1</v>
      </c>
    </row>
    <row r="420" spans="1:8">
      <c r="A420" s="178">
        <v>1417</v>
      </c>
      <c r="B420" s="185" t="s">
        <v>538</v>
      </c>
      <c r="C420" s="179"/>
      <c r="D420" s="113" t="str">
        <f>IF(Table10[[#This Row],[Current Age]]&gt;19,"Men's",IF(E420&gt;15,"U19",IF(E420&gt;13,"U15",IF(E420&gt;11,"U13",IF(E420&gt;0,"U11",0)))))</f>
        <v>Men's</v>
      </c>
      <c r="E420" s="113">
        <f>IFERROR(IF(Table10[[#This Row],[Year]]&gt;0,$E$1-Table10[[#This Row],[Year]],0),"")</f>
        <v>20</v>
      </c>
      <c r="F420" s="113">
        <v>2005</v>
      </c>
      <c r="G420" s="113">
        <v>9</v>
      </c>
      <c r="H420" s="113">
        <v>16</v>
      </c>
    </row>
    <row r="421" spans="1:8">
      <c r="A421" s="18">
        <v>1418</v>
      </c>
      <c r="B421" s="186" t="s">
        <v>539</v>
      </c>
      <c r="C421" s="17"/>
      <c r="D421" s="113">
        <f>IF(Table10[[#This Row],[Current Age]]&gt;19,"Men's",IF(E421&gt;15,"U19",IF(E421&gt;13,"U15",IF(E421&gt;11,"U13",IF(E421&gt;0,"U11",0)))))</f>
        <v>0</v>
      </c>
      <c r="E421" s="113">
        <f>IFERROR(IF(Table10[[#This Row],[Year]]&gt;0,$E$1-Table10[[#This Row],[Year]],0),"")</f>
        <v>0</v>
      </c>
    </row>
    <row r="422" spans="1:8">
      <c r="A422" s="178">
        <v>1419</v>
      </c>
      <c r="B422" s="185" t="s">
        <v>540</v>
      </c>
      <c r="C422" s="179"/>
      <c r="D422" s="113">
        <f>IF(Table10[[#This Row],[Current Age]]&gt;19,"Men's",IF(E422&gt;15,"U19",IF(E422&gt;13,"U15",IF(E422&gt;11,"U13",IF(E422&gt;0,"U11",0)))))</f>
        <v>0</v>
      </c>
      <c r="E422" s="113">
        <f>IFERROR(IF(Table10[[#This Row],[Year]]&gt;0,$E$1-Table10[[#This Row],[Year]],0),"")</f>
        <v>0</v>
      </c>
    </row>
    <row r="423" spans="1:8">
      <c r="A423" s="18">
        <v>1420</v>
      </c>
      <c r="B423" s="186" t="s">
        <v>541</v>
      </c>
      <c r="C423" s="14" t="s">
        <v>68</v>
      </c>
      <c r="D423" s="113" t="str">
        <f>IF(Table10[[#This Row],[Current Age]]&gt;19,"Men's",IF(E423&gt;15,"U19",IF(E423&gt;13,"U15",IF(E423&gt;11,"U13",IF(E423&gt;0,"U11",0)))))</f>
        <v>Men's</v>
      </c>
      <c r="E423" s="113">
        <f>IFERROR(IF(Table10[[#This Row],[Year]]&gt;0,$E$1-Table10[[#This Row],[Year]],0),"")</f>
        <v>22</v>
      </c>
      <c r="F423" s="113">
        <v>2003</v>
      </c>
      <c r="G423" s="113">
        <v>5</v>
      </c>
      <c r="H423" s="113">
        <v>26</v>
      </c>
    </row>
    <row r="424" spans="1:8">
      <c r="A424" s="178">
        <v>1421</v>
      </c>
      <c r="B424" s="185" t="s">
        <v>542</v>
      </c>
      <c r="C424" s="179"/>
      <c r="D424" s="113">
        <f>IF(Table10[[#This Row],[Current Age]]&gt;19,"Men's",IF(E424&gt;15,"U19",IF(E424&gt;13,"U15",IF(E424&gt;11,"U13",IF(E424&gt;0,"U11",0)))))</f>
        <v>0</v>
      </c>
      <c r="E424" s="113">
        <f>IFERROR(IF(Table10[[#This Row],[Year]]&gt;0,$E$1-Table10[[#This Row],[Year]],0),"")</f>
        <v>0</v>
      </c>
    </row>
    <row r="425" spans="1:8">
      <c r="A425" s="18">
        <v>1422</v>
      </c>
      <c r="B425" s="186" t="s">
        <v>543</v>
      </c>
      <c r="C425" s="17" t="s">
        <v>68</v>
      </c>
      <c r="D425" s="113" t="str">
        <f>IF(Table10[[#This Row],[Current Age]]&gt;19,"Men's",IF(E425&gt;15,"U19",IF(E425&gt;13,"U15",IF(E425&gt;11,"U13",IF(E425&gt;0,"U11",0)))))</f>
        <v>U19</v>
      </c>
      <c r="E425" s="113">
        <f>IFERROR(IF(Table10[[#This Row],[Year]]&gt;0,$E$1-Table10[[#This Row],[Year]],0),"")</f>
        <v>16</v>
      </c>
      <c r="F425" s="113">
        <v>2009</v>
      </c>
      <c r="G425" s="113">
        <v>3</v>
      </c>
      <c r="H425" s="113">
        <v>22</v>
      </c>
    </row>
    <row r="426" spans="1:8">
      <c r="A426" s="178">
        <v>1423</v>
      </c>
      <c r="B426" s="185" t="s">
        <v>544</v>
      </c>
      <c r="C426" s="179"/>
      <c r="D426" s="113">
        <f>IF(Table10[[#This Row],[Current Age]]&gt;19,"Men's",IF(E426&gt;15,"U19",IF(E426&gt;13,"U15",IF(E426&gt;11,"U13",IF(E426&gt;0,"U11",0)))))</f>
        <v>0</v>
      </c>
      <c r="E426" s="113">
        <f>IFERROR(IF(Table10[[#This Row],[Year]]&gt;0,$E$1-Table10[[#This Row],[Year]],0),"")</f>
        <v>0</v>
      </c>
    </row>
    <row r="427" spans="1:8">
      <c r="A427" s="18">
        <v>1424</v>
      </c>
      <c r="B427" s="186" t="s">
        <v>545</v>
      </c>
      <c r="C427" s="17"/>
      <c r="D427" s="113">
        <f>IF(Table10[[#This Row],[Current Age]]&gt;19,"Men's",IF(E427&gt;15,"U19",IF(E427&gt;13,"U15",IF(E427&gt;11,"U13",IF(E427&gt;0,"U11",0)))))</f>
        <v>0</v>
      </c>
      <c r="E427" s="113">
        <f>IFERROR(IF(Table10[[#This Row],[Year]]&gt;0,$E$1-Table10[[#This Row],[Year]],0),"")</f>
        <v>0</v>
      </c>
    </row>
    <row r="428" spans="1:8">
      <c r="A428" s="178">
        <v>1425</v>
      </c>
      <c r="B428" s="185" t="s">
        <v>546</v>
      </c>
      <c r="C428" s="179" t="s">
        <v>25</v>
      </c>
      <c r="D428" s="113">
        <f>IF(Table10[[#This Row],[Current Age]]&gt;19,"Men's",IF(E428&gt;15,"U19",IF(E428&gt;13,"U15",IF(E428&gt;11,"U13",IF(E428&gt;0,"U11",0)))))</f>
        <v>0</v>
      </c>
      <c r="E428" s="113">
        <f>IFERROR(IF(Table10[[#This Row],[Year]]&gt;0,$E$1-Table10[[#This Row],[Year]],0),"")</f>
        <v>0</v>
      </c>
    </row>
    <row r="429" spans="1:8">
      <c r="A429" s="18">
        <v>1426</v>
      </c>
      <c r="B429" s="186" t="s">
        <v>547</v>
      </c>
      <c r="C429" s="17" t="s">
        <v>112</v>
      </c>
      <c r="D429" s="113" t="str">
        <f>IF(Table10[[#This Row],[Current Age]]&gt;19,"Men's",IF(E429&gt;15,"U19",IF(E429&gt;13,"U15",IF(E429&gt;11,"U13",IF(E429&gt;0,"U11",0)))))</f>
        <v>Men's</v>
      </c>
      <c r="E429" s="113">
        <f>IFERROR(IF(Table10[[#This Row],[Year]]&gt;0,$E$1-Table10[[#This Row],[Year]],0),"")</f>
        <v>22</v>
      </c>
      <c r="F429" s="113">
        <v>2003</v>
      </c>
      <c r="G429" s="113">
        <v>12</v>
      </c>
      <c r="H429" s="113">
        <v>22</v>
      </c>
    </row>
    <row r="430" spans="1:8">
      <c r="A430" s="178">
        <v>1427</v>
      </c>
      <c r="B430" s="185" t="s">
        <v>548</v>
      </c>
      <c r="C430" s="179"/>
      <c r="D430" s="113">
        <f>IF(Table10[[#This Row],[Current Age]]&gt;19,"Men's",IF(E430&gt;15,"U19",IF(E430&gt;13,"U15",IF(E430&gt;11,"U13",IF(E430&gt;0,"U11",0)))))</f>
        <v>0</v>
      </c>
      <c r="E430" s="113">
        <f>IFERROR(IF(Table10[[#This Row],[Year]]&gt;0,$E$1-Table10[[#This Row],[Year]],0),"")</f>
        <v>0</v>
      </c>
    </row>
    <row r="431" spans="1:8">
      <c r="A431" s="18">
        <v>1428</v>
      </c>
      <c r="B431" s="186" t="s">
        <v>549</v>
      </c>
      <c r="C431" s="17"/>
      <c r="D431" s="113">
        <f>IF(Table10[[#This Row],[Current Age]]&gt;19,"Men's",IF(E431&gt;15,"U19",IF(E431&gt;13,"U15",IF(E431&gt;11,"U13",IF(E431&gt;0,"U11",0)))))</f>
        <v>0</v>
      </c>
      <c r="E431" s="113">
        <f>IFERROR(IF(Table10[[#This Row],[Year]]&gt;0,$E$1-Table10[[#This Row],[Year]],0),"")</f>
        <v>0</v>
      </c>
    </row>
    <row r="432" spans="1:8">
      <c r="A432" s="178">
        <v>1429</v>
      </c>
      <c r="B432" s="185" t="s">
        <v>550</v>
      </c>
      <c r="C432" s="179" t="s">
        <v>109</v>
      </c>
      <c r="D432" s="113" t="str">
        <f>IF(Table10[[#This Row],[Current Age]]&gt;19,"Men's",IF(E432&gt;15,"U19",IF(E432&gt;13,"U15",IF(E432&gt;11,"U13",IF(E432&gt;0,"U11",0)))))</f>
        <v>U19</v>
      </c>
      <c r="E432" s="113">
        <f>IFERROR(IF(Table10[[#This Row],[Year]]&gt;0,$E$1-Table10[[#This Row],[Year]],0),"")</f>
        <v>19</v>
      </c>
      <c r="F432" s="113">
        <v>2006</v>
      </c>
      <c r="G432" s="113">
        <v>9</v>
      </c>
      <c r="H432" s="113">
        <v>5</v>
      </c>
    </row>
    <row r="433" spans="1:8">
      <c r="A433" s="18">
        <v>1430</v>
      </c>
      <c r="B433" s="186" t="s">
        <v>551</v>
      </c>
      <c r="C433" s="17" t="s">
        <v>109</v>
      </c>
      <c r="D433" s="113">
        <f>IF(Table10[[#This Row],[Current Age]]&gt;19,"Men's",IF(E433&gt;15,"U19",IF(E433&gt;13,"U15",IF(E433&gt;11,"U13",IF(E433&gt;0,"U11",0)))))</f>
        <v>0</v>
      </c>
      <c r="E433" s="113">
        <f>IFERROR(IF(Table10[[#This Row],[Year]]&gt;0,$E$1-Table10[[#This Row],[Year]],0),"")</f>
        <v>0</v>
      </c>
    </row>
    <row r="434" spans="1:8">
      <c r="A434" s="178">
        <v>1431</v>
      </c>
      <c r="B434" s="185" t="s">
        <v>552</v>
      </c>
      <c r="C434" s="179" t="s">
        <v>68</v>
      </c>
      <c r="D434" s="113" t="str">
        <f>IF(Table10[[#This Row],[Current Age]]&gt;19,"Men's",IF(E434&gt;15,"U19",IF(E434&gt;13,"U15",IF(E434&gt;11,"U13",IF(E434&gt;0,"U11",0)))))</f>
        <v>Men's</v>
      </c>
      <c r="E434" s="113">
        <f>IFERROR(IF(Table10[[#This Row],[Year]]&gt;0,$E$1-Table10[[#This Row],[Year]],0),"")</f>
        <v>22</v>
      </c>
      <c r="F434" s="113">
        <v>2003</v>
      </c>
      <c r="G434" s="113">
        <v>1</v>
      </c>
      <c r="H434" s="113">
        <v>1</v>
      </c>
    </row>
    <row r="435" spans="1:8">
      <c r="A435" s="18">
        <v>1432</v>
      </c>
      <c r="B435" s="186" t="s">
        <v>553</v>
      </c>
      <c r="C435" s="17" t="s">
        <v>109</v>
      </c>
      <c r="D435" s="113">
        <f>IF(Table10[[#This Row],[Current Age]]&gt;19,"Men's",IF(E435&gt;15,"U19",IF(E435&gt;13,"U15",IF(E435&gt;11,"U13",IF(E435&gt;0,"U11",0)))))</f>
        <v>0</v>
      </c>
      <c r="E435" s="113">
        <f>IFERROR(IF(Table10[[#This Row],[Year]]&gt;0,$E$1-Table10[[#This Row],[Year]],0),"")</f>
        <v>0</v>
      </c>
    </row>
    <row r="436" spans="1:8">
      <c r="A436" s="178">
        <v>1433</v>
      </c>
      <c r="B436" s="185" t="s">
        <v>554</v>
      </c>
      <c r="C436" s="179" t="s">
        <v>298</v>
      </c>
      <c r="D436" s="113">
        <f>IF(Table10[[#This Row],[Current Age]]&gt;19,"Men's",IF(E436&gt;15,"U19",IF(E436&gt;13,"U15",IF(E436&gt;11,"U13",IF(E436&gt;0,"U11",0)))))</f>
        <v>0</v>
      </c>
      <c r="E436" s="113">
        <f>IFERROR(IF(Table10[[#This Row],[Year]]&gt;0,$E$1-Table10[[#This Row],[Year]],0),"")</f>
        <v>0</v>
      </c>
    </row>
    <row r="437" spans="1:8">
      <c r="A437" s="18">
        <v>1434</v>
      </c>
      <c r="B437" s="186" t="s">
        <v>555</v>
      </c>
      <c r="C437" s="17" t="s">
        <v>298</v>
      </c>
      <c r="D437" s="113">
        <f>IF(Table10[[#This Row],[Current Age]]&gt;19,"Men's",IF(E437&gt;15,"U19",IF(E437&gt;13,"U15",IF(E437&gt;11,"U13",IF(E437&gt;0,"U11",0)))))</f>
        <v>0</v>
      </c>
      <c r="E437" s="113">
        <f>IFERROR(IF(Table10[[#This Row],[Year]]&gt;0,$E$1-Table10[[#This Row],[Year]],0),"")</f>
        <v>0</v>
      </c>
    </row>
    <row r="438" spans="1:8">
      <c r="A438" s="178">
        <v>1435</v>
      </c>
      <c r="B438" s="185" t="s">
        <v>556</v>
      </c>
      <c r="C438" s="179" t="s">
        <v>17</v>
      </c>
      <c r="D438" s="113" t="str">
        <f>IF(Table10[[#This Row],[Current Age]]&gt;19,"Men's",IF(E438&gt;15,"U19",IF(E438&gt;13,"U15",IF(E438&gt;11,"U13",IF(E438&gt;0,"U11",0)))))</f>
        <v>Men's</v>
      </c>
      <c r="E438" s="113">
        <f>IFERROR(IF(Table10[[#This Row],[Year]]&gt;0,$E$1-Table10[[#This Row],[Year]],0),"")</f>
        <v>21</v>
      </c>
      <c r="F438" s="113">
        <v>2004</v>
      </c>
      <c r="G438" s="113">
        <v>12</v>
      </c>
      <c r="H438" s="113">
        <v>30</v>
      </c>
    </row>
    <row r="439" spans="1:8">
      <c r="A439" s="18">
        <v>1436</v>
      </c>
      <c r="B439" s="186" t="s">
        <v>557</v>
      </c>
      <c r="C439" s="17" t="s">
        <v>41</v>
      </c>
      <c r="D439" s="113" t="str">
        <f>IF(Table10[[#This Row],[Current Age]]&gt;19,"Men's",IF(E439&gt;15,"U19",IF(E439&gt;13,"U15",IF(E439&gt;11,"U13",IF(E439&gt;0,"U11",0)))))</f>
        <v>Men's</v>
      </c>
      <c r="E439" s="113">
        <f>IFERROR(IF(Table10[[#This Row],[Year]]&gt;0,$E$1-Table10[[#This Row],[Year]],0),"")</f>
        <v>23</v>
      </c>
      <c r="F439" s="113">
        <v>2002</v>
      </c>
      <c r="G439" s="113">
        <v>6</v>
      </c>
      <c r="H439" s="113">
        <v>2</v>
      </c>
    </row>
    <row r="440" spans="1:8">
      <c r="A440" s="178">
        <v>1437</v>
      </c>
      <c r="B440" s="185" t="s">
        <v>558</v>
      </c>
      <c r="C440" s="179" t="s">
        <v>109</v>
      </c>
      <c r="D440" s="113" t="str">
        <f>IF(Table10[[#This Row],[Current Age]]&gt;19,"Men's",IF(E440&gt;15,"U19",IF(E440&gt;13,"U15",IF(E440&gt;11,"U13",IF(E440&gt;0,"U11",0)))))</f>
        <v>Men's</v>
      </c>
      <c r="E440" s="113">
        <f>IFERROR(IF(Table10[[#This Row],[Year]]&gt;0,$E$1-Table10[[#This Row],[Year]],0),"")</f>
        <v>22</v>
      </c>
      <c r="F440" s="113">
        <v>2003</v>
      </c>
      <c r="G440" s="113">
        <v>9</v>
      </c>
      <c r="H440" s="113">
        <v>2</v>
      </c>
    </row>
    <row r="441" spans="1:8">
      <c r="A441" s="18">
        <v>1438</v>
      </c>
      <c r="B441" s="186" t="s">
        <v>559</v>
      </c>
      <c r="C441" s="17" t="s">
        <v>109</v>
      </c>
      <c r="D441" s="113">
        <f>IF(Table10[[#This Row],[Current Age]]&gt;19,"Men's",IF(E441&gt;15,"U19",IF(E441&gt;13,"U15",IF(E441&gt;11,"U13",IF(E441&gt;0,"U11",0)))))</f>
        <v>0</v>
      </c>
      <c r="E441" s="113">
        <f>IFERROR(IF(Table10[[#This Row],[Year]]&gt;0,$E$1-Table10[[#This Row],[Year]],0),"")</f>
        <v>0</v>
      </c>
    </row>
    <row r="442" spans="1:8">
      <c r="A442" s="178">
        <v>1439</v>
      </c>
      <c r="B442" s="185" t="s">
        <v>560</v>
      </c>
      <c r="C442" s="179" t="s">
        <v>109</v>
      </c>
      <c r="D442" s="113">
        <f>IF(Table10[[#This Row],[Current Age]]&gt;19,"Men's",IF(E442&gt;15,"U19",IF(E442&gt;13,"U15",IF(E442&gt;11,"U13",IF(E442&gt;0,"U11",0)))))</f>
        <v>0</v>
      </c>
      <c r="E442" s="113">
        <f>IFERROR(IF(Table10[[#This Row],[Year]]&gt;0,$E$1-Table10[[#This Row],[Year]],0),"")</f>
        <v>0</v>
      </c>
    </row>
    <row r="443" spans="1:8">
      <c r="A443" s="18">
        <v>1440</v>
      </c>
      <c r="B443" s="186" t="s">
        <v>561</v>
      </c>
      <c r="C443" s="17" t="s">
        <v>259</v>
      </c>
      <c r="D443" s="113">
        <f>IF(Table10[[#This Row],[Current Age]]&gt;19,"Men's",IF(E443&gt;15,"U19",IF(E443&gt;13,"U15",IF(E443&gt;11,"U13",IF(E443&gt;0,"U11",0)))))</f>
        <v>0</v>
      </c>
      <c r="E443" s="113">
        <f>IFERROR(IF(Table10[[#This Row],[Year]]&gt;0,$E$1-Table10[[#This Row],[Year]],0),"")</f>
        <v>0</v>
      </c>
    </row>
    <row r="444" spans="1:8">
      <c r="A444" s="178">
        <v>1441</v>
      </c>
      <c r="B444" s="185" t="s">
        <v>562</v>
      </c>
      <c r="C444" s="179" t="s">
        <v>298</v>
      </c>
      <c r="D444" s="113">
        <f>IF(Table10[[#This Row],[Current Age]]&gt;19,"Men's",IF(E444&gt;15,"U19",IF(E444&gt;13,"U15",IF(E444&gt;11,"U13",IF(E444&gt;0,"U11",0)))))</f>
        <v>0</v>
      </c>
      <c r="E444" s="113">
        <f>IFERROR(IF(Table10[[#This Row],[Year]]&gt;0,$E$1-Table10[[#This Row],[Year]],0),"")</f>
        <v>0</v>
      </c>
    </row>
    <row r="445" spans="1:8">
      <c r="A445" s="18">
        <v>1442</v>
      </c>
      <c r="B445" s="186" t="s">
        <v>563</v>
      </c>
      <c r="C445" s="17" t="s">
        <v>101</v>
      </c>
      <c r="D445" s="113">
        <f>IF(Table10[[#This Row],[Current Age]]&gt;19,"Men's",IF(E445&gt;15,"U19",IF(E445&gt;13,"U15",IF(E445&gt;11,"U13",IF(E445&gt;0,"U11",0)))))</f>
        <v>0</v>
      </c>
      <c r="E445" s="113">
        <f>IFERROR(IF(Table10[[#This Row],[Year]]&gt;0,$E$1-Table10[[#This Row],[Year]],0),"")</f>
        <v>0</v>
      </c>
    </row>
    <row r="446" spans="1:8">
      <c r="A446" s="178">
        <v>1443</v>
      </c>
      <c r="B446" s="185" t="s">
        <v>564</v>
      </c>
      <c r="C446" s="179" t="s">
        <v>17</v>
      </c>
      <c r="D446" s="113" t="str">
        <f>IF(Table10[[#This Row],[Current Age]]&gt;19,"Men's",IF(E446&gt;15,"U19",IF(E446&gt;13,"U15",IF(E446&gt;11,"U13",IF(E446&gt;0,"U11",0)))))</f>
        <v>Men's</v>
      </c>
      <c r="E446" s="113">
        <f>IFERROR(IF(Table10[[#This Row],[Year]]&gt;0,$E$1-Table10[[#This Row],[Year]],0),"")</f>
        <v>20</v>
      </c>
      <c r="F446" s="113">
        <v>2005</v>
      </c>
      <c r="G446" s="113">
        <v>4</v>
      </c>
      <c r="H446" s="113">
        <v>6</v>
      </c>
    </row>
    <row r="447" spans="1:8">
      <c r="A447" s="18">
        <v>1444</v>
      </c>
      <c r="B447" s="186" t="s">
        <v>565</v>
      </c>
      <c r="C447" s="17" t="s">
        <v>112</v>
      </c>
      <c r="D447" s="113" t="str">
        <f>IF(Table10[[#This Row],[Current Age]]&gt;19,"Men's",IF(E447&gt;15,"U19",IF(E447&gt;13,"U15",IF(E447&gt;11,"U13",IF(E447&gt;0,"U11",0)))))</f>
        <v>Men's</v>
      </c>
      <c r="E447" s="113">
        <f>IFERROR(IF(Table10[[#This Row],[Year]]&gt;0,$E$1-Table10[[#This Row],[Year]],0),"")</f>
        <v>20</v>
      </c>
      <c r="F447" s="113">
        <v>2005</v>
      </c>
      <c r="G447" s="113">
        <v>11</v>
      </c>
      <c r="H447" s="113">
        <v>28</v>
      </c>
    </row>
    <row r="448" spans="1:8">
      <c r="A448" s="178">
        <v>1445</v>
      </c>
      <c r="B448" s="185" t="s">
        <v>566</v>
      </c>
      <c r="C448" s="179" t="s">
        <v>149</v>
      </c>
      <c r="D448" s="113">
        <f>IF(Table10[[#This Row],[Current Age]]&gt;19,"Men's",IF(E448&gt;15,"U19",IF(E448&gt;13,"U15",IF(E448&gt;11,"U13",IF(E448&gt;0,"U11",0)))))</f>
        <v>0</v>
      </c>
      <c r="E448" s="113">
        <f>IFERROR(IF(Table10[[#This Row],[Year]]&gt;0,$E$1-Table10[[#This Row],[Year]],0),"")</f>
        <v>0</v>
      </c>
    </row>
    <row r="449" spans="1:8">
      <c r="A449" s="18">
        <v>1446</v>
      </c>
      <c r="B449" s="186" t="s">
        <v>567</v>
      </c>
      <c r="C449" s="17" t="s">
        <v>259</v>
      </c>
      <c r="D449" s="113">
        <f>IF(Table10[[#This Row],[Current Age]]&gt;19,"Men's",IF(E449&gt;15,"U19",IF(E449&gt;13,"U15",IF(E449&gt;11,"U13",IF(E449&gt;0,"U11",0)))))</f>
        <v>0</v>
      </c>
      <c r="E449" s="113">
        <f>IFERROR(IF(Table10[[#This Row],[Year]]&gt;0,$E$1-Table10[[#This Row],[Year]],0),"")</f>
        <v>0</v>
      </c>
    </row>
    <row r="450" spans="1:8">
      <c r="A450" s="178">
        <v>1447</v>
      </c>
      <c r="B450" s="185" t="s">
        <v>568</v>
      </c>
      <c r="C450" s="179" t="s">
        <v>68</v>
      </c>
      <c r="D450" s="113">
        <f>IF(Table10[[#This Row],[Current Age]]&gt;19,"Men's",IF(E450&gt;15,"U19",IF(E450&gt;13,"U15",IF(E450&gt;11,"U13",IF(E450&gt;0,"U11",0)))))</f>
        <v>0</v>
      </c>
      <c r="E450" s="113">
        <f>IFERROR(IF(Table10[[#This Row],[Year]]&gt;0,$E$1-Table10[[#This Row],[Year]],0),"")</f>
        <v>0</v>
      </c>
    </row>
    <row r="451" spans="1:8">
      <c r="A451" s="18">
        <v>1448</v>
      </c>
      <c r="B451" s="186" t="s">
        <v>569</v>
      </c>
      <c r="C451" s="17" t="s">
        <v>68</v>
      </c>
      <c r="D451" s="113">
        <f>IF(Table10[[#This Row],[Current Age]]&gt;19,"Men's",IF(E451&gt;15,"U19",IF(E451&gt;13,"U15",IF(E451&gt;11,"U13",IF(E451&gt;0,"U11",0)))))</f>
        <v>0</v>
      </c>
      <c r="E451" s="113">
        <f>IFERROR(IF(Table10[[#This Row],[Year]]&gt;0,$E$1-Table10[[#This Row],[Year]],0),"")</f>
        <v>0</v>
      </c>
    </row>
    <row r="452" spans="1:8">
      <c r="A452" s="178">
        <v>1449</v>
      </c>
      <c r="B452" s="185" t="s">
        <v>570</v>
      </c>
      <c r="C452" s="179" t="s">
        <v>149</v>
      </c>
      <c r="D452" s="113">
        <f>IF(Table10[[#This Row],[Current Age]]&gt;19,"Men's",IF(E452&gt;15,"U19",IF(E452&gt;13,"U15",IF(E452&gt;11,"U13",IF(E452&gt;0,"U11",0)))))</f>
        <v>0</v>
      </c>
      <c r="E452" s="113">
        <f>IFERROR(IF(Table10[[#This Row],[Year]]&gt;0,$E$1-Table10[[#This Row],[Year]],0),"")</f>
        <v>0</v>
      </c>
    </row>
    <row r="453" spans="1:8">
      <c r="A453" s="18">
        <v>1450</v>
      </c>
      <c r="B453" s="186" t="s">
        <v>571</v>
      </c>
      <c r="C453" s="17" t="s">
        <v>412</v>
      </c>
      <c r="D453" s="113">
        <f>IF(Table10[[#This Row],[Current Age]]&gt;19,"Men's",IF(E453&gt;15,"U19",IF(E453&gt;13,"U15",IF(E453&gt;11,"U13",IF(E453&gt;0,"U11",0)))))</f>
        <v>0</v>
      </c>
      <c r="E453" s="113">
        <f>IFERROR(IF(Table10[[#This Row],[Year]]&gt;0,$E$1-Table10[[#This Row],[Year]],0),"")</f>
        <v>0</v>
      </c>
    </row>
    <row r="454" spans="1:8">
      <c r="A454" s="178">
        <v>1451</v>
      </c>
      <c r="B454" s="185" t="s">
        <v>572</v>
      </c>
      <c r="C454" s="179" t="s">
        <v>259</v>
      </c>
      <c r="D454" s="113">
        <f>IF(Table10[[#This Row],[Current Age]]&gt;19,"Men's",IF(E454&gt;15,"U19",IF(E454&gt;13,"U15",IF(E454&gt;11,"U13",IF(E454&gt;0,"U11",0)))))</f>
        <v>0</v>
      </c>
      <c r="E454" s="113">
        <f>IFERROR(IF(Table10[[#This Row],[Year]]&gt;0,$E$1-Table10[[#This Row],[Year]],0),"")</f>
        <v>0</v>
      </c>
    </row>
    <row r="455" spans="1:8">
      <c r="A455" s="18">
        <v>1452</v>
      </c>
      <c r="B455" s="186" t="s">
        <v>573</v>
      </c>
      <c r="C455" s="17" t="s">
        <v>259</v>
      </c>
      <c r="D455" s="113" t="str">
        <f>IF(Table10[[#This Row],[Current Age]]&gt;19,"Men's",IF(E455&gt;15,"U19",IF(E455&gt;13,"U15",IF(E455&gt;11,"U13",IF(E455&gt;0,"U11",0)))))</f>
        <v>Men's</v>
      </c>
      <c r="E455" s="113">
        <f>IFERROR(IF(Table10[[#This Row],[Year]]&gt;0,$E$1-Table10[[#This Row],[Year]],0),"")</f>
        <v>20</v>
      </c>
      <c r="F455" s="113">
        <v>2005</v>
      </c>
      <c r="G455" s="113">
        <v>3</v>
      </c>
      <c r="H455" s="113">
        <v>25</v>
      </c>
    </row>
    <row r="456" spans="1:8">
      <c r="A456" s="178">
        <v>1453</v>
      </c>
      <c r="B456" s="185" t="s">
        <v>574</v>
      </c>
      <c r="C456" s="179" t="s">
        <v>298</v>
      </c>
      <c r="D456" s="113">
        <f>IF(Table10[[#This Row],[Current Age]]&gt;19,"Men's",IF(E456&gt;15,"U19",IF(E456&gt;13,"U15",IF(E456&gt;11,"U13",IF(E456&gt;0,"U11",0)))))</f>
        <v>0</v>
      </c>
      <c r="E456" s="113">
        <f>IFERROR(IF(Table10[[#This Row],[Year]]&gt;0,$E$1-Table10[[#This Row],[Year]],0),"")</f>
        <v>0</v>
      </c>
    </row>
    <row r="457" spans="1:8">
      <c r="A457" s="18">
        <v>1454</v>
      </c>
      <c r="B457" s="186" t="s">
        <v>575</v>
      </c>
      <c r="C457" s="17" t="s">
        <v>259</v>
      </c>
      <c r="D457" s="113">
        <f>IF(Table10[[#This Row],[Current Age]]&gt;19,"Men's",IF(E457&gt;15,"U19",IF(E457&gt;13,"U15",IF(E457&gt;11,"U13",IF(E457&gt;0,"U11",0)))))</f>
        <v>0</v>
      </c>
      <c r="E457" s="113">
        <f>IFERROR(IF(Table10[[#This Row],[Year]]&gt;0,$E$1-Table10[[#This Row],[Year]],0),"")</f>
        <v>0</v>
      </c>
    </row>
    <row r="458" spans="1:8">
      <c r="A458" s="178">
        <v>1455</v>
      </c>
      <c r="B458" s="185" t="s">
        <v>576</v>
      </c>
      <c r="C458" s="179" t="s">
        <v>68</v>
      </c>
      <c r="D458" s="113">
        <f>IF(Table10[[#This Row],[Current Age]]&gt;19,"Men's",IF(E458&gt;15,"U19",IF(E458&gt;13,"U15",IF(E458&gt;11,"U13",IF(E458&gt;0,"U11",0)))))</f>
        <v>0</v>
      </c>
      <c r="E458" s="113">
        <f>IFERROR(IF(Table10[[#This Row],[Year]]&gt;0,$E$1-Table10[[#This Row],[Year]],0),"")</f>
        <v>0</v>
      </c>
    </row>
    <row r="459" spans="1:8">
      <c r="A459" s="18">
        <v>1456</v>
      </c>
      <c r="B459" s="186" t="s">
        <v>577</v>
      </c>
      <c r="C459" s="17" t="s">
        <v>210</v>
      </c>
      <c r="D459" s="113" t="str">
        <f>IF(Table10[[#This Row],[Current Age]]&gt;19,"Men's",IF(E459&gt;15,"U19",IF(E459&gt;13,"U15",IF(E459&gt;11,"U13",IF(E459&gt;0,"U11",0)))))</f>
        <v>Men's</v>
      </c>
      <c r="E459" s="113">
        <f>IFERROR(IF(Table10[[#This Row],[Year]]&gt;0,$E$1-Table10[[#This Row],[Year]],0),"")</f>
        <v>20</v>
      </c>
      <c r="F459" s="113">
        <v>2005</v>
      </c>
      <c r="G459" s="113">
        <v>9</v>
      </c>
      <c r="H459" s="113">
        <v>13</v>
      </c>
    </row>
    <row r="460" spans="1:8">
      <c r="A460" s="178">
        <v>1457</v>
      </c>
      <c r="B460" s="185" t="s">
        <v>578</v>
      </c>
      <c r="C460" s="179" t="s">
        <v>160</v>
      </c>
      <c r="D460" s="113">
        <f>IF(Table10[[#This Row],[Current Age]]&gt;19,"Men's",IF(E460&gt;15,"U19",IF(E460&gt;13,"U15",IF(E460&gt;11,"U13",IF(E460&gt;0,"U11",0)))))</f>
        <v>0</v>
      </c>
      <c r="E460" s="113">
        <f>IFERROR(IF(Table10[[#This Row],[Year]]&gt;0,$E$1-Table10[[#This Row],[Year]],0),"")</f>
        <v>0</v>
      </c>
    </row>
    <row r="461" spans="1:8">
      <c r="A461" s="18">
        <v>1458</v>
      </c>
      <c r="B461" s="186" t="s">
        <v>579</v>
      </c>
      <c r="C461" s="17" t="s">
        <v>145</v>
      </c>
      <c r="D461" s="113">
        <f>IF(Table10[[#This Row],[Current Age]]&gt;19,"Men's",IF(E461&gt;15,"U19",IF(E461&gt;13,"U15",IF(E461&gt;11,"U13",IF(E461&gt;0,"U11",0)))))</f>
        <v>0</v>
      </c>
      <c r="E461" s="113">
        <f>IFERROR(IF(Table10[[#This Row],[Year]]&gt;0,$E$1-Table10[[#This Row],[Year]],0),"")</f>
        <v>0</v>
      </c>
    </row>
    <row r="462" spans="1:8">
      <c r="A462" s="178">
        <v>1459</v>
      </c>
      <c r="B462" s="185" t="s">
        <v>580</v>
      </c>
      <c r="C462" s="179" t="s">
        <v>149</v>
      </c>
      <c r="D462" s="113">
        <f>IF(Table10[[#This Row],[Current Age]]&gt;19,"Men's",IF(E462&gt;15,"U19",IF(E462&gt;13,"U15",IF(E462&gt;11,"U13",IF(E462&gt;0,"U11",0)))))</f>
        <v>0</v>
      </c>
      <c r="E462" s="113">
        <f>IFERROR(IF(Table10[[#This Row],[Year]]&gt;0,$E$1-Table10[[#This Row],[Year]],0),"")</f>
        <v>0</v>
      </c>
    </row>
    <row r="463" spans="1:8">
      <c r="A463" s="18">
        <v>1460</v>
      </c>
      <c r="B463" s="186" t="s">
        <v>581</v>
      </c>
      <c r="C463" s="17" t="s">
        <v>259</v>
      </c>
      <c r="D463" s="113">
        <f>IF(Table10[[#This Row],[Current Age]]&gt;19,"Men's",IF(E463&gt;15,"U19",IF(E463&gt;13,"U15",IF(E463&gt;11,"U13",IF(E463&gt;0,"U11",0)))))</f>
        <v>0</v>
      </c>
      <c r="E463" s="113">
        <f>IFERROR(IF(Table10[[#This Row],[Year]]&gt;0,$E$1-Table10[[#This Row],[Year]],0),"")</f>
        <v>0</v>
      </c>
    </row>
    <row r="464" spans="1:8">
      <c r="A464" s="178">
        <v>1461</v>
      </c>
      <c r="B464" s="185" t="s">
        <v>582</v>
      </c>
      <c r="C464" s="179" t="s">
        <v>145</v>
      </c>
      <c r="D464" s="113">
        <f>IF(Table10[[#This Row],[Current Age]]&gt;19,"Men's",IF(E464&gt;15,"U19",IF(E464&gt;13,"U15",IF(E464&gt;11,"U13",IF(E464&gt;0,"U11",0)))))</f>
        <v>0</v>
      </c>
      <c r="E464" s="113">
        <f>IFERROR(IF(Table10[[#This Row],[Year]]&gt;0,$E$1-Table10[[#This Row],[Year]],0),"")</f>
        <v>0</v>
      </c>
    </row>
    <row r="465" spans="1:8">
      <c r="A465" s="18">
        <v>1462</v>
      </c>
      <c r="B465" s="186" t="s">
        <v>583</v>
      </c>
      <c r="C465" s="17" t="s">
        <v>154</v>
      </c>
      <c r="D465" s="113" t="str">
        <f>IF(Table10[[#This Row],[Current Age]]&gt;19,"Men's",IF(E465&gt;15,"U19",IF(E465&gt;13,"U15",IF(E465&gt;11,"U13",IF(E465&gt;0,"U11",0)))))</f>
        <v>Men's</v>
      </c>
      <c r="E465" s="113">
        <f>IFERROR(IF(Table10[[#This Row],[Year]]&gt;0,$E$1-Table10[[#This Row],[Year]],0),"")</f>
        <v>21</v>
      </c>
      <c r="F465" s="113">
        <v>2004</v>
      </c>
      <c r="G465" s="113">
        <v>7</v>
      </c>
      <c r="H465" s="113">
        <v>3</v>
      </c>
    </row>
    <row r="466" spans="1:8">
      <c r="A466" s="178">
        <v>1463</v>
      </c>
      <c r="B466" s="185" t="s">
        <v>584</v>
      </c>
      <c r="C466" s="179" t="s">
        <v>68</v>
      </c>
      <c r="D466" s="113">
        <f>IF(Table10[[#This Row],[Current Age]]&gt;19,"Men's",IF(E466&gt;15,"U19",IF(E466&gt;13,"U15",IF(E466&gt;11,"U13",IF(E466&gt;0,"U11",0)))))</f>
        <v>0</v>
      </c>
      <c r="E466" s="113">
        <f>IFERROR(IF(Table10[[#This Row],[Year]]&gt;0,$E$1-Table10[[#This Row],[Year]],0),"")</f>
        <v>0</v>
      </c>
    </row>
    <row r="467" spans="1:8">
      <c r="A467" s="18">
        <v>1464</v>
      </c>
      <c r="B467" s="186" t="s">
        <v>585</v>
      </c>
      <c r="C467" s="17" t="s">
        <v>17</v>
      </c>
      <c r="D467" s="113" t="str">
        <f>IF(Table10[[#This Row],[Current Age]]&gt;19,"Men's",IF(E467&gt;15,"U19",IF(E467&gt;13,"U15",IF(E467&gt;11,"U13",IF(E467&gt;0,"U11",0)))))</f>
        <v>Men's</v>
      </c>
      <c r="E467" s="113">
        <f>IFERROR(IF(Table10[[#This Row],[Year]]&gt;0,$E$1-Table10[[#This Row],[Year]],0),"")</f>
        <v>21</v>
      </c>
      <c r="F467" s="113">
        <v>2004</v>
      </c>
      <c r="G467" s="113">
        <v>9</v>
      </c>
      <c r="H467" s="113">
        <v>19</v>
      </c>
    </row>
    <row r="468" spans="1:8">
      <c r="A468" s="178">
        <v>1465</v>
      </c>
      <c r="B468" s="185" t="s">
        <v>586</v>
      </c>
      <c r="C468" s="179" t="s">
        <v>259</v>
      </c>
      <c r="D468" s="113">
        <f>IF(Table10[[#This Row],[Current Age]]&gt;19,"Men's",IF(E468&gt;15,"U19",IF(E468&gt;13,"U15",IF(E468&gt;11,"U13",IF(E468&gt;0,"U11",0)))))</f>
        <v>0</v>
      </c>
      <c r="E468" s="113">
        <f>IFERROR(IF(Table10[[#This Row],[Year]]&gt;0,$E$1-Table10[[#This Row],[Year]],0),"")</f>
        <v>0</v>
      </c>
    </row>
    <row r="469" spans="1:8">
      <c r="A469" s="18">
        <v>1466</v>
      </c>
      <c r="B469" s="186" t="s">
        <v>587</v>
      </c>
      <c r="C469" s="17" t="s">
        <v>17</v>
      </c>
      <c r="D469" s="113" t="str">
        <f>IF(Table10[[#This Row],[Current Age]]&gt;19,"Men's",IF(E469&gt;15,"U19",IF(E469&gt;13,"U15",IF(E469&gt;11,"U13",IF(E469&gt;0,"U11",0)))))</f>
        <v>U19</v>
      </c>
      <c r="E469" s="113">
        <f>IFERROR(IF(Table10[[#This Row],[Year]]&gt;0,$E$1-Table10[[#This Row],[Year]],0),"")</f>
        <v>19</v>
      </c>
      <c r="F469" s="113">
        <v>2006</v>
      </c>
      <c r="G469" s="113">
        <v>11</v>
      </c>
      <c r="H469" s="113">
        <v>19</v>
      </c>
    </row>
    <row r="470" spans="1:8">
      <c r="A470" s="178">
        <v>1467</v>
      </c>
      <c r="B470" s="185" t="s">
        <v>588</v>
      </c>
      <c r="C470" s="179" t="s">
        <v>412</v>
      </c>
      <c r="D470" s="113" t="str">
        <f>IF(Table10[[#This Row],[Current Age]]&gt;19,"Men's",IF(E470&gt;15,"U19",IF(E470&gt;13,"U15",IF(E470&gt;11,"U13",IF(E470&gt;0,"U11",0)))))</f>
        <v>Men's</v>
      </c>
      <c r="E470" s="113">
        <f>IFERROR(IF(Table10[[#This Row],[Year]]&gt;0,$E$1-Table10[[#This Row],[Year]],0),"")</f>
        <v>21</v>
      </c>
      <c r="F470" s="113">
        <v>2004</v>
      </c>
      <c r="G470" s="113">
        <v>4</v>
      </c>
      <c r="H470" s="113">
        <v>1</v>
      </c>
    </row>
    <row r="471" spans="1:8">
      <c r="A471" s="18">
        <v>1468</v>
      </c>
      <c r="B471" s="186" t="s">
        <v>589</v>
      </c>
      <c r="C471" s="17" t="s">
        <v>259</v>
      </c>
      <c r="D471" s="113">
        <f>IF(Table10[[#This Row],[Current Age]]&gt;19,"Men's",IF(E471&gt;15,"U19",IF(E471&gt;13,"U15",IF(E471&gt;11,"U13",IF(E471&gt;0,"U11",0)))))</f>
        <v>0</v>
      </c>
      <c r="E471" s="113">
        <f>IFERROR(IF(Table10[[#This Row],[Year]]&gt;0,$E$1-Table10[[#This Row],[Year]],0),"")</f>
        <v>0</v>
      </c>
    </row>
    <row r="472" spans="1:8">
      <c r="A472" s="178">
        <v>1469</v>
      </c>
      <c r="B472" s="185" t="s">
        <v>590</v>
      </c>
      <c r="C472" s="179" t="s">
        <v>298</v>
      </c>
      <c r="D472" s="113">
        <f>IF(Table10[[#This Row],[Current Age]]&gt;19,"Men's",IF(E472&gt;15,"U19",IF(E472&gt;13,"U15",IF(E472&gt;11,"U13",IF(E472&gt;0,"U11",0)))))</f>
        <v>0</v>
      </c>
      <c r="E472" s="113">
        <f>IFERROR(IF(Table10[[#This Row],[Year]]&gt;0,$E$1-Table10[[#This Row],[Year]],0),"")</f>
        <v>0</v>
      </c>
    </row>
    <row r="473" spans="1:8">
      <c r="A473" s="18">
        <v>1470</v>
      </c>
      <c r="B473" s="186" t="s">
        <v>591</v>
      </c>
      <c r="C473" s="17" t="s">
        <v>149</v>
      </c>
      <c r="D473" s="113">
        <f>IF(Table10[[#This Row],[Current Age]]&gt;19,"Men's",IF(E473&gt;15,"U19",IF(E473&gt;13,"U15",IF(E473&gt;11,"U13",IF(E473&gt;0,"U11",0)))))</f>
        <v>0</v>
      </c>
      <c r="E473" s="113">
        <f>IFERROR(IF(Table10[[#This Row],[Year]]&gt;0,$E$1-Table10[[#This Row],[Year]],0),"")</f>
        <v>0</v>
      </c>
    </row>
    <row r="474" spans="1:8">
      <c r="A474" s="178">
        <v>1471</v>
      </c>
      <c r="B474" s="185" t="s">
        <v>592</v>
      </c>
      <c r="C474" s="179" t="s">
        <v>68</v>
      </c>
      <c r="D474" s="113">
        <f>IF(Table10[[#This Row],[Current Age]]&gt;19,"Men's",IF(E474&gt;15,"U19",IF(E474&gt;13,"U15",IF(E474&gt;11,"U13",IF(E474&gt;0,"U11",0)))))</f>
        <v>0</v>
      </c>
      <c r="E474" s="113">
        <f>IFERROR(IF(Table10[[#This Row],[Year]]&gt;0,$E$1-Table10[[#This Row],[Year]],0),"")</f>
        <v>0</v>
      </c>
    </row>
    <row r="475" spans="1:8">
      <c r="A475" s="18">
        <v>1472</v>
      </c>
      <c r="B475" s="186" t="s">
        <v>593</v>
      </c>
      <c r="C475" s="17" t="s">
        <v>259</v>
      </c>
      <c r="D475" s="113">
        <f>IF(Table10[[#This Row],[Current Age]]&gt;19,"Men's",IF(E475&gt;15,"U19",IF(E475&gt;13,"U15",IF(E475&gt;11,"U13",IF(E475&gt;0,"U11",0)))))</f>
        <v>0</v>
      </c>
      <c r="E475" s="113">
        <f>IFERROR(IF(Table10[[#This Row],[Year]]&gt;0,$E$1-Table10[[#This Row],[Year]],0),"")</f>
        <v>0</v>
      </c>
    </row>
    <row r="476" spans="1:8">
      <c r="A476" s="178">
        <v>1473</v>
      </c>
      <c r="B476" s="185" t="s">
        <v>594</v>
      </c>
      <c r="C476" s="179" t="s">
        <v>259</v>
      </c>
      <c r="D476" s="113">
        <f>IF(Table10[[#This Row],[Current Age]]&gt;19,"Men's",IF(E476&gt;15,"U19",IF(E476&gt;13,"U15",IF(E476&gt;11,"U13",IF(E476&gt;0,"U11",0)))))</f>
        <v>0</v>
      </c>
      <c r="E476" s="113">
        <f>IFERROR(IF(Table10[[#This Row],[Year]]&gt;0,$E$1-Table10[[#This Row],[Year]],0),"")</f>
        <v>0</v>
      </c>
    </row>
    <row r="477" spans="1:8">
      <c r="A477" s="18">
        <v>1474</v>
      </c>
      <c r="B477" s="186" t="s">
        <v>595</v>
      </c>
      <c r="C477" s="17" t="s">
        <v>17</v>
      </c>
      <c r="D477" s="113">
        <f>IF(Table10[[#This Row],[Current Age]]&gt;19,"Men's",IF(E477&gt;15,"U19",IF(E477&gt;13,"U15",IF(E477&gt;11,"U13",IF(E477&gt;0,"U11",0)))))</f>
        <v>0</v>
      </c>
      <c r="E477" s="113">
        <f>IFERROR(IF(Table10[[#This Row],[Year]]&gt;0,$E$1-Table10[[#This Row],[Year]],0),"")</f>
        <v>0</v>
      </c>
    </row>
    <row r="478" spans="1:8">
      <c r="A478" s="178">
        <v>1475</v>
      </c>
      <c r="B478" s="185" t="s">
        <v>596</v>
      </c>
      <c r="C478" s="179" t="s">
        <v>298</v>
      </c>
      <c r="D478" s="113">
        <f>IF(Table10[[#This Row],[Current Age]]&gt;19,"Men's",IF(E478&gt;15,"U19",IF(E478&gt;13,"U15",IF(E478&gt;11,"U13",IF(E478&gt;0,"U11",0)))))</f>
        <v>0</v>
      </c>
      <c r="E478" s="113">
        <f>IFERROR(IF(Table10[[#This Row],[Year]]&gt;0,$E$1-Table10[[#This Row],[Year]],0),"")</f>
        <v>0</v>
      </c>
    </row>
    <row r="479" spans="1:8">
      <c r="A479" s="18">
        <v>1476</v>
      </c>
      <c r="B479" s="186" t="s">
        <v>597</v>
      </c>
      <c r="C479" s="17" t="s">
        <v>17</v>
      </c>
      <c r="D479" s="113">
        <f>IF(Table10[[#This Row],[Current Age]]&gt;19,"Men's",IF(E479&gt;15,"U19",IF(E479&gt;13,"U15",IF(E479&gt;11,"U13",IF(E479&gt;0,"U11",0)))))</f>
        <v>0</v>
      </c>
      <c r="E479" s="113">
        <f>IFERROR(IF(Table10[[#This Row],[Year]]&gt;0,$E$1-Table10[[#This Row],[Year]],0),"")</f>
        <v>0</v>
      </c>
    </row>
    <row r="480" spans="1:8">
      <c r="A480" s="178">
        <v>1477</v>
      </c>
      <c r="B480" s="185" t="s">
        <v>598</v>
      </c>
      <c r="C480" s="179" t="s">
        <v>149</v>
      </c>
      <c r="D480" s="113">
        <f>IF(Table10[[#This Row],[Current Age]]&gt;19,"Men's",IF(E480&gt;15,"U19",IF(E480&gt;13,"U15",IF(E480&gt;11,"U13",IF(E480&gt;0,"U11",0)))))</f>
        <v>0</v>
      </c>
      <c r="E480" s="113">
        <f>IFERROR(IF(Table10[[#This Row],[Year]]&gt;0,$E$1-Table10[[#This Row],[Year]],0),"")</f>
        <v>0</v>
      </c>
    </row>
    <row r="481" spans="1:8">
      <c r="A481" s="18">
        <v>1478</v>
      </c>
      <c r="B481" s="186" t="s">
        <v>599</v>
      </c>
      <c r="C481" s="17" t="s">
        <v>298</v>
      </c>
      <c r="D481" s="113">
        <f>IF(Table10[[#This Row],[Current Age]]&gt;19,"Men's",IF(E481&gt;15,"U19",IF(E481&gt;13,"U15",IF(E481&gt;11,"U13",IF(E481&gt;0,"U11",0)))))</f>
        <v>0</v>
      </c>
      <c r="E481" s="113">
        <f>IFERROR(IF(Table10[[#This Row],[Year]]&gt;0,$E$1-Table10[[#This Row],[Year]],0),"")</f>
        <v>0</v>
      </c>
    </row>
    <row r="482" spans="1:8">
      <c r="A482" s="178">
        <v>1479</v>
      </c>
      <c r="B482" s="185" t="s">
        <v>600</v>
      </c>
      <c r="C482" s="179" t="s">
        <v>145</v>
      </c>
      <c r="D482" s="113">
        <f>IF(Table10[[#This Row],[Current Age]]&gt;19,"Men's",IF(E482&gt;15,"U19",IF(E482&gt;13,"U15",IF(E482&gt;11,"U13",IF(E482&gt;0,"U11",0)))))</f>
        <v>0</v>
      </c>
      <c r="E482" s="113">
        <f>IFERROR(IF(Table10[[#This Row],[Year]]&gt;0,$E$1-Table10[[#This Row],[Year]],0),"")</f>
        <v>0</v>
      </c>
    </row>
    <row r="483" spans="1:8">
      <c r="A483" s="18">
        <v>1480</v>
      </c>
      <c r="B483" s="186" t="s">
        <v>601</v>
      </c>
      <c r="C483" s="17" t="s">
        <v>160</v>
      </c>
      <c r="D483" s="113" t="str">
        <f>IF(Table10[[#This Row],[Current Age]]&gt;19,"Men's",IF(E483&gt;15,"U19",IF(E483&gt;13,"U15",IF(E483&gt;11,"U13",IF(E483&gt;0,"U11",0)))))</f>
        <v>Men's</v>
      </c>
      <c r="E483" s="113">
        <f>IFERROR(IF(Table10[[#This Row],[Year]]&gt;0,$E$1-Table10[[#This Row],[Year]],0),"")</f>
        <v>20</v>
      </c>
      <c r="F483" s="113">
        <v>2005</v>
      </c>
      <c r="G483" s="113">
        <v>7</v>
      </c>
      <c r="H483" s="113">
        <v>7</v>
      </c>
    </row>
    <row r="484" spans="1:8">
      <c r="A484" s="178">
        <v>1481</v>
      </c>
      <c r="B484" s="185" t="s">
        <v>602</v>
      </c>
      <c r="C484" s="179" t="s">
        <v>356</v>
      </c>
      <c r="D484" s="113">
        <f>IF(Table10[[#This Row],[Current Age]]&gt;19,"Men's",IF(E484&gt;15,"U19",IF(E484&gt;13,"U15",IF(E484&gt;11,"U13",IF(E484&gt;0,"U11",0)))))</f>
        <v>0</v>
      </c>
      <c r="E484" s="113">
        <f>IFERROR(IF(Table10[[#This Row],[Year]]&gt;0,$E$1-Table10[[#This Row],[Year]],0),"")</f>
        <v>0</v>
      </c>
    </row>
    <row r="485" spans="1:8">
      <c r="A485" s="18">
        <v>1482</v>
      </c>
      <c r="B485" s="186" t="s">
        <v>603</v>
      </c>
      <c r="C485" s="17" t="s">
        <v>259</v>
      </c>
      <c r="D485" s="113">
        <f>IF(Table10[[#This Row],[Current Age]]&gt;19,"Men's",IF(E485&gt;15,"U19",IF(E485&gt;13,"U15",IF(E485&gt;11,"U13",IF(E485&gt;0,"U11",0)))))</f>
        <v>0</v>
      </c>
      <c r="E485" s="113">
        <f>IFERROR(IF(Table10[[#This Row],[Year]]&gt;0,$E$1-Table10[[#This Row],[Year]],0),"")</f>
        <v>0</v>
      </c>
    </row>
    <row r="486" spans="1:8">
      <c r="A486" s="178">
        <v>1483</v>
      </c>
      <c r="B486" s="185" t="s">
        <v>604</v>
      </c>
      <c r="C486" s="179" t="s">
        <v>259</v>
      </c>
      <c r="D486" s="113" t="str">
        <f>IF(Table10[[#This Row],[Current Age]]&gt;19,"Men's",IF(E486&gt;15,"U19",IF(E486&gt;13,"U15",IF(E486&gt;11,"U13",IF(E486&gt;0,"U11",0)))))</f>
        <v>Men's</v>
      </c>
      <c r="E486" s="113">
        <f>IFERROR(IF(Table10[[#This Row],[Year]]&gt;0,$E$1-Table10[[#This Row],[Year]],0),"")</f>
        <v>20</v>
      </c>
      <c r="F486" s="113">
        <v>2005</v>
      </c>
      <c r="G486" s="113">
        <v>6</v>
      </c>
      <c r="H486" s="113">
        <v>15</v>
      </c>
    </row>
    <row r="487" spans="1:8">
      <c r="A487" s="18">
        <v>1484</v>
      </c>
      <c r="B487" s="186" t="s">
        <v>605</v>
      </c>
      <c r="C487" s="17" t="s">
        <v>17</v>
      </c>
      <c r="D487" s="113">
        <f>IF(Table10[[#This Row],[Current Age]]&gt;19,"Men's",IF(E487&gt;15,"U19",IF(E487&gt;13,"U15",IF(E487&gt;11,"U13",IF(E487&gt;0,"U11",0)))))</f>
        <v>0</v>
      </c>
      <c r="E487" s="113">
        <f>IFERROR(IF(Table10[[#This Row],[Year]]&gt;0,$E$1-Table10[[#This Row],[Year]],0),"")</f>
        <v>0</v>
      </c>
    </row>
    <row r="488" spans="1:8">
      <c r="A488" s="178">
        <v>1485</v>
      </c>
      <c r="B488" s="185" t="s">
        <v>606</v>
      </c>
      <c r="C488" s="179" t="s">
        <v>17</v>
      </c>
      <c r="D488" s="113">
        <f>IF(Table10[[#This Row],[Current Age]]&gt;19,"Men's",IF(E488&gt;15,"U19",IF(E488&gt;13,"U15",IF(E488&gt;11,"U13",IF(E488&gt;0,"U11",0)))))</f>
        <v>0</v>
      </c>
      <c r="E488" s="113">
        <f>IFERROR(IF(Table10[[#This Row],[Year]]&gt;0,$E$1-Table10[[#This Row],[Year]],0),"")</f>
        <v>0</v>
      </c>
    </row>
    <row r="489" spans="1:8">
      <c r="A489" s="18">
        <v>1486</v>
      </c>
      <c r="B489" s="186" t="s">
        <v>607</v>
      </c>
      <c r="C489" s="17" t="s">
        <v>149</v>
      </c>
      <c r="D489" s="113">
        <f>IF(Table10[[#This Row],[Current Age]]&gt;19,"Men's",IF(E489&gt;15,"U19",IF(E489&gt;13,"U15",IF(E489&gt;11,"U13",IF(E489&gt;0,"U11",0)))))</f>
        <v>0</v>
      </c>
      <c r="E489" s="113">
        <f>IFERROR(IF(Table10[[#This Row],[Year]]&gt;0,$E$1-Table10[[#This Row],[Year]],0),"")</f>
        <v>0</v>
      </c>
    </row>
    <row r="490" spans="1:8">
      <c r="A490" s="178">
        <v>1487</v>
      </c>
      <c r="B490" s="185" t="s">
        <v>608</v>
      </c>
      <c r="C490" s="179" t="s">
        <v>17</v>
      </c>
      <c r="D490" s="113">
        <f>IF(Table10[[#This Row],[Current Age]]&gt;19,"Men's",IF(E490&gt;15,"U19",IF(E490&gt;13,"U15",IF(E490&gt;11,"U13",IF(E490&gt;0,"U11",0)))))</f>
        <v>0</v>
      </c>
      <c r="E490" s="113">
        <f>IFERROR(IF(Table10[[#This Row],[Year]]&gt;0,$E$1-Table10[[#This Row],[Year]],0),"")</f>
        <v>0</v>
      </c>
    </row>
    <row r="491" spans="1:8">
      <c r="A491" s="18">
        <v>1488</v>
      </c>
      <c r="B491" s="186" t="s">
        <v>609</v>
      </c>
      <c r="C491" s="17" t="s">
        <v>259</v>
      </c>
      <c r="D491" s="113">
        <f>IF(Table10[[#This Row],[Current Age]]&gt;19,"Men's",IF(E491&gt;15,"U19",IF(E491&gt;13,"U15",IF(E491&gt;11,"U13",IF(E491&gt;0,"U11",0)))))</f>
        <v>0</v>
      </c>
      <c r="E491" s="113">
        <f>IFERROR(IF(Table10[[#This Row],[Year]]&gt;0,$E$1-Table10[[#This Row],[Year]],0),"")</f>
        <v>0</v>
      </c>
    </row>
    <row r="492" spans="1:8">
      <c r="A492" s="178">
        <v>1489</v>
      </c>
      <c r="B492" s="185" t="s">
        <v>610</v>
      </c>
      <c r="C492" s="179"/>
      <c r="D492" s="113">
        <f>IF(Table10[[#This Row],[Current Age]]&gt;19,"Men's",IF(E492&gt;15,"U19",IF(E492&gt;13,"U15",IF(E492&gt;11,"U13",IF(E492&gt;0,"U11",0)))))</f>
        <v>0</v>
      </c>
      <c r="E492" s="113">
        <f>IFERROR(IF(Table10[[#This Row],[Year]]&gt;0,$E$1-Table10[[#This Row],[Year]],0),"")</f>
        <v>0</v>
      </c>
    </row>
    <row r="493" spans="1:8">
      <c r="A493" s="18">
        <v>1490</v>
      </c>
      <c r="B493" s="186" t="s">
        <v>611</v>
      </c>
      <c r="C493" s="17" t="s">
        <v>17</v>
      </c>
      <c r="D493" s="113">
        <f>IF(Table10[[#This Row],[Current Age]]&gt;19,"Men's",IF(E493&gt;15,"U19",IF(E493&gt;13,"U15",IF(E493&gt;11,"U13",IF(E493&gt;0,"U11",0)))))</f>
        <v>0</v>
      </c>
      <c r="E493" s="113">
        <f>IFERROR(IF(Table10[[#This Row],[Year]]&gt;0,$E$1-Table10[[#This Row],[Year]],0),"")</f>
        <v>0</v>
      </c>
    </row>
    <row r="494" spans="1:8">
      <c r="A494" s="178">
        <v>1491</v>
      </c>
      <c r="B494" s="185" t="s">
        <v>612</v>
      </c>
      <c r="C494" s="179" t="s">
        <v>259</v>
      </c>
      <c r="D494" s="113">
        <f>IF(Table10[[#This Row],[Current Age]]&gt;19,"Men's",IF(E494&gt;15,"U19",IF(E494&gt;13,"U15",IF(E494&gt;11,"U13",IF(E494&gt;0,"U11",0)))))</f>
        <v>0</v>
      </c>
      <c r="E494" s="113">
        <f>IFERROR(IF(Table10[[#This Row],[Year]]&gt;0,$E$1-Table10[[#This Row],[Year]],0),"")</f>
        <v>0</v>
      </c>
    </row>
    <row r="495" spans="1:8">
      <c r="A495" s="18">
        <v>1492</v>
      </c>
      <c r="B495" s="186" t="s">
        <v>613</v>
      </c>
      <c r="C495" s="17" t="s">
        <v>154</v>
      </c>
      <c r="D495" s="113">
        <f>IF(Table10[[#This Row],[Current Age]]&gt;19,"Men's",IF(E495&gt;15,"U19",IF(E495&gt;13,"U15",IF(E495&gt;11,"U13",IF(E495&gt;0,"U11",0)))))</f>
        <v>0</v>
      </c>
      <c r="E495" s="113">
        <f>IFERROR(IF(Table10[[#This Row],[Year]]&gt;0,$E$1-Table10[[#This Row],[Year]],0),"")</f>
        <v>0</v>
      </c>
    </row>
    <row r="496" spans="1:8">
      <c r="A496" s="178">
        <v>1493</v>
      </c>
      <c r="B496" s="185" t="s">
        <v>614</v>
      </c>
      <c r="C496" s="179" t="s">
        <v>259</v>
      </c>
      <c r="D496" s="113">
        <f>IF(Table10[[#This Row],[Current Age]]&gt;19,"Men's",IF(E496&gt;15,"U19",IF(E496&gt;13,"U15",IF(E496&gt;11,"U13",IF(E496&gt;0,"U11",0)))))</f>
        <v>0</v>
      </c>
      <c r="E496" s="113">
        <f>IFERROR(IF(Table10[[#This Row],[Year]]&gt;0,$E$1-Table10[[#This Row],[Year]],0),"")</f>
        <v>0</v>
      </c>
    </row>
    <row r="497" spans="1:5">
      <c r="A497" s="18">
        <v>1494</v>
      </c>
      <c r="B497" s="186" t="s">
        <v>615</v>
      </c>
      <c r="C497" s="17" t="s">
        <v>259</v>
      </c>
      <c r="D497" s="113">
        <f>IF(Table10[[#This Row],[Current Age]]&gt;19,"Men's",IF(E497&gt;15,"U19",IF(E497&gt;13,"U15",IF(E497&gt;11,"U13",IF(E497&gt;0,"U11",0)))))</f>
        <v>0</v>
      </c>
      <c r="E497" s="113">
        <f>IFERROR(IF(Table10[[#This Row],[Year]]&gt;0,$E$1-Table10[[#This Row],[Year]],0),"")</f>
        <v>0</v>
      </c>
    </row>
    <row r="498" spans="1:5">
      <c r="A498" s="178">
        <v>1495</v>
      </c>
      <c r="B498" s="185" t="s">
        <v>616</v>
      </c>
      <c r="C498" s="179" t="s">
        <v>298</v>
      </c>
      <c r="D498" s="113">
        <f>IF(Table10[[#This Row],[Current Age]]&gt;19,"Men's",IF(E498&gt;15,"U19",IF(E498&gt;13,"U15",IF(E498&gt;11,"U13",IF(E498&gt;0,"U11",0)))))</f>
        <v>0</v>
      </c>
      <c r="E498" s="113">
        <f>IFERROR(IF(Table10[[#This Row],[Year]]&gt;0,$E$1-Table10[[#This Row],[Year]],0),"")</f>
        <v>0</v>
      </c>
    </row>
    <row r="499" spans="1:5">
      <c r="A499" s="18">
        <v>1496</v>
      </c>
      <c r="B499" s="186" t="s">
        <v>617</v>
      </c>
      <c r="C499" s="17" t="s">
        <v>298</v>
      </c>
      <c r="D499" s="113">
        <f>IF(Table10[[#This Row],[Current Age]]&gt;19,"Men's",IF(E499&gt;15,"U19",IF(E499&gt;13,"U15",IF(E499&gt;11,"U13",IF(E499&gt;0,"U11",0)))))</f>
        <v>0</v>
      </c>
      <c r="E499" s="113">
        <f>IFERROR(IF(Table10[[#This Row],[Year]]&gt;0,$E$1-Table10[[#This Row],[Year]],0),"")</f>
        <v>0</v>
      </c>
    </row>
    <row r="500" spans="1:5">
      <c r="A500" s="178">
        <v>1497</v>
      </c>
      <c r="B500" s="185" t="s">
        <v>618</v>
      </c>
      <c r="C500" s="179" t="s">
        <v>17</v>
      </c>
      <c r="D500" s="113">
        <f>IF(Table10[[#This Row],[Current Age]]&gt;19,"Men's",IF(E500&gt;15,"U19",IF(E500&gt;13,"U15",IF(E500&gt;11,"U13",IF(E500&gt;0,"U11",0)))))</f>
        <v>0</v>
      </c>
      <c r="E500" s="113">
        <f>IFERROR(IF(Table10[[#This Row],[Year]]&gt;0,$E$1-Table10[[#This Row],[Year]],0),"")</f>
        <v>0</v>
      </c>
    </row>
    <row r="501" spans="1:5">
      <c r="A501" s="18">
        <v>1498</v>
      </c>
      <c r="B501" s="186" t="s">
        <v>619</v>
      </c>
      <c r="C501" s="17" t="s">
        <v>160</v>
      </c>
      <c r="D501" s="113">
        <f>IF(Table10[[#This Row],[Current Age]]&gt;19,"Men's",IF(E501&gt;15,"U19",IF(E501&gt;13,"U15",IF(E501&gt;11,"U13",IF(E501&gt;0,"U11",0)))))</f>
        <v>0</v>
      </c>
      <c r="E501" s="113">
        <f>IFERROR(IF(Table10[[#This Row],[Year]]&gt;0,$E$1-Table10[[#This Row],[Year]],0),"")</f>
        <v>0</v>
      </c>
    </row>
    <row r="502" spans="1:5">
      <c r="A502" s="178">
        <v>1499</v>
      </c>
      <c r="B502" s="185" t="s">
        <v>620</v>
      </c>
      <c r="C502" s="179" t="s">
        <v>210</v>
      </c>
      <c r="D502" s="113">
        <f>IF(Table10[[#This Row],[Current Age]]&gt;19,"Men's",IF(E502&gt;15,"U19",IF(E502&gt;13,"U15",IF(E502&gt;11,"U13",IF(E502&gt;0,"U11",0)))))</f>
        <v>0</v>
      </c>
      <c r="E502" s="113">
        <f>IFERROR(IF(Table10[[#This Row],[Year]]&gt;0,$E$1-Table10[[#This Row],[Year]],0),"")</f>
        <v>0</v>
      </c>
    </row>
    <row r="503" spans="1:5">
      <c r="A503" s="18">
        <v>1500</v>
      </c>
      <c r="B503" s="186" t="s">
        <v>621</v>
      </c>
      <c r="C503" s="17" t="s">
        <v>259</v>
      </c>
      <c r="D503" s="113">
        <f>IF(Table10[[#This Row],[Current Age]]&gt;19,"Men's",IF(E503&gt;15,"U19",IF(E503&gt;13,"U15",IF(E503&gt;11,"U13",IF(E503&gt;0,"U11",0)))))</f>
        <v>0</v>
      </c>
      <c r="E503" s="113">
        <f>IFERROR(IF(Table10[[#This Row],[Year]]&gt;0,$E$1-Table10[[#This Row],[Year]],0),"")</f>
        <v>0</v>
      </c>
    </row>
    <row r="504" spans="1:5">
      <c r="A504" s="178">
        <v>1501</v>
      </c>
      <c r="B504" s="185" t="s">
        <v>622</v>
      </c>
      <c r="C504" s="179" t="s">
        <v>112</v>
      </c>
      <c r="D504" s="113">
        <f>IF(Table10[[#This Row],[Current Age]]&gt;19,"Men's",IF(E504&gt;15,"U19",IF(E504&gt;13,"U15",IF(E504&gt;11,"U13",IF(E504&gt;0,"U11",0)))))</f>
        <v>0</v>
      </c>
      <c r="E504" s="113">
        <f>IFERROR(IF(Table10[[#This Row],[Year]]&gt;0,$E$1-Table10[[#This Row],[Year]],0),"")</f>
        <v>0</v>
      </c>
    </row>
    <row r="505" spans="1:5">
      <c r="A505" s="18">
        <v>1502</v>
      </c>
      <c r="B505" s="186" t="s">
        <v>623</v>
      </c>
      <c r="C505" s="17" t="s">
        <v>112</v>
      </c>
      <c r="D505" s="113">
        <f>IF(Table10[[#This Row],[Current Age]]&gt;19,"Men's",IF(E505&gt;15,"U19",IF(E505&gt;13,"U15",IF(E505&gt;11,"U13",IF(E505&gt;0,"U11",0)))))</f>
        <v>0</v>
      </c>
      <c r="E505" s="113">
        <f>IFERROR(IF(Table10[[#This Row],[Year]]&gt;0,$E$1-Table10[[#This Row],[Year]],0),"")</f>
        <v>0</v>
      </c>
    </row>
    <row r="506" spans="1:5">
      <c r="A506" s="178">
        <v>1503</v>
      </c>
      <c r="B506" s="185" t="s">
        <v>624</v>
      </c>
      <c r="C506" s="179" t="s">
        <v>17</v>
      </c>
      <c r="D506" s="113">
        <f>IF(Table10[[#This Row],[Current Age]]&gt;19,"Men's",IF(E506&gt;15,"U19",IF(E506&gt;13,"U15",IF(E506&gt;11,"U13",IF(E506&gt;0,"U11",0)))))</f>
        <v>0</v>
      </c>
      <c r="E506" s="113">
        <f>IFERROR(IF(Table10[[#This Row],[Year]]&gt;0,$E$1-Table10[[#This Row],[Year]],0),"")</f>
        <v>0</v>
      </c>
    </row>
    <row r="507" spans="1:5">
      <c r="A507" s="18">
        <v>1504</v>
      </c>
      <c r="B507" s="186" t="s">
        <v>625</v>
      </c>
      <c r="C507" s="17" t="s">
        <v>25</v>
      </c>
      <c r="D507" s="113">
        <f>IF(Table10[[#This Row],[Current Age]]&gt;19,"Men's",IF(E507&gt;15,"U19",IF(E507&gt;13,"U15",IF(E507&gt;11,"U13",IF(E507&gt;0,"U11",0)))))</f>
        <v>0</v>
      </c>
      <c r="E507" s="113">
        <f>IFERROR(IF(Table10[[#This Row],[Year]]&gt;0,$E$1-Table10[[#This Row],[Year]],0),"")</f>
        <v>0</v>
      </c>
    </row>
    <row r="508" spans="1:5">
      <c r="A508" s="178">
        <v>1505</v>
      </c>
      <c r="B508" s="185" t="s">
        <v>626</v>
      </c>
      <c r="C508" s="179" t="s">
        <v>25</v>
      </c>
      <c r="D508" s="113">
        <f>IF(Table10[[#This Row],[Current Age]]&gt;19,"Men's",IF(E508&gt;15,"U19",IF(E508&gt;13,"U15",IF(E508&gt;11,"U13",IF(E508&gt;0,"U11",0)))))</f>
        <v>0</v>
      </c>
      <c r="E508" s="113">
        <f>IFERROR(IF(Table10[[#This Row],[Year]]&gt;0,$E$1-Table10[[#This Row],[Year]],0),"")</f>
        <v>0</v>
      </c>
    </row>
    <row r="509" spans="1:5">
      <c r="A509" s="18">
        <v>1506</v>
      </c>
      <c r="B509" s="186" t="s">
        <v>627</v>
      </c>
      <c r="C509" s="17" t="s">
        <v>25</v>
      </c>
      <c r="D509" s="113">
        <f>IF(Table10[[#This Row],[Current Age]]&gt;19,"Men's",IF(E509&gt;15,"U19",IF(E509&gt;13,"U15",IF(E509&gt;11,"U13",IF(E509&gt;0,"U11",0)))))</f>
        <v>0</v>
      </c>
      <c r="E509" s="113">
        <f>IFERROR(IF(Table10[[#This Row],[Year]]&gt;0,$E$1-Table10[[#This Row],[Year]],0),"")</f>
        <v>0</v>
      </c>
    </row>
    <row r="510" spans="1:5">
      <c r="A510" s="178">
        <v>1507</v>
      </c>
      <c r="B510" s="185" t="s">
        <v>628</v>
      </c>
      <c r="C510" s="179" t="s">
        <v>171</v>
      </c>
      <c r="D510" s="113">
        <f>IF(Table10[[#This Row],[Current Age]]&gt;19,"Men's",IF(E510&gt;15,"U19",IF(E510&gt;13,"U15",IF(E510&gt;11,"U13",IF(E510&gt;0,"U11",0)))))</f>
        <v>0</v>
      </c>
      <c r="E510" s="113">
        <f>IFERROR(IF(Table10[[#This Row],[Year]]&gt;0,$E$1-Table10[[#This Row],[Year]],0),"")</f>
        <v>0</v>
      </c>
    </row>
    <row r="511" spans="1:5">
      <c r="A511" s="18">
        <v>1508</v>
      </c>
      <c r="B511" s="186" t="s">
        <v>629</v>
      </c>
      <c r="C511" s="17" t="s">
        <v>112</v>
      </c>
      <c r="D511" s="113">
        <f>IF(Table10[[#This Row],[Current Age]]&gt;19,"Men's",IF(E511&gt;15,"U19",IF(E511&gt;13,"U15",IF(E511&gt;11,"U13",IF(E511&gt;0,"U11",0)))))</f>
        <v>0</v>
      </c>
      <c r="E511" s="113">
        <f>IFERROR(IF(Table10[[#This Row],[Year]]&gt;0,$E$1-Table10[[#This Row],[Year]],0),"")</f>
        <v>0</v>
      </c>
    </row>
    <row r="512" spans="1:5">
      <c r="A512" s="178">
        <v>1509</v>
      </c>
      <c r="B512" s="185" t="s">
        <v>630</v>
      </c>
      <c r="C512" s="179" t="s">
        <v>25</v>
      </c>
      <c r="D512" s="113">
        <f>IF(Table10[[#This Row],[Current Age]]&gt;19,"Men's",IF(E512&gt;15,"U19",IF(E512&gt;13,"U15",IF(E512&gt;11,"U13",IF(E512&gt;0,"U11",0)))))</f>
        <v>0</v>
      </c>
      <c r="E512" s="113">
        <f>IFERROR(IF(Table10[[#This Row],[Year]]&gt;0,$E$1-Table10[[#This Row],[Year]],0),"")</f>
        <v>0</v>
      </c>
    </row>
    <row r="513" spans="1:5">
      <c r="A513" s="18">
        <v>1510</v>
      </c>
      <c r="B513" s="186" t="s">
        <v>631</v>
      </c>
      <c r="C513" s="17"/>
      <c r="D513" s="113">
        <f>IF(Table10[[#This Row],[Current Age]]&gt;19,"Men's",IF(E513&gt;15,"U19",IF(E513&gt;13,"U15",IF(E513&gt;11,"U13",IF(E513&gt;0,"U11",0)))))</f>
        <v>0</v>
      </c>
      <c r="E513" s="113">
        <f>IFERROR(IF(Table10[[#This Row],[Year]]&gt;0,$E$1-Table10[[#This Row],[Year]],0),"")</f>
        <v>0</v>
      </c>
    </row>
    <row r="514" spans="1:5">
      <c r="A514" s="178">
        <v>1511</v>
      </c>
      <c r="B514" s="185" t="s">
        <v>632</v>
      </c>
      <c r="C514" s="179" t="s">
        <v>25</v>
      </c>
      <c r="D514" s="113">
        <f>IF(Table10[[#This Row],[Current Age]]&gt;19,"Men's",IF(E514&gt;15,"U19",IF(E514&gt;13,"U15",IF(E514&gt;11,"U13",IF(E514&gt;0,"U11",0)))))</f>
        <v>0</v>
      </c>
      <c r="E514" s="113">
        <f>IFERROR(IF(Table10[[#This Row],[Year]]&gt;0,$E$1-Table10[[#This Row],[Year]],0),"")</f>
        <v>0</v>
      </c>
    </row>
    <row r="515" spans="1:5">
      <c r="A515" s="18">
        <v>1512</v>
      </c>
      <c r="B515" s="186" t="s">
        <v>633</v>
      </c>
      <c r="C515" s="17" t="s">
        <v>25</v>
      </c>
      <c r="D515" s="113">
        <f>IF(Table10[[#This Row],[Current Age]]&gt;19,"Men's",IF(E515&gt;15,"U19",IF(E515&gt;13,"U15",IF(E515&gt;11,"U13",IF(E515&gt;0,"U11",0)))))</f>
        <v>0</v>
      </c>
      <c r="E515" s="113">
        <f>IFERROR(IF(Table10[[#This Row],[Year]]&gt;0,$E$1-Table10[[#This Row],[Year]],0),"")</f>
        <v>0</v>
      </c>
    </row>
    <row r="516" spans="1:5">
      <c r="A516" s="178">
        <v>1513</v>
      </c>
      <c r="B516" s="185" t="s">
        <v>634</v>
      </c>
      <c r="C516" s="179"/>
      <c r="D516" s="113">
        <f>IF(Table10[[#This Row],[Current Age]]&gt;19,"Men's",IF(E516&gt;15,"U19",IF(E516&gt;13,"U15",IF(E516&gt;11,"U13",IF(E516&gt;0,"U11",0)))))</f>
        <v>0</v>
      </c>
      <c r="E516" s="113">
        <f>IFERROR(IF(Table10[[#This Row],[Year]]&gt;0,$E$1-Table10[[#This Row],[Year]],0),"")</f>
        <v>0</v>
      </c>
    </row>
    <row r="517" spans="1:5">
      <c r="A517" s="18">
        <v>1514</v>
      </c>
      <c r="B517" s="186" t="s">
        <v>635</v>
      </c>
      <c r="C517" s="17" t="s">
        <v>112</v>
      </c>
      <c r="D517" s="113">
        <f>IF(Table10[[#This Row],[Current Age]]&gt;19,"Men's",IF(E517&gt;15,"U19",IF(E517&gt;13,"U15",IF(E517&gt;11,"U13",IF(E517&gt;0,"U11",0)))))</f>
        <v>0</v>
      </c>
      <c r="E517" s="113">
        <f>IFERROR(IF(Table10[[#This Row],[Year]]&gt;0,$E$1-Table10[[#This Row],[Year]],0),"")</f>
        <v>0</v>
      </c>
    </row>
    <row r="518" spans="1:5">
      <c r="A518" s="178">
        <v>1515</v>
      </c>
      <c r="B518" s="185" t="s">
        <v>636</v>
      </c>
      <c r="C518" s="179"/>
      <c r="D518" s="113">
        <f>IF(Table10[[#This Row],[Current Age]]&gt;19,"Men's",IF(E518&gt;15,"U19",IF(E518&gt;13,"U15",IF(E518&gt;11,"U13",IF(E518&gt;0,"U11",0)))))</f>
        <v>0</v>
      </c>
      <c r="E518" s="113">
        <f>IFERROR(IF(Table10[[#This Row],[Year]]&gt;0,$E$1-Table10[[#This Row],[Year]],0),"")</f>
        <v>0</v>
      </c>
    </row>
    <row r="519" spans="1:5">
      <c r="A519" s="18">
        <v>1516</v>
      </c>
      <c r="B519" s="186" t="s">
        <v>637</v>
      </c>
      <c r="C519" s="17" t="s">
        <v>25</v>
      </c>
      <c r="D519" s="113">
        <f>IF(Table10[[#This Row],[Current Age]]&gt;19,"Men's",IF(E519&gt;15,"U19",IF(E519&gt;13,"U15",IF(E519&gt;11,"U13",IF(E519&gt;0,"U11",0)))))</f>
        <v>0</v>
      </c>
      <c r="E519" s="113">
        <f>IFERROR(IF(Table10[[#This Row],[Year]]&gt;0,$E$1-Table10[[#This Row],[Year]],0),"")</f>
        <v>0</v>
      </c>
    </row>
    <row r="520" spans="1:5">
      <c r="A520" s="178">
        <v>1517</v>
      </c>
      <c r="B520" s="185" t="s">
        <v>638</v>
      </c>
      <c r="C520" s="179"/>
      <c r="D520" s="113">
        <f>IF(Table10[[#This Row],[Current Age]]&gt;19,"Men's",IF(E520&gt;15,"U19",IF(E520&gt;13,"U15",IF(E520&gt;11,"U13",IF(E520&gt;0,"U11",0)))))</f>
        <v>0</v>
      </c>
      <c r="E520" s="113">
        <f>IFERROR(IF(Table10[[#This Row],[Year]]&gt;0,$E$1-Table10[[#This Row],[Year]],0),"")</f>
        <v>0</v>
      </c>
    </row>
    <row r="521" spans="1:5">
      <c r="A521" s="18">
        <v>1518</v>
      </c>
      <c r="B521" s="186" t="s">
        <v>639</v>
      </c>
      <c r="C521" s="17" t="s">
        <v>101</v>
      </c>
      <c r="D521" s="113">
        <f>IF(Table10[[#This Row],[Current Age]]&gt;19,"Men's",IF(E521&gt;15,"U19",IF(E521&gt;13,"U15",IF(E521&gt;11,"U13",IF(E521&gt;0,"U11",0)))))</f>
        <v>0</v>
      </c>
      <c r="E521" s="113">
        <f>IFERROR(IF(Table10[[#This Row],[Year]]&gt;0,$E$1-Table10[[#This Row],[Year]],0),"")</f>
        <v>0</v>
      </c>
    </row>
    <row r="522" spans="1:5">
      <c r="A522" s="178">
        <v>1519</v>
      </c>
      <c r="B522" s="185" t="s">
        <v>640</v>
      </c>
      <c r="C522" s="179"/>
      <c r="D522" s="113">
        <f>IF(Table10[[#This Row],[Current Age]]&gt;19,"Men's",IF(E522&gt;15,"U19",IF(E522&gt;13,"U15",IF(E522&gt;11,"U13",IF(E522&gt;0,"U11",0)))))</f>
        <v>0</v>
      </c>
      <c r="E522" s="113">
        <f>IFERROR(IF(Table10[[#This Row],[Year]]&gt;0,$E$1-Table10[[#This Row],[Year]],0),"")</f>
        <v>0</v>
      </c>
    </row>
    <row r="523" spans="1:5">
      <c r="A523" s="18">
        <v>1520</v>
      </c>
      <c r="B523" s="186" t="s">
        <v>641</v>
      </c>
      <c r="C523" s="17"/>
      <c r="D523" s="113">
        <f>IF(Table10[[#This Row],[Current Age]]&gt;19,"Men's",IF(E523&gt;15,"U19",IF(E523&gt;13,"U15",IF(E523&gt;11,"U13",IF(E523&gt;0,"U11",0)))))</f>
        <v>0</v>
      </c>
      <c r="E523" s="113">
        <f>IFERROR(IF(Table10[[#This Row],[Year]]&gt;0,$E$1-Table10[[#This Row],[Year]],0),"")</f>
        <v>0</v>
      </c>
    </row>
    <row r="524" spans="1:5">
      <c r="A524" s="178">
        <v>1521</v>
      </c>
      <c r="B524" s="185" t="s">
        <v>642</v>
      </c>
      <c r="C524" s="179"/>
      <c r="D524" s="113">
        <f>IF(Table10[[#This Row],[Current Age]]&gt;19,"Men's",IF(E524&gt;15,"U19",IF(E524&gt;13,"U15",IF(E524&gt;11,"U13",IF(E524&gt;0,"U11",0)))))</f>
        <v>0</v>
      </c>
      <c r="E524" s="113">
        <f>IFERROR(IF(Table10[[#This Row],[Year]]&gt;0,$E$1-Table10[[#This Row],[Year]],0),"")</f>
        <v>0</v>
      </c>
    </row>
    <row r="525" spans="1:5">
      <c r="A525" s="18">
        <v>1522</v>
      </c>
      <c r="B525" s="186" t="s">
        <v>643</v>
      </c>
      <c r="C525" s="17"/>
      <c r="D525" s="113">
        <f>IF(Table10[[#This Row],[Current Age]]&gt;19,"Men's",IF(E525&gt;15,"U19",IF(E525&gt;13,"U15",IF(E525&gt;11,"U13",IF(E525&gt;0,"U11",0)))))</f>
        <v>0</v>
      </c>
      <c r="E525" s="113">
        <f>IFERROR(IF(Table10[[#This Row],[Year]]&gt;0,$E$1-Table10[[#This Row],[Year]],0),"")</f>
        <v>0</v>
      </c>
    </row>
    <row r="526" spans="1:5">
      <c r="A526" s="178">
        <v>1523</v>
      </c>
      <c r="B526" s="185" t="s">
        <v>644</v>
      </c>
      <c r="C526" s="179"/>
      <c r="D526" s="113">
        <f>IF(Table10[[#This Row],[Current Age]]&gt;19,"Men's",IF(E526&gt;15,"U19",IF(E526&gt;13,"U15",IF(E526&gt;11,"U13",IF(E526&gt;0,"U11",0)))))</f>
        <v>0</v>
      </c>
      <c r="E526" s="113">
        <f>IFERROR(IF(Table10[[#This Row],[Year]]&gt;0,$E$1-Table10[[#This Row],[Year]],0),"")</f>
        <v>0</v>
      </c>
    </row>
    <row r="527" spans="1:5">
      <c r="A527" s="18">
        <v>1524</v>
      </c>
      <c r="B527" s="186" t="s">
        <v>645</v>
      </c>
      <c r="C527" s="17" t="s">
        <v>25</v>
      </c>
      <c r="D527" s="113">
        <f>IF(Table10[[#This Row],[Current Age]]&gt;19,"Men's",IF(E527&gt;15,"U19",IF(E527&gt;13,"U15",IF(E527&gt;11,"U13",IF(E527&gt;0,"U11",0)))))</f>
        <v>0</v>
      </c>
      <c r="E527" s="113">
        <f>IFERROR(IF(Table10[[#This Row],[Year]]&gt;0,$E$1-Table10[[#This Row],[Year]],0),"")</f>
        <v>0</v>
      </c>
    </row>
    <row r="528" spans="1:5">
      <c r="A528" s="178">
        <v>1525</v>
      </c>
      <c r="B528" s="185" t="s">
        <v>646</v>
      </c>
      <c r="C528" s="179"/>
      <c r="D528" s="113">
        <f>IF(Table10[[#This Row],[Current Age]]&gt;19,"Men's",IF(E528&gt;15,"U19",IF(E528&gt;13,"U15",IF(E528&gt;11,"U13",IF(E528&gt;0,"U11",0)))))</f>
        <v>0</v>
      </c>
      <c r="E528" s="113">
        <f>IFERROR(IF(Table10[[#This Row],[Year]]&gt;0,$E$1-Table10[[#This Row],[Year]],0),"")</f>
        <v>0</v>
      </c>
    </row>
    <row r="529" spans="1:8">
      <c r="A529" s="18">
        <v>1526</v>
      </c>
      <c r="B529" s="186" t="s">
        <v>647</v>
      </c>
      <c r="C529" s="17"/>
      <c r="D529" s="113">
        <f>IF(Table10[[#This Row],[Current Age]]&gt;19,"Men's",IF(E529&gt;15,"U19",IF(E529&gt;13,"U15",IF(E529&gt;11,"U13",IF(E529&gt;0,"U11",0)))))</f>
        <v>0</v>
      </c>
      <c r="E529" s="113">
        <f>IFERROR(IF(Table10[[#This Row],[Year]]&gt;0,$E$1-Table10[[#This Row],[Year]],0),"")</f>
        <v>0</v>
      </c>
    </row>
    <row r="530" spans="1:8">
      <c r="A530" s="178">
        <v>1527</v>
      </c>
      <c r="B530" s="185" t="s">
        <v>648</v>
      </c>
      <c r="C530" s="179" t="s">
        <v>25</v>
      </c>
      <c r="D530" s="113">
        <f>IF(Table10[[#This Row],[Current Age]]&gt;19,"Men's",IF(E530&gt;15,"U19",IF(E530&gt;13,"U15",IF(E530&gt;11,"U13",IF(E530&gt;0,"U11",0)))))</f>
        <v>0</v>
      </c>
      <c r="E530" s="113">
        <f>IFERROR(IF(Table10[[#This Row],[Year]]&gt;0,$E$1-Table10[[#This Row],[Year]],0),"")</f>
        <v>0</v>
      </c>
    </row>
    <row r="531" spans="1:8">
      <c r="A531" s="18">
        <v>1528</v>
      </c>
      <c r="B531" s="186" t="s">
        <v>649</v>
      </c>
      <c r="C531" s="17"/>
      <c r="D531" s="113">
        <f>IF(Table10[[#This Row],[Current Age]]&gt;19,"Men's",IF(E531&gt;15,"U19",IF(E531&gt;13,"U15",IF(E531&gt;11,"U13",IF(E531&gt;0,"U11",0)))))</f>
        <v>0</v>
      </c>
      <c r="E531" s="113">
        <f>IFERROR(IF(Table10[[#This Row],[Year]]&gt;0,$E$1-Table10[[#This Row],[Year]],0),"")</f>
        <v>0</v>
      </c>
    </row>
    <row r="532" spans="1:8">
      <c r="A532" s="178">
        <v>1529</v>
      </c>
      <c r="B532" s="185" t="s">
        <v>650</v>
      </c>
      <c r="C532" s="179" t="s">
        <v>68</v>
      </c>
      <c r="D532" s="113">
        <f>IF(Table10[[#This Row],[Current Age]]&gt;19,"Men's",IF(E532&gt;15,"U19",IF(E532&gt;13,"U15",IF(E532&gt;11,"U13",IF(E532&gt;0,"U11",0)))))</f>
        <v>0</v>
      </c>
      <c r="E532" s="113">
        <f>IFERROR(IF(Table10[[#This Row],[Year]]&gt;0,$E$1-Table10[[#This Row],[Year]],0),"")</f>
        <v>0</v>
      </c>
    </row>
    <row r="533" spans="1:8">
      <c r="A533" s="18">
        <v>1530</v>
      </c>
      <c r="B533" s="186" t="s">
        <v>651</v>
      </c>
      <c r="C533" s="17"/>
      <c r="D533" s="113">
        <f>IF(Table10[[#This Row],[Current Age]]&gt;19,"Men's",IF(E533&gt;15,"U19",IF(E533&gt;13,"U15",IF(E533&gt;11,"U13",IF(E533&gt;0,"U11",0)))))</f>
        <v>0</v>
      </c>
      <c r="E533" s="113">
        <f>IFERROR(IF(Table10[[#This Row],[Year]]&gt;0,$E$1-Table10[[#This Row],[Year]],0),"")</f>
        <v>0</v>
      </c>
    </row>
    <row r="534" spans="1:8">
      <c r="A534" s="178">
        <v>1531</v>
      </c>
      <c r="B534" s="185" t="s">
        <v>652</v>
      </c>
      <c r="C534" s="179"/>
      <c r="D534" s="113">
        <f>IF(Table10[[#This Row],[Current Age]]&gt;19,"Men's",IF(E534&gt;15,"U19",IF(E534&gt;13,"U15",IF(E534&gt;11,"U13",IF(E534&gt;0,"U11",0)))))</f>
        <v>0</v>
      </c>
      <c r="E534" s="113">
        <f>IFERROR(IF(Table10[[#This Row],[Year]]&gt;0,$E$1-Table10[[#This Row],[Year]],0),"")</f>
        <v>0</v>
      </c>
    </row>
    <row r="535" spans="1:8">
      <c r="A535" s="18">
        <v>1532</v>
      </c>
      <c r="B535" s="186" t="s">
        <v>653</v>
      </c>
      <c r="C535" s="17"/>
      <c r="D535" s="113">
        <f>IF(Table10[[#This Row],[Current Age]]&gt;19,"Men's",IF(E535&gt;15,"U19",IF(E535&gt;13,"U15",IF(E535&gt;11,"U13",IF(E535&gt;0,"U11",0)))))</f>
        <v>0</v>
      </c>
      <c r="E535" s="113">
        <f>IFERROR(IF(Table10[[#This Row],[Year]]&gt;0,$E$1-Table10[[#This Row],[Year]],0),"")</f>
        <v>0</v>
      </c>
    </row>
    <row r="536" spans="1:8">
      <c r="A536" s="178">
        <v>1533</v>
      </c>
      <c r="B536" s="185" t="s">
        <v>654</v>
      </c>
      <c r="C536" s="179"/>
      <c r="D536" s="113">
        <f>IF(Table10[[#This Row],[Current Age]]&gt;19,"Men's",IF(E536&gt;15,"U19",IF(E536&gt;13,"U15",IF(E536&gt;11,"U13",IF(E536&gt;0,"U11",0)))))</f>
        <v>0</v>
      </c>
      <c r="E536" s="113">
        <f>IFERROR(IF(Table10[[#This Row],[Year]]&gt;0,$E$1-Table10[[#This Row],[Year]],0),"")</f>
        <v>0</v>
      </c>
    </row>
    <row r="537" spans="1:8">
      <c r="A537" s="18">
        <v>1534</v>
      </c>
      <c r="B537" s="186" t="s">
        <v>655</v>
      </c>
      <c r="C537" s="17"/>
      <c r="D537" s="113">
        <f>IF(Table10[[#This Row],[Current Age]]&gt;19,"Men's",IF(E537&gt;15,"U19",IF(E537&gt;13,"U15",IF(E537&gt;11,"U13",IF(E537&gt;0,"U11",0)))))</f>
        <v>0</v>
      </c>
      <c r="E537" s="113">
        <f>IFERROR(IF(Table10[[#This Row],[Year]]&gt;0,$E$1-Table10[[#This Row],[Year]],0),"")</f>
        <v>0</v>
      </c>
    </row>
    <row r="538" spans="1:8">
      <c r="A538" s="178">
        <v>1535</v>
      </c>
      <c r="B538" s="185" t="s">
        <v>656</v>
      </c>
      <c r="C538" s="179"/>
      <c r="D538" s="113">
        <f>IF(Table10[[#This Row],[Current Age]]&gt;19,"Men's",IF(E538&gt;15,"U19",IF(E538&gt;13,"U15",IF(E538&gt;11,"U13",IF(E538&gt;0,"U11",0)))))</f>
        <v>0</v>
      </c>
      <c r="E538" s="113">
        <f>IFERROR(IF(Table10[[#This Row],[Year]]&gt;0,$E$1-Table10[[#This Row],[Year]],0),"")</f>
        <v>0</v>
      </c>
    </row>
    <row r="539" spans="1:8">
      <c r="A539" s="18">
        <v>1536</v>
      </c>
      <c r="B539" s="186" t="s">
        <v>657</v>
      </c>
      <c r="C539" s="17"/>
      <c r="D539" s="113">
        <f>IF(Table10[[#This Row],[Current Age]]&gt;19,"Men's",IF(E539&gt;15,"U19",IF(E539&gt;13,"U15",IF(E539&gt;11,"U13",IF(E539&gt;0,"U11",0)))))</f>
        <v>0</v>
      </c>
      <c r="E539" s="113">
        <f>IFERROR(IF(Table10[[#This Row],[Year]]&gt;0,$E$1-Table10[[#This Row],[Year]],0),"")</f>
        <v>0</v>
      </c>
    </row>
    <row r="540" spans="1:8">
      <c r="A540" s="178">
        <v>1537</v>
      </c>
      <c r="B540" s="185" t="s">
        <v>658</v>
      </c>
      <c r="C540" s="179" t="s">
        <v>25</v>
      </c>
      <c r="D540" s="113" t="str">
        <f>IF(Table10[[#This Row],[Current Age]]&gt;19,"Men's",IF(E540&gt;15,"U19",IF(E540&gt;13,"U15",IF(E540&gt;11,"U13",IF(E540&gt;0,"U11",0)))))</f>
        <v>Men's</v>
      </c>
      <c r="E540" s="113">
        <f>IFERROR(IF(Table10[[#This Row],[Year]]&gt;0,$E$1-Table10[[#This Row],[Year]],0),"")</f>
        <v>22</v>
      </c>
      <c r="F540" s="113">
        <v>2003</v>
      </c>
      <c r="G540" s="113">
        <v>10</v>
      </c>
      <c r="H540" s="113">
        <v>31</v>
      </c>
    </row>
    <row r="541" spans="1:8">
      <c r="A541" s="18">
        <v>1538</v>
      </c>
      <c r="B541" s="186" t="s">
        <v>659</v>
      </c>
      <c r="C541" s="17"/>
      <c r="D541" s="113">
        <f>IF(Table10[[#This Row],[Current Age]]&gt;19,"Men's",IF(E541&gt;15,"U19",IF(E541&gt;13,"U15",IF(E541&gt;11,"U13",IF(E541&gt;0,"U11",0)))))</f>
        <v>0</v>
      </c>
      <c r="E541" s="113">
        <f>IFERROR(IF(Table10[[#This Row],[Year]]&gt;0,$E$1-Table10[[#This Row],[Year]],0),"")</f>
        <v>0</v>
      </c>
    </row>
    <row r="542" spans="1:8">
      <c r="A542" s="178">
        <v>1539</v>
      </c>
      <c r="B542" s="185" t="s">
        <v>660</v>
      </c>
      <c r="C542" s="179" t="s">
        <v>25</v>
      </c>
      <c r="D542" s="113" t="str">
        <f>IF(Table10[[#This Row],[Current Age]]&gt;19,"Men's",IF(E542&gt;15,"U19",IF(E542&gt;13,"U15",IF(E542&gt;11,"U13",IF(E542&gt;0,"U11",0)))))</f>
        <v>Men's</v>
      </c>
      <c r="E542" s="113">
        <f>IFERROR(IF(Table10[[#This Row],[Year]]&gt;0,$E$1-Table10[[#This Row],[Year]],0),"")</f>
        <v>24</v>
      </c>
      <c r="F542" s="113">
        <v>2001</v>
      </c>
      <c r="G542" s="113">
        <v>11</v>
      </c>
      <c r="H542" s="113">
        <v>22</v>
      </c>
    </row>
    <row r="543" spans="1:8">
      <c r="A543" s="18">
        <v>1540</v>
      </c>
      <c r="B543" s="186" t="s">
        <v>661</v>
      </c>
      <c r="C543" s="17"/>
      <c r="D543" s="113">
        <f>IF(Table10[[#This Row],[Current Age]]&gt;19,"Men's",IF(E543&gt;15,"U19",IF(E543&gt;13,"U15",IF(E543&gt;11,"U13",IF(E543&gt;0,"U11",0)))))</f>
        <v>0</v>
      </c>
      <c r="E543" s="113">
        <f>IFERROR(IF(Table10[[#This Row],[Year]]&gt;0,$E$1-Table10[[#This Row],[Year]],0),"")</f>
        <v>0</v>
      </c>
    </row>
    <row r="544" spans="1:8">
      <c r="A544" s="178">
        <v>1541</v>
      </c>
      <c r="B544" s="185" t="s">
        <v>662</v>
      </c>
      <c r="C544" s="179" t="s">
        <v>25</v>
      </c>
      <c r="D544" s="113" t="str">
        <f>IF(Table10[[#This Row],[Current Age]]&gt;19,"Men's",IF(E544&gt;15,"U19",IF(E544&gt;13,"U15",IF(E544&gt;11,"U13",IF(E544&gt;0,"U11",0)))))</f>
        <v>Men's</v>
      </c>
      <c r="E544" s="113">
        <f>IFERROR(IF(Table10[[#This Row],[Year]]&gt;0,$E$1-Table10[[#This Row],[Year]],0),"")</f>
        <v>20</v>
      </c>
      <c r="F544" s="113">
        <v>2005</v>
      </c>
      <c r="G544" s="113">
        <v>3</v>
      </c>
      <c r="H544" s="113">
        <v>29</v>
      </c>
    </row>
    <row r="545" spans="1:8">
      <c r="A545" s="18">
        <v>1542</v>
      </c>
      <c r="B545" s="186" t="s">
        <v>663</v>
      </c>
      <c r="C545" s="17"/>
      <c r="D545" s="113">
        <f>IF(Table10[[#This Row],[Current Age]]&gt;19,"Men's",IF(E545&gt;15,"U19",IF(E545&gt;13,"U15",IF(E545&gt;11,"U13",IF(E545&gt;0,"U11",0)))))</f>
        <v>0</v>
      </c>
      <c r="E545" s="113">
        <f>IFERROR(IF(Table10[[#This Row],[Year]]&gt;0,$E$1-Table10[[#This Row],[Year]],0),"")</f>
        <v>0</v>
      </c>
    </row>
    <row r="546" spans="1:8">
      <c r="A546" s="178">
        <v>1543</v>
      </c>
      <c r="B546" s="185" t="s">
        <v>664</v>
      </c>
      <c r="C546" s="179"/>
      <c r="D546" s="113">
        <f>IF(Table10[[#This Row],[Current Age]]&gt;19,"Men's",IF(E546&gt;15,"U19",IF(E546&gt;13,"U15",IF(E546&gt;11,"U13",IF(E546&gt;0,"U11",0)))))</f>
        <v>0</v>
      </c>
      <c r="E546" s="113">
        <f>IFERROR(IF(Table10[[#This Row],[Year]]&gt;0,$E$1-Table10[[#This Row],[Year]],0),"")</f>
        <v>0</v>
      </c>
    </row>
    <row r="547" spans="1:8">
      <c r="A547" s="18">
        <v>1544</v>
      </c>
      <c r="B547" s="186" t="s">
        <v>665</v>
      </c>
      <c r="C547" s="17"/>
      <c r="D547" s="113">
        <f>IF(Table10[[#This Row],[Current Age]]&gt;19,"Men's",IF(E547&gt;15,"U19",IF(E547&gt;13,"U15",IF(E547&gt;11,"U13",IF(E547&gt;0,"U11",0)))))</f>
        <v>0</v>
      </c>
      <c r="E547" s="113">
        <f>IFERROR(IF(Table10[[#This Row],[Year]]&gt;0,$E$1-Table10[[#This Row],[Year]],0),"")</f>
        <v>0</v>
      </c>
    </row>
    <row r="548" spans="1:8">
      <c r="A548" s="178">
        <v>1545</v>
      </c>
      <c r="B548" s="185" t="s">
        <v>666</v>
      </c>
      <c r="C548" s="179"/>
      <c r="D548" s="113">
        <f>IF(Table10[[#This Row],[Current Age]]&gt;19,"Men's",IF(E548&gt;15,"U19",IF(E548&gt;13,"U15",IF(E548&gt;11,"U13",IF(E548&gt;0,"U11",0)))))</f>
        <v>0</v>
      </c>
      <c r="E548" s="113">
        <f>IFERROR(IF(Table10[[#This Row],[Year]]&gt;0,$E$1-Table10[[#This Row],[Year]],0),"")</f>
        <v>0</v>
      </c>
    </row>
    <row r="549" spans="1:8">
      <c r="A549" s="18">
        <v>1546</v>
      </c>
      <c r="B549" s="186" t="s">
        <v>667</v>
      </c>
      <c r="C549" s="17"/>
      <c r="D549" s="113">
        <f>IF(Table10[[#This Row],[Current Age]]&gt;19,"Men's",IF(E549&gt;15,"U19",IF(E549&gt;13,"U15",IF(E549&gt;11,"U13",IF(E549&gt;0,"U11",0)))))</f>
        <v>0</v>
      </c>
      <c r="E549" s="113">
        <f>IFERROR(IF(Table10[[#This Row],[Year]]&gt;0,$E$1-Table10[[#This Row],[Year]],0),"")</f>
        <v>0</v>
      </c>
    </row>
    <row r="550" spans="1:8">
      <c r="A550" s="178">
        <v>1547</v>
      </c>
      <c r="B550" s="185" t="s">
        <v>668</v>
      </c>
      <c r="C550" s="179"/>
      <c r="D550" s="113">
        <f>IF(Table10[[#This Row],[Current Age]]&gt;19,"Men's",IF(E550&gt;15,"U19",IF(E550&gt;13,"U15",IF(E550&gt;11,"U13",IF(E550&gt;0,"U11",0)))))</f>
        <v>0</v>
      </c>
      <c r="E550" s="113">
        <f>IFERROR(IF(Table10[[#This Row],[Year]]&gt;0,$E$1-Table10[[#This Row],[Year]],0),"")</f>
        <v>0</v>
      </c>
    </row>
    <row r="551" spans="1:8">
      <c r="A551" s="18">
        <v>1548</v>
      </c>
      <c r="B551" s="186" t="s">
        <v>669</v>
      </c>
      <c r="C551" s="17" t="s">
        <v>101</v>
      </c>
      <c r="D551" s="113" t="str">
        <f>IF(Table10[[#This Row],[Current Age]]&gt;19,"Men's",IF(E551&gt;15,"U19",IF(E551&gt;13,"U15",IF(E551&gt;11,"U13",IF(E551&gt;0,"U11",0)))))</f>
        <v>Men's</v>
      </c>
      <c r="E551" s="113">
        <f>IFERROR(IF(Table10[[#This Row],[Year]]&gt;0,$E$1-Table10[[#This Row],[Year]],0),"")</f>
        <v>61</v>
      </c>
      <c r="F551" s="113">
        <v>1964</v>
      </c>
      <c r="G551" s="113">
        <v>11</v>
      </c>
      <c r="H551" s="113">
        <v>9</v>
      </c>
    </row>
    <row r="552" spans="1:8">
      <c r="A552" s="178">
        <v>1549</v>
      </c>
      <c r="B552" s="185" t="s">
        <v>670</v>
      </c>
      <c r="C552" s="179" t="s">
        <v>101</v>
      </c>
      <c r="D552" s="113">
        <f>IF(Table10[[#This Row],[Current Age]]&gt;19,"Men's",IF(E552&gt;15,"U19",IF(E552&gt;13,"U15",IF(E552&gt;11,"U13",IF(E552&gt;0,"U11",0)))))</f>
        <v>0</v>
      </c>
      <c r="E552" s="113">
        <f>IFERROR(IF(Table10[[#This Row],[Year]]&gt;0,$E$1-Table10[[#This Row],[Year]],0),"")</f>
        <v>0</v>
      </c>
    </row>
    <row r="553" spans="1:8">
      <c r="A553" s="18">
        <v>1550</v>
      </c>
      <c r="B553" s="186" t="s">
        <v>671</v>
      </c>
      <c r="C553" s="17" t="s">
        <v>101</v>
      </c>
      <c r="D553" s="113" t="str">
        <f>IF(Table10[[#This Row],[Current Age]]&gt;19,"Men's",IF(E553&gt;15,"U19",IF(E553&gt;13,"U15",IF(E553&gt;11,"U13",IF(E553&gt;0,"U11",0)))))</f>
        <v>Men's</v>
      </c>
      <c r="E553" s="113">
        <f>IFERROR(IF(Table10[[#This Row],[Year]]&gt;0,$E$1-Table10[[#This Row],[Year]],0),"")</f>
        <v>40</v>
      </c>
      <c r="F553" s="113">
        <v>1985</v>
      </c>
    </row>
    <row r="554" spans="1:8">
      <c r="A554" s="178">
        <v>1551</v>
      </c>
      <c r="B554" s="185" t="s">
        <v>672</v>
      </c>
      <c r="C554" s="179" t="s">
        <v>101</v>
      </c>
      <c r="D554" s="113" t="str">
        <f>IF(Table10[[#This Row],[Current Age]]&gt;19,"Men's",IF(E554&gt;15,"U19",IF(E554&gt;13,"U15",IF(E554&gt;11,"U13",IF(E554&gt;0,"U11",0)))))</f>
        <v>Men's</v>
      </c>
      <c r="E554" s="113">
        <f>IFERROR(IF(Table10[[#This Row],[Year]]&gt;0,$E$1-Table10[[#This Row],[Year]],0),"")</f>
        <v>35</v>
      </c>
      <c r="F554" s="113">
        <v>1990</v>
      </c>
    </row>
    <row r="555" spans="1:8">
      <c r="A555" s="18">
        <v>1552</v>
      </c>
      <c r="B555" s="186" t="s">
        <v>673</v>
      </c>
      <c r="C555" s="17" t="s">
        <v>101</v>
      </c>
      <c r="D555" s="113" t="str">
        <f>IF(Table10[[#This Row],[Current Age]]&gt;19,"Men's",IF(E555&gt;15,"U19",IF(E555&gt;13,"U15",IF(E555&gt;11,"U13",IF(E555&gt;0,"U11",0)))))</f>
        <v>Men's</v>
      </c>
      <c r="E555" s="113">
        <f>IFERROR(IF(Table10[[#This Row],[Year]]&gt;0,$E$1-Table10[[#This Row],[Year]],0),"")</f>
        <v>22</v>
      </c>
      <c r="F555" s="113">
        <v>2003</v>
      </c>
      <c r="G555" s="113">
        <v>4</v>
      </c>
      <c r="H555" s="113">
        <v>30</v>
      </c>
    </row>
    <row r="556" spans="1:8">
      <c r="A556" s="178">
        <v>1553</v>
      </c>
      <c r="B556" s="185" t="s">
        <v>674</v>
      </c>
      <c r="C556" s="179" t="s">
        <v>101</v>
      </c>
      <c r="D556" s="113" t="str">
        <f>IF(Table10[[#This Row],[Current Age]]&gt;19,"Men's",IF(E556&gt;15,"U19",IF(E556&gt;13,"U15",IF(E556&gt;11,"U13",IF(E556&gt;0,"U11",0)))))</f>
        <v>Men's</v>
      </c>
      <c r="E556" s="113">
        <f>IFERROR(IF(Table10[[#This Row],[Year]]&gt;0,$E$1-Table10[[#This Row],[Year]],0),"")</f>
        <v>43</v>
      </c>
      <c r="F556" s="113">
        <v>1982</v>
      </c>
      <c r="G556" s="113">
        <v>11</v>
      </c>
      <c r="H556" s="113">
        <v>30</v>
      </c>
    </row>
    <row r="557" spans="1:8">
      <c r="A557" s="18">
        <v>1554</v>
      </c>
      <c r="B557" s="186" t="s">
        <v>675</v>
      </c>
      <c r="C557" s="17" t="s">
        <v>101</v>
      </c>
      <c r="D557" s="113" t="str">
        <f>IF(Table10[[#This Row],[Current Age]]&gt;19,"Men's",IF(E557&gt;15,"U19",IF(E557&gt;13,"U15",IF(E557&gt;11,"U13",IF(E557&gt;0,"U11",0)))))</f>
        <v>Men's</v>
      </c>
      <c r="E557" s="113">
        <f>IFERROR(IF(Table10[[#This Row],[Year]]&gt;0,$E$1-Table10[[#This Row],[Year]],0),"")</f>
        <v>29</v>
      </c>
      <c r="F557" s="113">
        <v>1996</v>
      </c>
    </row>
    <row r="558" spans="1:8">
      <c r="A558" s="178">
        <v>1555</v>
      </c>
      <c r="B558" s="185" t="s">
        <v>676</v>
      </c>
      <c r="C558" s="179" t="s">
        <v>101</v>
      </c>
      <c r="D558" s="113" t="str">
        <f>IF(Table10[[#This Row],[Current Age]]&gt;19,"Men's",IF(E558&gt;15,"U19",IF(E558&gt;13,"U15",IF(E558&gt;11,"U13",IF(E558&gt;0,"U11",0)))))</f>
        <v>Men's</v>
      </c>
      <c r="E558" s="113">
        <f>IFERROR(IF(Table10[[#This Row],[Year]]&gt;0,$E$1-Table10[[#This Row],[Year]],0),"")</f>
        <v>41</v>
      </c>
      <c r="F558" s="113">
        <v>1984</v>
      </c>
      <c r="G558" s="113">
        <v>2</v>
      </c>
      <c r="H558" s="113">
        <v>21</v>
      </c>
    </row>
    <row r="559" spans="1:8">
      <c r="A559" s="18">
        <v>1556</v>
      </c>
      <c r="B559" s="186" t="s">
        <v>677</v>
      </c>
      <c r="C559" s="17" t="s">
        <v>101</v>
      </c>
      <c r="D559" s="113">
        <f>IF(Table10[[#This Row],[Current Age]]&gt;19,"Men's",IF(E559&gt;15,"U19",IF(E559&gt;13,"U15",IF(E559&gt;11,"U13",IF(E559&gt;0,"U11",0)))))</f>
        <v>0</v>
      </c>
      <c r="E559" s="113">
        <f>IFERROR(IF(Table10[[#This Row],[Year]]&gt;0,$E$1-Table10[[#This Row],[Year]],0),"")</f>
        <v>0</v>
      </c>
    </row>
    <row r="560" spans="1:8">
      <c r="A560" s="178">
        <v>1557</v>
      </c>
      <c r="B560" s="185" t="s">
        <v>678</v>
      </c>
      <c r="C560" s="179" t="s">
        <v>101</v>
      </c>
      <c r="D560" s="113" t="str">
        <f>IF(Table10[[#This Row],[Current Age]]&gt;19,"Men's",IF(E560&gt;15,"U19",IF(E560&gt;13,"U15",IF(E560&gt;11,"U13",IF(E560&gt;0,"U11",0)))))</f>
        <v>Men's</v>
      </c>
      <c r="E560" s="113">
        <f>IFERROR(IF(Table10[[#This Row],[Year]]&gt;0,$E$1-Table10[[#This Row],[Year]],0),"")</f>
        <v>33</v>
      </c>
      <c r="F560" s="113">
        <v>1992</v>
      </c>
    </row>
    <row r="561" spans="1:8">
      <c r="A561" s="18">
        <v>1558</v>
      </c>
      <c r="B561" s="186" t="s">
        <v>679</v>
      </c>
      <c r="C561" s="17" t="s">
        <v>101</v>
      </c>
      <c r="D561" s="113">
        <f>IF(Table10[[#This Row],[Current Age]]&gt;19,"Men's",IF(E561&gt;15,"U19",IF(E561&gt;13,"U15",IF(E561&gt;11,"U13",IF(E561&gt;0,"U11",0)))))</f>
        <v>0</v>
      </c>
      <c r="E561" s="113">
        <f>IFERROR(IF(Table10[[#This Row],[Year]]&gt;0,$E$1-Table10[[#This Row],[Year]],0),"")</f>
        <v>0</v>
      </c>
    </row>
    <row r="562" spans="1:8">
      <c r="A562" s="178">
        <v>1559</v>
      </c>
      <c r="B562" s="185" t="s">
        <v>680</v>
      </c>
      <c r="C562" s="179" t="s">
        <v>132</v>
      </c>
      <c r="D562" s="113" t="str">
        <f>IF(Table10[[#This Row],[Current Age]]&gt;19,"Men's",IF(E562&gt;15,"U19",IF(E562&gt;13,"U15",IF(E562&gt;11,"U13",IF(E562&gt;0,"U11",0)))))</f>
        <v>Men's</v>
      </c>
      <c r="E562" s="113">
        <f>IFERROR(IF(Table10[[#This Row],[Year]]&gt;0,$E$1-Table10[[#This Row],[Year]],0),"")</f>
        <v>50</v>
      </c>
      <c r="F562" s="113">
        <v>1975</v>
      </c>
      <c r="G562" s="113">
        <v>12</v>
      </c>
      <c r="H562" s="113">
        <v>11</v>
      </c>
    </row>
    <row r="563" spans="1:8">
      <c r="A563" s="18">
        <v>1560</v>
      </c>
      <c r="B563" s="186" t="s">
        <v>681</v>
      </c>
      <c r="C563" s="17" t="s">
        <v>101</v>
      </c>
      <c r="D563" s="113" t="str">
        <f>IF(Table10[[#This Row],[Current Age]]&gt;19,"Men's",IF(E563&gt;15,"U19",IF(E563&gt;13,"U15",IF(E563&gt;11,"U13",IF(E563&gt;0,"U11",0)))))</f>
        <v>Men's</v>
      </c>
      <c r="E563" s="113">
        <f>IFERROR(IF(Table10[[#This Row],[Year]]&gt;0,$E$1-Table10[[#This Row],[Year]],0),"")</f>
        <v>66</v>
      </c>
      <c r="F563" s="113">
        <v>1959</v>
      </c>
      <c r="G563" s="113">
        <v>4</v>
      </c>
      <c r="H563" s="113">
        <v>10</v>
      </c>
    </row>
    <row r="564" spans="1:8">
      <c r="A564" s="178">
        <v>1561</v>
      </c>
      <c r="B564" s="185" t="s">
        <v>682</v>
      </c>
      <c r="C564" s="179" t="s">
        <v>101</v>
      </c>
      <c r="D564" s="113" t="str">
        <f>IF(Table10[[#This Row],[Current Age]]&gt;19,"Men's",IF(E564&gt;15,"U19",IF(E564&gt;13,"U15",IF(E564&gt;11,"U13",IF(E564&gt;0,"U11",0)))))</f>
        <v>Men's</v>
      </c>
      <c r="E564" s="113">
        <f>IFERROR(IF(Table10[[#This Row],[Year]]&gt;0,$E$1-Table10[[#This Row],[Year]],0),"")</f>
        <v>39</v>
      </c>
      <c r="F564" s="113">
        <v>1986</v>
      </c>
    </row>
    <row r="565" spans="1:8">
      <c r="A565" s="18">
        <v>1562</v>
      </c>
      <c r="B565" s="186" t="s">
        <v>683</v>
      </c>
      <c r="C565" s="17" t="s">
        <v>101</v>
      </c>
      <c r="D565" s="113">
        <f>IF(Table10[[#This Row],[Current Age]]&gt;19,"Men's",IF(E565&gt;15,"U19",IF(E565&gt;13,"U15",IF(E565&gt;11,"U13",IF(E565&gt;0,"U11",0)))))</f>
        <v>0</v>
      </c>
      <c r="E565" s="113">
        <f>IFERROR(IF(Table10[[#This Row],[Year]]&gt;0,$E$1-Table10[[#This Row],[Year]],0),"")</f>
        <v>0</v>
      </c>
    </row>
    <row r="566" spans="1:8">
      <c r="A566" s="178">
        <v>1563</v>
      </c>
      <c r="B566" s="185" t="s">
        <v>684</v>
      </c>
      <c r="C566" s="179" t="s">
        <v>101</v>
      </c>
      <c r="D566" s="113">
        <f>IF(Table10[[#This Row],[Current Age]]&gt;19,"Men's",IF(E566&gt;15,"U19",IF(E566&gt;13,"U15",IF(E566&gt;11,"U13",IF(E566&gt;0,"U11",0)))))</f>
        <v>0</v>
      </c>
      <c r="E566" s="113">
        <f>IFERROR(IF(Table10[[#This Row],[Year]]&gt;0,$E$1-Table10[[#This Row],[Year]],0),"")</f>
        <v>0</v>
      </c>
    </row>
    <row r="567" spans="1:8">
      <c r="A567" s="18">
        <v>1564</v>
      </c>
      <c r="B567" s="186" t="s">
        <v>685</v>
      </c>
      <c r="C567" s="17" t="s">
        <v>101</v>
      </c>
      <c r="D567" s="113" t="str">
        <f>IF(Table10[[#This Row],[Current Age]]&gt;19,"Men's",IF(E567&gt;15,"U19",IF(E567&gt;13,"U15",IF(E567&gt;11,"U13",IF(E567&gt;0,"U11",0)))))</f>
        <v>Men's</v>
      </c>
      <c r="E567" s="113">
        <f>IFERROR(IF(Table10[[#This Row],[Year]]&gt;0,$E$1-Table10[[#This Row],[Year]],0),"")</f>
        <v>58</v>
      </c>
      <c r="F567" s="113">
        <v>1967</v>
      </c>
      <c r="G567" s="113">
        <v>6</v>
      </c>
      <c r="H567" s="113">
        <v>17</v>
      </c>
    </row>
    <row r="568" spans="1:8">
      <c r="A568" s="178">
        <v>1565</v>
      </c>
      <c r="B568" s="185" t="s">
        <v>686</v>
      </c>
      <c r="C568" s="179" t="s">
        <v>101</v>
      </c>
      <c r="D568" s="113" t="str">
        <f>IF(Table10[[#This Row],[Current Age]]&gt;19,"Men's",IF(E568&gt;15,"U19",IF(E568&gt;13,"U15",IF(E568&gt;11,"U13",IF(E568&gt;0,"U11",0)))))</f>
        <v>Men's</v>
      </c>
      <c r="E568" s="113">
        <f>IFERROR(IF(Table10[[#This Row],[Year]]&gt;0,$E$1-Table10[[#This Row],[Year]],0),"")</f>
        <v>43</v>
      </c>
      <c r="F568" s="113">
        <v>1982</v>
      </c>
    </row>
    <row r="569" spans="1:8">
      <c r="A569" s="18">
        <v>1566</v>
      </c>
      <c r="B569" s="186" t="s">
        <v>687</v>
      </c>
      <c r="C569" s="17" t="s">
        <v>101</v>
      </c>
      <c r="D569" s="113" t="str">
        <f>IF(Table10[[#This Row],[Current Age]]&gt;19,"Men's",IF(E569&gt;15,"U19",IF(E569&gt;13,"U15",IF(E569&gt;11,"U13",IF(E569&gt;0,"U11",0)))))</f>
        <v>Men's</v>
      </c>
      <c r="E569" s="113">
        <f>IFERROR(IF(Table10[[#This Row],[Year]]&gt;0,$E$1-Table10[[#This Row],[Year]],0),"")</f>
        <v>52</v>
      </c>
      <c r="F569" s="113">
        <v>1973</v>
      </c>
      <c r="G569" s="113">
        <v>9</v>
      </c>
      <c r="H569" s="113">
        <v>22</v>
      </c>
    </row>
    <row r="570" spans="1:8">
      <c r="A570" s="178">
        <v>1567</v>
      </c>
      <c r="B570" s="185" t="s">
        <v>688</v>
      </c>
      <c r="C570" s="179" t="s">
        <v>132</v>
      </c>
      <c r="D570" s="113" t="str">
        <f>IF(Table10[[#This Row],[Current Age]]&gt;19,"Men's",IF(E570&gt;15,"U19",IF(E570&gt;13,"U15",IF(E570&gt;11,"U13",IF(E570&gt;0,"U11",0)))))</f>
        <v>Men's</v>
      </c>
      <c r="E570" s="113">
        <f>IFERROR(IF(Table10[[#This Row],[Year]]&gt;0,$E$1-Table10[[#This Row],[Year]],0),"")</f>
        <v>50</v>
      </c>
      <c r="F570" s="113">
        <v>1975</v>
      </c>
      <c r="G570" s="113">
        <v>12</v>
      </c>
      <c r="H570" s="113">
        <v>13</v>
      </c>
    </row>
    <row r="571" spans="1:8">
      <c r="A571" s="18">
        <v>1568</v>
      </c>
      <c r="B571" s="186" t="s">
        <v>689</v>
      </c>
      <c r="C571" s="17" t="s">
        <v>132</v>
      </c>
      <c r="D571" s="113" t="str">
        <f>IF(Table10[[#This Row],[Current Age]]&gt;19,"Men's",IF(E571&gt;15,"U19",IF(E571&gt;13,"U15",IF(E571&gt;11,"U13",IF(E571&gt;0,"U11",0)))))</f>
        <v>Men's</v>
      </c>
      <c r="E571" s="113">
        <f>IFERROR(IF(Table10[[#This Row],[Year]]&gt;0,$E$1-Table10[[#This Row],[Year]],0),"")</f>
        <v>48</v>
      </c>
      <c r="F571" s="113">
        <v>1977</v>
      </c>
      <c r="G571" s="113">
        <v>10</v>
      </c>
      <c r="H571" s="113">
        <v>11</v>
      </c>
    </row>
    <row r="572" spans="1:8">
      <c r="A572" s="178">
        <v>1569</v>
      </c>
      <c r="B572" s="185" t="s">
        <v>690</v>
      </c>
      <c r="C572" s="179" t="s">
        <v>101</v>
      </c>
      <c r="D572" s="113" t="str">
        <f>IF(Table10[[#This Row],[Current Age]]&gt;19,"Men's",IF(E572&gt;15,"U19",IF(E572&gt;13,"U15",IF(E572&gt;11,"U13",IF(E572&gt;0,"U11",0)))))</f>
        <v>Men's</v>
      </c>
      <c r="E572" s="113">
        <f>IFERROR(IF(Table10[[#This Row],[Year]]&gt;0,$E$1-Table10[[#This Row],[Year]],0),"")</f>
        <v>45</v>
      </c>
      <c r="F572" s="113">
        <v>1980</v>
      </c>
      <c r="G572" s="113">
        <v>8</v>
      </c>
      <c r="H572" s="113">
        <v>15</v>
      </c>
    </row>
    <row r="573" spans="1:8">
      <c r="A573" s="18">
        <v>1570</v>
      </c>
      <c r="B573" s="186" t="s">
        <v>691</v>
      </c>
      <c r="C573" s="17" t="s">
        <v>101</v>
      </c>
      <c r="D573" s="113" t="str">
        <f>IF(Table10[[#This Row],[Current Age]]&gt;19,"Men's",IF(E573&gt;15,"U19",IF(E573&gt;13,"U15",IF(E573&gt;11,"U13",IF(E573&gt;0,"U11",0)))))</f>
        <v>Men's</v>
      </c>
      <c r="E573" s="113">
        <f>IFERROR(IF(Table10[[#This Row],[Year]]&gt;0,$E$1-Table10[[#This Row],[Year]],0),"")</f>
        <v>48</v>
      </c>
      <c r="F573" s="113">
        <v>1977</v>
      </c>
      <c r="G573" s="113">
        <v>2</v>
      </c>
      <c r="H573" s="113">
        <v>6</v>
      </c>
    </row>
    <row r="574" spans="1:8">
      <c r="A574" s="178">
        <v>1571</v>
      </c>
      <c r="B574" s="185" t="s">
        <v>692</v>
      </c>
      <c r="C574" s="179" t="s">
        <v>101</v>
      </c>
      <c r="D574" s="113" t="str">
        <f>IF(Table10[[#This Row],[Current Age]]&gt;19,"Men's",IF(E574&gt;15,"U19",IF(E574&gt;13,"U15",IF(E574&gt;11,"U13",IF(E574&gt;0,"U11",0)))))</f>
        <v>Men's</v>
      </c>
      <c r="E574" s="113">
        <f>IFERROR(IF(Table10[[#This Row],[Year]]&gt;0,$E$1-Table10[[#This Row],[Year]],0),"")</f>
        <v>53</v>
      </c>
      <c r="F574" s="113">
        <v>1972</v>
      </c>
      <c r="G574" s="113">
        <v>4</v>
      </c>
      <c r="H574" s="113">
        <v>12</v>
      </c>
    </row>
    <row r="575" spans="1:8">
      <c r="A575" s="18">
        <v>1572</v>
      </c>
      <c r="B575" s="186" t="s">
        <v>693</v>
      </c>
      <c r="C575" s="17" t="s">
        <v>101</v>
      </c>
      <c r="D575" s="113" t="str">
        <f>IF(Table10[[#This Row],[Current Age]]&gt;19,"Men's",IF(E575&gt;15,"U19",IF(E575&gt;13,"U15",IF(E575&gt;11,"U13",IF(E575&gt;0,"U11",0)))))</f>
        <v>Men's</v>
      </c>
      <c r="E575" s="113">
        <f>IFERROR(IF(Table10[[#This Row],[Year]]&gt;0,$E$1-Table10[[#This Row],[Year]],0),"")</f>
        <v>54</v>
      </c>
      <c r="F575" s="113">
        <v>1971</v>
      </c>
      <c r="G575" s="113">
        <v>8</v>
      </c>
      <c r="H575" s="113">
        <v>9</v>
      </c>
    </row>
    <row r="576" spans="1:8">
      <c r="A576" s="178">
        <v>1573</v>
      </c>
      <c r="B576" s="185" t="s">
        <v>694</v>
      </c>
      <c r="C576" s="179" t="s">
        <v>101</v>
      </c>
      <c r="D576" s="113">
        <f>IF(Table10[[#This Row],[Current Age]]&gt;19,"Men's",IF(E576&gt;15,"U19",IF(E576&gt;13,"U15",IF(E576&gt;11,"U13",IF(E576&gt;0,"U11",0)))))</f>
        <v>0</v>
      </c>
      <c r="E576" s="113">
        <f>IFERROR(IF(Table10[[#This Row],[Year]]&gt;0,$E$1-Table10[[#This Row],[Year]],0),"")</f>
        <v>0</v>
      </c>
    </row>
    <row r="577" spans="1:8">
      <c r="A577" s="18">
        <v>1574</v>
      </c>
      <c r="B577" s="186" t="s">
        <v>695</v>
      </c>
      <c r="C577" s="17" t="s">
        <v>101</v>
      </c>
      <c r="D577" s="113">
        <f>IF(Table10[[#This Row],[Current Age]]&gt;19,"Men's",IF(E577&gt;15,"U19",IF(E577&gt;13,"U15",IF(E577&gt;11,"U13",IF(E577&gt;0,"U11",0)))))</f>
        <v>0</v>
      </c>
      <c r="E577" s="113">
        <f>IFERROR(IF(Table10[[#This Row],[Year]]&gt;0,$E$1-Table10[[#This Row],[Year]],0),"")</f>
        <v>0</v>
      </c>
    </row>
    <row r="578" spans="1:8">
      <c r="A578" s="178">
        <v>1575</v>
      </c>
      <c r="B578" s="185" t="s">
        <v>696</v>
      </c>
      <c r="C578" s="179" t="s">
        <v>101</v>
      </c>
      <c r="D578" s="113" t="str">
        <f>IF(Table10[[#This Row],[Current Age]]&gt;19,"Men's",IF(E578&gt;15,"U19",IF(E578&gt;13,"U15",IF(E578&gt;11,"U13",IF(E578&gt;0,"U11",0)))))</f>
        <v>Men's</v>
      </c>
      <c r="E578" s="113">
        <f>IFERROR(IF(Table10[[#This Row],[Year]]&gt;0,$E$1-Table10[[#This Row],[Year]],0),"")</f>
        <v>41</v>
      </c>
      <c r="F578" s="113">
        <v>1984</v>
      </c>
      <c r="G578" s="113">
        <v>12</v>
      </c>
      <c r="H578" s="113">
        <v>25</v>
      </c>
    </row>
    <row r="579" spans="1:8">
      <c r="A579" s="18">
        <v>1576</v>
      </c>
      <c r="B579" s="186" t="s">
        <v>697</v>
      </c>
      <c r="C579" s="17" t="s">
        <v>101</v>
      </c>
      <c r="D579" s="113">
        <f>IF(Table10[[#This Row],[Current Age]]&gt;19,"Men's",IF(E579&gt;15,"U19",IF(E579&gt;13,"U15",IF(E579&gt;11,"U13",IF(E579&gt;0,"U11",0)))))</f>
        <v>0</v>
      </c>
      <c r="E579" s="113">
        <f>IFERROR(IF(Table10[[#This Row],[Year]]&gt;0,$E$1-Table10[[#This Row],[Year]],0),"")</f>
        <v>0</v>
      </c>
    </row>
    <row r="580" spans="1:8">
      <c r="A580" s="178">
        <v>1577</v>
      </c>
      <c r="B580" s="185" t="s">
        <v>698</v>
      </c>
      <c r="C580" s="179" t="s">
        <v>129</v>
      </c>
      <c r="D580" s="113" t="str">
        <f>IF(Table10[[#This Row],[Current Age]]&gt;19,"Men's",IF(E580&gt;15,"U19",IF(E580&gt;13,"U15",IF(E580&gt;11,"U13",IF(E580&gt;0,"U11",0)))))</f>
        <v>Men's</v>
      </c>
      <c r="E580" s="113">
        <f>IFERROR(IF(Table10[[#This Row],[Year]]&gt;0,$E$1-Table10[[#This Row],[Year]],0),"")</f>
        <v>48</v>
      </c>
      <c r="F580" s="113">
        <v>1977</v>
      </c>
      <c r="G580" s="113">
        <v>10</v>
      </c>
      <c r="H580" s="113">
        <v>11</v>
      </c>
    </row>
    <row r="581" spans="1:8">
      <c r="A581" s="18">
        <v>1578</v>
      </c>
      <c r="B581" s="186" t="s">
        <v>699</v>
      </c>
      <c r="C581" s="17" t="s">
        <v>112</v>
      </c>
      <c r="D581" s="113">
        <f>IF(Table10[[#This Row],[Current Age]]&gt;19,"Men's",IF(E581&gt;15,"U19",IF(E581&gt;13,"U15",IF(E581&gt;11,"U13",IF(E581&gt;0,"U11",0)))))</f>
        <v>0</v>
      </c>
      <c r="E581" s="113">
        <f>IFERROR(IF(Table10[[#This Row],[Year]]&gt;0,$E$1-Table10[[#This Row],[Year]],0),"")</f>
        <v>0</v>
      </c>
    </row>
    <row r="582" spans="1:8">
      <c r="A582" s="178">
        <v>1579</v>
      </c>
      <c r="B582" s="185" t="s">
        <v>700</v>
      </c>
      <c r="C582" s="179" t="s">
        <v>101</v>
      </c>
      <c r="D582" s="113">
        <f>IF(Table10[[#This Row],[Current Age]]&gt;19,"Men's",IF(E582&gt;15,"U19",IF(E582&gt;13,"U15",IF(E582&gt;11,"U13",IF(E582&gt;0,"U11",0)))))</f>
        <v>0</v>
      </c>
      <c r="E582" s="113">
        <f>IFERROR(IF(Table10[[#This Row],[Year]]&gt;0,$E$1-Table10[[#This Row],[Year]],0),"")</f>
        <v>0</v>
      </c>
    </row>
    <row r="583" spans="1:8">
      <c r="A583" s="18">
        <v>1580</v>
      </c>
      <c r="B583" s="186" t="s">
        <v>701</v>
      </c>
      <c r="C583" s="17" t="s">
        <v>101</v>
      </c>
      <c r="D583" s="113">
        <f>IF(Table10[[#This Row],[Current Age]]&gt;19,"Men's",IF(E583&gt;15,"U19",IF(E583&gt;13,"U15",IF(E583&gt;11,"U13",IF(E583&gt;0,"U11",0)))))</f>
        <v>0</v>
      </c>
      <c r="E583" s="113">
        <f>IFERROR(IF(Table10[[#This Row],[Year]]&gt;0,$E$1-Table10[[#This Row],[Year]],0),"")</f>
        <v>0</v>
      </c>
    </row>
    <row r="584" spans="1:8">
      <c r="A584" s="178">
        <v>1581</v>
      </c>
      <c r="B584" s="185" t="s">
        <v>702</v>
      </c>
      <c r="C584" s="179" t="s">
        <v>101</v>
      </c>
      <c r="D584" s="113">
        <f>IF(Table10[[#This Row],[Current Age]]&gt;19,"Men's",IF(E584&gt;15,"U19",IF(E584&gt;13,"U15",IF(E584&gt;11,"U13",IF(E584&gt;0,"U11",0)))))</f>
        <v>0</v>
      </c>
      <c r="E584" s="113">
        <f>IFERROR(IF(Table10[[#This Row],[Year]]&gt;0,$E$1-Table10[[#This Row],[Year]],0),"")</f>
        <v>0</v>
      </c>
    </row>
    <row r="585" spans="1:8">
      <c r="A585" s="18">
        <v>1582</v>
      </c>
      <c r="B585" s="186" t="s">
        <v>703</v>
      </c>
      <c r="C585" s="17" t="s">
        <v>101</v>
      </c>
      <c r="D585" s="113">
        <f>IF(Table10[[#This Row],[Current Age]]&gt;19,"Men's",IF(E585&gt;15,"U19",IF(E585&gt;13,"U15",IF(E585&gt;11,"U13",IF(E585&gt;0,"U11",0)))))</f>
        <v>0</v>
      </c>
      <c r="E585" s="113">
        <f>IFERROR(IF(Table10[[#This Row],[Year]]&gt;0,$E$1-Table10[[#This Row],[Year]],0),"")</f>
        <v>0</v>
      </c>
    </row>
    <row r="586" spans="1:8">
      <c r="A586" s="178">
        <v>1583</v>
      </c>
      <c r="B586" s="185" t="s">
        <v>704</v>
      </c>
      <c r="C586" s="179" t="s">
        <v>101</v>
      </c>
      <c r="D586" s="113">
        <f>IF(Table10[[#This Row],[Current Age]]&gt;19,"Men's",IF(E586&gt;15,"U19",IF(E586&gt;13,"U15",IF(E586&gt;11,"U13",IF(E586&gt;0,"U11",0)))))</f>
        <v>0</v>
      </c>
      <c r="E586" s="113">
        <f>IFERROR(IF(Table10[[#This Row],[Year]]&gt;0,$E$1-Table10[[#This Row],[Year]],0),"")</f>
        <v>0</v>
      </c>
    </row>
    <row r="587" spans="1:8">
      <c r="A587" s="18">
        <v>1584</v>
      </c>
      <c r="B587" s="186" t="s">
        <v>705</v>
      </c>
      <c r="C587" s="17" t="s">
        <v>101</v>
      </c>
      <c r="D587" s="113">
        <f>IF(Table10[[#This Row],[Current Age]]&gt;19,"Men's",IF(E587&gt;15,"U19",IF(E587&gt;13,"U15",IF(E587&gt;11,"U13",IF(E587&gt;0,"U11",0)))))</f>
        <v>0</v>
      </c>
      <c r="E587" s="113">
        <f>IFERROR(IF(Table10[[#This Row],[Year]]&gt;0,$E$1-Table10[[#This Row],[Year]],0),"")</f>
        <v>0</v>
      </c>
    </row>
    <row r="588" spans="1:8">
      <c r="A588" s="178">
        <v>1585</v>
      </c>
      <c r="B588" s="185" t="s">
        <v>706</v>
      </c>
      <c r="C588" s="179" t="s">
        <v>101</v>
      </c>
      <c r="D588" s="113" t="str">
        <f>IF(Table10[[#This Row],[Current Age]]&gt;19,"Men's",IF(E588&gt;15,"U19",IF(E588&gt;13,"U15",IF(E588&gt;11,"U13",IF(E588&gt;0,"U11",0)))))</f>
        <v>Men's</v>
      </c>
      <c r="E588" s="113">
        <f>IFERROR(IF(Table10[[#This Row],[Year]]&gt;0,$E$1-Table10[[#This Row],[Year]],0),"")</f>
        <v>57</v>
      </c>
      <c r="F588" s="113">
        <v>1968</v>
      </c>
      <c r="G588" s="113">
        <v>10</v>
      </c>
      <c r="H588" s="113">
        <v>17</v>
      </c>
    </row>
    <row r="589" spans="1:8">
      <c r="A589" s="18">
        <v>1586</v>
      </c>
      <c r="B589" s="186" t="s">
        <v>707</v>
      </c>
      <c r="C589" s="17" t="s">
        <v>101</v>
      </c>
      <c r="D589" s="113">
        <f>IF(Table10[[#This Row],[Current Age]]&gt;19,"Men's",IF(E589&gt;15,"U19",IF(E589&gt;13,"U15",IF(E589&gt;11,"U13",IF(E589&gt;0,"U11",0)))))</f>
        <v>0</v>
      </c>
      <c r="E589" s="113">
        <f>IFERROR(IF(Table10[[#This Row],[Year]]&gt;0,$E$1-Table10[[#This Row],[Year]],0),"")</f>
        <v>0</v>
      </c>
    </row>
    <row r="590" spans="1:8">
      <c r="A590" s="178">
        <v>1587</v>
      </c>
      <c r="B590" s="185" t="s">
        <v>708</v>
      </c>
      <c r="C590" s="179" t="s">
        <v>112</v>
      </c>
      <c r="D590" s="113">
        <f>IF(Table10[[#This Row],[Current Age]]&gt;19,"Men's",IF(E590&gt;15,"U19",IF(E590&gt;13,"U15",IF(E590&gt;11,"U13",IF(E590&gt;0,"U11",0)))))</f>
        <v>0</v>
      </c>
      <c r="E590" s="113">
        <f>IFERROR(IF(Table10[[#This Row],[Year]]&gt;0,$E$1-Table10[[#This Row],[Year]],0),"")</f>
        <v>0</v>
      </c>
    </row>
    <row r="591" spans="1:8">
      <c r="A591" s="18">
        <v>1588</v>
      </c>
      <c r="B591" s="186" t="s">
        <v>709</v>
      </c>
      <c r="C591" s="17" t="s">
        <v>101</v>
      </c>
      <c r="D591" s="113">
        <f>IF(Table10[[#This Row],[Current Age]]&gt;19,"Men's",IF(E591&gt;15,"U19",IF(E591&gt;13,"U15",IF(E591&gt;11,"U13",IF(E591&gt;0,"U11",0)))))</f>
        <v>0</v>
      </c>
      <c r="E591" s="113">
        <f>IFERROR(IF(Table10[[#This Row],[Year]]&gt;0,$E$1-Table10[[#This Row],[Year]],0),"")</f>
        <v>0</v>
      </c>
    </row>
    <row r="592" spans="1:8">
      <c r="A592" s="178">
        <v>1589</v>
      </c>
      <c r="B592" s="185" t="s">
        <v>710</v>
      </c>
      <c r="C592" s="179" t="s">
        <v>101</v>
      </c>
      <c r="D592" s="113">
        <f>IF(Table10[[#This Row],[Current Age]]&gt;19,"Men's",IF(E592&gt;15,"U19",IF(E592&gt;13,"U15",IF(E592&gt;11,"U13",IF(E592&gt;0,"U11",0)))))</f>
        <v>0</v>
      </c>
      <c r="E592" s="113">
        <f>IFERROR(IF(Table10[[#This Row],[Year]]&gt;0,$E$1-Table10[[#This Row],[Year]],0),"")</f>
        <v>0</v>
      </c>
    </row>
    <row r="593" spans="1:8">
      <c r="A593" s="18">
        <v>1590</v>
      </c>
      <c r="B593" s="186" t="s">
        <v>711</v>
      </c>
      <c r="C593" s="17" t="s">
        <v>101</v>
      </c>
      <c r="D593" s="113">
        <f>IF(Table10[[#This Row],[Current Age]]&gt;19,"Men's",IF(E593&gt;15,"U19",IF(E593&gt;13,"U15",IF(E593&gt;11,"U13",IF(E593&gt;0,"U11",0)))))</f>
        <v>0</v>
      </c>
      <c r="E593" s="113">
        <f>IFERROR(IF(Table10[[#This Row],[Year]]&gt;0,$E$1-Table10[[#This Row],[Year]],0),"")</f>
        <v>0</v>
      </c>
    </row>
    <row r="594" spans="1:8">
      <c r="A594" s="178">
        <v>1591</v>
      </c>
      <c r="B594" s="185" t="s">
        <v>712</v>
      </c>
      <c r="C594" s="179" t="s">
        <v>101</v>
      </c>
      <c r="D594" s="113">
        <f>IF(Table10[[#This Row],[Current Age]]&gt;19,"Men's",IF(E594&gt;15,"U19",IF(E594&gt;13,"U15",IF(E594&gt;11,"U13",IF(E594&gt;0,"U11",0)))))</f>
        <v>0</v>
      </c>
      <c r="E594" s="113">
        <f>IFERROR(IF(Table10[[#This Row],[Year]]&gt;0,$E$1-Table10[[#This Row],[Year]],0),"")</f>
        <v>0</v>
      </c>
    </row>
    <row r="595" spans="1:8">
      <c r="A595" s="18">
        <v>1592</v>
      </c>
      <c r="B595" s="186" t="s">
        <v>713</v>
      </c>
      <c r="C595" s="17" t="s">
        <v>101</v>
      </c>
      <c r="D595" s="113">
        <f>IF(Table10[[#This Row],[Current Age]]&gt;19,"Men's",IF(E595&gt;15,"U19",IF(E595&gt;13,"U15",IF(E595&gt;11,"U13",IF(E595&gt;0,"U11",0)))))</f>
        <v>0</v>
      </c>
      <c r="E595" s="113">
        <f>IFERROR(IF(Table10[[#This Row],[Year]]&gt;0,$E$1-Table10[[#This Row],[Year]],0),"")</f>
        <v>0</v>
      </c>
    </row>
    <row r="596" spans="1:8">
      <c r="A596" s="178">
        <v>1593</v>
      </c>
      <c r="B596" s="185" t="s">
        <v>714</v>
      </c>
      <c r="C596" s="179" t="s">
        <v>101</v>
      </c>
      <c r="D596" s="113">
        <f>IF(Table10[[#This Row],[Current Age]]&gt;19,"Men's",IF(E596&gt;15,"U19",IF(E596&gt;13,"U15",IF(E596&gt;11,"U13",IF(E596&gt;0,"U11",0)))))</f>
        <v>0</v>
      </c>
      <c r="E596" s="113">
        <f>IFERROR(IF(Table10[[#This Row],[Year]]&gt;0,$E$1-Table10[[#This Row],[Year]],0),"")</f>
        <v>0</v>
      </c>
    </row>
    <row r="597" spans="1:8">
      <c r="A597" s="18">
        <v>1594</v>
      </c>
      <c r="B597" s="186" t="s">
        <v>715</v>
      </c>
      <c r="C597" s="17" t="s">
        <v>101</v>
      </c>
      <c r="D597" s="113">
        <f>IF(Table10[[#This Row],[Current Age]]&gt;19,"Men's",IF(E597&gt;15,"U19",IF(E597&gt;13,"U15",IF(E597&gt;11,"U13",IF(E597&gt;0,"U11",0)))))</f>
        <v>0</v>
      </c>
      <c r="E597" s="113">
        <f>IFERROR(IF(Table10[[#This Row],[Year]]&gt;0,$E$1-Table10[[#This Row],[Year]],0),"")</f>
        <v>0</v>
      </c>
    </row>
    <row r="598" spans="1:8">
      <c r="A598" s="178">
        <v>1595</v>
      </c>
      <c r="B598" s="185" t="s">
        <v>716</v>
      </c>
      <c r="C598" s="179" t="s">
        <v>101</v>
      </c>
      <c r="D598" s="113">
        <f>IF(Table10[[#This Row],[Current Age]]&gt;19,"Men's",IF(E598&gt;15,"U19",IF(E598&gt;13,"U15",IF(E598&gt;11,"U13",IF(E598&gt;0,"U11",0)))))</f>
        <v>0</v>
      </c>
      <c r="E598" s="113">
        <f>IFERROR(IF(Table10[[#This Row],[Year]]&gt;0,$E$1-Table10[[#This Row],[Year]],0),"")</f>
        <v>0</v>
      </c>
    </row>
    <row r="599" spans="1:8">
      <c r="A599" s="18">
        <v>1596</v>
      </c>
      <c r="B599" s="186" t="s">
        <v>717</v>
      </c>
      <c r="C599" s="17" t="s">
        <v>101</v>
      </c>
      <c r="D599" s="113">
        <f>IF(Table10[[#This Row],[Current Age]]&gt;19,"Men's",IF(E599&gt;15,"U19",IF(E599&gt;13,"U15",IF(E599&gt;11,"U13",IF(E599&gt;0,"U11",0)))))</f>
        <v>0</v>
      </c>
      <c r="E599" s="113">
        <f>IFERROR(IF(Table10[[#This Row],[Year]]&gt;0,$E$1-Table10[[#This Row],[Year]],0),"")</f>
        <v>0</v>
      </c>
    </row>
    <row r="600" spans="1:8">
      <c r="A600" s="178">
        <v>1597</v>
      </c>
      <c r="B600" s="185" t="s">
        <v>718</v>
      </c>
      <c r="C600" s="179" t="s">
        <v>298</v>
      </c>
      <c r="D600" s="113">
        <f>IF(Table10[[#This Row],[Current Age]]&gt;19,"Men's",IF(E600&gt;15,"U19",IF(E600&gt;13,"U15",IF(E600&gt;11,"U13",IF(E600&gt;0,"U11",0)))))</f>
        <v>0</v>
      </c>
      <c r="E600" s="113">
        <f>IFERROR(IF(Table10[[#This Row],[Year]]&gt;0,$E$1-Table10[[#This Row],[Year]],0),"")</f>
        <v>0</v>
      </c>
    </row>
    <row r="601" spans="1:8">
      <c r="A601" s="18">
        <v>1598</v>
      </c>
      <c r="B601" s="186" t="s">
        <v>719</v>
      </c>
      <c r="C601" s="17" t="s">
        <v>101</v>
      </c>
      <c r="D601" s="113" t="str">
        <f>IF(Table10[[#This Row],[Current Age]]&gt;19,"Men's",IF(E601&gt;15,"U19",IF(E601&gt;13,"U15",IF(E601&gt;11,"U13",IF(E601&gt;0,"U11",0)))))</f>
        <v>Men's</v>
      </c>
      <c r="E601" s="113">
        <f>IFERROR(IF(Table10[[#This Row],[Year]]&gt;0,$E$1-Table10[[#This Row],[Year]],0),"")</f>
        <v>43</v>
      </c>
      <c r="F601" s="113">
        <v>1982</v>
      </c>
    </row>
    <row r="602" spans="1:8">
      <c r="A602" s="178">
        <v>1599</v>
      </c>
      <c r="B602" s="185" t="s">
        <v>720</v>
      </c>
      <c r="C602" s="179" t="s">
        <v>101</v>
      </c>
      <c r="D602" s="113" t="str">
        <f>IF(Table10[[#This Row],[Current Age]]&gt;19,"Men's",IF(E602&gt;15,"U19",IF(E602&gt;13,"U15",IF(E602&gt;11,"U13",IF(E602&gt;0,"U11",0)))))</f>
        <v>Men's</v>
      </c>
      <c r="E602" s="113">
        <f>IFERROR(IF(Table10[[#This Row],[Year]]&gt;0,$E$1-Table10[[#This Row],[Year]],0),"")</f>
        <v>42</v>
      </c>
      <c r="F602" s="113">
        <v>1983</v>
      </c>
      <c r="G602" s="113">
        <v>12</v>
      </c>
      <c r="H602" s="113">
        <v>15</v>
      </c>
    </row>
    <row r="603" spans="1:8">
      <c r="A603" s="18">
        <v>1600</v>
      </c>
      <c r="B603" s="186" t="s">
        <v>721</v>
      </c>
      <c r="C603" s="17" t="s">
        <v>101</v>
      </c>
      <c r="D603" s="113">
        <f>IF(Table10[[#This Row],[Current Age]]&gt;19,"Men's",IF(E603&gt;15,"U19",IF(E603&gt;13,"U15",IF(E603&gt;11,"U13",IF(E603&gt;0,"U11",0)))))</f>
        <v>0</v>
      </c>
      <c r="E603" s="113">
        <f>IFERROR(IF(Table10[[#This Row],[Year]]&gt;0,$E$1-Table10[[#This Row],[Year]],0),"")</f>
        <v>0</v>
      </c>
    </row>
    <row r="604" spans="1:8">
      <c r="A604" s="178">
        <v>1601</v>
      </c>
      <c r="B604" s="185" t="s">
        <v>722</v>
      </c>
      <c r="C604" s="179" t="s">
        <v>101</v>
      </c>
      <c r="D604" s="113">
        <f>IF(Table10[[#This Row],[Current Age]]&gt;19,"Men's",IF(E604&gt;15,"U19",IF(E604&gt;13,"U15",IF(E604&gt;11,"U13",IF(E604&gt;0,"U11",0)))))</f>
        <v>0</v>
      </c>
      <c r="E604" s="113">
        <f>IFERROR(IF(Table10[[#This Row],[Year]]&gt;0,$E$1-Table10[[#This Row],[Year]],0),"")</f>
        <v>0</v>
      </c>
    </row>
    <row r="605" spans="1:8">
      <c r="A605" s="18">
        <v>1602</v>
      </c>
      <c r="B605" s="186" t="s">
        <v>723</v>
      </c>
      <c r="C605" s="17" t="s">
        <v>101</v>
      </c>
      <c r="D605" s="113">
        <f>IF(Table10[[#This Row],[Current Age]]&gt;19,"Men's",IF(E605&gt;15,"U19",IF(E605&gt;13,"U15",IF(E605&gt;11,"U13",IF(E605&gt;0,"U11",0)))))</f>
        <v>0</v>
      </c>
      <c r="E605" s="113">
        <f>IFERROR(IF(Table10[[#This Row],[Year]]&gt;0,$E$1-Table10[[#This Row],[Year]],0),"")</f>
        <v>0</v>
      </c>
    </row>
    <row r="606" spans="1:8">
      <c r="A606" s="178">
        <v>1603</v>
      </c>
      <c r="B606" s="185" t="s">
        <v>724</v>
      </c>
      <c r="C606" s="179" t="s">
        <v>101</v>
      </c>
      <c r="D606" s="113">
        <f>IF(Table10[[#This Row],[Current Age]]&gt;19,"Men's",IF(E606&gt;15,"U19",IF(E606&gt;13,"U15",IF(E606&gt;11,"U13",IF(E606&gt;0,"U11",0)))))</f>
        <v>0</v>
      </c>
      <c r="E606" s="113">
        <f>IFERROR(IF(Table10[[#This Row],[Year]]&gt;0,$E$1-Table10[[#This Row],[Year]],0),"")</f>
        <v>0</v>
      </c>
    </row>
    <row r="607" spans="1:8">
      <c r="A607" s="18">
        <v>1604</v>
      </c>
      <c r="B607" s="186" t="s">
        <v>725</v>
      </c>
      <c r="C607" s="17" t="s">
        <v>25</v>
      </c>
      <c r="D607" s="113" t="str">
        <f>IF(Table10[[#This Row],[Current Age]]&gt;19,"Men's",IF(E607&gt;15,"U19",IF(E607&gt;13,"U15",IF(E607&gt;11,"U13",IF(E607&gt;0,"U11",0)))))</f>
        <v>Men's</v>
      </c>
      <c r="E607" s="113">
        <f>IFERROR(IF(Table10[[#This Row],[Year]]&gt;0,$E$1-Table10[[#This Row],[Year]],0),"")</f>
        <v>21</v>
      </c>
      <c r="F607" s="113">
        <v>2004</v>
      </c>
      <c r="G607" s="113">
        <v>8</v>
      </c>
      <c r="H607" s="113">
        <v>28</v>
      </c>
    </row>
    <row r="608" spans="1:8">
      <c r="A608" s="178">
        <v>1605</v>
      </c>
      <c r="B608" s="185" t="s">
        <v>726</v>
      </c>
      <c r="C608" s="179" t="s">
        <v>101</v>
      </c>
      <c r="D608" s="113" t="str">
        <f>IF(Table10[[#This Row],[Current Age]]&gt;19,"Men's",IF(E608&gt;15,"U19",IF(E608&gt;13,"U15",IF(E608&gt;11,"U13",IF(E608&gt;0,"U11",0)))))</f>
        <v>Men's</v>
      </c>
      <c r="E608" s="113">
        <f>IFERROR(IF(Table10[[#This Row],[Year]]&gt;0,$E$1-Table10[[#This Row],[Year]],0),"")</f>
        <v>20</v>
      </c>
      <c r="F608" s="113">
        <v>2005</v>
      </c>
      <c r="G608" s="113">
        <v>2</v>
      </c>
      <c r="H608" s="113">
        <v>15</v>
      </c>
    </row>
    <row r="609" spans="1:8">
      <c r="A609" s="18">
        <v>1606</v>
      </c>
      <c r="B609" s="186" t="s">
        <v>727</v>
      </c>
      <c r="C609" s="17" t="s">
        <v>101</v>
      </c>
      <c r="D609" s="113">
        <f>IF(Table10[[#This Row],[Current Age]]&gt;19,"Men's",IF(E609&gt;15,"U19",IF(E609&gt;13,"U15",IF(E609&gt;11,"U13",IF(E609&gt;0,"U11",0)))))</f>
        <v>0</v>
      </c>
      <c r="E609" s="113">
        <f>IFERROR(IF(Table10[[#This Row],[Year]]&gt;0,$E$1-Table10[[#This Row],[Year]],0),"")</f>
        <v>0</v>
      </c>
    </row>
    <row r="610" spans="1:8">
      <c r="A610" s="178">
        <v>1607</v>
      </c>
      <c r="B610" s="185" t="s">
        <v>728</v>
      </c>
      <c r="C610" s="179" t="s">
        <v>101</v>
      </c>
      <c r="D610" s="113" t="str">
        <f>IF(Table10[[#This Row],[Current Age]]&gt;19,"Men's",IF(E610&gt;15,"U19",IF(E610&gt;13,"U15",IF(E610&gt;11,"U13",IF(E610&gt;0,"U11",0)))))</f>
        <v>Men's</v>
      </c>
      <c r="E610" s="113">
        <f>IFERROR(IF(Table10[[#This Row],[Year]]&gt;0,$E$1-Table10[[#This Row],[Year]],0),"")</f>
        <v>20</v>
      </c>
      <c r="F610" s="113">
        <v>2005</v>
      </c>
      <c r="G610" s="113">
        <v>2</v>
      </c>
      <c r="H610" s="113">
        <v>5</v>
      </c>
    </row>
    <row r="611" spans="1:8">
      <c r="A611" s="18">
        <v>1608</v>
      </c>
      <c r="B611" s="186" t="s">
        <v>729</v>
      </c>
      <c r="C611" s="17" t="s">
        <v>101</v>
      </c>
      <c r="D611" s="113">
        <f>IF(Table10[[#This Row],[Current Age]]&gt;19,"Men's",IF(E611&gt;15,"U19",IF(E611&gt;13,"U15",IF(E611&gt;11,"U13",IF(E611&gt;0,"U11",0)))))</f>
        <v>0</v>
      </c>
      <c r="E611" s="113">
        <f>IFERROR(IF(Table10[[#This Row],[Year]]&gt;0,$E$1-Table10[[#This Row],[Year]],0),"")</f>
        <v>0</v>
      </c>
    </row>
    <row r="612" spans="1:8">
      <c r="A612" s="178">
        <v>1609</v>
      </c>
      <c r="B612" s="185" t="s">
        <v>730</v>
      </c>
      <c r="C612" s="179" t="s">
        <v>101</v>
      </c>
      <c r="D612" s="113">
        <f>IF(Table10[[#This Row],[Current Age]]&gt;19,"Men's",IF(E612&gt;15,"U19",IF(E612&gt;13,"U15",IF(E612&gt;11,"U13",IF(E612&gt;0,"U11",0)))))</f>
        <v>0</v>
      </c>
      <c r="E612" s="113">
        <f>IFERROR(IF(Table10[[#This Row],[Year]]&gt;0,$E$1-Table10[[#This Row],[Year]],0),"")</f>
        <v>0</v>
      </c>
    </row>
    <row r="613" spans="1:8">
      <c r="A613" s="18">
        <v>1610</v>
      </c>
      <c r="B613" s="186" t="s">
        <v>731</v>
      </c>
      <c r="C613" s="17" t="s">
        <v>298</v>
      </c>
      <c r="D613" s="113">
        <f>IF(Table10[[#This Row],[Current Age]]&gt;19,"Men's",IF(E613&gt;15,"U19",IF(E613&gt;13,"U15",IF(E613&gt;11,"U13",IF(E613&gt;0,"U11",0)))))</f>
        <v>0</v>
      </c>
      <c r="E613" s="113">
        <f>IFERROR(IF(Table10[[#This Row],[Year]]&gt;0,$E$1-Table10[[#This Row],[Year]],0),"")</f>
        <v>0</v>
      </c>
    </row>
    <row r="614" spans="1:8">
      <c r="A614" s="178">
        <v>1611</v>
      </c>
      <c r="B614" s="185" t="s">
        <v>732</v>
      </c>
      <c r="C614" s="179" t="s">
        <v>101</v>
      </c>
      <c r="D614" s="113" t="str">
        <f>IF(Table10[[#This Row],[Current Age]]&gt;19,"Men's",IF(E614&gt;15,"U19",IF(E614&gt;13,"U15",IF(E614&gt;11,"U13",IF(E614&gt;0,"U11",0)))))</f>
        <v>U19</v>
      </c>
      <c r="E614" s="113">
        <f>IFERROR(IF(Table10[[#This Row],[Year]]&gt;0,$E$1-Table10[[#This Row],[Year]],0),"")</f>
        <v>18</v>
      </c>
      <c r="F614" s="113">
        <v>2007</v>
      </c>
      <c r="G614" s="113">
        <v>5</v>
      </c>
      <c r="H614" s="113">
        <v>6</v>
      </c>
    </row>
    <row r="615" spans="1:8">
      <c r="A615" s="18">
        <v>1612</v>
      </c>
      <c r="B615" s="186" t="s">
        <v>733</v>
      </c>
      <c r="C615" s="17" t="s">
        <v>101</v>
      </c>
      <c r="D615" s="113">
        <f>IF(Table10[[#This Row],[Current Age]]&gt;19,"Men's",IF(E615&gt;15,"U19",IF(E615&gt;13,"U15",IF(E615&gt;11,"U13",IF(E615&gt;0,"U11",0)))))</f>
        <v>0</v>
      </c>
      <c r="E615" s="113">
        <f>IFERROR(IF(Table10[[#This Row],[Year]]&gt;0,$E$1-Table10[[#This Row],[Year]],0),"")</f>
        <v>0</v>
      </c>
    </row>
    <row r="616" spans="1:8">
      <c r="A616" s="178">
        <v>1613</v>
      </c>
      <c r="B616" s="185" t="s">
        <v>734</v>
      </c>
      <c r="C616" s="179" t="s">
        <v>101</v>
      </c>
      <c r="D616" s="113">
        <f>IF(Table10[[#This Row],[Current Age]]&gt;19,"Men's",IF(E616&gt;15,"U19",IF(E616&gt;13,"U15",IF(E616&gt;11,"U13",IF(E616&gt;0,"U11",0)))))</f>
        <v>0</v>
      </c>
      <c r="E616" s="113">
        <f>IFERROR(IF(Table10[[#This Row],[Year]]&gt;0,$E$1-Table10[[#This Row],[Year]],0),"")</f>
        <v>0</v>
      </c>
    </row>
    <row r="617" spans="1:8">
      <c r="A617" s="18">
        <v>1614</v>
      </c>
      <c r="B617" s="186" t="s">
        <v>735</v>
      </c>
      <c r="C617" s="17" t="s">
        <v>101</v>
      </c>
      <c r="D617" s="113">
        <f>IF(Table10[[#This Row],[Current Age]]&gt;19,"Men's",IF(E617&gt;15,"U19",IF(E617&gt;13,"U15",IF(E617&gt;11,"U13",IF(E617&gt;0,"U11",0)))))</f>
        <v>0</v>
      </c>
      <c r="E617" s="113">
        <f>IFERROR(IF(Table10[[#This Row],[Year]]&gt;0,$E$1-Table10[[#This Row],[Year]],0),"")</f>
        <v>0</v>
      </c>
    </row>
    <row r="618" spans="1:8">
      <c r="A618" s="178">
        <v>1615</v>
      </c>
      <c r="B618" s="185" t="s">
        <v>736</v>
      </c>
      <c r="C618" s="179" t="s">
        <v>101</v>
      </c>
      <c r="D618" s="113" t="str">
        <f>IF(Table10[[#This Row],[Current Age]]&gt;19,"Men's",IF(E618&gt;15,"U19",IF(E618&gt;13,"U15",IF(E618&gt;11,"U13",IF(E618&gt;0,"U11",0)))))</f>
        <v>U19</v>
      </c>
      <c r="E618" s="113">
        <f>IFERROR(IF(Table10[[#This Row],[Year]]&gt;0,$E$1-Table10[[#This Row],[Year]],0),"")</f>
        <v>19</v>
      </c>
      <c r="F618" s="113">
        <v>2006</v>
      </c>
      <c r="G618" s="113">
        <v>3</v>
      </c>
      <c r="H618" s="113">
        <v>24</v>
      </c>
    </row>
    <row r="619" spans="1:8">
      <c r="A619" s="18">
        <v>1616</v>
      </c>
      <c r="B619" s="186" t="s">
        <v>737</v>
      </c>
      <c r="C619" s="17" t="s">
        <v>101</v>
      </c>
      <c r="D619" s="113">
        <f>IF(Table10[[#This Row],[Current Age]]&gt;19,"Men's",IF(E619&gt;15,"U19",IF(E619&gt;13,"U15",IF(E619&gt;11,"U13",IF(E619&gt;0,"U11",0)))))</f>
        <v>0</v>
      </c>
      <c r="E619" s="113">
        <f>IFERROR(IF(Table10[[#This Row],[Year]]&gt;0,$E$1-Table10[[#This Row],[Year]],0),"")</f>
        <v>0</v>
      </c>
    </row>
    <row r="620" spans="1:8">
      <c r="A620" s="178">
        <v>1617</v>
      </c>
      <c r="B620" s="185" t="s">
        <v>738</v>
      </c>
      <c r="C620" s="179" t="s">
        <v>101</v>
      </c>
      <c r="D620" s="113">
        <f>IF(Table10[[#This Row],[Current Age]]&gt;19,"Men's",IF(E620&gt;15,"U19",IF(E620&gt;13,"U15",IF(E620&gt;11,"U13",IF(E620&gt;0,"U11",0)))))</f>
        <v>0</v>
      </c>
      <c r="E620" s="113">
        <f>IFERROR(IF(Table10[[#This Row],[Year]]&gt;0,$E$1-Table10[[#This Row],[Year]],0),"")</f>
        <v>0</v>
      </c>
    </row>
    <row r="621" spans="1:8">
      <c r="A621" s="18">
        <v>1618</v>
      </c>
      <c r="B621" s="186" t="s">
        <v>739</v>
      </c>
      <c r="C621" s="17" t="s">
        <v>101</v>
      </c>
      <c r="D621" s="113">
        <f>IF(Table10[[#This Row],[Current Age]]&gt;19,"Men's",IF(E621&gt;15,"U19",IF(E621&gt;13,"U15",IF(E621&gt;11,"U13",IF(E621&gt;0,"U11",0)))))</f>
        <v>0</v>
      </c>
      <c r="E621" s="113">
        <f>IFERROR(IF(Table10[[#This Row],[Year]]&gt;0,$E$1-Table10[[#This Row],[Year]],0),"")</f>
        <v>0</v>
      </c>
    </row>
    <row r="622" spans="1:8">
      <c r="A622" s="178">
        <v>1619</v>
      </c>
      <c r="B622" s="185" t="s">
        <v>740</v>
      </c>
      <c r="C622" s="179" t="s">
        <v>171</v>
      </c>
      <c r="D622" s="113" t="s">
        <v>741</v>
      </c>
      <c r="E622" s="113">
        <v>16</v>
      </c>
      <c r="F622" s="113">
        <v>2009</v>
      </c>
      <c r="G622" s="113">
        <v>6</v>
      </c>
      <c r="H622" s="113">
        <v>2</v>
      </c>
    </row>
    <row r="623" spans="1:8">
      <c r="A623" s="18">
        <v>1620</v>
      </c>
      <c r="B623" s="186" t="s">
        <v>742</v>
      </c>
      <c r="C623" s="17" t="s">
        <v>101</v>
      </c>
      <c r="D623" s="113">
        <f>IF(Table10[[#This Row],[Current Age]]&gt;19,"Men's",IF(E623&gt;15,"U19",IF(E623&gt;13,"U15",IF(E623&gt;11,"U13",IF(E623&gt;0,"U11",0)))))</f>
        <v>0</v>
      </c>
      <c r="E623" s="113">
        <f>IFERROR(IF(Table10[[#This Row],[Year]]&gt;0,$E$1-Table10[[#This Row],[Year]],0),"")</f>
        <v>0</v>
      </c>
    </row>
    <row r="624" spans="1:8">
      <c r="A624" s="178">
        <v>1621</v>
      </c>
      <c r="B624" s="185" t="s">
        <v>743</v>
      </c>
      <c r="C624" s="179" t="s">
        <v>25</v>
      </c>
      <c r="D624" s="113" t="str">
        <f>IF(Table10[[#This Row],[Current Age]]&gt;19,"Men's",IF(E624&gt;15,"U19",IF(E624&gt;13,"U15",IF(E624&gt;11,"U13",IF(E624&gt;0,"U11",0)))))</f>
        <v>Men's</v>
      </c>
      <c r="E624" s="113">
        <f>IFERROR(IF(Table10[[#This Row],[Year]]&gt;0,$E$1-Table10[[#This Row],[Year]],0),"")</f>
        <v>21</v>
      </c>
      <c r="F624" s="113">
        <v>2004</v>
      </c>
      <c r="G624" s="113">
        <v>4</v>
      </c>
      <c r="H624" s="113">
        <v>9</v>
      </c>
    </row>
    <row r="625" spans="1:8">
      <c r="A625" s="18">
        <v>1622</v>
      </c>
      <c r="B625" s="186" t="s">
        <v>744</v>
      </c>
      <c r="C625" s="17" t="s">
        <v>101</v>
      </c>
      <c r="D625" s="113">
        <f>IF(Table10[[#This Row],[Current Age]]&gt;19,"Men's",IF(E625&gt;15,"U19",IF(E625&gt;13,"U15",IF(E625&gt;11,"U13",IF(E625&gt;0,"U11",0)))))</f>
        <v>0</v>
      </c>
      <c r="E625" s="113">
        <f>IFERROR(IF(Table10[[#This Row],[Year]]&gt;0,$E$1-Table10[[#This Row],[Year]],0),"")</f>
        <v>0</v>
      </c>
    </row>
    <row r="626" spans="1:8">
      <c r="A626" s="178">
        <v>1623</v>
      </c>
      <c r="B626" s="185" t="s">
        <v>745</v>
      </c>
      <c r="C626" s="179" t="s">
        <v>101</v>
      </c>
      <c r="D626" s="113">
        <f>IF(Table10[[#This Row],[Current Age]]&gt;19,"Men's",IF(E626&gt;15,"U19",IF(E626&gt;13,"U15",IF(E626&gt;11,"U13",IF(E626&gt;0,"U11",0)))))</f>
        <v>0</v>
      </c>
      <c r="E626" s="113">
        <f>IFERROR(IF(Table10[[#This Row],[Year]]&gt;0,$E$1-Table10[[#This Row],[Year]],0),"")</f>
        <v>0</v>
      </c>
    </row>
    <row r="627" spans="1:8">
      <c r="A627" s="18">
        <v>1624</v>
      </c>
      <c r="B627" s="186" t="s">
        <v>746</v>
      </c>
      <c r="C627" s="17" t="s">
        <v>101</v>
      </c>
      <c r="D627" s="113">
        <f>IF(Table10[[#This Row],[Current Age]]&gt;19,"Men's",IF(E627&gt;15,"U19",IF(E627&gt;13,"U15",IF(E627&gt;11,"U13",IF(E627&gt;0,"U11",0)))))</f>
        <v>0</v>
      </c>
      <c r="E627" s="113">
        <f>IFERROR(IF(Table10[[#This Row],[Year]]&gt;0,$E$1-Table10[[#This Row],[Year]],0),"")</f>
        <v>0</v>
      </c>
    </row>
    <row r="628" spans="1:8">
      <c r="A628" s="178">
        <v>1625</v>
      </c>
      <c r="B628" s="185" t="s">
        <v>747</v>
      </c>
      <c r="C628" s="179" t="s">
        <v>101</v>
      </c>
      <c r="D628" s="113" t="str">
        <f>IF(Table10[[#This Row],[Current Age]]&gt;19,"Men's",IF(E628&gt;15,"U19",IF(E628&gt;13,"U15",IF(E628&gt;11,"U13",IF(E628&gt;0,"U11",0)))))</f>
        <v>U19</v>
      </c>
      <c r="E628" s="113">
        <f>IFERROR(IF(Table10[[#This Row],[Year]]&gt;0,$E$1-Table10[[#This Row],[Year]],0),"")</f>
        <v>18</v>
      </c>
      <c r="F628" s="113">
        <v>2007</v>
      </c>
      <c r="G628" s="113">
        <v>6</v>
      </c>
      <c r="H628" s="113">
        <v>24</v>
      </c>
    </row>
    <row r="629" spans="1:8">
      <c r="A629" s="18">
        <v>1626</v>
      </c>
      <c r="B629" s="186" t="s">
        <v>748</v>
      </c>
      <c r="C629" s="17" t="s">
        <v>101</v>
      </c>
      <c r="D629" s="113">
        <f>IF(Table10[[#This Row],[Current Age]]&gt;19,"Men's",IF(E629&gt;15,"U19",IF(E629&gt;13,"U15",IF(E629&gt;11,"U13",IF(E629&gt;0,"U11",0)))))</f>
        <v>0</v>
      </c>
      <c r="E629" s="113">
        <f>IFERROR(IF(Table10[[#This Row],[Year]]&gt;0,$E$1-Table10[[#This Row],[Year]],0),"")</f>
        <v>0</v>
      </c>
    </row>
    <row r="630" spans="1:8">
      <c r="A630" s="178">
        <v>1627</v>
      </c>
      <c r="B630" s="185" t="s">
        <v>749</v>
      </c>
      <c r="C630" s="179" t="s">
        <v>101</v>
      </c>
      <c r="D630" s="113">
        <f>IF(Table10[[#This Row],[Current Age]]&gt;19,"Men's",IF(E630&gt;15,"U19",IF(E630&gt;13,"U15",IF(E630&gt;11,"U13",IF(E630&gt;0,"U11",0)))))</f>
        <v>0</v>
      </c>
      <c r="E630" s="113">
        <f>IFERROR(IF(Table10[[#This Row],[Year]]&gt;0,$E$1-Table10[[#This Row],[Year]],0),"")</f>
        <v>0</v>
      </c>
    </row>
    <row r="631" spans="1:8">
      <c r="A631" s="18">
        <v>1628</v>
      </c>
      <c r="B631" s="186" t="s">
        <v>750</v>
      </c>
      <c r="C631" s="17" t="s">
        <v>101</v>
      </c>
      <c r="D631" s="113" t="str">
        <f>IF(Table10[[#This Row],[Current Age]]&gt;19,"Men's",IF(E631&gt;15,"U19",IF(E631&gt;13,"U15",IF(E631&gt;11,"U13",IF(E631&gt;0,"U11",0)))))</f>
        <v>Men's</v>
      </c>
      <c r="E631" s="113">
        <f>IFERROR(IF(Table10[[#This Row],[Year]]&gt;0,$E$1-Table10[[#This Row],[Year]],0),"")</f>
        <v>20</v>
      </c>
      <c r="F631" s="113">
        <v>2005</v>
      </c>
      <c r="G631" s="113">
        <v>10</v>
      </c>
      <c r="H631" s="113">
        <v>4</v>
      </c>
    </row>
    <row r="632" spans="1:8">
      <c r="A632" s="178">
        <v>1629</v>
      </c>
      <c r="B632" s="185" t="s">
        <v>751</v>
      </c>
      <c r="C632" s="179" t="s">
        <v>101</v>
      </c>
      <c r="D632" s="113" t="str">
        <f>IF(Table10[[#This Row],[Current Age]]&gt;19,"Men's",IF(E632&gt;15,"U19",IF(E632&gt;13,"U15",IF(E632&gt;11,"U13",IF(E632&gt;0,"U11",0)))))</f>
        <v>U19</v>
      </c>
      <c r="E632" s="113">
        <f>IFERROR(IF(Table10[[#This Row],[Year]]&gt;0,$E$1-Table10[[#This Row],[Year]],0),"")</f>
        <v>18</v>
      </c>
      <c r="F632" s="113">
        <v>2007</v>
      </c>
    </row>
    <row r="633" spans="1:8">
      <c r="A633" s="18">
        <v>1630</v>
      </c>
      <c r="B633" s="186" t="s">
        <v>752</v>
      </c>
      <c r="C633" s="17" t="s">
        <v>101</v>
      </c>
      <c r="D633" s="113">
        <f>IF(Table10[[#This Row],[Current Age]]&gt;19,"Men's",IF(E633&gt;15,"U19",IF(E633&gt;13,"U15",IF(E633&gt;11,"U13",IF(E633&gt;0,"U11",0)))))</f>
        <v>0</v>
      </c>
      <c r="E633" s="113">
        <f>IFERROR(IF(Table10[[#This Row],[Year]]&gt;0,$E$1-Table10[[#This Row],[Year]],0),"")</f>
        <v>0</v>
      </c>
    </row>
    <row r="634" spans="1:8">
      <c r="A634" s="178">
        <v>1631</v>
      </c>
      <c r="B634" s="185" t="s">
        <v>753</v>
      </c>
      <c r="C634" s="179" t="s">
        <v>101</v>
      </c>
      <c r="D634" s="113">
        <f>IF(Table10[[#This Row],[Current Age]]&gt;19,"Men's",IF(E634&gt;15,"U19",IF(E634&gt;13,"U15",IF(E634&gt;11,"U13",IF(E634&gt;0,"U11",0)))))</f>
        <v>0</v>
      </c>
      <c r="E634" s="113">
        <f>IFERROR(IF(Table10[[#This Row],[Year]]&gt;0,$E$1-Table10[[#This Row],[Year]],0),"")</f>
        <v>0</v>
      </c>
    </row>
    <row r="635" spans="1:8">
      <c r="A635" s="18">
        <v>1632</v>
      </c>
      <c r="B635" s="186" t="s">
        <v>754</v>
      </c>
      <c r="C635" s="17" t="s">
        <v>101</v>
      </c>
      <c r="D635" s="113" t="str">
        <f>IF(Table10[[#This Row],[Current Age]]&gt;19,"Men's",IF(E635&gt;15,"U19",IF(E635&gt;13,"U15",IF(E635&gt;11,"U13",IF(E635&gt;0,"U11",0)))))</f>
        <v>Men's</v>
      </c>
      <c r="E635" s="113">
        <f>IFERROR(IF(Table10[[#This Row],[Year]]&gt;0,$E$1-Table10[[#This Row],[Year]],0),"")</f>
        <v>20</v>
      </c>
      <c r="F635" s="113">
        <v>2005</v>
      </c>
      <c r="G635" s="113">
        <v>12</v>
      </c>
      <c r="H635" s="113">
        <v>19</v>
      </c>
    </row>
    <row r="636" spans="1:8">
      <c r="A636" s="178">
        <v>1633</v>
      </c>
      <c r="B636" s="185" t="s">
        <v>755</v>
      </c>
      <c r="C636" s="179" t="s">
        <v>101</v>
      </c>
      <c r="D636" s="113">
        <f>IF(Table10[[#This Row],[Current Age]]&gt;19,"Men's",IF(E636&gt;15,"U19",IF(E636&gt;13,"U15",IF(E636&gt;11,"U13",IF(E636&gt;0,"U11",0)))))</f>
        <v>0</v>
      </c>
      <c r="E636" s="113">
        <f>IFERROR(IF(Table10[[#This Row],[Year]]&gt;0,$E$1-Table10[[#This Row],[Year]],0),"")</f>
        <v>0</v>
      </c>
    </row>
    <row r="637" spans="1:8">
      <c r="A637" s="18">
        <v>1634</v>
      </c>
      <c r="B637" s="186" t="s">
        <v>756</v>
      </c>
      <c r="C637" s="17" t="s">
        <v>101</v>
      </c>
      <c r="D637" s="113">
        <f>IF(Table10[[#This Row],[Current Age]]&gt;19,"Men's",IF(E637&gt;15,"U19",IF(E637&gt;13,"U15",IF(E637&gt;11,"U13",IF(E637&gt;0,"U11",0)))))</f>
        <v>0</v>
      </c>
      <c r="E637" s="113">
        <f>IFERROR(IF(Table10[[#This Row],[Year]]&gt;0,$E$1-Table10[[#This Row],[Year]],0),"")</f>
        <v>0</v>
      </c>
    </row>
    <row r="638" spans="1:8">
      <c r="A638" s="178">
        <v>1635</v>
      </c>
      <c r="B638" s="185" t="s">
        <v>757</v>
      </c>
      <c r="C638" s="179" t="s">
        <v>101</v>
      </c>
      <c r="D638" s="113" t="str">
        <f>IF(Table10[[#This Row],[Current Age]]&gt;19,"Men's",IF(E638&gt;15,"U19",IF(E638&gt;13,"U15",IF(E638&gt;11,"U13",IF(E638&gt;0,"U11",0)))))</f>
        <v>Men's</v>
      </c>
      <c r="E638" s="113">
        <f>IFERROR(IF(Table10[[#This Row],[Year]]&gt;0,$E$1-Table10[[#This Row],[Year]],0),"")</f>
        <v>23</v>
      </c>
      <c r="F638" s="113">
        <v>2002</v>
      </c>
      <c r="G638" s="113">
        <v>6</v>
      </c>
      <c r="H638" s="113">
        <v>23</v>
      </c>
    </row>
    <row r="639" spans="1:8">
      <c r="A639" s="18">
        <v>1636</v>
      </c>
      <c r="B639" s="186" t="s">
        <v>758</v>
      </c>
      <c r="C639" s="17" t="s">
        <v>101</v>
      </c>
      <c r="D639" s="113">
        <f>IF(Table10[[#This Row],[Current Age]]&gt;19,"Men's",IF(E639&gt;15,"U19",IF(E639&gt;13,"U15",IF(E639&gt;11,"U13",IF(E639&gt;0,"U11",0)))))</f>
        <v>0</v>
      </c>
      <c r="E639" s="113">
        <f>IFERROR(IF(Table10[[#This Row],[Year]]&gt;0,$E$1-Table10[[#This Row],[Year]],0),"")</f>
        <v>0</v>
      </c>
    </row>
    <row r="640" spans="1:8">
      <c r="A640" s="178">
        <v>1637</v>
      </c>
      <c r="B640" s="185" t="s">
        <v>759</v>
      </c>
      <c r="C640" s="179" t="s">
        <v>101</v>
      </c>
      <c r="D640" s="113">
        <f>IF(Table10[[#This Row],[Current Age]]&gt;19,"Men's",IF(E640&gt;15,"U19",IF(E640&gt;13,"U15",IF(E640&gt;11,"U13",IF(E640&gt;0,"U11",0)))))</f>
        <v>0</v>
      </c>
      <c r="E640" s="113">
        <f>IFERROR(IF(Table10[[#This Row],[Year]]&gt;0,$E$1-Table10[[#This Row],[Year]],0),"")</f>
        <v>0</v>
      </c>
    </row>
    <row r="641" spans="1:5">
      <c r="A641" s="18">
        <v>1638</v>
      </c>
      <c r="B641" s="186" t="s">
        <v>760</v>
      </c>
      <c r="C641" s="17" t="s">
        <v>101</v>
      </c>
      <c r="D641" s="113">
        <f>IF(Table10[[#This Row],[Current Age]]&gt;19,"Men's",IF(E641&gt;15,"U19",IF(E641&gt;13,"U15",IF(E641&gt;11,"U13",IF(E641&gt;0,"U11",0)))))</f>
        <v>0</v>
      </c>
      <c r="E641" s="113">
        <f>IFERROR(IF(Table10[[#This Row],[Year]]&gt;0,$E$1-Table10[[#This Row],[Year]],0),"")</f>
        <v>0</v>
      </c>
    </row>
    <row r="642" spans="1:5">
      <c r="A642" s="178">
        <v>1639</v>
      </c>
      <c r="B642" s="185" t="s">
        <v>761</v>
      </c>
      <c r="C642" s="179" t="s">
        <v>101</v>
      </c>
      <c r="D642" s="113">
        <f>IF(Table10[[#This Row],[Current Age]]&gt;19,"Men's",IF(E642&gt;15,"U19",IF(E642&gt;13,"U15",IF(E642&gt;11,"U13",IF(E642&gt;0,"U11",0)))))</f>
        <v>0</v>
      </c>
      <c r="E642" s="113">
        <f>IFERROR(IF(Table10[[#This Row],[Year]]&gt;0,$E$1-Table10[[#This Row],[Year]],0),"")</f>
        <v>0</v>
      </c>
    </row>
    <row r="643" spans="1:5">
      <c r="A643" s="18">
        <v>1640</v>
      </c>
      <c r="B643" s="186" t="s">
        <v>762</v>
      </c>
      <c r="C643" s="17" t="s">
        <v>101</v>
      </c>
      <c r="D643" s="113">
        <f>IF(Table10[[#This Row],[Current Age]]&gt;19,"Men's",IF(E643&gt;15,"U19",IF(E643&gt;13,"U15",IF(E643&gt;11,"U13",IF(E643&gt;0,"U11",0)))))</f>
        <v>0</v>
      </c>
      <c r="E643" s="113">
        <f>IFERROR(IF(Table10[[#This Row],[Year]]&gt;0,$E$1-Table10[[#This Row],[Year]],0),"")</f>
        <v>0</v>
      </c>
    </row>
    <row r="644" spans="1:5">
      <c r="A644" s="178">
        <v>1641</v>
      </c>
      <c r="B644" s="185" t="s">
        <v>763</v>
      </c>
      <c r="C644" s="179" t="s">
        <v>109</v>
      </c>
      <c r="D644" s="113">
        <f>IF(Table10[[#This Row],[Current Age]]&gt;19,"Men's",IF(E644&gt;15,"U19",IF(E644&gt;13,"U15",IF(E644&gt;11,"U13",IF(E644&gt;0,"U11",0)))))</f>
        <v>0</v>
      </c>
      <c r="E644" s="113">
        <f>IFERROR(IF(Table10[[#This Row],[Year]]&gt;0,$E$1-Table10[[#This Row],[Year]],0),"")</f>
        <v>0</v>
      </c>
    </row>
    <row r="645" spans="1:5">
      <c r="A645" s="18">
        <v>1642</v>
      </c>
      <c r="B645" s="186" t="s">
        <v>764</v>
      </c>
      <c r="C645" s="17" t="s">
        <v>109</v>
      </c>
      <c r="D645" s="113">
        <f>IF(Table10[[#This Row],[Current Age]]&gt;19,"Men's",IF(E645&gt;15,"U19",IF(E645&gt;13,"U15",IF(E645&gt;11,"U13",IF(E645&gt;0,"U11",0)))))</f>
        <v>0</v>
      </c>
      <c r="E645" s="113">
        <f>IFERROR(IF(Table10[[#This Row],[Year]]&gt;0,$E$1-Table10[[#This Row],[Year]],0),"")</f>
        <v>0</v>
      </c>
    </row>
    <row r="646" spans="1:5">
      <c r="A646" s="178">
        <v>1643</v>
      </c>
      <c r="B646" s="185" t="s">
        <v>765</v>
      </c>
      <c r="C646" s="179" t="s">
        <v>119</v>
      </c>
      <c r="D646" s="113">
        <f>IF(Table10[[#This Row],[Current Age]]&gt;19,"Men's",IF(E646&gt;15,"U19",IF(E646&gt;13,"U15",IF(E646&gt;11,"U13",IF(E646&gt;0,"U11",0)))))</f>
        <v>0</v>
      </c>
      <c r="E646" s="113">
        <f>IFERROR(IF(Table10[[#This Row],[Year]]&gt;0,$E$1-Table10[[#This Row],[Year]],0),"")</f>
        <v>0</v>
      </c>
    </row>
    <row r="647" spans="1:5">
      <c r="A647" s="18">
        <v>1644</v>
      </c>
      <c r="B647" s="186" t="s">
        <v>766</v>
      </c>
      <c r="C647" s="17" t="s">
        <v>109</v>
      </c>
      <c r="D647" s="113">
        <f>IF(Table10[[#This Row],[Current Age]]&gt;19,"Men's",IF(E647&gt;15,"U19",IF(E647&gt;13,"U15",IF(E647&gt;11,"U13",IF(E647&gt;0,"U11",0)))))</f>
        <v>0</v>
      </c>
      <c r="E647" s="113">
        <f>IFERROR(IF(Table10[[#This Row],[Year]]&gt;0,$E$1-Table10[[#This Row],[Year]],0),"")</f>
        <v>0</v>
      </c>
    </row>
    <row r="648" spans="1:5">
      <c r="A648" s="178">
        <v>1645</v>
      </c>
      <c r="B648" s="185" t="s">
        <v>767</v>
      </c>
      <c r="C648" s="179" t="s">
        <v>109</v>
      </c>
      <c r="D648" s="113">
        <f>IF(Table10[[#This Row],[Current Age]]&gt;19,"Men's",IF(E648&gt;15,"U19",IF(E648&gt;13,"U15",IF(E648&gt;11,"U13",IF(E648&gt;0,"U11",0)))))</f>
        <v>0</v>
      </c>
      <c r="E648" s="113">
        <f>IFERROR(IF(Table10[[#This Row],[Year]]&gt;0,$E$1-Table10[[#This Row],[Year]],0),"")</f>
        <v>0</v>
      </c>
    </row>
    <row r="649" spans="1:5">
      <c r="A649" s="18">
        <v>1646</v>
      </c>
      <c r="B649" s="186" t="s">
        <v>768</v>
      </c>
      <c r="C649" s="17" t="s">
        <v>109</v>
      </c>
      <c r="D649" s="113">
        <f>IF(Table10[[#This Row],[Current Age]]&gt;19,"Men's",IF(E649&gt;15,"U19",IF(E649&gt;13,"U15",IF(E649&gt;11,"U13",IF(E649&gt;0,"U11",0)))))</f>
        <v>0</v>
      </c>
      <c r="E649" s="113">
        <f>IFERROR(IF(Table10[[#This Row],[Year]]&gt;0,$E$1-Table10[[#This Row],[Year]],0),"")</f>
        <v>0</v>
      </c>
    </row>
    <row r="650" spans="1:5">
      <c r="A650" s="178">
        <v>1647</v>
      </c>
      <c r="B650" s="185" t="s">
        <v>769</v>
      </c>
      <c r="C650" s="179" t="s">
        <v>109</v>
      </c>
      <c r="D650" s="113">
        <f>IF(Table10[[#This Row],[Current Age]]&gt;19,"Men's",IF(E650&gt;15,"U19",IF(E650&gt;13,"U15",IF(E650&gt;11,"U13",IF(E650&gt;0,"U11",0)))))</f>
        <v>0</v>
      </c>
      <c r="E650" s="113">
        <f>IFERROR(IF(Table10[[#This Row],[Year]]&gt;0,$E$1-Table10[[#This Row],[Year]],0),"")</f>
        <v>0</v>
      </c>
    </row>
    <row r="651" spans="1:5">
      <c r="A651" s="18">
        <v>1648</v>
      </c>
      <c r="B651" s="186" t="s">
        <v>770</v>
      </c>
      <c r="C651" s="17" t="s">
        <v>109</v>
      </c>
      <c r="D651" s="113">
        <f>IF(Table10[[#This Row],[Current Age]]&gt;19,"Men's",IF(E651&gt;15,"U19",IF(E651&gt;13,"U15",IF(E651&gt;11,"U13",IF(E651&gt;0,"U11",0)))))</f>
        <v>0</v>
      </c>
      <c r="E651" s="113">
        <f>IFERROR(IF(Table10[[#This Row],[Year]]&gt;0,$E$1-Table10[[#This Row],[Year]],0),"")</f>
        <v>0</v>
      </c>
    </row>
    <row r="652" spans="1:5">
      <c r="A652" s="178">
        <v>1649</v>
      </c>
      <c r="B652" s="185" t="s">
        <v>771</v>
      </c>
      <c r="C652" s="179" t="s">
        <v>109</v>
      </c>
      <c r="D652" s="113">
        <f>IF(Table10[[#This Row],[Current Age]]&gt;19,"Men's",IF(E652&gt;15,"U19",IF(E652&gt;13,"U15",IF(E652&gt;11,"U13",IF(E652&gt;0,"U11",0)))))</f>
        <v>0</v>
      </c>
      <c r="E652" s="113">
        <f>IFERROR(IF(Table10[[#This Row],[Year]]&gt;0,$E$1-Table10[[#This Row],[Year]],0),"")</f>
        <v>0</v>
      </c>
    </row>
    <row r="653" spans="1:5">
      <c r="A653" s="18">
        <v>1650</v>
      </c>
      <c r="B653" s="186" t="s">
        <v>772</v>
      </c>
      <c r="C653" s="17" t="s">
        <v>109</v>
      </c>
      <c r="D653" s="113">
        <f>IF(Table10[[#This Row],[Current Age]]&gt;19,"Men's",IF(E653&gt;15,"U19",IF(E653&gt;13,"U15",IF(E653&gt;11,"U13",IF(E653&gt;0,"U11",0)))))</f>
        <v>0</v>
      </c>
      <c r="E653" s="113">
        <f>IFERROR(IF(Table10[[#This Row],[Year]]&gt;0,$E$1-Table10[[#This Row],[Year]],0),"")</f>
        <v>0</v>
      </c>
    </row>
    <row r="654" spans="1:5">
      <c r="A654" s="178">
        <v>1651</v>
      </c>
      <c r="B654" s="185" t="s">
        <v>773</v>
      </c>
      <c r="C654" s="179" t="s">
        <v>109</v>
      </c>
      <c r="D654" s="113">
        <f>IF(Table10[[#This Row],[Current Age]]&gt;19,"Men's",IF(E654&gt;15,"U19",IF(E654&gt;13,"U15",IF(E654&gt;11,"U13",IF(E654&gt;0,"U11",0)))))</f>
        <v>0</v>
      </c>
      <c r="E654" s="113">
        <f>IFERROR(IF(Table10[[#This Row],[Year]]&gt;0,$E$1-Table10[[#This Row],[Year]],0),"")</f>
        <v>0</v>
      </c>
    </row>
    <row r="655" spans="1:5">
      <c r="A655" s="18">
        <v>1652</v>
      </c>
      <c r="B655" s="186" t="s">
        <v>774</v>
      </c>
      <c r="C655" s="17" t="s">
        <v>109</v>
      </c>
      <c r="D655" s="113">
        <f>IF(Table10[[#This Row],[Current Age]]&gt;19,"Men's",IF(E655&gt;15,"U19",IF(E655&gt;13,"U15",IF(E655&gt;11,"U13",IF(E655&gt;0,"U11",0)))))</f>
        <v>0</v>
      </c>
      <c r="E655" s="113">
        <f>IFERROR(IF(Table10[[#This Row],[Year]]&gt;0,$E$1-Table10[[#This Row],[Year]],0),"")</f>
        <v>0</v>
      </c>
    </row>
    <row r="656" spans="1:5">
      <c r="A656" s="178">
        <v>1653</v>
      </c>
      <c r="B656" s="185" t="s">
        <v>775</v>
      </c>
      <c r="C656" s="179" t="s">
        <v>109</v>
      </c>
      <c r="D656" s="113">
        <f>IF(Table10[[#This Row],[Current Age]]&gt;19,"Men's",IF(E656&gt;15,"U19",IF(E656&gt;13,"U15",IF(E656&gt;11,"U13",IF(E656&gt;0,"U11",0)))))</f>
        <v>0</v>
      </c>
      <c r="E656" s="113">
        <f>IFERROR(IF(Table10[[#This Row],[Year]]&gt;0,$E$1-Table10[[#This Row],[Year]],0),"")</f>
        <v>0</v>
      </c>
    </row>
    <row r="657" spans="1:5">
      <c r="A657" s="18">
        <v>1654</v>
      </c>
      <c r="B657" s="186" t="s">
        <v>776</v>
      </c>
      <c r="C657" s="17" t="s">
        <v>109</v>
      </c>
      <c r="D657" s="113">
        <f>IF(Table10[[#This Row],[Current Age]]&gt;19,"Men's",IF(E657&gt;15,"U19",IF(E657&gt;13,"U15",IF(E657&gt;11,"U13",IF(E657&gt;0,"U11",0)))))</f>
        <v>0</v>
      </c>
      <c r="E657" s="113">
        <f>IFERROR(IF(Table10[[#This Row],[Year]]&gt;0,$E$1-Table10[[#This Row],[Year]],0),"")</f>
        <v>0</v>
      </c>
    </row>
    <row r="658" spans="1:5">
      <c r="A658" s="178">
        <v>1655</v>
      </c>
      <c r="B658" s="185" t="s">
        <v>777</v>
      </c>
      <c r="C658" s="179" t="s">
        <v>109</v>
      </c>
      <c r="D658" s="113">
        <f>IF(Table10[[#This Row],[Current Age]]&gt;19,"Men's",IF(E658&gt;15,"U19",IF(E658&gt;13,"U15",IF(E658&gt;11,"U13",IF(E658&gt;0,"U11",0)))))</f>
        <v>0</v>
      </c>
      <c r="E658" s="113">
        <f>IFERROR(IF(Table10[[#This Row],[Year]]&gt;0,$E$1-Table10[[#This Row],[Year]],0),"")</f>
        <v>0</v>
      </c>
    </row>
    <row r="659" spans="1:5">
      <c r="A659" s="18">
        <v>1656</v>
      </c>
      <c r="B659" s="186" t="s">
        <v>778</v>
      </c>
      <c r="C659" s="17" t="s">
        <v>109</v>
      </c>
      <c r="D659" s="113">
        <f>IF(Table10[[#This Row],[Current Age]]&gt;19,"Men's",IF(E659&gt;15,"U19",IF(E659&gt;13,"U15",IF(E659&gt;11,"U13",IF(E659&gt;0,"U11",0)))))</f>
        <v>0</v>
      </c>
      <c r="E659" s="113">
        <f>IFERROR(IF(Table10[[#This Row],[Year]]&gt;0,$E$1-Table10[[#This Row],[Year]],0),"")</f>
        <v>0</v>
      </c>
    </row>
    <row r="660" spans="1:5">
      <c r="A660" s="178">
        <v>1657</v>
      </c>
      <c r="B660" s="185" t="s">
        <v>779</v>
      </c>
      <c r="C660" s="179" t="s">
        <v>109</v>
      </c>
      <c r="D660" s="113">
        <f>IF(Table10[[#This Row],[Current Age]]&gt;19,"Men's",IF(E660&gt;15,"U19",IF(E660&gt;13,"U15",IF(E660&gt;11,"U13",IF(E660&gt;0,"U11",0)))))</f>
        <v>0</v>
      </c>
      <c r="E660" s="113">
        <f>IFERROR(IF(Table10[[#This Row],[Year]]&gt;0,$E$1-Table10[[#This Row],[Year]],0),"")</f>
        <v>0</v>
      </c>
    </row>
    <row r="661" spans="1:5">
      <c r="A661" s="18">
        <v>1658</v>
      </c>
      <c r="B661" s="186" t="s">
        <v>780</v>
      </c>
      <c r="C661" s="17" t="s">
        <v>109</v>
      </c>
      <c r="D661" s="113">
        <f>IF(Table10[[#This Row],[Current Age]]&gt;19,"Men's",IF(E661&gt;15,"U19",IF(E661&gt;13,"U15",IF(E661&gt;11,"U13",IF(E661&gt;0,"U11",0)))))</f>
        <v>0</v>
      </c>
      <c r="E661" s="113">
        <f>IFERROR(IF(Table10[[#This Row],[Year]]&gt;0,$E$1-Table10[[#This Row],[Year]],0),"")</f>
        <v>0</v>
      </c>
    </row>
    <row r="662" spans="1:5">
      <c r="A662" s="178">
        <v>1659</v>
      </c>
      <c r="B662" s="185" t="s">
        <v>781</v>
      </c>
      <c r="C662" s="179" t="s">
        <v>109</v>
      </c>
      <c r="D662" s="113">
        <f>IF(Table10[[#This Row],[Current Age]]&gt;19,"Men's",IF(E662&gt;15,"U19",IF(E662&gt;13,"U15",IF(E662&gt;11,"U13",IF(E662&gt;0,"U11",0)))))</f>
        <v>0</v>
      </c>
      <c r="E662" s="113">
        <f>IFERROR(IF(Table10[[#This Row],[Year]]&gt;0,$E$1-Table10[[#This Row],[Year]],0),"")</f>
        <v>0</v>
      </c>
    </row>
    <row r="663" spans="1:5">
      <c r="A663" s="18">
        <v>1660</v>
      </c>
      <c r="B663" s="186" t="s">
        <v>782</v>
      </c>
      <c r="C663" s="17" t="s">
        <v>109</v>
      </c>
      <c r="D663" s="113">
        <f>IF(Table10[[#This Row],[Current Age]]&gt;19,"Men's",IF(E663&gt;15,"U19",IF(E663&gt;13,"U15",IF(E663&gt;11,"U13",IF(E663&gt;0,"U11",0)))))</f>
        <v>0</v>
      </c>
      <c r="E663" s="113">
        <f>IFERROR(IF(Table10[[#This Row],[Year]]&gt;0,$E$1-Table10[[#This Row],[Year]],0),"")</f>
        <v>0</v>
      </c>
    </row>
    <row r="664" spans="1:5">
      <c r="A664" s="178">
        <v>1661</v>
      </c>
      <c r="B664" s="185" t="s">
        <v>783</v>
      </c>
      <c r="C664" s="179" t="s">
        <v>109</v>
      </c>
      <c r="D664" s="113">
        <f>IF(Table10[[#This Row],[Current Age]]&gt;19,"Men's",IF(E664&gt;15,"U19",IF(E664&gt;13,"U15",IF(E664&gt;11,"U13",IF(E664&gt;0,"U11",0)))))</f>
        <v>0</v>
      </c>
      <c r="E664" s="113">
        <f>IFERROR(IF(Table10[[#This Row],[Year]]&gt;0,$E$1-Table10[[#This Row],[Year]],0),"")</f>
        <v>0</v>
      </c>
    </row>
    <row r="665" spans="1:5">
      <c r="A665" s="18">
        <v>1662</v>
      </c>
      <c r="B665" s="186" t="s">
        <v>784</v>
      </c>
      <c r="C665" s="17" t="s">
        <v>109</v>
      </c>
      <c r="D665" s="113">
        <f>IF(Table10[[#This Row],[Current Age]]&gt;19,"Men's",IF(E665&gt;15,"U19",IF(E665&gt;13,"U15",IF(E665&gt;11,"U13",IF(E665&gt;0,"U11",0)))))</f>
        <v>0</v>
      </c>
      <c r="E665" s="113">
        <f>IFERROR(IF(Table10[[#This Row],[Year]]&gt;0,$E$1-Table10[[#This Row],[Year]],0),"")</f>
        <v>0</v>
      </c>
    </row>
    <row r="666" spans="1:5">
      <c r="A666" s="178">
        <v>1663</v>
      </c>
      <c r="B666" s="185" t="s">
        <v>785</v>
      </c>
      <c r="C666" s="179" t="s">
        <v>109</v>
      </c>
      <c r="D666" s="113">
        <f>IF(Table10[[#This Row],[Current Age]]&gt;19,"Men's",IF(E666&gt;15,"U19",IF(E666&gt;13,"U15",IF(E666&gt;11,"U13",IF(E666&gt;0,"U11",0)))))</f>
        <v>0</v>
      </c>
      <c r="E666" s="113">
        <f>IFERROR(IF(Table10[[#This Row],[Year]]&gt;0,$E$1-Table10[[#This Row],[Year]],0),"")</f>
        <v>0</v>
      </c>
    </row>
    <row r="667" spans="1:5">
      <c r="A667" s="18">
        <v>1664</v>
      </c>
      <c r="B667" s="186" t="s">
        <v>786</v>
      </c>
      <c r="C667" s="17" t="s">
        <v>109</v>
      </c>
      <c r="D667" s="113">
        <f>IF(Table10[[#This Row],[Current Age]]&gt;19,"Men's",IF(E667&gt;15,"U19",IF(E667&gt;13,"U15",IF(E667&gt;11,"U13",IF(E667&gt;0,"U11",0)))))</f>
        <v>0</v>
      </c>
      <c r="E667" s="113">
        <f>IFERROR(IF(Table10[[#This Row],[Year]]&gt;0,$E$1-Table10[[#This Row],[Year]],0),"")</f>
        <v>0</v>
      </c>
    </row>
    <row r="668" spans="1:5">
      <c r="A668" s="178">
        <v>1665</v>
      </c>
      <c r="B668" s="185" t="s">
        <v>787</v>
      </c>
      <c r="C668" s="179" t="s">
        <v>109</v>
      </c>
      <c r="D668" s="113">
        <f>IF(Table10[[#This Row],[Current Age]]&gt;19,"Men's",IF(E668&gt;15,"U19",IF(E668&gt;13,"U15",IF(E668&gt;11,"U13",IF(E668&gt;0,"U11",0)))))</f>
        <v>0</v>
      </c>
      <c r="E668" s="113">
        <f>IFERROR(IF(Table10[[#This Row],[Year]]&gt;0,$E$1-Table10[[#This Row],[Year]],0),"")</f>
        <v>0</v>
      </c>
    </row>
    <row r="669" spans="1:5">
      <c r="A669" s="18">
        <v>1666</v>
      </c>
      <c r="B669" s="186" t="s">
        <v>788</v>
      </c>
      <c r="C669" s="17" t="s">
        <v>109</v>
      </c>
      <c r="D669" s="113">
        <f>IF(Table10[[#This Row],[Current Age]]&gt;19,"Men's",IF(E669&gt;15,"U19",IF(E669&gt;13,"U15",IF(E669&gt;11,"U13",IF(E669&gt;0,"U11",0)))))</f>
        <v>0</v>
      </c>
      <c r="E669" s="113">
        <f>IFERROR(IF(Table10[[#This Row],[Year]]&gt;0,$E$1-Table10[[#This Row],[Year]],0),"")</f>
        <v>0</v>
      </c>
    </row>
    <row r="670" spans="1:5">
      <c r="A670" s="178">
        <v>1667</v>
      </c>
      <c r="B670" s="185" t="s">
        <v>789</v>
      </c>
      <c r="C670" s="179" t="s">
        <v>109</v>
      </c>
      <c r="D670" s="113">
        <f>IF(Table10[[#This Row],[Current Age]]&gt;19,"Men's",IF(E670&gt;15,"U19",IF(E670&gt;13,"U15",IF(E670&gt;11,"U13",IF(E670&gt;0,"U11",0)))))</f>
        <v>0</v>
      </c>
      <c r="E670" s="113">
        <f>IFERROR(IF(Table10[[#This Row],[Year]]&gt;0,$E$1-Table10[[#This Row],[Year]],0),"")</f>
        <v>0</v>
      </c>
    </row>
    <row r="671" spans="1:5">
      <c r="A671" s="18">
        <v>1668</v>
      </c>
      <c r="B671" s="186" t="s">
        <v>790</v>
      </c>
      <c r="C671" s="17" t="s">
        <v>109</v>
      </c>
      <c r="D671" s="113">
        <f>IF(Table10[[#This Row],[Current Age]]&gt;19,"Men's",IF(E671&gt;15,"U19",IF(E671&gt;13,"U15",IF(E671&gt;11,"U13",IF(E671&gt;0,"U11",0)))))</f>
        <v>0</v>
      </c>
      <c r="E671" s="113">
        <f>IFERROR(IF(Table10[[#This Row],[Year]]&gt;0,$E$1-Table10[[#This Row],[Year]],0),"")</f>
        <v>0</v>
      </c>
    </row>
    <row r="672" spans="1:5">
      <c r="A672" s="178">
        <v>1669</v>
      </c>
      <c r="B672" s="185" t="s">
        <v>791</v>
      </c>
      <c r="C672" s="179" t="s">
        <v>109</v>
      </c>
      <c r="D672" s="113">
        <f>IF(Table10[[#This Row],[Current Age]]&gt;19,"Men's",IF(E672&gt;15,"U19",IF(E672&gt;13,"U15",IF(E672&gt;11,"U13",IF(E672&gt;0,"U11",0)))))</f>
        <v>0</v>
      </c>
      <c r="E672" s="113">
        <f>IFERROR(IF(Table10[[#This Row],[Year]]&gt;0,$E$1-Table10[[#This Row],[Year]],0),"")</f>
        <v>0</v>
      </c>
    </row>
    <row r="673" spans="1:5">
      <c r="A673" s="18">
        <v>1670</v>
      </c>
      <c r="B673" s="186" t="s">
        <v>792</v>
      </c>
      <c r="C673" s="17" t="s">
        <v>109</v>
      </c>
      <c r="D673" s="113">
        <f>IF(Table10[[#This Row],[Current Age]]&gt;19,"Men's",IF(E673&gt;15,"U19",IF(E673&gt;13,"U15",IF(E673&gt;11,"U13",IF(E673&gt;0,"U11",0)))))</f>
        <v>0</v>
      </c>
      <c r="E673" s="113">
        <f>IFERROR(IF(Table10[[#This Row],[Year]]&gt;0,$E$1-Table10[[#This Row],[Year]],0),"")</f>
        <v>0</v>
      </c>
    </row>
    <row r="674" spans="1:5">
      <c r="A674" s="178">
        <v>1671</v>
      </c>
      <c r="B674" s="185" t="s">
        <v>793</v>
      </c>
      <c r="C674" s="179" t="s">
        <v>109</v>
      </c>
      <c r="D674" s="113">
        <f>IF(Table10[[#This Row],[Current Age]]&gt;19,"Men's",IF(E674&gt;15,"U19",IF(E674&gt;13,"U15",IF(E674&gt;11,"U13",IF(E674&gt;0,"U11",0)))))</f>
        <v>0</v>
      </c>
      <c r="E674" s="113">
        <f>IFERROR(IF(Table10[[#This Row],[Year]]&gt;0,$E$1-Table10[[#This Row],[Year]],0),"")</f>
        <v>0</v>
      </c>
    </row>
    <row r="675" spans="1:5">
      <c r="A675" s="18">
        <v>1672</v>
      </c>
      <c r="B675" s="186" t="s">
        <v>794</v>
      </c>
      <c r="C675" s="17" t="s">
        <v>109</v>
      </c>
      <c r="D675" s="113">
        <f>IF(Table10[[#This Row],[Current Age]]&gt;19,"Men's",IF(E675&gt;15,"U19",IF(E675&gt;13,"U15",IF(E675&gt;11,"U13",IF(E675&gt;0,"U11",0)))))</f>
        <v>0</v>
      </c>
      <c r="E675" s="113">
        <f>IFERROR(IF(Table10[[#This Row],[Year]]&gt;0,$E$1-Table10[[#This Row],[Year]],0),"")</f>
        <v>0</v>
      </c>
    </row>
    <row r="676" spans="1:5">
      <c r="A676" s="178">
        <v>1673</v>
      </c>
      <c r="B676" s="185" t="s">
        <v>795</v>
      </c>
      <c r="C676" s="179" t="s">
        <v>109</v>
      </c>
      <c r="D676" s="113">
        <f>IF(Table10[[#This Row],[Current Age]]&gt;19,"Men's",IF(E676&gt;15,"U19",IF(E676&gt;13,"U15",IF(E676&gt;11,"U13",IF(E676&gt;0,"U11",0)))))</f>
        <v>0</v>
      </c>
      <c r="E676" s="113">
        <f>IFERROR(IF(Table10[[#This Row],[Year]]&gt;0,$E$1-Table10[[#This Row],[Year]],0),"")</f>
        <v>0</v>
      </c>
    </row>
    <row r="677" spans="1:5">
      <c r="A677" s="18">
        <v>1674</v>
      </c>
      <c r="B677" s="186" t="s">
        <v>796</v>
      </c>
      <c r="C677" s="17" t="s">
        <v>109</v>
      </c>
      <c r="D677" s="113">
        <f>IF(Table10[[#This Row],[Current Age]]&gt;19,"Men's",IF(E677&gt;15,"U19",IF(E677&gt;13,"U15",IF(E677&gt;11,"U13",IF(E677&gt;0,"U11",0)))))</f>
        <v>0</v>
      </c>
      <c r="E677" s="113">
        <f>IFERROR(IF(Table10[[#This Row],[Year]]&gt;0,$E$1-Table10[[#This Row],[Year]],0),"")</f>
        <v>0</v>
      </c>
    </row>
    <row r="678" spans="1:5">
      <c r="A678" s="178">
        <v>1675</v>
      </c>
      <c r="B678" s="185" t="s">
        <v>797</v>
      </c>
      <c r="C678" s="179" t="s">
        <v>109</v>
      </c>
      <c r="D678" s="113">
        <f>IF(Table10[[#This Row],[Current Age]]&gt;19,"Men's",IF(E678&gt;15,"U19",IF(E678&gt;13,"U15",IF(E678&gt;11,"U13",IF(E678&gt;0,"U11",0)))))</f>
        <v>0</v>
      </c>
      <c r="E678" s="113">
        <f>IFERROR(IF(Table10[[#This Row],[Year]]&gt;0,$E$1-Table10[[#This Row],[Year]],0),"")</f>
        <v>0</v>
      </c>
    </row>
    <row r="679" spans="1:5">
      <c r="A679" s="18">
        <v>1676</v>
      </c>
      <c r="B679" s="186" t="s">
        <v>798</v>
      </c>
      <c r="C679" s="17" t="s">
        <v>109</v>
      </c>
      <c r="D679" s="113">
        <f>IF(Table10[[#This Row],[Current Age]]&gt;19,"Men's",IF(E679&gt;15,"U19",IF(E679&gt;13,"U15",IF(E679&gt;11,"U13",IF(E679&gt;0,"U11",0)))))</f>
        <v>0</v>
      </c>
      <c r="E679" s="113">
        <f>IFERROR(IF(Table10[[#This Row],[Year]]&gt;0,$E$1-Table10[[#This Row],[Year]],0),"")</f>
        <v>0</v>
      </c>
    </row>
    <row r="680" spans="1:5">
      <c r="A680" s="178">
        <v>1677</v>
      </c>
      <c r="B680" s="185" t="s">
        <v>799</v>
      </c>
      <c r="C680" s="179" t="s">
        <v>109</v>
      </c>
      <c r="D680" s="113">
        <f>IF(Table10[[#This Row],[Current Age]]&gt;19,"Men's",IF(E680&gt;15,"U19",IF(E680&gt;13,"U15",IF(E680&gt;11,"U13",IF(E680&gt;0,"U11",0)))))</f>
        <v>0</v>
      </c>
      <c r="E680" s="113">
        <f>IFERROR(IF(Table10[[#This Row],[Year]]&gt;0,$E$1-Table10[[#This Row],[Year]],0),"")</f>
        <v>0</v>
      </c>
    </row>
    <row r="681" spans="1:5">
      <c r="A681" s="18">
        <v>1678</v>
      </c>
      <c r="B681" s="186" t="s">
        <v>800</v>
      </c>
      <c r="C681" s="17" t="s">
        <v>109</v>
      </c>
      <c r="D681" s="113">
        <f>IF(Table10[[#This Row],[Current Age]]&gt;19,"Men's",IF(E681&gt;15,"U19",IF(E681&gt;13,"U15",IF(E681&gt;11,"U13",IF(E681&gt;0,"U11",0)))))</f>
        <v>0</v>
      </c>
      <c r="E681" s="113">
        <f>IFERROR(IF(Table10[[#This Row],[Year]]&gt;0,$E$1-Table10[[#This Row],[Year]],0),"")</f>
        <v>0</v>
      </c>
    </row>
    <row r="682" spans="1:5">
      <c r="A682" s="178">
        <v>1679</v>
      </c>
      <c r="B682" s="185" t="s">
        <v>801</v>
      </c>
      <c r="C682" s="179" t="s">
        <v>25</v>
      </c>
      <c r="D682" s="113">
        <f>IF(Table10[[#This Row],[Current Age]]&gt;19,"Men's",IF(E682&gt;15,"U19",IF(E682&gt;13,"U15",IF(E682&gt;11,"U13",IF(E682&gt;0,"U11",0)))))</f>
        <v>0</v>
      </c>
      <c r="E682" s="113">
        <f>IFERROR(IF(Table10[[#This Row],[Year]]&gt;0,$E$1-Table10[[#This Row],[Year]],0),"")</f>
        <v>0</v>
      </c>
    </row>
    <row r="683" spans="1:5">
      <c r="A683" s="18">
        <v>1680</v>
      </c>
      <c r="B683" s="186" t="s">
        <v>802</v>
      </c>
      <c r="C683" s="17" t="s">
        <v>109</v>
      </c>
      <c r="D683" s="113">
        <f>IF(Table10[[#This Row],[Current Age]]&gt;19,"Men's",IF(E683&gt;15,"U19",IF(E683&gt;13,"U15",IF(E683&gt;11,"U13",IF(E683&gt;0,"U11",0)))))</f>
        <v>0</v>
      </c>
      <c r="E683" s="113">
        <f>IFERROR(IF(Table10[[#This Row],[Year]]&gt;0,$E$1-Table10[[#This Row],[Year]],0),"")</f>
        <v>0</v>
      </c>
    </row>
    <row r="684" spans="1:5">
      <c r="A684" s="178">
        <v>1681</v>
      </c>
      <c r="B684" s="185" t="s">
        <v>803</v>
      </c>
      <c r="C684" s="179" t="s">
        <v>109</v>
      </c>
      <c r="D684" s="113">
        <f>IF(Table10[[#This Row],[Current Age]]&gt;19,"Men's",IF(E684&gt;15,"U19",IF(E684&gt;13,"U15",IF(E684&gt;11,"U13",IF(E684&gt;0,"U11",0)))))</f>
        <v>0</v>
      </c>
      <c r="E684" s="113">
        <f>IFERROR(IF(Table10[[#This Row],[Year]]&gt;0,$E$1-Table10[[#This Row],[Year]],0),"")</f>
        <v>0</v>
      </c>
    </row>
    <row r="685" spans="1:5">
      <c r="A685" s="18">
        <v>1682</v>
      </c>
      <c r="B685" s="186" t="s">
        <v>804</v>
      </c>
      <c r="C685" s="17" t="s">
        <v>109</v>
      </c>
      <c r="D685" s="113">
        <f>IF(Table10[[#This Row],[Current Age]]&gt;19,"Men's",IF(E685&gt;15,"U19",IF(E685&gt;13,"U15",IF(E685&gt;11,"U13",IF(E685&gt;0,"U11",0)))))</f>
        <v>0</v>
      </c>
      <c r="E685" s="113">
        <f>IFERROR(IF(Table10[[#This Row],[Year]]&gt;0,$E$1-Table10[[#This Row],[Year]],0),"")</f>
        <v>0</v>
      </c>
    </row>
    <row r="686" spans="1:5">
      <c r="A686" s="178">
        <v>1683</v>
      </c>
      <c r="B686" s="185" t="s">
        <v>805</v>
      </c>
      <c r="C686" s="179" t="s">
        <v>109</v>
      </c>
      <c r="D686" s="113">
        <f>IF(Table10[[#This Row],[Current Age]]&gt;19,"Men's",IF(E686&gt;15,"U19",IF(E686&gt;13,"U15",IF(E686&gt;11,"U13",IF(E686&gt;0,"U11",0)))))</f>
        <v>0</v>
      </c>
      <c r="E686" s="113">
        <f>IFERROR(IF(Table10[[#This Row],[Year]]&gt;0,$E$1-Table10[[#This Row],[Year]],0),"")</f>
        <v>0</v>
      </c>
    </row>
    <row r="687" spans="1:5">
      <c r="A687" s="18">
        <v>1684</v>
      </c>
      <c r="B687" s="186" t="s">
        <v>806</v>
      </c>
      <c r="C687" s="17" t="s">
        <v>109</v>
      </c>
      <c r="D687" s="113">
        <f>IF(Table10[[#This Row],[Current Age]]&gt;19,"Men's",IF(E687&gt;15,"U19",IF(E687&gt;13,"U15",IF(E687&gt;11,"U13",IF(E687&gt;0,"U11",0)))))</f>
        <v>0</v>
      </c>
      <c r="E687" s="113">
        <f>IFERROR(IF(Table10[[#This Row],[Year]]&gt;0,$E$1-Table10[[#This Row],[Year]],0),"")</f>
        <v>0</v>
      </c>
    </row>
    <row r="688" spans="1:5">
      <c r="A688" s="178">
        <v>1685</v>
      </c>
      <c r="B688" s="185" t="s">
        <v>807</v>
      </c>
      <c r="C688" s="179" t="s">
        <v>109</v>
      </c>
      <c r="D688" s="113">
        <f>IF(Table10[[#This Row],[Current Age]]&gt;19,"Men's",IF(E688&gt;15,"U19",IF(E688&gt;13,"U15",IF(E688&gt;11,"U13",IF(E688&gt;0,"U11",0)))))</f>
        <v>0</v>
      </c>
      <c r="E688" s="113">
        <f>IFERROR(IF(Table10[[#This Row],[Year]]&gt;0,$E$1-Table10[[#This Row],[Year]],0),"")</f>
        <v>0</v>
      </c>
    </row>
    <row r="689" spans="1:8">
      <c r="A689" s="18">
        <v>1686</v>
      </c>
      <c r="B689" s="186" t="s">
        <v>808</v>
      </c>
      <c r="C689" s="17" t="s">
        <v>109</v>
      </c>
      <c r="D689" s="113">
        <f>IF(Table10[[#This Row],[Current Age]]&gt;19,"Men's",IF(E689&gt;15,"U19",IF(E689&gt;13,"U15",IF(E689&gt;11,"U13",IF(E689&gt;0,"U11",0)))))</f>
        <v>0</v>
      </c>
      <c r="E689" s="113">
        <f>IFERROR(IF(Table10[[#This Row],[Year]]&gt;0,$E$1-Table10[[#This Row],[Year]],0),"")</f>
        <v>0</v>
      </c>
    </row>
    <row r="690" spans="1:8">
      <c r="A690" s="178">
        <v>1687</v>
      </c>
      <c r="B690" s="185" t="s">
        <v>809</v>
      </c>
      <c r="C690" s="179" t="s">
        <v>109</v>
      </c>
      <c r="D690" s="113">
        <f>IF(Table10[[#This Row],[Current Age]]&gt;19,"Men's",IF(E690&gt;15,"U19",IF(E690&gt;13,"U15",IF(E690&gt;11,"U13",IF(E690&gt;0,"U11",0)))))</f>
        <v>0</v>
      </c>
      <c r="E690" s="113">
        <f>IFERROR(IF(Table10[[#This Row],[Year]]&gt;0,$E$1-Table10[[#This Row],[Year]],0),"")</f>
        <v>0</v>
      </c>
    </row>
    <row r="691" spans="1:8">
      <c r="A691" s="18">
        <v>1688</v>
      </c>
      <c r="B691" s="186" t="s">
        <v>810</v>
      </c>
      <c r="C691" s="17" t="s">
        <v>129</v>
      </c>
      <c r="D691" s="113">
        <f>IF(Table10[[#This Row],[Current Age]]&gt;19,"Men's",IF(E691&gt;15,"U19",IF(E691&gt;13,"U15",IF(E691&gt;11,"U13",IF(E691&gt;0,"U11",0)))))</f>
        <v>0</v>
      </c>
      <c r="E691" s="113">
        <f>IFERROR(IF(Table10[[#This Row],[Year]]&gt;0,$E$1-Table10[[#This Row],[Year]],0),"")</f>
        <v>0</v>
      </c>
    </row>
    <row r="692" spans="1:8">
      <c r="A692" s="178">
        <v>1689</v>
      </c>
      <c r="B692" s="185" t="s">
        <v>811</v>
      </c>
      <c r="C692" s="179" t="s">
        <v>101</v>
      </c>
      <c r="D692" s="113" t="str">
        <f>IF(Table10[[#This Row],[Current Age]]&gt;19,"Men's",IF(E692&gt;15,"U19",IF(E692&gt;13,"U15",IF(E692&gt;11,"U13",IF(E692&gt;0,"U11",0)))))</f>
        <v>Men's</v>
      </c>
      <c r="E692" s="113">
        <f>IFERROR(IF(Table10[[#This Row],[Year]]&gt;0,$E$1-Table10[[#This Row],[Year]],0),"")</f>
        <v>52</v>
      </c>
      <c r="F692" s="113">
        <v>1973</v>
      </c>
      <c r="G692" s="113">
        <v>7</v>
      </c>
      <c r="H692" s="113">
        <v>23</v>
      </c>
    </row>
    <row r="693" spans="1:8">
      <c r="A693" s="18">
        <v>1690</v>
      </c>
      <c r="B693" s="186" t="s">
        <v>812</v>
      </c>
      <c r="C693" s="17" t="s">
        <v>149</v>
      </c>
      <c r="D693" s="113">
        <f>IF(Table10[[#This Row],[Current Age]]&gt;19,"Men's",IF(E693&gt;15,"U19",IF(E693&gt;13,"U15",IF(E693&gt;11,"U13",IF(E693&gt;0,"U11",0)))))</f>
        <v>0</v>
      </c>
      <c r="E693" s="113">
        <f>IFERROR(IF(Table10[[#This Row],[Year]]&gt;0,$E$1-Table10[[#This Row],[Year]],0),"")</f>
        <v>0</v>
      </c>
    </row>
    <row r="694" spans="1:8">
      <c r="A694" s="178">
        <v>1691</v>
      </c>
      <c r="B694" s="185" t="s">
        <v>813</v>
      </c>
      <c r="C694" s="179" t="s">
        <v>149</v>
      </c>
      <c r="D694" s="113">
        <f>IF(Table10[[#This Row],[Current Age]]&gt;19,"Men's",IF(E694&gt;15,"U19",IF(E694&gt;13,"U15",IF(E694&gt;11,"U13",IF(E694&gt;0,"U11",0)))))</f>
        <v>0</v>
      </c>
      <c r="E694" s="113">
        <f>IFERROR(IF(Table10[[#This Row],[Year]]&gt;0,$E$1-Table10[[#This Row],[Year]],0),"")</f>
        <v>0</v>
      </c>
    </row>
    <row r="695" spans="1:8">
      <c r="A695" s="18">
        <v>1692</v>
      </c>
      <c r="B695" s="186" t="s">
        <v>814</v>
      </c>
      <c r="C695" s="17" t="s">
        <v>171</v>
      </c>
      <c r="D695" s="113">
        <f>IF(Table10[[#This Row],[Current Age]]&gt;19,"Men's",IF(E695&gt;15,"U19",IF(E695&gt;13,"U15",IF(E695&gt;11,"U13",IF(E695&gt;0,"U11",0)))))</f>
        <v>0</v>
      </c>
      <c r="E695" s="113">
        <f>IFERROR(IF(Table10[[#This Row],[Year]]&gt;0,$E$1-Table10[[#This Row],[Year]],0),"")</f>
        <v>0</v>
      </c>
    </row>
    <row r="696" spans="1:8">
      <c r="A696" s="178">
        <v>1693</v>
      </c>
      <c r="B696" s="185" t="s">
        <v>815</v>
      </c>
      <c r="C696" s="179" t="s">
        <v>68</v>
      </c>
      <c r="D696" s="113">
        <f>IF(Table10[[#This Row],[Current Age]]&gt;19,"Men's",IF(E696&gt;15,"U19",IF(E696&gt;13,"U15",IF(E696&gt;11,"U13",IF(E696&gt;0,"U11",0)))))</f>
        <v>0</v>
      </c>
      <c r="E696" s="113">
        <f>IFERROR(IF(Table10[[#This Row],[Year]]&gt;0,$E$1-Table10[[#This Row],[Year]],0),"")</f>
        <v>0</v>
      </c>
    </row>
    <row r="697" spans="1:8">
      <c r="A697" s="18">
        <v>1694</v>
      </c>
      <c r="B697" s="186" t="s">
        <v>816</v>
      </c>
      <c r="C697" s="17" t="s">
        <v>154</v>
      </c>
      <c r="D697" s="113" t="str">
        <f>IF(Table10[[#This Row],[Current Age]]&gt;19,"Men's",IF(E697&gt;15,"U19",IF(E697&gt;13,"U15",IF(E697&gt;11,"U13",IF(E697&gt;0,"U11",0)))))</f>
        <v>U19</v>
      </c>
      <c r="E697" s="113">
        <f>IFERROR(IF(Table10[[#This Row],[Year]]&gt;0,$E$1-Table10[[#This Row],[Year]],0),"")</f>
        <v>18</v>
      </c>
      <c r="F697" s="113">
        <v>2007</v>
      </c>
      <c r="G697" s="113">
        <v>11</v>
      </c>
      <c r="H697" s="113">
        <v>22</v>
      </c>
    </row>
    <row r="698" spans="1:8">
      <c r="A698" s="178">
        <v>1695</v>
      </c>
      <c r="B698" s="185" t="s">
        <v>817</v>
      </c>
      <c r="C698" s="179" t="s">
        <v>112</v>
      </c>
      <c r="D698" s="113">
        <f>IF(Table10[[#This Row],[Current Age]]&gt;19,"Men's",IF(E698&gt;15,"U19",IF(E698&gt;13,"U15",IF(E698&gt;11,"U13",IF(E698&gt;0,"U11",0)))))</f>
        <v>0</v>
      </c>
      <c r="E698" s="113">
        <f>IFERROR(IF(Table10[[#This Row],[Year]]&gt;0,$E$1-Table10[[#This Row],[Year]],0),"")</f>
        <v>0</v>
      </c>
    </row>
    <row r="699" spans="1:8">
      <c r="A699" s="18">
        <v>1696</v>
      </c>
      <c r="B699" s="186" t="s">
        <v>818</v>
      </c>
      <c r="C699" s="17" t="s">
        <v>149</v>
      </c>
      <c r="D699" s="113">
        <f>IF(Table10[[#This Row],[Current Age]]&gt;19,"Men's",IF(E699&gt;15,"U19",IF(E699&gt;13,"U15",IF(E699&gt;11,"U13",IF(E699&gt;0,"U11",0)))))</f>
        <v>0</v>
      </c>
      <c r="E699" s="113">
        <f>IFERROR(IF(Table10[[#This Row],[Year]]&gt;0,$E$1-Table10[[#This Row],[Year]],0),"")</f>
        <v>0</v>
      </c>
    </row>
    <row r="700" spans="1:8">
      <c r="A700" s="178">
        <v>1697</v>
      </c>
      <c r="B700" s="185" t="s">
        <v>819</v>
      </c>
      <c r="C700" s="179" t="s">
        <v>129</v>
      </c>
      <c r="D700" s="113">
        <f>IF(Table10[[#This Row],[Current Age]]&gt;19,"Men's",IF(E700&gt;15,"U19",IF(E700&gt;13,"U15",IF(E700&gt;11,"U13",IF(E700&gt;0,"U11",0)))))</f>
        <v>0</v>
      </c>
      <c r="E700" s="113">
        <f>IFERROR(IF(Table10[[#This Row],[Year]]&gt;0,$E$1-Table10[[#This Row],[Year]],0),"")</f>
        <v>0</v>
      </c>
    </row>
    <row r="701" spans="1:8">
      <c r="A701" s="18">
        <v>1698</v>
      </c>
      <c r="B701" s="186" t="s">
        <v>820</v>
      </c>
      <c r="C701" s="17" t="s">
        <v>149</v>
      </c>
      <c r="D701" s="113">
        <f>IF(Table10[[#This Row],[Current Age]]&gt;19,"Men's",IF(E701&gt;15,"U19",IF(E701&gt;13,"U15",IF(E701&gt;11,"U13",IF(E701&gt;0,"U11",0)))))</f>
        <v>0</v>
      </c>
      <c r="E701" s="113">
        <f>IFERROR(IF(Table10[[#This Row],[Year]]&gt;0,$E$1-Table10[[#This Row],[Year]],0),"")</f>
        <v>0</v>
      </c>
    </row>
    <row r="702" spans="1:8">
      <c r="A702" s="178">
        <v>1699</v>
      </c>
      <c r="B702" s="185" t="s">
        <v>821</v>
      </c>
      <c r="C702" s="179" t="s">
        <v>149</v>
      </c>
      <c r="D702" s="113">
        <f>IF(Table10[[#This Row],[Current Age]]&gt;19,"Men's",IF(E702&gt;15,"U19",IF(E702&gt;13,"U15",IF(E702&gt;11,"U13",IF(E702&gt;0,"U11",0)))))</f>
        <v>0</v>
      </c>
      <c r="E702" s="113">
        <f>IFERROR(IF(Table10[[#This Row],[Year]]&gt;0,$E$1-Table10[[#This Row],[Year]],0),"")</f>
        <v>0</v>
      </c>
    </row>
    <row r="703" spans="1:8">
      <c r="A703" s="18">
        <v>1700</v>
      </c>
      <c r="B703" s="186" t="s">
        <v>822</v>
      </c>
      <c r="C703" s="17" t="s">
        <v>149</v>
      </c>
      <c r="D703" s="113">
        <f>IF(Table10[[#This Row],[Current Age]]&gt;19,"Men's",IF(E703&gt;15,"U19",IF(E703&gt;13,"U15",IF(E703&gt;11,"U13",IF(E703&gt;0,"U11",0)))))</f>
        <v>0</v>
      </c>
      <c r="E703" s="113">
        <f>IFERROR(IF(Table10[[#This Row],[Year]]&gt;0,$E$1-Table10[[#This Row],[Year]],0),"")</f>
        <v>0</v>
      </c>
    </row>
    <row r="704" spans="1:8">
      <c r="A704" s="178">
        <v>1701</v>
      </c>
      <c r="B704" s="185" t="s">
        <v>823</v>
      </c>
      <c r="C704" s="179" t="s">
        <v>68</v>
      </c>
      <c r="D704" s="113">
        <f>IF(Table10[[#This Row],[Current Age]]&gt;19,"Men's",IF(E704&gt;15,"U19",IF(E704&gt;13,"U15",IF(E704&gt;11,"U13",IF(E704&gt;0,"U11",0)))))</f>
        <v>0</v>
      </c>
      <c r="E704" s="113">
        <f>IFERROR(IF(Table10[[#This Row],[Year]]&gt;0,$E$1-Table10[[#This Row],[Year]],0),"")</f>
        <v>0</v>
      </c>
    </row>
    <row r="705" spans="1:8">
      <c r="A705" s="18">
        <v>1702</v>
      </c>
      <c r="B705" s="186" t="s">
        <v>824</v>
      </c>
      <c r="C705" s="17" t="s">
        <v>171</v>
      </c>
      <c r="D705" s="113">
        <f>IF(Table10[[#This Row],[Current Age]]&gt;19,"Men's",IF(E705&gt;15,"U19",IF(E705&gt;13,"U15",IF(E705&gt;11,"U13",IF(E705&gt;0,"U11",0)))))</f>
        <v>0</v>
      </c>
      <c r="E705" s="113">
        <f>IFERROR(IF(Table10[[#This Row],[Year]]&gt;0,$E$1-Table10[[#This Row],[Year]],0),"")</f>
        <v>0</v>
      </c>
    </row>
    <row r="706" spans="1:8">
      <c r="A706" s="178">
        <v>1703</v>
      </c>
      <c r="B706" s="185" t="s">
        <v>825</v>
      </c>
      <c r="C706" s="179" t="s">
        <v>149</v>
      </c>
      <c r="D706" s="113">
        <f>IF(Table10[[#This Row],[Current Age]]&gt;19,"Men's",IF(E706&gt;15,"U19",IF(E706&gt;13,"U15",IF(E706&gt;11,"U13",IF(E706&gt;0,"U11",0)))))</f>
        <v>0</v>
      </c>
      <c r="E706" s="113">
        <f>IFERROR(IF(Table10[[#This Row],[Year]]&gt;0,$E$1-Table10[[#This Row],[Year]],0),"")</f>
        <v>0</v>
      </c>
    </row>
    <row r="707" spans="1:8">
      <c r="A707" s="18">
        <v>1704</v>
      </c>
      <c r="B707" s="186" t="s">
        <v>826</v>
      </c>
      <c r="C707" s="17" t="s">
        <v>171</v>
      </c>
      <c r="D707" s="113">
        <f>IF(Table10[[#This Row],[Current Age]]&gt;19,"Men's",IF(E707&gt;15,"U19",IF(E707&gt;13,"U15",IF(E707&gt;11,"U13",IF(E707&gt;0,"U11",0)))))</f>
        <v>0</v>
      </c>
      <c r="E707" s="113">
        <f>IFERROR(IF(Table10[[#This Row],[Year]]&gt;0,$E$1-Table10[[#This Row],[Year]],0),"")</f>
        <v>0</v>
      </c>
    </row>
    <row r="708" spans="1:8">
      <c r="A708" s="178">
        <v>1705</v>
      </c>
      <c r="B708" s="185" t="s">
        <v>827</v>
      </c>
      <c r="C708" s="179" t="s">
        <v>154</v>
      </c>
      <c r="D708" s="113" t="str">
        <f>IF(Table10[[#This Row],[Current Age]]&gt;19,"Men's",IF(E708&gt;15,"U19",IF(E708&gt;13,"U15",IF(E708&gt;11,"U13",IF(E708&gt;0,"U11",0)))))</f>
        <v>Men's</v>
      </c>
      <c r="E708" s="113">
        <f>IFERROR(IF(Table10[[#This Row],[Year]]&gt;0,$E$1-Table10[[#This Row],[Year]],0),"")</f>
        <v>46</v>
      </c>
      <c r="F708" s="113">
        <v>1979</v>
      </c>
      <c r="G708" s="113">
        <v>9</v>
      </c>
      <c r="H708" s="113">
        <v>28</v>
      </c>
    </row>
    <row r="709" spans="1:8">
      <c r="A709" s="18">
        <v>1706</v>
      </c>
      <c r="B709" s="186" t="s">
        <v>828</v>
      </c>
      <c r="C709" s="17" t="s">
        <v>154</v>
      </c>
      <c r="D709" s="113" t="str">
        <f>IF(Table10[[#This Row],[Current Age]]&gt;19,"Men's",IF(E709&gt;15,"U19",IF(E709&gt;13,"U15",IF(E709&gt;11,"U13",IF(E709&gt;0,"U11",0)))))</f>
        <v>Men's</v>
      </c>
      <c r="E709" s="113">
        <f>IFERROR(IF(Table10[[#This Row],[Year]]&gt;0,$E$1-Table10[[#This Row],[Year]],0),"")</f>
        <v>41</v>
      </c>
      <c r="F709" s="113">
        <v>1984</v>
      </c>
      <c r="G709" s="113">
        <v>9</v>
      </c>
      <c r="H709" s="113">
        <v>10</v>
      </c>
    </row>
    <row r="710" spans="1:8">
      <c r="A710" s="178">
        <v>1707</v>
      </c>
      <c r="B710" s="185" t="s">
        <v>829</v>
      </c>
      <c r="C710" s="179" t="s">
        <v>149</v>
      </c>
      <c r="D710" s="113">
        <f>IF(Table10[[#This Row],[Current Age]]&gt;19,"Men's",IF(E710&gt;15,"U19",IF(E710&gt;13,"U15",IF(E710&gt;11,"U13",IF(E710&gt;0,"U11",0)))))</f>
        <v>0</v>
      </c>
      <c r="E710" s="113">
        <f>IFERROR(IF(Table10[[#This Row],[Year]]&gt;0,$E$1-Table10[[#This Row],[Year]],0),"")</f>
        <v>0</v>
      </c>
    </row>
    <row r="711" spans="1:8">
      <c r="A711" s="18">
        <v>1708</v>
      </c>
      <c r="B711" s="186" t="s">
        <v>830</v>
      </c>
      <c r="C711" s="17" t="s">
        <v>68</v>
      </c>
      <c r="D711" s="113">
        <f>IF(Table10[[#This Row],[Current Age]]&gt;19,"Men's",IF(E711&gt;15,"U19",IF(E711&gt;13,"U15",IF(E711&gt;11,"U13",IF(E711&gt;0,"U11",0)))))</f>
        <v>0</v>
      </c>
      <c r="E711" s="113">
        <f>IFERROR(IF(Table10[[#This Row],[Year]]&gt;0,$E$1-Table10[[#This Row],[Year]],0),"")</f>
        <v>0</v>
      </c>
    </row>
    <row r="712" spans="1:8">
      <c r="A712" s="178">
        <v>1709</v>
      </c>
      <c r="B712" s="185" t="s">
        <v>831</v>
      </c>
      <c r="C712" s="179" t="s">
        <v>154</v>
      </c>
      <c r="D712" s="113">
        <f>IF(Table10[[#This Row],[Current Age]]&gt;19,"Men's",IF(E712&gt;15,"U19",IF(E712&gt;13,"U15",IF(E712&gt;11,"U13",IF(E712&gt;0,"U11",0)))))</f>
        <v>0</v>
      </c>
      <c r="E712" s="113">
        <f>IFERROR(IF(Table10[[#This Row],[Year]]&gt;0,$E$1-Table10[[#This Row],[Year]],0),"")</f>
        <v>0</v>
      </c>
    </row>
    <row r="713" spans="1:8">
      <c r="A713" s="18">
        <v>1710</v>
      </c>
      <c r="B713" s="186" t="s">
        <v>832</v>
      </c>
      <c r="C713" s="17" t="s">
        <v>149</v>
      </c>
      <c r="D713" s="113">
        <f>IF(Table10[[#This Row],[Current Age]]&gt;19,"Men's",IF(E713&gt;15,"U19",IF(E713&gt;13,"U15",IF(E713&gt;11,"U13",IF(E713&gt;0,"U11",0)))))</f>
        <v>0</v>
      </c>
      <c r="E713" s="113">
        <f>IFERROR(IF(Table10[[#This Row],[Year]]&gt;0,$E$1-Table10[[#This Row],[Year]],0),"")</f>
        <v>0</v>
      </c>
    </row>
    <row r="714" spans="1:8">
      <c r="A714" s="178">
        <v>1711</v>
      </c>
      <c r="B714" s="185" t="s">
        <v>833</v>
      </c>
      <c r="C714" s="179" t="s">
        <v>171</v>
      </c>
      <c r="D714" s="113">
        <f>IF(Table10[[#This Row],[Current Age]]&gt;19,"Men's",IF(E714&gt;15,"U19",IF(E714&gt;13,"U15",IF(E714&gt;11,"U13",IF(E714&gt;0,"U11",0)))))</f>
        <v>0</v>
      </c>
      <c r="E714" s="113">
        <f>IFERROR(IF(Table10[[#This Row],[Year]]&gt;0,$E$1-Table10[[#This Row],[Year]],0),"")</f>
        <v>0</v>
      </c>
    </row>
    <row r="715" spans="1:8">
      <c r="A715" s="18">
        <v>1712</v>
      </c>
      <c r="B715" s="186" t="s">
        <v>834</v>
      </c>
      <c r="C715" s="17" t="s">
        <v>149</v>
      </c>
      <c r="D715" s="113">
        <f>IF(Table10[[#This Row],[Current Age]]&gt;19,"Men's",IF(E715&gt;15,"U19",IF(E715&gt;13,"U15",IF(E715&gt;11,"U13",IF(E715&gt;0,"U11",0)))))</f>
        <v>0</v>
      </c>
      <c r="E715" s="113">
        <f>IFERROR(IF(Table10[[#This Row],[Year]]&gt;0,$E$1-Table10[[#This Row],[Year]],0),"")</f>
        <v>0</v>
      </c>
    </row>
    <row r="716" spans="1:8">
      <c r="A716" s="178">
        <v>1713</v>
      </c>
      <c r="B716" s="185" t="s">
        <v>835</v>
      </c>
      <c r="C716" s="179" t="s">
        <v>129</v>
      </c>
      <c r="D716" s="113">
        <f>IF(Table10[[#This Row],[Current Age]]&gt;19,"Men's",IF(E716&gt;15,"U19",IF(E716&gt;13,"U15",IF(E716&gt;11,"U13",IF(E716&gt;0,"U11",0)))))</f>
        <v>0</v>
      </c>
      <c r="E716" s="113">
        <f>IFERROR(IF(Table10[[#This Row],[Year]]&gt;0,$E$1-Table10[[#This Row],[Year]],0),"")</f>
        <v>0</v>
      </c>
    </row>
    <row r="717" spans="1:8">
      <c r="A717" s="18">
        <v>1714</v>
      </c>
      <c r="B717" s="186" t="s">
        <v>836</v>
      </c>
      <c r="C717" s="17" t="s">
        <v>160</v>
      </c>
      <c r="D717" s="113">
        <f>IF(Table10[[#This Row],[Current Age]]&gt;19,"Men's",IF(E717&gt;15,"U19",IF(E717&gt;13,"U15",IF(E717&gt;11,"U13",IF(E717&gt;0,"U11",0)))))</f>
        <v>0</v>
      </c>
      <c r="E717" s="113">
        <f>IFERROR(IF(Table10[[#This Row],[Year]]&gt;0,$E$1-Table10[[#This Row],[Year]],0),"")</f>
        <v>0</v>
      </c>
    </row>
    <row r="718" spans="1:8">
      <c r="A718" s="178">
        <v>1715</v>
      </c>
      <c r="B718" s="185" t="s">
        <v>837</v>
      </c>
      <c r="C718" s="179" t="s">
        <v>68</v>
      </c>
      <c r="D718" s="113">
        <f>IF(Table10[[#This Row],[Current Age]]&gt;19,"Men's",IF(E718&gt;15,"U19",IF(E718&gt;13,"U15",IF(E718&gt;11,"U13",IF(E718&gt;0,"U11",0)))))</f>
        <v>0</v>
      </c>
      <c r="E718" s="113">
        <f>IFERROR(IF(Table10[[#This Row],[Year]]&gt;0,$E$1-Table10[[#This Row],[Year]],0),"")</f>
        <v>0</v>
      </c>
    </row>
    <row r="719" spans="1:8">
      <c r="A719" s="18">
        <v>1716</v>
      </c>
      <c r="B719" s="186" t="s">
        <v>838</v>
      </c>
      <c r="C719" s="17" t="s">
        <v>171</v>
      </c>
      <c r="D719" s="113">
        <f>IF(Table10[[#This Row],[Current Age]]&gt;19,"Men's",IF(E719&gt;15,"U19",IF(E719&gt;13,"U15",IF(E719&gt;11,"U13",IF(E719&gt;0,"U11",0)))))</f>
        <v>0</v>
      </c>
      <c r="E719" s="113">
        <f>IFERROR(IF(Table10[[#This Row],[Year]]&gt;0,$E$1-Table10[[#This Row],[Year]],0),"")</f>
        <v>0</v>
      </c>
    </row>
    <row r="720" spans="1:8">
      <c r="A720" s="178">
        <v>1717</v>
      </c>
      <c r="B720" s="185" t="s">
        <v>839</v>
      </c>
      <c r="C720" s="179" t="s">
        <v>149</v>
      </c>
      <c r="D720" s="113">
        <f>IF(Table10[[#This Row],[Current Age]]&gt;19,"Men's",IF(E720&gt;15,"U19",IF(E720&gt;13,"U15",IF(E720&gt;11,"U13",IF(E720&gt;0,"U11",0)))))</f>
        <v>0</v>
      </c>
      <c r="E720" s="113">
        <f>IFERROR(IF(Table10[[#This Row],[Year]]&gt;0,$E$1-Table10[[#This Row],[Year]],0),"")</f>
        <v>0</v>
      </c>
    </row>
    <row r="721" spans="1:8">
      <c r="A721" s="18">
        <v>1718</v>
      </c>
      <c r="B721" s="186" t="s">
        <v>840</v>
      </c>
      <c r="C721" s="17" t="s">
        <v>149</v>
      </c>
      <c r="D721" s="113">
        <f>IF(Table10[[#This Row],[Current Age]]&gt;19,"Men's",IF(E721&gt;15,"U19",IF(E721&gt;13,"U15",IF(E721&gt;11,"U13",IF(E721&gt;0,"U11",0)))))</f>
        <v>0</v>
      </c>
      <c r="E721" s="113">
        <f>IFERROR(IF(Table10[[#This Row],[Year]]&gt;0,$E$1-Table10[[#This Row],[Year]],0),"")</f>
        <v>0</v>
      </c>
    </row>
    <row r="722" spans="1:8">
      <c r="A722" s="178">
        <v>1719</v>
      </c>
      <c r="B722" s="185" t="s">
        <v>841</v>
      </c>
      <c r="C722" s="179" t="s">
        <v>149</v>
      </c>
      <c r="D722" s="113">
        <f>IF(Table10[[#This Row],[Current Age]]&gt;19,"Men's",IF(E722&gt;15,"U19",IF(E722&gt;13,"U15",IF(E722&gt;11,"U13",IF(E722&gt;0,"U11",0)))))</f>
        <v>0</v>
      </c>
      <c r="E722" s="113">
        <f>IFERROR(IF(Table10[[#This Row],[Year]]&gt;0,$E$1-Table10[[#This Row],[Year]],0),"")</f>
        <v>0</v>
      </c>
    </row>
    <row r="723" spans="1:8">
      <c r="A723" s="18">
        <v>1720</v>
      </c>
      <c r="B723" s="186" t="s">
        <v>842</v>
      </c>
      <c r="C723" s="17" t="s">
        <v>171</v>
      </c>
      <c r="D723" s="113">
        <f>IF(Table10[[#This Row],[Current Age]]&gt;19,"Men's",IF(E723&gt;15,"U19",IF(E723&gt;13,"U15",IF(E723&gt;11,"U13",IF(E723&gt;0,"U11",0)))))</f>
        <v>0</v>
      </c>
      <c r="E723" s="113">
        <f>IFERROR(IF(Table10[[#This Row],[Year]]&gt;0,$E$1-Table10[[#This Row],[Year]],0),"")</f>
        <v>0</v>
      </c>
    </row>
    <row r="724" spans="1:8">
      <c r="A724" s="178">
        <v>1721</v>
      </c>
      <c r="B724" s="185" t="s">
        <v>843</v>
      </c>
      <c r="C724" s="179" t="s">
        <v>160</v>
      </c>
      <c r="D724" s="113">
        <f>IF(Table10[[#This Row],[Current Age]]&gt;19,"Men's",IF(E724&gt;15,"U19",IF(E724&gt;13,"U15",IF(E724&gt;11,"U13",IF(E724&gt;0,"U11",0)))))</f>
        <v>0</v>
      </c>
      <c r="E724" s="113">
        <f>IFERROR(IF(Table10[[#This Row],[Year]]&gt;0,$E$1-Table10[[#This Row],[Year]],0),"")</f>
        <v>0</v>
      </c>
    </row>
    <row r="725" spans="1:8">
      <c r="A725" s="18">
        <v>1722</v>
      </c>
      <c r="B725" s="186" t="s">
        <v>844</v>
      </c>
      <c r="C725" s="17" t="s">
        <v>149</v>
      </c>
      <c r="D725" s="113">
        <f>IF(Table10[[#This Row],[Current Age]]&gt;19,"Men's",IF(E725&gt;15,"U19",IF(E725&gt;13,"U15",IF(E725&gt;11,"U13",IF(E725&gt;0,"U11",0)))))</f>
        <v>0</v>
      </c>
      <c r="E725" s="113">
        <f>IFERROR(IF(Table10[[#This Row],[Year]]&gt;0,$E$1-Table10[[#This Row],[Year]],0),"")</f>
        <v>0</v>
      </c>
    </row>
    <row r="726" spans="1:8">
      <c r="A726" s="178">
        <v>1723</v>
      </c>
      <c r="B726" s="185" t="s">
        <v>845</v>
      </c>
      <c r="C726" s="179" t="s">
        <v>298</v>
      </c>
      <c r="D726" s="113">
        <f>IF(Table10[[#This Row],[Current Age]]&gt;19,"Men's",IF(E726&gt;15,"U19",IF(E726&gt;13,"U15",IF(E726&gt;11,"U13",IF(E726&gt;0,"U11",0)))))</f>
        <v>0</v>
      </c>
      <c r="E726" s="113">
        <f>IFERROR(IF(Table10[[#This Row],[Year]]&gt;0,$E$1-Table10[[#This Row],[Year]],0),"")</f>
        <v>0</v>
      </c>
    </row>
    <row r="727" spans="1:8">
      <c r="A727" s="18">
        <v>1724</v>
      </c>
      <c r="B727" s="186" t="s">
        <v>846</v>
      </c>
      <c r="C727" s="17" t="s">
        <v>68</v>
      </c>
      <c r="D727" s="113">
        <f>IF(Table10[[#This Row],[Current Age]]&gt;19,"Men's",IF(E727&gt;15,"U19",IF(E727&gt;13,"U15",IF(E727&gt;11,"U13",IF(E727&gt;0,"U11",0)))))</f>
        <v>0</v>
      </c>
      <c r="E727" s="113">
        <f>IFERROR(IF(Table10[[#This Row],[Year]]&gt;0,$E$1-Table10[[#This Row],[Year]],0),"")</f>
        <v>0</v>
      </c>
    </row>
    <row r="728" spans="1:8">
      <c r="A728" s="178">
        <v>1725</v>
      </c>
      <c r="B728" s="185" t="s">
        <v>847</v>
      </c>
      <c r="C728" s="179" t="s">
        <v>68</v>
      </c>
      <c r="D728" s="113">
        <f>IF(Table10[[#This Row],[Current Age]]&gt;19,"Men's",IF(E728&gt;15,"U19",IF(E728&gt;13,"U15",IF(E728&gt;11,"U13",IF(E728&gt;0,"U11",0)))))</f>
        <v>0</v>
      </c>
      <c r="E728" s="113">
        <f>IFERROR(IF(Table10[[#This Row],[Year]]&gt;0,$E$1-Table10[[#This Row],[Year]],0),"")</f>
        <v>0</v>
      </c>
    </row>
    <row r="729" spans="1:8">
      <c r="A729" s="18">
        <v>1726</v>
      </c>
      <c r="B729" s="186" t="s">
        <v>848</v>
      </c>
      <c r="C729" s="17" t="s">
        <v>101</v>
      </c>
      <c r="D729" s="113">
        <f>IF(Table10[[#This Row],[Current Age]]&gt;19,"Men's",IF(E729&gt;15,"U19",IF(E729&gt;13,"U15",IF(E729&gt;11,"U13",IF(E729&gt;0,"U11",0)))))</f>
        <v>0</v>
      </c>
      <c r="E729" s="113">
        <f>IFERROR(IF(Table10[[#This Row],[Year]]&gt;0,$E$1-Table10[[#This Row],[Year]],0),"")</f>
        <v>0</v>
      </c>
    </row>
    <row r="730" spans="1:8">
      <c r="A730" s="178">
        <v>1727</v>
      </c>
      <c r="B730" s="185" t="s">
        <v>849</v>
      </c>
      <c r="C730" s="179" t="s">
        <v>101</v>
      </c>
      <c r="D730" s="113" t="str">
        <f>IF(Table10[[#This Row],[Current Age]]&gt;19,"Men's",IF(E730&gt;15,"U19",IF(E730&gt;13,"U15",IF(E730&gt;11,"U13",IF(E730&gt;0,"U11",0)))))</f>
        <v>Men's</v>
      </c>
      <c r="E730" s="113">
        <f>IFERROR(IF(Table10[[#This Row],[Year]]&gt;0,$E$1-Table10[[#This Row],[Year]],0),"")</f>
        <v>61</v>
      </c>
      <c r="F730" s="113">
        <v>1964</v>
      </c>
      <c r="G730" s="113">
        <v>3</v>
      </c>
      <c r="H730" s="113">
        <v>2</v>
      </c>
    </row>
    <row r="731" spans="1:8">
      <c r="A731" s="18">
        <v>1728</v>
      </c>
      <c r="B731" s="186" t="s">
        <v>850</v>
      </c>
      <c r="C731" s="17" t="s">
        <v>101</v>
      </c>
      <c r="D731" s="113" t="str">
        <f>IF(Table10[[#This Row],[Current Age]]&gt;19,"Men's",IF(E731&gt;15,"U19",IF(E731&gt;13,"U15",IF(E731&gt;11,"U13",IF(E731&gt;0,"U11",0)))))</f>
        <v>Men's</v>
      </c>
      <c r="E731" s="113">
        <f>IFERROR(IF(Table10[[#This Row],[Year]]&gt;0,$E$1-Table10[[#This Row],[Year]],0),"")</f>
        <v>71</v>
      </c>
      <c r="F731" s="113">
        <v>1954</v>
      </c>
      <c r="G731" s="113">
        <v>1</v>
      </c>
      <c r="H731" s="113">
        <v>7</v>
      </c>
    </row>
    <row r="732" spans="1:8">
      <c r="A732" s="178">
        <v>1729</v>
      </c>
      <c r="B732" s="185" t="s">
        <v>851</v>
      </c>
      <c r="C732" s="179" t="s">
        <v>101</v>
      </c>
      <c r="D732" s="113">
        <f>IF(Table10[[#This Row],[Current Age]]&gt;19,"Men's",IF(E732&gt;15,"U19",IF(E732&gt;13,"U15",IF(E732&gt;11,"U13",IF(E732&gt;0,"U11",0)))))</f>
        <v>0</v>
      </c>
      <c r="E732" s="113">
        <f>IFERROR(IF(Table10[[#This Row],[Year]]&gt;0,$E$1-Table10[[#This Row],[Year]],0),"")</f>
        <v>0</v>
      </c>
    </row>
    <row r="733" spans="1:8">
      <c r="A733" s="18">
        <v>1730</v>
      </c>
      <c r="B733" s="186" t="s">
        <v>852</v>
      </c>
      <c r="C733" s="17" t="s">
        <v>101</v>
      </c>
      <c r="D733" s="113">
        <f>IF(Table10[[#This Row],[Current Age]]&gt;19,"Men's",IF(E733&gt;15,"U19",IF(E733&gt;13,"U15",IF(E733&gt;11,"U13",IF(E733&gt;0,"U11",0)))))</f>
        <v>0</v>
      </c>
      <c r="E733" s="113">
        <f>IFERROR(IF(Table10[[#This Row],[Year]]&gt;0,$E$1-Table10[[#This Row],[Year]],0),"")</f>
        <v>0</v>
      </c>
    </row>
    <row r="734" spans="1:8">
      <c r="A734" s="178">
        <v>1731</v>
      </c>
      <c r="B734" s="185" t="s">
        <v>853</v>
      </c>
      <c r="C734" s="179" t="s">
        <v>101</v>
      </c>
      <c r="D734" s="113">
        <f>IF(Table10[[#This Row],[Current Age]]&gt;19,"Men's",IF(E734&gt;15,"U19",IF(E734&gt;13,"U15",IF(E734&gt;11,"U13",IF(E734&gt;0,"U11",0)))))</f>
        <v>0</v>
      </c>
      <c r="E734" s="113">
        <f>IFERROR(IF(Table10[[#This Row],[Year]]&gt;0,$E$1-Table10[[#This Row],[Year]],0),"")</f>
        <v>0</v>
      </c>
    </row>
    <row r="735" spans="1:8">
      <c r="A735" s="18">
        <v>1732</v>
      </c>
      <c r="B735" s="186" t="s">
        <v>854</v>
      </c>
      <c r="C735" s="17" t="s">
        <v>101</v>
      </c>
      <c r="D735" s="113">
        <f>IF(Table10[[#This Row],[Current Age]]&gt;19,"Men's",IF(E735&gt;15,"U19",IF(E735&gt;13,"U15",IF(E735&gt;11,"U13",IF(E735&gt;0,"U11",0)))))</f>
        <v>0</v>
      </c>
      <c r="E735" s="113">
        <f>IFERROR(IF(Table10[[#This Row],[Year]]&gt;0,$E$1-Table10[[#This Row],[Year]],0),"")</f>
        <v>0</v>
      </c>
    </row>
    <row r="736" spans="1:8">
      <c r="A736" s="178">
        <v>1733</v>
      </c>
      <c r="B736" s="185" t="s">
        <v>855</v>
      </c>
      <c r="C736" s="179" t="s">
        <v>101</v>
      </c>
      <c r="D736" s="113" t="str">
        <f>IF(Table10[[#This Row],[Current Age]]&gt;19,"Men's",IF(E736&gt;15,"U19",IF(E736&gt;13,"U15",IF(E736&gt;11,"U13",IF(E736&gt;0,"U11",0)))))</f>
        <v>Men's</v>
      </c>
      <c r="E736" s="113">
        <f>IFERROR(IF(Table10[[#This Row],[Year]]&gt;0,$E$1-Table10[[#This Row],[Year]],0),"")</f>
        <v>49</v>
      </c>
      <c r="F736" s="113">
        <v>1976</v>
      </c>
      <c r="G736" s="113">
        <v>6</v>
      </c>
      <c r="H736" s="113">
        <v>13</v>
      </c>
    </row>
    <row r="737" spans="1:8">
      <c r="A737" s="18">
        <v>1734</v>
      </c>
      <c r="B737" s="186" t="s">
        <v>856</v>
      </c>
      <c r="C737" s="17" t="s">
        <v>101</v>
      </c>
      <c r="D737" s="113" t="str">
        <f>IF(Table10[[#This Row],[Current Age]]&gt;19,"Men's",IF(E737&gt;15,"U19",IF(E737&gt;13,"U15",IF(E737&gt;11,"U13",IF(E737&gt;0,"U11",0)))))</f>
        <v>Men's</v>
      </c>
      <c r="E737" s="113">
        <f>IFERROR(IF(Table10[[#This Row],[Year]]&gt;0,$E$1-Table10[[#This Row],[Year]],0),"")</f>
        <v>38</v>
      </c>
      <c r="F737" s="113">
        <v>1987</v>
      </c>
      <c r="G737" s="113">
        <v>11</v>
      </c>
      <c r="H737" s="113">
        <v>7</v>
      </c>
    </row>
    <row r="738" spans="1:8">
      <c r="A738" s="178">
        <v>1735</v>
      </c>
      <c r="B738" s="185" t="s">
        <v>857</v>
      </c>
      <c r="C738" s="179" t="s">
        <v>101</v>
      </c>
      <c r="D738" s="113">
        <f>IF(Table10[[#This Row],[Current Age]]&gt;19,"Men's",IF(E738&gt;15,"U19",IF(E738&gt;13,"U15",IF(E738&gt;11,"U13",IF(E738&gt;0,"U11",0)))))</f>
        <v>0</v>
      </c>
      <c r="E738" s="113">
        <f>IFERROR(IF(Table10[[#This Row],[Year]]&gt;0,$E$1-Table10[[#This Row],[Year]],0),"")</f>
        <v>0</v>
      </c>
    </row>
    <row r="739" spans="1:8">
      <c r="A739" s="18">
        <v>1736</v>
      </c>
      <c r="B739" s="186" t="s">
        <v>858</v>
      </c>
      <c r="C739" s="17" t="s">
        <v>101</v>
      </c>
      <c r="D739" s="113" t="str">
        <f>IF(Table10[[#This Row],[Current Age]]&gt;19,"Men's",IF(E739&gt;15,"U19",IF(E739&gt;13,"U15",IF(E739&gt;11,"U13",IF(E739&gt;0,"U11",0)))))</f>
        <v>Men's</v>
      </c>
      <c r="E739" s="113">
        <f>IFERROR(IF(Table10[[#This Row],[Year]]&gt;0,$E$1-Table10[[#This Row],[Year]],0),"")</f>
        <v>62</v>
      </c>
      <c r="F739" s="113">
        <v>1963</v>
      </c>
      <c r="G739" s="113">
        <v>3</v>
      </c>
      <c r="H739" s="113">
        <v>6</v>
      </c>
    </row>
    <row r="740" spans="1:8">
      <c r="A740" s="178">
        <v>1737</v>
      </c>
      <c r="B740" s="191" t="s">
        <v>859</v>
      </c>
      <c r="C740" s="179" t="s">
        <v>101</v>
      </c>
      <c r="D740" s="113" t="str">
        <f>IF(Table10[[#This Row],[Current Age]]&gt;19,"Men's",IF(E740&gt;15,"U19",IF(E740&gt;13,"U15",IF(E740&gt;11,"U13",IF(E740&gt;0,"U11",0)))))</f>
        <v>Men's</v>
      </c>
      <c r="E740" s="113">
        <f>IFERROR(IF(Table10[[#This Row],[Year]]&gt;0,$E$1-Table10[[#This Row],[Year]],0),"")</f>
        <v>21</v>
      </c>
      <c r="F740" s="113">
        <v>2004</v>
      </c>
      <c r="G740" s="113">
        <v>5</v>
      </c>
      <c r="H740" s="113">
        <v>27</v>
      </c>
    </row>
    <row r="741" spans="1:8">
      <c r="A741" s="18">
        <v>1738</v>
      </c>
      <c r="B741" s="192" t="s">
        <v>860</v>
      </c>
      <c r="C741" s="17" t="s">
        <v>101</v>
      </c>
      <c r="D741" s="113" t="str">
        <f>IF(Table10[[#This Row],[Current Age]]&gt;19,"Men's",IF(E741&gt;15,"U19",IF(E741&gt;13,"U15",IF(E741&gt;11,"U13",IF(E741&gt;0,"U11",0)))))</f>
        <v>U19</v>
      </c>
      <c r="E741" s="113">
        <f>IFERROR(IF(Table10[[#This Row],[Year]]&gt;0,$E$1-Table10[[#This Row],[Year]],0),"")</f>
        <v>19</v>
      </c>
      <c r="F741" s="113">
        <v>2006</v>
      </c>
      <c r="G741" s="113">
        <v>7</v>
      </c>
      <c r="H741" s="113">
        <v>24</v>
      </c>
    </row>
    <row r="742" spans="1:8">
      <c r="A742" s="178">
        <v>1739</v>
      </c>
      <c r="B742" s="191" t="s">
        <v>861</v>
      </c>
      <c r="C742" s="179" t="s">
        <v>101</v>
      </c>
      <c r="D742" s="113" t="str">
        <f>IF(Table10[[#This Row],[Current Age]]&gt;19,"Men's",IF(E742&gt;15,"U19",IF(E742&gt;13,"U15",IF(E742&gt;11,"U13",IF(E742&gt;0,"U11",0)))))</f>
        <v>Men's</v>
      </c>
      <c r="E742" s="113">
        <f>IFERROR(IF(Table10[[#This Row],[Year]]&gt;0,$E$1-Table10[[#This Row],[Year]],0),"")</f>
        <v>20</v>
      </c>
      <c r="F742" s="113">
        <v>2005</v>
      </c>
      <c r="G742" s="113">
        <v>12</v>
      </c>
      <c r="H742" s="113">
        <v>27</v>
      </c>
    </row>
    <row r="743" spans="1:8">
      <c r="A743" s="18">
        <v>1740</v>
      </c>
      <c r="B743" s="192" t="s">
        <v>862</v>
      </c>
      <c r="C743" s="17" t="s">
        <v>101</v>
      </c>
      <c r="D743" s="113" t="str">
        <f>IF(Table10[[#This Row],[Current Age]]&gt;19,"Men's",IF(E743&gt;15,"U19",IF(E743&gt;13,"U15",IF(E743&gt;11,"U13",IF(E743&gt;0,"U11",0)))))</f>
        <v>Men's</v>
      </c>
      <c r="E743" s="113">
        <f>IFERROR(IF(Table10[[#This Row],[Year]]&gt;0,$E$1-Table10[[#This Row],[Year]],0),"")</f>
        <v>21</v>
      </c>
      <c r="F743" s="113">
        <v>2004</v>
      </c>
      <c r="G743" s="113">
        <v>12</v>
      </c>
      <c r="H743" s="113">
        <v>16</v>
      </c>
    </row>
    <row r="744" spans="1:8">
      <c r="A744" s="178">
        <v>1741</v>
      </c>
      <c r="B744" s="191" t="s">
        <v>863</v>
      </c>
      <c r="C744" s="179" t="s">
        <v>101</v>
      </c>
      <c r="D744" s="113" t="str">
        <f>IF(Table10[[#This Row],[Current Age]]&gt;19,"Men's",IF(E744&gt;15,"U19",IF(E744&gt;13,"U15",IF(E744&gt;11,"U13",IF(E744&gt;0,"U11",0)))))</f>
        <v>Men's</v>
      </c>
      <c r="E744" s="113">
        <f>IFERROR(IF(Table10[[#This Row],[Year]]&gt;0,$E$1-Table10[[#This Row],[Year]],0),"")</f>
        <v>21</v>
      </c>
      <c r="F744" s="113">
        <v>2004</v>
      </c>
      <c r="G744" s="113">
        <v>11</v>
      </c>
      <c r="H744" s="113">
        <v>26</v>
      </c>
    </row>
    <row r="745" spans="1:8">
      <c r="A745" s="18">
        <v>1742</v>
      </c>
      <c r="B745" s="192" t="s">
        <v>864</v>
      </c>
      <c r="C745" s="17" t="s">
        <v>101</v>
      </c>
      <c r="D745" s="113" t="str">
        <f>IF(Table10[[#This Row],[Current Age]]&gt;19,"Men's",IF(E745&gt;15,"U19",IF(E745&gt;13,"U15",IF(E745&gt;11,"U13",IF(E745&gt;0,"U11",0)))))</f>
        <v>Men's</v>
      </c>
      <c r="E745" s="113">
        <f>IFERROR(IF(Table10[[#This Row],[Year]]&gt;0,$E$1-Table10[[#This Row],[Year]],0),"")</f>
        <v>21</v>
      </c>
      <c r="F745" s="113">
        <v>2004</v>
      </c>
      <c r="G745" s="113">
        <v>12</v>
      </c>
      <c r="H745" s="113">
        <v>2</v>
      </c>
    </row>
    <row r="746" spans="1:8">
      <c r="A746" s="178">
        <v>1743</v>
      </c>
      <c r="B746" s="185" t="s">
        <v>865</v>
      </c>
      <c r="C746" s="179" t="s">
        <v>101</v>
      </c>
      <c r="D746" s="113" t="str">
        <f>IF(Table10[[#This Row],[Current Age]]&gt;19,"Men's",IF(E746&gt;15,"U19",IF(E746&gt;13,"U15",IF(E746&gt;11,"U13",IF(E746&gt;0,"U11",0)))))</f>
        <v>Men's</v>
      </c>
      <c r="E746" s="113">
        <f>IFERROR(IF(Table10[[#This Row],[Year]]&gt;0,$E$1-Table10[[#This Row],[Year]],0),"")</f>
        <v>20</v>
      </c>
      <c r="F746" s="113">
        <v>2005</v>
      </c>
      <c r="G746" s="113">
        <v>5</v>
      </c>
      <c r="H746" s="113">
        <v>11</v>
      </c>
    </row>
    <row r="747" spans="1:8">
      <c r="A747" s="18">
        <v>1744</v>
      </c>
      <c r="B747" s="186" t="s">
        <v>866</v>
      </c>
      <c r="C747" s="17" t="s">
        <v>101</v>
      </c>
      <c r="D747" s="113" t="str">
        <f>IF(Table10[[#This Row],[Current Age]]&gt;19,"Men's",IF(E747&gt;15,"U19",IF(E747&gt;13,"U15",IF(E747&gt;11,"U13",IF(E747&gt;0,"U11",0)))))</f>
        <v>U19</v>
      </c>
      <c r="E747" s="113">
        <f>IFERROR(IF(Table10[[#This Row],[Year]]&gt;0,$E$1-Table10[[#This Row],[Year]],0),"")</f>
        <v>19</v>
      </c>
      <c r="F747" s="113">
        <v>2006</v>
      </c>
      <c r="G747" s="113">
        <v>3</v>
      </c>
      <c r="H747" s="113">
        <v>19</v>
      </c>
    </row>
    <row r="748" spans="1:8">
      <c r="A748" s="178">
        <v>1745</v>
      </c>
      <c r="B748" s="185" t="s">
        <v>867</v>
      </c>
      <c r="C748" s="179" t="s">
        <v>101</v>
      </c>
      <c r="D748" s="113" t="str">
        <f>IF(Table10[[#This Row],[Current Age]]&gt;19,"Men's",IF(E748&gt;15,"U19",IF(E748&gt;13,"U15",IF(E748&gt;11,"U13",IF(E748&gt;0,"U11",0)))))</f>
        <v>Men's</v>
      </c>
      <c r="E748" s="113">
        <f>IFERROR(IF(Table10[[#This Row],[Year]]&gt;0,$E$1-Table10[[#This Row],[Year]],0),"")</f>
        <v>20</v>
      </c>
      <c r="F748" s="113">
        <v>2005</v>
      </c>
      <c r="G748" s="113">
        <v>10</v>
      </c>
      <c r="H748" s="113">
        <v>11</v>
      </c>
    </row>
    <row r="749" spans="1:8">
      <c r="A749" s="18">
        <v>1746</v>
      </c>
      <c r="B749" s="186" t="s">
        <v>868</v>
      </c>
      <c r="C749" s="17" t="s">
        <v>101</v>
      </c>
      <c r="D749" s="113" t="str">
        <f>IF(Table10[[#This Row],[Current Age]]&gt;19,"Men's",IF(E749&gt;15,"U19",IF(E749&gt;13,"U15",IF(E749&gt;11,"U13",IF(E749&gt;0,"U11",0)))))</f>
        <v>U19</v>
      </c>
      <c r="E749" s="113">
        <f>IFERROR(IF(Table10[[#This Row],[Year]]&gt;0,$E$1-Table10[[#This Row],[Year]],0),"")</f>
        <v>16</v>
      </c>
      <c r="F749" s="113">
        <v>2009</v>
      </c>
      <c r="G749" s="113">
        <v>12</v>
      </c>
      <c r="H749" s="113">
        <v>15</v>
      </c>
    </row>
    <row r="750" spans="1:8">
      <c r="A750" s="178">
        <v>1747</v>
      </c>
      <c r="B750" s="185" t="s">
        <v>869</v>
      </c>
      <c r="C750" s="179" t="s">
        <v>101</v>
      </c>
      <c r="D750" s="113">
        <f>IF(Table10[[#This Row],[Current Age]]&gt;19,"Men's",IF(E750&gt;15,"U19",IF(E750&gt;13,"U15",IF(E750&gt;11,"U13",IF(E750&gt;0,"U11",0)))))</f>
        <v>0</v>
      </c>
      <c r="E750" s="113">
        <f>IFERROR(IF(Table10[[#This Row],[Year]]&gt;0,$E$1-Table10[[#This Row],[Year]],0),"")</f>
        <v>0</v>
      </c>
    </row>
    <row r="751" spans="1:8">
      <c r="A751" s="18">
        <v>1748</v>
      </c>
      <c r="B751" s="186" t="s">
        <v>870</v>
      </c>
      <c r="C751" s="17" t="s">
        <v>101</v>
      </c>
      <c r="D751" s="113">
        <f>IF(Table10[[#This Row],[Current Age]]&gt;19,"Men's",IF(E751&gt;15,"U19",IF(E751&gt;13,"U15",IF(E751&gt;11,"U13",IF(E751&gt;0,"U11",0)))))</f>
        <v>0</v>
      </c>
      <c r="E751" s="113">
        <f>IFERROR(IF(Table10[[#This Row],[Year]]&gt;0,$E$1-Table10[[#This Row],[Year]],0),"")</f>
        <v>0</v>
      </c>
    </row>
    <row r="752" spans="1:8">
      <c r="A752" s="178">
        <v>1749</v>
      </c>
      <c r="B752" s="191" t="s">
        <v>871</v>
      </c>
      <c r="C752" s="179" t="s">
        <v>101</v>
      </c>
      <c r="D752" s="113">
        <f>IF(Table10[[#This Row],[Current Age]]&gt;19,"Men's",IF(E752&gt;15,"U19",IF(E752&gt;13,"U15",IF(E752&gt;11,"U13",IF(E752&gt;0,"U11",0)))))</f>
        <v>0</v>
      </c>
      <c r="E752" s="113">
        <f>IFERROR(IF(Table10[[#This Row],[Year]]&gt;0,$E$1-Table10[[#This Row],[Year]],0),"")</f>
        <v>0</v>
      </c>
    </row>
    <row r="753" spans="1:8">
      <c r="A753" s="18">
        <v>1750</v>
      </c>
      <c r="B753" s="186" t="s">
        <v>872</v>
      </c>
      <c r="C753" s="17" t="s">
        <v>101</v>
      </c>
      <c r="D753" s="113">
        <f>IF(Table10[[#This Row],[Current Age]]&gt;19,"Men's",IF(E753&gt;15,"U19",IF(E753&gt;13,"U15",IF(E753&gt;11,"U13",IF(E753&gt;0,"U11",0)))))</f>
        <v>0</v>
      </c>
      <c r="E753" s="113">
        <f>IFERROR(IF(Table10[[#This Row],[Year]]&gt;0,$E$1-Table10[[#This Row],[Year]],0),"")</f>
        <v>0</v>
      </c>
    </row>
    <row r="754" spans="1:8">
      <c r="A754" s="178">
        <v>1751</v>
      </c>
      <c r="B754" s="191" t="s">
        <v>873</v>
      </c>
      <c r="C754" s="179" t="s">
        <v>874</v>
      </c>
      <c r="D754" s="113">
        <f>IF(Table10[[#This Row],[Current Age]]&gt;19,"Men's",IF(E754&gt;15,"U19",IF(E754&gt;13,"U15",IF(E754&gt;11,"U13",IF(E754&gt;0,"U11",0)))))</f>
        <v>0</v>
      </c>
      <c r="E754" s="113">
        <f>IFERROR(IF(Table10[[#This Row],[Year]]&gt;0,$E$1-Table10[[#This Row],[Year]],0),"")</f>
        <v>0</v>
      </c>
    </row>
    <row r="755" spans="1:8">
      <c r="A755" s="18">
        <v>1752</v>
      </c>
      <c r="B755" s="192" t="s">
        <v>875</v>
      </c>
      <c r="C755" s="17" t="s">
        <v>101</v>
      </c>
      <c r="D755" s="113" t="str">
        <f>IF(Table10[[#This Row],[Current Age]]&gt;19,"Men's",IF(E755&gt;15,"U19",IF(E755&gt;13,"U15",IF(E755&gt;11,"U13",IF(E755&gt;0,"U11",0)))))</f>
        <v>U19</v>
      </c>
      <c r="E755" s="113">
        <f>IFERROR(IF(Table10[[#This Row],[Year]]&gt;0,$E$1-Table10[[#This Row],[Year]],0),"")</f>
        <v>18</v>
      </c>
      <c r="F755" s="113">
        <v>2007</v>
      </c>
    </row>
    <row r="756" spans="1:8">
      <c r="A756" s="178">
        <v>1753</v>
      </c>
      <c r="B756" s="185" t="s">
        <v>876</v>
      </c>
      <c r="C756" s="179" t="s">
        <v>101</v>
      </c>
      <c r="D756" s="113">
        <f>IF(Table10[[#This Row],[Current Age]]&gt;19,"Men's",IF(E756&gt;15,"U19",IF(E756&gt;13,"U15",IF(E756&gt;11,"U13",IF(E756&gt;0,"U11",0)))))</f>
        <v>0</v>
      </c>
      <c r="E756" s="113">
        <f>IFERROR(IF(Table10[[#This Row],[Year]]&gt;0,$E$1-Table10[[#This Row],[Year]],0),"")</f>
        <v>0</v>
      </c>
    </row>
    <row r="757" spans="1:8">
      <c r="A757" s="18">
        <v>1754</v>
      </c>
      <c r="B757" s="186" t="s">
        <v>877</v>
      </c>
      <c r="C757" s="17" t="s">
        <v>101</v>
      </c>
      <c r="D757" s="113" t="str">
        <f>IF(Table10[[#This Row],[Current Age]]&gt;19,"Men's",IF(E757&gt;15,"U19",IF(E757&gt;13,"U15",IF(E757&gt;11,"U13",IF(E757&gt;0,"U11",0)))))</f>
        <v>Men's</v>
      </c>
      <c r="E757" s="113">
        <f>IFERROR(IF(Table10[[#This Row],[Year]]&gt;0,$E$1-Table10[[#This Row],[Year]],0),"")</f>
        <v>21</v>
      </c>
      <c r="F757" s="113">
        <v>2004</v>
      </c>
    </row>
    <row r="758" spans="1:8">
      <c r="A758" s="178">
        <v>1755</v>
      </c>
      <c r="B758" s="185" t="s">
        <v>878</v>
      </c>
      <c r="C758" s="179" t="s">
        <v>101</v>
      </c>
      <c r="D758" s="113" t="str">
        <f>IF(Table10[[#This Row],[Current Age]]&gt;19,"Men's",IF(E758&gt;15,"U19",IF(E758&gt;13,"U15",IF(E758&gt;11,"U13",IF(E758&gt;0,"U11",0)))))</f>
        <v>U19</v>
      </c>
      <c r="E758" s="113">
        <f>IFERROR(IF(Table10[[#This Row],[Year]]&gt;0,$E$1-Table10[[#This Row],[Year]],0),"")</f>
        <v>17</v>
      </c>
      <c r="F758" s="113">
        <v>2008</v>
      </c>
      <c r="G758" s="113">
        <v>3</v>
      </c>
      <c r="H758" s="113">
        <v>25</v>
      </c>
    </row>
    <row r="759" spans="1:8">
      <c r="A759" s="18">
        <v>1756</v>
      </c>
      <c r="B759" s="186" t="s">
        <v>879</v>
      </c>
      <c r="C759" s="17" t="s">
        <v>101</v>
      </c>
      <c r="D759" s="113" t="str">
        <f>IF(Table10[[#This Row],[Current Age]]&gt;19,"Men's",IF(E759&gt;15,"U19",IF(E759&gt;13,"U15",IF(E759&gt;11,"U13",IF(E759&gt;0,"U11",0)))))</f>
        <v>Men's</v>
      </c>
      <c r="E759" s="113">
        <f>IFERROR(IF(Table10[[#This Row],[Year]]&gt;0,$E$1-Table10[[#This Row],[Year]],0),"")</f>
        <v>21</v>
      </c>
      <c r="F759" s="113">
        <v>2004</v>
      </c>
      <c r="G759" s="113">
        <v>4</v>
      </c>
      <c r="H759" s="113">
        <v>10</v>
      </c>
    </row>
    <row r="760" spans="1:8">
      <c r="A760" s="178">
        <v>1757</v>
      </c>
      <c r="B760" s="185" t="s">
        <v>880</v>
      </c>
      <c r="C760" s="179" t="s">
        <v>101</v>
      </c>
      <c r="D760" s="113">
        <f>IF(Table10[[#This Row],[Current Age]]&gt;19,"Men's",IF(E760&gt;15,"U19",IF(E760&gt;13,"U15",IF(E760&gt;11,"U13",IF(E760&gt;0,"U11",0)))))</f>
        <v>0</v>
      </c>
      <c r="E760" s="113">
        <f>IFERROR(IF(Table10[[#This Row],[Year]]&gt;0,$E$1-Table10[[#This Row],[Year]],0),"")</f>
        <v>0</v>
      </c>
    </row>
    <row r="761" spans="1:8">
      <c r="A761" s="18">
        <v>1758</v>
      </c>
      <c r="B761" s="186" t="s">
        <v>881</v>
      </c>
      <c r="C761" s="17" t="s">
        <v>101</v>
      </c>
      <c r="D761" s="113">
        <f>IF(Table10[[#This Row],[Current Age]]&gt;19,"Men's",IF(E761&gt;15,"U19",IF(E761&gt;13,"U15",IF(E761&gt;11,"U13",IF(E761&gt;0,"U11",0)))))</f>
        <v>0</v>
      </c>
      <c r="E761" s="113">
        <f>IFERROR(IF(Table10[[#This Row],[Year]]&gt;0,$E$1-Table10[[#This Row],[Year]],0),"")</f>
        <v>0</v>
      </c>
    </row>
    <row r="762" spans="1:8">
      <c r="A762" s="178">
        <v>1759</v>
      </c>
      <c r="B762" s="191" t="s">
        <v>882</v>
      </c>
      <c r="C762" s="179" t="s">
        <v>171</v>
      </c>
      <c r="D762" s="113" t="str">
        <f>IF(Table10[[#This Row],[Current Age]]&gt;19,"Men's",IF(E762&gt;15,"U19",IF(E762&gt;13,"U15",IF(E762&gt;11,"U13",IF(E762&gt;0,"U11",0)))))</f>
        <v>U13</v>
      </c>
      <c r="E762" s="113">
        <f>IFERROR(IF(Table10[[#This Row],[Year]]&gt;0,$E$1-Table10[[#This Row],[Year]],0),"")</f>
        <v>13</v>
      </c>
      <c r="F762" s="113">
        <v>2012</v>
      </c>
      <c r="G762" s="113">
        <v>10</v>
      </c>
      <c r="H762" s="113">
        <v>11</v>
      </c>
    </row>
    <row r="763" spans="1:8">
      <c r="A763" s="18">
        <v>1760</v>
      </c>
      <c r="B763" s="192" t="s">
        <v>883</v>
      </c>
      <c r="C763" s="17" t="s">
        <v>101</v>
      </c>
      <c r="D763" s="113">
        <f>IF(Table10[[#This Row],[Current Age]]&gt;19,"Men's",IF(E763&gt;15,"U19",IF(E763&gt;13,"U15",IF(E763&gt;11,"U13",IF(E763&gt;0,"U11",0)))))</f>
        <v>0</v>
      </c>
      <c r="E763" s="113">
        <f>IFERROR(IF(Table10[[#This Row],[Year]]&gt;0,$E$1-Table10[[#This Row],[Year]],0),"")</f>
        <v>0</v>
      </c>
    </row>
    <row r="764" spans="1:8">
      <c r="A764" s="178">
        <v>1761</v>
      </c>
      <c r="B764" s="185" t="s">
        <v>884</v>
      </c>
      <c r="C764" s="179" t="s">
        <v>101</v>
      </c>
      <c r="D764" s="113" t="str">
        <f>IF(Table10[[#This Row],[Current Age]]&gt;19,"Men's",IF(E764&gt;15,"U19",IF(E764&gt;13,"U15",IF(E764&gt;11,"U13",IF(E764&gt;0,"U11",0)))))</f>
        <v>Men's</v>
      </c>
      <c r="E764" s="113">
        <f>IFERROR(IF(Table10[[#This Row],[Year]]&gt;0,$E$1-Table10[[#This Row],[Year]],0),"")</f>
        <v>23</v>
      </c>
      <c r="F764" s="113">
        <v>2002</v>
      </c>
      <c r="G764" s="113">
        <v>10</v>
      </c>
      <c r="H764" s="113">
        <v>7</v>
      </c>
    </row>
    <row r="765" spans="1:8">
      <c r="A765" s="18">
        <v>1762</v>
      </c>
      <c r="B765" s="186" t="s">
        <v>885</v>
      </c>
      <c r="C765" s="17" t="s">
        <v>101</v>
      </c>
      <c r="D765" s="113" t="str">
        <f>IF(Table10[[#This Row],[Current Age]]&gt;19,"Men's",IF(E765&gt;15,"U19",IF(E765&gt;13,"U15",IF(E765&gt;11,"U13",IF(E765&gt;0,"U11",0)))))</f>
        <v>Men's</v>
      </c>
      <c r="E765" s="113">
        <f>IFERROR(IF(Table10[[#This Row],[Year]]&gt;0,$E$1-Table10[[#This Row],[Year]],0),"")</f>
        <v>23</v>
      </c>
      <c r="F765" s="113">
        <v>2002</v>
      </c>
    </row>
    <row r="766" spans="1:8">
      <c r="A766" s="178">
        <v>1763</v>
      </c>
      <c r="B766" s="185" t="s">
        <v>886</v>
      </c>
      <c r="C766" s="179" t="s">
        <v>101</v>
      </c>
      <c r="D766" s="113">
        <f>IF(Table10[[#This Row],[Current Age]]&gt;19,"Men's",IF(E766&gt;15,"U19",IF(E766&gt;13,"U15",IF(E766&gt;11,"U13",IF(E766&gt;0,"U11",0)))))</f>
        <v>0</v>
      </c>
      <c r="E766" s="113">
        <f>IFERROR(IF(Table10[[#This Row],[Year]]&gt;0,$E$1-Table10[[#This Row],[Year]],0),"")</f>
        <v>0</v>
      </c>
    </row>
    <row r="767" spans="1:8">
      <c r="A767" s="18">
        <v>1764</v>
      </c>
      <c r="B767" s="186" t="s">
        <v>887</v>
      </c>
      <c r="C767" s="17" t="s">
        <v>101</v>
      </c>
      <c r="D767" s="113" t="str">
        <f>IF(Table10[[#This Row],[Current Age]]&gt;19,"Men's",IF(E767&gt;15,"U19",IF(E767&gt;13,"U15",IF(E767&gt;11,"U13",IF(E767&gt;0,"U11",0)))))</f>
        <v>Men's</v>
      </c>
      <c r="E767" s="113">
        <f>IFERROR(IF(Table10[[#This Row],[Year]]&gt;0,$E$1-Table10[[#This Row],[Year]],0),"")</f>
        <v>22</v>
      </c>
      <c r="F767" s="113">
        <v>2003</v>
      </c>
      <c r="G767" s="113">
        <v>11</v>
      </c>
      <c r="H767" s="113">
        <v>30</v>
      </c>
    </row>
    <row r="768" spans="1:8">
      <c r="A768" s="178">
        <v>1765</v>
      </c>
      <c r="B768" s="185" t="s">
        <v>888</v>
      </c>
      <c r="C768" s="179" t="s">
        <v>101</v>
      </c>
      <c r="D768" s="113" t="str">
        <f>IF(Table10[[#This Row],[Current Age]]&gt;19,"Men's",IF(E768&gt;15,"U19",IF(E768&gt;13,"U15",IF(E768&gt;11,"U13",IF(E768&gt;0,"U11",0)))))</f>
        <v>Men's</v>
      </c>
      <c r="E768" s="113">
        <f>IFERROR(IF(Table10[[#This Row],[Year]]&gt;0,$E$1-Table10[[#This Row],[Year]],0),"")</f>
        <v>23</v>
      </c>
      <c r="F768" s="113">
        <v>2002</v>
      </c>
      <c r="G768" s="113">
        <v>12</v>
      </c>
      <c r="H768" s="113">
        <v>2</v>
      </c>
    </row>
    <row r="769" spans="1:8">
      <c r="A769" s="18">
        <v>1766</v>
      </c>
      <c r="B769" s="192" t="s">
        <v>889</v>
      </c>
      <c r="C769" s="17" t="s">
        <v>149</v>
      </c>
      <c r="D769" s="113">
        <f>IF(Table10[[#This Row],[Current Age]]&gt;19,"Men's",IF(E769&gt;15,"U19",IF(E769&gt;13,"U15",IF(E769&gt;11,"U13",IF(E769&gt;0,"U11",0)))))</f>
        <v>0</v>
      </c>
      <c r="E769" s="113">
        <f>IFERROR(IF(Table10[[#This Row],[Year]]&gt;0,$E$1-Table10[[#This Row],[Year]],0),"")</f>
        <v>0</v>
      </c>
    </row>
    <row r="770" spans="1:8">
      <c r="A770" s="178">
        <v>1767</v>
      </c>
      <c r="B770" s="191" t="s">
        <v>890</v>
      </c>
      <c r="C770" s="179" t="s">
        <v>160</v>
      </c>
      <c r="D770" s="113">
        <f>IF(Table10[[#This Row],[Current Age]]&gt;19,"Men's",IF(E770&gt;15,"U19",IF(E770&gt;13,"U15",IF(E770&gt;11,"U13",IF(E770&gt;0,"U11",0)))))</f>
        <v>0</v>
      </c>
      <c r="E770" s="113">
        <f>IFERROR(IF(Table10[[#This Row],[Year]]&gt;0,$E$1-Table10[[#This Row],[Year]],0),"")</f>
        <v>0</v>
      </c>
    </row>
    <row r="771" spans="1:8">
      <c r="A771" s="18">
        <v>1768</v>
      </c>
      <c r="B771" s="186" t="s">
        <v>891</v>
      </c>
      <c r="C771" s="17" t="s">
        <v>101</v>
      </c>
      <c r="D771" s="113" t="str">
        <f>IF(Table10[[#This Row],[Current Age]]&gt;19,"Men's",IF(E771&gt;15,"U19",IF(E771&gt;13,"U15",IF(E771&gt;11,"U13",IF(E771&gt;0,"U11",0)))))</f>
        <v>Men's</v>
      </c>
      <c r="E771" s="113">
        <f>IFERROR(IF(Table10[[#This Row],[Year]]&gt;0,$E$1-Table10[[#This Row],[Year]],0),"")</f>
        <v>24</v>
      </c>
      <c r="F771" s="113">
        <v>2001</v>
      </c>
      <c r="G771" s="113">
        <v>6</v>
      </c>
      <c r="H771" s="113">
        <v>27</v>
      </c>
    </row>
    <row r="772" spans="1:8">
      <c r="A772" s="178">
        <v>1769</v>
      </c>
      <c r="B772" s="185" t="s">
        <v>892</v>
      </c>
      <c r="C772" s="179" t="s">
        <v>101</v>
      </c>
      <c r="D772" s="113">
        <f>IF(Table10[[#This Row],[Current Age]]&gt;19,"Men's",IF(E772&gt;15,"U19",IF(E772&gt;13,"U15",IF(E772&gt;11,"U13",IF(E772&gt;0,"U11",0)))))</f>
        <v>0</v>
      </c>
      <c r="E772" s="113">
        <f>IFERROR(IF(Table10[[#This Row],[Year]]&gt;0,$E$1-Table10[[#This Row],[Year]],0),"")</f>
        <v>0</v>
      </c>
    </row>
    <row r="773" spans="1:8">
      <c r="A773" s="18">
        <v>1770</v>
      </c>
      <c r="B773" s="186" t="s">
        <v>893</v>
      </c>
      <c r="C773" s="17" t="s">
        <v>101</v>
      </c>
      <c r="D773" s="113">
        <f>IF(Table10[[#This Row],[Current Age]]&gt;19,"Men's",IF(E773&gt;15,"U19",IF(E773&gt;13,"U15",IF(E773&gt;11,"U13",IF(E773&gt;0,"U11",0)))))</f>
        <v>0</v>
      </c>
      <c r="E773" s="113">
        <f>IFERROR(IF(Table10[[#This Row],[Year]]&gt;0,$E$1-Table10[[#This Row],[Year]],0),"")</f>
        <v>0</v>
      </c>
    </row>
    <row r="774" spans="1:8">
      <c r="A774" s="178">
        <v>1771</v>
      </c>
      <c r="B774" s="185" t="s">
        <v>894</v>
      </c>
      <c r="C774" s="179" t="s">
        <v>101</v>
      </c>
      <c r="D774" s="113">
        <f>IF(Table10[[#This Row],[Current Age]]&gt;19,"Men's",IF(E774&gt;15,"U19",IF(E774&gt;13,"U15",IF(E774&gt;11,"U13",IF(E774&gt;0,"U11",0)))))</f>
        <v>0</v>
      </c>
      <c r="E774" s="113">
        <f>IFERROR(IF(Table10[[#This Row],[Year]]&gt;0,$E$1-Table10[[#This Row],[Year]],0),"")</f>
        <v>0</v>
      </c>
    </row>
    <row r="775" spans="1:8">
      <c r="A775" s="18">
        <v>1772</v>
      </c>
      <c r="B775" s="186" t="s">
        <v>895</v>
      </c>
      <c r="C775" s="17" t="s">
        <v>101</v>
      </c>
      <c r="D775" s="113">
        <f>IF(Table10[[#This Row],[Current Age]]&gt;19,"Men's",IF(E775&gt;15,"U19",IF(E775&gt;13,"U15",IF(E775&gt;11,"U13",IF(E775&gt;0,"U11",0)))))</f>
        <v>0</v>
      </c>
      <c r="E775" s="113">
        <f>IFERROR(IF(Table10[[#This Row],[Year]]&gt;0,$E$1-Table10[[#This Row],[Year]],0),"")</f>
        <v>0</v>
      </c>
    </row>
    <row r="776" spans="1:8">
      <c r="A776" s="178">
        <v>1773</v>
      </c>
      <c r="B776" s="185" t="s">
        <v>896</v>
      </c>
      <c r="C776" s="179" t="s">
        <v>101</v>
      </c>
      <c r="D776" s="113">
        <f>IF(Table10[[#This Row],[Current Age]]&gt;19,"Men's",IF(E776&gt;15,"U19",IF(E776&gt;13,"U15",IF(E776&gt;11,"U13",IF(E776&gt;0,"U11",0)))))</f>
        <v>0</v>
      </c>
      <c r="E776" s="113">
        <f>IFERROR(IF(Table10[[#This Row],[Year]]&gt;0,$E$1-Table10[[#This Row],[Year]],0),"")</f>
        <v>0</v>
      </c>
    </row>
    <row r="777" spans="1:8">
      <c r="A777" s="18">
        <v>1774</v>
      </c>
      <c r="B777" s="186" t="s">
        <v>897</v>
      </c>
      <c r="C777" s="17" t="s">
        <v>101</v>
      </c>
      <c r="D777" s="113" t="str">
        <f>IF(Table10[[#This Row],[Current Age]]&gt;19,"Men's",IF(E777&gt;15,"U19",IF(E777&gt;13,"U15",IF(E777&gt;11,"U13",IF(E777&gt;0,"U11",0)))))</f>
        <v>Men's</v>
      </c>
      <c r="E777" s="113">
        <f>IFERROR(IF(Table10[[#This Row],[Year]]&gt;0,$E$1-Table10[[#This Row],[Year]],0),"")</f>
        <v>56</v>
      </c>
      <c r="F777" s="113">
        <v>1969</v>
      </c>
      <c r="G777" s="113">
        <v>2</v>
      </c>
      <c r="H777" s="113">
        <v>14</v>
      </c>
    </row>
    <row r="778" spans="1:8">
      <c r="A778" s="178">
        <v>1775</v>
      </c>
      <c r="B778" s="185" t="s">
        <v>898</v>
      </c>
      <c r="C778" s="179" t="s">
        <v>101</v>
      </c>
      <c r="D778" s="113" t="str">
        <f>IF(Table10[[#This Row],[Current Age]]&gt;19,"Men's",IF(E778&gt;15,"U19",IF(E778&gt;13,"U15",IF(E778&gt;11,"U13",IF(E778&gt;0,"U11",0)))))</f>
        <v>Men's</v>
      </c>
      <c r="E778" s="113">
        <f>IFERROR(IF(Table10[[#This Row],[Year]]&gt;0,$E$1-Table10[[#This Row],[Year]],0),"")</f>
        <v>60</v>
      </c>
      <c r="F778" s="113">
        <v>1965</v>
      </c>
      <c r="G778" s="113">
        <v>8</v>
      </c>
      <c r="H778" s="113">
        <v>4</v>
      </c>
    </row>
    <row r="779" spans="1:8">
      <c r="A779" s="18">
        <v>1776</v>
      </c>
      <c r="B779" s="186" t="s">
        <v>899</v>
      </c>
      <c r="C779" s="17" t="s">
        <v>101</v>
      </c>
      <c r="D779" s="113" t="str">
        <f>IF(Table10[[#This Row],[Current Age]]&gt;19,"Men's",IF(E779&gt;15,"U19",IF(E779&gt;13,"U15",IF(E779&gt;11,"U13",IF(E779&gt;0,"U11",0)))))</f>
        <v>Men's</v>
      </c>
      <c r="E779" s="113">
        <f>IFERROR(IF(Table10[[#This Row],[Year]]&gt;0,$E$1-Table10[[#This Row],[Year]],0),"")</f>
        <v>50</v>
      </c>
      <c r="F779" s="113">
        <v>1975</v>
      </c>
      <c r="G779" s="113">
        <v>1</v>
      </c>
      <c r="H779" s="113">
        <v>1</v>
      </c>
    </row>
    <row r="780" spans="1:8">
      <c r="A780" s="178">
        <v>1777</v>
      </c>
      <c r="B780" s="185" t="s">
        <v>900</v>
      </c>
      <c r="C780" s="179" t="s">
        <v>101</v>
      </c>
      <c r="D780" s="113" t="str">
        <f>IF(Table10[[#This Row],[Current Age]]&gt;19,"Men's",IF(E780&gt;15,"U19",IF(E780&gt;13,"U15",IF(E780&gt;11,"U13",IF(E780&gt;0,"U11",0)))))</f>
        <v>Men's</v>
      </c>
      <c r="E780" s="113">
        <f>IFERROR(IF(Table10[[#This Row],[Year]]&gt;0,$E$1-Table10[[#This Row],[Year]],0),"")</f>
        <v>40</v>
      </c>
      <c r="F780" s="113">
        <v>1985</v>
      </c>
      <c r="G780" s="113">
        <v>3</v>
      </c>
      <c r="H780" s="113">
        <v>13</v>
      </c>
    </row>
    <row r="781" spans="1:8">
      <c r="A781" s="18">
        <v>1778</v>
      </c>
      <c r="B781" s="193" t="s">
        <v>901</v>
      </c>
      <c r="C781" s="17" t="s">
        <v>101</v>
      </c>
      <c r="D781" s="113">
        <f>IF(Table10[[#This Row],[Current Age]]&gt;19,"Men's",IF(E781&gt;15,"U19",IF(E781&gt;13,"U15",IF(E781&gt;11,"U13",IF(E781&gt;0,"U11",0)))))</f>
        <v>0</v>
      </c>
      <c r="E781" s="113">
        <f>IFERROR(IF(Table10[[#This Row],[Year]]&gt;0,$E$1-Table10[[#This Row],[Year]],0),"")</f>
        <v>0</v>
      </c>
    </row>
    <row r="782" spans="1:8">
      <c r="A782" s="178">
        <v>1779</v>
      </c>
      <c r="B782" s="194" t="s">
        <v>902</v>
      </c>
      <c r="C782" s="195" t="s">
        <v>101</v>
      </c>
      <c r="D782" s="113">
        <f>IF(Table10[[#This Row],[Current Age]]&gt;19,"Men's",IF(E782&gt;15,"U19",IF(E782&gt;13,"U15",IF(E782&gt;11,"U13",IF(E782&gt;0,"U11",0)))))</f>
        <v>0</v>
      </c>
      <c r="E782" s="113">
        <f>IFERROR(IF(Table10[[#This Row],[Year]]&gt;0,$E$1-Table10[[#This Row],[Year]],0),"")</f>
        <v>0</v>
      </c>
    </row>
    <row r="783" spans="1:8">
      <c r="A783" s="18">
        <v>1780</v>
      </c>
      <c r="B783" s="193" t="s">
        <v>903</v>
      </c>
      <c r="C783" s="14" t="s">
        <v>101</v>
      </c>
      <c r="D783" s="113">
        <f>IF(Table10[[#This Row],[Current Age]]&gt;19,"Men's",IF(E783&gt;15,"U19",IF(E783&gt;13,"U15",IF(E783&gt;11,"U13",IF(E783&gt;0,"U11",0)))))</f>
        <v>0</v>
      </c>
      <c r="E783" s="113">
        <f>IFERROR(IF(Table10[[#This Row],[Year]]&gt;0,$E$1-Table10[[#This Row],[Year]],0),"")</f>
        <v>0</v>
      </c>
    </row>
    <row r="784" spans="1:8">
      <c r="A784" s="178">
        <v>1781</v>
      </c>
      <c r="B784" s="194" t="s">
        <v>904</v>
      </c>
      <c r="C784" s="179" t="s">
        <v>101</v>
      </c>
      <c r="D784" s="113">
        <f>IF(Table10[[#This Row],[Current Age]]&gt;19,"Men's",IF(E784&gt;15,"U19",IF(E784&gt;13,"U15",IF(E784&gt;11,"U13",IF(E784&gt;0,"U11",0)))))</f>
        <v>0</v>
      </c>
      <c r="E784" s="113">
        <f>IFERROR(IF(Table10[[#This Row],[Year]]&gt;0,$E$1-Table10[[#This Row],[Year]],0),"")</f>
        <v>0</v>
      </c>
    </row>
    <row r="785" spans="1:8">
      <c r="A785" s="18">
        <v>1782</v>
      </c>
      <c r="B785" s="193" t="s">
        <v>905</v>
      </c>
      <c r="C785" s="17" t="s">
        <v>101</v>
      </c>
      <c r="D785" s="113">
        <f>IF(Table10[[#This Row],[Current Age]]&gt;19,"Men's",IF(E785&gt;15,"U19",IF(E785&gt;13,"U15",IF(E785&gt;11,"U13",IF(E785&gt;0,"U11",0)))))</f>
        <v>0</v>
      </c>
      <c r="E785" s="113">
        <f>IFERROR(IF(Table10[[#This Row],[Year]]&gt;0,$E$1-Table10[[#This Row],[Year]],0),"")</f>
        <v>0</v>
      </c>
    </row>
    <row r="786" spans="1:8">
      <c r="A786" s="178">
        <v>1783</v>
      </c>
      <c r="B786" s="194" t="s">
        <v>906</v>
      </c>
      <c r="C786" s="195" t="s">
        <v>101</v>
      </c>
      <c r="D786" s="113" t="str">
        <f>IF(Table10[[#This Row],[Current Age]]&gt;19,"Men's",IF(E786&gt;15,"U19",IF(E786&gt;13,"U15",IF(E786&gt;11,"U13",IF(E786&gt;0,"U11",0)))))</f>
        <v>Men's</v>
      </c>
      <c r="E786" s="113">
        <f>IFERROR(IF(Table10[[#This Row],[Year]]&gt;0,$E$1-Table10[[#This Row],[Year]],0),"")</f>
        <v>53</v>
      </c>
      <c r="F786" s="113">
        <v>1972</v>
      </c>
      <c r="G786" s="113">
        <v>9</v>
      </c>
      <c r="H786" s="113">
        <v>4</v>
      </c>
    </row>
    <row r="787" spans="1:8">
      <c r="A787" s="18">
        <v>1784</v>
      </c>
      <c r="B787" s="193" t="s">
        <v>907</v>
      </c>
      <c r="C787" s="14" t="s">
        <v>145</v>
      </c>
      <c r="D787" s="113" t="str">
        <f>IF(Table10[[#This Row],[Current Age]]&gt;19,"Men's",IF(E787&gt;15,"U19",IF(E787&gt;13,"U15",IF(E787&gt;11,"U13",IF(E787&gt;0,"U11",0)))))</f>
        <v>Men's</v>
      </c>
      <c r="E787" s="113">
        <f>IFERROR(IF(Table10[[#This Row],[Year]]&gt;0,$E$1-Table10[[#This Row],[Year]],0),"")</f>
        <v>51</v>
      </c>
      <c r="F787" s="113">
        <v>1974</v>
      </c>
      <c r="G787" s="113">
        <v>9</v>
      </c>
      <c r="H787" s="113">
        <v>7</v>
      </c>
    </row>
    <row r="788" spans="1:8">
      <c r="A788" s="178">
        <v>1785</v>
      </c>
      <c r="B788" s="194" t="s">
        <v>908</v>
      </c>
      <c r="C788" s="195" t="s">
        <v>145</v>
      </c>
      <c r="D788" s="113">
        <f>IF(Table10[[#This Row],[Current Age]]&gt;19,"Men's",IF(E788&gt;15,"U19",IF(E788&gt;13,"U15",IF(E788&gt;11,"U13",IF(E788&gt;0,"U11",0)))))</f>
        <v>0</v>
      </c>
      <c r="E788" s="113">
        <f>IFERROR(IF(Table10[[#This Row],[Year]]&gt;0,$E$1-Table10[[#This Row],[Year]],0),"")</f>
        <v>0</v>
      </c>
    </row>
    <row r="789" spans="1:8">
      <c r="A789" s="18">
        <v>1786</v>
      </c>
      <c r="B789" s="193" t="s">
        <v>909</v>
      </c>
      <c r="C789" s="14" t="s">
        <v>145</v>
      </c>
      <c r="D789" s="113">
        <f>IF(Table10[[#This Row],[Current Age]]&gt;19,"Men's",IF(E789&gt;15,"U19",IF(E789&gt;13,"U15",IF(E789&gt;11,"U13",IF(E789&gt;0,"U11",0)))))</f>
        <v>0</v>
      </c>
      <c r="E789" s="113">
        <f>IFERROR(IF(Table10[[#This Row],[Year]]&gt;0,$E$1-Table10[[#This Row],[Year]],0),"")</f>
        <v>0</v>
      </c>
    </row>
    <row r="790" spans="1:8">
      <c r="A790" s="178">
        <v>1787</v>
      </c>
      <c r="B790" s="194" t="s">
        <v>910</v>
      </c>
      <c r="C790" s="195" t="s">
        <v>145</v>
      </c>
      <c r="D790" s="113">
        <f>IF(Table10[[#This Row],[Current Age]]&gt;19,"Men's",IF(E790&gt;15,"U19",IF(E790&gt;13,"U15",IF(E790&gt;11,"U13",IF(E790&gt;0,"U11",0)))))</f>
        <v>0</v>
      </c>
      <c r="E790" s="113">
        <f>IFERROR(IF(Table10[[#This Row],[Year]]&gt;0,$E$1-Table10[[#This Row],[Year]],0),"")</f>
        <v>0</v>
      </c>
    </row>
    <row r="791" spans="1:8">
      <c r="A791" s="18">
        <v>1788</v>
      </c>
      <c r="B791" s="193" t="s">
        <v>911</v>
      </c>
      <c r="C791" s="14" t="s">
        <v>145</v>
      </c>
      <c r="D791" s="113">
        <f>IF(Table10[[#This Row],[Current Age]]&gt;19,"Men's",IF(E791&gt;15,"U19",IF(E791&gt;13,"U15",IF(E791&gt;11,"U13",IF(E791&gt;0,"U11",0)))))</f>
        <v>0</v>
      </c>
      <c r="E791" s="113">
        <f>IFERROR(IF(Table10[[#This Row],[Year]]&gt;0,$E$1-Table10[[#This Row],[Year]],0),"")</f>
        <v>0</v>
      </c>
    </row>
    <row r="792" spans="1:8">
      <c r="A792" s="178">
        <v>1789</v>
      </c>
      <c r="B792" s="194" t="s">
        <v>912</v>
      </c>
      <c r="C792" s="195" t="s">
        <v>145</v>
      </c>
      <c r="D792" s="113">
        <f>IF(Table10[[#This Row],[Current Age]]&gt;19,"Men's",IF(E792&gt;15,"U19",IF(E792&gt;13,"U15",IF(E792&gt;11,"U13",IF(E792&gt;0,"U11",0)))))</f>
        <v>0</v>
      </c>
      <c r="E792" s="113">
        <f>IFERROR(IF(Table10[[#This Row],[Year]]&gt;0,$E$1-Table10[[#This Row],[Year]],0),"")</f>
        <v>0</v>
      </c>
    </row>
    <row r="793" spans="1:8">
      <c r="A793" s="18">
        <v>1790</v>
      </c>
      <c r="B793" s="193" t="s">
        <v>913</v>
      </c>
      <c r="C793" s="14" t="s">
        <v>145</v>
      </c>
      <c r="D793" s="113" t="str">
        <f>IF(Table10[[#This Row],[Current Age]]&gt;19,"Men's",IF(E793&gt;15,"U19",IF(E793&gt;13,"U15",IF(E793&gt;11,"U13",IF(E793&gt;0,"U11",0)))))</f>
        <v>Men's</v>
      </c>
      <c r="E793" s="113">
        <f>IFERROR(IF(Table10[[#This Row],[Year]]&gt;0,$E$1-Table10[[#This Row],[Year]],0),"")</f>
        <v>30</v>
      </c>
      <c r="F793" s="113">
        <v>1995</v>
      </c>
      <c r="G793" s="113">
        <v>9</v>
      </c>
      <c r="H793" s="113">
        <v>7</v>
      </c>
    </row>
    <row r="794" spans="1:8">
      <c r="A794" s="178">
        <v>1791</v>
      </c>
      <c r="B794" s="194" t="s">
        <v>914</v>
      </c>
      <c r="C794" s="195" t="s">
        <v>145</v>
      </c>
      <c r="D794" s="113">
        <f>IF(Table10[[#This Row],[Current Age]]&gt;19,"Men's",IF(E794&gt;15,"U19",IF(E794&gt;13,"U15",IF(E794&gt;11,"U13",IF(E794&gt;0,"U11",0)))))</f>
        <v>0</v>
      </c>
      <c r="E794" s="113">
        <f>IFERROR(IF(Table10[[#This Row],[Year]]&gt;0,$E$1-Table10[[#This Row],[Year]],0),"")</f>
        <v>0</v>
      </c>
    </row>
    <row r="795" spans="1:8">
      <c r="A795" s="18">
        <v>1792</v>
      </c>
      <c r="B795" s="193" t="s">
        <v>915</v>
      </c>
      <c r="C795" s="14" t="s">
        <v>145</v>
      </c>
      <c r="D795" s="113">
        <f>IF(Table10[[#This Row],[Current Age]]&gt;19,"Men's",IF(E795&gt;15,"U19",IF(E795&gt;13,"U15",IF(E795&gt;11,"U13",IF(E795&gt;0,"U11",0)))))</f>
        <v>0</v>
      </c>
      <c r="E795" s="113">
        <f>IFERROR(IF(Table10[[#This Row],[Year]]&gt;0,$E$1-Table10[[#This Row],[Year]],0),"")</f>
        <v>0</v>
      </c>
    </row>
    <row r="796" spans="1:8">
      <c r="A796" s="178">
        <v>1793</v>
      </c>
      <c r="B796" s="194" t="s">
        <v>916</v>
      </c>
      <c r="C796" s="195" t="s">
        <v>145</v>
      </c>
      <c r="D796" s="113">
        <f>IF(Table10[[#This Row],[Current Age]]&gt;19,"Men's",IF(E796&gt;15,"U19",IF(E796&gt;13,"U15",IF(E796&gt;11,"U13",IF(E796&gt;0,"U11",0)))))</f>
        <v>0</v>
      </c>
      <c r="E796" s="113">
        <f>IFERROR(IF(Table10[[#This Row],[Year]]&gt;0,$E$1-Table10[[#This Row],[Year]],0),"")</f>
        <v>0</v>
      </c>
    </row>
    <row r="797" spans="1:8">
      <c r="A797" s="18">
        <v>1794</v>
      </c>
      <c r="B797" s="193" t="s">
        <v>917</v>
      </c>
      <c r="C797" s="14" t="s">
        <v>145</v>
      </c>
      <c r="D797" s="113">
        <f>IF(Table10[[#This Row],[Current Age]]&gt;19,"Men's",IF(E797&gt;15,"U19",IF(E797&gt;13,"U15",IF(E797&gt;11,"U13",IF(E797&gt;0,"U11",0)))))</f>
        <v>0</v>
      </c>
      <c r="E797" s="113">
        <f>IFERROR(IF(Table10[[#This Row],[Year]]&gt;0,$E$1-Table10[[#This Row],[Year]],0),"")</f>
        <v>0</v>
      </c>
    </row>
    <row r="798" spans="1:8">
      <c r="A798" s="178">
        <v>1795</v>
      </c>
      <c r="B798" s="194" t="s">
        <v>918</v>
      </c>
      <c r="C798" s="195" t="s">
        <v>145</v>
      </c>
      <c r="D798" s="113">
        <f>IF(Table10[[#This Row],[Current Age]]&gt;19,"Men's",IF(E798&gt;15,"U19",IF(E798&gt;13,"U15",IF(E798&gt;11,"U13",IF(E798&gt;0,"U11",0)))))</f>
        <v>0</v>
      </c>
      <c r="E798" s="113">
        <f>IFERROR(IF(Table10[[#This Row],[Year]]&gt;0,$E$1-Table10[[#This Row],[Year]],0),"")</f>
        <v>0</v>
      </c>
    </row>
    <row r="799" spans="1:8">
      <c r="A799" s="18">
        <v>1796</v>
      </c>
      <c r="B799" s="193" t="s">
        <v>919</v>
      </c>
      <c r="C799" s="14" t="s">
        <v>145</v>
      </c>
      <c r="D799" s="113">
        <f>IF(Table10[[#This Row],[Current Age]]&gt;19,"Men's",IF(E799&gt;15,"U19",IF(E799&gt;13,"U15",IF(E799&gt;11,"U13",IF(E799&gt;0,"U11",0)))))</f>
        <v>0</v>
      </c>
      <c r="E799" s="113">
        <f>IFERROR(IF(Table10[[#This Row],[Year]]&gt;0,$E$1-Table10[[#This Row],[Year]],0),"")</f>
        <v>0</v>
      </c>
    </row>
    <row r="800" spans="1:8">
      <c r="A800" s="178">
        <v>1797</v>
      </c>
      <c r="B800" s="194" t="s">
        <v>920</v>
      </c>
      <c r="C800" s="195" t="s">
        <v>145</v>
      </c>
      <c r="D800" s="113">
        <f>IF(Table10[[#This Row],[Current Age]]&gt;19,"Men's",IF(E800&gt;15,"U19",IF(E800&gt;13,"U15",IF(E800&gt;11,"U13",IF(E800&gt;0,"U11",0)))))</f>
        <v>0</v>
      </c>
      <c r="E800" s="113">
        <f>IFERROR(IF(Table10[[#This Row],[Year]]&gt;0,$E$1-Table10[[#This Row],[Year]],0),"")</f>
        <v>0</v>
      </c>
    </row>
    <row r="801" spans="1:8">
      <c r="A801" s="18">
        <v>1798</v>
      </c>
      <c r="B801" s="193" t="s">
        <v>921</v>
      </c>
      <c r="C801" s="14" t="s">
        <v>41</v>
      </c>
      <c r="D801" s="113" t="str">
        <f>IF(Table10[[#This Row],[Current Age]]&gt;19,"Men's",IF(E801&gt;15,"U19",IF(E801&gt;13,"U15",IF(E801&gt;11,"U13",IF(E801&gt;0,"U11",0)))))</f>
        <v>Men's</v>
      </c>
      <c r="E801" s="113">
        <f>IFERROR(IF(Table10[[#This Row],[Year]]&gt;0,$E$1-Table10[[#This Row],[Year]],0),"")</f>
        <v>39</v>
      </c>
      <c r="F801" s="113">
        <v>1986</v>
      </c>
      <c r="G801" s="113">
        <v>3</v>
      </c>
      <c r="H801" s="113">
        <v>16</v>
      </c>
    </row>
    <row r="802" spans="1:8">
      <c r="A802" s="178">
        <v>1799</v>
      </c>
      <c r="B802" s="194" t="s">
        <v>922</v>
      </c>
      <c r="C802" s="195" t="s">
        <v>145</v>
      </c>
      <c r="D802" s="113">
        <f>IF(Table10[[#This Row],[Current Age]]&gt;19,"Men's",IF(E802&gt;15,"U19",IF(E802&gt;13,"U15",IF(E802&gt;11,"U13",IF(E802&gt;0,"U11",0)))))</f>
        <v>0</v>
      </c>
      <c r="E802" s="113">
        <f>IFERROR(IF(Table10[[#This Row],[Year]]&gt;0,$E$1-Table10[[#This Row],[Year]],0),"")</f>
        <v>0</v>
      </c>
    </row>
    <row r="803" spans="1:8">
      <c r="A803" s="18">
        <v>1800</v>
      </c>
      <c r="B803" s="193" t="s">
        <v>923</v>
      </c>
      <c r="C803" s="14" t="s">
        <v>145</v>
      </c>
      <c r="D803" s="113">
        <f>IF(Table10[[#This Row],[Current Age]]&gt;19,"Men's",IF(E803&gt;15,"U19",IF(E803&gt;13,"U15",IF(E803&gt;11,"U13",IF(E803&gt;0,"U11",0)))))</f>
        <v>0</v>
      </c>
      <c r="E803" s="113">
        <f>IFERROR(IF(Table10[[#This Row],[Year]]&gt;0,$E$1-Table10[[#This Row],[Year]],0),"")</f>
        <v>0</v>
      </c>
    </row>
    <row r="804" spans="1:8">
      <c r="A804" s="178">
        <v>1801</v>
      </c>
      <c r="B804" s="194" t="s">
        <v>924</v>
      </c>
      <c r="C804" s="195" t="s">
        <v>41</v>
      </c>
      <c r="D804" s="113" t="str">
        <f>IF(Table10[[#This Row],[Current Age]]&gt;19,"Men's",IF(E804&gt;15,"U19",IF(E804&gt;13,"U15",IF(E804&gt;11,"U13",IF(E804&gt;0,"U11",0)))))</f>
        <v>Men's</v>
      </c>
      <c r="E804" s="113">
        <f>IFERROR(IF(Table10[[#This Row],[Year]]&gt;0,$E$1-Table10[[#This Row],[Year]],0),"")</f>
        <v>33</v>
      </c>
      <c r="F804" s="113">
        <v>1992</v>
      </c>
      <c r="G804" s="113">
        <v>7</v>
      </c>
      <c r="H804" s="113">
        <v>16</v>
      </c>
    </row>
    <row r="805" spans="1:8">
      <c r="A805" s="18">
        <v>1802</v>
      </c>
      <c r="B805" s="193" t="s">
        <v>925</v>
      </c>
      <c r="C805" s="14" t="s">
        <v>145</v>
      </c>
      <c r="D805" s="113">
        <f>IF(Table10[[#This Row],[Current Age]]&gt;19,"Men's",IF(E805&gt;15,"U19",IF(E805&gt;13,"U15",IF(E805&gt;11,"U13",IF(E805&gt;0,"U11",0)))))</f>
        <v>0</v>
      </c>
      <c r="E805" s="113">
        <f>IFERROR(IF(Table10[[#This Row],[Year]]&gt;0,$E$1-Table10[[#This Row],[Year]],0),"")</f>
        <v>0</v>
      </c>
    </row>
    <row r="806" spans="1:8">
      <c r="A806" s="178">
        <v>1803</v>
      </c>
      <c r="B806" s="194" t="s">
        <v>926</v>
      </c>
      <c r="C806" s="195" t="s">
        <v>145</v>
      </c>
      <c r="D806" s="113">
        <f>IF(Table10[[#This Row],[Current Age]]&gt;19,"Men's",IF(E806&gt;15,"U19",IF(E806&gt;13,"U15",IF(E806&gt;11,"U13",IF(E806&gt;0,"U11",0)))))</f>
        <v>0</v>
      </c>
      <c r="E806" s="113">
        <f>IFERROR(IF(Table10[[#This Row],[Year]]&gt;0,$E$1-Table10[[#This Row],[Year]],0),"")</f>
        <v>0</v>
      </c>
    </row>
    <row r="807" spans="1:8">
      <c r="A807" s="18">
        <v>1804</v>
      </c>
      <c r="B807" s="193" t="s">
        <v>927</v>
      </c>
      <c r="C807" s="14" t="s">
        <v>145</v>
      </c>
      <c r="D807" s="113">
        <f>IF(Table10[[#This Row],[Current Age]]&gt;19,"Men's",IF(E807&gt;15,"U19",IF(E807&gt;13,"U15",IF(E807&gt;11,"U13",IF(E807&gt;0,"U11",0)))))</f>
        <v>0</v>
      </c>
      <c r="E807" s="113">
        <f>IFERROR(IF(Table10[[#This Row],[Year]]&gt;0,$E$1-Table10[[#This Row],[Year]],0),"")</f>
        <v>0</v>
      </c>
    </row>
    <row r="808" spans="1:8">
      <c r="A808" s="178">
        <v>1805</v>
      </c>
      <c r="B808" s="194" t="s">
        <v>928</v>
      </c>
      <c r="C808" s="179" t="s">
        <v>101</v>
      </c>
      <c r="D808" s="113">
        <f>IF(Table10[[#This Row],[Current Age]]&gt;19,"Men's",IF(E808&gt;15,"U19",IF(E808&gt;13,"U15",IF(E808&gt;11,"U13",IF(E808&gt;0,"U11",0)))))</f>
        <v>0</v>
      </c>
      <c r="E808" s="113">
        <f>IFERROR(IF(Table10[[#This Row],[Year]]&gt;0,$E$1-Table10[[#This Row],[Year]],0),"")</f>
        <v>0</v>
      </c>
    </row>
    <row r="809" spans="1:8">
      <c r="A809" s="18">
        <v>1806</v>
      </c>
      <c r="B809" s="193" t="s">
        <v>929</v>
      </c>
      <c r="C809" s="14" t="s">
        <v>132</v>
      </c>
      <c r="D809" s="113">
        <f>IF(Table10[[#This Row],[Current Age]]&gt;19,"Men's",IF(E809&gt;15,"U19",IF(E809&gt;13,"U15",IF(E809&gt;11,"U13",IF(E809&gt;0,"U11",0)))))</f>
        <v>0</v>
      </c>
      <c r="E809" s="113">
        <f>IFERROR(IF(Table10[[#This Row],[Year]]&gt;0,$E$1-Table10[[#This Row],[Year]],0),"")</f>
        <v>0</v>
      </c>
    </row>
    <row r="810" spans="1:8">
      <c r="A810" s="178">
        <v>1807</v>
      </c>
      <c r="B810" s="194" t="s">
        <v>930</v>
      </c>
      <c r="C810" s="195" t="s">
        <v>145</v>
      </c>
      <c r="D810" s="113">
        <f>IF(Table10[[#This Row],[Current Age]]&gt;19,"Men's",IF(E810&gt;15,"U19",IF(E810&gt;13,"U15",IF(E810&gt;11,"U13",IF(E810&gt;0,"U11",0)))))</f>
        <v>0</v>
      </c>
      <c r="E810" s="113">
        <f>IFERROR(IF(Table10[[#This Row],[Year]]&gt;0,$E$1-Table10[[#This Row],[Year]],0),"")</f>
        <v>0</v>
      </c>
    </row>
    <row r="811" spans="1:8">
      <c r="A811" s="18">
        <v>1808</v>
      </c>
      <c r="B811" s="193" t="s">
        <v>931</v>
      </c>
      <c r="C811" s="14" t="s">
        <v>145</v>
      </c>
      <c r="D811" s="113">
        <f>IF(Table10[[#This Row],[Current Age]]&gt;19,"Men's",IF(E811&gt;15,"U19",IF(E811&gt;13,"U15",IF(E811&gt;11,"U13",IF(E811&gt;0,"U11",0)))))</f>
        <v>0</v>
      </c>
      <c r="E811" s="113">
        <f>IFERROR(IF(Table10[[#This Row],[Year]]&gt;0,$E$1-Table10[[#This Row],[Year]],0),"")</f>
        <v>0</v>
      </c>
    </row>
    <row r="812" spans="1:8">
      <c r="A812" s="178">
        <v>1809</v>
      </c>
      <c r="B812" s="194" t="s">
        <v>932</v>
      </c>
      <c r="C812" s="195" t="s">
        <v>145</v>
      </c>
      <c r="D812" s="113">
        <f>IF(Table10[[#This Row],[Current Age]]&gt;19,"Men's",IF(E812&gt;15,"U19",IF(E812&gt;13,"U15",IF(E812&gt;11,"U13",IF(E812&gt;0,"U11",0)))))</f>
        <v>0</v>
      </c>
      <c r="E812" s="113">
        <f>IFERROR(IF(Table10[[#This Row],[Year]]&gt;0,$E$1-Table10[[#This Row],[Year]],0),"")</f>
        <v>0</v>
      </c>
    </row>
    <row r="813" spans="1:8">
      <c r="A813" s="18">
        <v>1810</v>
      </c>
      <c r="B813" s="193" t="s">
        <v>933</v>
      </c>
      <c r="C813" s="14" t="s">
        <v>145</v>
      </c>
      <c r="D813" s="113">
        <f>IF(Table10[[#This Row],[Current Age]]&gt;19,"Men's",IF(E813&gt;15,"U19",IF(E813&gt;13,"U15",IF(E813&gt;11,"U13",IF(E813&gt;0,"U11",0)))))</f>
        <v>0</v>
      </c>
      <c r="E813" s="113">
        <f>IFERROR(IF(Table10[[#This Row],[Year]]&gt;0,$E$1-Table10[[#This Row],[Year]],0),"")</f>
        <v>0</v>
      </c>
    </row>
    <row r="814" spans="1:8">
      <c r="A814" s="178">
        <v>1811</v>
      </c>
      <c r="B814" s="194" t="s">
        <v>934</v>
      </c>
      <c r="C814" s="195" t="s">
        <v>145</v>
      </c>
      <c r="D814" s="113">
        <f>IF(Table10[[#This Row],[Current Age]]&gt;19,"Men's",IF(E814&gt;15,"U19",IF(E814&gt;13,"U15",IF(E814&gt;11,"U13",IF(E814&gt;0,"U11",0)))))</f>
        <v>0</v>
      </c>
      <c r="E814" s="113">
        <f>IFERROR(IF(Table10[[#This Row],[Year]]&gt;0,$E$1-Table10[[#This Row],[Year]],0),"")</f>
        <v>0</v>
      </c>
    </row>
    <row r="815" spans="1:8">
      <c r="A815" s="18">
        <v>1812</v>
      </c>
      <c r="B815" s="193" t="s">
        <v>935</v>
      </c>
      <c r="C815" s="14" t="s">
        <v>145</v>
      </c>
      <c r="D815" s="113">
        <f>IF(Table10[[#This Row],[Current Age]]&gt;19,"Men's",IF(E815&gt;15,"U19",IF(E815&gt;13,"U15",IF(E815&gt;11,"U13",IF(E815&gt;0,"U11",0)))))</f>
        <v>0</v>
      </c>
      <c r="E815" s="113">
        <f>IFERROR(IF(Table10[[#This Row],[Year]]&gt;0,$E$1-Table10[[#This Row],[Year]],0),"")</f>
        <v>0</v>
      </c>
    </row>
    <row r="816" spans="1:8">
      <c r="A816" s="178">
        <v>1813</v>
      </c>
      <c r="B816" s="194" t="s">
        <v>936</v>
      </c>
      <c r="C816" s="195" t="s">
        <v>145</v>
      </c>
      <c r="D816" s="113">
        <f>IF(Table10[[#This Row],[Current Age]]&gt;19,"Men's",IF(E816&gt;15,"U19",IF(E816&gt;13,"U15",IF(E816&gt;11,"U13",IF(E816&gt;0,"U11",0)))))</f>
        <v>0</v>
      </c>
      <c r="E816" s="113">
        <f>IFERROR(IF(Table10[[#This Row],[Year]]&gt;0,$E$1-Table10[[#This Row],[Year]],0),"")</f>
        <v>0</v>
      </c>
    </row>
    <row r="817" spans="1:5">
      <c r="A817" s="18">
        <v>1814</v>
      </c>
      <c r="B817" s="193" t="s">
        <v>937</v>
      </c>
      <c r="C817" s="14" t="s">
        <v>145</v>
      </c>
      <c r="D817" s="113">
        <f>IF(Table10[[#This Row],[Current Age]]&gt;19,"Men's",IF(E817&gt;15,"U19",IF(E817&gt;13,"U15",IF(E817&gt;11,"U13",IF(E817&gt;0,"U11",0)))))</f>
        <v>0</v>
      </c>
      <c r="E817" s="113">
        <f>IFERROR(IF(Table10[[#This Row],[Year]]&gt;0,$E$1-Table10[[#This Row],[Year]],0),"")</f>
        <v>0</v>
      </c>
    </row>
    <row r="818" spans="1:5">
      <c r="A818" s="178">
        <v>1815</v>
      </c>
      <c r="B818" s="194" t="s">
        <v>938</v>
      </c>
      <c r="C818" s="195" t="s">
        <v>145</v>
      </c>
      <c r="D818" s="113">
        <f>IF(Table10[[#This Row],[Current Age]]&gt;19,"Men's",IF(E818&gt;15,"U19",IF(E818&gt;13,"U15",IF(E818&gt;11,"U13",IF(E818&gt;0,"U11",0)))))</f>
        <v>0</v>
      </c>
      <c r="E818" s="113">
        <f>IFERROR(IF(Table10[[#This Row],[Year]]&gt;0,$E$1-Table10[[#This Row],[Year]],0),"")</f>
        <v>0</v>
      </c>
    </row>
    <row r="819" spans="1:5">
      <c r="A819" s="18">
        <v>1816</v>
      </c>
      <c r="B819" s="193" t="s">
        <v>939</v>
      </c>
      <c r="C819" s="14" t="s">
        <v>145</v>
      </c>
      <c r="D819" s="113">
        <f>IF(Table10[[#This Row],[Current Age]]&gt;19,"Men's",IF(E819&gt;15,"U19",IF(E819&gt;13,"U15",IF(E819&gt;11,"U13",IF(E819&gt;0,"U11",0)))))</f>
        <v>0</v>
      </c>
      <c r="E819" s="113">
        <f>IFERROR(IF(Table10[[#This Row],[Year]]&gt;0,$E$1-Table10[[#This Row],[Year]],0),"")</f>
        <v>0</v>
      </c>
    </row>
    <row r="820" spans="1:5">
      <c r="A820" s="178">
        <v>1817</v>
      </c>
      <c r="B820" s="194" t="s">
        <v>940</v>
      </c>
      <c r="C820" s="195" t="s">
        <v>145</v>
      </c>
      <c r="D820" s="113">
        <f>IF(Table10[[#This Row],[Current Age]]&gt;19,"Men's",IF(E820&gt;15,"U19",IF(E820&gt;13,"U15",IF(E820&gt;11,"U13",IF(E820&gt;0,"U11",0)))))</f>
        <v>0</v>
      </c>
      <c r="E820" s="113">
        <f>IFERROR(IF(Table10[[#This Row],[Year]]&gt;0,$E$1-Table10[[#This Row],[Year]],0),"")</f>
        <v>0</v>
      </c>
    </row>
    <row r="821" spans="1:5">
      <c r="A821" s="18">
        <v>1818</v>
      </c>
      <c r="B821" s="193" t="s">
        <v>941</v>
      </c>
      <c r="C821" s="14" t="s">
        <v>145</v>
      </c>
      <c r="D821" s="113">
        <f>IF(Table10[[#This Row],[Current Age]]&gt;19,"Men's",IF(E821&gt;15,"U19",IF(E821&gt;13,"U15",IF(E821&gt;11,"U13",IF(E821&gt;0,"U11",0)))))</f>
        <v>0</v>
      </c>
      <c r="E821" s="113">
        <f>IFERROR(IF(Table10[[#This Row],[Year]]&gt;0,$E$1-Table10[[#This Row],[Year]],0),"")</f>
        <v>0</v>
      </c>
    </row>
    <row r="822" spans="1:5">
      <c r="A822" s="178">
        <v>1819</v>
      </c>
      <c r="B822" s="194" t="s">
        <v>942</v>
      </c>
      <c r="C822" s="195" t="s">
        <v>145</v>
      </c>
      <c r="D822" s="113">
        <f>IF(Table10[[#This Row],[Current Age]]&gt;19,"Men's",IF(E822&gt;15,"U19",IF(E822&gt;13,"U15",IF(E822&gt;11,"U13",IF(E822&gt;0,"U11",0)))))</f>
        <v>0</v>
      </c>
      <c r="E822" s="113">
        <f>IFERROR(IF(Table10[[#This Row],[Year]]&gt;0,$E$1-Table10[[#This Row],[Year]],0),"")</f>
        <v>0</v>
      </c>
    </row>
    <row r="823" spans="1:5">
      <c r="A823" s="18">
        <v>1820</v>
      </c>
      <c r="B823" s="193" t="s">
        <v>943</v>
      </c>
      <c r="C823" s="14" t="s">
        <v>145</v>
      </c>
      <c r="D823" s="113">
        <f>IF(Table10[[#This Row],[Current Age]]&gt;19,"Men's",IF(E823&gt;15,"U19",IF(E823&gt;13,"U15",IF(E823&gt;11,"U13",IF(E823&gt;0,"U11",0)))))</f>
        <v>0</v>
      </c>
      <c r="E823" s="113">
        <f>IFERROR(IF(Table10[[#This Row],[Year]]&gt;0,$E$1-Table10[[#This Row],[Year]],0),"")</f>
        <v>0</v>
      </c>
    </row>
    <row r="824" spans="1:5">
      <c r="A824" s="178">
        <v>1821</v>
      </c>
      <c r="B824" s="194" t="s">
        <v>944</v>
      </c>
      <c r="C824" s="195" t="s">
        <v>145</v>
      </c>
      <c r="D824" s="113">
        <f>IF(Table10[[#This Row],[Current Age]]&gt;19,"Men's",IF(E824&gt;15,"U19",IF(E824&gt;13,"U15",IF(E824&gt;11,"U13",IF(E824&gt;0,"U11",0)))))</f>
        <v>0</v>
      </c>
      <c r="E824" s="113">
        <f>IFERROR(IF(Table10[[#This Row],[Year]]&gt;0,$E$1-Table10[[#This Row],[Year]],0),"")</f>
        <v>0</v>
      </c>
    </row>
    <row r="825" spans="1:5">
      <c r="A825" s="18">
        <v>1822</v>
      </c>
      <c r="B825" s="193" t="s">
        <v>945</v>
      </c>
      <c r="C825" s="14" t="s">
        <v>145</v>
      </c>
      <c r="D825" s="113">
        <f>IF(Table10[[#This Row],[Current Age]]&gt;19,"Men's",IF(E825&gt;15,"U19",IF(E825&gt;13,"U15",IF(E825&gt;11,"U13",IF(E825&gt;0,"U11",0)))))</f>
        <v>0</v>
      </c>
      <c r="E825" s="113">
        <f>IFERROR(IF(Table10[[#This Row],[Year]]&gt;0,$E$1-Table10[[#This Row],[Year]],0),"")</f>
        <v>0</v>
      </c>
    </row>
    <row r="826" spans="1:5">
      <c r="A826" s="178">
        <v>1823</v>
      </c>
      <c r="B826" s="194" t="s">
        <v>946</v>
      </c>
      <c r="C826" s="195" t="s">
        <v>145</v>
      </c>
      <c r="D826" s="113">
        <f>IF(Table10[[#This Row],[Current Age]]&gt;19,"Men's",IF(E826&gt;15,"U19",IF(E826&gt;13,"U15",IF(E826&gt;11,"U13",IF(E826&gt;0,"U11",0)))))</f>
        <v>0</v>
      </c>
      <c r="E826" s="113">
        <f>IFERROR(IF(Table10[[#This Row],[Year]]&gt;0,$E$1-Table10[[#This Row],[Year]],0),"")</f>
        <v>0</v>
      </c>
    </row>
    <row r="827" spans="1:5">
      <c r="A827" s="18">
        <v>1824</v>
      </c>
      <c r="B827" s="193" t="s">
        <v>947</v>
      </c>
      <c r="C827" s="14" t="s">
        <v>145</v>
      </c>
      <c r="D827" s="113">
        <f>IF(Table10[[#This Row],[Current Age]]&gt;19,"Men's",IF(E827&gt;15,"U19",IF(E827&gt;13,"U15",IF(E827&gt;11,"U13",IF(E827&gt;0,"U11",0)))))</f>
        <v>0</v>
      </c>
      <c r="E827" s="113">
        <f>IFERROR(IF(Table10[[#This Row],[Year]]&gt;0,$E$1-Table10[[#This Row],[Year]],0),"")</f>
        <v>0</v>
      </c>
    </row>
    <row r="828" spans="1:5">
      <c r="A828" s="178">
        <v>1825</v>
      </c>
      <c r="B828" s="194" t="s">
        <v>948</v>
      </c>
      <c r="C828" s="195" t="s">
        <v>145</v>
      </c>
      <c r="D828" s="113">
        <f>IF(Table10[[#This Row],[Current Age]]&gt;19,"Men's",IF(E828&gt;15,"U19",IF(E828&gt;13,"U15",IF(E828&gt;11,"U13",IF(E828&gt;0,"U11",0)))))</f>
        <v>0</v>
      </c>
      <c r="E828" s="113">
        <f>IFERROR(IF(Table10[[#This Row],[Year]]&gt;0,$E$1-Table10[[#This Row],[Year]],0),"")</f>
        <v>0</v>
      </c>
    </row>
    <row r="829" spans="1:5">
      <c r="A829" s="18">
        <v>1826</v>
      </c>
      <c r="B829" s="193" t="s">
        <v>949</v>
      </c>
      <c r="C829" s="14" t="s">
        <v>145</v>
      </c>
      <c r="D829" s="113">
        <f>IF(Table10[[#This Row],[Current Age]]&gt;19,"Men's",IF(E829&gt;15,"U19",IF(E829&gt;13,"U15",IF(E829&gt;11,"U13",IF(E829&gt;0,"U11",0)))))</f>
        <v>0</v>
      </c>
      <c r="E829" s="113">
        <f>IFERROR(IF(Table10[[#This Row],[Year]]&gt;0,$E$1-Table10[[#This Row],[Year]],0),"")</f>
        <v>0</v>
      </c>
    </row>
    <row r="830" spans="1:5">
      <c r="A830" s="178">
        <v>1827</v>
      </c>
      <c r="B830" s="194" t="s">
        <v>950</v>
      </c>
      <c r="C830" s="195" t="s">
        <v>145</v>
      </c>
      <c r="D830" s="113">
        <f>IF(Table10[[#This Row],[Current Age]]&gt;19,"Men's",IF(E830&gt;15,"U19",IF(E830&gt;13,"U15",IF(E830&gt;11,"U13",IF(E830&gt;0,"U11",0)))))</f>
        <v>0</v>
      </c>
      <c r="E830" s="113">
        <f>IFERROR(IF(Table10[[#This Row],[Year]]&gt;0,$E$1-Table10[[#This Row],[Year]],0),"")</f>
        <v>0</v>
      </c>
    </row>
    <row r="831" spans="1:5">
      <c r="A831" s="18">
        <v>1828</v>
      </c>
      <c r="B831" s="193" t="s">
        <v>951</v>
      </c>
      <c r="C831" s="14" t="s">
        <v>145</v>
      </c>
      <c r="D831" s="113">
        <f>IF(Table10[[#This Row],[Current Age]]&gt;19,"Men's",IF(E831&gt;15,"U19",IF(E831&gt;13,"U15",IF(E831&gt;11,"U13",IF(E831&gt;0,"U11",0)))))</f>
        <v>0</v>
      </c>
      <c r="E831" s="113">
        <f>IFERROR(IF(Table10[[#This Row],[Year]]&gt;0,$E$1-Table10[[#This Row],[Year]],0),"")</f>
        <v>0</v>
      </c>
    </row>
    <row r="832" spans="1:5">
      <c r="A832" s="178">
        <v>1829</v>
      </c>
      <c r="B832" s="194" t="s">
        <v>952</v>
      </c>
      <c r="C832" s="195" t="s">
        <v>145</v>
      </c>
      <c r="D832" s="113">
        <f>IF(Table10[[#This Row],[Current Age]]&gt;19,"Men's",IF(E832&gt;15,"U19",IF(E832&gt;13,"U15",IF(E832&gt;11,"U13",IF(E832&gt;0,"U11",0)))))</f>
        <v>0</v>
      </c>
      <c r="E832" s="113">
        <f>IFERROR(IF(Table10[[#This Row],[Year]]&gt;0,$E$1-Table10[[#This Row],[Year]],0),"")</f>
        <v>0</v>
      </c>
    </row>
    <row r="833" spans="1:8">
      <c r="A833" s="18">
        <v>1830</v>
      </c>
      <c r="B833" s="193" t="s">
        <v>953</v>
      </c>
      <c r="C833" s="14" t="s">
        <v>145</v>
      </c>
      <c r="D833" s="113">
        <f>IF(Table10[[#This Row],[Current Age]]&gt;19,"Men's",IF(E833&gt;15,"U19",IF(E833&gt;13,"U15",IF(E833&gt;11,"U13",IF(E833&gt;0,"U11",0)))))</f>
        <v>0</v>
      </c>
      <c r="E833" s="113">
        <f>IFERROR(IF(Table10[[#This Row],[Year]]&gt;0,$E$1-Table10[[#This Row],[Year]],0),"")</f>
        <v>0</v>
      </c>
    </row>
    <row r="834" spans="1:8">
      <c r="A834" s="178">
        <v>1831</v>
      </c>
      <c r="B834" s="194" t="s">
        <v>954</v>
      </c>
      <c r="C834" s="195" t="s">
        <v>145</v>
      </c>
      <c r="D834" s="113">
        <f>IF(Table10[[#This Row],[Current Age]]&gt;19,"Men's",IF(E834&gt;15,"U19",IF(E834&gt;13,"U15",IF(E834&gt;11,"U13",IF(E834&gt;0,"U11",0)))))</f>
        <v>0</v>
      </c>
      <c r="E834" s="113">
        <f>IFERROR(IF(Table10[[#This Row],[Year]]&gt;0,$E$1-Table10[[#This Row],[Year]],0),"")</f>
        <v>0</v>
      </c>
    </row>
    <row r="835" spans="1:8">
      <c r="A835" s="18">
        <v>1832</v>
      </c>
      <c r="B835" s="193" t="s">
        <v>955</v>
      </c>
      <c r="C835" s="14" t="s">
        <v>145</v>
      </c>
      <c r="D835" s="113">
        <f>IF(Table10[[#This Row],[Current Age]]&gt;19,"Men's",IF(E835&gt;15,"U19",IF(E835&gt;13,"U15",IF(E835&gt;11,"U13",IF(E835&gt;0,"U11",0)))))</f>
        <v>0</v>
      </c>
      <c r="E835" s="113">
        <f>IFERROR(IF(Table10[[#This Row],[Year]]&gt;0,$E$1-Table10[[#This Row],[Year]],0),"")</f>
        <v>0</v>
      </c>
    </row>
    <row r="836" spans="1:8">
      <c r="A836" s="178">
        <v>1833</v>
      </c>
      <c r="B836" s="194" t="s">
        <v>956</v>
      </c>
      <c r="C836" s="195" t="s">
        <v>145</v>
      </c>
      <c r="D836" s="113">
        <f>IF(Table10[[#This Row],[Current Age]]&gt;19,"Men's",IF(E836&gt;15,"U19",IF(E836&gt;13,"U15",IF(E836&gt;11,"U13",IF(E836&gt;0,"U11",0)))))</f>
        <v>0</v>
      </c>
      <c r="E836" s="113">
        <f>IFERROR(IF(Table10[[#This Row],[Year]]&gt;0,$E$1-Table10[[#This Row],[Year]],0),"")</f>
        <v>0</v>
      </c>
    </row>
    <row r="837" spans="1:8">
      <c r="A837" s="18">
        <v>1834</v>
      </c>
      <c r="B837" s="193" t="s">
        <v>957</v>
      </c>
      <c r="C837" s="14" t="s">
        <v>145</v>
      </c>
      <c r="D837" s="113">
        <f>IF(Table10[[#This Row],[Current Age]]&gt;19,"Men's",IF(E837&gt;15,"U19",IF(E837&gt;13,"U15",IF(E837&gt;11,"U13",IF(E837&gt;0,"U11",0)))))</f>
        <v>0</v>
      </c>
      <c r="E837" s="113">
        <f>IFERROR(IF(Table10[[#This Row],[Year]]&gt;0,$E$1-Table10[[#This Row],[Year]],0),"")</f>
        <v>0</v>
      </c>
    </row>
    <row r="838" spans="1:8">
      <c r="A838" s="178">
        <v>1835</v>
      </c>
      <c r="B838" s="194" t="s">
        <v>958</v>
      </c>
      <c r="C838" s="195" t="s">
        <v>145</v>
      </c>
      <c r="D838" s="113">
        <f>IF(Table10[[#This Row],[Current Age]]&gt;19,"Men's",IF(E838&gt;15,"U19",IF(E838&gt;13,"U15",IF(E838&gt;11,"U13",IF(E838&gt;0,"U11",0)))))</f>
        <v>0</v>
      </c>
      <c r="E838" s="113">
        <f>IFERROR(IF(Table10[[#This Row],[Year]]&gt;0,$E$1-Table10[[#This Row],[Year]],0),"")</f>
        <v>0</v>
      </c>
    </row>
    <row r="839" spans="1:8">
      <c r="A839" s="18">
        <v>1836</v>
      </c>
      <c r="B839" s="193" t="s">
        <v>959</v>
      </c>
      <c r="C839" s="14" t="s">
        <v>145</v>
      </c>
      <c r="D839" s="113">
        <f>IF(Table10[[#This Row],[Current Age]]&gt;19,"Men's",IF(E839&gt;15,"U19",IF(E839&gt;13,"U15",IF(E839&gt;11,"U13",IF(E839&gt;0,"U11",0)))))</f>
        <v>0</v>
      </c>
      <c r="E839" s="113">
        <f>IFERROR(IF(Table10[[#This Row],[Year]]&gt;0,$E$1-Table10[[#This Row],[Year]],0),"")</f>
        <v>0</v>
      </c>
    </row>
    <row r="840" spans="1:8">
      <c r="A840" s="178">
        <v>1837</v>
      </c>
      <c r="B840" s="194" t="s">
        <v>960</v>
      </c>
      <c r="C840" s="195" t="s">
        <v>145</v>
      </c>
      <c r="D840" s="113">
        <f>IF(Table10[[#This Row],[Current Age]]&gt;19,"Men's",IF(E840&gt;15,"U19",IF(E840&gt;13,"U15",IF(E840&gt;11,"U13",IF(E840&gt;0,"U11",0)))))</f>
        <v>0</v>
      </c>
      <c r="E840" s="113">
        <f>IFERROR(IF(Table10[[#This Row],[Year]]&gt;0,$E$1-Table10[[#This Row],[Year]],0),"")</f>
        <v>0</v>
      </c>
    </row>
    <row r="841" spans="1:8">
      <c r="A841" s="18">
        <v>1838</v>
      </c>
      <c r="B841" s="193" t="s">
        <v>961</v>
      </c>
      <c r="C841" s="14" t="s">
        <v>145</v>
      </c>
      <c r="D841" s="113">
        <f>IF(Table10[[#This Row],[Current Age]]&gt;19,"Men's",IF(E841&gt;15,"U19",IF(E841&gt;13,"U15",IF(E841&gt;11,"U13",IF(E841&gt;0,"U11",0)))))</f>
        <v>0</v>
      </c>
      <c r="E841" s="113">
        <f>IFERROR(IF(Table10[[#This Row],[Year]]&gt;0,$E$1-Table10[[#This Row],[Year]],0),"")</f>
        <v>0</v>
      </c>
    </row>
    <row r="842" spans="1:8">
      <c r="A842" s="178">
        <v>1839</v>
      </c>
      <c r="B842" s="194" t="s">
        <v>962</v>
      </c>
      <c r="C842" s="195" t="s">
        <v>145</v>
      </c>
      <c r="D842" s="113">
        <f>IF(Table10[[#This Row],[Current Age]]&gt;19,"Men's",IF(E842&gt;15,"U19",IF(E842&gt;13,"U15",IF(E842&gt;11,"U13",IF(E842&gt;0,"U11",0)))))</f>
        <v>0</v>
      </c>
      <c r="E842" s="113">
        <f>IFERROR(IF(Table10[[#This Row],[Year]]&gt;0,$E$1-Table10[[#This Row],[Year]],0),"")</f>
        <v>0</v>
      </c>
    </row>
    <row r="843" spans="1:8">
      <c r="A843" s="18">
        <v>1840</v>
      </c>
      <c r="B843" s="193" t="s">
        <v>963</v>
      </c>
      <c r="C843" s="14" t="s">
        <v>145</v>
      </c>
      <c r="D843" s="113">
        <f>IF(Table10[[#This Row],[Current Age]]&gt;19,"Men's",IF(E843&gt;15,"U19",IF(E843&gt;13,"U15",IF(E843&gt;11,"U13",IF(E843&gt;0,"U11",0)))))</f>
        <v>0</v>
      </c>
      <c r="E843" s="113">
        <f>IFERROR(IF(Table10[[#This Row],[Year]]&gt;0,$E$1-Table10[[#This Row],[Year]],0),"")</f>
        <v>0</v>
      </c>
    </row>
    <row r="844" spans="1:8">
      <c r="A844" s="178">
        <v>1841</v>
      </c>
      <c r="B844" s="194" t="s">
        <v>964</v>
      </c>
      <c r="C844" s="195" t="s">
        <v>145</v>
      </c>
      <c r="D844" s="113" t="str">
        <f>IF(Table10[[#This Row],[Current Age]]&gt;19,"Men's",IF(E844&gt;15,"U19",IF(E844&gt;13,"U15",IF(E844&gt;11,"U13",IF(E844&gt;0,"U11",0)))))</f>
        <v>Men's</v>
      </c>
      <c r="E844" s="113">
        <f>IFERROR(IF(Table10[[#This Row],[Year]]&gt;0,$E$1-Table10[[#This Row],[Year]],0),"")</f>
        <v>43</v>
      </c>
      <c r="F844" s="113">
        <v>1982</v>
      </c>
      <c r="G844" s="113">
        <v>2</v>
      </c>
      <c r="H844" s="113">
        <v>1</v>
      </c>
    </row>
    <row r="845" spans="1:8">
      <c r="A845" s="18">
        <v>1842</v>
      </c>
      <c r="B845" s="193" t="s">
        <v>965</v>
      </c>
      <c r="C845" s="14" t="s">
        <v>145</v>
      </c>
      <c r="D845" s="113">
        <f>IF(Table10[[#This Row],[Current Age]]&gt;19,"Men's",IF(E845&gt;15,"U19",IF(E845&gt;13,"U15",IF(E845&gt;11,"U13",IF(E845&gt;0,"U11",0)))))</f>
        <v>0</v>
      </c>
      <c r="E845" s="113">
        <f>IFERROR(IF(Table10[[#This Row],[Year]]&gt;0,$E$1-Table10[[#This Row],[Year]],0),"")</f>
        <v>0</v>
      </c>
    </row>
    <row r="846" spans="1:8">
      <c r="A846" s="178">
        <v>1843</v>
      </c>
      <c r="B846" s="194" t="s">
        <v>966</v>
      </c>
      <c r="C846" s="195" t="s">
        <v>145</v>
      </c>
      <c r="D846" s="113">
        <f>IF(Table10[[#This Row],[Current Age]]&gt;19,"Men's",IF(E846&gt;15,"U19",IF(E846&gt;13,"U15",IF(E846&gt;11,"U13",IF(E846&gt;0,"U11",0)))))</f>
        <v>0</v>
      </c>
      <c r="E846" s="113">
        <f>IFERROR(IF(Table10[[#This Row],[Year]]&gt;0,$E$1-Table10[[#This Row],[Year]],0),"")</f>
        <v>0</v>
      </c>
    </row>
    <row r="847" spans="1:8">
      <c r="A847" s="18">
        <v>1844</v>
      </c>
      <c r="B847" s="193" t="s">
        <v>967</v>
      </c>
      <c r="C847" s="14" t="s">
        <v>145</v>
      </c>
      <c r="D847" s="113">
        <f>IF(Table10[[#This Row],[Current Age]]&gt;19,"Men's",IF(E847&gt;15,"U19",IF(E847&gt;13,"U15",IF(E847&gt;11,"U13",IF(E847&gt;0,"U11",0)))))</f>
        <v>0</v>
      </c>
      <c r="E847" s="113">
        <f>IFERROR(IF(Table10[[#This Row],[Year]]&gt;0,$E$1-Table10[[#This Row],[Year]],0),"")</f>
        <v>0</v>
      </c>
    </row>
    <row r="848" spans="1:8">
      <c r="A848" s="178">
        <v>1845</v>
      </c>
      <c r="B848" s="194" t="s">
        <v>968</v>
      </c>
      <c r="C848" s="195" t="s">
        <v>145</v>
      </c>
      <c r="D848" s="113">
        <f>IF(Table10[[#This Row],[Current Age]]&gt;19,"Men's",IF(E848&gt;15,"U19",IF(E848&gt;13,"U15",IF(E848&gt;11,"U13",IF(E848&gt;0,"U11",0)))))</f>
        <v>0</v>
      </c>
      <c r="E848" s="113">
        <f>IFERROR(IF(Table10[[#This Row],[Year]]&gt;0,$E$1-Table10[[#This Row],[Year]],0),"")</f>
        <v>0</v>
      </c>
    </row>
    <row r="849" spans="1:8">
      <c r="A849" s="18">
        <v>1846</v>
      </c>
      <c r="B849" s="193" t="s">
        <v>969</v>
      </c>
      <c r="C849" s="14" t="s">
        <v>145</v>
      </c>
      <c r="D849" s="113">
        <f>IF(Table10[[#This Row],[Current Age]]&gt;19,"Men's",IF(E849&gt;15,"U19",IF(E849&gt;13,"U15",IF(E849&gt;11,"U13",IF(E849&gt;0,"U11",0)))))</f>
        <v>0</v>
      </c>
      <c r="E849" s="113">
        <f>IFERROR(IF(Table10[[#This Row],[Year]]&gt;0,$E$1-Table10[[#This Row],[Year]],0),"")</f>
        <v>0</v>
      </c>
    </row>
    <row r="850" spans="1:8">
      <c r="A850" s="178">
        <v>1847</v>
      </c>
      <c r="B850" s="194" t="s">
        <v>970</v>
      </c>
      <c r="C850" s="195" t="s">
        <v>145</v>
      </c>
      <c r="D850" s="113">
        <f>IF(Table10[[#This Row],[Current Age]]&gt;19,"Men's",IF(E850&gt;15,"U19",IF(E850&gt;13,"U15",IF(E850&gt;11,"U13",IF(E850&gt;0,"U11",0)))))</f>
        <v>0</v>
      </c>
      <c r="E850" s="113">
        <f>IFERROR(IF(Table10[[#This Row],[Year]]&gt;0,$E$1-Table10[[#This Row],[Year]],0),"")</f>
        <v>0</v>
      </c>
    </row>
    <row r="851" spans="1:8">
      <c r="A851" s="18">
        <v>1848</v>
      </c>
      <c r="B851" s="193" t="s">
        <v>971</v>
      </c>
      <c r="C851" s="14" t="s">
        <v>145</v>
      </c>
      <c r="D851" s="113">
        <f>IF(Table10[[#This Row],[Current Age]]&gt;19,"Men's",IF(E851&gt;15,"U19",IF(E851&gt;13,"U15",IF(E851&gt;11,"U13",IF(E851&gt;0,"U11",0)))))</f>
        <v>0</v>
      </c>
      <c r="E851" s="113">
        <f>IFERROR(IF(Table10[[#This Row],[Year]]&gt;0,$E$1-Table10[[#This Row],[Year]],0),"")</f>
        <v>0</v>
      </c>
    </row>
    <row r="852" spans="1:8">
      <c r="A852" s="178">
        <v>1849</v>
      </c>
      <c r="B852" s="194" t="s">
        <v>972</v>
      </c>
      <c r="C852" s="195" t="s">
        <v>145</v>
      </c>
      <c r="D852" s="113">
        <f>IF(Table10[[#This Row],[Current Age]]&gt;19,"Men's",IF(E852&gt;15,"U19",IF(E852&gt;13,"U15",IF(E852&gt;11,"U13",IF(E852&gt;0,"U11",0)))))</f>
        <v>0</v>
      </c>
      <c r="E852" s="113">
        <f>IFERROR(IF(Table10[[#This Row],[Year]]&gt;0,$E$1-Table10[[#This Row],[Year]],0),"")</f>
        <v>0</v>
      </c>
    </row>
    <row r="853" spans="1:8">
      <c r="A853" s="18">
        <v>1850</v>
      </c>
      <c r="B853" s="193" t="s">
        <v>973</v>
      </c>
      <c r="C853" s="14" t="s">
        <v>145</v>
      </c>
      <c r="D853" s="113">
        <f>IF(Table10[[#This Row],[Current Age]]&gt;19,"Men's",IF(E853&gt;15,"U19",IF(E853&gt;13,"U15",IF(E853&gt;11,"U13",IF(E853&gt;0,"U11",0)))))</f>
        <v>0</v>
      </c>
      <c r="E853" s="113">
        <f>IFERROR(IF(Table10[[#This Row],[Year]]&gt;0,$E$1-Table10[[#This Row],[Year]],0),"")</f>
        <v>0</v>
      </c>
    </row>
    <row r="854" spans="1:8">
      <c r="A854" s="178">
        <v>1851</v>
      </c>
      <c r="B854" s="194" t="s">
        <v>974</v>
      </c>
      <c r="C854" s="195" t="s">
        <v>145</v>
      </c>
      <c r="D854" s="113" t="str">
        <f>IF(Table10[[#This Row],[Current Age]]&gt;19,"Men's",IF(E854&gt;15,"U19",IF(E854&gt;13,"U15",IF(E854&gt;11,"U13",IF(E854&gt;0,"U11",0)))))</f>
        <v>Men's</v>
      </c>
      <c r="E854" s="113">
        <f>IFERROR(IF(Table10[[#This Row],[Year]]&gt;0,$E$1-Table10[[#This Row],[Year]],0),"")</f>
        <v>38</v>
      </c>
      <c r="F854" s="113">
        <v>1987</v>
      </c>
      <c r="G854" s="113">
        <v>9</v>
      </c>
      <c r="H854" s="113">
        <v>17</v>
      </c>
    </row>
    <row r="855" spans="1:8">
      <c r="A855" s="18">
        <v>1852</v>
      </c>
      <c r="B855" s="193" t="s">
        <v>975</v>
      </c>
      <c r="C855" s="14" t="s">
        <v>145</v>
      </c>
      <c r="D855" s="113">
        <f>IF(Table10[[#This Row],[Current Age]]&gt;19,"Men's",IF(E855&gt;15,"U19",IF(E855&gt;13,"U15",IF(E855&gt;11,"U13",IF(E855&gt;0,"U11",0)))))</f>
        <v>0</v>
      </c>
      <c r="E855" s="113">
        <f>IFERROR(IF(Table10[[#This Row],[Year]]&gt;0,$E$1-Table10[[#This Row],[Year]],0),"")</f>
        <v>0</v>
      </c>
    </row>
    <row r="856" spans="1:8">
      <c r="A856" s="178">
        <v>1853</v>
      </c>
      <c r="B856" s="194" t="s">
        <v>976</v>
      </c>
      <c r="C856" s="195" t="s">
        <v>145</v>
      </c>
      <c r="D856" s="113">
        <f>IF(Table10[[#This Row],[Current Age]]&gt;19,"Men's",IF(E856&gt;15,"U19",IF(E856&gt;13,"U15",IF(E856&gt;11,"U13",IF(E856&gt;0,"U11",0)))))</f>
        <v>0</v>
      </c>
      <c r="E856" s="113">
        <f>IFERROR(IF(Table10[[#This Row],[Year]]&gt;0,$E$1-Table10[[#This Row],[Year]],0),"")</f>
        <v>0</v>
      </c>
    </row>
    <row r="857" spans="1:8">
      <c r="A857" s="18">
        <v>1854</v>
      </c>
      <c r="B857" s="193" t="s">
        <v>977</v>
      </c>
      <c r="C857" s="14" t="s">
        <v>145</v>
      </c>
      <c r="D857" s="113">
        <f>IF(Table10[[#This Row],[Current Age]]&gt;19,"Men's",IF(E857&gt;15,"U19",IF(E857&gt;13,"U15",IF(E857&gt;11,"U13",IF(E857&gt;0,"U11",0)))))</f>
        <v>0</v>
      </c>
      <c r="E857" s="113">
        <f>IFERROR(IF(Table10[[#This Row],[Year]]&gt;0,$E$1-Table10[[#This Row],[Year]],0),"")</f>
        <v>0</v>
      </c>
    </row>
    <row r="858" spans="1:8">
      <c r="A858" s="178">
        <v>1855</v>
      </c>
      <c r="B858" s="194" t="s">
        <v>978</v>
      </c>
      <c r="C858" s="195" t="s">
        <v>145</v>
      </c>
      <c r="D858" s="113">
        <f>IF(Table10[[#This Row],[Current Age]]&gt;19,"Men's",IF(E858&gt;15,"U19",IF(E858&gt;13,"U15",IF(E858&gt;11,"U13",IF(E858&gt;0,"U11",0)))))</f>
        <v>0</v>
      </c>
      <c r="E858" s="113">
        <f>IFERROR(IF(Table10[[#This Row],[Year]]&gt;0,$E$1-Table10[[#This Row],[Year]],0),"")</f>
        <v>0</v>
      </c>
    </row>
    <row r="859" spans="1:8">
      <c r="A859" s="18">
        <v>1856</v>
      </c>
      <c r="B859" s="193" t="s">
        <v>979</v>
      </c>
      <c r="C859" s="14" t="s">
        <v>145</v>
      </c>
      <c r="D859" s="113">
        <f>IF(Table10[[#This Row],[Current Age]]&gt;19,"Men's",IF(E859&gt;15,"U19",IF(E859&gt;13,"U15",IF(E859&gt;11,"U13",IF(E859&gt;0,"U11",0)))))</f>
        <v>0</v>
      </c>
      <c r="E859" s="113">
        <f>IFERROR(IF(Table10[[#This Row],[Year]]&gt;0,$E$1-Table10[[#This Row],[Year]],0),"")</f>
        <v>0</v>
      </c>
    </row>
    <row r="860" spans="1:8">
      <c r="A860" s="178">
        <v>1857</v>
      </c>
      <c r="B860" s="194" t="s">
        <v>980</v>
      </c>
      <c r="C860" s="195" t="s">
        <v>145</v>
      </c>
      <c r="D860" s="113">
        <f>IF(Table10[[#This Row],[Current Age]]&gt;19,"Men's",IF(E860&gt;15,"U19",IF(E860&gt;13,"U15",IF(E860&gt;11,"U13",IF(E860&gt;0,"U11",0)))))</f>
        <v>0</v>
      </c>
      <c r="E860" s="113">
        <f>IFERROR(IF(Table10[[#This Row],[Year]]&gt;0,$E$1-Table10[[#This Row],[Year]],0),"")</f>
        <v>0</v>
      </c>
    </row>
    <row r="861" spans="1:8">
      <c r="A861" s="18">
        <v>1858</v>
      </c>
      <c r="B861" s="193" t="s">
        <v>981</v>
      </c>
      <c r="C861" s="14" t="s">
        <v>145</v>
      </c>
      <c r="D861" s="113">
        <f>IF(Table10[[#This Row],[Current Age]]&gt;19,"Men's",IF(E861&gt;15,"U19",IF(E861&gt;13,"U15",IF(E861&gt;11,"U13",IF(E861&gt;0,"U11",0)))))</f>
        <v>0</v>
      </c>
      <c r="E861" s="113">
        <f>IFERROR(IF(Table10[[#This Row],[Year]]&gt;0,$E$1-Table10[[#This Row],[Year]],0),"")</f>
        <v>0</v>
      </c>
    </row>
    <row r="862" spans="1:8">
      <c r="A862" s="178">
        <v>1859</v>
      </c>
      <c r="B862" s="194" t="s">
        <v>982</v>
      </c>
      <c r="C862" s="195" t="s">
        <v>145</v>
      </c>
      <c r="D862" s="113">
        <f>IF(Table10[[#This Row],[Current Age]]&gt;19,"Men's",IF(E862&gt;15,"U19",IF(E862&gt;13,"U15",IF(E862&gt;11,"U13",IF(E862&gt;0,"U11",0)))))</f>
        <v>0</v>
      </c>
      <c r="E862" s="113">
        <f>IFERROR(IF(Table10[[#This Row],[Year]]&gt;0,$E$1-Table10[[#This Row],[Year]],0),"")</f>
        <v>0</v>
      </c>
    </row>
    <row r="863" spans="1:8">
      <c r="A863" s="18">
        <v>1860</v>
      </c>
      <c r="B863" s="193" t="s">
        <v>983</v>
      </c>
      <c r="C863" s="14" t="s">
        <v>41</v>
      </c>
      <c r="D863" s="113" t="str">
        <f>IF(Table10[[#This Row],[Current Age]]&gt;19,"Men's",IF(E863&gt;15,"U19",IF(E863&gt;13,"U15",IF(E863&gt;11,"U13",IF(E863&gt;0,"U11",0)))))</f>
        <v>Men's</v>
      </c>
      <c r="E863" s="113">
        <f>IFERROR(IF(Table10[[#This Row],[Year]]&gt;0,$E$1-Table10[[#This Row],[Year]],0),"")</f>
        <v>24</v>
      </c>
      <c r="F863" s="113">
        <v>2001</v>
      </c>
      <c r="G863" s="113">
        <v>1</v>
      </c>
      <c r="H863" s="113">
        <v>16</v>
      </c>
    </row>
    <row r="864" spans="1:8">
      <c r="A864" s="178">
        <v>1861</v>
      </c>
      <c r="B864" s="194" t="s">
        <v>984</v>
      </c>
      <c r="C864" s="195" t="s">
        <v>145</v>
      </c>
      <c r="D864" s="113">
        <f>IF(Table10[[#This Row],[Current Age]]&gt;19,"Men's",IF(E864&gt;15,"U19",IF(E864&gt;13,"U15",IF(E864&gt;11,"U13",IF(E864&gt;0,"U11",0)))))</f>
        <v>0</v>
      </c>
      <c r="E864" s="113">
        <f>IFERROR(IF(Table10[[#This Row],[Year]]&gt;0,$E$1-Table10[[#This Row],[Year]],0),"")</f>
        <v>0</v>
      </c>
    </row>
    <row r="865" spans="1:5">
      <c r="A865" s="18">
        <v>1862</v>
      </c>
      <c r="B865" s="193" t="s">
        <v>985</v>
      </c>
      <c r="C865" s="14" t="s">
        <v>145</v>
      </c>
      <c r="D865" s="113">
        <f>IF(Table10[[#This Row],[Current Age]]&gt;19,"Men's",IF(E865&gt;15,"U19",IF(E865&gt;13,"U15",IF(E865&gt;11,"U13",IF(E865&gt;0,"U11",0)))))</f>
        <v>0</v>
      </c>
      <c r="E865" s="113">
        <f>IFERROR(IF(Table10[[#This Row],[Year]]&gt;0,$E$1-Table10[[#This Row],[Year]],0),"")</f>
        <v>0</v>
      </c>
    </row>
    <row r="866" spans="1:5">
      <c r="A866" s="178">
        <v>1863</v>
      </c>
      <c r="B866" s="194" t="s">
        <v>986</v>
      </c>
      <c r="C866" s="195" t="s">
        <v>145</v>
      </c>
      <c r="D866" s="113">
        <f>IF(Table10[[#This Row],[Current Age]]&gt;19,"Men's",IF(E866&gt;15,"U19",IF(E866&gt;13,"U15",IF(E866&gt;11,"U13",IF(E866&gt;0,"U11",0)))))</f>
        <v>0</v>
      </c>
      <c r="E866" s="113">
        <f>IFERROR(IF(Table10[[#This Row],[Year]]&gt;0,$E$1-Table10[[#This Row],[Year]],0),"")</f>
        <v>0</v>
      </c>
    </row>
    <row r="867" spans="1:5">
      <c r="A867" s="18">
        <v>1864</v>
      </c>
      <c r="B867" s="193" t="s">
        <v>987</v>
      </c>
      <c r="C867" s="14" t="s">
        <v>145</v>
      </c>
      <c r="D867" s="113">
        <f>IF(Table10[[#This Row],[Current Age]]&gt;19,"Men's",IF(E867&gt;15,"U19",IF(E867&gt;13,"U15",IF(E867&gt;11,"U13",IF(E867&gt;0,"U11",0)))))</f>
        <v>0</v>
      </c>
      <c r="E867" s="113">
        <f>IFERROR(IF(Table10[[#This Row],[Year]]&gt;0,$E$1-Table10[[#This Row],[Year]],0),"")</f>
        <v>0</v>
      </c>
    </row>
    <row r="868" spans="1:5">
      <c r="A868" s="178">
        <v>1865</v>
      </c>
      <c r="B868" s="194" t="s">
        <v>988</v>
      </c>
      <c r="C868" s="195" t="s">
        <v>145</v>
      </c>
      <c r="D868" s="113">
        <f>IF(Table10[[#This Row],[Current Age]]&gt;19,"Men's",IF(E868&gt;15,"U19",IF(E868&gt;13,"U15",IF(E868&gt;11,"U13",IF(E868&gt;0,"U11",0)))))</f>
        <v>0</v>
      </c>
      <c r="E868" s="113">
        <f>IFERROR(IF(Table10[[#This Row],[Year]]&gt;0,$E$1-Table10[[#This Row],[Year]],0),"")</f>
        <v>0</v>
      </c>
    </row>
    <row r="869" spans="1:5">
      <c r="A869" s="18">
        <v>1866</v>
      </c>
      <c r="B869" s="193" t="s">
        <v>989</v>
      </c>
      <c r="C869" s="14" t="s">
        <v>145</v>
      </c>
      <c r="D869" s="113">
        <f>IF(Table10[[#This Row],[Current Age]]&gt;19,"Men's",IF(E869&gt;15,"U19",IF(E869&gt;13,"U15",IF(E869&gt;11,"U13",IF(E869&gt;0,"U11",0)))))</f>
        <v>0</v>
      </c>
      <c r="E869" s="113">
        <f>IFERROR(IF(Table10[[#This Row],[Year]]&gt;0,$E$1-Table10[[#This Row],[Year]],0),"")</f>
        <v>0</v>
      </c>
    </row>
    <row r="870" spans="1:5">
      <c r="A870" s="178">
        <v>1867</v>
      </c>
      <c r="B870" s="194" t="s">
        <v>990</v>
      </c>
      <c r="C870" s="195" t="s">
        <v>145</v>
      </c>
      <c r="D870" s="113">
        <f>IF(Table10[[#This Row],[Current Age]]&gt;19,"Men's",IF(E870&gt;15,"U19",IF(E870&gt;13,"U15",IF(E870&gt;11,"U13",IF(E870&gt;0,"U11",0)))))</f>
        <v>0</v>
      </c>
      <c r="E870" s="113">
        <f>IFERROR(IF(Table10[[#This Row],[Year]]&gt;0,$E$1-Table10[[#This Row],[Year]],0),"")</f>
        <v>0</v>
      </c>
    </row>
    <row r="871" spans="1:5">
      <c r="A871" s="18">
        <v>1868</v>
      </c>
      <c r="B871" s="193" t="s">
        <v>991</v>
      </c>
      <c r="C871" s="14" t="s">
        <v>145</v>
      </c>
      <c r="D871" s="113">
        <f>IF(Table10[[#This Row],[Current Age]]&gt;19,"Men's",IF(E871&gt;15,"U19",IF(E871&gt;13,"U15",IF(E871&gt;11,"U13",IF(E871&gt;0,"U11",0)))))</f>
        <v>0</v>
      </c>
      <c r="E871" s="113">
        <f>IFERROR(IF(Table10[[#This Row],[Year]]&gt;0,$E$1-Table10[[#This Row],[Year]],0),"")</f>
        <v>0</v>
      </c>
    </row>
    <row r="872" spans="1:5">
      <c r="A872" s="178">
        <v>1869</v>
      </c>
      <c r="B872" s="194" t="s">
        <v>992</v>
      </c>
      <c r="C872" s="195" t="s">
        <v>145</v>
      </c>
      <c r="D872" s="113">
        <f>IF(Table10[[#This Row],[Current Age]]&gt;19,"Men's",IF(E872&gt;15,"U19",IF(E872&gt;13,"U15",IF(E872&gt;11,"U13",IF(E872&gt;0,"U11",0)))))</f>
        <v>0</v>
      </c>
      <c r="E872" s="113">
        <f>IFERROR(IF(Table10[[#This Row],[Year]]&gt;0,$E$1-Table10[[#This Row],[Year]],0),"")</f>
        <v>0</v>
      </c>
    </row>
    <row r="873" spans="1:5">
      <c r="A873" s="18">
        <v>1870</v>
      </c>
      <c r="B873" s="193" t="s">
        <v>993</v>
      </c>
      <c r="C873" s="14" t="s">
        <v>145</v>
      </c>
      <c r="D873" s="113">
        <f>IF(Table10[[#This Row],[Current Age]]&gt;19,"Men's",IF(E873&gt;15,"U19",IF(E873&gt;13,"U15",IF(E873&gt;11,"U13",IF(E873&gt;0,"U11",0)))))</f>
        <v>0</v>
      </c>
      <c r="E873" s="113">
        <f>IFERROR(IF(Table10[[#This Row],[Year]]&gt;0,$E$1-Table10[[#This Row],[Year]],0),"")</f>
        <v>0</v>
      </c>
    </row>
    <row r="874" spans="1:5">
      <c r="A874" s="178">
        <v>1871</v>
      </c>
      <c r="B874" s="194" t="s">
        <v>994</v>
      </c>
      <c r="C874" s="195" t="s">
        <v>145</v>
      </c>
      <c r="D874" s="113">
        <f>IF(Table10[[#This Row],[Current Age]]&gt;19,"Men's",IF(E874&gt;15,"U19",IF(E874&gt;13,"U15",IF(E874&gt;11,"U13",IF(E874&gt;0,"U11",0)))))</f>
        <v>0</v>
      </c>
      <c r="E874" s="113">
        <f>IFERROR(IF(Table10[[#This Row],[Year]]&gt;0,$E$1-Table10[[#This Row],[Year]],0),"")</f>
        <v>0</v>
      </c>
    </row>
    <row r="875" spans="1:5">
      <c r="A875" s="18">
        <v>1872</v>
      </c>
      <c r="B875" s="193" t="s">
        <v>995</v>
      </c>
      <c r="C875" s="14" t="s">
        <v>145</v>
      </c>
      <c r="D875" s="113">
        <f>IF(Table10[[#This Row],[Current Age]]&gt;19,"Men's",IF(E875&gt;15,"U19",IF(E875&gt;13,"U15",IF(E875&gt;11,"U13",IF(E875&gt;0,"U11",0)))))</f>
        <v>0</v>
      </c>
      <c r="E875" s="113">
        <f>IFERROR(IF(Table10[[#This Row],[Year]]&gt;0,$E$1-Table10[[#This Row],[Year]],0),"")</f>
        <v>0</v>
      </c>
    </row>
    <row r="876" spans="1:5">
      <c r="A876" s="178">
        <v>1873</v>
      </c>
      <c r="B876" s="194" t="s">
        <v>996</v>
      </c>
      <c r="C876" s="195" t="s">
        <v>145</v>
      </c>
      <c r="D876" s="113">
        <f>IF(Table10[[#This Row],[Current Age]]&gt;19,"Men's",IF(E876&gt;15,"U19",IF(E876&gt;13,"U15",IF(E876&gt;11,"U13",IF(E876&gt;0,"U11",0)))))</f>
        <v>0</v>
      </c>
      <c r="E876" s="113">
        <f>IFERROR(IF(Table10[[#This Row],[Year]]&gt;0,$E$1-Table10[[#This Row],[Year]],0),"")</f>
        <v>0</v>
      </c>
    </row>
    <row r="877" spans="1:5">
      <c r="A877" s="18">
        <v>1874</v>
      </c>
      <c r="B877" s="193" t="s">
        <v>997</v>
      </c>
      <c r="C877" s="14" t="s">
        <v>145</v>
      </c>
      <c r="D877" s="113">
        <f>IF(Table10[[#This Row],[Current Age]]&gt;19,"Men's",IF(E877&gt;15,"U19",IF(E877&gt;13,"U15",IF(E877&gt;11,"U13",IF(E877&gt;0,"U11",0)))))</f>
        <v>0</v>
      </c>
      <c r="E877" s="113">
        <f>IFERROR(IF(Table10[[#This Row],[Year]]&gt;0,$E$1-Table10[[#This Row],[Year]],0),"")</f>
        <v>0</v>
      </c>
    </row>
    <row r="878" spans="1:5">
      <c r="A878" s="178">
        <v>1875</v>
      </c>
      <c r="B878" s="194" t="s">
        <v>998</v>
      </c>
      <c r="C878" s="195" t="s">
        <v>145</v>
      </c>
      <c r="D878" s="113">
        <f>IF(Table10[[#This Row],[Current Age]]&gt;19,"Men's",IF(E878&gt;15,"U19",IF(E878&gt;13,"U15",IF(E878&gt;11,"U13",IF(E878&gt;0,"U11",0)))))</f>
        <v>0</v>
      </c>
      <c r="E878" s="113">
        <f>IFERROR(IF(Table10[[#This Row],[Year]]&gt;0,$E$1-Table10[[#This Row],[Year]],0),"")</f>
        <v>0</v>
      </c>
    </row>
    <row r="879" spans="1:5">
      <c r="A879" s="18">
        <v>1876</v>
      </c>
      <c r="B879" s="193" t="s">
        <v>999</v>
      </c>
      <c r="C879" s="14" t="s">
        <v>145</v>
      </c>
      <c r="D879" s="113">
        <f>IF(Table10[[#This Row],[Current Age]]&gt;19,"Men's",IF(E879&gt;15,"U19",IF(E879&gt;13,"U15",IF(E879&gt;11,"U13",IF(E879&gt;0,"U11",0)))))</f>
        <v>0</v>
      </c>
      <c r="E879" s="113">
        <f>IFERROR(IF(Table10[[#This Row],[Year]]&gt;0,$E$1-Table10[[#This Row],[Year]],0),"")</f>
        <v>0</v>
      </c>
    </row>
    <row r="880" spans="1:5">
      <c r="A880" s="178">
        <v>1877</v>
      </c>
      <c r="B880" s="194" t="s">
        <v>1000</v>
      </c>
      <c r="C880" s="195" t="s">
        <v>145</v>
      </c>
      <c r="D880" s="113">
        <f>IF(Table10[[#This Row],[Current Age]]&gt;19,"Men's",IF(E880&gt;15,"U19",IF(E880&gt;13,"U15",IF(E880&gt;11,"U13",IF(E880&gt;0,"U11",0)))))</f>
        <v>0</v>
      </c>
      <c r="E880" s="113">
        <f>IFERROR(IF(Table10[[#This Row],[Year]]&gt;0,$E$1-Table10[[#This Row],[Year]],0),"")</f>
        <v>0</v>
      </c>
    </row>
    <row r="881" spans="1:5">
      <c r="A881" s="18">
        <v>1878</v>
      </c>
      <c r="B881" s="193" t="s">
        <v>1001</v>
      </c>
      <c r="C881" s="14" t="s">
        <v>145</v>
      </c>
      <c r="D881" s="113">
        <f>IF(Table10[[#This Row],[Current Age]]&gt;19,"Men's",IF(E881&gt;15,"U19",IF(E881&gt;13,"U15",IF(E881&gt;11,"U13",IF(E881&gt;0,"U11",0)))))</f>
        <v>0</v>
      </c>
      <c r="E881" s="113">
        <f>IFERROR(IF(Table10[[#This Row],[Year]]&gt;0,$E$1-Table10[[#This Row],[Year]],0),"")</f>
        <v>0</v>
      </c>
    </row>
    <row r="882" spans="1:5">
      <c r="A882" s="178">
        <v>1879</v>
      </c>
      <c r="B882" s="194" t="s">
        <v>1002</v>
      </c>
      <c r="C882" s="195" t="s">
        <v>145</v>
      </c>
      <c r="D882" s="113">
        <f>IF(Table10[[#This Row],[Current Age]]&gt;19,"Men's",IF(E882&gt;15,"U19",IF(E882&gt;13,"U15",IF(E882&gt;11,"U13",IF(E882&gt;0,"U11",0)))))</f>
        <v>0</v>
      </c>
      <c r="E882" s="113">
        <f>IFERROR(IF(Table10[[#This Row],[Year]]&gt;0,$E$1-Table10[[#This Row],[Year]],0),"")</f>
        <v>0</v>
      </c>
    </row>
    <row r="883" spans="1:5">
      <c r="A883" s="18">
        <v>1880</v>
      </c>
      <c r="B883" s="193" t="s">
        <v>1003</v>
      </c>
      <c r="C883" s="14" t="s">
        <v>145</v>
      </c>
      <c r="D883" s="113">
        <f>IF(Table10[[#This Row],[Current Age]]&gt;19,"Men's",IF(E883&gt;15,"U19",IF(E883&gt;13,"U15",IF(E883&gt;11,"U13",IF(E883&gt;0,"U11",0)))))</f>
        <v>0</v>
      </c>
      <c r="E883" s="113">
        <f>IFERROR(IF(Table10[[#This Row],[Year]]&gt;0,$E$1-Table10[[#This Row],[Year]],0),"")</f>
        <v>0</v>
      </c>
    </row>
    <row r="884" spans="1:5">
      <c r="A884" s="178">
        <v>1881</v>
      </c>
      <c r="B884" s="194" t="s">
        <v>1004</v>
      </c>
      <c r="C884" s="195" t="s">
        <v>132</v>
      </c>
      <c r="D884" s="113">
        <f>IF(Table10[[#This Row],[Current Age]]&gt;19,"Men's",IF(E884&gt;15,"U19",IF(E884&gt;13,"U15",IF(E884&gt;11,"U13",IF(E884&gt;0,"U11",0)))))</f>
        <v>0</v>
      </c>
      <c r="E884" s="113">
        <f>IFERROR(IF(Table10[[#This Row],[Year]]&gt;0,$E$1-Table10[[#This Row],[Year]],0),"")</f>
        <v>0</v>
      </c>
    </row>
    <row r="885" spans="1:5">
      <c r="A885" s="18">
        <v>1882</v>
      </c>
      <c r="B885" s="193" t="s">
        <v>1005</v>
      </c>
      <c r="C885" s="14" t="s">
        <v>145</v>
      </c>
      <c r="D885" s="113">
        <f>IF(Table10[[#This Row],[Current Age]]&gt;19,"Men's",IF(E885&gt;15,"U19",IF(E885&gt;13,"U15",IF(E885&gt;11,"U13",IF(E885&gt;0,"U11",0)))))</f>
        <v>0</v>
      </c>
      <c r="E885" s="113">
        <f>IFERROR(IF(Table10[[#This Row],[Year]]&gt;0,$E$1-Table10[[#This Row],[Year]],0),"")</f>
        <v>0</v>
      </c>
    </row>
    <row r="886" spans="1:5">
      <c r="A886" s="178">
        <v>1883</v>
      </c>
      <c r="B886" s="194" t="s">
        <v>1006</v>
      </c>
      <c r="C886" s="195" t="s">
        <v>145</v>
      </c>
      <c r="D886" s="113">
        <f>IF(Table10[[#This Row],[Current Age]]&gt;19,"Men's",IF(E886&gt;15,"U19",IF(E886&gt;13,"U15",IF(E886&gt;11,"U13",IF(E886&gt;0,"U11",0)))))</f>
        <v>0</v>
      </c>
      <c r="E886" s="113">
        <f>IFERROR(IF(Table10[[#This Row],[Year]]&gt;0,$E$1-Table10[[#This Row],[Year]],0),"")</f>
        <v>0</v>
      </c>
    </row>
    <row r="887" spans="1:5">
      <c r="A887" s="18">
        <v>1884</v>
      </c>
      <c r="B887" s="193" t="s">
        <v>1007</v>
      </c>
      <c r="C887" s="14" t="s">
        <v>145</v>
      </c>
      <c r="D887" s="113">
        <f>IF(Table10[[#This Row],[Current Age]]&gt;19,"Men's",IF(E887&gt;15,"U19",IF(E887&gt;13,"U15",IF(E887&gt;11,"U13",IF(E887&gt;0,"U11",0)))))</f>
        <v>0</v>
      </c>
      <c r="E887" s="113">
        <f>IFERROR(IF(Table10[[#This Row],[Year]]&gt;0,$E$1-Table10[[#This Row],[Year]],0),"")</f>
        <v>0</v>
      </c>
    </row>
    <row r="888" spans="1:5">
      <c r="A888" s="178">
        <v>1885</v>
      </c>
      <c r="B888" s="194" t="s">
        <v>1008</v>
      </c>
      <c r="C888" s="195" t="s">
        <v>145</v>
      </c>
      <c r="D888" s="113">
        <f>IF(Table10[[#This Row],[Current Age]]&gt;19,"Men's",IF(E888&gt;15,"U19",IF(E888&gt;13,"U15",IF(E888&gt;11,"U13",IF(E888&gt;0,"U11",0)))))</f>
        <v>0</v>
      </c>
      <c r="E888" s="113">
        <f>IFERROR(IF(Table10[[#This Row],[Year]]&gt;0,$E$1-Table10[[#This Row],[Year]],0),"")</f>
        <v>0</v>
      </c>
    </row>
    <row r="889" spans="1:5">
      <c r="A889" s="18">
        <v>1886</v>
      </c>
      <c r="B889" s="193" t="s">
        <v>1009</v>
      </c>
      <c r="C889" s="14" t="s">
        <v>145</v>
      </c>
      <c r="D889" s="113">
        <f>IF(Table10[[#This Row],[Current Age]]&gt;19,"Men's",IF(E889&gt;15,"U19",IF(E889&gt;13,"U15",IF(E889&gt;11,"U13",IF(E889&gt;0,"U11",0)))))</f>
        <v>0</v>
      </c>
      <c r="E889" s="113">
        <f>IFERROR(IF(Table10[[#This Row],[Year]]&gt;0,$E$1-Table10[[#This Row],[Year]],0),"")</f>
        <v>0</v>
      </c>
    </row>
    <row r="890" spans="1:5">
      <c r="A890" s="178">
        <v>1887</v>
      </c>
      <c r="B890" s="194" t="s">
        <v>1010</v>
      </c>
      <c r="C890" s="195" t="s">
        <v>145</v>
      </c>
      <c r="D890" s="113">
        <f>IF(Table10[[#This Row],[Current Age]]&gt;19,"Men's",IF(E890&gt;15,"U19",IF(E890&gt;13,"U15",IF(E890&gt;11,"U13",IF(E890&gt;0,"U11",0)))))</f>
        <v>0</v>
      </c>
      <c r="E890" s="113">
        <f>IFERROR(IF(Table10[[#This Row],[Year]]&gt;0,$E$1-Table10[[#This Row],[Year]],0),"")</f>
        <v>0</v>
      </c>
    </row>
    <row r="891" spans="1:5">
      <c r="A891" s="18">
        <v>1888</v>
      </c>
      <c r="B891" s="193" t="s">
        <v>1011</v>
      </c>
      <c r="C891" s="14" t="s">
        <v>145</v>
      </c>
      <c r="D891" s="113">
        <f>IF(Table10[[#This Row],[Current Age]]&gt;19,"Men's",IF(E891&gt;15,"U19",IF(E891&gt;13,"U15",IF(E891&gt;11,"U13",IF(E891&gt;0,"U11",0)))))</f>
        <v>0</v>
      </c>
      <c r="E891" s="113">
        <f>IFERROR(IF(Table10[[#This Row],[Year]]&gt;0,$E$1-Table10[[#This Row],[Year]],0),"")</f>
        <v>0</v>
      </c>
    </row>
    <row r="892" spans="1:5">
      <c r="A892" s="178">
        <v>1889</v>
      </c>
      <c r="B892" s="194" t="s">
        <v>1012</v>
      </c>
      <c r="C892" s="195" t="s">
        <v>145</v>
      </c>
      <c r="D892" s="113">
        <f>IF(Table10[[#This Row],[Current Age]]&gt;19,"Men's",IF(E892&gt;15,"U19",IF(E892&gt;13,"U15",IF(E892&gt;11,"U13",IF(E892&gt;0,"U11",0)))))</f>
        <v>0</v>
      </c>
      <c r="E892" s="113">
        <f>IFERROR(IF(Table10[[#This Row],[Year]]&gt;0,$E$1-Table10[[#This Row],[Year]],0),"")</f>
        <v>0</v>
      </c>
    </row>
    <row r="893" spans="1:5">
      <c r="A893" s="18">
        <v>1890</v>
      </c>
      <c r="B893" s="193" t="s">
        <v>1013</v>
      </c>
      <c r="C893" s="14" t="s">
        <v>145</v>
      </c>
      <c r="D893" s="113">
        <f>IF(Table10[[#This Row],[Current Age]]&gt;19,"Men's",IF(E893&gt;15,"U19",IF(E893&gt;13,"U15",IF(E893&gt;11,"U13",IF(E893&gt;0,"U11",0)))))</f>
        <v>0</v>
      </c>
      <c r="E893" s="113">
        <f>IFERROR(IF(Table10[[#This Row],[Year]]&gt;0,$E$1-Table10[[#This Row],[Year]],0),"")</f>
        <v>0</v>
      </c>
    </row>
    <row r="894" spans="1:5">
      <c r="A894" s="178">
        <v>1891</v>
      </c>
      <c r="B894" s="194" t="s">
        <v>1014</v>
      </c>
      <c r="C894" s="195" t="s">
        <v>145</v>
      </c>
      <c r="D894" s="113">
        <f>IF(Table10[[#This Row],[Current Age]]&gt;19,"Men's",IF(E894&gt;15,"U19",IF(E894&gt;13,"U15",IF(E894&gt;11,"U13",IF(E894&gt;0,"U11",0)))))</f>
        <v>0</v>
      </c>
      <c r="E894" s="113">
        <f>IFERROR(IF(Table10[[#This Row],[Year]]&gt;0,$E$1-Table10[[#This Row],[Year]],0),"")</f>
        <v>0</v>
      </c>
    </row>
    <row r="895" spans="1:5">
      <c r="A895" s="18">
        <v>1892</v>
      </c>
      <c r="B895" s="193" t="s">
        <v>1015</v>
      </c>
      <c r="C895" s="14" t="s">
        <v>145</v>
      </c>
      <c r="D895" s="113">
        <f>IF(Table10[[#This Row],[Current Age]]&gt;19,"Men's",IF(E895&gt;15,"U19",IF(E895&gt;13,"U15",IF(E895&gt;11,"U13",IF(E895&gt;0,"U11",0)))))</f>
        <v>0</v>
      </c>
      <c r="E895" s="113">
        <f>IFERROR(IF(Table10[[#This Row],[Year]]&gt;0,$E$1-Table10[[#This Row],[Year]],0),"")</f>
        <v>0</v>
      </c>
    </row>
    <row r="896" spans="1:5">
      <c r="A896" s="178">
        <v>1893</v>
      </c>
      <c r="B896" s="194" t="s">
        <v>1016</v>
      </c>
      <c r="C896" s="195" t="s">
        <v>145</v>
      </c>
      <c r="D896" s="113">
        <f>IF(Table10[[#This Row],[Current Age]]&gt;19,"Men's",IF(E896&gt;15,"U19",IF(E896&gt;13,"U15",IF(E896&gt;11,"U13",IF(E896&gt;0,"U11",0)))))</f>
        <v>0</v>
      </c>
      <c r="E896" s="113">
        <f>IFERROR(IF(Table10[[#This Row],[Year]]&gt;0,$E$1-Table10[[#This Row],[Year]],0),"")</f>
        <v>0</v>
      </c>
    </row>
    <row r="897" spans="1:8">
      <c r="A897" s="18">
        <v>1894</v>
      </c>
      <c r="B897" s="193" t="s">
        <v>1017</v>
      </c>
      <c r="C897" s="14" t="s">
        <v>145</v>
      </c>
      <c r="D897" s="113">
        <f>IF(Table10[[#This Row],[Current Age]]&gt;19,"Men's",IF(E897&gt;15,"U19",IF(E897&gt;13,"U15",IF(E897&gt;11,"U13",IF(E897&gt;0,"U11",0)))))</f>
        <v>0</v>
      </c>
      <c r="E897" s="113">
        <f>IFERROR(IF(Table10[[#This Row],[Year]]&gt;0,$E$1-Table10[[#This Row],[Year]],0),"")</f>
        <v>0</v>
      </c>
    </row>
    <row r="898" spans="1:8">
      <c r="A898" s="178">
        <v>1895</v>
      </c>
      <c r="B898" s="194" t="s">
        <v>1018</v>
      </c>
      <c r="C898" s="195" t="s">
        <v>145</v>
      </c>
      <c r="D898" s="113">
        <f>IF(Table10[[#This Row],[Current Age]]&gt;19,"Men's",IF(E898&gt;15,"U19",IF(E898&gt;13,"U15",IF(E898&gt;11,"U13",IF(E898&gt;0,"U11",0)))))</f>
        <v>0</v>
      </c>
      <c r="E898" s="113">
        <f>IFERROR(IF(Table10[[#This Row],[Year]]&gt;0,$E$1-Table10[[#This Row],[Year]],0),"")</f>
        <v>0</v>
      </c>
    </row>
    <row r="899" spans="1:8">
      <c r="A899" s="18">
        <v>1896</v>
      </c>
      <c r="B899" s="193" t="s">
        <v>1019</v>
      </c>
      <c r="C899" s="14" t="s">
        <v>145</v>
      </c>
      <c r="D899" s="113">
        <f>IF(Table10[[#This Row],[Current Age]]&gt;19,"Men's",IF(E899&gt;15,"U19",IF(E899&gt;13,"U15",IF(E899&gt;11,"U13",IF(E899&gt;0,"U11",0)))))</f>
        <v>0</v>
      </c>
      <c r="E899" s="113">
        <f>IFERROR(IF(Table10[[#This Row],[Year]]&gt;0,$E$1-Table10[[#This Row],[Year]],0),"")</f>
        <v>0</v>
      </c>
    </row>
    <row r="900" spans="1:8">
      <c r="A900" s="178">
        <v>1897</v>
      </c>
      <c r="B900" s="194" t="s">
        <v>1020</v>
      </c>
      <c r="C900" s="195" t="s">
        <v>145</v>
      </c>
      <c r="D900" s="113">
        <f>IF(Table10[[#This Row],[Current Age]]&gt;19,"Men's",IF(E900&gt;15,"U19",IF(E900&gt;13,"U15",IF(E900&gt;11,"U13",IF(E900&gt;0,"U11",0)))))</f>
        <v>0</v>
      </c>
      <c r="E900" s="113">
        <f>IFERROR(IF(Table10[[#This Row],[Year]]&gt;0,$E$1-Table10[[#This Row],[Year]],0),"")</f>
        <v>0</v>
      </c>
    </row>
    <row r="901" spans="1:8">
      <c r="A901" s="18">
        <v>1898</v>
      </c>
      <c r="B901" s="193" t="s">
        <v>1021</v>
      </c>
      <c r="C901" s="14" t="s">
        <v>145</v>
      </c>
      <c r="D901" s="113">
        <f>IF(Table10[[#This Row],[Current Age]]&gt;19,"Men's",IF(E901&gt;15,"U19",IF(E901&gt;13,"U15",IF(E901&gt;11,"U13",IF(E901&gt;0,"U11",0)))))</f>
        <v>0</v>
      </c>
      <c r="E901" s="113">
        <f>IFERROR(IF(Table10[[#This Row],[Year]]&gt;0,$E$1-Table10[[#This Row],[Year]],0),"")</f>
        <v>0</v>
      </c>
    </row>
    <row r="902" spans="1:8">
      <c r="A902" s="178">
        <v>1899</v>
      </c>
      <c r="B902" s="194" t="s">
        <v>1022</v>
      </c>
      <c r="C902" s="195" t="s">
        <v>145</v>
      </c>
      <c r="D902" s="113">
        <f>IF(Table10[[#This Row],[Current Age]]&gt;19,"Men's",IF(E902&gt;15,"U19",IF(E902&gt;13,"U15",IF(E902&gt;11,"U13",IF(E902&gt;0,"U11",0)))))</f>
        <v>0</v>
      </c>
      <c r="E902" s="113">
        <f>IFERROR(IF(Table10[[#This Row],[Year]]&gt;0,$E$1-Table10[[#This Row],[Year]],0),"")</f>
        <v>0</v>
      </c>
    </row>
    <row r="903" spans="1:8">
      <c r="A903" s="18">
        <v>1900</v>
      </c>
      <c r="B903" s="193" t="s">
        <v>1023</v>
      </c>
      <c r="C903" s="14" t="s">
        <v>145</v>
      </c>
      <c r="D903" s="113">
        <f>IF(Table10[[#This Row],[Current Age]]&gt;19,"Men's",IF(E903&gt;15,"U19",IF(E903&gt;13,"U15",IF(E903&gt;11,"U13",IF(E903&gt;0,"U11",0)))))</f>
        <v>0</v>
      </c>
      <c r="E903" s="113">
        <f>IFERROR(IF(Table10[[#This Row],[Year]]&gt;0,$E$1-Table10[[#This Row],[Year]],0),"")</f>
        <v>0</v>
      </c>
    </row>
    <row r="904" spans="1:8">
      <c r="A904" s="178">
        <v>1901</v>
      </c>
      <c r="B904" s="194" t="s">
        <v>1024</v>
      </c>
      <c r="C904" s="195" t="s">
        <v>145</v>
      </c>
      <c r="D904" s="113">
        <f>IF(Table10[[#This Row],[Current Age]]&gt;19,"Men's",IF(E904&gt;15,"U19",IF(E904&gt;13,"U15",IF(E904&gt;11,"U13",IF(E904&gt;0,"U11",0)))))</f>
        <v>0</v>
      </c>
      <c r="E904" s="113">
        <f>IFERROR(IF(Table10[[#This Row],[Year]]&gt;0,$E$1-Table10[[#This Row],[Year]],0),"")</f>
        <v>0</v>
      </c>
    </row>
    <row r="905" spans="1:8">
      <c r="A905" s="18">
        <v>1902</v>
      </c>
      <c r="B905" s="193" t="s">
        <v>1025</v>
      </c>
      <c r="C905" s="14" t="s">
        <v>145</v>
      </c>
      <c r="D905" s="113">
        <f>IF(Table10[[#This Row],[Current Age]]&gt;19,"Men's",IF(E905&gt;15,"U19",IF(E905&gt;13,"U15",IF(E905&gt;11,"U13",IF(E905&gt;0,"U11",0)))))</f>
        <v>0</v>
      </c>
      <c r="E905" s="113">
        <f>IFERROR(IF(Table10[[#This Row],[Year]]&gt;0,$E$1-Table10[[#This Row],[Year]],0),"")</f>
        <v>0</v>
      </c>
    </row>
    <row r="906" spans="1:8">
      <c r="A906" s="178">
        <v>1903</v>
      </c>
      <c r="B906" s="194" t="s">
        <v>1026</v>
      </c>
      <c r="C906" s="195" t="s">
        <v>41</v>
      </c>
      <c r="D906" s="113" t="str">
        <f>IF(Table10[[#This Row],[Current Age]]&gt;19,"Men's",IF(E906&gt;15,"U19",IF(E906&gt;13,"U15",IF(E906&gt;11,"U13",IF(E906&gt;0,"U11",0)))))</f>
        <v>Men's</v>
      </c>
      <c r="E906" s="113">
        <f>IFERROR(IF(Table10[[#This Row],[Year]]&gt;0,$E$1-Table10[[#This Row],[Year]],0),"")</f>
        <v>26</v>
      </c>
      <c r="F906" s="113">
        <v>1999</v>
      </c>
      <c r="G906" s="113">
        <v>10</v>
      </c>
      <c r="H906" s="113">
        <v>31</v>
      </c>
    </row>
    <row r="907" spans="1:8">
      <c r="A907" s="18">
        <v>1904</v>
      </c>
      <c r="B907" s="193" t="s">
        <v>1027</v>
      </c>
      <c r="C907" s="14" t="s">
        <v>25</v>
      </c>
      <c r="D907" s="113">
        <f>IF(Table10[[#This Row],[Current Age]]&gt;19,"Men's",IF(E907&gt;15,"U19",IF(E907&gt;13,"U15",IF(E907&gt;11,"U13",IF(E907&gt;0,"U11",0)))))</f>
        <v>0</v>
      </c>
      <c r="E907" s="113">
        <f>IFERROR(IF(Table10[[#This Row],[Year]]&gt;0,$E$1-Table10[[#This Row],[Year]],0),"")</f>
        <v>0</v>
      </c>
    </row>
    <row r="908" spans="1:8">
      <c r="A908" s="178">
        <v>1905</v>
      </c>
      <c r="B908" s="194" t="s">
        <v>1028</v>
      </c>
      <c r="C908" s="195" t="s">
        <v>145</v>
      </c>
      <c r="D908" s="113">
        <f>IF(Table10[[#This Row],[Current Age]]&gt;19,"Men's",IF(E908&gt;15,"U19",IF(E908&gt;13,"U15",IF(E908&gt;11,"U13",IF(E908&gt;0,"U11",0)))))</f>
        <v>0</v>
      </c>
      <c r="E908" s="113">
        <f>IFERROR(IF(Table10[[#This Row],[Year]]&gt;0,$E$1-Table10[[#This Row],[Year]],0),"")</f>
        <v>0</v>
      </c>
    </row>
    <row r="909" spans="1:8">
      <c r="A909" s="18">
        <v>1906</v>
      </c>
      <c r="B909" s="193" t="s">
        <v>1029</v>
      </c>
      <c r="C909" s="14" t="s">
        <v>145</v>
      </c>
      <c r="D909" s="113">
        <f>IF(Table10[[#This Row],[Current Age]]&gt;19,"Men's",IF(E909&gt;15,"U19",IF(E909&gt;13,"U15",IF(E909&gt;11,"U13",IF(E909&gt;0,"U11",0)))))</f>
        <v>0</v>
      </c>
      <c r="E909" s="113">
        <f>IFERROR(IF(Table10[[#This Row],[Year]]&gt;0,$E$1-Table10[[#This Row],[Year]],0),"")</f>
        <v>0</v>
      </c>
    </row>
    <row r="910" spans="1:8">
      <c r="A910" s="178">
        <v>1907</v>
      </c>
      <c r="B910" s="194" t="s">
        <v>1030</v>
      </c>
      <c r="C910" s="195" t="s">
        <v>145</v>
      </c>
      <c r="D910" s="113">
        <f>IF(Table10[[#This Row],[Current Age]]&gt;19,"Men's",IF(E910&gt;15,"U19",IF(E910&gt;13,"U15",IF(E910&gt;11,"U13",IF(E910&gt;0,"U11",0)))))</f>
        <v>0</v>
      </c>
      <c r="E910" s="113">
        <f>IFERROR(IF(Table10[[#This Row],[Year]]&gt;0,$E$1-Table10[[#This Row],[Year]],0),"")</f>
        <v>0</v>
      </c>
    </row>
    <row r="911" spans="1:8">
      <c r="A911" s="18">
        <v>1908</v>
      </c>
      <c r="B911" s="193" t="s">
        <v>1031</v>
      </c>
      <c r="C911" s="14" t="s">
        <v>145</v>
      </c>
      <c r="D911" s="113">
        <f>IF(Table10[[#This Row],[Current Age]]&gt;19,"Men's",IF(E911&gt;15,"U19",IF(E911&gt;13,"U15",IF(E911&gt;11,"U13",IF(E911&gt;0,"U11",0)))))</f>
        <v>0</v>
      </c>
      <c r="E911" s="113">
        <f>IFERROR(IF(Table10[[#This Row],[Year]]&gt;0,$E$1-Table10[[#This Row],[Year]],0),"")</f>
        <v>0</v>
      </c>
    </row>
    <row r="912" spans="1:8">
      <c r="A912" s="178">
        <v>1909</v>
      </c>
      <c r="B912" s="194" t="s">
        <v>1032</v>
      </c>
      <c r="C912" s="195" t="s">
        <v>145</v>
      </c>
      <c r="D912" s="113">
        <f>IF(Table10[[#This Row],[Current Age]]&gt;19,"Men's",IF(E912&gt;15,"U19",IF(E912&gt;13,"U15",IF(E912&gt;11,"U13",IF(E912&gt;0,"U11",0)))))</f>
        <v>0</v>
      </c>
      <c r="E912" s="113">
        <f>IFERROR(IF(Table10[[#This Row],[Year]]&gt;0,$E$1-Table10[[#This Row],[Year]],0),"")</f>
        <v>0</v>
      </c>
    </row>
    <row r="913" spans="1:8">
      <c r="A913" s="18">
        <v>1910</v>
      </c>
      <c r="B913" s="193" t="s">
        <v>1033</v>
      </c>
      <c r="C913" s="14" t="s">
        <v>145</v>
      </c>
      <c r="D913" s="113">
        <f>IF(Table10[[#This Row],[Current Age]]&gt;19,"Men's",IF(E913&gt;15,"U19",IF(E913&gt;13,"U15",IF(E913&gt;11,"U13",IF(E913&gt;0,"U11",0)))))</f>
        <v>0</v>
      </c>
      <c r="E913" s="113">
        <f>IFERROR(IF(Table10[[#This Row],[Year]]&gt;0,$E$1-Table10[[#This Row],[Year]],0),"")</f>
        <v>0</v>
      </c>
    </row>
    <row r="914" spans="1:8">
      <c r="A914" s="178">
        <v>1911</v>
      </c>
      <c r="B914" s="194" t="s">
        <v>1034</v>
      </c>
      <c r="C914" s="195" t="s">
        <v>145</v>
      </c>
      <c r="D914" s="113">
        <f>IF(Table10[[#This Row],[Current Age]]&gt;19,"Men's",IF(E914&gt;15,"U19",IF(E914&gt;13,"U15",IF(E914&gt;11,"U13",IF(E914&gt;0,"U11",0)))))</f>
        <v>0</v>
      </c>
      <c r="E914" s="113">
        <f>IFERROR(IF(Table10[[#This Row],[Year]]&gt;0,$E$1-Table10[[#This Row],[Year]],0),"")</f>
        <v>0</v>
      </c>
    </row>
    <row r="915" spans="1:8">
      <c r="A915" s="18">
        <v>1912</v>
      </c>
      <c r="B915" s="193" t="s">
        <v>1035</v>
      </c>
      <c r="C915" s="14" t="s">
        <v>145</v>
      </c>
      <c r="D915" s="113">
        <f>IF(Table10[[#This Row],[Current Age]]&gt;19,"Men's",IF(E915&gt;15,"U19",IF(E915&gt;13,"U15",IF(E915&gt;11,"U13",IF(E915&gt;0,"U11",0)))))</f>
        <v>0</v>
      </c>
      <c r="E915" s="113">
        <f>IFERROR(IF(Table10[[#This Row],[Year]]&gt;0,$E$1-Table10[[#This Row],[Year]],0),"")</f>
        <v>0</v>
      </c>
    </row>
    <row r="916" spans="1:8">
      <c r="A916" s="178">
        <v>1913</v>
      </c>
      <c r="B916" s="194" t="s">
        <v>1036</v>
      </c>
      <c r="C916" s="195" t="s">
        <v>145</v>
      </c>
      <c r="D916" s="113">
        <f>IF(Table10[[#This Row],[Current Age]]&gt;19,"Men's",IF(E916&gt;15,"U19",IF(E916&gt;13,"U15",IF(E916&gt;11,"U13",IF(E916&gt;0,"U11",0)))))</f>
        <v>0</v>
      </c>
      <c r="E916" s="113">
        <f>IFERROR(IF(Table10[[#This Row],[Year]]&gt;0,$E$1-Table10[[#This Row],[Year]],0),"")</f>
        <v>0</v>
      </c>
    </row>
    <row r="917" spans="1:8">
      <c r="A917" s="18">
        <v>1914</v>
      </c>
      <c r="B917" s="193" t="s">
        <v>1037</v>
      </c>
      <c r="C917" s="14" t="s">
        <v>145</v>
      </c>
      <c r="D917" s="113">
        <f>IF(Table10[[#This Row],[Current Age]]&gt;19,"Men's",IF(E917&gt;15,"U19",IF(E917&gt;13,"U15",IF(E917&gt;11,"U13",IF(E917&gt;0,"U11",0)))))</f>
        <v>0</v>
      </c>
      <c r="E917" s="113">
        <f>IFERROR(IF(Table10[[#This Row],[Year]]&gt;0,$E$1-Table10[[#This Row],[Year]],0),"")</f>
        <v>0</v>
      </c>
    </row>
    <row r="918" spans="1:8">
      <c r="A918" s="178">
        <v>1915</v>
      </c>
      <c r="B918" s="194" t="s">
        <v>1038</v>
      </c>
      <c r="C918" s="195" t="s">
        <v>145</v>
      </c>
      <c r="D918" s="113">
        <f>IF(Table10[[#This Row],[Current Age]]&gt;19,"Men's",IF(E918&gt;15,"U19",IF(E918&gt;13,"U15",IF(E918&gt;11,"U13",IF(E918&gt;0,"U11",0)))))</f>
        <v>0</v>
      </c>
      <c r="E918" s="113">
        <f>IFERROR(IF(Table10[[#This Row],[Year]]&gt;0,$E$1-Table10[[#This Row],[Year]],0),"")</f>
        <v>0</v>
      </c>
    </row>
    <row r="919" spans="1:8">
      <c r="A919" s="18">
        <v>1916</v>
      </c>
      <c r="B919" s="193" t="s">
        <v>1039</v>
      </c>
      <c r="C919" s="14" t="s">
        <v>145</v>
      </c>
      <c r="D919" s="113">
        <f>IF(Table10[[#This Row],[Current Age]]&gt;19,"Men's",IF(E919&gt;15,"U19",IF(E919&gt;13,"U15",IF(E919&gt;11,"U13",IF(E919&gt;0,"U11",0)))))</f>
        <v>0</v>
      </c>
      <c r="E919" s="113">
        <f>IFERROR(IF(Table10[[#This Row],[Year]]&gt;0,$E$1-Table10[[#This Row],[Year]],0),"")</f>
        <v>0</v>
      </c>
    </row>
    <row r="920" spans="1:8">
      <c r="A920" s="178">
        <v>1917</v>
      </c>
      <c r="B920" s="194" t="s">
        <v>1040</v>
      </c>
      <c r="C920" s="195" t="s">
        <v>145</v>
      </c>
      <c r="D920" s="113">
        <f>IF(Table10[[#This Row],[Current Age]]&gt;19,"Men's",IF(E920&gt;15,"U19",IF(E920&gt;13,"U15",IF(E920&gt;11,"U13",IF(E920&gt;0,"U11",0)))))</f>
        <v>0</v>
      </c>
      <c r="E920" s="113">
        <f>IFERROR(IF(Table10[[#This Row],[Year]]&gt;0,$E$1-Table10[[#This Row],[Year]],0),"")</f>
        <v>0</v>
      </c>
    </row>
    <row r="921" spans="1:8">
      <c r="A921" s="18">
        <v>1918</v>
      </c>
      <c r="B921" s="193" t="s">
        <v>1041</v>
      </c>
      <c r="C921" s="14" t="s">
        <v>145</v>
      </c>
      <c r="D921" s="113">
        <f>IF(Table10[[#This Row],[Current Age]]&gt;19,"Men's",IF(E921&gt;15,"U19",IF(E921&gt;13,"U15",IF(E921&gt;11,"U13",IF(E921&gt;0,"U11",0)))))</f>
        <v>0</v>
      </c>
      <c r="E921" s="113">
        <f>IFERROR(IF(Table10[[#This Row],[Year]]&gt;0,$E$1-Table10[[#This Row],[Year]],0),"")</f>
        <v>0</v>
      </c>
    </row>
    <row r="922" spans="1:8">
      <c r="A922" s="178">
        <v>1919</v>
      </c>
      <c r="B922" s="194" t="s">
        <v>1042</v>
      </c>
      <c r="C922" s="195" t="s">
        <v>154</v>
      </c>
      <c r="D922" s="113">
        <f>IF(Table10[[#This Row],[Current Age]]&gt;19,"Men's",IF(E922&gt;15,"U19",IF(E922&gt;13,"U15",IF(E922&gt;11,"U13",IF(E922&gt;0,"U11",0)))))</f>
        <v>0</v>
      </c>
      <c r="E922" s="113">
        <f>IFERROR(IF(Table10[[#This Row],[Year]]&gt;0,$E$1-Table10[[#This Row],[Year]],0),"")</f>
        <v>0</v>
      </c>
    </row>
    <row r="923" spans="1:8">
      <c r="A923" s="18">
        <v>1920</v>
      </c>
      <c r="B923" s="193" t="s">
        <v>1043</v>
      </c>
      <c r="C923" s="14" t="s">
        <v>154</v>
      </c>
      <c r="D923" s="113">
        <f>IF(Table10[[#This Row],[Current Age]]&gt;19,"Men's",IF(E923&gt;15,"U19",IF(E923&gt;13,"U15",IF(E923&gt;11,"U13",IF(E923&gt;0,"U11",0)))))</f>
        <v>0</v>
      </c>
      <c r="E923" s="113">
        <f>IFERROR(IF(Table10[[#This Row],[Year]]&gt;0,$E$1-Table10[[#This Row],[Year]],0),"")</f>
        <v>0</v>
      </c>
    </row>
    <row r="924" spans="1:8">
      <c r="A924" s="178">
        <v>1921</v>
      </c>
      <c r="B924" s="194" t="s">
        <v>1044</v>
      </c>
      <c r="C924" s="195" t="s">
        <v>154</v>
      </c>
      <c r="D924" s="113">
        <f>IF(Table10[[#This Row],[Current Age]]&gt;19,"Men's",IF(E924&gt;15,"U19",IF(E924&gt;13,"U15",IF(E924&gt;11,"U13",IF(E924&gt;0,"U11",0)))))</f>
        <v>0</v>
      </c>
      <c r="E924" s="113">
        <f>IFERROR(IF(Table10[[#This Row],[Year]]&gt;0,$E$1-Table10[[#This Row],[Year]],0),"")</f>
        <v>0</v>
      </c>
    </row>
    <row r="925" spans="1:8">
      <c r="A925" s="18">
        <v>1922</v>
      </c>
      <c r="B925" s="193" t="s">
        <v>1045</v>
      </c>
      <c r="C925" s="14" t="s">
        <v>154</v>
      </c>
      <c r="D925" s="113" t="str">
        <f>IF(Table10[[#This Row],[Current Age]]&gt;19,"Men's",IF(E925&gt;15,"U19",IF(E925&gt;13,"U15",IF(E925&gt;11,"U13",IF(E925&gt;0,"U11",0)))))</f>
        <v>Men's</v>
      </c>
      <c r="E925" s="113">
        <f>IFERROR(IF(Table10[[#This Row],[Year]]&gt;0,$E$1-Table10[[#This Row],[Year]],0),"")</f>
        <v>31</v>
      </c>
      <c r="F925" s="113">
        <v>1994</v>
      </c>
      <c r="G925" s="113">
        <v>8</v>
      </c>
      <c r="H925" s="113">
        <v>1</v>
      </c>
    </row>
    <row r="926" spans="1:8">
      <c r="A926" s="178">
        <v>1923</v>
      </c>
      <c r="B926" s="194" t="s">
        <v>1046</v>
      </c>
      <c r="C926" s="195" t="s">
        <v>154</v>
      </c>
      <c r="D926" s="113">
        <f>IF(Table10[[#This Row],[Current Age]]&gt;19,"Men's",IF(E926&gt;15,"U19",IF(E926&gt;13,"U15",IF(E926&gt;11,"U13",IF(E926&gt;0,"U11",0)))))</f>
        <v>0</v>
      </c>
      <c r="E926" s="113">
        <f>IFERROR(IF(Table10[[#This Row],[Year]]&gt;0,$E$1-Table10[[#This Row],[Year]],0),"")</f>
        <v>0</v>
      </c>
    </row>
    <row r="927" spans="1:8">
      <c r="A927" s="18">
        <v>1924</v>
      </c>
      <c r="B927" s="193" t="s">
        <v>1047</v>
      </c>
      <c r="C927" s="14" t="s">
        <v>154</v>
      </c>
      <c r="D927" s="113" t="str">
        <f>IF(Table10[[#This Row],[Current Age]]&gt;19,"Men's",IF(E927&gt;15,"U19",IF(E927&gt;13,"U15",IF(E927&gt;11,"U13",IF(E927&gt;0,"U11",0)))))</f>
        <v>Men's</v>
      </c>
      <c r="E927" s="113">
        <f>IFERROR(IF(Table10[[#This Row],[Year]]&gt;0,$E$1-Table10[[#This Row],[Year]],0),"")</f>
        <v>27</v>
      </c>
      <c r="F927" s="113">
        <v>1998</v>
      </c>
      <c r="G927" s="113">
        <v>5</v>
      </c>
      <c r="H927" s="113">
        <v>2</v>
      </c>
    </row>
    <row r="928" spans="1:8">
      <c r="A928" s="178">
        <v>1925</v>
      </c>
      <c r="B928" s="194" t="s">
        <v>1048</v>
      </c>
      <c r="C928" s="195" t="s">
        <v>154</v>
      </c>
      <c r="D928" s="113">
        <f>IF(Table10[[#This Row],[Current Age]]&gt;19,"Men's",IF(E928&gt;15,"U19",IF(E928&gt;13,"U15",IF(E928&gt;11,"U13",IF(E928&gt;0,"U11",0)))))</f>
        <v>0</v>
      </c>
      <c r="E928" s="113">
        <f>IFERROR(IF(Table10[[#This Row],[Year]]&gt;0,$E$1-Table10[[#This Row],[Year]],0),"")</f>
        <v>0</v>
      </c>
    </row>
    <row r="929" spans="1:8">
      <c r="A929" s="18">
        <v>1926</v>
      </c>
      <c r="B929" s="193" t="s">
        <v>1049</v>
      </c>
      <c r="C929" s="14" t="s">
        <v>154</v>
      </c>
      <c r="D929" s="113">
        <f>IF(Table10[[#This Row],[Current Age]]&gt;19,"Men's",IF(E929&gt;15,"U19",IF(E929&gt;13,"U15",IF(E929&gt;11,"U13",IF(E929&gt;0,"U11",0)))))</f>
        <v>0</v>
      </c>
      <c r="E929" s="113">
        <f>IFERROR(IF(Table10[[#This Row],[Year]]&gt;0,$E$1-Table10[[#This Row],[Year]],0),"")</f>
        <v>0</v>
      </c>
    </row>
    <row r="930" spans="1:8">
      <c r="A930" s="178">
        <v>1927</v>
      </c>
      <c r="B930" s="194" t="s">
        <v>1050</v>
      </c>
      <c r="C930" s="195" t="s">
        <v>154</v>
      </c>
      <c r="D930" s="113" t="str">
        <f>IF(Table10[[#This Row],[Current Age]]&gt;19,"Men's",IF(E930&gt;15,"U19",IF(E930&gt;13,"U15",IF(E930&gt;11,"U13",IF(E930&gt;0,"U11",0)))))</f>
        <v>Men's</v>
      </c>
      <c r="E930" s="113">
        <f>IFERROR(IF(Table10[[#This Row],[Year]]&gt;0,$E$1-Table10[[#This Row],[Year]],0),"")</f>
        <v>20</v>
      </c>
      <c r="F930" s="113">
        <v>2005</v>
      </c>
      <c r="G930" s="113">
        <v>5</v>
      </c>
      <c r="H930" s="113">
        <v>31</v>
      </c>
    </row>
    <row r="931" spans="1:8">
      <c r="A931" s="18">
        <v>1928</v>
      </c>
      <c r="B931" s="193" t="s">
        <v>1051</v>
      </c>
      <c r="C931" s="14" t="s">
        <v>154</v>
      </c>
      <c r="D931" s="113" t="str">
        <f>IF(Table10[[#This Row],[Current Age]]&gt;19,"Men's",IF(E931&gt;15,"U19",IF(E931&gt;13,"U15",IF(E931&gt;11,"U13",IF(E931&gt;0,"U11",0)))))</f>
        <v>Men's</v>
      </c>
      <c r="E931" s="113">
        <f>IFERROR(IF(Table10[[#This Row],[Year]]&gt;0,$E$1-Table10[[#This Row],[Year]],0),"")</f>
        <v>20</v>
      </c>
      <c r="F931" s="113">
        <v>2005</v>
      </c>
      <c r="G931" s="113">
        <v>4</v>
      </c>
      <c r="H931" s="113">
        <v>1</v>
      </c>
    </row>
    <row r="932" spans="1:8">
      <c r="A932" s="178">
        <v>1929</v>
      </c>
      <c r="B932" s="194" t="s">
        <v>1052</v>
      </c>
      <c r="C932" s="195" t="s">
        <v>154</v>
      </c>
      <c r="D932" s="113">
        <f>IF(Table10[[#This Row],[Current Age]]&gt;19,"Men's",IF(E932&gt;15,"U19",IF(E932&gt;13,"U15",IF(E932&gt;11,"U13",IF(E932&gt;0,"U11",0)))))</f>
        <v>0</v>
      </c>
      <c r="E932" s="113">
        <f>IFERROR(IF(Table10[[#This Row],[Year]]&gt;0,$E$1-Table10[[#This Row],[Year]],0),"")</f>
        <v>0</v>
      </c>
    </row>
    <row r="933" spans="1:8">
      <c r="A933" s="18">
        <v>1930</v>
      </c>
      <c r="B933" s="193" t="s">
        <v>1053</v>
      </c>
      <c r="C933" s="14" t="s">
        <v>154</v>
      </c>
      <c r="D933" s="113">
        <f>IF(Table10[[#This Row],[Current Age]]&gt;19,"Men's",IF(E933&gt;15,"U19",IF(E933&gt;13,"U15",IF(E933&gt;11,"U13",IF(E933&gt;0,"U11",0)))))</f>
        <v>0</v>
      </c>
      <c r="E933" s="113">
        <f>IFERROR(IF(Table10[[#This Row],[Year]]&gt;0,$E$1-Table10[[#This Row],[Year]],0),"")</f>
        <v>0</v>
      </c>
    </row>
    <row r="934" spans="1:8">
      <c r="A934" s="178">
        <v>1931</v>
      </c>
      <c r="B934" s="194" t="s">
        <v>1054</v>
      </c>
      <c r="C934" s="195" t="s">
        <v>154</v>
      </c>
      <c r="D934" s="113" t="str">
        <f>IF(Table10[[#This Row],[Current Age]]&gt;19,"Men's",IF(E934&gt;15,"U19",IF(E934&gt;13,"U15",IF(E934&gt;11,"U13",IF(E934&gt;0,"U11",0)))))</f>
        <v>Men's</v>
      </c>
      <c r="E934" s="113">
        <f>IFERROR(IF(Table10[[#This Row],[Year]]&gt;0,$E$1-Table10[[#This Row],[Year]],0),"")</f>
        <v>21</v>
      </c>
      <c r="F934" s="113">
        <v>2004</v>
      </c>
      <c r="G934" s="113">
        <v>9</v>
      </c>
      <c r="H934" s="113">
        <v>26</v>
      </c>
    </row>
    <row r="935" spans="1:8">
      <c r="A935" s="18">
        <v>1932</v>
      </c>
      <c r="B935" s="193" t="s">
        <v>1055</v>
      </c>
      <c r="C935" s="14" t="s">
        <v>154</v>
      </c>
      <c r="D935" s="113">
        <f>IF(Table10[[#This Row],[Current Age]]&gt;19,"Men's",IF(E935&gt;15,"U19",IF(E935&gt;13,"U15",IF(E935&gt;11,"U13",IF(E935&gt;0,"U11",0)))))</f>
        <v>0</v>
      </c>
      <c r="E935" s="113">
        <f>IFERROR(IF(Table10[[#This Row],[Year]]&gt;0,$E$1-Table10[[#This Row],[Year]],0),"")</f>
        <v>0</v>
      </c>
    </row>
    <row r="936" spans="1:8">
      <c r="A936" s="178">
        <v>1933</v>
      </c>
      <c r="B936" s="194" t="s">
        <v>1056</v>
      </c>
      <c r="C936" s="195" t="s">
        <v>154</v>
      </c>
      <c r="D936" s="113">
        <f>IF(Table10[[#This Row],[Current Age]]&gt;19,"Men's",IF(E936&gt;15,"U19",IF(E936&gt;13,"U15",IF(E936&gt;11,"U13",IF(E936&gt;0,"U11",0)))))</f>
        <v>0</v>
      </c>
      <c r="E936" s="113">
        <f>IFERROR(IF(Table10[[#This Row],[Year]]&gt;0,$E$1-Table10[[#This Row],[Year]],0),"")</f>
        <v>0</v>
      </c>
    </row>
    <row r="937" spans="1:8">
      <c r="A937" s="18">
        <v>1934</v>
      </c>
      <c r="B937" s="193" t="s">
        <v>1057</v>
      </c>
      <c r="C937" s="14" t="s">
        <v>154</v>
      </c>
      <c r="D937" s="113">
        <f>IF(Table10[[#This Row],[Current Age]]&gt;19,"Men's",IF(E937&gt;15,"U19",IF(E937&gt;13,"U15",IF(E937&gt;11,"U13",IF(E937&gt;0,"U11",0)))))</f>
        <v>0</v>
      </c>
      <c r="E937" s="113">
        <f>IFERROR(IF(Table10[[#This Row],[Year]]&gt;0,$E$1-Table10[[#This Row],[Year]],0),"")</f>
        <v>0</v>
      </c>
    </row>
    <row r="938" spans="1:8">
      <c r="A938" s="178">
        <v>1935</v>
      </c>
      <c r="B938" s="194" t="s">
        <v>1058</v>
      </c>
      <c r="C938" s="195" t="s">
        <v>154</v>
      </c>
      <c r="D938" s="113">
        <f>IF(Table10[[#This Row],[Current Age]]&gt;19,"Men's",IF(E938&gt;15,"U19",IF(E938&gt;13,"U15",IF(E938&gt;11,"U13",IF(E938&gt;0,"U11",0)))))</f>
        <v>0</v>
      </c>
      <c r="E938" s="113">
        <f>IFERROR(IF(Table10[[#This Row],[Year]]&gt;0,$E$1-Table10[[#This Row],[Year]],0),"")</f>
        <v>0</v>
      </c>
    </row>
    <row r="939" spans="1:8">
      <c r="A939" s="18">
        <v>1936</v>
      </c>
      <c r="B939" s="193" t="s">
        <v>1059</v>
      </c>
      <c r="C939" s="14" t="s">
        <v>154</v>
      </c>
      <c r="D939" s="113">
        <f>IF(Table10[[#This Row],[Current Age]]&gt;19,"Men's",IF(E939&gt;15,"U19",IF(E939&gt;13,"U15",IF(E939&gt;11,"U13",IF(E939&gt;0,"U11",0)))))</f>
        <v>0</v>
      </c>
      <c r="E939" s="113">
        <f>IFERROR(IF(Table10[[#This Row],[Year]]&gt;0,$E$1-Table10[[#This Row],[Year]],0),"")</f>
        <v>0</v>
      </c>
    </row>
    <row r="940" spans="1:8">
      <c r="A940" s="178">
        <v>1937</v>
      </c>
      <c r="B940" s="194" t="s">
        <v>1060</v>
      </c>
      <c r="C940" s="195" t="s">
        <v>154</v>
      </c>
      <c r="D940" s="113">
        <f>IF(Table10[[#This Row],[Current Age]]&gt;19,"Men's",IF(E940&gt;15,"U19",IF(E940&gt;13,"U15",IF(E940&gt;11,"U13",IF(E940&gt;0,"U11",0)))))</f>
        <v>0</v>
      </c>
      <c r="E940" s="113">
        <f>IFERROR(IF(Table10[[#This Row],[Year]]&gt;0,$E$1-Table10[[#This Row],[Year]],0),"")</f>
        <v>0</v>
      </c>
    </row>
    <row r="941" spans="1:8">
      <c r="A941" s="18">
        <v>1938</v>
      </c>
      <c r="B941" s="193" t="s">
        <v>1061</v>
      </c>
      <c r="C941" s="14" t="s">
        <v>154</v>
      </c>
      <c r="D941" s="113">
        <f>IF(Table10[[#This Row],[Current Age]]&gt;19,"Men's",IF(E941&gt;15,"U19",IF(E941&gt;13,"U15",IF(E941&gt;11,"U13",IF(E941&gt;0,"U11",0)))))</f>
        <v>0</v>
      </c>
      <c r="E941" s="113">
        <f>IFERROR(IF(Table10[[#This Row],[Year]]&gt;0,$E$1-Table10[[#This Row],[Year]],0),"")</f>
        <v>0</v>
      </c>
    </row>
    <row r="942" spans="1:8">
      <c r="A942" s="178">
        <v>1939</v>
      </c>
      <c r="B942" s="194" t="s">
        <v>1062</v>
      </c>
      <c r="C942" s="195" t="s">
        <v>154</v>
      </c>
      <c r="D942" s="113">
        <f>IF(Table10[[#This Row],[Current Age]]&gt;19,"Men's",IF(E942&gt;15,"U19",IF(E942&gt;13,"U15",IF(E942&gt;11,"U13",IF(E942&gt;0,"U11",0)))))</f>
        <v>0</v>
      </c>
      <c r="E942" s="113">
        <f>IFERROR(IF(Table10[[#This Row],[Year]]&gt;0,$E$1-Table10[[#This Row],[Year]],0),"")</f>
        <v>0</v>
      </c>
    </row>
    <row r="943" spans="1:8">
      <c r="A943" s="18">
        <v>1940</v>
      </c>
      <c r="B943" s="193" t="s">
        <v>1063</v>
      </c>
      <c r="C943" s="14" t="s">
        <v>154</v>
      </c>
      <c r="D943" s="113">
        <f>IF(Table10[[#This Row],[Current Age]]&gt;19,"Men's",IF(E943&gt;15,"U19",IF(E943&gt;13,"U15",IF(E943&gt;11,"U13",IF(E943&gt;0,"U11",0)))))</f>
        <v>0</v>
      </c>
      <c r="E943" s="113">
        <f>IFERROR(IF(Table10[[#This Row],[Year]]&gt;0,$E$1-Table10[[#This Row],[Year]],0),"")</f>
        <v>0</v>
      </c>
    </row>
    <row r="944" spans="1:8">
      <c r="A944" s="178">
        <v>1941</v>
      </c>
      <c r="B944" s="194" t="s">
        <v>1064</v>
      </c>
      <c r="C944" s="195" t="s">
        <v>154</v>
      </c>
      <c r="D944" s="113">
        <f>IF(Table10[[#This Row],[Current Age]]&gt;19,"Men's",IF(E944&gt;15,"U19",IF(E944&gt;13,"U15",IF(E944&gt;11,"U13",IF(E944&gt;0,"U11",0)))))</f>
        <v>0</v>
      </c>
      <c r="E944" s="113">
        <f>IFERROR(IF(Table10[[#This Row],[Year]]&gt;0,$E$1-Table10[[#This Row],[Year]],0),"")</f>
        <v>0</v>
      </c>
    </row>
    <row r="945" spans="1:8">
      <c r="A945" s="18">
        <v>1942</v>
      </c>
      <c r="B945" s="193" t="s">
        <v>1065</v>
      </c>
      <c r="C945" s="14" t="s">
        <v>154</v>
      </c>
      <c r="D945" s="113">
        <f>IF(Table10[[#This Row],[Current Age]]&gt;19,"Men's",IF(E945&gt;15,"U19",IF(E945&gt;13,"U15",IF(E945&gt;11,"U13",IF(E945&gt;0,"U11",0)))))</f>
        <v>0</v>
      </c>
      <c r="E945" s="113">
        <f>IFERROR(IF(Table10[[#This Row],[Year]]&gt;0,$E$1-Table10[[#This Row],[Year]],0),"")</f>
        <v>0</v>
      </c>
    </row>
    <row r="946" spans="1:8">
      <c r="A946" s="178">
        <v>1943</v>
      </c>
      <c r="B946" s="194" t="s">
        <v>1066</v>
      </c>
      <c r="C946" s="195" t="s">
        <v>154</v>
      </c>
      <c r="D946" s="113">
        <f>IF(Table10[[#This Row],[Current Age]]&gt;19,"Men's",IF(E946&gt;15,"U19",IF(E946&gt;13,"U15",IF(E946&gt;11,"U13",IF(E946&gt;0,"U11",0)))))</f>
        <v>0</v>
      </c>
      <c r="E946" s="113">
        <f>IFERROR(IF(Table10[[#This Row],[Year]]&gt;0,$E$1-Table10[[#This Row],[Year]],0),"")</f>
        <v>0</v>
      </c>
    </row>
    <row r="947" spans="1:8">
      <c r="A947" s="18">
        <v>1944</v>
      </c>
      <c r="B947" s="193" t="s">
        <v>1067</v>
      </c>
      <c r="C947" s="14" t="s">
        <v>154</v>
      </c>
      <c r="D947" s="113">
        <f>IF(Table10[[#This Row],[Current Age]]&gt;19,"Men's",IF(E947&gt;15,"U19",IF(E947&gt;13,"U15",IF(E947&gt;11,"U13",IF(E947&gt;0,"U11",0)))))</f>
        <v>0</v>
      </c>
      <c r="E947" s="113">
        <f>IFERROR(IF(Table10[[#This Row],[Year]]&gt;0,$E$1-Table10[[#This Row],[Year]],0),"")</f>
        <v>0</v>
      </c>
    </row>
    <row r="948" spans="1:8">
      <c r="A948" s="178">
        <v>1945</v>
      </c>
      <c r="B948" s="194" t="s">
        <v>1068</v>
      </c>
      <c r="C948" s="195" t="s">
        <v>154</v>
      </c>
      <c r="D948" s="113">
        <f>IF(Table10[[#This Row],[Current Age]]&gt;19,"Men's",IF(E948&gt;15,"U19",IF(E948&gt;13,"U15",IF(E948&gt;11,"U13",IF(E948&gt;0,"U11",0)))))</f>
        <v>0</v>
      </c>
      <c r="E948" s="113">
        <f>IFERROR(IF(Table10[[#This Row],[Year]]&gt;0,$E$1-Table10[[#This Row],[Year]],0),"")</f>
        <v>0</v>
      </c>
    </row>
    <row r="949" spans="1:8">
      <c r="A949" s="18">
        <v>1946</v>
      </c>
      <c r="B949" s="193" t="s">
        <v>1069</v>
      </c>
      <c r="C949" s="14" t="s">
        <v>154</v>
      </c>
      <c r="D949" s="113">
        <f>IF(Table10[[#This Row],[Current Age]]&gt;19,"Men's",IF(E949&gt;15,"U19",IF(E949&gt;13,"U15",IF(E949&gt;11,"U13",IF(E949&gt;0,"U11",0)))))</f>
        <v>0</v>
      </c>
      <c r="E949" s="113">
        <f>IFERROR(IF(Table10[[#This Row],[Year]]&gt;0,$E$1-Table10[[#This Row],[Year]],0),"")</f>
        <v>0</v>
      </c>
    </row>
    <row r="950" spans="1:8">
      <c r="A950" s="178">
        <v>1947</v>
      </c>
      <c r="B950" s="194" t="s">
        <v>1070</v>
      </c>
      <c r="C950" s="195" t="s">
        <v>154</v>
      </c>
      <c r="D950" s="113">
        <f>IF(Table10[[#This Row],[Current Age]]&gt;19,"Men's",IF(E950&gt;15,"U19",IF(E950&gt;13,"U15",IF(E950&gt;11,"U13",IF(E950&gt;0,"U11",0)))))</f>
        <v>0</v>
      </c>
      <c r="E950" s="113">
        <f>IFERROR(IF(Table10[[#This Row],[Year]]&gt;0,$E$1-Table10[[#This Row],[Year]],0),"")</f>
        <v>0</v>
      </c>
    </row>
    <row r="951" spans="1:8">
      <c r="A951" s="18">
        <v>1948</v>
      </c>
      <c r="B951" s="193" t="s">
        <v>1071</v>
      </c>
      <c r="C951" s="14" t="s">
        <v>154</v>
      </c>
      <c r="D951" s="113">
        <f>IF(Table10[[#This Row],[Current Age]]&gt;19,"Men's",IF(E951&gt;15,"U19",IF(E951&gt;13,"U15",IF(E951&gt;11,"U13",IF(E951&gt;0,"U11",0)))))</f>
        <v>0</v>
      </c>
      <c r="E951" s="113">
        <f>IFERROR(IF(Table10[[#This Row],[Year]]&gt;0,$E$1-Table10[[#This Row],[Year]],0),"")</f>
        <v>0</v>
      </c>
    </row>
    <row r="952" spans="1:8">
      <c r="A952" s="178">
        <v>1949</v>
      </c>
      <c r="B952" s="194" t="s">
        <v>1072</v>
      </c>
      <c r="C952" s="195" t="s">
        <v>154</v>
      </c>
      <c r="D952" s="113">
        <f>IF(Table10[[#This Row],[Current Age]]&gt;19,"Men's",IF(E952&gt;15,"U19",IF(E952&gt;13,"U15",IF(E952&gt;11,"U13",IF(E952&gt;0,"U11",0)))))</f>
        <v>0</v>
      </c>
      <c r="E952" s="113">
        <f>IFERROR(IF(Table10[[#This Row],[Year]]&gt;0,$E$1-Table10[[#This Row],[Year]],0),"")</f>
        <v>0</v>
      </c>
    </row>
    <row r="953" spans="1:8">
      <c r="A953" s="18">
        <v>1950</v>
      </c>
      <c r="B953" s="193" t="s">
        <v>1073</v>
      </c>
      <c r="C953" s="14" t="s">
        <v>154</v>
      </c>
      <c r="D953" s="113">
        <f>IF(Table10[[#This Row],[Current Age]]&gt;19,"Men's",IF(E953&gt;15,"U19",IF(E953&gt;13,"U15",IF(E953&gt;11,"U13",IF(E953&gt;0,"U11",0)))))</f>
        <v>0</v>
      </c>
      <c r="E953" s="113">
        <f>IFERROR(IF(Table10[[#This Row],[Year]]&gt;0,$E$1-Table10[[#This Row],[Year]],0),"")</f>
        <v>0</v>
      </c>
    </row>
    <row r="954" spans="1:8">
      <c r="A954" s="178">
        <v>1951</v>
      </c>
      <c r="B954" s="194" t="s">
        <v>1074</v>
      </c>
      <c r="C954" s="195" t="s">
        <v>154</v>
      </c>
      <c r="D954" s="113">
        <f>IF(Table10[[#This Row],[Current Age]]&gt;19,"Men's",IF(E954&gt;15,"U19",IF(E954&gt;13,"U15",IF(E954&gt;11,"U13",IF(E954&gt;0,"U11",0)))))</f>
        <v>0</v>
      </c>
      <c r="E954" s="113">
        <f>IFERROR(IF(Table10[[#This Row],[Year]]&gt;0,$E$1-Table10[[#This Row],[Year]],0),"")</f>
        <v>0</v>
      </c>
    </row>
    <row r="955" spans="1:8">
      <c r="A955" s="18">
        <v>1952</v>
      </c>
      <c r="B955" s="193" t="s">
        <v>1075</v>
      </c>
      <c r="C955" s="14" t="s">
        <v>154</v>
      </c>
      <c r="D955" s="113">
        <f>IF(Table10[[#This Row],[Current Age]]&gt;19,"Men's",IF(E955&gt;15,"U19",IF(E955&gt;13,"U15",IF(E955&gt;11,"U13",IF(E955&gt;0,"U11",0)))))</f>
        <v>0</v>
      </c>
      <c r="E955" s="113">
        <f>IFERROR(IF(Table10[[#This Row],[Year]]&gt;0,$E$1-Table10[[#This Row],[Year]],0),"")</f>
        <v>0</v>
      </c>
    </row>
    <row r="956" spans="1:8">
      <c r="A956" s="178">
        <v>1953</v>
      </c>
      <c r="B956" s="194" t="s">
        <v>1076</v>
      </c>
      <c r="C956" s="195" t="s">
        <v>154</v>
      </c>
      <c r="D956" s="113">
        <f>IF(Table10[[#This Row],[Current Age]]&gt;19,"Men's",IF(E956&gt;15,"U19",IF(E956&gt;13,"U15",IF(E956&gt;11,"U13",IF(E956&gt;0,"U11",0)))))</f>
        <v>0</v>
      </c>
      <c r="E956" s="113">
        <f>IFERROR(IF(Table10[[#This Row],[Year]]&gt;0,$E$1-Table10[[#This Row],[Year]],0),"")</f>
        <v>0</v>
      </c>
    </row>
    <row r="957" spans="1:8">
      <c r="A957" s="18">
        <v>1954</v>
      </c>
      <c r="B957" s="193" t="s">
        <v>1077</v>
      </c>
      <c r="C957" s="14" t="s">
        <v>154</v>
      </c>
      <c r="D957" s="113" t="str">
        <f>IF(Table10[[#This Row],[Current Age]]&gt;19,"Men's",IF(E957&gt;15,"U19",IF(E957&gt;13,"U15",IF(E957&gt;11,"U13",IF(E957&gt;0,"U11",0)))))</f>
        <v>Men's</v>
      </c>
      <c r="E957" s="113">
        <f>IFERROR(IF(Table10[[#This Row],[Year]]&gt;0,$E$1-Table10[[#This Row],[Year]],0),"")</f>
        <v>38</v>
      </c>
      <c r="F957" s="113">
        <v>1987</v>
      </c>
      <c r="G957" s="113">
        <v>6</v>
      </c>
      <c r="H957" s="113">
        <v>4</v>
      </c>
    </row>
    <row r="958" spans="1:8">
      <c r="A958" s="178">
        <v>1955</v>
      </c>
      <c r="B958" s="194" t="s">
        <v>1078</v>
      </c>
      <c r="C958" s="195" t="s">
        <v>154</v>
      </c>
      <c r="D958" s="113">
        <f>IF(Table10[[#This Row],[Current Age]]&gt;19,"Men's",IF(E958&gt;15,"U19",IF(E958&gt;13,"U15",IF(E958&gt;11,"U13",IF(E958&gt;0,"U11",0)))))</f>
        <v>0</v>
      </c>
      <c r="E958" s="113">
        <f>IFERROR(IF(Table10[[#This Row],[Year]]&gt;0,$E$1-Table10[[#This Row],[Year]],0),"")</f>
        <v>0</v>
      </c>
    </row>
    <row r="959" spans="1:8">
      <c r="A959" s="18">
        <v>1956</v>
      </c>
      <c r="B959" s="193" t="s">
        <v>1079</v>
      </c>
      <c r="C959" s="14" t="s">
        <v>154</v>
      </c>
      <c r="D959" s="113" t="str">
        <f>IF(Table10[[#This Row],[Current Age]]&gt;19,"Men's",IF(E959&gt;15,"U19",IF(E959&gt;13,"U15",IF(E959&gt;11,"U13",IF(E959&gt;0,"U11",0)))))</f>
        <v>Men's</v>
      </c>
      <c r="E959" s="113">
        <f>IFERROR(IF(Table10[[#This Row],[Year]]&gt;0,$E$1-Table10[[#This Row],[Year]],0),"")</f>
        <v>25</v>
      </c>
      <c r="F959" s="113">
        <v>2000</v>
      </c>
      <c r="G959" s="113">
        <v>6</v>
      </c>
      <c r="H959" s="113">
        <v>12</v>
      </c>
    </row>
    <row r="960" spans="1:8">
      <c r="A960" s="178">
        <v>1957</v>
      </c>
      <c r="B960" s="194" t="s">
        <v>1080</v>
      </c>
      <c r="C960" s="195" t="s">
        <v>154</v>
      </c>
      <c r="D960" s="113">
        <f>IF(Table10[[#This Row],[Current Age]]&gt;19,"Men's",IF(E960&gt;15,"U19",IF(E960&gt;13,"U15",IF(E960&gt;11,"U13",IF(E960&gt;0,"U11",0)))))</f>
        <v>0</v>
      </c>
      <c r="E960" s="113">
        <f>IFERROR(IF(Table10[[#This Row],[Year]]&gt;0,$E$1-Table10[[#This Row],[Year]],0),"")</f>
        <v>0</v>
      </c>
    </row>
    <row r="961" spans="1:8">
      <c r="A961" s="18">
        <v>1958</v>
      </c>
      <c r="B961" s="193" t="s">
        <v>1081</v>
      </c>
      <c r="C961" s="14" t="s">
        <v>154</v>
      </c>
      <c r="D961" s="113" t="str">
        <f>IF(Table10[[#This Row],[Current Age]]&gt;19,"Men's",IF(E961&gt;15,"U19",IF(E961&gt;13,"U15",IF(E961&gt;11,"U13",IF(E961&gt;0,"U11",0)))))</f>
        <v>Men's</v>
      </c>
      <c r="E961" s="113">
        <f>IFERROR(IF(Table10[[#This Row],[Year]]&gt;0,$E$1-Table10[[#This Row],[Year]],0),"")</f>
        <v>24</v>
      </c>
      <c r="F961" s="113">
        <v>2001</v>
      </c>
      <c r="G961" s="113">
        <v>6</v>
      </c>
      <c r="H961" s="113">
        <v>13</v>
      </c>
    </row>
    <row r="962" spans="1:8">
      <c r="A962" s="178">
        <v>1959</v>
      </c>
      <c r="B962" s="194" t="s">
        <v>1082</v>
      </c>
      <c r="C962" s="195" t="s">
        <v>154</v>
      </c>
      <c r="D962" s="113">
        <f>IF(Table10[[#This Row],[Current Age]]&gt;19,"Men's",IF(E962&gt;15,"U19",IF(E962&gt;13,"U15",IF(E962&gt;11,"U13",IF(E962&gt;0,"U11",0)))))</f>
        <v>0</v>
      </c>
      <c r="E962" s="113">
        <f>IFERROR(IF(Table10[[#This Row],[Year]]&gt;0,$E$1-Table10[[#This Row],[Year]],0),"")</f>
        <v>0</v>
      </c>
    </row>
    <row r="963" spans="1:8">
      <c r="A963" s="18">
        <v>1960</v>
      </c>
      <c r="B963" s="193" t="s">
        <v>1083</v>
      </c>
      <c r="C963" s="14" t="s">
        <v>154</v>
      </c>
      <c r="D963" s="113">
        <f>IF(Table10[[#This Row],[Current Age]]&gt;19,"Men's",IF(E963&gt;15,"U19",IF(E963&gt;13,"U15",IF(E963&gt;11,"U13",IF(E963&gt;0,"U11",0)))))</f>
        <v>0</v>
      </c>
      <c r="E963" s="113">
        <f>IFERROR(IF(Table10[[#This Row],[Year]]&gt;0,$E$1-Table10[[#This Row],[Year]],0),"")</f>
        <v>0</v>
      </c>
    </row>
    <row r="964" spans="1:8">
      <c r="A964" s="178">
        <v>1961</v>
      </c>
      <c r="B964" s="194" t="s">
        <v>1084</v>
      </c>
      <c r="C964" s="195" t="s">
        <v>154</v>
      </c>
      <c r="D964" s="113">
        <f>IF(Table10[[#This Row],[Current Age]]&gt;19,"Men's",IF(E964&gt;15,"U19",IF(E964&gt;13,"U15",IF(E964&gt;11,"U13",IF(E964&gt;0,"U11",0)))))</f>
        <v>0</v>
      </c>
      <c r="E964" s="113">
        <f>IFERROR(IF(Table10[[#This Row],[Year]]&gt;0,$E$1-Table10[[#This Row],[Year]],0),"")</f>
        <v>0</v>
      </c>
    </row>
    <row r="965" spans="1:8">
      <c r="A965" s="18">
        <v>1962</v>
      </c>
      <c r="B965" s="193" t="s">
        <v>1085</v>
      </c>
      <c r="C965" s="14" t="s">
        <v>154</v>
      </c>
      <c r="D965" s="113">
        <f>IF(Table10[[#This Row],[Current Age]]&gt;19,"Men's",IF(E965&gt;15,"U19",IF(E965&gt;13,"U15",IF(E965&gt;11,"U13",IF(E965&gt;0,"U11",0)))))</f>
        <v>0</v>
      </c>
      <c r="E965" s="113">
        <f>IFERROR(IF(Table10[[#This Row],[Year]]&gt;0,$E$1-Table10[[#This Row],[Year]],0),"")</f>
        <v>0</v>
      </c>
    </row>
    <row r="966" spans="1:8">
      <c r="A966" s="178">
        <v>1963</v>
      </c>
      <c r="B966" s="194" t="s">
        <v>1086</v>
      </c>
      <c r="C966" s="195" t="s">
        <v>154</v>
      </c>
      <c r="D966" s="113">
        <f>IF(Table10[[#This Row],[Current Age]]&gt;19,"Men's",IF(E966&gt;15,"U19",IF(E966&gt;13,"U15",IF(E966&gt;11,"U13",IF(E966&gt;0,"U11",0)))))</f>
        <v>0</v>
      </c>
      <c r="E966" s="113">
        <f>IFERROR(IF(Table10[[#This Row],[Year]]&gt;0,$E$1-Table10[[#This Row],[Year]],0),"")</f>
        <v>0</v>
      </c>
    </row>
    <row r="967" spans="1:8">
      <c r="A967" s="18">
        <v>1964</v>
      </c>
      <c r="B967" s="193" t="s">
        <v>1087</v>
      </c>
      <c r="C967" s="14" t="s">
        <v>154</v>
      </c>
      <c r="D967" s="113">
        <f>IF(Table10[[#This Row],[Current Age]]&gt;19,"Men's",IF(E967&gt;15,"U19",IF(E967&gt;13,"U15",IF(E967&gt;11,"U13",IF(E967&gt;0,"U11",0)))))</f>
        <v>0</v>
      </c>
      <c r="E967" s="113">
        <f>IFERROR(IF(Table10[[#This Row],[Year]]&gt;0,$E$1-Table10[[#This Row],[Year]],0),"")</f>
        <v>0</v>
      </c>
    </row>
    <row r="968" spans="1:8">
      <c r="A968" s="178">
        <v>1965</v>
      </c>
      <c r="B968" s="194" t="s">
        <v>1088</v>
      </c>
      <c r="C968" s="195" t="s">
        <v>154</v>
      </c>
      <c r="D968" s="113">
        <f>IF(Table10[[#This Row],[Current Age]]&gt;19,"Men's",IF(E968&gt;15,"U19",IF(E968&gt;13,"U15",IF(E968&gt;11,"U13",IF(E968&gt;0,"U11",0)))))</f>
        <v>0</v>
      </c>
      <c r="E968" s="113">
        <f>IFERROR(IF(Table10[[#This Row],[Year]]&gt;0,$E$1-Table10[[#This Row],[Year]],0),"")</f>
        <v>0</v>
      </c>
    </row>
    <row r="969" spans="1:8">
      <c r="A969" s="18">
        <v>1966</v>
      </c>
      <c r="B969" s="193" t="s">
        <v>1089</v>
      </c>
      <c r="C969" s="14" t="s">
        <v>154</v>
      </c>
      <c r="D969" s="113">
        <f>IF(Table10[[#This Row],[Current Age]]&gt;19,"Men's",IF(E969&gt;15,"U19",IF(E969&gt;13,"U15",IF(E969&gt;11,"U13",IF(E969&gt;0,"U11",0)))))</f>
        <v>0</v>
      </c>
      <c r="E969" s="113">
        <f>IFERROR(IF(Table10[[#This Row],[Year]]&gt;0,$E$1-Table10[[#This Row],[Year]],0),"")</f>
        <v>0</v>
      </c>
    </row>
    <row r="970" spans="1:8">
      <c r="A970" s="178">
        <v>1967</v>
      </c>
      <c r="B970" s="194" t="s">
        <v>1090</v>
      </c>
      <c r="C970" s="195" t="s">
        <v>154</v>
      </c>
      <c r="D970" s="113">
        <f>IF(Table10[[#This Row],[Current Age]]&gt;19,"Men's",IF(E970&gt;15,"U19",IF(E970&gt;13,"U15",IF(E970&gt;11,"U13",IF(E970&gt;0,"U11",0)))))</f>
        <v>0</v>
      </c>
      <c r="E970" s="113">
        <f>IFERROR(IF(Table10[[#This Row],[Year]]&gt;0,$E$1-Table10[[#This Row],[Year]],0),"")</f>
        <v>0</v>
      </c>
    </row>
    <row r="971" spans="1:8">
      <c r="A971" s="18">
        <v>1968</v>
      </c>
      <c r="B971" s="193" t="s">
        <v>1091</v>
      </c>
      <c r="C971" s="14" t="s">
        <v>154</v>
      </c>
      <c r="D971" s="113" t="str">
        <f>IF(Table10[[#This Row],[Current Age]]&gt;19,"Men's",IF(E971&gt;15,"U19",IF(E971&gt;13,"U15",IF(E971&gt;11,"U13",IF(E971&gt;0,"U11",0)))))</f>
        <v>Men's</v>
      </c>
      <c r="E971" s="113">
        <f>IFERROR(IF(Table10[[#This Row],[Year]]&gt;0,$E$1-Table10[[#This Row],[Year]],0),"")</f>
        <v>22</v>
      </c>
      <c r="F971" s="113">
        <v>2003</v>
      </c>
      <c r="G971" s="113">
        <v>4</v>
      </c>
      <c r="H971" s="113">
        <v>27</v>
      </c>
    </row>
    <row r="972" spans="1:8">
      <c r="A972" s="178">
        <v>1969</v>
      </c>
      <c r="B972" s="194" t="s">
        <v>1092</v>
      </c>
      <c r="C972" s="195" t="s">
        <v>154</v>
      </c>
      <c r="D972" s="113" t="str">
        <f>IF(Table10[[#This Row],[Current Age]]&gt;19,"Men's",IF(E972&gt;15,"U19",IF(E972&gt;13,"U15",IF(E972&gt;11,"U13",IF(E972&gt;0,"U11",0)))))</f>
        <v>Men's</v>
      </c>
      <c r="E972" s="113">
        <f>IFERROR(IF(Table10[[#This Row],[Year]]&gt;0,$E$1-Table10[[#This Row],[Year]],0),"")</f>
        <v>20</v>
      </c>
      <c r="F972" s="113">
        <v>2005</v>
      </c>
      <c r="G972" s="113">
        <v>12</v>
      </c>
      <c r="H972" s="113">
        <v>12</v>
      </c>
    </row>
    <row r="973" spans="1:8">
      <c r="A973" s="18">
        <v>1970</v>
      </c>
      <c r="B973" s="193" t="s">
        <v>1093</v>
      </c>
      <c r="C973" s="14" t="s">
        <v>154</v>
      </c>
      <c r="D973" s="113" t="str">
        <f>IF(Table10[[#This Row],[Current Age]]&gt;19,"Men's",IF(E973&gt;15,"U19",IF(E973&gt;13,"U15",IF(E973&gt;11,"U13",IF(E973&gt;0,"U11",0)))))</f>
        <v>Men's</v>
      </c>
      <c r="E973" s="113">
        <f>IFERROR(IF(Table10[[#This Row],[Year]]&gt;0,$E$1-Table10[[#This Row],[Year]],0),"")</f>
        <v>21</v>
      </c>
      <c r="F973" s="113">
        <v>2004</v>
      </c>
      <c r="G973" s="113">
        <v>5</v>
      </c>
      <c r="H973" s="113">
        <v>25</v>
      </c>
    </row>
    <row r="974" spans="1:8">
      <c r="A974" s="178">
        <v>1971</v>
      </c>
      <c r="B974" s="194" t="s">
        <v>1094</v>
      </c>
      <c r="C974" s="195" t="s">
        <v>154</v>
      </c>
      <c r="D974" s="113" t="str">
        <f>IF(Table10[[#This Row],[Current Age]]&gt;19,"Men's",IF(E974&gt;15,"U19",IF(E974&gt;13,"U15",IF(E974&gt;11,"U13",IF(E974&gt;0,"U11",0)))))</f>
        <v>Men's</v>
      </c>
      <c r="E974" s="113">
        <f>IFERROR(IF(Table10[[#This Row],[Year]]&gt;0,$E$1-Table10[[#This Row],[Year]],0),"")</f>
        <v>21</v>
      </c>
      <c r="F974" s="113">
        <v>2004</v>
      </c>
      <c r="G974" s="113">
        <v>5</v>
      </c>
      <c r="H974" s="113">
        <v>26</v>
      </c>
    </row>
    <row r="975" spans="1:8">
      <c r="A975" s="18">
        <v>1972</v>
      </c>
      <c r="B975" s="193" t="s">
        <v>1095</v>
      </c>
      <c r="C975" s="14" t="s">
        <v>154</v>
      </c>
      <c r="D975" s="113" t="str">
        <f>IF(Table10[[#This Row],[Current Age]]&gt;19,"Men's",IF(E975&gt;15,"U19",IF(E975&gt;13,"U15",IF(E975&gt;11,"U13",IF(E975&gt;0,"U11",0)))))</f>
        <v>Men's</v>
      </c>
      <c r="E975" s="113">
        <f>IFERROR(IF(Table10[[#This Row],[Year]]&gt;0,$E$1-Table10[[#This Row],[Year]],0),"")</f>
        <v>21</v>
      </c>
      <c r="F975" s="113">
        <v>2004</v>
      </c>
      <c r="G975" s="113">
        <v>2</v>
      </c>
      <c r="H975" s="113">
        <v>18</v>
      </c>
    </row>
    <row r="976" spans="1:8">
      <c r="A976" s="178">
        <v>1973</v>
      </c>
      <c r="B976" s="194" t="s">
        <v>1096</v>
      </c>
      <c r="C976" s="195" t="s">
        <v>154</v>
      </c>
      <c r="D976" s="113" t="str">
        <f>IF(Table10[[#This Row],[Current Age]]&gt;19,"Men's",IF(E976&gt;15,"U19",IF(E976&gt;13,"U15",IF(E976&gt;11,"U13",IF(E976&gt;0,"U11",0)))))</f>
        <v>Men's</v>
      </c>
      <c r="E976" s="113">
        <f>IFERROR(IF(Table10[[#This Row],[Year]]&gt;0,$E$1-Table10[[#This Row],[Year]],0),"")</f>
        <v>34</v>
      </c>
      <c r="F976" s="113">
        <v>1991</v>
      </c>
      <c r="G976" s="113">
        <v>4</v>
      </c>
      <c r="H976" s="113">
        <v>26</v>
      </c>
    </row>
    <row r="977" spans="1:8">
      <c r="A977" s="18">
        <v>1974</v>
      </c>
      <c r="B977" s="193" t="s">
        <v>1097</v>
      </c>
      <c r="C977" s="14" t="s">
        <v>154</v>
      </c>
      <c r="D977" s="113" t="str">
        <f>IF(Table10[[#This Row],[Current Age]]&gt;19,"Men's",IF(E977&gt;15,"U19",IF(E977&gt;13,"U15",IF(E977&gt;11,"U13",IF(E977&gt;0,"U11",0)))))</f>
        <v>Men's</v>
      </c>
      <c r="E977" s="113">
        <f>IFERROR(IF(Table10[[#This Row],[Year]]&gt;0,$E$1-Table10[[#This Row],[Year]],0),"")</f>
        <v>62</v>
      </c>
      <c r="F977" s="113">
        <v>1963</v>
      </c>
      <c r="G977" s="113">
        <v>5</v>
      </c>
      <c r="H977" s="113">
        <v>29</v>
      </c>
    </row>
    <row r="978" spans="1:8">
      <c r="A978" s="178">
        <v>1975</v>
      </c>
      <c r="B978" s="194" t="s">
        <v>1098</v>
      </c>
      <c r="C978" s="195" t="s">
        <v>154</v>
      </c>
      <c r="D978" s="113">
        <f>IF(Table10[[#This Row],[Current Age]]&gt;19,"Men's",IF(E978&gt;15,"U19",IF(E978&gt;13,"U15",IF(E978&gt;11,"U13",IF(E978&gt;0,"U11",0)))))</f>
        <v>0</v>
      </c>
      <c r="E978" s="113">
        <f>IFERROR(IF(Table10[[#This Row],[Year]]&gt;0,$E$1-Table10[[#This Row],[Year]],0),"")</f>
        <v>0</v>
      </c>
    </row>
    <row r="979" spans="1:8">
      <c r="A979" s="18">
        <v>1976</v>
      </c>
      <c r="B979" s="193" t="s">
        <v>1099</v>
      </c>
      <c r="C979" s="14" t="s">
        <v>154</v>
      </c>
      <c r="D979" s="113">
        <f>IF(Table10[[#This Row],[Current Age]]&gt;19,"Men's",IF(E979&gt;15,"U19",IF(E979&gt;13,"U15",IF(E979&gt;11,"U13",IF(E979&gt;0,"U11",0)))))</f>
        <v>0</v>
      </c>
      <c r="E979" s="113">
        <f>IFERROR(IF(Table10[[#This Row],[Year]]&gt;0,$E$1-Table10[[#This Row],[Year]],0),"")</f>
        <v>0</v>
      </c>
    </row>
    <row r="980" spans="1:8">
      <c r="A980" s="178">
        <v>1977</v>
      </c>
      <c r="B980" s="194" t="s">
        <v>1100</v>
      </c>
      <c r="C980" s="195" t="s">
        <v>154</v>
      </c>
      <c r="D980" s="113">
        <f>IF(Table10[[#This Row],[Current Age]]&gt;19,"Men's",IF(E980&gt;15,"U19",IF(E980&gt;13,"U15",IF(E980&gt;11,"U13",IF(E980&gt;0,"U11",0)))))</f>
        <v>0</v>
      </c>
      <c r="E980" s="113">
        <f>IFERROR(IF(Table10[[#This Row],[Year]]&gt;0,$E$1-Table10[[#This Row],[Year]],0),"")</f>
        <v>0</v>
      </c>
    </row>
    <row r="981" spans="1:8">
      <c r="A981" s="18">
        <v>1978</v>
      </c>
      <c r="B981" s="193" t="s">
        <v>1101</v>
      </c>
      <c r="C981" s="14" t="s">
        <v>154</v>
      </c>
      <c r="D981" s="113">
        <f>IF(Table10[[#This Row],[Current Age]]&gt;19,"Men's",IF(E981&gt;15,"U19",IF(E981&gt;13,"U15",IF(E981&gt;11,"U13",IF(E981&gt;0,"U11",0)))))</f>
        <v>0</v>
      </c>
      <c r="E981" s="113">
        <f>IFERROR(IF(Table10[[#This Row],[Year]]&gt;0,$E$1-Table10[[#This Row],[Year]],0),"")</f>
        <v>0</v>
      </c>
    </row>
    <row r="982" spans="1:8">
      <c r="A982" s="178">
        <v>1979</v>
      </c>
      <c r="B982" s="194" t="s">
        <v>1102</v>
      </c>
      <c r="C982" s="195" t="s">
        <v>154</v>
      </c>
      <c r="D982" s="113">
        <f>IF(Table10[[#This Row],[Current Age]]&gt;19,"Men's",IF(E982&gt;15,"U19",IF(E982&gt;13,"U15",IF(E982&gt;11,"U13",IF(E982&gt;0,"U11",0)))))</f>
        <v>0</v>
      </c>
      <c r="E982" s="113">
        <f>IFERROR(IF(Table10[[#This Row],[Year]]&gt;0,$E$1-Table10[[#This Row],[Year]],0),"")</f>
        <v>0</v>
      </c>
    </row>
    <row r="983" spans="1:8">
      <c r="A983" s="18">
        <v>1980</v>
      </c>
      <c r="B983" s="196" t="s">
        <v>1103</v>
      </c>
      <c r="C983" s="14" t="s">
        <v>132</v>
      </c>
      <c r="D983" s="113" t="str">
        <f>IF(Table10[[#This Row],[Current Age]]&gt;19,"Men's",IF(E983&gt;15,"U19",IF(E983&gt;13,"U15",IF(E983&gt;11,"U13",IF(E983&gt;0,"U11",0)))))</f>
        <v>Men's</v>
      </c>
      <c r="E983" s="113">
        <f>IFERROR(IF(Table10[[#This Row],[Year]]&gt;0,$E$1-Table10[[#This Row],[Year]],0),"")</f>
        <v>20</v>
      </c>
      <c r="F983" s="113">
        <v>2005</v>
      </c>
      <c r="G983" s="113">
        <v>9</v>
      </c>
      <c r="H983" s="113">
        <v>13</v>
      </c>
    </row>
    <row r="984" spans="1:8">
      <c r="A984" s="178">
        <v>1981</v>
      </c>
      <c r="B984" s="197" t="s">
        <v>1104</v>
      </c>
      <c r="C984" s="195" t="s">
        <v>210</v>
      </c>
      <c r="D984" s="113" t="str">
        <f>IF(Table10[[#This Row],[Current Age]]&gt;19,"Men's",IF(E984&gt;15,"U19",IF(E984&gt;13,"U15",IF(E984&gt;11,"U13",IF(E984&gt;0,"U11",0)))))</f>
        <v>Men's</v>
      </c>
      <c r="E984" s="113">
        <f>IFERROR(IF(Table10[[#This Row],[Year]]&gt;0,$E$1-Table10[[#This Row],[Year]],0),"")</f>
        <v>20</v>
      </c>
      <c r="F984" s="113">
        <v>2005</v>
      </c>
      <c r="G984" s="113">
        <v>5</v>
      </c>
      <c r="H984" s="113">
        <v>18</v>
      </c>
    </row>
    <row r="985" spans="1:8">
      <c r="A985" s="18">
        <v>1982</v>
      </c>
      <c r="B985" s="196" t="s">
        <v>1105</v>
      </c>
      <c r="C985" s="14" t="s">
        <v>210</v>
      </c>
      <c r="D985" s="113" t="str">
        <f>IF(Table10[[#This Row],[Current Age]]&gt;19,"Men's",IF(E985&gt;15,"U19",IF(E985&gt;13,"U15",IF(E985&gt;11,"U13",IF(E985&gt;0,"U11",0)))))</f>
        <v>Men's</v>
      </c>
      <c r="E985" s="113">
        <f>IFERROR(IF(Table10[[#This Row],[Year]]&gt;0,$E$1-Table10[[#This Row],[Year]],0),"")</f>
        <v>20</v>
      </c>
      <c r="F985" s="113">
        <v>2005</v>
      </c>
      <c r="G985" s="113">
        <v>11</v>
      </c>
      <c r="H985" s="113">
        <v>19</v>
      </c>
    </row>
    <row r="986" spans="1:8">
      <c r="A986" s="178">
        <v>1983</v>
      </c>
      <c r="B986" s="197" t="s">
        <v>1106</v>
      </c>
      <c r="C986" s="195" t="s">
        <v>132</v>
      </c>
      <c r="D986" s="113">
        <f>IF(Table10[[#This Row],[Current Age]]&gt;19,"Men's",IF(E986&gt;15,"U19",IF(E986&gt;13,"U15",IF(E986&gt;11,"U13",IF(E986&gt;0,"U11",0)))))</f>
        <v>0</v>
      </c>
      <c r="E986" s="113">
        <f>IFERROR(IF(Table10[[#This Row],[Year]]&gt;0,$E$1-Table10[[#This Row],[Year]],0),"")</f>
        <v>0</v>
      </c>
    </row>
    <row r="987" spans="1:8">
      <c r="A987" s="18">
        <v>1984</v>
      </c>
      <c r="B987" s="193" t="s">
        <v>1107</v>
      </c>
      <c r="C987" s="14" t="s">
        <v>132</v>
      </c>
      <c r="D987" s="113">
        <f>IF(Table10[[#This Row],[Current Age]]&gt;19,"Men's",IF(E987&gt;15,"U19",IF(E987&gt;13,"U15",IF(E987&gt;11,"U13",IF(E987&gt;0,"U11",0)))))</f>
        <v>0</v>
      </c>
      <c r="E987" s="113">
        <f>IFERROR(IF(Table10[[#This Row],[Year]]&gt;0,$E$1-Table10[[#This Row],[Year]],0),"")</f>
        <v>0</v>
      </c>
    </row>
    <row r="988" spans="1:8">
      <c r="A988" s="178">
        <v>1985</v>
      </c>
      <c r="B988" s="194" t="s">
        <v>1108</v>
      </c>
      <c r="C988" s="195" t="s">
        <v>132</v>
      </c>
      <c r="D988" s="113">
        <f>IF(Table10[[#This Row],[Current Age]]&gt;19,"Men's",IF(E988&gt;15,"U19",IF(E988&gt;13,"U15",IF(E988&gt;11,"U13",IF(E988&gt;0,"U11",0)))))</f>
        <v>0</v>
      </c>
      <c r="E988" s="113">
        <f>IFERROR(IF(Table10[[#This Row],[Year]]&gt;0,$E$1-Table10[[#This Row],[Year]],0),"")</f>
        <v>0</v>
      </c>
    </row>
    <row r="989" spans="1:8">
      <c r="A989" s="18">
        <v>1986</v>
      </c>
      <c r="B989" s="193" t="s">
        <v>1109</v>
      </c>
      <c r="C989" s="14" t="s">
        <v>129</v>
      </c>
      <c r="D989" s="113">
        <f>IF(Table10[[#This Row],[Current Age]]&gt;19,"Men's",IF(E989&gt;15,"U19",IF(E989&gt;13,"U15",IF(E989&gt;11,"U13",IF(E989&gt;0,"U11",0)))))</f>
        <v>0</v>
      </c>
      <c r="E989" s="113">
        <f>IFERROR(IF(Table10[[#This Row],[Year]]&gt;0,$E$1-Table10[[#This Row],[Year]],0),"")</f>
        <v>0</v>
      </c>
    </row>
    <row r="990" spans="1:8">
      <c r="A990" s="178">
        <v>1987</v>
      </c>
      <c r="B990" s="194" t="s">
        <v>1110</v>
      </c>
      <c r="C990" s="195" t="s">
        <v>132</v>
      </c>
      <c r="D990" s="113">
        <f>IF(Table10[[#This Row],[Current Age]]&gt;19,"Men's",IF(E990&gt;15,"U19",IF(E990&gt;13,"U15",IF(E990&gt;11,"U13",IF(E990&gt;0,"U11",0)))))</f>
        <v>0</v>
      </c>
      <c r="E990" s="113">
        <f>IFERROR(IF(Table10[[#This Row],[Year]]&gt;0,$E$1-Table10[[#This Row],[Year]],0),"")</f>
        <v>0</v>
      </c>
    </row>
    <row r="991" spans="1:8">
      <c r="A991" s="18">
        <v>1988</v>
      </c>
      <c r="B991" s="193" t="s">
        <v>1111</v>
      </c>
      <c r="C991" s="14" t="s">
        <v>129</v>
      </c>
      <c r="D991" s="113">
        <f>IF(Table10[[#This Row],[Current Age]]&gt;19,"Men's",IF(E991&gt;15,"U19",IF(E991&gt;13,"U15",IF(E991&gt;11,"U13",IF(E991&gt;0,"U11",0)))))</f>
        <v>0</v>
      </c>
      <c r="E991" s="113">
        <f>IFERROR(IF(Table10[[#This Row],[Year]]&gt;0,$E$1-Table10[[#This Row],[Year]],0),"")</f>
        <v>0</v>
      </c>
    </row>
    <row r="992" spans="1:8">
      <c r="A992" s="178">
        <v>1989</v>
      </c>
      <c r="B992" s="194" t="s">
        <v>1112</v>
      </c>
      <c r="C992" s="195" t="s">
        <v>129</v>
      </c>
      <c r="D992" s="113">
        <f>IF(Table10[[#This Row],[Current Age]]&gt;19,"Men's",IF(E992&gt;15,"U19",IF(E992&gt;13,"U15",IF(E992&gt;11,"U13",IF(E992&gt;0,"U11",0)))))</f>
        <v>0</v>
      </c>
      <c r="E992" s="113">
        <f>IFERROR(IF(Table10[[#This Row],[Year]]&gt;0,$E$1-Table10[[#This Row],[Year]],0),"")</f>
        <v>0</v>
      </c>
    </row>
    <row r="993" spans="1:5">
      <c r="A993" s="18">
        <v>1990</v>
      </c>
      <c r="B993" s="193" t="s">
        <v>1113</v>
      </c>
      <c r="C993" s="14" t="s">
        <v>129</v>
      </c>
      <c r="D993" s="113">
        <f>IF(Table10[[#This Row],[Current Age]]&gt;19,"Men's",IF(E993&gt;15,"U19",IF(E993&gt;13,"U15",IF(E993&gt;11,"U13",IF(E993&gt;0,"U11",0)))))</f>
        <v>0</v>
      </c>
      <c r="E993" s="113">
        <f>IFERROR(IF(Table10[[#This Row],[Year]]&gt;0,$E$1-Table10[[#This Row],[Year]],0),"")</f>
        <v>0</v>
      </c>
    </row>
    <row r="994" spans="1:5">
      <c r="A994" s="178">
        <v>1991</v>
      </c>
      <c r="B994" s="194" t="s">
        <v>1114</v>
      </c>
      <c r="C994" s="195" t="s">
        <v>129</v>
      </c>
      <c r="D994" s="113">
        <f>IF(Table10[[#This Row],[Current Age]]&gt;19,"Men's",IF(E994&gt;15,"U19",IF(E994&gt;13,"U15",IF(E994&gt;11,"U13",IF(E994&gt;0,"U11",0)))))</f>
        <v>0</v>
      </c>
      <c r="E994" s="113">
        <f>IFERROR(IF(Table10[[#This Row],[Year]]&gt;0,$E$1-Table10[[#This Row],[Year]],0),"")</f>
        <v>0</v>
      </c>
    </row>
    <row r="995" spans="1:5">
      <c r="A995" s="18">
        <v>1992</v>
      </c>
      <c r="B995" s="193" t="s">
        <v>1115</v>
      </c>
      <c r="C995" s="14" t="s">
        <v>129</v>
      </c>
      <c r="D995" s="113">
        <f>IF(Table10[[#This Row],[Current Age]]&gt;19,"Men's",IF(E995&gt;15,"U19",IF(E995&gt;13,"U15",IF(E995&gt;11,"U13",IF(E995&gt;0,"U11",0)))))</f>
        <v>0</v>
      </c>
      <c r="E995" s="113">
        <f>IFERROR(IF(Table10[[#This Row],[Year]]&gt;0,$E$1-Table10[[#This Row],[Year]],0),"")</f>
        <v>0</v>
      </c>
    </row>
    <row r="996" spans="1:5">
      <c r="A996" s="178">
        <v>1993</v>
      </c>
      <c r="B996" s="194" t="s">
        <v>1116</v>
      </c>
      <c r="C996" s="195" t="s">
        <v>129</v>
      </c>
      <c r="D996" s="113">
        <f>IF(Table10[[#This Row],[Current Age]]&gt;19,"Men's",IF(E996&gt;15,"U19",IF(E996&gt;13,"U15",IF(E996&gt;11,"U13",IF(E996&gt;0,"U11",0)))))</f>
        <v>0</v>
      </c>
      <c r="E996" s="113">
        <f>IFERROR(IF(Table10[[#This Row],[Year]]&gt;0,$E$1-Table10[[#This Row],[Year]],0),"")</f>
        <v>0</v>
      </c>
    </row>
    <row r="997" spans="1:5">
      <c r="A997" s="18">
        <v>1994</v>
      </c>
      <c r="B997" s="193" t="s">
        <v>1117</v>
      </c>
      <c r="C997" s="14" t="s">
        <v>129</v>
      </c>
      <c r="D997" s="113">
        <f>IF(Table10[[#This Row],[Current Age]]&gt;19,"Men's",IF(E997&gt;15,"U19",IF(E997&gt;13,"U15",IF(E997&gt;11,"U13",IF(E997&gt;0,"U11",0)))))</f>
        <v>0</v>
      </c>
      <c r="E997" s="113">
        <f>IFERROR(IF(Table10[[#This Row],[Year]]&gt;0,$E$1-Table10[[#This Row],[Year]],0),"")</f>
        <v>0</v>
      </c>
    </row>
    <row r="998" spans="1:5">
      <c r="A998" s="178">
        <v>1995</v>
      </c>
      <c r="B998" s="194" t="s">
        <v>1118</v>
      </c>
      <c r="C998" s="195" t="s">
        <v>129</v>
      </c>
      <c r="D998" s="113">
        <f>IF(Table10[[#This Row],[Current Age]]&gt;19,"Men's",IF(E998&gt;15,"U19",IF(E998&gt;13,"U15",IF(E998&gt;11,"U13",IF(E998&gt;0,"U11",0)))))</f>
        <v>0</v>
      </c>
      <c r="E998" s="113">
        <f>IFERROR(IF(Table10[[#This Row],[Year]]&gt;0,$E$1-Table10[[#This Row],[Year]],0),"")</f>
        <v>0</v>
      </c>
    </row>
    <row r="999" spans="1:5">
      <c r="A999" s="18">
        <v>1996</v>
      </c>
      <c r="B999" s="193" t="s">
        <v>1119</v>
      </c>
      <c r="C999" s="14" t="s">
        <v>129</v>
      </c>
      <c r="D999" s="113">
        <f>IF(Table10[[#This Row],[Current Age]]&gt;19,"Men's",IF(E999&gt;15,"U19",IF(E999&gt;13,"U15",IF(E999&gt;11,"U13",IF(E999&gt;0,"U11",0)))))</f>
        <v>0</v>
      </c>
      <c r="E999" s="113">
        <f>IFERROR(IF(Table10[[#This Row],[Year]]&gt;0,$E$1-Table10[[#This Row],[Year]],0),"")</f>
        <v>0</v>
      </c>
    </row>
    <row r="1000" spans="1:5">
      <c r="A1000" s="178">
        <v>1997</v>
      </c>
      <c r="B1000" s="194" t="s">
        <v>1120</v>
      </c>
      <c r="C1000" s="195" t="s">
        <v>129</v>
      </c>
      <c r="D1000" s="113">
        <f>IF(Table10[[#This Row],[Current Age]]&gt;19,"Men's",IF(E1000&gt;15,"U19",IF(E1000&gt;13,"U15",IF(E1000&gt;11,"U13",IF(E1000&gt;0,"U11",0)))))</f>
        <v>0</v>
      </c>
      <c r="E1000" s="113">
        <f>IFERROR(IF(Table10[[#This Row],[Year]]&gt;0,$E$1-Table10[[#This Row],[Year]],0),"")</f>
        <v>0</v>
      </c>
    </row>
    <row r="1001" spans="1:5">
      <c r="A1001" s="18">
        <v>1998</v>
      </c>
      <c r="B1001" s="193" t="s">
        <v>1121</v>
      </c>
      <c r="C1001" s="14" t="s">
        <v>129</v>
      </c>
      <c r="D1001" s="113">
        <f>IF(Table10[[#This Row],[Current Age]]&gt;19,"Men's",IF(E1001&gt;15,"U19",IF(E1001&gt;13,"U15",IF(E1001&gt;11,"U13",IF(E1001&gt;0,"U11",0)))))</f>
        <v>0</v>
      </c>
      <c r="E1001" s="113">
        <f>IFERROR(IF(Table10[[#This Row],[Year]]&gt;0,$E$1-Table10[[#This Row],[Year]],0),"")</f>
        <v>0</v>
      </c>
    </row>
    <row r="1002" spans="1:5">
      <c r="A1002" s="178">
        <v>1999</v>
      </c>
      <c r="B1002" s="194" t="s">
        <v>1122</v>
      </c>
      <c r="C1002" s="195" t="s">
        <v>129</v>
      </c>
      <c r="D1002" s="113">
        <f>IF(Table10[[#This Row],[Current Age]]&gt;19,"Men's",IF(E1002&gt;15,"U19",IF(E1002&gt;13,"U15",IF(E1002&gt;11,"U13",IF(E1002&gt;0,"U11",0)))))</f>
        <v>0</v>
      </c>
      <c r="E1002" s="113">
        <f>IFERROR(IF(Table10[[#This Row],[Year]]&gt;0,$E$1-Table10[[#This Row],[Year]],0),"")</f>
        <v>0</v>
      </c>
    </row>
    <row r="1003" spans="1:5">
      <c r="A1003" s="18">
        <v>2000</v>
      </c>
      <c r="B1003" s="193" t="s">
        <v>1123</v>
      </c>
      <c r="C1003" s="14" t="s">
        <v>129</v>
      </c>
      <c r="D1003" s="113">
        <f>IF(Table10[[#This Row],[Current Age]]&gt;19,"Men's",IF(E1003&gt;15,"U19",IF(E1003&gt;13,"U15",IF(E1003&gt;11,"U13",IF(E1003&gt;0,"U11",0)))))</f>
        <v>0</v>
      </c>
      <c r="E1003" s="113">
        <f>IFERROR(IF(Table10[[#This Row],[Year]]&gt;0,$E$1-Table10[[#This Row],[Year]],0),"")</f>
        <v>0</v>
      </c>
    </row>
    <row r="1004" spans="1:5">
      <c r="A1004" s="178">
        <v>2001</v>
      </c>
      <c r="B1004" s="194" t="s">
        <v>1124</v>
      </c>
      <c r="C1004" s="195" t="s">
        <v>129</v>
      </c>
      <c r="D1004" s="113">
        <f>IF(Table10[[#This Row],[Current Age]]&gt;19,"Men's",IF(E1004&gt;15,"U19",IF(E1004&gt;13,"U15",IF(E1004&gt;11,"U13",IF(E1004&gt;0,"U11",0)))))</f>
        <v>0</v>
      </c>
      <c r="E1004" s="113">
        <f>IFERROR(IF(Table10[[#This Row],[Year]]&gt;0,$E$1-Table10[[#This Row],[Year]],0),"")</f>
        <v>0</v>
      </c>
    </row>
    <row r="1005" spans="1:5">
      <c r="A1005" s="18">
        <v>2002</v>
      </c>
      <c r="B1005" s="193" t="s">
        <v>1125</v>
      </c>
      <c r="C1005" s="14" t="s">
        <v>129</v>
      </c>
      <c r="D1005" s="113">
        <f>IF(Table10[[#This Row],[Current Age]]&gt;19,"Men's",IF(E1005&gt;15,"U19",IF(E1005&gt;13,"U15",IF(E1005&gt;11,"U13",IF(E1005&gt;0,"U11",0)))))</f>
        <v>0</v>
      </c>
      <c r="E1005" s="113">
        <f>IFERROR(IF(Table10[[#This Row],[Year]]&gt;0,$E$1-Table10[[#This Row],[Year]],0),"")</f>
        <v>0</v>
      </c>
    </row>
    <row r="1006" spans="1:5">
      <c r="A1006" s="178">
        <v>2003</v>
      </c>
      <c r="B1006" s="194" t="s">
        <v>1126</v>
      </c>
      <c r="C1006" s="195" t="s">
        <v>129</v>
      </c>
      <c r="D1006" s="113">
        <f>IF(Table10[[#This Row],[Current Age]]&gt;19,"Men's",IF(E1006&gt;15,"U19",IF(E1006&gt;13,"U15",IF(E1006&gt;11,"U13",IF(E1006&gt;0,"U11",0)))))</f>
        <v>0</v>
      </c>
      <c r="E1006" s="113">
        <f>IFERROR(IF(Table10[[#This Row],[Year]]&gt;0,$E$1-Table10[[#This Row],[Year]],0),"")</f>
        <v>0</v>
      </c>
    </row>
    <row r="1007" spans="1:5">
      <c r="A1007" s="18">
        <v>2004</v>
      </c>
      <c r="B1007" s="193" t="s">
        <v>1127</v>
      </c>
      <c r="C1007" s="14" t="s">
        <v>129</v>
      </c>
      <c r="D1007" s="113">
        <f>IF(Table10[[#This Row],[Current Age]]&gt;19,"Men's",IF(E1007&gt;15,"U19",IF(E1007&gt;13,"U15",IF(E1007&gt;11,"U13",IF(E1007&gt;0,"U11",0)))))</f>
        <v>0</v>
      </c>
      <c r="E1007" s="113">
        <f>IFERROR(IF(Table10[[#This Row],[Year]]&gt;0,$E$1-Table10[[#This Row],[Year]],0),"")</f>
        <v>0</v>
      </c>
    </row>
    <row r="1008" spans="1:5">
      <c r="A1008" s="178">
        <v>2005</v>
      </c>
      <c r="B1008" s="194" t="s">
        <v>1128</v>
      </c>
      <c r="C1008" s="195" t="s">
        <v>129</v>
      </c>
      <c r="D1008" s="113">
        <f>IF(Table10[[#This Row],[Current Age]]&gt;19,"Men's",IF(E1008&gt;15,"U19",IF(E1008&gt;13,"U15",IF(E1008&gt;11,"U13",IF(E1008&gt;0,"U11",0)))))</f>
        <v>0</v>
      </c>
      <c r="E1008" s="113">
        <f>IFERROR(IF(Table10[[#This Row],[Year]]&gt;0,$E$1-Table10[[#This Row],[Year]],0),"")</f>
        <v>0</v>
      </c>
    </row>
    <row r="1009" spans="1:5">
      <c r="A1009" s="18">
        <v>2006</v>
      </c>
      <c r="B1009" s="193" t="s">
        <v>1129</v>
      </c>
      <c r="C1009" s="14" t="s">
        <v>129</v>
      </c>
      <c r="D1009" s="113">
        <f>IF(Table10[[#This Row],[Current Age]]&gt;19,"Men's",IF(E1009&gt;15,"U19",IF(E1009&gt;13,"U15",IF(E1009&gt;11,"U13",IF(E1009&gt;0,"U11",0)))))</f>
        <v>0</v>
      </c>
      <c r="E1009" s="113">
        <f>IFERROR(IF(Table10[[#This Row],[Year]]&gt;0,$E$1-Table10[[#This Row],[Year]],0),"")</f>
        <v>0</v>
      </c>
    </row>
    <row r="1010" spans="1:5">
      <c r="A1010" s="178">
        <v>2007</v>
      </c>
      <c r="B1010" s="194" t="s">
        <v>1130</v>
      </c>
      <c r="C1010" s="195" t="s">
        <v>129</v>
      </c>
      <c r="D1010" s="113">
        <f>IF(Table10[[#This Row],[Current Age]]&gt;19,"Men's",IF(E1010&gt;15,"U19",IF(E1010&gt;13,"U15",IF(E1010&gt;11,"U13",IF(E1010&gt;0,"U11",0)))))</f>
        <v>0</v>
      </c>
      <c r="E1010" s="113">
        <f>IFERROR(IF(Table10[[#This Row],[Year]]&gt;0,$E$1-Table10[[#This Row],[Year]],0),"")</f>
        <v>0</v>
      </c>
    </row>
    <row r="1011" spans="1:5">
      <c r="A1011" s="18">
        <v>2008</v>
      </c>
      <c r="B1011" s="193" t="s">
        <v>1131</v>
      </c>
      <c r="C1011" s="14" t="s">
        <v>129</v>
      </c>
      <c r="D1011" s="113">
        <f>IF(Table10[[#This Row],[Current Age]]&gt;19,"Men's",IF(E1011&gt;15,"U19",IF(E1011&gt;13,"U15",IF(E1011&gt;11,"U13",IF(E1011&gt;0,"U11",0)))))</f>
        <v>0</v>
      </c>
      <c r="E1011" s="113">
        <f>IFERROR(IF(Table10[[#This Row],[Year]]&gt;0,$E$1-Table10[[#This Row],[Year]],0),"")</f>
        <v>0</v>
      </c>
    </row>
    <row r="1012" spans="1:5">
      <c r="A1012" s="178">
        <v>2009</v>
      </c>
      <c r="B1012" s="194" t="s">
        <v>1132</v>
      </c>
      <c r="C1012" s="195" t="s">
        <v>129</v>
      </c>
      <c r="D1012" s="113">
        <f>IF(Table10[[#This Row],[Current Age]]&gt;19,"Men's",IF(E1012&gt;15,"U19",IF(E1012&gt;13,"U15",IF(E1012&gt;11,"U13",IF(E1012&gt;0,"U11",0)))))</f>
        <v>0</v>
      </c>
      <c r="E1012" s="113">
        <f>IFERROR(IF(Table10[[#This Row],[Year]]&gt;0,$E$1-Table10[[#This Row],[Year]],0),"")</f>
        <v>0</v>
      </c>
    </row>
    <row r="1013" spans="1:5">
      <c r="A1013" s="18">
        <v>2010</v>
      </c>
      <c r="B1013" s="193" t="s">
        <v>1133</v>
      </c>
      <c r="C1013" s="14" t="s">
        <v>129</v>
      </c>
      <c r="D1013" s="113">
        <f>IF(Table10[[#This Row],[Current Age]]&gt;19,"Men's",IF(E1013&gt;15,"U19",IF(E1013&gt;13,"U15",IF(E1013&gt;11,"U13",IF(E1013&gt;0,"U11",0)))))</f>
        <v>0</v>
      </c>
      <c r="E1013" s="113">
        <f>IFERROR(IF(Table10[[#This Row],[Year]]&gt;0,$E$1-Table10[[#This Row],[Year]],0),"")</f>
        <v>0</v>
      </c>
    </row>
    <row r="1014" spans="1:5">
      <c r="A1014" s="178">
        <v>2011</v>
      </c>
      <c r="B1014" s="194" t="s">
        <v>1134</v>
      </c>
      <c r="C1014" s="195" t="s">
        <v>129</v>
      </c>
      <c r="D1014" s="113">
        <f>IF(Table10[[#This Row],[Current Age]]&gt;19,"Men's",IF(E1014&gt;15,"U19",IF(E1014&gt;13,"U15",IF(E1014&gt;11,"U13",IF(E1014&gt;0,"U11",0)))))</f>
        <v>0</v>
      </c>
      <c r="E1014" s="113">
        <f>IFERROR(IF(Table10[[#This Row],[Year]]&gt;0,$E$1-Table10[[#This Row],[Year]],0),"")</f>
        <v>0</v>
      </c>
    </row>
    <row r="1015" spans="1:5">
      <c r="A1015" s="18">
        <v>2012</v>
      </c>
      <c r="B1015" s="193" t="s">
        <v>1135</v>
      </c>
      <c r="C1015" s="14" t="s">
        <v>129</v>
      </c>
      <c r="D1015" s="113">
        <f>IF(Table10[[#This Row],[Current Age]]&gt;19,"Men's",IF(E1015&gt;15,"U19",IF(E1015&gt;13,"U15",IF(E1015&gt;11,"U13",IF(E1015&gt;0,"U11",0)))))</f>
        <v>0</v>
      </c>
      <c r="E1015" s="113">
        <f>IFERROR(IF(Table10[[#This Row],[Year]]&gt;0,$E$1-Table10[[#This Row],[Year]],0),"")</f>
        <v>0</v>
      </c>
    </row>
    <row r="1016" spans="1:5">
      <c r="A1016" s="178">
        <v>2013</v>
      </c>
      <c r="B1016" s="194" t="s">
        <v>1136</v>
      </c>
      <c r="C1016" s="195" t="s">
        <v>129</v>
      </c>
      <c r="D1016" s="113">
        <f>IF(Table10[[#This Row],[Current Age]]&gt;19,"Men's",IF(E1016&gt;15,"U19",IF(E1016&gt;13,"U15",IF(E1016&gt;11,"U13",IF(E1016&gt;0,"U11",0)))))</f>
        <v>0</v>
      </c>
      <c r="E1016" s="113">
        <f>IFERROR(IF(Table10[[#This Row],[Year]]&gt;0,$E$1-Table10[[#This Row],[Year]],0),"")</f>
        <v>0</v>
      </c>
    </row>
    <row r="1017" spans="1:5">
      <c r="A1017" s="18">
        <v>2014</v>
      </c>
      <c r="B1017" s="193" t="s">
        <v>1137</v>
      </c>
      <c r="C1017" s="14" t="s">
        <v>129</v>
      </c>
      <c r="D1017" s="113">
        <f>IF(Table10[[#This Row],[Current Age]]&gt;19,"Men's",IF(E1017&gt;15,"U19",IF(E1017&gt;13,"U15",IF(E1017&gt;11,"U13",IF(E1017&gt;0,"U11",0)))))</f>
        <v>0</v>
      </c>
      <c r="E1017" s="113">
        <f>IFERROR(IF(Table10[[#This Row],[Year]]&gt;0,$E$1-Table10[[#This Row],[Year]],0),"")</f>
        <v>0</v>
      </c>
    </row>
    <row r="1018" spans="1:5">
      <c r="A1018" s="178">
        <v>2015</v>
      </c>
      <c r="B1018" s="194" t="s">
        <v>1138</v>
      </c>
      <c r="C1018" s="195" t="s">
        <v>129</v>
      </c>
      <c r="D1018" s="113">
        <f>IF(Table10[[#This Row],[Current Age]]&gt;19,"Men's",IF(E1018&gt;15,"U19",IF(E1018&gt;13,"U15",IF(E1018&gt;11,"U13",IF(E1018&gt;0,"U11",0)))))</f>
        <v>0</v>
      </c>
      <c r="E1018" s="113">
        <f>IFERROR(IF(Table10[[#This Row],[Year]]&gt;0,$E$1-Table10[[#This Row],[Year]],0),"")</f>
        <v>0</v>
      </c>
    </row>
    <row r="1019" spans="1:5">
      <c r="A1019" s="18">
        <v>2016</v>
      </c>
      <c r="B1019" s="193" t="s">
        <v>1139</v>
      </c>
      <c r="C1019" s="14" t="s">
        <v>132</v>
      </c>
      <c r="D1019" s="113">
        <f>IF(Table10[[#This Row],[Current Age]]&gt;19,"Men's",IF(E1019&gt;15,"U19",IF(E1019&gt;13,"U15",IF(E1019&gt;11,"U13",IF(E1019&gt;0,"U11",0)))))</f>
        <v>0</v>
      </c>
      <c r="E1019" s="113">
        <f>IFERROR(IF(Table10[[#This Row],[Year]]&gt;0,$E$1-Table10[[#This Row],[Year]],0),"")</f>
        <v>0</v>
      </c>
    </row>
    <row r="1020" spans="1:5">
      <c r="A1020" s="178">
        <v>2017</v>
      </c>
      <c r="B1020" s="194" t="s">
        <v>1140</v>
      </c>
      <c r="C1020" s="195" t="s">
        <v>132</v>
      </c>
      <c r="D1020" s="113">
        <f>IF(Table10[[#This Row],[Current Age]]&gt;19,"Men's",IF(E1020&gt;15,"U19",IF(E1020&gt;13,"U15",IF(E1020&gt;11,"U13",IF(E1020&gt;0,"U11",0)))))</f>
        <v>0</v>
      </c>
      <c r="E1020" s="113">
        <f>IFERROR(IF(Table10[[#This Row],[Year]]&gt;0,$E$1-Table10[[#This Row],[Year]],0),"")</f>
        <v>0</v>
      </c>
    </row>
    <row r="1021" spans="1:5">
      <c r="A1021" s="18">
        <v>2018</v>
      </c>
      <c r="B1021" s="193" t="s">
        <v>1141</v>
      </c>
      <c r="C1021" s="14" t="s">
        <v>129</v>
      </c>
      <c r="D1021" s="113">
        <f>IF(Table10[[#This Row],[Current Age]]&gt;19,"Men's",IF(E1021&gt;15,"U19",IF(E1021&gt;13,"U15",IF(E1021&gt;11,"U13",IF(E1021&gt;0,"U11",0)))))</f>
        <v>0</v>
      </c>
      <c r="E1021" s="113">
        <f>IFERROR(IF(Table10[[#This Row],[Year]]&gt;0,$E$1-Table10[[#This Row],[Year]],0),"")</f>
        <v>0</v>
      </c>
    </row>
    <row r="1022" spans="1:5">
      <c r="A1022" s="178">
        <v>2019</v>
      </c>
      <c r="B1022" s="194" t="s">
        <v>1142</v>
      </c>
      <c r="C1022" s="195" t="s">
        <v>129</v>
      </c>
      <c r="D1022" s="113">
        <f>IF(Table10[[#This Row],[Current Age]]&gt;19,"Men's",IF(E1022&gt;15,"U19",IF(E1022&gt;13,"U15",IF(E1022&gt;11,"U13",IF(E1022&gt;0,"U11",0)))))</f>
        <v>0</v>
      </c>
      <c r="E1022" s="113">
        <f>IFERROR(IF(Table10[[#This Row],[Year]]&gt;0,$E$1-Table10[[#This Row],[Year]],0),"")</f>
        <v>0</v>
      </c>
    </row>
    <row r="1023" spans="1:5">
      <c r="A1023" s="18">
        <v>2020</v>
      </c>
      <c r="B1023" s="193" t="s">
        <v>1143</v>
      </c>
      <c r="C1023" s="14" t="s">
        <v>129</v>
      </c>
      <c r="D1023" s="113">
        <f>IF(Table10[[#This Row],[Current Age]]&gt;19,"Men's",IF(E1023&gt;15,"U19",IF(E1023&gt;13,"U15",IF(E1023&gt;11,"U13",IF(E1023&gt;0,"U11",0)))))</f>
        <v>0</v>
      </c>
      <c r="E1023" s="113">
        <f>IFERROR(IF(Table10[[#This Row],[Year]]&gt;0,$E$1-Table10[[#This Row],[Year]],0),"")</f>
        <v>0</v>
      </c>
    </row>
    <row r="1024" spans="1:5">
      <c r="A1024" s="178">
        <v>2021</v>
      </c>
      <c r="B1024" s="194" t="s">
        <v>1144</v>
      </c>
      <c r="C1024" s="195" t="s">
        <v>129</v>
      </c>
      <c r="D1024" s="113">
        <f>IF(Table10[[#This Row],[Current Age]]&gt;19,"Men's",IF(E1024&gt;15,"U19",IF(E1024&gt;13,"U15",IF(E1024&gt;11,"U13",IF(E1024&gt;0,"U11",0)))))</f>
        <v>0</v>
      </c>
      <c r="E1024" s="113">
        <f>IFERROR(IF(Table10[[#This Row],[Year]]&gt;0,$E$1-Table10[[#This Row],[Year]],0),"")</f>
        <v>0</v>
      </c>
    </row>
    <row r="1025" spans="1:5">
      <c r="A1025" s="18">
        <v>2022</v>
      </c>
      <c r="B1025" s="193" t="s">
        <v>1145</v>
      </c>
      <c r="C1025" s="14" t="s">
        <v>129</v>
      </c>
      <c r="D1025" s="113">
        <f>IF(Table10[[#This Row],[Current Age]]&gt;19,"Men's",IF(E1025&gt;15,"U19",IF(E1025&gt;13,"U15",IF(E1025&gt;11,"U13",IF(E1025&gt;0,"U11",0)))))</f>
        <v>0</v>
      </c>
      <c r="E1025" s="113">
        <f>IFERROR(IF(Table10[[#This Row],[Year]]&gt;0,$E$1-Table10[[#This Row],[Year]],0),"")</f>
        <v>0</v>
      </c>
    </row>
    <row r="1026" spans="1:5">
      <c r="A1026" s="178">
        <v>2023</v>
      </c>
      <c r="B1026" s="194" t="s">
        <v>1146</v>
      </c>
      <c r="C1026" s="195" t="s">
        <v>129</v>
      </c>
      <c r="D1026" s="113">
        <f>IF(Table10[[#This Row],[Current Age]]&gt;19,"Men's",IF(E1026&gt;15,"U19",IF(E1026&gt;13,"U15",IF(E1026&gt;11,"U13",IF(E1026&gt;0,"U11",0)))))</f>
        <v>0</v>
      </c>
      <c r="E1026" s="113">
        <f>IFERROR(IF(Table10[[#This Row],[Year]]&gt;0,$E$1-Table10[[#This Row],[Year]],0),"")</f>
        <v>0</v>
      </c>
    </row>
    <row r="1027" spans="1:5">
      <c r="A1027" s="18">
        <v>2024</v>
      </c>
      <c r="B1027" s="193" t="s">
        <v>1147</v>
      </c>
      <c r="C1027" s="14" t="s">
        <v>129</v>
      </c>
      <c r="D1027" s="113">
        <f>IF(Table10[[#This Row],[Current Age]]&gt;19,"Men's",IF(E1027&gt;15,"U19",IF(E1027&gt;13,"U15",IF(E1027&gt;11,"U13",IF(E1027&gt;0,"U11",0)))))</f>
        <v>0</v>
      </c>
      <c r="E1027" s="113">
        <f>IFERROR(IF(Table10[[#This Row],[Year]]&gt;0,$E$1-Table10[[#This Row],[Year]],0),"")</f>
        <v>0</v>
      </c>
    </row>
    <row r="1028" spans="1:5">
      <c r="A1028" s="178">
        <v>2025</v>
      </c>
      <c r="B1028" s="194" t="s">
        <v>1148</v>
      </c>
      <c r="C1028" s="195" t="s">
        <v>129</v>
      </c>
      <c r="D1028" s="113">
        <f>IF(Table10[[#This Row],[Current Age]]&gt;19,"Men's",IF(E1028&gt;15,"U19",IF(E1028&gt;13,"U15",IF(E1028&gt;11,"U13",IF(E1028&gt;0,"U11",0)))))</f>
        <v>0</v>
      </c>
      <c r="E1028" s="113">
        <f>IFERROR(IF(Table10[[#This Row],[Year]]&gt;0,$E$1-Table10[[#This Row],[Year]],0),"")</f>
        <v>0</v>
      </c>
    </row>
    <row r="1029" spans="1:5">
      <c r="A1029" s="18">
        <v>2026</v>
      </c>
      <c r="B1029" s="193" t="s">
        <v>1149</v>
      </c>
      <c r="C1029" s="14" t="s">
        <v>129</v>
      </c>
      <c r="D1029" s="113">
        <f>IF(Table10[[#This Row],[Current Age]]&gt;19,"Men's",IF(E1029&gt;15,"U19",IF(E1029&gt;13,"U15",IF(E1029&gt;11,"U13",IF(E1029&gt;0,"U11",0)))))</f>
        <v>0</v>
      </c>
      <c r="E1029" s="113">
        <f>IFERROR(IF(Table10[[#This Row],[Year]]&gt;0,$E$1-Table10[[#This Row],[Year]],0),"")</f>
        <v>0</v>
      </c>
    </row>
    <row r="1030" spans="1:5">
      <c r="A1030" s="178">
        <v>2027</v>
      </c>
      <c r="B1030" s="194" t="s">
        <v>1150</v>
      </c>
      <c r="C1030" s="195" t="s">
        <v>129</v>
      </c>
      <c r="D1030" s="113">
        <f>IF(Table10[[#This Row],[Current Age]]&gt;19,"Men's",IF(E1030&gt;15,"U19",IF(E1030&gt;13,"U15",IF(E1030&gt;11,"U13",IF(E1030&gt;0,"U11",0)))))</f>
        <v>0</v>
      </c>
      <c r="E1030" s="113">
        <f>IFERROR(IF(Table10[[#This Row],[Year]]&gt;0,$E$1-Table10[[#This Row],[Year]],0),"")</f>
        <v>0</v>
      </c>
    </row>
    <row r="1031" spans="1:5">
      <c r="A1031" s="18">
        <v>2028</v>
      </c>
      <c r="B1031" s="193" t="s">
        <v>1151</v>
      </c>
      <c r="C1031" s="14" t="s">
        <v>129</v>
      </c>
      <c r="D1031" s="113">
        <f>IF(Table10[[#This Row],[Current Age]]&gt;19,"Men's",IF(E1031&gt;15,"U19",IF(E1031&gt;13,"U15",IF(E1031&gt;11,"U13",IF(E1031&gt;0,"U11",0)))))</f>
        <v>0</v>
      </c>
      <c r="E1031" s="113">
        <f>IFERROR(IF(Table10[[#This Row],[Year]]&gt;0,$E$1-Table10[[#This Row],[Year]],0),"")</f>
        <v>0</v>
      </c>
    </row>
    <row r="1032" spans="1:5">
      <c r="A1032" s="178">
        <v>2029</v>
      </c>
      <c r="B1032" s="194" t="s">
        <v>1152</v>
      </c>
      <c r="C1032" s="195" t="s">
        <v>129</v>
      </c>
      <c r="D1032" s="113">
        <f>IF(Table10[[#This Row],[Current Age]]&gt;19,"Men's",IF(E1032&gt;15,"U19",IF(E1032&gt;13,"U15",IF(E1032&gt;11,"U13",IF(E1032&gt;0,"U11",0)))))</f>
        <v>0</v>
      </c>
      <c r="E1032" s="113">
        <f>IFERROR(IF(Table10[[#This Row],[Year]]&gt;0,$E$1-Table10[[#This Row],[Year]],0),"")</f>
        <v>0</v>
      </c>
    </row>
    <row r="1033" spans="1:5">
      <c r="A1033" s="18">
        <v>2030</v>
      </c>
      <c r="B1033" s="193" t="s">
        <v>1153</v>
      </c>
      <c r="C1033" s="14" t="s">
        <v>129</v>
      </c>
      <c r="D1033" s="113">
        <f>IF(Table10[[#This Row],[Current Age]]&gt;19,"Men's",IF(E1033&gt;15,"U19",IF(E1033&gt;13,"U15",IF(E1033&gt;11,"U13",IF(E1033&gt;0,"U11",0)))))</f>
        <v>0</v>
      </c>
      <c r="E1033" s="113">
        <f>IFERROR(IF(Table10[[#This Row],[Year]]&gt;0,$E$1-Table10[[#This Row],[Year]],0),"")</f>
        <v>0</v>
      </c>
    </row>
    <row r="1034" spans="1:5">
      <c r="A1034" s="178">
        <v>2031</v>
      </c>
      <c r="B1034" s="194" t="s">
        <v>1154</v>
      </c>
      <c r="C1034" s="195" t="s">
        <v>129</v>
      </c>
      <c r="D1034" s="113">
        <f>IF(Table10[[#This Row],[Current Age]]&gt;19,"Men's",IF(E1034&gt;15,"U19",IF(E1034&gt;13,"U15",IF(E1034&gt;11,"U13",IF(E1034&gt;0,"U11",0)))))</f>
        <v>0</v>
      </c>
      <c r="E1034" s="113">
        <f>IFERROR(IF(Table10[[#This Row],[Year]]&gt;0,$E$1-Table10[[#This Row],[Year]],0),"")</f>
        <v>0</v>
      </c>
    </row>
    <row r="1035" spans="1:5">
      <c r="A1035" s="18">
        <v>2032</v>
      </c>
      <c r="B1035" s="193" t="s">
        <v>1155</v>
      </c>
      <c r="C1035" s="14" t="s">
        <v>129</v>
      </c>
      <c r="D1035" s="113">
        <f>IF(Table10[[#This Row],[Current Age]]&gt;19,"Men's",IF(E1035&gt;15,"U19",IF(E1035&gt;13,"U15",IF(E1035&gt;11,"U13",IF(E1035&gt;0,"U11",0)))))</f>
        <v>0</v>
      </c>
      <c r="E1035" s="113">
        <f>IFERROR(IF(Table10[[#This Row],[Year]]&gt;0,$E$1-Table10[[#This Row],[Year]],0),"")</f>
        <v>0</v>
      </c>
    </row>
    <row r="1036" spans="1:5">
      <c r="A1036" s="178">
        <v>2033</v>
      </c>
      <c r="B1036" s="194" t="s">
        <v>1156</v>
      </c>
      <c r="C1036" s="195" t="s">
        <v>129</v>
      </c>
      <c r="D1036" s="113">
        <f>IF(Table10[[#This Row],[Current Age]]&gt;19,"Men's",IF(E1036&gt;15,"U19",IF(E1036&gt;13,"U15",IF(E1036&gt;11,"U13",IF(E1036&gt;0,"U11",0)))))</f>
        <v>0</v>
      </c>
      <c r="E1036" s="113">
        <f>IFERROR(IF(Table10[[#This Row],[Year]]&gt;0,$E$1-Table10[[#This Row],[Year]],0),"")</f>
        <v>0</v>
      </c>
    </row>
    <row r="1037" spans="1:5">
      <c r="A1037" s="18">
        <v>2034</v>
      </c>
      <c r="B1037" s="193" t="s">
        <v>1157</v>
      </c>
      <c r="C1037" s="14" t="s">
        <v>129</v>
      </c>
      <c r="D1037" s="113">
        <f>IF(Table10[[#This Row],[Current Age]]&gt;19,"Men's",IF(E1037&gt;15,"U19",IF(E1037&gt;13,"U15",IF(E1037&gt;11,"U13",IF(E1037&gt;0,"U11",0)))))</f>
        <v>0</v>
      </c>
      <c r="E1037" s="113">
        <f>IFERROR(IF(Table10[[#This Row],[Year]]&gt;0,$E$1-Table10[[#This Row],[Year]],0),"")</f>
        <v>0</v>
      </c>
    </row>
    <row r="1038" spans="1:5">
      <c r="A1038" s="178">
        <v>2035</v>
      </c>
      <c r="B1038" s="194" t="s">
        <v>1158</v>
      </c>
      <c r="C1038" s="195" t="s">
        <v>129</v>
      </c>
      <c r="D1038" s="113">
        <f>IF(Table10[[#This Row],[Current Age]]&gt;19,"Men's",IF(E1038&gt;15,"U19",IF(E1038&gt;13,"U15",IF(E1038&gt;11,"U13",IF(E1038&gt;0,"U11",0)))))</f>
        <v>0</v>
      </c>
      <c r="E1038" s="113">
        <f>IFERROR(IF(Table10[[#This Row],[Year]]&gt;0,$E$1-Table10[[#This Row],[Year]],0),"")</f>
        <v>0</v>
      </c>
    </row>
    <row r="1039" spans="1:5">
      <c r="A1039" s="18">
        <v>2036</v>
      </c>
      <c r="B1039" s="193" t="s">
        <v>1159</v>
      </c>
      <c r="C1039" s="14" t="s">
        <v>129</v>
      </c>
      <c r="D1039" s="113">
        <f>IF(Table10[[#This Row],[Current Age]]&gt;19,"Men's",IF(E1039&gt;15,"U19",IF(E1039&gt;13,"U15",IF(E1039&gt;11,"U13",IF(E1039&gt;0,"U11",0)))))</f>
        <v>0</v>
      </c>
      <c r="E1039" s="113">
        <f>IFERROR(IF(Table10[[#This Row],[Year]]&gt;0,$E$1-Table10[[#This Row],[Year]],0),"")</f>
        <v>0</v>
      </c>
    </row>
    <row r="1040" spans="1:5">
      <c r="A1040" s="178">
        <v>2037</v>
      </c>
      <c r="B1040" s="194" t="s">
        <v>1160</v>
      </c>
      <c r="C1040" s="195" t="s">
        <v>129</v>
      </c>
      <c r="D1040" s="113">
        <f>IF(Table10[[#This Row],[Current Age]]&gt;19,"Men's",IF(E1040&gt;15,"U19",IF(E1040&gt;13,"U15",IF(E1040&gt;11,"U13",IF(E1040&gt;0,"U11",0)))))</f>
        <v>0</v>
      </c>
      <c r="E1040" s="113">
        <f>IFERROR(IF(Table10[[#This Row],[Year]]&gt;0,$E$1-Table10[[#This Row],[Year]],0),"")</f>
        <v>0</v>
      </c>
    </row>
    <row r="1041" spans="1:5">
      <c r="A1041" s="18">
        <v>2038</v>
      </c>
      <c r="B1041" s="193" t="s">
        <v>1161</v>
      </c>
      <c r="C1041" s="14" t="s">
        <v>129</v>
      </c>
      <c r="D1041" s="113">
        <f>IF(Table10[[#This Row],[Current Age]]&gt;19,"Men's",IF(E1041&gt;15,"U19",IF(E1041&gt;13,"U15",IF(E1041&gt;11,"U13",IF(E1041&gt;0,"U11",0)))))</f>
        <v>0</v>
      </c>
      <c r="E1041" s="113">
        <f>IFERROR(IF(Table10[[#This Row],[Year]]&gt;0,$E$1-Table10[[#This Row],[Year]],0),"")</f>
        <v>0</v>
      </c>
    </row>
    <row r="1042" spans="1:5">
      <c r="A1042" s="178">
        <v>2039</v>
      </c>
      <c r="B1042" s="194" t="s">
        <v>1162</v>
      </c>
      <c r="C1042" s="195" t="s">
        <v>129</v>
      </c>
      <c r="D1042" s="113">
        <f>IF(Table10[[#This Row],[Current Age]]&gt;19,"Men's",IF(E1042&gt;15,"U19",IF(E1042&gt;13,"U15",IF(E1042&gt;11,"U13",IF(E1042&gt;0,"U11",0)))))</f>
        <v>0</v>
      </c>
      <c r="E1042" s="113">
        <f>IFERROR(IF(Table10[[#This Row],[Year]]&gt;0,$E$1-Table10[[#This Row],[Year]],0),"")</f>
        <v>0</v>
      </c>
    </row>
    <row r="1043" spans="1:5">
      <c r="A1043" s="18">
        <v>2040</v>
      </c>
      <c r="B1043" s="193" t="s">
        <v>1163</v>
      </c>
      <c r="C1043" s="14" t="s">
        <v>129</v>
      </c>
      <c r="D1043" s="113">
        <f>IF(Table10[[#This Row],[Current Age]]&gt;19,"Men's",IF(E1043&gt;15,"U19",IF(E1043&gt;13,"U15",IF(E1043&gt;11,"U13",IF(E1043&gt;0,"U11",0)))))</f>
        <v>0</v>
      </c>
      <c r="E1043" s="113">
        <f>IFERROR(IF(Table10[[#This Row],[Year]]&gt;0,$E$1-Table10[[#This Row],[Year]],0),"")</f>
        <v>0</v>
      </c>
    </row>
    <row r="1044" spans="1:5">
      <c r="A1044" s="178">
        <v>2041</v>
      </c>
      <c r="B1044" s="194" t="s">
        <v>1164</v>
      </c>
      <c r="C1044" s="195" t="s">
        <v>129</v>
      </c>
      <c r="D1044" s="113">
        <f>IF(Table10[[#This Row],[Current Age]]&gt;19,"Men's",IF(E1044&gt;15,"U19",IF(E1044&gt;13,"U15",IF(E1044&gt;11,"U13",IF(E1044&gt;0,"U11",0)))))</f>
        <v>0</v>
      </c>
      <c r="E1044" s="113">
        <f>IFERROR(IF(Table10[[#This Row],[Year]]&gt;0,$E$1-Table10[[#This Row],[Year]],0),"")</f>
        <v>0</v>
      </c>
    </row>
    <row r="1045" spans="1:5">
      <c r="A1045" s="18">
        <v>2042</v>
      </c>
      <c r="B1045" s="193" t="s">
        <v>1165</v>
      </c>
      <c r="C1045" s="14" t="s">
        <v>129</v>
      </c>
      <c r="D1045" s="113">
        <f>IF(Table10[[#This Row],[Current Age]]&gt;19,"Men's",IF(E1045&gt;15,"U19",IF(E1045&gt;13,"U15",IF(E1045&gt;11,"U13",IF(E1045&gt;0,"U11",0)))))</f>
        <v>0</v>
      </c>
      <c r="E1045" s="113">
        <f>IFERROR(IF(Table10[[#This Row],[Year]]&gt;0,$E$1-Table10[[#This Row],[Year]],0),"")</f>
        <v>0</v>
      </c>
    </row>
    <row r="1046" spans="1:5">
      <c r="A1046" s="178">
        <v>2043</v>
      </c>
      <c r="B1046" s="194" t="s">
        <v>1166</v>
      </c>
      <c r="C1046" s="195" t="s">
        <v>129</v>
      </c>
      <c r="D1046" s="113">
        <f>IF(Table10[[#This Row],[Current Age]]&gt;19,"Men's",IF(E1046&gt;15,"U19",IF(E1046&gt;13,"U15",IF(E1046&gt;11,"U13",IF(E1046&gt;0,"U11",0)))))</f>
        <v>0</v>
      </c>
      <c r="E1046" s="113">
        <f>IFERROR(IF(Table10[[#This Row],[Year]]&gt;0,$E$1-Table10[[#This Row],[Year]],0),"")</f>
        <v>0</v>
      </c>
    </row>
    <row r="1047" spans="1:5">
      <c r="A1047" s="18">
        <v>2044</v>
      </c>
      <c r="B1047" s="193" t="s">
        <v>1167</v>
      </c>
      <c r="C1047" s="14" t="s">
        <v>129</v>
      </c>
      <c r="D1047" s="113">
        <f>IF(Table10[[#This Row],[Current Age]]&gt;19,"Men's",IF(E1047&gt;15,"U19",IF(E1047&gt;13,"U15",IF(E1047&gt;11,"U13",IF(E1047&gt;0,"U11",0)))))</f>
        <v>0</v>
      </c>
      <c r="E1047" s="113">
        <f>IFERROR(IF(Table10[[#This Row],[Year]]&gt;0,$E$1-Table10[[#This Row],[Year]],0),"")</f>
        <v>0</v>
      </c>
    </row>
    <row r="1048" spans="1:5">
      <c r="A1048" s="178">
        <v>2045</v>
      </c>
      <c r="B1048" s="194" t="s">
        <v>1168</v>
      </c>
      <c r="C1048" s="195" t="s">
        <v>129</v>
      </c>
      <c r="D1048" s="113">
        <f>IF(Table10[[#This Row],[Current Age]]&gt;19,"Men's",IF(E1048&gt;15,"U19",IF(E1048&gt;13,"U15",IF(E1048&gt;11,"U13",IF(E1048&gt;0,"U11",0)))))</f>
        <v>0</v>
      </c>
      <c r="E1048" s="113">
        <f>IFERROR(IF(Table10[[#This Row],[Year]]&gt;0,$E$1-Table10[[#This Row],[Year]],0),"")</f>
        <v>0</v>
      </c>
    </row>
    <row r="1049" spans="1:5">
      <c r="A1049" s="18">
        <v>2046</v>
      </c>
      <c r="B1049" s="193" t="s">
        <v>1169</v>
      </c>
      <c r="C1049" s="14" t="s">
        <v>129</v>
      </c>
      <c r="D1049" s="113">
        <f>IF(Table10[[#This Row],[Current Age]]&gt;19,"Men's",IF(E1049&gt;15,"U19",IF(E1049&gt;13,"U15",IF(E1049&gt;11,"U13",IF(E1049&gt;0,"U11",0)))))</f>
        <v>0</v>
      </c>
      <c r="E1049" s="113">
        <f>IFERROR(IF(Table10[[#This Row],[Year]]&gt;0,$E$1-Table10[[#This Row],[Year]],0),"")</f>
        <v>0</v>
      </c>
    </row>
    <row r="1050" spans="1:5">
      <c r="A1050" s="178">
        <v>2047</v>
      </c>
      <c r="B1050" s="194" t="s">
        <v>1170</v>
      </c>
      <c r="C1050" s="195" t="s">
        <v>129</v>
      </c>
      <c r="D1050" s="113">
        <f>IF(Table10[[#This Row],[Current Age]]&gt;19,"Men's",IF(E1050&gt;15,"U19",IF(E1050&gt;13,"U15",IF(E1050&gt;11,"U13",IF(E1050&gt;0,"U11",0)))))</f>
        <v>0</v>
      </c>
      <c r="E1050" s="113">
        <f>IFERROR(IF(Table10[[#This Row],[Year]]&gt;0,$E$1-Table10[[#This Row],[Year]],0),"")</f>
        <v>0</v>
      </c>
    </row>
    <row r="1051" spans="1:5">
      <c r="A1051" s="18">
        <v>2048</v>
      </c>
      <c r="B1051" s="193" t="s">
        <v>1171</v>
      </c>
      <c r="C1051" s="14" t="s">
        <v>129</v>
      </c>
      <c r="D1051" s="113">
        <f>IF(Table10[[#This Row],[Current Age]]&gt;19,"Men's",IF(E1051&gt;15,"U19",IF(E1051&gt;13,"U15",IF(E1051&gt;11,"U13",IF(E1051&gt;0,"U11",0)))))</f>
        <v>0</v>
      </c>
      <c r="E1051" s="113">
        <f>IFERROR(IF(Table10[[#This Row],[Year]]&gt;0,$E$1-Table10[[#This Row],[Year]],0),"")</f>
        <v>0</v>
      </c>
    </row>
    <row r="1052" spans="1:5">
      <c r="A1052" s="178">
        <v>2049</v>
      </c>
      <c r="B1052" s="194" t="s">
        <v>1172</v>
      </c>
      <c r="C1052" s="195" t="s">
        <v>129</v>
      </c>
      <c r="D1052" s="113">
        <f>IF(Table10[[#This Row],[Current Age]]&gt;19,"Men's",IF(E1052&gt;15,"U19",IF(E1052&gt;13,"U15",IF(E1052&gt;11,"U13",IF(E1052&gt;0,"U11",0)))))</f>
        <v>0</v>
      </c>
      <c r="E1052" s="113">
        <f>IFERROR(IF(Table10[[#This Row],[Year]]&gt;0,$E$1-Table10[[#This Row],[Year]],0),"")</f>
        <v>0</v>
      </c>
    </row>
    <row r="1053" spans="1:5">
      <c r="A1053" s="18">
        <v>2050</v>
      </c>
      <c r="B1053" s="193" t="s">
        <v>1173</v>
      </c>
      <c r="C1053" s="14" t="s">
        <v>129</v>
      </c>
      <c r="D1053" s="113">
        <f>IF(Table10[[#This Row],[Current Age]]&gt;19,"Men's",IF(E1053&gt;15,"U19",IF(E1053&gt;13,"U15",IF(E1053&gt;11,"U13",IF(E1053&gt;0,"U11",0)))))</f>
        <v>0</v>
      </c>
      <c r="E1053" s="113">
        <f>IFERROR(IF(Table10[[#This Row],[Year]]&gt;0,$E$1-Table10[[#This Row],[Year]],0),"")</f>
        <v>0</v>
      </c>
    </row>
    <row r="1054" spans="1:5">
      <c r="A1054" s="178">
        <v>2051</v>
      </c>
      <c r="B1054" s="194" t="s">
        <v>1174</v>
      </c>
      <c r="C1054" s="195" t="s">
        <v>129</v>
      </c>
      <c r="D1054" s="113">
        <f>IF(Table10[[#This Row],[Current Age]]&gt;19,"Men's",IF(E1054&gt;15,"U19",IF(E1054&gt;13,"U15",IF(E1054&gt;11,"U13",IF(E1054&gt;0,"U11",0)))))</f>
        <v>0</v>
      </c>
      <c r="E1054" s="113">
        <f>IFERROR(IF(Table10[[#This Row],[Year]]&gt;0,$E$1-Table10[[#This Row],[Year]],0),"")</f>
        <v>0</v>
      </c>
    </row>
    <row r="1055" spans="1:5">
      <c r="A1055" s="18">
        <v>2052</v>
      </c>
      <c r="B1055" s="193" t="s">
        <v>1175</v>
      </c>
      <c r="C1055" s="14" t="s">
        <v>129</v>
      </c>
      <c r="D1055" s="113">
        <f>IF(Table10[[#This Row],[Current Age]]&gt;19,"Men's",IF(E1055&gt;15,"U19",IF(E1055&gt;13,"U15",IF(E1055&gt;11,"U13",IF(E1055&gt;0,"U11",0)))))</f>
        <v>0</v>
      </c>
      <c r="E1055" s="113">
        <f>IFERROR(IF(Table10[[#This Row],[Year]]&gt;0,$E$1-Table10[[#This Row],[Year]],0),"")</f>
        <v>0</v>
      </c>
    </row>
    <row r="1056" spans="1:5">
      <c r="A1056" s="178">
        <v>2053</v>
      </c>
      <c r="B1056" s="194" t="s">
        <v>1176</v>
      </c>
      <c r="C1056" s="195" t="s">
        <v>129</v>
      </c>
      <c r="D1056" s="113">
        <f>IF(Table10[[#This Row],[Current Age]]&gt;19,"Men's",IF(E1056&gt;15,"U19",IF(E1056&gt;13,"U15",IF(E1056&gt;11,"U13",IF(E1056&gt;0,"U11",0)))))</f>
        <v>0</v>
      </c>
      <c r="E1056" s="113">
        <f>IFERROR(IF(Table10[[#This Row],[Year]]&gt;0,$E$1-Table10[[#This Row],[Year]],0),"")</f>
        <v>0</v>
      </c>
    </row>
    <row r="1057" spans="1:5">
      <c r="A1057" s="18">
        <v>2054</v>
      </c>
      <c r="B1057" s="193" t="s">
        <v>1177</v>
      </c>
      <c r="C1057" s="14" t="s">
        <v>129</v>
      </c>
      <c r="D1057" s="113">
        <f>IF(Table10[[#This Row],[Current Age]]&gt;19,"Men's",IF(E1057&gt;15,"U19",IF(E1057&gt;13,"U15",IF(E1057&gt;11,"U13",IF(E1057&gt;0,"U11",0)))))</f>
        <v>0</v>
      </c>
      <c r="E1057" s="113">
        <f>IFERROR(IF(Table10[[#This Row],[Year]]&gt;0,$E$1-Table10[[#This Row],[Year]],0),"")</f>
        <v>0</v>
      </c>
    </row>
    <row r="1058" spans="1:5">
      <c r="A1058" s="178">
        <v>2055</v>
      </c>
      <c r="B1058" s="194" t="s">
        <v>1178</v>
      </c>
      <c r="C1058" s="195" t="s">
        <v>129</v>
      </c>
      <c r="D1058" s="113">
        <f>IF(Table10[[#This Row],[Current Age]]&gt;19,"Men's",IF(E1058&gt;15,"U19",IF(E1058&gt;13,"U15",IF(E1058&gt;11,"U13",IF(E1058&gt;0,"U11",0)))))</f>
        <v>0</v>
      </c>
      <c r="E1058" s="113">
        <f>IFERROR(IF(Table10[[#This Row],[Year]]&gt;0,$E$1-Table10[[#This Row],[Year]],0),"")</f>
        <v>0</v>
      </c>
    </row>
    <row r="1059" spans="1:5">
      <c r="A1059" s="18">
        <v>2056</v>
      </c>
      <c r="B1059" s="193" t="s">
        <v>1179</v>
      </c>
      <c r="C1059" s="14" t="s">
        <v>129</v>
      </c>
      <c r="D1059" s="113">
        <f>IF(Table10[[#This Row],[Current Age]]&gt;19,"Men's",IF(E1059&gt;15,"U19",IF(E1059&gt;13,"U15",IF(E1059&gt;11,"U13",IF(E1059&gt;0,"U11",0)))))</f>
        <v>0</v>
      </c>
      <c r="E1059" s="113">
        <f>IFERROR(IF(Table10[[#This Row],[Year]]&gt;0,$E$1-Table10[[#This Row],[Year]],0),"")</f>
        <v>0</v>
      </c>
    </row>
    <row r="1060" spans="1:5">
      <c r="A1060" s="178">
        <v>2057</v>
      </c>
      <c r="B1060" s="194" t="s">
        <v>1180</v>
      </c>
      <c r="C1060" s="195" t="s">
        <v>129</v>
      </c>
      <c r="D1060" s="113">
        <f>IF(Table10[[#This Row],[Current Age]]&gt;19,"Men's",IF(E1060&gt;15,"U19",IF(E1060&gt;13,"U15",IF(E1060&gt;11,"U13",IF(E1060&gt;0,"U11",0)))))</f>
        <v>0</v>
      </c>
      <c r="E1060" s="113">
        <f>IFERROR(IF(Table10[[#This Row],[Year]]&gt;0,$E$1-Table10[[#This Row],[Year]],0),"")</f>
        <v>0</v>
      </c>
    </row>
    <row r="1061" spans="1:5">
      <c r="A1061" s="18">
        <v>2058</v>
      </c>
      <c r="B1061" s="193" t="s">
        <v>1181</v>
      </c>
      <c r="C1061" s="14" t="s">
        <v>129</v>
      </c>
      <c r="D1061" s="113">
        <f>IF(Table10[[#This Row],[Current Age]]&gt;19,"Men's",IF(E1061&gt;15,"U19",IF(E1061&gt;13,"U15",IF(E1061&gt;11,"U13",IF(E1061&gt;0,"U11",0)))))</f>
        <v>0</v>
      </c>
      <c r="E1061" s="113">
        <f>IFERROR(IF(Table10[[#This Row],[Year]]&gt;0,$E$1-Table10[[#This Row],[Year]],0),"")</f>
        <v>0</v>
      </c>
    </row>
    <row r="1062" spans="1:5">
      <c r="A1062" s="178">
        <v>2059</v>
      </c>
      <c r="B1062" s="194" t="s">
        <v>1182</v>
      </c>
      <c r="C1062" s="195" t="s">
        <v>129</v>
      </c>
      <c r="D1062" s="113">
        <f>IF(Table10[[#This Row],[Current Age]]&gt;19,"Men's",IF(E1062&gt;15,"U19",IF(E1062&gt;13,"U15",IF(E1062&gt;11,"U13",IF(E1062&gt;0,"U11",0)))))</f>
        <v>0</v>
      </c>
      <c r="E1062" s="113">
        <f>IFERROR(IF(Table10[[#This Row],[Year]]&gt;0,$E$1-Table10[[#This Row],[Year]],0),"")</f>
        <v>0</v>
      </c>
    </row>
    <row r="1063" spans="1:5">
      <c r="A1063" s="18">
        <v>2060</v>
      </c>
      <c r="B1063" s="193" t="s">
        <v>1183</v>
      </c>
      <c r="C1063" s="14" t="s">
        <v>129</v>
      </c>
      <c r="D1063" s="113">
        <f>IF(Table10[[#This Row],[Current Age]]&gt;19,"Men's",IF(E1063&gt;15,"U19",IF(E1063&gt;13,"U15",IF(E1063&gt;11,"U13",IF(E1063&gt;0,"U11",0)))))</f>
        <v>0</v>
      </c>
      <c r="E1063" s="113">
        <f>IFERROR(IF(Table10[[#This Row],[Year]]&gt;0,$E$1-Table10[[#This Row],[Year]],0),"")</f>
        <v>0</v>
      </c>
    </row>
    <row r="1064" spans="1:5">
      <c r="A1064" s="178">
        <v>2061</v>
      </c>
      <c r="B1064" s="194" t="s">
        <v>1184</v>
      </c>
      <c r="C1064" s="195" t="s">
        <v>129</v>
      </c>
      <c r="D1064" s="113">
        <f>IF(Table10[[#This Row],[Current Age]]&gt;19,"Men's",IF(E1064&gt;15,"U19",IF(E1064&gt;13,"U15",IF(E1064&gt;11,"U13",IF(E1064&gt;0,"U11",0)))))</f>
        <v>0</v>
      </c>
      <c r="E1064" s="113">
        <f>IFERROR(IF(Table10[[#This Row],[Year]]&gt;0,$E$1-Table10[[#This Row],[Year]],0),"")</f>
        <v>0</v>
      </c>
    </row>
    <row r="1065" spans="1:5">
      <c r="A1065" s="18">
        <v>2062</v>
      </c>
      <c r="B1065" s="193" t="s">
        <v>1185</v>
      </c>
      <c r="C1065" s="14" t="s">
        <v>129</v>
      </c>
      <c r="D1065" s="113">
        <f>IF(Table10[[#This Row],[Current Age]]&gt;19,"Men's",IF(E1065&gt;15,"U19",IF(E1065&gt;13,"U15",IF(E1065&gt;11,"U13",IF(E1065&gt;0,"U11",0)))))</f>
        <v>0</v>
      </c>
      <c r="E1065" s="113">
        <f>IFERROR(IF(Table10[[#This Row],[Year]]&gt;0,$E$1-Table10[[#This Row],[Year]],0),"")</f>
        <v>0</v>
      </c>
    </row>
    <row r="1066" spans="1:5">
      <c r="A1066" s="178">
        <v>2063</v>
      </c>
      <c r="B1066" s="194" t="s">
        <v>1186</v>
      </c>
      <c r="C1066" s="195" t="s">
        <v>129</v>
      </c>
      <c r="D1066" s="113">
        <f>IF(Table10[[#This Row],[Current Age]]&gt;19,"Men's",IF(E1066&gt;15,"U19",IF(E1066&gt;13,"U15",IF(E1066&gt;11,"U13",IF(E1066&gt;0,"U11",0)))))</f>
        <v>0</v>
      </c>
      <c r="E1066" s="113">
        <f>IFERROR(IF(Table10[[#This Row],[Year]]&gt;0,$E$1-Table10[[#This Row],[Year]],0),"")</f>
        <v>0</v>
      </c>
    </row>
    <row r="1067" spans="1:5">
      <c r="A1067" s="18">
        <v>2064</v>
      </c>
      <c r="B1067" s="193" t="s">
        <v>1187</v>
      </c>
      <c r="C1067" s="14" t="s">
        <v>129</v>
      </c>
      <c r="D1067" s="113">
        <f>IF(Table10[[#This Row],[Current Age]]&gt;19,"Men's",IF(E1067&gt;15,"U19",IF(E1067&gt;13,"U15",IF(E1067&gt;11,"U13",IF(E1067&gt;0,"U11",0)))))</f>
        <v>0</v>
      </c>
      <c r="E1067" s="113">
        <f>IFERROR(IF(Table10[[#This Row],[Year]]&gt;0,$E$1-Table10[[#This Row],[Year]],0),"")</f>
        <v>0</v>
      </c>
    </row>
    <row r="1068" spans="1:5">
      <c r="A1068" s="178">
        <v>2065</v>
      </c>
      <c r="B1068" s="194" t="s">
        <v>1188</v>
      </c>
      <c r="C1068" s="195" t="s">
        <v>129</v>
      </c>
      <c r="D1068" s="113">
        <f>IF(Table10[[#This Row],[Current Age]]&gt;19,"Men's",IF(E1068&gt;15,"U19",IF(E1068&gt;13,"U15",IF(E1068&gt;11,"U13",IF(E1068&gt;0,"U11",0)))))</f>
        <v>0</v>
      </c>
      <c r="E1068" s="113">
        <f>IFERROR(IF(Table10[[#This Row],[Year]]&gt;0,$E$1-Table10[[#This Row],[Year]],0),"")</f>
        <v>0</v>
      </c>
    </row>
    <row r="1069" spans="1:5">
      <c r="A1069" s="18">
        <v>2066</v>
      </c>
      <c r="B1069" s="193" t="s">
        <v>1189</v>
      </c>
      <c r="C1069" s="14" t="s">
        <v>129</v>
      </c>
      <c r="D1069" s="113">
        <f>IF(Table10[[#This Row],[Current Age]]&gt;19,"Men's",IF(E1069&gt;15,"U19",IF(E1069&gt;13,"U15",IF(E1069&gt;11,"U13",IF(E1069&gt;0,"U11",0)))))</f>
        <v>0</v>
      </c>
      <c r="E1069" s="113">
        <f>IFERROR(IF(Table10[[#This Row],[Year]]&gt;0,$E$1-Table10[[#This Row],[Year]],0),"")</f>
        <v>0</v>
      </c>
    </row>
    <row r="1070" spans="1:5">
      <c r="A1070" s="178">
        <v>2067</v>
      </c>
      <c r="B1070" s="194" t="s">
        <v>1190</v>
      </c>
      <c r="C1070" s="195" t="s">
        <v>129</v>
      </c>
      <c r="D1070" s="113">
        <f>IF(Table10[[#This Row],[Current Age]]&gt;19,"Men's",IF(E1070&gt;15,"U19",IF(E1070&gt;13,"U15",IF(E1070&gt;11,"U13",IF(E1070&gt;0,"U11",0)))))</f>
        <v>0</v>
      </c>
      <c r="E1070" s="113">
        <f>IFERROR(IF(Table10[[#This Row],[Year]]&gt;0,$E$1-Table10[[#This Row],[Year]],0),"")</f>
        <v>0</v>
      </c>
    </row>
    <row r="1071" spans="1:5">
      <c r="A1071" s="18">
        <v>2068</v>
      </c>
      <c r="B1071" s="193" t="s">
        <v>1191</v>
      </c>
      <c r="C1071" s="14" t="s">
        <v>129</v>
      </c>
      <c r="D1071" s="113">
        <f>IF(Table10[[#This Row],[Current Age]]&gt;19,"Men's",IF(E1071&gt;15,"U19",IF(E1071&gt;13,"U15",IF(E1071&gt;11,"U13",IF(E1071&gt;0,"U11",0)))))</f>
        <v>0</v>
      </c>
      <c r="E1071" s="113">
        <f>IFERROR(IF(Table10[[#This Row],[Year]]&gt;0,$E$1-Table10[[#This Row],[Year]],0),"")</f>
        <v>0</v>
      </c>
    </row>
    <row r="1072" spans="1:5">
      <c r="A1072" s="178">
        <v>2069</v>
      </c>
      <c r="B1072" s="194" t="s">
        <v>1192</v>
      </c>
      <c r="C1072" s="195" t="s">
        <v>129</v>
      </c>
      <c r="D1072" s="113">
        <f>IF(Table10[[#This Row],[Current Age]]&gt;19,"Men's",IF(E1072&gt;15,"U19",IF(E1072&gt;13,"U15",IF(E1072&gt;11,"U13",IF(E1072&gt;0,"U11",0)))))</f>
        <v>0</v>
      </c>
      <c r="E1072" s="113">
        <f>IFERROR(IF(Table10[[#This Row],[Year]]&gt;0,$E$1-Table10[[#This Row],[Year]],0),"")</f>
        <v>0</v>
      </c>
    </row>
    <row r="1073" spans="1:9">
      <c r="A1073" s="18">
        <v>2070</v>
      </c>
      <c r="B1073" s="193" t="s">
        <v>1193</v>
      </c>
      <c r="C1073" s="14" t="s">
        <v>129</v>
      </c>
      <c r="D1073" s="113">
        <f>IF(Table10[[#This Row],[Current Age]]&gt;19,"Men's",IF(E1073&gt;15,"U19",IF(E1073&gt;13,"U15",IF(E1073&gt;11,"U13",IF(E1073&gt;0,"U11",0)))))</f>
        <v>0</v>
      </c>
      <c r="E1073" s="113">
        <f>IFERROR(IF(Table10[[#This Row],[Year]]&gt;0,$E$1-Table10[[#This Row],[Year]],0),"")</f>
        <v>0</v>
      </c>
    </row>
    <row r="1074" spans="1:9">
      <c r="A1074" s="178">
        <v>2071</v>
      </c>
      <c r="B1074" s="194" t="s">
        <v>1194</v>
      </c>
      <c r="C1074" s="195" t="s">
        <v>129</v>
      </c>
      <c r="D1074" s="113">
        <f>IF(Table10[[#This Row],[Current Age]]&gt;19,"Men's",IF(E1074&gt;15,"U19",IF(E1074&gt;13,"U15",IF(E1074&gt;11,"U13",IF(E1074&gt;0,"U11",0)))))</f>
        <v>0</v>
      </c>
      <c r="E1074" s="113">
        <f>IFERROR(IF(Table10[[#This Row],[Year]]&gt;0,$E$1-Table10[[#This Row],[Year]],0),"")</f>
        <v>0</v>
      </c>
    </row>
    <row r="1075" spans="1:9">
      <c r="A1075" s="18">
        <v>2072</v>
      </c>
      <c r="B1075" s="193" t="s">
        <v>1195</v>
      </c>
      <c r="C1075" s="14" t="s">
        <v>129</v>
      </c>
      <c r="D1075" s="113">
        <f>IF(Table10[[#This Row],[Current Age]]&gt;19,"Men's",IF(E1075&gt;15,"U19",IF(E1075&gt;13,"U15",IF(E1075&gt;11,"U13",IF(E1075&gt;0,"U11",0)))))</f>
        <v>0</v>
      </c>
      <c r="E1075" s="113">
        <f>IFERROR(IF(Table10[[#This Row],[Year]]&gt;0,$E$1-Table10[[#This Row],[Year]],0),"")</f>
        <v>0</v>
      </c>
    </row>
    <row r="1076" spans="1:9">
      <c r="A1076" s="178">
        <v>2073</v>
      </c>
      <c r="B1076" s="194" t="s">
        <v>1196</v>
      </c>
      <c r="C1076" s="195" t="s">
        <v>129</v>
      </c>
      <c r="D1076" s="113">
        <f>IF(Table10[[#This Row],[Current Age]]&gt;19,"Men's",IF(E1076&gt;15,"U19",IF(E1076&gt;13,"U15",IF(E1076&gt;11,"U13",IF(E1076&gt;0,"U11",0)))))</f>
        <v>0</v>
      </c>
      <c r="E1076" s="113">
        <f>IFERROR(IF(Table10[[#This Row],[Year]]&gt;0,$E$1-Table10[[#This Row],[Year]],0),"")</f>
        <v>0</v>
      </c>
    </row>
    <row r="1077" spans="1:9">
      <c r="A1077" s="18">
        <v>2074</v>
      </c>
      <c r="B1077" s="193" t="s">
        <v>1197</v>
      </c>
      <c r="C1077" s="14" t="s">
        <v>129</v>
      </c>
      <c r="D1077" s="113">
        <f>IF(Table10[[#This Row],[Current Age]]&gt;19,"Men's",IF(E1077&gt;15,"U19",IF(E1077&gt;13,"U15",IF(E1077&gt;11,"U13",IF(E1077&gt;0,"U11",0)))))</f>
        <v>0</v>
      </c>
      <c r="E1077" s="113">
        <f>IFERROR(IF(Table10[[#This Row],[Year]]&gt;0,$E$1-Table10[[#This Row],[Year]],0),"")</f>
        <v>0</v>
      </c>
    </row>
    <row r="1078" spans="1:9">
      <c r="A1078" s="178">
        <v>2075</v>
      </c>
      <c r="B1078" s="194" t="s">
        <v>1198</v>
      </c>
      <c r="C1078" s="195" t="s">
        <v>129</v>
      </c>
      <c r="D1078" s="113">
        <f>IF(Table10[[#This Row],[Current Age]]&gt;19,"Men's",IF(E1078&gt;15,"U19",IF(E1078&gt;13,"U15",IF(E1078&gt;11,"U13",IF(E1078&gt;0,"U11",0)))))</f>
        <v>0</v>
      </c>
      <c r="E1078" s="113">
        <f>IFERROR(IF(Table10[[#This Row],[Year]]&gt;0,$E$1-Table10[[#This Row],[Year]],0),"")</f>
        <v>0</v>
      </c>
    </row>
    <row r="1079" spans="1:9">
      <c r="A1079" s="18">
        <v>2076</v>
      </c>
      <c r="B1079" s="193" t="s">
        <v>1199</v>
      </c>
      <c r="C1079" s="14" t="s">
        <v>129</v>
      </c>
      <c r="D1079" s="113">
        <f>IF(Table10[[#This Row],[Current Age]]&gt;19,"Men's",IF(E1079&gt;15,"U19",IF(E1079&gt;13,"U15",IF(E1079&gt;11,"U13",IF(E1079&gt;0,"U11",0)))))</f>
        <v>0</v>
      </c>
      <c r="E1079" s="113">
        <f>IFERROR(IF(Table10[[#This Row],[Year]]&gt;0,$E$1-Table10[[#This Row],[Year]],0),"")</f>
        <v>0</v>
      </c>
    </row>
    <row r="1080" spans="1:9">
      <c r="A1080" s="178">
        <v>2077</v>
      </c>
      <c r="B1080" s="194" t="s">
        <v>1200</v>
      </c>
      <c r="C1080" s="195" t="s">
        <v>129</v>
      </c>
      <c r="D1080" s="113">
        <f>IF(Table10[[#This Row],[Current Age]]&gt;19,"Men's",IF(E1080&gt;15,"U19",IF(E1080&gt;13,"U15",IF(E1080&gt;11,"U13",IF(E1080&gt;0,"U11",0)))))</f>
        <v>0</v>
      </c>
      <c r="E1080" s="113">
        <f>IFERROR(IF(Table10[[#This Row],[Year]]&gt;0,$E$1-Table10[[#This Row],[Year]],0),"")</f>
        <v>0</v>
      </c>
    </row>
    <row r="1081" spans="1:9">
      <c r="A1081" s="18">
        <v>2078</v>
      </c>
      <c r="B1081" s="193" t="s">
        <v>1201</v>
      </c>
      <c r="C1081" s="14" t="s">
        <v>129</v>
      </c>
      <c r="D1081" s="113">
        <f>IF(Table10[[#This Row],[Current Age]]&gt;19,"Men's",IF(E1081&gt;15,"U19",IF(E1081&gt;13,"U15",IF(E1081&gt;11,"U13",IF(E1081&gt;0,"U11",0)))))</f>
        <v>0</v>
      </c>
      <c r="E1081" s="113">
        <f>IFERROR(IF(Table10[[#This Row],[Year]]&gt;0,$E$1-Table10[[#This Row],[Year]],0),"")</f>
        <v>0</v>
      </c>
    </row>
    <row r="1082" spans="1:9">
      <c r="A1082" s="178">
        <v>2079</v>
      </c>
      <c r="B1082" s="194" t="s">
        <v>1202</v>
      </c>
      <c r="C1082" s="195" t="s">
        <v>129</v>
      </c>
      <c r="D1082" s="113">
        <f>IF(Table10[[#This Row],[Current Age]]&gt;19,"Men's",IF(E1082&gt;15,"U19",IF(E1082&gt;13,"U15",IF(E1082&gt;11,"U13",IF(E1082&gt;0,"U11",0)))))</f>
        <v>0</v>
      </c>
      <c r="E1082" s="113">
        <f>IFERROR(IF(Table10[[#This Row],[Year]]&gt;0,$E$1-Table10[[#This Row],[Year]],0),"")</f>
        <v>0</v>
      </c>
    </row>
    <row r="1083" spans="1:9">
      <c r="A1083" s="18">
        <v>2080</v>
      </c>
      <c r="B1083" s="193" t="s">
        <v>1203</v>
      </c>
      <c r="C1083" s="14" t="s">
        <v>129</v>
      </c>
      <c r="D1083" s="113">
        <f>IF(Table10[[#This Row],[Current Age]]&gt;19,"Men's",IF(E1083&gt;15,"U19",IF(E1083&gt;13,"U15",IF(E1083&gt;11,"U13",IF(E1083&gt;0,"U11",0)))))</f>
        <v>0</v>
      </c>
      <c r="E1083" s="113">
        <f>IFERROR(IF(Table10[[#This Row],[Year]]&gt;0,$E$1-Table10[[#This Row],[Year]],0),"")</f>
        <v>0</v>
      </c>
    </row>
    <row r="1084" spans="1:9">
      <c r="A1084" s="178">
        <v>2081</v>
      </c>
      <c r="B1084" s="194" t="s">
        <v>1204</v>
      </c>
      <c r="C1084" s="195" t="s">
        <v>129</v>
      </c>
      <c r="D1084" s="113">
        <f>IF(Table10[[#This Row],[Current Age]]&gt;19,"Men's",IF(E1084&gt;15,"U19",IF(E1084&gt;13,"U15",IF(E1084&gt;11,"U13",IF(E1084&gt;0,"U11",0)))))</f>
        <v>0</v>
      </c>
      <c r="E1084" s="113">
        <f>IFERROR(IF(Table10[[#This Row],[Year]]&gt;0,$E$1-Table10[[#This Row],[Year]],0),"")</f>
        <v>0</v>
      </c>
    </row>
    <row r="1085" spans="1:9">
      <c r="A1085" s="18">
        <v>2082</v>
      </c>
      <c r="B1085" s="193" t="s">
        <v>1205</v>
      </c>
      <c r="C1085" s="14" t="s">
        <v>129</v>
      </c>
      <c r="D1085" s="113">
        <f>IF(Table10[[#This Row],[Current Age]]&gt;19,"Men's",IF(E1085&gt;15,"U19",IF(E1085&gt;13,"U15",IF(E1085&gt;11,"U13",IF(E1085&gt;0,"U11",0)))))</f>
        <v>0</v>
      </c>
      <c r="E1085" s="113">
        <f>IFERROR(IF(Table10[[#This Row],[Year]]&gt;0,$E$1-Table10[[#This Row],[Year]],0),"")</f>
        <v>0</v>
      </c>
    </row>
    <row r="1086" spans="1:9">
      <c r="A1086" s="178">
        <v>2083</v>
      </c>
      <c r="B1086" s="194" t="s">
        <v>1206</v>
      </c>
      <c r="C1086" s="195" t="s">
        <v>129</v>
      </c>
      <c r="D1086" s="113">
        <f>IF(Table10[[#This Row],[Current Age]]&gt;19,"Men's",IF(E1086&gt;15,"U19",IF(E1086&gt;13,"U15",IF(E1086&gt;11,"U13",IF(E1086&gt;0,"U11",0)))))</f>
        <v>0</v>
      </c>
      <c r="E1086" s="113">
        <f>IFERROR(IF(Table10[[#This Row],[Year]]&gt;0,$E$1-Table10[[#This Row],[Year]],0),"")</f>
        <v>0</v>
      </c>
      <c r="I1086" s="182" t="s">
        <v>1207</v>
      </c>
    </row>
    <row r="1087" spans="1:9">
      <c r="A1087" s="18">
        <v>2084</v>
      </c>
      <c r="B1087" s="193" t="s">
        <v>1208</v>
      </c>
      <c r="C1087" s="14" t="s">
        <v>129</v>
      </c>
      <c r="D1087" s="113">
        <f>IF(Table10[[#This Row],[Current Age]]&gt;19,"Men's",IF(E1087&gt;15,"U19",IF(E1087&gt;13,"U15",IF(E1087&gt;11,"U13",IF(E1087&gt;0,"U11",0)))))</f>
        <v>0</v>
      </c>
      <c r="E1087" s="113">
        <f>IFERROR(IF(Table10[[#This Row],[Year]]&gt;0,$E$1-Table10[[#This Row],[Year]],0),"")</f>
        <v>0</v>
      </c>
    </row>
    <row r="1088" spans="1:9">
      <c r="A1088" s="178">
        <v>2085</v>
      </c>
      <c r="B1088" s="194" t="s">
        <v>1209</v>
      </c>
      <c r="C1088" s="195" t="s">
        <v>129</v>
      </c>
      <c r="D1088" s="113">
        <f>IF(Table10[[#This Row],[Current Age]]&gt;19,"Men's",IF(E1088&gt;15,"U19",IF(E1088&gt;13,"U15",IF(E1088&gt;11,"U13",IF(E1088&gt;0,"U11",0)))))</f>
        <v>0</v>
      </c>
      <c r="E1088" s="113">
        <f>IFERROR(IF(Table10[[#This Row],[Year]]&gt;0,$E$1-Table10[[#This Row],[Year]],0),"")</f>
        <v>0</v>
      </c>
    </row>
    <row r="1089" spans="1:8">
      <c r="A1089" s="18">
        <v>2086</v>
      </c>
      <c r="B1089" s="193" t="s">
        <v>1210</v>
      </c>
      <c r="C1089" s="14" t="s">
        <v>129</v>
      </c>
      <c r="D1089" s="113">
        <f>IF(Table10[[#This Row],[Current Age]]&gt;19,"Men's",IF(E1089&gt;15,"U19",IF(E1089&gt;13,"U15",IF(E1089&gt;11,"U13",IF(E1089&gt;0,"U11",0)))))</f>
        <v>0</v>
      </c>
      <c r="E1089" s="113">
        <f>IFERROR(IF(Table10[[#This Row],[Year]]&gt;0,$E$1-Table10[[#This Row],[Year]],0),"")</f>
        <v>0</v>
      </c>
    </row>
    <row r="1090" spans="1:8">
      <c r="A1090" s="178">
        <v>2087</v>
      </c>
      <c r="B1090" s="194" t="s">
        <v>1211</v>
      </c>
      <c r="C1090" s="195" t="s">
        <v>129</v>
      </c>
      <c r="D1090" s="113">
        <f>IF(Table10[[#This Row],[Current Age]]&gt;19,"Men's",IF(E1090&gt;15,"U19",IF(E1090&gt;13,"U15",IF(E1090&gt;11,"U13",IF(E1090&gt;0,"U11",0)))))</f>
        <v>0</v>
      </c>
      <c r="E1090" s="113">
        <f>IFERROR(IF(Table10[[#This Row],[Year]]&gt;0,$E$1-Table10[[#This Row],[Year]],0),"")</f>
        <v>0</v>
      </c>
    </row>
    <row r="1091" spans="1:8">
      <c r="A1091" s="18">
        <v>2088</v>
      </c>
      <c r="B1091" s="193" t="s">
        <v>1212</v>
      </c>
      <c r="C1091" s="14" t="s">
        <v>129</v>
      </c>
      <c r="D1091" s="113">
        <f>IF(Table10[[#This Row],[Current Age]]&gt;19,"Men's",IF(E1091&gt;15,"U19",IF(E1091&gt;13,"U15",IF(E1091&gt;11,"U13",IF(E1091&gt;0,"U11",0)))))</f>
        <v>0</v>
      </c>
      <c r="E1091" s="113">
        <f>IFERROR(IF(Table10[[#This Row],[Year]]&gt;0,$E$1-Table10[[#This Row],[Year]],0),"")</f>
        <v>0</v>
      </c>
    </row>
    <row r="1092" spans="1:8">
      <c r="A1092" s="178">
        <v>2089</v>
      </c>
      <c r="B1092" s="194" t="s">
        <v>1213</v>
      </c>
      <c r="C1092" s="195" t="s">
        <v>129</v>
      </c>
      <c r="D1092" s="113">
        <f>IF(Table10[[#This Row],[Current Age]]&gt;19,"Men's",IF(E1092&gt;15,"U19",IF(E1092&gt;13,"U15",IF(E1092&gt;11,"U13",IF(E1092&gt;0,"U11",0)))))</f>
        <v>0</v>
      </c>
      <c r="E1092" s="113">
        <f>IFERROR(IF(Table10[[#This Row],[Year]]&gt;0,$E$1-Table10[[#This Row],[Year]],0),"")</f>
        <v>0</v>
      </c>
    </row>
    <row r="1093" spans="1:8">
      <c r="A1093" s="18">
        <v>2090</v>
      </c>
      <c r="B1093" s="193" t="s">
        <v>1214</v>
      </c>
      <c r="C1093" s="14" t="s">
        <v>129</v>
      </c>
      <c r="D1093" s="113">
        <f>IF(Table10[[#This Row],[Current Age]]&gt;19,"Men's",IF(E1093&gt;15,"U19",IF(E1093&gt;13,"U15",IF(E1093&gt;11,"U13",IF(E1093&gt;0,"U11",0)))))</f>
        <v>0</v>
      </c>
      <c r="E1093" s="113">
        <f>IFERROR(IF(Table10[[#This Row],[Year]]&gt;0,$E$1-Table10[[#This Row],[Year]],0),"")</f>
        <v>0</v>
      </c>
    </row>
    <row r="1094" spans="1:8">
      <c r="A1094" s="178">
        <v>2091</v>
      </c>
      <c r="B1094" s="194" t="s">
        <v>1215</v>
      </c>
      <c r="C1094" s="195" t="s">
        <v>129</v>
      </c>
      <c r="D1094" s="113">
        <f>IF(Table10[[#This Row],[Current Age]]&gt;19,"Men's",IF(E1094&gt;15,"U19",IF(E1094&gt;13,"U15",IF(E1094&gt;11,"U13",IF(E1094&gt;0,"U11",0)))))</f>
        <v>0</v>
      </c>
      <c r="E1094" s="113">
        <f>IFERROR(IF(Table10[[#This Row],[Year]]&gt;0,$E$1-Table10[[#This Row],[Year]],0),"")</f>
        <v>0</v>
      </c>
    </row>
    <row r="1095" spans="1:8">
      <c r="A1095" s="18">
        <v>2092</v>
      </c>
      <c r="B1095" s="193" t="s">
        <v>1216</v>
      </c>
      <c r="C1095" s="14" t="s">
        <v>129</v>
      </c>
      <c r="D1095" s="113">
        <f>IF(Table10[[#This Row],[Current Age]]&gt;19,"Men's",IF(E1095&gt;15,"U19",IF(E1095&gt;13,"U15",IF(E1095&gt;11,"U13",IF(E1095&gt;0,"U11",0)))))</f>
        <v>0</v>
      </c>
      <c r="E1095" s="113">
        <f>IFERROR(IF(Table10[[#This Row],[Year]]&gt;0,$E$1-Table10[[#This Row],[Year]],0),"")</f>
        <v>0</v>
      </c>
    </row>
    <row r="1096" spans="1:8">
      <c r="A1096" s="178">
        <v>2093</v>
      </c>
      <c r="B1096" s="194" t="s">
        <v>1217</v>
      </c>
      <c r="C1096" s="195" t="s">
        <v>129</v>
      </c>
      <c r="D1096" s="113">
        <f>IF(Table10[[#This Row],[Current Age]]&gt;19,"Men's",IF(E1096&gt;15,"U19",IF(E1096&gt;13,"U15",IF(E1096&gt;11,"U13",IF(E1096&gt;0,"U11",0)))))</f>
        <v>0</v>
      </c>
      <c r="E1096" s="113">
        <f>IFERROR(IF(Table10[[#This Row],[Year]]&gt;0,$E$1-Table10[[#This Row],[Year]],0),"")</f>
        <v>0</v>
      </c>
    </row>
    <row r="1097" spans="1:8">
      <c r="A1097" s="18">
        <v>2094</v>
      </c>
      <c r="B1097" s="193" t="s">
        <v>1218</v>
      </c>
      <c r="C1097" s="14" t="s">
        <v>129</v>
      </c>
      <c r="D1097" s="113">
        <f>IF(Table10[[#This Row],[Current Age]]&gt;19,"Men's",IF(E1097&gt;15,"U19",IF(E1097&gt;13,"U15",IF(E1097&gt;11,"U13",IF(E1097&gt;0,"U11",0)))))</f>
        <v>0</v>
      </c>
      <c r="E1097" s="113">
        <f>IFERROR(IF(Table10[[#This Row],[Year]]&gt;0,$E$1-Table10[[#This Row],[Year]],0),"")</f>
        <v>0</v>
      </c>
    </row>
    <row r="1098" spans="1:8">
      <c r="A1098" s="178">
        <v>2095</v>
      </c>
      <c r="B1098" s="194" t="s">
        <v>1219</v>
      </c>
      <c r="C1098" s="195" t="s">
        <v>132</v>
      </c>
      <c r="D1098" s="113">
        <f>IF(Table10[[#This Row],[Current Age]]&gt;19,"Men's",IF(E1098&gt;15,"U19",IF(E1098&gt;13,"U15",IF(E1098&gt;11,"U13",IF(E1098&gt;0,"U11",0)))))</f>
        <v>0</v>
      </c>
      <c r="E1098" s="113">
        <f>IFERROR(IF(Table10[[#This Row],[Year]]&gt;0,$E$1-Table10[[#This Row],[Year]],0),"")</f>
        <v>0</v>
      </c>
    </row>
    <row r="1099" spans="1:8">
      <c r="A1099" s="18">
        <v>2096</v>
      </c>
      <c r="B1099" s="193" t="s">
        <v>1220</v>
      </c>
      <c r="C1099" s="14" t="s">
        <v>17</v>
      </c>
      <c r="D1099" s="113">
        <f>IF(Table10[[#This Row],[Current Age]]&gt;19,"Men's",IF(E1099&gt;15,"U19",IF(E1099&gt;13,"U15",IF(E1099&gt;11,"U13",IF(E1099&gt;0,"U11",0)))))</f>
        <v>0</v>
      </c>
      <c r="E1099" s="113">
        <f>IFERROR(IF(Table10[[#This Row],[Year]]&gt;0,$E$1-Table10[[#This Row],[Year]],0),"")</f>
        <v>0</v>
      </c>
    </row>
    <row r="1100" spans="1:8">
      <c r="A1100" s="178">
        <v>2097</v>
      </c>
      <c r="B1100" s="194" t="s">
        <v>1221</v>
      </c>
      <c r="C1100" s="195" t="s">
        <v>17</v>
      </c>
      <c r="D1100" s="113">
        <f>IF(Table10[[#This Row],[Current Age]]&gt;19,"Men's",IF(E1100&gt;15,"U19",IF(E1100&gt;13,"U15",IF(E1100&gt;11,"U13",IF(E1100&gt;0,"U11",0)))))</f>
        <v>0</v>
      </c>
      <c r="E1100" s="113">
        <f>IFERROR(IF(Table10[[#This Row],[Year]]&gt;0,$E$1-Table10[[#This Row],[Year]],0),"")</f>
        <v>0</v>
      </c>
    </row>
    <row r="1101" spans="1:8">
      <c r="A1101" s="18">
        <v>2098</v>
      </c>
      <c r="B1101" s="193" t="s">
        <v>1222</v>
      </c>
      <c r="C1101" s="14" t="s">
        <v>17</v>
      </c>
      <c r="D1101" s="113" t="str">
        <f>IF(Table10[[#This Row],[Current Age]]&gt;19,"Men's",IF(E1101&gt;15,"U19",IF(E1101&gt;13,"U15",IF(E1101&gt;11,"U13",IF(E1101&gt;0,"U11",0)))))</f>
        <v>U19</v>
      </c>
      <c r="E1101" s="113">
        <f>IFERROR(IF(Table10[[#This Row],[Year]]&gt;0,$E$1-Table10[[#This Row],[Year]],0),"")</f>
        <v>19</v>
      </c>
      <c r="F1101" s="113">
        <v>2006</v>
      </c>
      <c r="G1101" s="113">
        <v>4</v>
      </c>
      <c r="H1101" s="113">
        <v>5</v>
      </c>
    </row>
    <row r="1102" spans="1:8">
      <c r="A1102" s="178">
        <v>2099</v>
      </c>
      <c r="B1102" s="194" t="s">
        <v>1223</v>
      </c>
      <c r="C1102" s="195" t="s">
        <v>17</v>
      </c>
      <c r="D1102" s="113">
        <f>IF(Table10[[#This Row],[Current Age]]&gt;19,"Men's",IF(E1102&gt;15,"U19",IF(E1102&gt;13,"U15",IF(E1102&gt;11,"U13",IF(E1102&gt;0,"U11",0)))))</f>
        <v>0</v>
      </c>
      <c r="E1102" s="113">
        <f>IFERROR(IF(Table10[[#This Row],[Year]]&gt;0,$E$1-Table10[[#This Row],[Year]],0),"")</f>
        <v>0</v>
      </c>
    </row>
    <row r="1103" spans="1:8">
      <c r="A1103" s="18">
        <v>2100</v>
      </c>
      <c r="B1103" s="193" t="s">
        <v>1224</v>
      </c>
      <c r="C1103" s="14" t="s">
        <v>17</v>
      </c>
      <c r="D1103" s="113">
        <f>IF(Table10[[#This Row],[Current Age]]&gt;19,"Men's",IF(E1103&gt;15,"U19",IF(E1103&gt;13,"U15",IF(E1103&gt;11,"U13",IF(E1103&gt;0,"U11",0)))))</f>
        <v>0</v>
      </c>
      <c r="E1103" s="113">
        <f>IFERROR(IF(Table10[[#This Row],[Year]]&gt;0,$E$1-Table10[[#This Row],[Year]],0),"")</f>
        <v>0</v>
      </c>
    </row>
    <row r="1104" spans="1:8">
      <c r="A1104" s="178">
        <v>2101</v>
      </c>
      <c r="B1104" s="194" t="s">
        <v>1225</v>
      </c>
      <c r="C1104" s="195" t="s">
        <v>17</v>
      </c>
      <c r="D1104" s="113">
        <f>IF(Table10[[#This Row],[Current Age]]&gt;19,"Men's",IF(E1104&gt;15,"U19",IF(E1104&gt;13,"U15",IF(E1104&gt;11,"U13",IF(E1104&gt;0,"U11",0)))))</f>
        <v>0</v>
      </c>
      <c r="E1104" s="113">
        <f>IFERROR(IF(Table10[[#This Row],[Year]]&gt;0,$E$1-Table10[[#This Row],[Year]],0),"")</f>
        <v>0</v>
      </c>
    </row>
    <row r="1105" spans="1:8">
      <c r="A1105" s="18">
        <v>2102</v>
      </c>
      <c r="B1105" s="193" t="s">
        <v>1226</v>
      </c>
      <c r="C1105" s="14" t="s">
        <v>17</v>
      </c>
      <c r="D1105" s="113">
        <f>IF(Table10[[#This Row],[Current Age]]&gt;19,"Men's",IF(E1105&gt;15,"U19",IF(E1105&gt;13,"U15",IF(E1105&gt;11,"U13",IF(E1105&gt;0,"U11",0)))))</f>
        <v>0</v>
      </c>
      <c r="E1105" s="113">
        <f>IFERROR(IF(Table10[[#This Row],[Year]]&gt;0,$E$1-Table10[[#This Row],[Year]],0),"")</f>
        <v>0</v>
      </c>
    </row>
    <row r="1106" spans="1:8">
      <c r="A1106" s="178">
        <v>2103</v>
      </c>
      <c r="B1106" s="194" t="s">
        <v>1227</v>
      </c>
      <c r="C1106" s="195" t="s">
        <v>17</v>
      </c>
      <c r="D1106" s="113">
        <f>IF(Table10[[#This Row],[Current Age]]&gt;19,"Men's",IF(E1106&gt;15,"U19",IF(E1106&gt;13,"U15",IF(E1106&gt;11,"U13",IF(E1106&gt;0,"U11",0)))))</f>
        <v>0</v>
      </c>
      <c r="E1106" s="113">
        <f>IFERROR(IF(Table10[[#This Row],[Year]]&gt;0,$E$1-Table10[[#This Row],[Year]],0),"")</f>
        <v>0</v>
      </c>
    </row>
    <row r="1107" spans="1:8">
      <c r="A1107" s="18">
        <v>2104</v>
      </c>
      <c r="B1107" s="193" t="s">
        <v>1228</v>
      </c>
      <c r="C1107" s="14" t="s">
        <v>17</v>
      </c>
      <c r="D1107" s="113">
        <f>IF(Table10[[#This Row],[Current Age]]&gt;19,"Men's",IF(E1107&gt;15,"U19",IF(E1107&gt;13,"U15",IF(E1107&gt;11,"U13",IF(E1107&gt;0,"U11",0)))))</f>
        <v>0</v>
      </c>
      <c r="E1107" s="113">
        <f>IFERROR(IF(Table10[[#This Row],[Year]]&gt;0,$E$1-Table10[[#This Row],[Year]],0),"")</f>
        <v>0</v>
      </c>
    </row>
    <row r="1108" spans="1:8">
      <c r="A1108" s="178">
        <v>2105</v>
      </c>
      <c r="B1108" s="194" t="s">
        <v>1229</v>
      </c>
      <c r="C1108" s="195" t="s">
        <v>17</v>
      </c>
      <c r="D1108" s="113">
        <f>IF(Table10[[#This Row],[Current Age]]&gt;19,"Men's",IF(E1108&gt;15,"U19",IF(E1108&gt;13,"U15",IF(E1108&gt;11,"U13",IF(E1108&gt;0,"U11",0)))))</f>
        <v>0</v>
      </c>
      <c r="E1108" s="113">
        <f>IFERROR(IF(Table10[[#This Row],[Year]]&gt;0,$E$1-Table10[[#This Row],[Year]],0),"")</f>
        <v>0</v>
      </c>
    </row>
    <row r="1109" spans="1:8">
      <c r="A1109" s="18">
        <v>2106</v>
      </c>
      <c r="B1109" s="193" t="s">
        <v>1230</v>
      </c>
      <c r="C1109" s="14" t="s">
        <v>17</v>
      </c>
      <c r="D1109" s="113">
        <f>IF(Table10[[#This Row],[Current Age]]&gt;19,"Men's",IF(E1109&gt;15,"U19",IF(E1109&gt;13,"U15",IF(E1109&gt;11,"U13",IF(E1109&gt;0,"U11",0)))))</f>
        <v>0</v>
      </c>
      <c r="E1109" s="113">
        <f>IFERROR(IF(Table10[[#This Row],[Year]]&gt;0,$E$1-Table10[[#This Row],[Year]],0),"")</f>
        <v>0</v>
      </c>
    </row>
    <row r="1110" spans="1:8">
      <c r="A1110" s="178">
        <v>2107</v>
      </c>
      <c r="B1110" s="194" t="s">
        <v>1231</v>
      </c>
      <c r="C1110" s="195" t="s">
        <v>17</v>
      </c>
      <c r="D1110" s="113">
        <f>IF(Table10[[#This Row],[Current Age]]&gt;19,"Men's",IF(E1110&gt;15,"U19",IF(E1110&gt;13,"U15",IF(E1110&gt;11,"U13",IF(E1110&gt;0,"U11",0)))))</f>
        <v>0</v>
      </c>
      <c r="E1110" s="113">
        <f>IFERROR(IF(Table10[[#This Row],[Year]]&gt;0,$E$1-Table10[[#This Row],[Year]],0),"")</f>
        <v>0</v>
      </c>
    </row>
    <row r="1111" spans="1:8">
      <c r="A1111" s="18">
        <v>2108</v>
      </c>
      <c r="B1111" s="193" t="s">
        <v>1232</v>
      </c>
      <c r="C1111" s="14" t="s">
        <v>17</v>
      </c>
      <c r="D1111" s="113">
        <f>IF(Table10[[#This Row],[Current Age]]&gt;19,"Men's",IF(E1111&gt;15,"U19",IF(E1111&gt;13,"U15",IF(E1111&gt;11,"U13",IF(E1111&gt;0,"U11",0)))))</f>
        <v>0</v>
      </c>
      <c r="E1111" s="113">
        <f>IFERROR(IF(Table10[[#This Row],[Year]]&gt;0,$E$1-Table10[[#This Row],[Year]],0),"")</f>
        <v>0</v>
      </c>
    </row>
    <row r="1112" spans="1:8">
      <c r="A1112" s="178">
        <v>2109</v>
      </c>
      <c r="B1112" s="194" t="s">
        <v>1233</v>
      </c>
      <c r="C1112" s="195" t="s">
        <v>17</v>
      </c>
      <c r="D1112" s="113">
        <f>IF(Table10[[#This Row],[Current Age]]&gt;19,"Men's",IF(E1112&gt;15,"U19",IF(E1112&gt;13,"U15",IF(E1112&gt;11,"U13",IF(E1112&gt;0,"U11",0)))))</f>
        <v>0</v>
      </c>
      <c r="E1112" s="113">
        <f>IFERROR(IF(Table10[[#This Row],[Year]]&gt;0,$E$1-Table10[[#This Row],[Year]],0),"")</f>
        <v>0</v>
      </c>
    </row>
    <row r="1113" spans="1:8">
      <c r="A1113" s="18">
        <v>2110</v>
      </c>
      <c r="B1113" s="193" t="s">
        <v>1234</v>
      </c>
      <c r="C1113" s="14" t="s">
        <v>17</v>
      </c>
      <c r="D1113" s="113">
        <f>IF(Table10[[#This Row],[Current Age]]&gt;19,"Men's",IF(E1113&gt;15,"U19",IF(E1113&gt;13,"U15",IF(E1113&gt;11,"U13",IF(E1113&gt;0,"U11",0)))))</f>
        <v>0</v>
      </c>
      <c r="E1113" s="113">
        <f>IFERROR(IF(Table10[[#This Row],[Year]]&gt;0,$E$1-Table10[[#This Row],[Year]],0),"")</f>
        <v>0</v>
      </c>
    </row>
    <row r="1114" spans="1:8">
      <c r="A1114" s="178">
        <v>2111</v>
      </c>
      <c r="B1114" s="194" t="s">
        <v>1235</v>
      </c>
      <c r="C1114" s="195" t="s">
        <v>17</v>
      </c>
      <c r="D1114" s="113">
        <f>IF(Table10[[#This Row],[Current Age]]&gt;19,"Men's",IF(E1114&gt;15,"U19",IF(E1114&gt;13,"U15",IF(E1114&gt;11,"U13",IF(E1114&gt;0,"U11",0)))))</f>
        <v>0</v>
      </c>
      <c r="E1114" s="113">
        <f>IFERROR(IF(Table10[[#This Row],[Year]]&gt;0,$E$1-Table10[[#This Row],[Year]],0),"")</f>
        <v>0</v>
      </c>
    </row>
    <row r="1115" spans="1:8">
      <c r="A1115" s="18">
        <v>2112</v>
      </c>
      <c r="B1115" s="193" t="s">
        <v>1236</v>
      </c>
      <c r="C1115" s="14" t="s">
        <v>17</v>
      </c>
      <c r="D1115" s="113">
        <f>IF(Table10[[#This Row],[Current Age]]&gt;19,"Men's",IF(E1115&gt;15,"U19",IF(E1115&gt;13,"U15",IF(E1115&gt;11,"U13",IF(E1115&gt;0,"U11",0)))))</f>
        <v>0</v>
      </c>
      <c r="E1115" s="113">
        <f>IFERROR(IF(Table10[[#This Row],[Year]]&gt;0,$E$1-Table10[[#This Row],[Year]],0),"")</f>
        <v>0</v>
      </c>
    </row>
    <row r="1116" spans="1:8">
      <c r="A1116" s="178">
        <v>2113</v>
      </c>
      <c r="B1116" s="185" t="s">
        <v>1237</v>
      </c>
      <c r="C1116" s="179" t="s">
        <v>17</v>
      </c>
      <c r="D1116" s="113">
        <f>IF(Table10[[#This Row],[Current Age]]&gt;19,"Men's",IF(E1116&gt;15,"U19",IF(E1116&gt;13,"U15",IF(E1116&gt;11,"U13",IF(E1116&gt;0,"U11",0)))))</f>
        <v>0</v>
      </c>
      <c r="E1116" s="113">
        <f>IFERROR(IF(Table10[[#This Row],[Year]]&gt;0,$E$1-Table10[[#This Row],[Year]],0),"")</f>
        <v>0</v>
      </c>
    </row>
    <row r="1117" spans="1:8">
      <c r="A1117" s="18">
        <v>2114</v>
      </c>
      <c r="B1117" s="186" t="s">
        <v>1238</v>
      </c>
      <c r="C1117" s="17" t="s">
        <v>17</v>
      </c>
      <c r="D1117" s="113">
        <f>IF(Table10[[#This Row],[Current Age]]&gt;19,"Men's",IF(E1117&gt;15,"U19",IF(E1117&gt;13,"U15",IF(E1117&gt;11,"U13",IF(E1117&gt;0,"U11",0)))))</f>
        <v>0</v>
      </c>
      <c r="E1117" s="113">
        <f>IFERROR(IF(Table10[[#This Row],[Year]]&gt;0,$E$1-Table10[[#This Row],[Year]],0),"")</f>
        <v>0</v>
      </c>
    </row>
    <row r="1118" spans="1:8">
      <c r="A1118" s="178">
        <v>2115</v>
      </c>
      <c r="B1118" s="185" t="s">
        <v>1239</v>
      </c>
      <c r="C1118" s="179" t="s">
        <v>17</v>
      </c>
      <c r="D1118" s="113">
        <f>IF(Table10[[#This Row],[Current Age]]&gt;19,"Men's",IF(E1118&gt;15,"U19",IF(E1118&gt;13,"U15",IF(E1118&gt;11,"U13",IF(E1118&gt;0,"U11",0)))))</f>
        <v>0</v>
      </c>
      <c r="E1118" s="113">
        <f>IFERROR(IF(Table10[[#This Row],[Year]]&gt;0,$E$1-Table10[[#This Row],[Year]],0),"")</f>
        <v>0</v>
      </c>
    </row>
    <row r="1119" spans="1:8">
      <c r="A1119" s="18">
        <v>2116</v>
      </c>
      <c r="B1119" s="186" t="s">
        <v>1240</v>
      </c>
      <c r="C1119" s="17" t="s">
        <v>412</v>
      </c>
      <c r="D1119" s="113" t="str">
        <f>IF(Table10[[#This Row],[Current Age]]&gt;19,"Men's",IF(E1119&gt;15,"U19",IF(E1119&gt;13,"U15",IF(E1119&gt;11,"U13",IF(E1119&gt;0,"U11",0)))))</f>
        <v>Men's</v>
      </c>
      <c r="E1119" s="113">
        <f>IFERROR(IF(Table10[[#This Row],[Year]]&gt;0,$E$1-Table10[[#This Row],[Year]],0),"")</f>
        <v>24</v>
      </c>
      <c r="F1119" s="113">
        <v>2001</v>
      </c>
      <c r="G1119" s="113">
        <v>5</v>
      </c>
      <c r="H1119" s="113">
        <v>30</v>
      </c>
    </row>
    <row r="1120" spans="1:8">
      <c r="A1120" s="178">
        <v>2117</v>
      </c>
      <c r="B1120" s="185" t="s">
        <v>1241</v>
      </c>
      <c r="C1120" s="179" t="s">
        <v>412</v>
      </c>
      <c r="D1120" s="113" t="str">
        <f>IF(Table10[[#This Row],[Current Age]]&gt;19,"Men's",IF(E1120&gt;15,"U19",IF(E1120&gt;13,"U15",IF(E1120&gt;11,"U13",IF(E1120&gt;0,"U11",0)))))</f>
        <v>Men's</v>
      </c>
      <c r="E1120" s="113">
        <f>IFERROR(IF(Table10[[#This Row],[Year]]&gt;0,$E$1-Table10[[#This Row],[Year]],0),"")</f>
        <v>20</v>
      </c>
      <c r="F1120" s="113">
        <v>2005</v>
      </c>
      <c r="G1120" s="113">
        <v>9</v>
      </c>
      <c r="H1120" s="113">
        <v>15</v>
      </c>
    </row>
    <row r="1121" spans="1:8">
      <c r="A1121" s="18">
        <v>2118</v>
      </c>
      <c r="B1121" s="186" t="s">
        <v>1242</v>
      </c>
      <c r="C1121" s="17" t="s">
        <v>412</v>
      </c>
      <c r="D1121" s="113" t="str">
        <f>IF(Table10[[#This Row],[Current Age]]&gt;19,"Men's",IF(E1121&gt;15,"U19",IF(E1121&gt;13,"U15",IF(E1121&gt;11,"U13",IF(E1121&gt;0,"U11",0)))))</f>
        <v>Men's</v>
      </c>
      <c r="E1121" s="113">
        <f>IFERROR(IF(Table10[[#This Row],[Year]]&gt;0,$E$1-Table10[[#This Row],[Year]],0),"")</f>
        <v>22</v>
      </c>
      <c r="F1121" s="113">
        <v>2003</v>
      </c>
      <c r="G1121" s="113">
        <v>3</v>
      </c>
      <c r="H1121" s="113">
        <v>2</v>
      </c>
    </row>
    <row r="1122" spans="1:8">
      <c r="A1122" s="178">
        <v>2119</v>
      </c>
      <c r="B1122" s="185" t="s">
        <v>1243</v>
      </c>
      <c r="C1122" s="179" t="s">
        <v>412</v>
      </c>
      <c r="D1122" s="113" t="str">
        <f>IF(Table10[[#This Row],[Current Age]]&gt;19,"Men's",IF(E1122&gt;15,"U19",IF(E1122&gt;13,"U15",IF(E1122&gt;11,"U13",IF(E1122&gt;0,"U11",0)))))</f>
        <v>Men's</v>
      </c>
      <c r="E1122" s="113">
        <f>IFERROR(IF(Table10[[#This Row],[Year]]&gt;0,$E$1-Table10[[#This Row],[Year]],0),"")</f>
        <v>22</v>
      </c>
      <c r="F1122" s="113">
        <v>2003</v>
      </c>
      <c r="G1122" s="113">
        <v>4</v>
      </c>
      <c r="H1122" s="113">
        <v>16</v>
      </c>
    </row>
    <row r="1123" spans="1:8">
      <c r="A1123" s="18">
        <v>2120</v>
      </c>
      <c r="B1123" s="186" t="s">
        <v>1244</v>
      </c>
      <c r="C1123" s="14" t="s">
        <v>17</v>
      </c>
      <c r="D1123" s="113" t="str">
        <f>IF(Table10[[#This Row],[Current Age]]&gt;19,"Men's",IF(E1123&gt;15,"U19",IF(E1123&gt;13,"U15",IF(E1123&gt;11,"U13",IF(E1123&gt;0,"U11",0)))))</f>
        <v>U19</v>
      </c>
      <c r="E1123" s="113">
        <f>IFERROR(IF(Table10[[#This Row],[Year]]&gt;0,$E$1-Table10[[#This Row],[Year]],0),"")</f>
        <v>16</v>
      </c>
      <c r="F1123" s="113">
        <v>2009</v>
      </c>
      <c r="G1123" s="113">
        <v>7</v>
      </c>
      <c r="H1123" s="113">
        <v>11</v>
      </c>
    </row>
    <row r="1124" spans="1:8">
      <c r="A1124" s="178">
        <v>2121</v>
      </c>
      <c r="B1124" s="198" t="s">
        <v>1245</v>
      </c>
      <c r="C1124" s="179" t="s">
        <v>149</v>
      </c>
      <c r="D1124" s="113">
        <f>IF(Table10[[#This Row],[Current Age]]&gt;19,"Men's",IF(E1124&gt;15,"U19",IF(E1124&gt;13,"U15",IF(E1124&gt;11,"U13",IF(E1124&gt;0,"U11",0)))))</f>
        <v>0</v>
      </c>
      <c r="E1124" s="113">
        <f>IFERROR(IF(Table10[[#This Row],[Year]]&gt;0,$E$1-Table10[[#This Row],[Year]],0),"")</f>
        <v>0</v>
      </c>
    </row>
    <row r="1125" spans="1:8">
      <c r="A1125" s="18">
        <v>2122</v>
      </c>
      <c r="B1125" s="199" t="s">
        <v>1246</v>
      </c>
      <c r="C1125" s="17" t="s">
        <v>149</v>
      </c>
      <c r="D1125" s="113">
        <f>IF(Table10[[#This Row],[Current Age]]&gt;19,"Men's",IF(E1125&gt;15,"U19",IF(E1125&gt;13,"U15",IF(E1125&gt;11,"U13",IF(E1125&gt;0,"U11",0)))))</f>
        <v>0</v>
      </c>
      <c r="E1125" s="113">
        <f>IFERROR(IF(Table10[[#This Row],[Year]]&gt;0,$E$1-Table10[[#This Row],[Year]],0),"")</f>
        <v>0</v>
      </c>
    </row>
    <row r="1126" spans="1:8">
      <c r="A1126" s="178">
        <v>2123</v>
      </c>
      <c r="B1126" s="198" t="s">
        <v>1247</v>
      </c>
      <c r="C1126" s="179" t="s">
        <v>149</v>
      </c>
      <c r="D1126" s="113">
        <f>IF(Table10[[#This Row],[Current Age]]&gt;19,"Men's",IF(E1126&gt;15,"U19",IF(E1126&gt;13,"U15",IF(E1126&gt;11,"U13",IF(E1126&gt;0,"U11",0)))))</f>
        <v>0</v>
      </c>
      <c r="E1126" s="113">
        <f>IFERROR(IF(Table10[[#This Row],[Year]]&gt;0,$E$1-Table10[[#This Row],[Year]],0),"")</f>
        <v>0</v>
      </c>
    </row>
    <row r="1127" spans="1:8">
      <c r="A1127" s="18">
        <v>2124</v>
      </c>
      <c r="B1127" s="199" t="s">
        <v>1248</v>
      </c>
      <c r="C1127" s="17" t="s">
        <v>149</v>
      </c>
      <c r="D1127" s="113">
        <f>IF(Table10[[#This Row],[Current Age]]&gt;19,"Men's",IF(E1127&gt;15,"U19",IF(E1127&gt;13,"U15",IF(E1127&gt;11,"U13",IF(E1127&gt;0,"U11",0)))))</f>
        <v>0</v>
      </c>
      <c r="E1127" s="113">
        <f>IFERROR(IF(Table10[[#This Row],[Year]]&gt;0,$E$1-Table10[[#This Row],[Year]],0),"")</f>
        <v>0</v>
      </c>
    </row>
    <row r="1128" spans="1:8">
      <c r="A1128" s="178">
        <v>2125</v>
      </c>
      <c r="B1128" s="198" t="s">
        <v>1249</v>
      </c>
      <c r="C1128" s="179" t="s">
        <v>149</v>
      </c>
      <c r="D1128" s="113">
        <f>IF(Table10[[#This Row],[Current Age]]&gt;19,"Men's",IF(E1128&gt;15,"U19",IF(E1128&gt;13,"U15",IF(E1128&gt;11,"U13",IF(E1128&gt;0,"U11",0)))))</f>
        <v>0</v>
      </c>
      <c r="E1128" s="113">
        <f>IFERROR(IF(Table10[[#This Row],[Year]]&gt;0,$E$1-Table10[[#This Row],[Year]],0),"")</f>
        <v>0</v>
      </c>
    </row>
    <row r="1129" spans="1:8">
      <c r="A1129" s="18">
        <v>2126</v>
      </c>
      <c r="B1129" s="199" t="s">
        <v>1250</v>
      </c>
      <c r="C1129" s="17" t="s">
        <v>149</v>
      </c>
      <c r="D1129" s="113">
        <f>IF(Table10[[#This Row],[Current Age]]&gt;19,"Men's",IF(E1129&gt;15,"U19",IF(E1129&gt;13,"U15",IF(E1129&gt;11,"U13",IF(E1129&gt;0,"U11",0)))))</f>
        <v>0</v>
      </c>
      <c r="E1129" s="113">
        <f>IFERROR(IF(Table10[[#This Row],[Year]]&gt;0,$E$1-Table10[[#This Row],[Year]],0),"")</f>
        <v>0</v>
      </c>
    </row>
    <row r="1130" spans="1:8">
      <c r="A1130" s="178">
        <v>2127</v>
      </c>
      <c r="B1130" s="198" t="s">
        <v>1251</v>
      </c>
      <c r="C1130" s="179" t="s">
        <v>149</v>
      </c>
      <c r="D1130" s="113">
        <f>IF(Table10[[#This Row],[Current Age]]&gt;19,"Men's",IF(E1130&gt;15,"U19",IF(E1130&gt;13,"U15",IF(E1130&gt;11,"U13",IF(E1130&gt;0,"U11",0)))))</f>
        <v>0</v>
      </c>
      <c r="E1130" s="113">
        <f>IFERROR(IF(Table10[[#This Row],[Year]]&gt;0,$E$1-Table10[[#This Row],[Year]],0),"")</f>
        <v>0</v>
      </c>
    </row>
    <row r="1131" spans="1:8">
      <c r="A1131" s="18">
        <v>2128</v>
      </c>
      <c r="B1131" s="199" t="s">
        <v>1252</v>
      </c>
      <c r="C1131" s="17" t="s">
        <v>149</v>
      </c>
      <c r="D1131" s="113">
        <f>IF(Table10[[#This Row],[Current Age]]&gt;19,"Men's",IF(E1131&gt;15,"U19",IF(E1131&gt;13,"U15",IF(E1131&gt;11,"U13",IF(E1131&gt;0,"U11",0)))))</f>
        <v>0</v>
      </c>
      <c r="E1131" s="113">
        <f>IFERROR(IF(Table10[[#This Row],[Year]]&gt;0,$E$1-Table10[[#This Row],[Year]],0),"")</f>
        <v>0</v>
      </c>
    </row>
    <row r="1132" spans="1:8">
      <c r="A1132" s="178">
        <v>2129</v>
      </c>
      <c r="B1132" s="200" t="s">
        <v>1253</v>
      </c>
      <c r="C1132" s="187" t="s">
        <v>210</v>
      </c>
      <c r="D1132" s="113" t="str">
        <f>IF(Table10[[#This Row],[Current Age]]&gt;19,"Men's",IF(E1132&gt;15,"U19",IF(E1132&gt;13,"U15",IF(E1132&gt;11,"U13",IF(E1132&gt;0,"U11",0)))))</f>
        <v>Men's</v>
      </c>
      <c r="E1132" s="113">
        <f>IFERROR(IF(Table10[[#This Row],[Year]]&gt;0,$E$1-Table10[[#This Row],[Year]],0),"")</f>
        <v>25</v>
      </c>
      <c r="F1132" s="113">
        <v>2000</v>
      </c>
      <c r="G1132" s="113">
        <v>4</v>
      </c>
      <c r="H1132" s="113">
        <v>16</v>
      </c>
    </row>
    <row r="1133" spans="1:8">
      <c r="A1133" s="18">
        <v>2130</v>
      </c>
      <c r="B1133" s="201" t="s">
        <v>1254</v>
      </c>
      <c r="C1133" s="202" t="s">
        <v>210</v>
      </c>
      <c r="D1133" s="113" t="str">
        <f>IF(Table10[[#This Row],[Current Age]]&gt;19,"Men's",IF(E1133&gt;15,"U19",IF(E1133&gt;13,"U15",IF(E1133&gt;11,"U13",IF(E1133&gt;0,"U11",0)))))</f>
        <v>Men's</v>
      </c>
      <c r="E1133" s="113">
        <f>IFERROR(IF(Table10[[#This Row],[Year]]&gt;0,$E$1-Table10[[#This Row],[Year]],0),"")</f>
        <v>22</v>
      </c>
      <c r="F1133" s="113">
        <v>2003</v>
      </c>
      <c r="G1133" s="113">
        <v>2</v>
      </c>
      <c r="H1133" s="113">
        <v>10</v>
      </c>
    </row>
    <row r="1134" spans="1:8">
      <c r="A1134" s="178">
        <v>2131</v>
      </c>
      <c r="B1134" s="200" t="s">
        <v>1255</v>
      </c>
      <c r="C1134" s="187" t="s">
        <v>210</v>
      </c>
      <c r="D1134" s="113" t="str">
        <f>IF(Table10[[#This Row],[Current Age]]&gt;19,"Men's",IF(E1134&gt;15,"U19",IF(E1134&gt;13,"U15",IF(E1134&gt;11,"U13",IF(E1134&gt;0,"U11",0)))))</f>
        <v>U19</v>
      </c>
      <c r="E1134" s="113">
        <f>IFERROR(IF(Table10[[#This Row],[Year]]&gt;0,$E$1-Table10[[#This Row],[Year]],0),"")</f>
        <v>16</v>
      </c>
      <c r="F1134" s="113">
        <v>2009</v>
      </c>
      <c r="G1134" s="113">
        <v>4</v>
      </c>
      <c r="H1134" s="113">
        <v>2</v>
      </c>
    </row>
    <row r="1135" spans="1:8">
      <c r="A1135" s="18">
        <v>2132</v>
      </c>
      <c r="B1135" s="201" t="s">
        <v>1256</v>
      </c>
      <c r="C1135" s="202" t="s">
        <v>210</v>
      </c>
      <c r="D1135" s="113" t="str">
        <f>IF(Table10[[#This Row],[Current Age]]&gt;19,"Men's",IF(E1135&gt;15,"U19",IF(E1135&gt;13,"U15",IF(E1135&gt;11,"U13",IF(E1135&gt;0,"U11",0)))))</f>
        <v>Men's</v>
      </c>
      <c r="E1135" s="113">
        <f>IFERROR(IF(Table10[[#This Row],[Year]]&gt;0,$E$1-Table10[[#This Row],[Year]],0),"")</f>
        <v>32</v>
      </c>
      <c r="F1135" s="113">
        <v>1993</v>
      </c>
      <c r="G1135" s="113">
        <v>8</v>
      </c>
      <c r="H1135" s="113">
        <v>15</v>
      </c>
    </row>
    <row r="1136" spans="1:8">
      <c r="A1136" s="178">
        <v>2133</v>
      </c>
      <c r="B1136" s="200" t="s">
        <v>1257</v>
      </c>
      <c r="C1136" s="195" t="s">
        <v>132</v>
      </c>
      <c r="D1136" s="113" t="str">
        <f>IF(Table10[[#This Row],[Current Age]]&gt;19,"Men's",IF(E1136&gt;15,"U19",IF(E1136&gt;13,"U15",IF(E1136&gt;11,"U13",IF(E1136&gt;0,"U11",0)))))</f>
        <v>Men's</v>
      </c>
      <c r="E1136" s="113">
        <f>IFERROR(IF(Table10[[#This Row],[Year]]&gt;0,$E$1-Table10[[#This Row],[Year]],0),"")</f>
        <v>36</v>
      </c>
      <c r="F1136" s="113">
        <v>1989</v>
      </c>
      <c r="G1136" s="113">
        <v>7</v>
      </c>
      <c r="H1136" s="113">
        <v>18</v>
      </c>
    </row>
    <row r="1137" spans="1:8">
      <c r="A1137" s="18">
        <v>2134</v>
      </c>
      <c r="B1137" s="186" t="s">
        <v>1258</v>
      </c>
      <c r="C1137" s="14" t="s">
        <v>68</v>
      </c>
      <c r="D1137" s="113" t="str">
        <f>IF(Table10[[#This Row],[Current Age]]&gt;19,"Men's",IF(E1137&gt;15,"U19",IF(E1137&gt;13,"U15",IF(E1137&gt;11,"U13",IF(E1137&gt;0,"U11",0)))))</f>
        <v>U19</v>
      </c>
      <c r="E1137" s="113">
        <f>IFERROR(IF(Table10[[#This Row],[Year]]&gt;0,$E$1-Table10[[#This Row],[Year]],0),"")</f>
        <v>19</v>
      </c>
      <c r="F1137" s="113">
        <v>2006</v>
      </c>
      <c r="G1137" s="113">
        <v>5</v>
      </c>
      <c r="H1137" s="113">
        <v>9</v>
      </c>
    </row>
    <row r="1138" spans="1:8">
      <c r="A1138" s="178">
        <v>2135</v>
      </c>
      <c r="B1138" s="185" t="s">
        <v>1259</v>
      </c>
      <c r="C1138" s="195" t="s">
        <v>68</v>
      </c>
      <c r="D1138" s="113" t="str">
        <f>IF(Table10[[#This Row],[Current Age]]&gt;19,"Men's",IF(E1138&gt;15,"U19",IF(E1138&gt;13,"U15",IF(E1138&gt;11,"U13",IF(E1138&gt;0,"U11",0)))))</f>
        <v>U19</v>
      </c>
      <c r="E1138" s="113">
        <f>IFERROR(IF(Table10[[#This Row],[Year]]&gt;0,$E$1-Table10[[#This Row],[Year]],0),"")</f>
        <v>17</v>
      </c>
      <c r="F1138" s="113">
        <v>2008</v>
      </c>
      <c r="G1138" s="113">
        <v>6</v>
      </c>
      <c r="H1138" s="113">
        <v>15</v>
      </c>
    </row>
    <row r="1139" spans="1:8">
      <c r="A1139" s="18">
        <v>2136</v>
      </c>
      <c r="B1139" s="186" t="s">
        <v>1260</v>
      </c>
      <c r="C1139" s="14" t="s">
        <v>68</v>
      </c>
      <c r="D1139" s="113" t="str">
        <f>IF(Table10[[#This Row],[Current Age]]&gt;19,"Men's",IF(E1139&gt;15,"U19",IF(E1139&gt;13,"U15",IF(E1139&gt;11,"U13",IF(E1139&gt;0,"U11",0)))))</f>
        <v>U13</v>
      </c>
      <c r="E1139" s="113">
        <f>IFERROR(IF(Table10[[#This Row],[Year]]&gt;0,$E$1-Table10[[#This Row],[Year]],0),"")</f>
        <v>13</v>
      </c>
      <c r="F1139" s="113">
        <v>2012</v>
      </c>
      <c r="G1139" s="113">
        <v>8</v>
      </c>
      <c r="H1139" s="113">
        <v>7</v>
      </c>
    </row>
    <row r="1140" spans="1:8">
      <c r="A1140" s="178">
        <v>2137</v>
      </c>
      <c r="B1140" s="185" t="s">
        <v>1261</v>
      </c>
      <c r="C1140" s="195" t="s">
        <v>68</v>
      </c>
      <c r="D1140" s="113" t="str">
        <f>IF(Table10[[#This Row],[Current Age]]&gt;19,"Men's",IF(E1140&gt;15,"U19",IF(E1140&gt;13,"U15",IF(E1140&gt;11,"U13",IF(E1140&gt;0,"U11",0)))))</f>
        <v>Men's</v>
      </c>
      <c r="E1140" s="113">
        <f>IFERROR(IF(Table10[[#This Row],[Year]]&gt;0,$E$1-Table10[[#This Row],[Year]],0),"")</f>
        <v>23</v>
      </c>
      <c r="F1140" s="113">
        <v>2002</v>
      </c>
      <c r="G1140" s="113">
        <v>11</v>
      </c>
      <c r="H1140" s="113">
        <v>13</v>
      </c>
    </row>
    <row r="1141" spans="1:8">
      <c r="A1141" s="18">
        <v>2138</v>
      </c>
      <c r="B1141" s="186" t="s">
        <v>1262</v>
      </c>
      <c r="C1141" s="14" t="s">
        <v>132</v>
      </c>
      <c r="D1141" s="113" t="str">
        <f>IF(Table10[[#This Row],[Current Age]]&gt;19,"Men's",IF(E1141&gt;15,"U19",IF(E1141&gt;13,"U15",IF(E1141&gt;11,"U13",IF(E1141&gt;0,"U11",0)))))</f>
        <v>Men's</v>
      </c>
      <c r="E1141" s="113">
        <f>IFERROR(IF(Table10[[#This Row],[Year]]&gt;0,$E$1-Table10[[#This Row],[Year]],0),"")</f>
        <v>22</v>
      </c>
      <c r="F1141" s="113">
        <v>2003</v>
      </c>
      <c r="G1141" s="113">
        <v>5</v>
      </c>
      <c r="H1141" s="113">
        <v>26</v>
      </c>
    </row>
    <row r="1142" spans="1:8">
      <c r="A1142" s="178">
        <v>2139</v>
      </c>
      <c r="B1142" s="185" t="s">
        <v>1263</v>
      </c>
      <c r="C1142" s="195" t="s">
        <v>112</v>
      </c>
      <c r="D1142" s="113">
        <f>IF(Table10[[#This Row],[Current Age]]&gt;19,"Men's",IF(E1142&gt;15,"U19",IF(E1142&gt;13,"U15",IF(E1142&gt;11,"U13",IF(E1142&gt;0,"U11",0)))))</f>
        <v>0</v>
      </c>
      <c r="E1142" s="113">
        <f>IFERROR(IF(Table10[[#This Row],[Year]]&gt;0,$E$1-Table10[[#This Row],[Year]],0),"")</f>
        <v>0</v>
      </c>
    </row>
    <row r="1143" spans="1:8">
      <c r="A1143" s="18">
        <v>2140</v>
      </c>
      <c r="B1143" s="186" t="s">
        <v>1264</v>
      </c>
      <c r="C1143" s="14" t="s">
        <v>112</v>
      </c>
      <c r="D1143" s="113" t="str">
        <f>IF(Table10[[#This Row],[Current Age]]&gt;19,"Men's",IF(E1143&gt;15,"U19",IF(E1143&gt;13,"U15",IF(E1143&gt;11,"U13",IF(E1143&gt;0,"U11",0)))))</f>
        <v>Men's</v>
      </c>
      <c r="E1143" s="113">
        <f>IFERROR(IF(Table10[[#This Row],[Year]]&gt;0,$E$1-Table10[[#This Row],[Year]],0),"")</f>
        <v>22</v>
      </c>
      <c r="F1143" s="113">
        <v>2003</v>
      </c>
      <c r="G1143" s="113">
        <v>5</v>
      </c>
      <c r="H1143" s="113">
        <v>27</v>
      </c>
    </row>
    <row r="1144" spans="1:8">
      <c r="A1144" s="178">
        <v>2141</v>
      </c>
      <c r="B1144" s="185" t="s">
        <v>1265</v>
      </c>
      <c r="C1144" s="195" t="s">
        <v>112</v>
      </c>
      <c r="D1144" s="113" t="str">
        <f>IF(Table10[[#This Row],[Current Age]]&gt;19,"Men's",IF(E1144&gt;15,"U19",IF(E1144&gt;13,"U15",IF(E1144&gt;11,"U13",IF(E1144&gt;0,"U11",0)))))</f>
        <v>Men's</v>
      </c>
      <c r="E1144" s="113">
        <f>IFERROR(IF(Table10[[#This Row],[Year]]&gt;0,$E$1-Table10[[#This Row],[Year]],0),"")</f>
        <v>22</v>
      </c>
      <c r="F1144" s="113">
        <v>2003</v>
      </c>
      <c r="G1144" s="113">
        <v>6</v>
      </c>
      <c r="H1144" s="113">
        <v>12</v>
      </c>
    </row>
    <row r="1145" spans="1:8">
      <c r="A1145" s="18">
        <v>2142</v>
      </c>
      <c r="B1145" s="186" t="s">
        <v>1266</v>
      </c>
      <c r="C1145" s="14" t="s">
        <v>112</v>
      </c>
      <c r="D1145" s="113" t="str">
        <f>IF(Table10[[#This Row],[Current Age]]&gt;19,"Men's",IF(E1145&gt;15,"U19",IF(E1145&gt;13,"U15",IF(E1145&gt;11,"U13",IF(E1145&gt;0,"U11",0)))))</f>
        <v>Men's</v>
      </c>
      <c r="E1145" s="113">
        <f>IFERROR(IF(Table10[[#This Row],[Year]]&gt;0,$E$1-Table10[[#This Row],[Year]],0),"")</f>
        <v>25</v>
      </c>
      <c r="F1145" s="113">
        <v>2000</v>
      </c>
      <c r="G1145" s="113">
        <v>6</v>
      </c>
      <c r="H1145" s="113">
        <v>19</v>
      </c>
    </row>
    <row r="1146" spans="1:8">
      <c r="A1146" s="178">
        <v>2143</v>
      </c>
      <c r="B1146" s="185" t="s">
        <v>1267</v>
      </c>
      <c r="C1146" s="195" t="s">
        <v>112</v>
      </c>
      <c r="D1146" s="113" t="str">
        <f>IF(Table10[[#This Row],[Current Age]]&gt;19,"Men's",IF(E1146&gt;15,"U19",IF(E1146&gt;13,"U15",IF(E1146&gt;11,"U13",IF(E1146&gt;0,"U11",0)))))</f>
        <v>Men's</v>
      </c>
      <c r="E1146" s="113">
        <f>IFERROR(IF(Table10[[#This Row],[Year]]&gt;0,$E$1-Table10[[#This Row],[Year]],0),"")</f>
        <v>24</v>
      </c>
      <c r="F1146" s="113">
        <v>2001</v>
      </c>
      <c r="G1146" s="113">
        <v>5</v>
      </c>
      <c r="H1146" s="113">
        <v>30</v>
      </c>
    </row>
    <row r="1147" spans="1:8">
      <c r="A1147" s="18">
        <v>2144</v>
      </c>
      <c r="B1147" s="186" t="s">
        <v>1268</v>
      </c>
      <c r="C1147" s="14" t="s">
        <v>112</v>
      </c>
      <c r="D1147" s="113" t="str">
        <f>IF(Table10[[#This Row],[Current Age]]&gt;19,"Men's",IF(E1147&gt;15,"U19",IF(E1147&gt;13,"U15",IF(E1147&gt;11,"U13",IF(E1147&gt;0,"U11",0)))))</f>
        <v>Men's</v>
      </c>
      <c r="E1147" s="113">
        <f>IFERROR(IF(Table10[[#This Row],[Year]]&gt;0,$E$1-Table10[[#This Row],[Year]],0),"")</f>
        <v>25</v>
      </c>
      <c r="F1147" s="113">
        <v>2000</v>
      </c>
      <c r="G1147" s="113">
        <v>6</v>
      </c>
      <c r="H1147" s="113">
        <v>23</v>
      </c>
    </row>
    <row r="1148" spans="1:8">
      <c r="A1148" s="178">
        <v>2145</v>
      </c>
      <c r="B1148" s="185" t="s">
        <v>1269</v>
      </c>
      <c r="C1148" s="195" t="s">
        <v>112</v>
      </c>
      <c r="D1148" s="113">
        <f>IF(Table10[[#This Row],[Current Age]]&gt;19,"Men's",IF(E1148&gt;15,"U19",IF(E1148&gt;13,"U15",IF(E1148&gt;11,"U13",IF(E1148&gt;0,"U11",0)))))</f>
        <v>0</v>
      </c>
      <c r="E1148" s="113">
        <f>IFERROR(IF(Table10[[#This Row],[Year]]&gt;0,$E$1-Table10[[#This Row],[Year]],0),"")</f>
        <v>0</v>
      </c>
    </row>
    <row r="1149" spans="1:8">
      <c r="A1149" s="18">
        <v>2146</v>
      </c>
      <c r="B1149" s="193" t="s">
        <v>1270</v>
      </c>
      <c r="C1149" s="14" t="s">
        <v>112</v>
      </c>
      <c r="D1149" s="113" t="str">
        <f>IF(Table10[[#This Row],[Current Age]]&gt;19,"Men's",IF(E1149&gt;15,"U19",IF(E1149&gt;13,"U15",IF(E1149&gt;11,"U13",IF(E1149&gt;0,"U11",0)))))</f>
        <v>Men's</v>
      </c>
      <c r="E1149" s="113">
        <f>IFERROR(IF(Table10[[#This Row],[Year]]&gt;0,$E$1-Table10[[#This Row],[Year]],0),"")</f>
        <v>28</v>
      </c>
      <c r="F1149" s="113">
        <v>1997</v>
      </c>
      <c r="G1149" s="113">
        <v>7</v>
      </c>
      <c r="H1149" s="113">
        <v>8</v>
      </c>
    </row>
    <row r="1150" spans="1:8">
      <c r="A1150" s="178">
        <v>2147</v>
      </c>
      <c r="B1150" s="197" t="s">
        <v>1271</v>
      </c>
      <c r="C1150" s="195" t="s">
        <v>132</v>
      </c>
      <c r="D1150" s="113">
        <f>IF(Table10[[#This Row],[Current Age]]&gt;19,"Men's",IF(E1150&gt;15,"U19",IF(E1150&gt;13,"U15",IF(E1150&gt;11,"U13",IF(E1150&gt;0,"U11",0)))))</f>
        <v>0</v>
      </c>
      <c r="E1150" s="113">
        <f>IFERROR(IF(Table10[[#This Row],[Year]]&gt;0,$E$1-Table10[[#This Row],[Year]],0),"")</f>
        <v>0</v>
      </c>
    </row>
    <row r="1151" spans="1:8">
      <c r="A1151" s="18">
        <v>2148</v>
      </c>
      <c r="B1151" s="186" t="s">
        <v>1272</v>
      </c>
      <c r="C1151" s="14" t="s">
        <v>132</v>
      </c>
      <c r="D1151" s="113">
        <f>IF(Table10[[#This Row],[Current Age]]&gt;19,"Men's",IF(E1151&gt;15,"U19",IF(E1151&gt;13,"U15",IF(E1151&gt;11,"U13",IF(E1151&gt;0,"U11",0)))))</f>
        <v>0</v>
      </c>
      <c r="E1151" s="113">
        <f>IFERROR(IF(Table10[[#This Row],[Year]]&gt;0,$E$1-Table10[[#This Row],[Year]],0),"")</f>
        <v>0</v>
      </c>
    </row>
    <row r="1152" spans="1:8">
      <c r="A1152" s="178">
        <v>2149</v>
      </c>
      <c r="B1152" s="185" t="s">
        <v>1273</v>
      </c>
      <c r="C1152" s="179" t="s">
        <v>259</v>
      </c>
      <c r="D1152" s="113">
        <f>IF(Table10[[#This Row],[Current Age]]&gt;19,"Men's",IF(E1152&gt;15,"U19",IF(E1152&gt;13,"U15",IF(E1152&gt;11,"U13",IF(E1152&gt;0,"U11",0)))))</f>
        <v>0</v>
      </c>
      <c r="E1152" s="113">
        <f>IFERROR(IF(Table10[[#This Row],[Year]]&gt;0,$E$1-Table10[[#This Row],[Year]],0),"")</f>
        <v>0</v>
      </c>
    </row>
    <row r="1153" spans="1:8">
      <c r="A1153" s="18">
        <v>2150</v>
      </c>
      <c r="B1153" s="186" t="s">
        <v>1274</v>
      </c>
      <c r="C1153" s="17" t="s">
        <v>259</v>
      </c>
      <c r="D1153" s="113">
        <f>IF(Table10[[#This Row],[Current Age]]&gt;19,"Men's",IF(E1153&gt;15,"U19",IF(E1153&gt;13,"U15",IF(E1153&gt;11,"U13",IF(E1153&gt;0,"U11",0)))))</f>
        <v>0</v>
      </c>
      <c r="E1153" s="113">
        <f>IFERROR(IF(Table10[[#This Row],[Year]]&gt;0,$E$1-Table10[[#This Row],[Year]],0),"")</f>
        <v>0</v>
      </c>
    </row>
    <row r="1154" spans="1:8">
      <c r="A1154" s="178">
        <v>2151</v>
      </c>
      <c r="B1154" s="185" t="s">
        <v>1275</v>
      </c>
      <c r="C1154" s="179" t="s">
        <v>259</v>
      </c>
      <c r="D1154" s="113">
        <f>IF(Table10[[#This Row],[Current Age]]&gt;19,"Men's",IF(E1154&gt;15,"U19",IF(E1154&gt;13,"U15",IF(E1154&gt;11,"U13",IF(E1154&gt;0,"U11",0)))))</f>
        <v>0</v>
      </c>
      <c r="E1154" s="113">
        <f>IFERROR(IF(Table10[[#This Row],[Year]]&gt;0,$E$1-Table10[[#This Row],[Year]],0),"")</f>
        <v>0</v>
      </c>
    </row>
    <row r="1155" spans="1:8">
      <c r="A1155" s="18">
        <v>2152</v>
      </c>
      <c r="B1155" s="186" t="s">
        <v>1276</v>
      </c>
      <c r="C1155" s="17" t="s">
        <v>453</v>
      </c>
      <c r="D1155" s="113">
        <f>IF(Table10[[#This Row],[Current Age]]&gt;19,"Men's",IF(E1155&gt;15,"U19",IF(E1155&gt;13,"U15",IF(E1155&gt;11,"U13",IF(E1155&gt;0,"U11",0)))))</f>
        <v>0</v>
      </c>
      <c r="E1155" s="113">
        <f>IFERROR(IF(Table10[[#This Row],[Year]]&gt;0,$E$1-Table10[[#This Row],[Year]],0),"")</f>
        <v>0</v>
      </c>
    </row>
    <row r="1156" spans="1:8">
      <c r="A1156" s="178">
        <v>2153</v>
      </c>
      <c r="B1156" s="185" t="s">
        <v>1277</v>
      </c>
      <c r="C1156" s="179" t="s">
        <v>259</v>
      </c>
      <c r="D1156" s="113">
        <f>IF(Table10[[#This Row],[Current Age]]&gt;19,"Men's",IF(E1156&gt;15,"U19",IF(E1156&gt;13,"U15",IF(E1156&gt;11,"U13",IF(E1156&gt;0,"U11",0)))))</f>
        <v>0</v>
      </c>
      <c r="E1156" s="113">
        <f>IFERROR(IF(Table10[[#This Row],[Year]]&gt;0,$E$1-Table10[[#This Row],[Year]],0),"")</f>
        <v>0</v>
      </c>
    </row>
    <row r="1157" spans="1:8">
      <c r="A1157" s="18">
        <v>2154</v>
      </c>
      <c r="B1157" s="186" t="s">
        <v>1278</v>
      </c>
      <c r="C1157" s="17" t="s">
        <v>259</v>
      </c>
      <c r="D1157" s="113">
        <f>IF(Table10[[#This Row],[Current Age]]&gt;19,"Men's",IF(E1157&gt;15,"U19",IF(E1157&gt;13,"U15",IF(E1157&gt;11,"U13",IF(E1157&gt;0,"U11",0)))))</f>
        <v>0</v>
      </c>
      <c r="E1157" s="113">
        <f>IFERROR(IF(Table10[[#This Row],[Year]]&gt;0,$E$1-Table10[[#This Row],[Year]],0),"")</f>
        <v>0</v>
      </c>
    </row>
    <row r="1158" spans="1:8">
      <c r="A1158" s="178">
        <v>2155</v>
      </c>
      <c r="B1158" s="185" t="s">
        <v>1279</v>
      </c>
      <c r="C1158" s="179" t="s">
        <v>259</v>
      </c>
      <c r="D1158" s="113">
        <f>IF(Table10[[#This Row],[Current Age]]&gt;19,"Men's",IF(E1158&gt;15,"U19",IF(E1158&gt;13,"U15",IF(E1158&gt;11,"U13",IF(E1158&gt;0,"U11",0)))))</f>
        <v>0</v>
      </c>
      <c r="E1158" s="113">
        <f>IFERROR(IF(Table10[[#This Row],[Year]]&gt;0,$E$1-Table10[[#This Row],[Year]],0),"")</f>
        <v>0</v>
      </c>
    </row>
    <row r="1159" spans="1:8">
      <c r="A1159" s="18">
        <v>2156</v>
      </c>
      <c r="B1159" s="186" t="s">
        <v>1280</v>
      </c>
      <c r="C1159" s="17" t="s">
        <v>259</v>
      </c>
      <c r="D1159" s="113">
        <f>IF(Table10[[#This Row],[Current Age]]&gt;19,"Men's",IF(E1159&gt;15,"U19",IF(E1159&gt;13,"U15",IF(E1159&gt;11,"U13",IF(E1159&gt;0,"U11",0)))))</f>
        <v>0</v>
      </c>
      <c r="E1159" s="113">
        <f>IFERROR(IF(Table10[[#This Row],[Year]]&gt;0,$E$1-Table10[[#This Row],[Year]],0),"")</f>
        <v>0</v>
      </c>
    </row>
    <row r="1160" spans="1:8">
      <c r="A1160" s="178">
        <v>2157</v>
      </c>
      <c r="B1160" s="185" t="s">
        <v>1281</v>
      </c>
      <c r="C1160" s="179" t="s">
        <v>259</v>
      </c>
      <c r="D1160" s="113">
        <f>IF(Table10[[#This Row],[Current Age]]&gt;19,"Men's",IF(E1160&gt;15,"U19",IF(E1160&gt;13,"U15",IF(E1160&gt;11,"U13",IF(E1160&gt;0,"U11",0)))))</f>
        <v>0</v>
      </c>
      <c r="E1160" s="113">
        <f>IFERROR(IF(Table10[[#This Row],[Year]]&gt;0,$E$1-Table10[[#This Row],[Year]],0),"")</f>
        <v>0</v>
      </c>
    </row>
    <row r="1161" spans="1:8">
      <c r="A1161" s="18">
        <v>2158</v>
      </c>
      <c r="B1161" s="186" t="s">
        <v>1282</v>
      </c>
      <c r="C1161" s="17" t="s">
        <v>259</v>
      </c>
      <c r="D1161" s="113">
        <f>IF(Table10[[#This Row],[Current Age]]&gt;19,"Men's",IF(E1161&gt;15,"U19",IF(E1161&gt;13,"U15",IF(E1161&gt;11,"U13",IF(E1161&gt;0,"U11",0)))))</f>
        <v>0</v>
      </c>
      <c r="E1161" s="113">
        <f>IFERROR(IF(Table10[[#This Row],[Year]]&gt;0,$E$1-Table10[[#This Row],[Year]],0),"")</f>
        <v>0</v>
      </c>
    </row>
    <row r="1162" spans="1:8">
      <c r="A1162" s="178">
        <v>2159</v>
      </c>
      <c r="B1162" s="185" t="s">
        <v>1283</v>
      </c>
      <c r="C1162" s="179" t="s">
        <v>453</v>
      </c>
      <c r="D1162" s="113">
        <f>IF(Table10[[#This Row],[Current Age]]&gt;19,"Men's",IF(E1162&gt;15,"U19",IF(E1162&gt;13,"U15",IF(E1162&gt;11,"U13",IF(E1162&gt;0,"U11",0)))))</f>
        <v>0</v>
      </c>
      <c r="E1162" s="113">
        <f>IFERROR(IF(Table10[[#This Row],[Year]]&gt;0,$E$1-Table10[[#This Row],[Year]],0),"")</f>
        <v>0</v>
      </c>
    </row>
    <row r="1163" spans="1:8">
      <c r="A1163" s="18">
        <v>2160</v>
      </c>
      <c r="B1163" s="186" t="s">
        <v>1284</v>
      </c>
      <c r="C1163" s="17" t="s">
        <v>259</v>
      </c>
      <c r="D1163" s="113">
        <f>IF(Table10[[#This Row],[Current Age]]&gt;19,"Men's",IF(E1163&gt;15,"U19",IF(E1163&gt;13,"U15",IF(E1163&gt;11,"U13",IF(E1163&gt;0,"U11",0)))))</f>
        <v>0</v>
      </c>
      <c r="E1163" s="113">
        <f>IFERROR(IF(Table10[[#This Row],[Year]]&gt;0,$E$1-Table10[[#This Row],[Year]],0),"")</f>
        <v>0</v>
      </c>
    </row>
    <row r="1164" spans="1:8">
      <c r="A1164" s="178">
        <v>2161</v>
      </c>
      <c r="B1164" s="185" t="s">
        <v>1285</v>
      </c>
      <c r="C1164" s="179" t="s">
        <v>154</v>
      </c>
      <c r="D1164" s="113" t="str">
        <f>IF(Table10[[#This Row],[Current Age]]&gt;19,"Men's",IF(E1164&gt;15,"U19",IF(E1164&gt;13,"U15",IF(E1164&gt;11,"U13",IF(E1164&gt;0,"U11",0)))))</f>
        <v>Men's</v>
      </c>
      <c r="E1164" s="113">
        <f>IFERROR(IF(Table10[[#This Row],[Year]]&gt;0,$E$1-Table10[[#This Row],[Year]],0),"")</f>
        <v>20</v>
      </c>
      <c r="F1164" s="113">
        <v>2005</v>
      </c>
      <c r="G1164" s="113">
        <v>1</v>
      </c>
      <c r="H1164" s="113">
        <v>10</v>
      </c>
    </row>
    <row r="1165" spans="1:8">
      <c r="A1165" s="18">
        <v>2162</v>
      </c>
      <c r="B1165" s="186" t="s">
        <v>1286</v>
      </c>
      <c r="C1165" s="17" t="s">
        <v>109</v>
      </c>
      <c r="D1165" s="113" t="str">
        <f>IF(Table10[[#This Row],[Current Age]]&gt;19,"Men's",IF(E1165&gt;15,"U19",IF(E1165&gt;13,"U15",IF(E1165&gt;11,"U13",IF(E1165&gt;0,"U11",0)))))</f>
        <v>U19</v>
      </c>
      <c r="E1165" s="113">
        <f>IFERROR(IF(Table10[[#This Row],[Year]]&gt;0,$E$1-Table10[[#This Row],[Year]],0),"")</f>
        <v>19</v>
      </c>
      <c r="F1165" s="113">
        <v>2006</v>
      </c>
      <c r="G1165" s="113">
        <v>3</v>
      </c>
      <c r="H1165" s="113">
        <v>7</v>
      </c>
    </row>
    <row r="1166" spans="1:8">
      <c r="A1166" s="178">
        <v>2163</v>
      </c>
      <c r="B1166" s="185" t="s">
        <v>1287</v>
      </c>
      <c r="C1166" s="179" t="s">
        <v>109</v>
      </c>
      <c r="D1166" s="113" t="str">
        <f>IF(Table10[[#This Row],[Current Age]]&gt;19,"Men's",IF(E1166&gt;15,"U19",IF(E1166&gt;13,"U15",IF(E1166&gt;11,"U13",IF(E1166&gt;0,"U11",0)))))</f>
        <v>Men's</v>
      </c>
      <c r="E1166" s="113">
        <f>IFERROR(IF(Table10[[#This Row],[Year]]&gt;0,$E$1-Table10[[#This Row],[Year]],0),"")</f>
        <v>20</v>
      </c>
      <c r="F1166" s="113">
        <v>2005</v>
      </c>
      <c r="G1166" s="113">
        <v>1</v>
      </c>
      <c r="H1166" s="113">
        <v>23</v>
      </c>
    </row>
    <row r="1167" spans="1:8">
      <c r="A1167" s="18">
        <v>2164</v>
      </c>
      <c r="B1167" s="186" t="s">
        <v>1288</v>
      </c>
      <c r="C1167" s="17" t="s">
        <v>109</v>
      </c>
      <c r="D1167" s="113" t="str">
        <f>IF(Table10[[#This Row],[Current Age]]&gt;19,"Men's",IF(E1167&gt;15,"U19",IF(E1167&gt;13,"U15",IF(E1167&gt;11,"U13",IF(E1167&gt;0,"U11",0)))))</f>
        <v>Men's</v>
      </c>
      <c r="E1167" s="113">
        <f>IFERROR(IF(Table10[[#This Row],[Year]]&gt;0,$E$1-Table10[[#This Row],[Year]],0),"")</f>
        <v>20</v>
      </c>
      <c r="F1167" s="113">
        <v>2005</v>
      </c>
      <c r="G1167" s="113">
        <v>6</v>
      </c>
      <c r="H1167" s="113">
        <v>1</v>
      </c>
    </row>
    <row r="1168" spans="1:8">
      <c r="A1168" s="178">
        <v>2165</v>
      </c>
      <c r="B1168" s="185" t="s">
        <v>1289</v>
      </c>
      <c r="C1168" s="179" t="s">
        <v>109</v>
      </c>
      <c r="D1168" s="113" t="str">
        <f>IF(Table10[[#This Row],[Current Age]]&gt;19,"Men's",IF(E1168&gt;15,"U19",IF(E1168&gt;13,"U15",IF(E1168&gt;11,"U13",IF(E1168&gt;0,"U11",0)))))</f>
        <v>Men's</v>
      </c>
      <c r="E1168" s="113">
        <f>IFERROR(IF(Table10[[#This Row],[Year]]&gt;0,$E$1-Table10[[#This Row],[Year]],0),"")</f>
        <v>22</v>
      </c>
      <c r="F1168" s="113">
        <v>2003</v>
      </c>
      <c r="G1168" s="113">
        <v>5</v>
      </c>
      <c r="H1168" s="113">
        <v>20</v>
      </c>
    </row>
    <row r="1169" spans="1:8">
      <c r="A1169" s="18">
        <v>2166</v>
      </c>
      <c r="B1169" s="186" t="s">
        <v>1290</v>
      </c>
      <c r="C1169" s="17" t="s">
        <v>109</v>
      </c>
      <c r="D1169" s="113" t="str">
        <f>IF(Table10[[#This Row],[Current Age]]&gt;19,"Men's",IF(E1169&gt;15,"U19",IF(E1169&gt;13,"U15",IF(E1169&gt;11,"U13",IF(E1169&gt;0,"U11",0)))))</f>
        <v>Men's</v>
      </c>
      <c r="E1169" s="113">
        <f>IFERROR(IF(Table10[[#This Row],[Year]]&gt;0,$E$1-Table10[[#This Row],[Year]],0),"")</f>
        <v>24</v>
      </c>
      <c r="F1169" s="113">
        <v>2001</v>
      </c>
      <c r="G1169" s="113">
        <v>5</v>
      </c>
      <c r="H1169" s="113">
        <v>20</v>
      </c>
    </row>
    <row r="1170" spans="1:8">
      <c r="A1170" s="178">
        <v>2167</v>
      </c>
      <c r="B1170" s="185" t="s">
        <v>1291</v>
      </c>
      <c r="C1170" s="179" t="s">
        <v>109</v>
      </c>
      <c r="D1170" s="113" t="str">
        <f>IF(Table10[[#This Row],[Current Age]]&gt;19,"Men's",IF(E1170&gt;15,"U19",IF(E1170&gt;13,"U15",IF(E1170&gt;11,"U13",IF(E1170&gt;0,"U11",0)))))</f>
        <v>Men's</v>
      </c>
      <c r="E1170" s="113">
        <f>IFERROR(IF(Table10[[#This Row],[Year]]&gt;0,$E$1-Table10[[#This Row],[Year]],0),"")</f>
        <v>25</v>
      </c>
      <c r="F1170" s="113">
        <v>2000</v>
      </c>
      <c r="G1170" s="113">
        <v>9</v>
      </c>
      <c r="H1170" s="113">
        <v>5</v>
      </c>
    </row>
    <row r="1171" spans="1:8">
      <c r="A1171" s="18">
        <v>2168</v>
      </c>
      <c r="B1171" s="186" t="s">
        <v>1292</v>
      </c>
      <c r="C1171" s="17" t="s">
        <v>109</v>
      </c>
      <c r="D1171" s="113" t="str">
        <f>IF(Table10[[#This Row],[Current Age]]&gt;19,"Men's",IF(E1171&gt;15,"U19",IF(E1171&gt;13,"U15",IF(E1171&gt;11,"U13",IF(E1171&gt;0,"U11",0)))))</f>
        <v>Men's</v>
      </c>
      <c r="E1171" s="113">
        <f>IFERROR(IF(Table10[[#This Row],[Year]]&gt;0,$E$1-Table10[[#This Row],[Year]],0),"")</f>
        <v>24</v>
      </c>
      <c r="F1171" s="113">
        <v>2001</v>
      </c>
      <c r="G1171" s="113">
        <v>3</v>
      </c>
      <c r="H1171" s="113">
        <v>12</v>
      </c>
    </row>
    <row r="1172" spans="1:8">
      <c r="A1172" s="178">
        <v>2169</v>
      </c>
      <c r="B1172" s="185" t="s">
        <v>1293</v>
      </c>
      <c r="C1172" s="179" t="s">
        <v>109</v>
      </c>
      <c r="D1172" s="113" t="str">
        <f>IF(Table10[[#This Row],[Current Age]]&gt;19,"Men's",IF(E1172&gt;15,"U19",IF(E1172&gt;13,"U15",IF(E1172&gt;11,"U13",IF(E1172&gt;0,"U11",0)))))</f>
        <v>Men's</v>
      </c>
      <c r="E1172" s="113">
        <f>IFERROR(IF(Table10[[#This Row],[Year]]&gt;0,$E$1-Table10[[#This Row],[Year]],0),"")</f>
        <v>25</v>
      </c>
      <c r="F1172" s="113">
        <v>2000</v>
      </c>
      <c r="G1172" s="113">
        <v>12</v>
      </c>
      <c r="H1172" s="113">
        <v>27</v>
      </c>
    </row>
    <row r="1173" spans="1:8">
      <c r="A1173" s="18">
        <v>2170</v>
      </c>
      <c r="B1173" s="186" t="s">
        <v>1294</v>
      </c>
      <c r="C1173" s="14" t="s">
        <v>132</v>
      </c>
      <c r="D1173" s="113">
        <f>IF(Table10[[#This Row],[Current Age]]&gt;19,"Men's",IF(E1173&gt;15,"U19",IF(E1173&gt;13,"U15",IF(E1173&gt;11,"U13",IF(E1173&gt;0,"U11",0)))))</f>
        <v>0</v>
      </c>
      <c r="E1173" s="113">
        <f>IFERROR(IF(Table10[[#This Row],[Year]]&gt;0,$E$1-Table10[[#This Row],[Year]],0),"")</f>
        <v>0</v>
      </c>
    </row>
    <row r="1174" spans="1:8">
      <c r="A1174" s="178">
        <v>2171</v>
      </c>
      <c r="B1174" s="185" t="s">
        <v>1295</v>
      </c>
      <c r="C1174" s="179" t="s">
        <v>109</v>
      </c>
      <c r="D1174" s="113">
        <f>IF(Table10[[#This Row],[Current Age]]&gt;19,"Men's",IF(E1174&gt;15,"U19",IF(E1174&gt;13,"U15",IF(E1174&gt;11,"U13",IF(E1174&gt;0,"U11",0)))))</f>
        <v>0</v>
      </c>
      <c r="E1174" s="113">
        <f>IFERROR(IF(Table10[[#This Row],[Year]]&gt;0,$E$1-Table10[[#This Row],[Year]],0),"")</f>
        <v>0</v>
      </c>
    </row>
    <row r="1175" spans="1:8">
      <c r="A1175" s="18">
        <v>2172</v>
      </c>
      <c r="B1175" s="186" t="s">
        <v>1296</v>
      </c>
      <c r="C1175" s="17" t="s">
        <v>149</v>
      </c>
      <c r="D1175" s="113">
        <f>IF(Table10[[#This Row],[Current Age]]&gt;19,"Men's",IF(E1175&gt;15,"U19",IF(E1175&gt;13,"U15",IF(E1175&gt;11,"U13",IF(E1175&gt;0,"U11",0)))))</f>
        <v>0</v>
      </c>
      <c r="E1175" s="113">
        <f>IFERROR(IF(Table10[[#This Row],[Year]]&gt;0,$E$1-Table10[[#This Row],[Year]],0),"")</f>
        <v>0</v>
      </c>
    </row>
    <row r="1176" spans="1:8">
      <c r="A1176" s="178">
        <v>2173</v>
      </c>
      <c r="B1176" s="185" t="s">
        <v>1297</v>
      </c>
      <c r="C1176" s="179" t="s">
        <v>149</v>
      </c>
      <c r="D1176" s="113">
        <f>IF(Table10[[#This Row],[Current Age]]&gt;19,"Men's",IF(E1176&gt;15,"U19",IF(E1176&gt;13,"U15",IF(E1176&gt;11,"U13",IF(E1176&gt;0,"U11",0)))))</f>
        <v>0</v>
      </c>
      <c r="E1176" s="113">
        <f>IFERROR(IF(Table10[[#This Row],[Year]]&gt;0,$E$1-Table10[[#This Row],[Year]],0),"")</f>
        <v>0</v>
      </c>
    </row>
    <row r="1177" spans="1:8">
      <c r="A1177" s="18">
        <v>2174</v>
      </c>
      <c r="B1177" s="186" t="s">
        <v>1298</v>
      </c>
      <c r="C1177" s="17" t="s">
        <v>149</v>
      </c>
      <c r="D1177" s="113">
        <f>IF(Table10[[#This Row],[Current Age]]&gt;19,"Men's",IF(E1177&gt;15,"U19",IF(E1177&gt;13,"U15",IF(E1177&gt;11,"U13",IF(E1177&gt;0,"U11",0)))))</f>
        <v>0</v>
      </c>
      <c r="E1177" s="113">
        <f>IFERROR(IF(Table10[[#This Row],[Year]]&gt;0,$E$1-Table10[[#This Row],[Year]],0),"")</f>
        <v>0</v>
      </c>
    </row>
    <row r="1178" spans="1:8">
      <c r="A1178" s="178">
        <v>2175</v>
      </c>
      <c r="B1178" s="185" t="s">
        <v>1299</v>
      </c>
      <c r="C1178" s="179" t="s">
        <v>154</v>
      </c>
      <c r="D1178" s="113" t="str">
        <f>IF(Table10[[#This Row],[Current Age]]&gt;19,"Men's",IF(E1178&gt;15,"U19",IF(E1178&gt;13,"U15",IF(E1178&gt;11,"U13",IF(E1178&gt;0,"U11",0)))))</f>
        <v>U19</v>
      </c>
      <c r="E1178" s="113">
        <f>IFERROR(IF(Table10[[#This Row],[Year]]&gt;0,$E$1-Table10[[#This Row],[Year]],0),"")</f>
        <v>18</v>
      </c>
      <c r="F1178" s="113">
        <v>2007</v>
      </c>
      <c r="G1178" s="113">
        <v>6</v>
      </c>
      <c r="H1178" s="113">
        <v>1</v>
      </c>
    </row>
    <row r="1179" spans="1:8">
      <c r="A1179" s="18">
        <v>2176</v>
      </c>
      <c r="B1179" s="186" t="s">
        <v>1300</v>
      </c>
      <c r="C1179" s="17" t="s">
        <v>259</v>
      </c>
      <c r="D1179" s="113">
        <f>IF(Table10[[#This Row],[Current Age]]&gt;19,"Men's",IF(E1179&gt;15,"U19",IF(E1179&gt;13,"U15",IF(E1179&gt;11,"U13",IF(E1179&gt;0,"U11",0)))))</f>
        <v>0</v>
      </c>
      <c r="E1179" s="113">
        <f>IFERROR(IF(Table10[[#This Row],[Year]]&gt;0,$E$1-Table10[[#This Row],[Year]],0),"")</f>
        <v>0</v>
      </c>
    </row>
    <row r="1180" spans="1:8">
      <c r="A1180" s="178">
        <v>2177</v>
      </c>
      <c r="B1180" s="185" t="s">
        <v>1301</v>
      </c>
      <c r="C1180" s="179" t="s">
        <v>259</v>
      </c>
      <c r="D1180" s="113">
        <f>IF(Table10[[#This Row],[Current Age]]&gt;19,"Men's",IF(E1180&gt;15,"U19",IF(E1180&gt;13,"U15",IF(E1180&gt;11,"U13",IF(E1180&gt;0,"U11",0)))))</f>
        <v>0</v>
      </c>
      <c r="E1180" s="113">
        <f>IFERROR(IF(Table10[[#This Row],[Year]]&gt;0,$E$1-Table10[[#This Row],[Year]],0),"")</f>
        <v>0</v>
      </c>
    </row>
    <row r="1181" spans="1:8">
      <c r="A1181" s="18">
        <v>2178</v>
      </c>
      <c r="B1181" s="186" t="s">
        <v>1302</v>
      </c>
      <c r="C1181" s="17" t="s">
        <v>259</v>
      </c>
      <c r="D1181" s="113">
        <f>IF(Table10[[#This Row],[Current Age]]&gt;19,"Men's",IF(E1181&gt;15,"U19",IF(E1181&gt;13,"U15",IF(E1181&gt;11,"U13",IF(E1181&gt;0,"U11",0)))))</f>
        <v>0</v>
      </c>
      <c r="E1181" s="113">
        <f>IFERROR(IF(Table10[[#This Row],[Year]]&gt;0,$E$1-Table10[[#This Row],[Year]],0),"")</f>
        <v>0</v>
      </c>
    </row>
    <row r="1182" spans="1:8">
      <c r="A1182" s="178">
        <v>2179</v>
      </c>
      <c r="B1182" s="185" t="s">
        <v>1303</v>
      </c>
      <c r="C1182" s="179" t="s">
        <v>259</v>
      </c>
      <c r="D1182" s="113">
        <f>IF(Table10[[#This Row],[Current Age]]&gt;19,"Men's",IF(E1182&gt;15,"U19",IF(E1182&gt;13,"U15",IF(E1182&gt;11,"U13",IF(E1182&gt;0,"U11",0)))))</f>
        <v>0</v>
      </c>
      <c r="E1182" s="113">
        <f>IFERROR(IF(Table10[[#This Row],[Year]]&gt;0,$E$1-Table10[[#This Row],[Year]],0),"")</f>
        <v>0</v>
      </c>
    </row>
    <row r="1183" spans="1:8">
      <c r="A1183" s="18">
        <v>2180</v>
      </c>
      <c r="B1183" s="186" t="s">
        <v>1304</v>
      </c>
      <c r="C1183" s="17" t="s">
        <v>259</v>
      </c>
      <c r="D1183" s="113">
        <f>IF(Table10[[#This Row],[Current Age]]&gt;19,"Men's",IF(E1183&gt;15,"U19",IF(E1183&gt;13,"U15",IF(E1183&gt;11,"U13",IF(E1183&gt;0,"U11",0)))))</f>
        <v>0</v>
      </c>
      <c r="E1183" s="113">
        <f>IFERROR(IF(Table10[[#This Row],[Year]]&gt;0,$E$1-Table10[[#This Row],[Year]],0),"")</f>
        <v>0</v>
      </c>
    </row>
    <row r="1184" spans="1:8">
      <c r="A1184" s="178">
        <v>2181</v>
      </c>
      <c r="B1184" s="185" t="s">
        <v>1305</v>
      </c>
      <c r="C1184" s="195" t="s">
        <v>132</v>
      </c>
      <c r="D1184" s="113">
        <f>IF(Table10[[#This Row],[Current Age]]&gt;19,"Men's",IF(E1184&gt;15,"U19",IF(E1184&gt;13,"U15",IF(E1184&gt;11,"U13",IF(E1184&gt;0,"U11",0)))))</f>
        <v>0</v>
      </c>
      <c r="E1184" s="113">
        <f>IFERROR(IF(Table10[[#This Row],[Year]]&gt;0,$E$1-Table10[[#This Row],[Year]],0),"")</f>
        <v>0</v>
      </c>
    </row>
    <row r="1185" spans="1:8">
      <c r="A1185" s="18">
        <v>2182</v>
      </c>
      <c r="B1185" s="186" t="s">
        <v>1306</v>
      </c>
      <c r="C1185" s="14" t="s">
        <v>132</v>
      </c>
      <c r="D1185" s="113">
        <f>IF(Table10[[#This Row],[Current Age]]&gt;19,"Men's",IF(E1185&gt;15,"U19",IF(E1185&gt;13,"U15",IF(E1185&gt;11,"U13",IF(E1185&gt;0,"U11",0)))))</f>
        <v>0</v>
      </c>
      <c r="E1185" s="113">
        <f>IFERROR(IF(Table10[[#This Row],[Year]]&gt;0,$E$1-Table10[[#This Row],[Year]],0),"")</f>
        <v>0</v>
      </c>
    </row>
    <row r="1186" spans="1:8">
      <c r="A1186" s="178">
        <v>2183</v>
      </c>
      <c r="B1186" s="185" t="s">
        <v>1307</v>
      </c>
      <c r="C1186" s="179" t="s">
        <v>259</v>
      </c>
      <c r="D1186" s="113">
        <f>IF(Table10[[#This Row],[Current Age]]&gt;19,"Men's",IF(E1186&gt;15,"U19",IF(E1186&gt;13,"U15",IF(E1186&gt;11,"U13",IF(E1186&gt;0,"U11",0)))))</f>
        <v>0</v>
      </c>
      <c r="E1186" s="113">
        <f>IFERROR(IF(Table10[[#This Row],[Year]]&gt;0,$E$1-Table10[[#This Row],[Year]],0),"")</f>
        <v>0</v>
      </c>
    </row>
    <row r="1187" spans="1:8">
      <c r="A1187" s="18">
        <v>2184</v>
      </c>
      <c r="B1187" s="186" t="s">
        <v>1308</v>
      </c>
      <c r="C1187" s="17" t="s">
        <v>296</v>
      </c>
      <c r="D1187" s="113" t="str">
        <f>IF(Table10[[#This Row],[Current Age]]&gt;19,"Men's",IF(E1187&gt;15,"U19",IF(E1187&gt;13,"U15",IF(E1187&gt;11,"U13",IF(E1187&gt;0,"U11",0)))))</f>
        <v>U19</v>
      </c>
      <c r="E1187" s="113">
        <f>IFERROR(IF(Table10[[#This Row],[Year]]&gt;0,$E$1-Table10[[#This Row],[Year]],0),"")</f>
        <v>18</v>
      </c>
      <c r="F1187" s="113">
        <v>2007</v>
      </c>
      <c r="G1187" s="113">
        <v>7</v>
      </c>
      <c r="H1187" s="113">
        <v>26</v>
      </c>
    </row>
    <row r="1188" spans="1:8">
      <c r="A1188" s="178">
        <v>2185</v>
      </c>
      <c r="B1188" s="185" t="s">
        <v>1309</v>
      </c>
      <c r="C1188" s="179" t="s">
        <v>296</v>
      </c>
      <c r="D1188" s="113" t="str">
        <f>IF(Table10[[#This Row],[Current Age]]&gt;19,"Men's",IF(E1188&gt;15,"U19",IF(E1188&gt;13,"U15",IF(E1188&gt;11,"U13",IF(E1188&gt;0,"U11",0)))))</f>
        <v>U19</v>
      </c>
      <c r="E1188" s="113">
        <f>IFERROR(IF(Table10[[#This Row],[Year]]&gt;0,$E$1-Table10[[#This Row],[Year]],0),"")</f>
        <v>18</v>
      </c>
      <c r="F1188" s="113">
        <v>2007</v>
      </c>
      <c r="G1188" s="113">
        <v>4</v>
      </c>
      <c r="H1188" s="113">
        <v>10</v>
      </c>
    </row>
    <row r="1189" spans="1:8">
      <c r="A1189" s="18">
        <v>2186</v>
      </c>
      <c r="B1189" s="186" t="s">
        <v>1310</v>
      </c>
      <c r="C1189" s="17" t="s">
        <v>296</v>
      </c>
      <c r="D1189" s="113" t="str">
        <f>IF(Table10[[#This Row],[Current Age]]&gt;19,"Men's",IF(E1189&gt;15,"U19",IF(E1189&gt;13,"U15",IF(E1189&gt;11,"U13",IF(E1189&gt;0,"U11",0)))))</f>
        <v>U19</v>
      </c>
      <c r="E1189" s="113">
        <f>IFERROR(IF(Table10[[#This Row],[Year]]&gt;0,$E$1-Table10[[#This Row],[Year]],0),"")</f>
        <v>18</v>
      </c>
      <c r="F1189" s="113">
        <v>2007</v>
      </c>
      <c r="G1189" s="113">
        <v>6</v>
      </c>
      <c r="H1189" s="113">
        <v>26</v>
      </c>
    </row>
    <row r="1190" spans="1:8">
      <c r="A1190" s="178">
        <v>2187</v>
      </c>
      <c r="B1190" s="185" t="s">
        <v>1311</v>
      </c>
      <c r="C1190" s="179" t="s">
        <v>296</v>
      </c>
      <c r="D1190" s="113" t="str">
        <f>IF(Table10[[#This Row],[Current Age]]&gt;19,"Men's",IF(E1190&gt;15,"U19",IF(E1190&gt;13,"U15",IF(E1190&gt;11,"U13",IF(E1190&gt;0,"U11",0)))))</f>
        <v>Men's</v>
      </c>
      <c r="E1190" s="113">
        <f>IFERROR(IF(Table10[[#This Row],[Year]]&gt;0,$E$1-Table10[[#This Row],[Year]],0),"")</f>
        <v>20</v>
      </c>
      <c r="F1190" s="113">
        <v>2005</v>
      </c>
      <c r="G1190" s="113">
        <v>1</v>
      </c>
      <c r="H1190" s="113">
        <v>23</v>
      </c>
    </row>
    <row r="1191" spans="1:8">
      <c r="A1191" s="18">
        <v>2188</v>
      </c>
      <c r="B1191" s="186" t="s">
        <v>1312</v>
      </c>
      <c r="C1191" s="17" t="s">
        <v>296</v>
      </c>
      <c r="D1191" s="113" t="str">
        <f>IF(Table10[[#This Row],[Current Age]]&gt;19,"Men's",IF(E1191&gt;15,"U19",IF(E1191&gt;13,"U15",IF(E1191&gt;11,"U13",IF(E1191&gt;0,"U11",0)))))</f>
        <v>U19</v>
      </c>
      <c r="E1191" s="113">
        <f>IFERROR(IF(Table10[[#This Row],[Year]]&gt;0,$E$1-Table10[[#This Row],[Year]],0),"")</f>
        <v>18</v>
      </c>
      <c r="F1191" s="113">
        <v>2007</v>
      </c>
      <c r="G1191" s="113">
        <v>7</v>
      </c>
      <c r="H1191" s="113">
        <v>22</v>
      </c>
    </row>
    <row r="1192" spans="1:8">
      <c r="A1192" s="178">
        <v>2189</v>
      </c>
      <c r="B1192" s="185" t="s">
        <v>1313</v>
      </c>
      <c r="C1192" s="179" t="s">
        <v>296</v>
      </c>
      <c r="D1192" s="113">
        <f>IF(Table10[[#This Row],[Current Age]]&gt;19,"Men's",IF(E1192&gt;15,"U19",IF(E1192&gt;13,"U15",IF(E1192&gt;11,"U13",IF(E1192&gt;0,"U11",0)))))</f>
        <v>0</v>
      </c>
      <c r="E1192" s="113">
        <f>IFERROR(IF(Table10[[#This Row],[Year]]&gt;0,$E$1-Table10[[#This Row],[Year]],0),"")</f>
        <v>0</v>
      </c>
    </row>
    <row r="1193" spans="1:8">
      <c r="A1193" s="18">
        <v>2190</v>
      </c>
      <c r="B1193" s="186" t="s">
        <v>1314</v>
      </c>
      <c r="C1193" s="17" t="s">
        <v>296</v>
      </c>
      <c r="D1193" s="113">
        <f>IF(Table10[[#This Row],[Current Age]]&gt;19,"Men's",IF(E1193&gt;15,"U19",IF(E1193&gt;13,"U15",IF(E1193&gt;11,"U13",IF(E1193&gt;0,"U11",0)))))</f>
        <v>0</v>
      </c>
      <c r="E1193" s="113">
        <f>IFERROR(IF(Table10[[#This Row],[Year]]&gt;0,$E$1-Table10[[#This Row],[Year]],0),"")</f>
        <v>0</v>
      </c>
    </row>
    <row r="1194" spans="1:8">
      <c r="A1194" s="178">
        <v>2191</v>
      </c>
      <c r="B1194" s="185" t="s">
        <v>1315</v>
      </c>
      <c r="C1194" s="179" t="s">
        <v>296</v>
      </c>
      <c r="D1194" s="113">
        <f>IF(Table10[[#This Row],[Current Age]]&gt;19,"Men's",IF(E1194&gt;15,"U19",IF(E1194&gt;13,"U15",IF(E1194&gt;11,"U13",IF(E1194&gt;0,"U11",0)))))</f>
        <v>0</v>
      </c>
      <c r="E1194" s="113">
        <f>IFERROR(IF(Table10[[#This Row],[Year]]&gt;0,$E$1-Table10[[#This Row],[Year]],0),"")</f>
        <v>0</v>
      </c>
    </row>
    <row r="1195" spans="1:8">
      <c r="A1195" s="18">
        <v>2192</v>
      </c>
      <c r="B1195" s="186" t="s">
        <v>1316</v>
      </c>
      <c r="C1195" s="14" t="s">
        <v>132</v>
      </c>
      <c r="D1195" s="113">
        <f>IF(Table10[[#This Row],[Current Age]]&gt;19,"Men's",IF(E1195&gt;15,"U19",IF(E1195&gt;13,"U15",IF(E1195&gt;11,"U13",IF(E1195&gt;0,"U11",0)))))</f>
        <v>0</v>
      </c>
      <c r="E1195" s="113">
        <f>IFERROR(IF(Table10[[#This Row],[Year]]&gt;0,$E$1-Table10[[#This Row],[Year]],0),"")</f>
        <v>0</v>
      </c>
    </row>
    <row r="1196" spans="1:8">
      <c r="A1196" s="178">
        <v>2193</v>
      </c>
      <c r="B1196" s="185" t="s">
        <v>1317</v>
      </c>
      <c r="C1196" s="179" t="s">
        <v>296</v>
      </c>
      <c r="D1196" s="113">
        <f>IF(Table10[[#This Row],[Current Age]]&gt;19,"Men's",IF(E1196&gt;15,"U19",IF(E1196&gt;13,"U15",IF(E1196&gt;11,"U13",IF(E1196&gt;0,"U11",0)))))</f>
        <v>0</v>
      </c>
      <c r="E1196" s="113">
        <f>IFERROR(IF(Table10[[#This Row],[Year]]&gt;0,$E$1-Table10[[#This Row],[Year]],0),"")</f>
        <v>0</v>
      </c>
    </row>
    <row r="1197" spans="1:8">
      <c r="A1197" s="18">
        <v>2194</v>
      </c>
      <c r="B1197" s="186" t="s">
        <v>1318</v>
      </c>
      <c r="C1197" s="17" t="s">
        <v>296</v>
      </c>
      <c r="D1197" s="113">
        <f>IF(Table10[[#This Row],[Current Age]]&gt;19,"Men's",IF(E1197&gt;15,"U19",IF(E1197&gt;13,"U15",IF(E1197&gt;11,"U13",IF(E1197&gt;0,"U11",0)))))</f>
        <v>0</v>
      </c>
      <c r="E1197" s="113">
        <f>IFERROR(IF(Table10[[#This Row],[Year]]&gt;0,$E$1-Table10[[#This Row],[Year]],0),"")</f>
        <v>0</v>
      </c>
    </row>
    <row r="1198" spans="1:8">
      <c r="A1198" s="178">
        <v>2195</v>
      </c>
      <c r="B1198" s="185" t="s">
        <v>1319</v>
      </c>
      <c r="C1198" s="179" t="s">
        <v>296</v>
      </c>
      <c r="D1198" s="113">
        <f>IF(Table10[[#This Row],[Current Age]]&gt;19,"Men's",IF(E1198&gt;15,"U19",IF(E1198&gt;13,"U15",IF(E1198&gt;11,"U13",IF(E1198&gt;0,"U11",0)))))</f>
        <v>0</v>
      </c>
      <c r="E1198" s="113">
        <f>IFERROR(IF(Table10[[#This Row],[Year]]&gt;0,$E$1-Table10[[#This Row],[Year]],0),"")</f>
        <v>0</v>
      </c>
    </row>
    <row r="1199" spans="1:8">
      <c r="A1199" s="18">
        <v>2196</v>
      </c>
      <c r="B1199" s="186" t="s">
        <v>1320</v>
      </c>
      <c r="C1199" s="17" t="s">
        <v>296</v>
      </c>
      <c r="D1199" s="113" t="str">
        <f>IF(Table10[[#This Row],[Current Age]]&gt;19,"Men's",IF(E1199&gt;15,"U19",IF(E1199&gt;13,"U15",IF(E1199&gt;11,"U13",IF(E1199&gt;0,"U11",0)))))</f>
        <v>Men's</v>
      </c>
      <c r="E1199" s="113">
        <f>IFERROR(IF(Table10[[#This Row],[Year]]&gt;0,$E$1-Table10[[#This Row],[Year]],0),"")</f>
        <v>26</v>
      </c>
      <c r="F1199" s="113">
        <v>1999</v>
      </c>
      <c r="G1199" s="113">
        <v>9</v>
      </c>
      <c r="H1199" s="113">
        <v>30</v>
      </c>
    </row>
    <row r="1200" spans="1:8">
      <c r="A1200" s="178">
        <v>2197</v>
      </c>
      <c r="B1200" s="185" t="s">
        <v>1321</v>
      </c>
      <c r="C1200" s="195" t="s">
        <v>132</v>
      </c>
      <c r="D1200" s="113">
        <f>IF(Table10[[#This Row],[Current Age]]&gt;19,"Men's",IF(E1200&gt;15,"U19",IF(E1200&gt;13,"U15",IF(E1200&gt;11,"U13",IF(E1200&gt;0,"U11",0)))))</f>
        <v>0</v>
      </c>
      <c r="E1200" s="113">
        <f>IFERROR(IF(Table10[[#This Row],[Year]]&gt;0,$E$1-Table10[[#This Row],[Year]],0),"")</f>
        <v>0</v>
      </c>
    </row>
    <row r="1201" spans="1:8">
      <c r="A1201" s="18">
        <v>2198</v>
      </c>
      <c r="B1201" s="186" t="s">
        <v>1322</v>
      </c>
      <c r="C1201" s="17" t="s">
        <v>296</v>
      </c>
      <c r="D1201" s="113">
        <f>IF(Table10[[#This Row],[Current Age]]&gt;19,"Men's",IF(E1201&gt;15,"U19",IF(E1201&gt;13,"U15",IF(E1201&gt;11,"U13",IF(E1201&gt;0,"U11",0)))))</f>
        <v>0</v>
      </c>
      <c r="E1201" s="113">
        <f>IFERROR(IF(Table10[[#This Row],[Year]]&gt;0,$E$1-Table10[[#This Row],[Year]],0),"")</f>
        <v>0</v>
      </c>
    </row>
    <row r="1202" spans="1:8">
      <c r="A1202" s="178">
        <v>2199</v>
      </c>
      <c r="B1202" s="185" t="s">
        <v>1323</v>
      </c>
      <c r="C1202" s="179" t="s">
        <v>296</v>
      </c>
      <c r="D1202" s="113">
        <f>IF(Table10[[#This Row],[Current Age]]&gt;19,"Men's",IF(E1202&gt;15,"U19",IF(E1202&gt;13,"U15",IF(E1202&gt;11,"U13",IF(E1202&gt;0,"U11",0)))))</f>
        <v>0</v>
      </c>
      <c r="E1202" s="113">
        <f>IFERROR(IF(Table10[[#This Row],[Year]]&gt;0,$E$1-Table10[[#This Row],[Year]],0),"")</f>
        <v>0</v>
      </c>
    </row>
    <row r="1203" spans="1:8">
      <c r="A1203" s="18">
        <v>2200</v>
      </c>
      <c r="B1203" s="186" t="s">
        <v>1324</v>
      </c>
      <c r="C1203" s="14" t="s">
        <v>132</v>
      </c>
      <c r="D1203" s="113">
        <f>IF(Table10[[#This Row],[Current Age]]&gt;19,"Men's",IF(E1203&gt;15,"U19",IF(E1203&gt;13,"U15",IF(E1203&gt;11,"U13",IF(E1203&gt;0,"U11",0)))))</f>
        <v>0</v>
      </c>
      <c r="E1203" s="113">
        <f>IFERROR(IF(Table10[[#This Row],[Year]]&gt;0,$E$1-Table10[[#This Row],[Year]],0),"")</f>
        <v>0</v>
      </c>
    </row>
    <row r="1204" spans="1:8">
      <c r="A1204" s="178">
        <v>2201</v>
      </c>
      <c r="B1204" s="185" t="s">
        <v>1325</v>
      </c>
      <c r="C1204" s="195" t="s">
        <v>132</v>
      </c>
      <c r="D1204" s="113">
        <f>IF(Table10[[#This Row],[Current Age]]&gt;19,"Men's",IF(E1204&gt;15,"U19",IF(E1204&gt;13,"U15",IF(E1204&gt;11,"U13",IF(E1204&gt;0,"U11",0)))))</f>
        <v>0</v>
      </c>
      <c r="E1204" s="113">
        <f>IFERROR(IF(Table10[[#This Row],[Year]]&gt;0,$E$1-Table10[[#This Row],[Year]],0),"")</f>
        <v>0</v>
      </c>
    </row>
    <row r="1205" spans="1:8">
      <c r="A1205" s="18">
        <v>2202</v>
      </c>
      <c r="B1205" s="186" t="s">
        <v>1326</v>
      </c>
      <c r="C1205" s="14" t="s">
        <v>25</v>
      </c>
      <c r="D1205" s="113">
        <f>IF(Table10[[#This Row],[Current Age]]&gt;19,"Men's",IF(E1205&gt;15,"U19",IF(E1205&gt;13,"U15",IF(E1205&gt;11,"U13",IF(E1205&gt;0,"U11",0)))))</f>
        <v>0</v>
      </c>
      <c r="E1205" s="113">
        <f>IFERROR(IF(Table10[[#This Row],[Year]]&gt;0,$E$1-Table10[[#This Row],[Year]],0),"")</f>
        <v>0</v>
      </c>
    </row>
    <row r="1206" spans="1:8">
      <c r="A1206" s="178">
        <v>2203</v>
      </c>
      <c r="B1206" s="185" t="s">
        <v>1327</v>
      </c>
      <c r="C1206" s="179" t="s">
        <v>298</v>
      </c>
      <c r="D1206" s="113">
        <f>IF(Table10[[#This Row],[Current Age]]&gt;19,"Men's",IF(E1206&gt;15,"U19",IF(E1206&gt;13,"U15",IF(E1206&gt;11,"U13",IF(E1206&gt;0,"U11",0)))))</f>
        <v>0</v>
      </c>
      <c r="E1206" s="113">
        <f>IFERROR(IF(Table10[[#This Row],[Year]]&gt;0,$E$1-Table10[[#This Row],[Year]],0),"")</f>
        <v>0</v>
      </c>
    </row>
    <row r="1207" spans="1:8">
      <c r="A1207" s="18">
        <v>2204</v>
      </c>
      <c r="B1207" s="186" t="s">
        <v>1328</v>
      </c>
      <c r="C1207" s="17" t="s">
        <v>298</v>
      </c>
      <c r="D1207" s="113">
        <f>IF(Table10[[#This Row],[Current Age]]&gt;19,"Men's",IF(E1207&gt;15,"U19",IF(E1207&gt;13,"U15",IF(E1207&gt;11,"U13",IF(E1207&gt;0,"U11",0)))))</f>
        <v>0</v>
      </c>
      <c r="E1207" s="113">
        <f>IFERROR(IF(Table10[[#This Row],[Year]]&gt;0,$E$1-Table10[[#This Row],[Year]],0),"")</f>
        <v>0</v>
      </c>
    </row>
    <row r="1208" spans="1:8">
      <c r="A1208" s="178">
        <v>2205</v>
      </c>
      <c r="B1208" s="185" t="s">
        <v>1329</v>
      </c>
      <c r="C1208" s="179" t="s">
        <v>298</v>
      </c>
      <c r="D1208" s="113">
        <f>IF(Table10[[#This Row],[Current Age]]&gt;19,"Men's",IF(E1208&gt;15,"U19",IF(E1208&gt;13,"U15",IF(E1208&gt;11,"U13",IF(E1208&gt;0,"U11",0)))))</f>
        <v>0</v>
      </c>
      <c r="E1208" s="113">
        <f>IFERROR(IF(Table10[[#This Row],[Year]]&gt;0,$E$1-Table10[[#This Row],[Year]],0),"")</f>
        <v>0</v>
      </c>
    </row>
    <row r="1209" spans="1:8">
      <c r="A1209" s="18">
        <v>2206</v>
      </c>
      <c r="B1209" s="186" t="s">
        <v>1330</v>
      </c>
      <c r="C1209" s="17" t="s">
        <v>298</v>
      </c>
      <c r="D1209" s="113">
        <f>IF(Table10[[#This Row],[Current Age]]&gt;19,"Men's",IF(E1209&gt;15,"U19",IF(E1209&gt;13,"U15",IF(E1209&gt;11,"U13",IF(E1209&gt;0,"U11",0)))))</f>
        <v>0</v>
      </c>
      <c r="E1209" s="113">
        <f>IFERROR(IF(Table10[[#This Row],[Year]]&gt;0,$E$1-Table10[[#This Row],[Year]],0),"")</f>
        <v>0</v>
      </c>
    </row>
    <row r="1210" spans="1:8">
      <c r="A1210" s="178">
        <v>2207</v>
      </c>
      <c r="B1210" s="185" t="s">
        <v>1331</v>
      </c>
      <c r="C1210" s="179" t="s">
        <v>298</v>
      </c>
      <c r="D1210" s="113">
        <f>IF(Table10[[#This Row],[Current Age]]&gt;19,"Men's",IF(E1210&gt;15,"U19",IF(E1210&gt;13,"U15",IF(E1210&gt;11,"U13",IF(E1210&gt;0,"U11",0)))))</f>
        <v>0</v>
      </c>
      <c r="E1210" s="113">
        <f>IFERROR(IF(Table10[[#This Row],[Year]]&gt;0,$E$1-Table10[[#This Row],[Year]],0),"")</f>
        <v>0</v>
      </c>
    </row>
    <row r="1211" spans="1:8">
      <c r="A1211" s="18">
        <v>2208</v>
      </c>
      <c r="B1211" s="186" t="s">
        <v>1332</v>
      </c>
      <c r="C1211" s="17" t="s">
        <v>298</v>
      </c>
      <c r="D1211" s="113">
        <f>IF(Table10[[#This Row],[Current Age]]&gt;19,"Men's",IF(E1211&gt;15,"U19",IF(E1211&gt;13,"U15",IF(E1211&gt;11,"U13",IF(E1211&gt;0,"U11",0)))))</f>
        <v>0</v>
      </c>
      <c r="E1211" s="113">
        <f>IFERROR(IF(Table10[[#This Row],[Year]]&gt;0,$E$1-Table10[[#This Row],[Year]],0),"")</f>
        <v>0</v>
      </c>
    </row>
    <row r="1212" spans="1:8">
      <c r="A1212" s="178">
        <v>2209</v>
      </c>
      <c r="B1212" s="185" t="s">
        <v>1333</v>
      </c>
      <c r="C1212" s="179" t="s">
        <v>298</v>
      </c>
      <c r="D1212" s="113" t="str">
        <f>IF(Table10[[#This Row],[Current Age]]&gt;19,"Men's",IF(E1212&gt;15,"U19",IF(E1212&gt;13,"U15",IF(E1212&gt;11,"U13",IF(E1212&gt;0,"U11",0)))))</f>
        <v>Men's</v>
      </c>
      <c r="E1212" s="113">
        <f>IFERROR(IF(Table10[[#This Row],[Year]]&gt;0,$E$1-Table10[[#This Row],[Year]],0),"")</f>
        <v>22</v>
      </c>
      <c r="F1212" s="113">
        <v>2003</v>
      </c>
      <c r="G1212" s="113">
        <v>11</v>
      </c>
      <c r="H1212" s="113">
        <v>8</v>
      </c>
    </row>
    <row r="1213" spans="1:8">
      <c r="A1213" s="18">
        <v>2210</v>
      </c>
      <c r="B1213" s="186" t="s">
        <v>1334</v>
      </c>
      <c r="C1213" s="17" t="s">
        <v>25</v>
      </c>
      <c r="D1213" s="113">
        <f>IF(Table10[[#This Row],[Current Age]]&gt;19,"Men's",IF(E1213&gt;15,"U19",IF(E1213&gt;13,"U15",IF(E1213&gt;11,"U13",IF(E1213&gt;0,"U11",0)))))</f>
        <v>0</v>
      </c>
      <c r="E1213" s="113">
        <f>IFERROR(IF(Table10[[#This Row],[Year]]&gt;0,$E$1-Table10[[#This Row],[Year]],0),"")</f>
        <v>0</v>
      </c>
    </row>
    <row r="1214" spans="1:8">
      <c r="A1214" s="178">
        <v>2211</v>
      </c>
      <c r="B1214" s="185" t="s">
        <v>1335</v>
      </c>
      <c r="C1214" s="179" t="s">
        <v>298</v>
      </c>
      <c r="D1214" s="113">
        <f>IF(Table10[[#This Row],[Current Age]]&gt;19,"Men's",IF(E1214&gt;15,"U19",IF(E1214&gt;13,"U15",IF(E1214&gt;11,"U13",IF(E1214&gt;0,"U11",0)))))</f>
        <v>0</v>
      </c>
      <c r="E1214" s="113">
        <f>IFERROR(IF(Table10[[#This Row],[Year]]&gt;0,$E$1-Table10[[#This Row],[Year]],0),"")</f>
        <v>0</v>
      </c>
    </row>
    <row r="1215" spans="1:8">
      <c r="A1215" s="18">
        <v>2212</v>
      </c>
      <c r="B1215" s="186" t="s">
        <v>1336</v>
      </c>
      <c r="C1215" s="17" t="s">
        <v>259</v>
      </c>
      <c r="D1215" s="113">
        <f>IF(Table10[[#This Row],[Current Age]]&gt;19,"Men's",IF(E1215&gt;15,"U19",IF(E1215&gt;13,"U15",IF(E1215&gt;11,"U13",IF(E1215&gt;0,"U11",0)))))</f>
        <v>0</v>
      </c>
      <c r="E1215" s="113">
        <f>IFERROR(IF(Table10[[#This Row],[Year]]&gt;0,$E$1-Table10[[#This Row],[Year]],0),"")</f>
        <v>0</v>
      </c>
    </row>
    <row r="1216" spans="1:8">
      <c r="A1216" s="178">
        <v>2213</v>
      </c>
      <c r="B1216" s="185" t="s">
        <v>1337</v>
      </c>
      <c r="C1216" s="195" t="s">
        <v>132</v>
      </c>
      <c r="D1216" s="113">
        <f>IF(Table10[[#This Row],[Current Age]]&gt;19,"Men's",IF(E1216&gt;15,"U19",IF(E1216&gt;13,"U15",IF(E1216&gt;11,"U13",IF(E1216&gt;0,"U11",0)))))</f>
        <v>0</v>
      </c>
      <c r="E1216" s="113">
        <f>IFERROR(IF(Table10[[#This Row],[Year]]&gt;0,$E$1-Table10[[#This Row],[Year]],0),"")</f>
        <v>0</v>
      </c>
    </row>
    <row r="1217" spans="1:8">
      <c r="A1217" s="18">
        <v>2214</v>
      </c>
      <c r="B1217" s="186" t="s">
        <v>1338</v>
      </c>
      <c r="C1217" s="17" t="s">
        <v>259</v>
      </c>
      <c r="D1217" s="113">
        <f>IF(Table10[[#This Row],[Current Age]]&gt;19,"Men's",IF(E1217&gt;15,"U19",IF(E1217&gt;13,"U15",IF(E1217&gt;11,"U13",IF(E1217&gt;0,"U11",0)))))</f>
        <v>0</v>
      </c>
      <c r="E1217" s="113">
        <f>IFERROR(IF(Table10[[#This Row],[Year]]&gt;0,$E$1-Table10[[#This Row],[Year]],0),"")</f>
        <v>0</v>
      </c>
    </row>
    <row r="1218" spans="1:8">
      <c r="A1218" s="178">
        <v>2215</v>
      </c>
      <c r="B1218" s="185" t="s">
        <v>1339</v>
      </c>
      <c r="C1218" s="195" t="s">
        <v>132</v>
      </c>
      <c r="D1218" s="113">
        <f>IF(Table10[[#This Row],[Current Age]]&gt;19,"Men's",IF(E1218&gt;15,"U19",IF(E1218&gt;13,"U15",IF(E1218&gt;11,"U13",IF(E1218&gt;0,"U11",0)))))</f>
        <v>0</v>
      </c>
      <c r="E1218" s="113">
        <f>IFERROR(IF(Table10[[#This Row],[Year]]&gt;0,$E$1-Table10[[#This Row],[Year]],0),"")</f>
        <v>0</v>
      </c>
    </row>
    <row r="1219" spans="1:8">
      <c r="A1219" s="18">
        <v>2216</v>
      </c>
      <c r="B1219" s="186" t="s">
        <v>1340</v>
      </c>
      <c r="C1219" s="17" t="s">
        <v>171</v>
      </c>
      <c r="D1219" s="113">
        <f>IF(Table10[[#This Row],[Current Age]]&gt;19,"Men's",IF(E1219&gt;15,"U19",IF(E1219&gt;13,"U15",IF(E1219&gt;11,"U13",IF(E1219&gt;0,"U11",0)))))</f>
        <v>0</v>
      </c>
      <c r="E1219" s="113">
        <f>IFERROR(IF(Table10[[#This Row],[Year]]&gt;0,$E$1-Table10[[#This Row],[Year]],0),"")</f>
        <v>0</v>
      </c>
    </row>
    <row r="1220" spans="1:8">
      <c r="A1220" s="178">
        <v>2217</v>
      </c>
      <c r="B1220" s="185" t="s">
        <v>1341</v>
      </c>
      <c r="C1220" s="179" t="s">
        <v>171</v>
      </c>
      <c r="D1220" s="113">
        <f>IF(Table10[[#This Row],[Current Age]]&gt;19,"Men's",IF(E1220&gt;15,"U19",IF(E1220&gt;13,"U15",IF(E1220&gt;11,"U13",IF(E1220&gt;0,"U11",0)))))</f>
        <v>0</v>
      </c>
      <c r="E1220" s="113">
        <f>IFERROR(IF(Table10[[#This Row],[Year]]&gt;0,$E$1-Table10[[#This Row],[Year]],0),"")</f>
        <v>0</v>
      </c>
    </row>
    <row r="1221" spans="1:8">
      <c r="A1221" s="18">
        <v>2218</v>
      </c>
      <c r="B1221" s="186" t="s">
        <v>1342</v>
      </c>
      <c r="C1221" s="17" t="s">
        <v>1343</v>
      </c>
      <c r="D1221" s="113">
        <f>IF(Table10[[#This Row],[Current Age]]&gt;19,"Men's",IF(E1221&gt;15,"U19",IF(E1221&gt;13,"U15",IF(E1221&gt;11,"U13",IF(E1221&gt;0,"U11",0)))))</f>
        <v>0</v>
      </c>
      <c r="E1221" s="113">
        <f>IFERROR(IF(Table10[[#This Row],[Year]]&gt;0,$E$1-Table10[[#This Row],[Year]],0),"")</f>
        <v>0</v>
      </c>
    </row>
    <row r="1222" spans="1:8">
      <c r="A1222" s="178">
        <v>2219</v>
      </c>
      <c r="B1222" s="185" t="s">
        <v>1344</v>
      </c>
      <c r="C1222" s="179" t="s">
        <v>149</v>
      </c>
      <c r="D1222" s="113">
        <f>IF(Table10[[#This Row],[Current Age]]&gt;19,"Men's",IF(E1222&gt;15,"U19",IF(E1222&gt;13,"U15",IF(E1222&gt;11,"U13",IF(E1222&gt;0,"U11",0)))))</f>
        <v>0</v>
      </c>
      <c r="E1222" s="113">
        <f>IFERROR(IF(Table10[[#This Row],[Year]]&gt;0,$E$1-Table10[[#This Row],[Year]],0),"")</f>
        <v>0</v>
      </c>
    </row>
    <row r="1223" spans="1:8">
      <c r="A1223" s="18">
        <v>2220</v>
      </c>
      <c r="B1223" s="186" t="s">
        <v>1345</v>
      </c>
      <c r="C1223" s="14" t="s">
        <v>132</v>
      </c>
      <c r="D1223" s="113">
        <f>IF(Table10[[#This Row],[Current Age]]&gt;19,"Men's",IF(E1223&gt;15,"U19",IF(E1223&gt;13,"U15",IF(E1223&gt;11,"U13",IF(E1223&gt;0,"U11",0)))))</f>
        <v>0</v>
      </c>
      <c r="E1223" s="113">
        <f>IFERROR(IF(Table10[[#This Row],[Year]]&gt;0,$E$1-Table10[[#This Row],[Year]],0),"")</f>
        <v>0</v>
      </c>
    </row>
    <row r="1224" spans="1:8">
      <c r="A1224" s="178">
        <v>2221</v>
      </c>
      <c r="B1224" s="185" t="s">
        <v>1346</v>
      </c>
      <c r="C1224" s="179" t="s">
        <v>160</v>
      </c>
      <c r="D1224" s="113" t="str">
        <f>IF(Table10[[#This Row],[Current Age]]&gt;19,"Men's",IF(E1224&gt;15,"U19",IF(E1224&gt;13,"U15",IF(E1224&gt;11,"U13",IF(E1224&gt;0,"U11",0)))))</f>
        <v>U19</v>
      </c>
      <c r="E1224" s="113">
        <f>IFERROR(IF(Table10[[#This Row],[Year]]&gt;0,$E$1-Table10[[#This Row],[Year]],0),"")</f>
        <v>19</v>
      </c>
      <c r="F1224" s="113">
        <v>2006</v>
      </c>
      <c r="G1224" s="113">
        <v>1</v>
      </c>
      <c r="H1224" s="113">
        <v>1</v>
      </c>
    </row>
    <row r="1225" spans="1:8">
      <c r="A1225" s="18">
        <v>2222</v>
      </c>
      <c r="B1225" s="186" t="s">
        <v>1347</v>
      </c>
      <c r="C1225" s="17" t="s">
        <v>1343</v>
      </c>
      <c r="D1225" s="113">
        <f>IF(Table10[[#This Row],[Current Age]]&gt;19,"Men's",IF(E1225&gt;15,"U19",IF(E1225&gt;13,"U15",IF(E1225&gt;11,"U13",IF(E1225&gt;0,"U11",0)))))</f>
        <v>0</v>
      </c>
      <c r="E1225" s="113">
        <f>IFERROR(IF(Table10[[#This Row],[Year]]&gt;0,$E$1-Table10[[#This Row],[Year]],0),"")</f>
        <v>0</v>
      </c>
    </row>
    <row r="1226" spans="1:8">
      <c r="A1226" s="178">
        <v>2223</v>
      </c>
      <c r="B1226" s="185" t="s">
        <v>1348</v>
      </c>
      <c r="C1226" s="179" t="s">
        <v>1343</v>
      </c>
      <c r="D1226" s="113">
        <f>IF(Table10[[#This Row],[Current Age]]&gt;19,"Men's",IF(E1226&gt;15,"U19",IF(E1226&gt;13,"U15",IF(E1226&gt;11,"U13",IF(E1226&gt;0,"U11",0)))))</f>
        <v>0</v>
      </c>
      <c r="E1226" s="113">
        <f>IFERROR(IF(Table10[[#This Row],[Year]]&gt;0,$E$1-Table10[[#This Row],[Year]],0),"")</f>
        <v>0</v>
      </c>
    </row>
    <row r="1227" spans="1:8">
      <c r="A1227" s="18">
        <v>2224</v>
      </c>
      <c r="B1227" s="186" t="s">
        <v>1349</v>
      </c>
      <c r="C1227" s="17" t="s">
        <v>145</v>
      </c>
      <c r="D1227" s="113" t="str">
        <f>IF(Table10[[#This Row],[Current Age]]&gt;19,"Men's",IF(E1227&gt;15,"U19",IF(E1227&gt;13,"U15",IF(E1227&gt;11,"U13",IF(E1227&gt;0,"U11",0)))))</f>
        <v>Men's</v>
      </c>
      <c r="E1227" s="113">
        <f>IFERROR(IF(Table10[[#This Row],[Year]]&gt;0,$E$1-Table10[[#This Row],[Year]],0),"")</f>
        <v>20</v>
      </c>
      <c r="F1227" s="113">
        <v>2005</v>
      </c>
      <c r="G1227" s="113">
        <v>3</v>
      </c>
      <c r="H1227" s="113">
        <v>11</v>
      </c>
    </row>
    <row r="1228" spans="1:8">
      <c r="A1228" s="178">
        <v>2225</v>
      </c>
      <c r="B1228" s="185" t="s">
        <v>1350</v>
      </c>
      <c r="C1228" s="179" t="s">
        <v>1343</v>
      </c>
      <c r="D1228" s="113">
        <f>IF(Table10[[#This Row],[Current Age]]&gt;19,"Men's",IF(E1228&gt;15,"U19",IF(E1228&gt;13,"U15",IF(E1228&gt;11,"U13",IF(E1228&gt;0,"U11",0)))))</f>
        <v>0</v>
      </c>
      <c r="E1228" s="113">
        <f>IFERROR(IF(Table10[[#This Row],[Year]]&gt;0,$E$1-Table10[[#This Row],[Year]],0),"")</f>
        <v>0</v>
      </c>
    </row>
    <row r="1229" spans="1:8">
      <c r="A1229" s="18">
        <v>2226</v>
      </c>
      <c r="B1229" s="186" t="s">
        <v>1351</v>
      </c>
      <c r="C1229" s="17" t="s">
        <v>1343</v>
      </c>
      <c r="D1229" s="113">
        <f>IF(Table10[[#This Row],[Current Age]]&gt;19,"Men's",IF(E1229&gt;15,"U19",IF(E1229&gt;13,"U15",IF(E1229&gt;11,"U13",IF(E1229&gt;0,"U11",0)))))</f>
        <v>0</v>
      </c>
      <c r="E1229" s="113">
        <f>IFERROR(IF(Table10[[#This Row],[Year]]&gt;0,$E$1-Table10[[#This Row],[Year]],0),"")</f>
        <v>0</v>
      </c>
    </row>
    <row r="1230" spans="1:8">
      <c r="A1230" s="178">
        <v>2228</v>
      </c>
      <c r="B1230" s="185" t="s">
        <v>1352</v>
      </c>
      <c r="C1230" s="179" t="s">
        <v>101</v>
      </c>
      <c r="D1230" s="113" t="str">
        <f>IF(Table10[[#This Row],[Current Age]]&gt;19,"Men's",IF(E1230&gt;15,"U19",IF(E1230&gt;13,"U15",IF(E1230&gt;11,"U13",IF(E1230&gt;0,"U11",0)))))</f>
        <v>Men's</v>
      </c>
      <c r="E1230" s="113">
        <f>IFERROR(IF(Table10[[#This Row],[Year]]&gt;0,$E$1-Table10[[#This Row],[Year]],0),"")</f>
        <v>37</v>
      </c>
      <c r="F1230" s="113">
        <v>1988</v>
      </c>
      <c r="G1230" s="113">
        <v>5</v>
      </c>
      <c r="H1230" s="113">
        <v>26</v>
      </c>
    </row>
    <row r="1231" spans="1:8">
      <c r="A1231" s="18">
        <v>2229</v>
      </c>
      <c r="B1231" s="186" t="s">
        <v>1353</v>
      </c>
      <c r="C1231" s="17" t="s">
        <v>101</v>
      </c>
      <c r="D1231" s="113" t="str">
        <f>IF(Table10[[#This Row],[Current Age]]&gt;19,"Men's",IF(E1231&gt;15,"U19",IF(E1231&gt;13,"U15",IF(E1231&gt;11,"U13",IF(E1231&gt;0,"U11",0)))))</f>
        <v>Men's</v>
      </c>
      <c r="E1231" s="113">
        <f>IFERROR(IF(Table10[[#This Row],[Year]]&gt;0,$E$1-Table10[[#This Row],[Year]],0),"")</f>
        <v>21</v>
      </c>
      <c r="F1231" s="113">
        <v>2004</v>
      </c>
      <c r="G1231" s="113">
        <v>1</v>
      </c>
      <c r="H1231" s="113">
        <v>9</v>
      </c>
    </row>
    <row r="1232" spans="1:8">
      <c r="A1232" s="178">
        <v>2230</v>
      </c>
      <c r="B1232" s="191" t="s">
        <v>1354</v>
      </c>
      <c r="C1232" s="179" t="s">
        <v>101</v>
      </c>
      <c r="D1232" s="113">
        <f>IF(Table10[[#This Row],[Current Age]]&gt;19,"Men's",IF(E1232&gt;15,"U19",IF(E1232&gt;13,"U15",IF(E1232&gt;11,"U13",IF(E1232&gt;0,"U11",0)))))</f>
        <v>0</v>
      </c>
      <c r="E1232" s="113">
        <f>IFERROR(IF(Table10[[#This Row],[Year]]&gt;0,$E$1-Table10[[#This Row],[Year]],0),"")</f>
        <v>0</v>
      </c>
    </row>
    <row r="1233" spans="1:8">
      <c r="A1233" s="18">
        <v>2231</v>
      </c>
      <c r="B1233" s="192" t="s">
        <v>1355</v>
      </c>
      <c r="C1233" s="17"/>
      <c r="D1233" s="113">
        <f>IF(Table10[[#This Row],[Current Age]]&gt;19,"Men's",IF(E1233&gt;15,"U19",IF(E1233&gt;13,"U15",IF(E1233&gt;11,"U13",IF(E1233&gt;0,"U11",0)))))</f>
        <v>0</v>
      </c>
      <c r="E1233" s="113">
        <f>IFERROR(IF(Table10[[#This Row],[Year]]&gt;0,$E$1-Table10[[#This Row],[Year]],0),"")</f>
        <v>0</v>
      </c>
    </row>
    <row r="1234" spans="1:8">
      <c r="A1234" s="178">
        <v>2232</v>
      </c>
      <c r="B1234" s="191" t="s">
        <v>1356</v>
      </c>
      <c r="C1234" s="179" t="s">
        <v>101</v>
      </c>
      <c r="D1234" s="113" t="str">
        <f>IF(Table10[[#This Row],[Current Age]]&gt;19,"Men's",IF(E1234&gt;15,"U19",IF(E1234&gt;13,"U15",IF(E1234&gt;11,"U13",IF(E1234&gt;0,"U11",0)))))</f>
        <v>Men's</v>
      </c>
      <c r="E1234" s="113">
        <f>IFERROR(IF(Table10[[#This Row],[Year]]&gt;0,$E$1-Table10[[#This Row],[Year]],0),"")</f>
        <v>20</v>
      </c>
      <c r="F1234" s="113">
        <v>2005</v>
      </c>
      <c r="G1234" s="113">
        <v>5</v>
      </c>
      <c r="H1234" s="113">
        <v>19</v>
      </c>
    </row>
    <row r="1235" spans="1:8">
      <c r="A1235" s="18">
        <v>2233</v>
      </c>
      <c r="B1235" s="192" t="s">
        <v>1357</v>
      </c>
      <c r="C1235" s="17" t="s">
        <v>101</v>
      </c>
      <c r="D1235" s="113">
        <f>IF(Table10[[#This Row],[Current Age]]&gt;19,"Men's",IF(E1235&gt;15,"U19",IF(E1235&gt;13,"U15",IF(E1235&gt;11,"U13",IF(E1235&gt;0,"U11",0)))))</f>
        <v>0</v>
      </c>
      <c r="E1235" s="113">
        <f>IFERROR(IF(Table10[[#This Row],[Year]]&gt;0,$E$1-Table10[[#This Row],[Year]],0),"")</f>
        <v>0</v>
      </c>
    </row>
    <row r="1236" spans="1:8">
      <c r="A1236" s="178">
        <v>2234</v>
      </c>
      <c r="B1236" s="185" t="s">
        <v>1358</v>
      </c>
      <c r="C1236" s="179" t="s">
        <v>101</v>
      </c>
      <c r="D1236" s="113" t="str">
        <f>IF(Table10[[#This Row],[Current Age]]&gt;19,"Men's",IF(E1236&gt;15,"U19",IF(E1236&gt;13,"U15",IF(E1236&gt;11,"U13",IF(E1236&gt;0,"U11",0)))))</f>
        <v>Men's</v>
      </c>
      <c r="E1236" s="113">
        <f>IFERROR(IF(Table10[[#This Row],[Year]]&gt;0,$E$1-Table10[[#This Row],[Year]],0),"")</f>
        <v>26</v>
      </c>
      <c r="F1236" s="113">
        <v>1999</v>
      </c>
      <c r="G1236" s="113">
        <v>12</v>
      </c>
      <c r="H1236" s="113">
        <v>14</v>
      </c>
    </row>
    <row r="1237" spans="1:8">
      <c r="A1237" s="18">
        <v>2235</v>
      </c>
      <c r="B1237" s="186" t="s">
        <v>1359</v>
      </c>
      <c r="C1237" s="17" t="s">
        <v>1360</v>
      </c>
      <c r="D1237" s="113">
        <f>IF(Table10[[#This Row],[Current Age]]&gt;19,"Men's",IF(E1237&gt;15,"U19",IF(E1237&gt;13,"U15",IF(E1237&gt;11,"U13",IF(E1237&gt;0,"U11",0)))))</f>
        <v>0</v>
      </c>
      <c r="E1237" s="113">
        <f>IFERROR(IF(Table10[[#This Row],[Year]]&gt;0,$E$1-Table10[[#This Row],[Year]],0),"")</f>
        <v>0</v>
      </c>
    </row>
    <row r="1238" spans="1:8">
      <c r="A1238" s="178">
        <v>2236</v>
      </c>
      <c r="B1238" s="191" t="s">
        <v>1361</v>
      </c>
      <c r="C1238" s="179" t="s">
        <v>1360</v>
      </c>
      <c r="D1238" s="113">
        <f>IF(Table10[[#This Row],[Current Age]]&gt;19,"Men's",IF(E1238&gt;15,"U19",IF(E1238&gt;13,"U15",IF(E1238&gt;11,"U13",IF(E1238&gt;0,"U11",0)))))</f>
        <v>0</v>
      </c>
      <c r="E1238" s="113">
        <f>IFERROR(IF(Table10[[#This Row],[Year]]&gt;0,$E$1-Table10[[#This Row],[Year]],0),"")</f>
        <v>0</v>
      </c>
    </row>
    <row r="1239" spans="1:8">
      <c r="A1239" s="18">
        <v>2237</v>
      </c>
      <c r="B1239" s="186" t="s">
        <v>1362</v>
      </c>
      <c r="C1239" s="17" t="s">
        <v>1360</v>
      </c>
      <c r="D1239" s="113">
        <f>IF(Table10[[#This Row],[Current Age]]&gt;19,"Men's",IF(E1239&gt;15,"U19",IF(E1239&gt;13,"U15",IF(E1239&gt;11,"U13",IF(E1239&gt;0,"U11",0)))))</f>
        <v>0</v>
      </c>
      <c r="E1239" s="113">
        <f>IFERROR(IF(Table10[[#This Row],[Year]]&gt;0,$E$1-Table10[[#This Row],[Year]],0),"")</f>
        <v>0</v>
      </c>
    </row>
    <row r="1240" spans="1:8">
      <c r="A1240" s="178">
        <v>2238</v>
      </c>
      <c r="B1240" s="185" t="s">
        <v>1363</v>
      </c>
      <c r="C1240" s="179" t="s">
        <v>101</v>
      </c>
      <c r="D1240" s="113">
        <f>IF(Table10[[#This Row],[Current Age]]&gt;19,"Men's",IF(E1240&gt;15,"U19",IF(E1240&gt;13,"U15",IF(E1240&gt;11,"U13",IF(E1240&gt;0,"U11",0)))))</f>
        <v>0</v>
      </c>
      <c r="E1240" s="113">
        <f>IFERROR(IF(Table10[[#This Row],[Year]]&gt;0,$E$1-Table10[[#This Row],[Year]],0),"")</f>
        <v>0</v>
      </c>
    </row>
    <row r="1241" spans="1:8">
      <c r="A1241" s="18">
        <v>2239</v>
      </c>
      <c r="B1241" s="192" t="s">
        <v>1364</v>
      </c>
      <c r="C1241" s="17" t="s">
        <v>160</v>
      </c>
      <c r="D1241" s="113" t="str">
        <f>IF(Table10[[#This Row],[Current Age]]&gt;19,"Men's",IF(E1241&gt;15,"U19",IF(E1241&gt;13,"U15",IF(E1241&gt;11,"U13",IF(E1241&gt;0,"U11",0)))))</f>
        <v>U19</v>
      </c>
      <c r="E1241" s="113">
        <f>IFERROR(IF(Table10[[#This Row],[Year]]&gt;0,$E$1-Table10[[#This Row],[Year]],0),"")</f>
        <v>16</v>
      </c>
      <c r="F1241" s="113">
        <v>2009</v>
      </c>
      <c r="G1241" s="113">
        <v>8</v>
      </c>
      <c r="H1241" s="113">
        <v>31</v>
      </c>
    </row>
    <row r="1242" spans="1:8">
      <c r="A1242" s="178">
        <v>2240</v>
      </c>
      <c r="B1242" s="191" t="s">
        <v>1365</v>
      </c>
      <c r="C1242" s="179" t="s">
        <v>101</v>
      </c>
      <c r="D1242" s="113">
        <f>IF(Table10[[#This Row],[Current Age]]&gt;19,"Men's",IF(E1242&gt;15,"U19",IF(E1242&gt;13,"U15",IF(E1242&gt;11,"U13",IF(E1242&gt;0,"U11",0)))))</f>
        <v>0</v>
      </c>
      <c r="E1242" s="113">
        <f>IFERROR(IF(Table10[[#This Row],[Year]]&gt;0,$E$1-Table10[[#This Row],[Year]],0),"")</f>
        <v>0</v>
      </c>
    </row>
    <row r="1243" spans="1:8">
      <c r="A1243" s="18">
        <v>2241</v>
      </c>
      <c r="B1243" s="186" t="s">
        <v>1366</v>
      </c>
      <c r="C1243" s="17" t="s">
        <v>101</v>
      </c>
      <c r="D1243" s="113">
        <f>IF(Table10[[#This Row],[Current Age]]&gt;19,"Men's",IF(E1243&gt;15,"U19",IF(E1243&gt;13,"U15",IF(E1243&gt;11,"U13",IF(E1243&gt;0,"U11",0)))))</f>
        <v>0</v>
      </c>
      <c r="E1243" s="113">
        <f>IFERROR(IF(Table10[[#This Row],[Year]]&gt;0,$E$1-Table10[[#This Row],[Year]],0),"")</f>
        <v>0</v>
      </c>
    </row>
    <row r="1244" spans="1:8">
      <c r="A1244" s="178">
        <v>2242</v>
      </c>
      <c r="B1244" s="191" t="s">
        <v>1367</v>
      </c>
      <c r="C1244" s="179" t="s">
        <v>101</v>
      </c>
      <c r="D1244" s="113">
        <f>IF(Table10[[#This Row],[Current Age]]&gt;19,"Men's",IF(E1244&gt;15,"U19",IF(E1244&gt;13,"U15",IF(E1244&gt;11,"U13",IF(E1244&gt;0,"U11",0)))))</f>
        <v>0</v>
      </c>
      <c r="E1244" s="113">
        <f>IFERROR(IF(Table10[[#This Row],[Year]]&gt;0,$E$1-Table10[[#This Row],[Year]],0),"")</f>
        <v>0</v>
      </c>
    </row>
    <row r="1245" spans="1:8">
      <c r="A1245" s="18">
        <v>2243</v>
      </c>
      <c r="B1245" s="186" t="s">
        <v>1368</v>
      </c>
      <c r="C1245" s="17" t="s">
        <v>101</v>
      </c>
      <c r="D1245" s="113" t="str">
        <f>IF(Table10[[#This Row],[Current Age]]&gt;19,"Men's",IF(E1245&gt;15,"U19",IF(E1245&gt;13,"U15",IF(E1245&gt;11,"U13",IF(E1245&gt;0,"U11",0)))))</f>
        <v>Men's</v>
      </c>
      <c r="E1245" s="113">
        <f>IFERROR(IF(Table10[[#This Row],[Year]]&gt;0,$E$1-Table10[[#This Row],[Year]],0),"")</f>
        <v>20</v>
      </c>
      <c r="F1245" s="113">
        <v>2005</v>
      </c>
      <c r="G1245" s="113">
        <v>7</v>
      </c>
      <c r="H1245" s="113">
        <v>14</v>
      </c>
    </row>
    <row r="1246" spans="1:8">
      <c r="A1246" s="178">
        <v>2244</v>
      </c>
      <c r="B1246" s="185" t="s">
        <v>1369</v>
      </c>
      <c r="C1246" s="179" t="s">
        <v>101</v>
      </c>
      <c r="D1246" s="113" t="str">
        <f>IF(Table10[[#This Row],[Current Age]]&gt;19,"Men's",IF(E1246&gt;15,"U19",IF(E1246&gt;13,"U15",IF(E1246&gt;11,"U13",IF(E1246&gt;0,"U11",0)))))</f>
        <v>Men's</v>
      </c>
      <c r="E1246" s="113">
        <f>IFERROR(IF(Table10[[#This Row],[Year]]&gt;0,$E$1-Table10[[#This Row],[Year]],0),"")</f>
        <v>21</v>
      </c>
      <c r="F1246" s="113">
        <v>2004</v>
      </c>
      <c r="G1246" s="113">
        <v>12</v>
      </c>
      <c r="H1246" s="113">
        <v>24</v>
      </c>
    </row>
    <row r="1247" spans="1:8">
      <c r="A1247" s="18">
        <v>2245</v>
      </c>
      <c r="B1247" s="186" t="s">
        <v>1370</v>
      </c>
      <c r="C1247" s="17" t="s">
        <v>101</v>
      </c>
      <c r="D1247" s="113" t="str">
        <f>IF(Table10[[#This Row],[Current Age]]&gt;19,"Men's",IF(E1247&gt;15,"U19",IF(E1247&gt;13,"U15",IF(E1247&gt;11,"U13",IF(E1247&gt;0,"U11",0)))))</f>
        <v>Men's</v>
      </c>
      <c r="E1247" s="113">
        <f>IFERROR(IF(Table10[[#This Row],[Year]]&gt;0,$E$1-Table10[[#This Row],[Year]],0),"")</f>
        <v>20</v>
      </c>
      <c r="F1247" s="113">
        <v>2005</v>
      </c>
      <c r="G1247" s="113">
        <v>3</v>
      </c>
      <c r="H1247" s="113">
        <v>28</v>
      </c>
    </row>
    <row r="1248" spans="1:8">
      <c r="A1248" s="178">
        <v>2246</v>
      </c>
      <c r="B1248" s="185" t="s">
        <v>1371</v>
      </c>
      <c r="C1248" s="179" t="s">
        <v>101</v>
      </c>
      <c r="D1248" s="113" t="str">
        <f>IF(Table10[[#This Row],[Current Age]]&gt;19,"Men's",IF(E1248&gt;15,"U19",IF(E1248&gt;13,"U15",IF(E1248&gt;11,"U13",IF(E1248&gt;0,"U11",0)))))</f>
        <v>U19</v>
      </c>
      <c r="E1248" s="113">
        <f>IFERROR(IF(Table10[[#This Row],[Year]]&gt;0,$E$1-Table10[[#This Row],[Year]],0),"")</f>
        <v>17</v>
      </c>
      <c r="F1248" s="113">
        <v>2008</v>
      </c>
      <c r="G1248" s="113">
        <v>2</v>
      </c>
      <c r="H1248" s="113">
        <v>21</v>
      </c>
    </row>
    <row r="1249" spans="1:8">
      <c r="A1249" s="18">
        <v>2247</v>
      </c>
      <c r="B1249" s="186" t="s">
        <v>1372</v>
      </c>
      <c r="C1249" s="17" t="s">
        <v>101</v>
      </c>
      <c r="D1249" s="113" t="str">
        <f>IF(Table10[[#This Row],[Current Age]]&gt;19,"Men's",IF(E1249&gt;15,"U19",IF(E1249&gt;13,"U15",IF(E1249&gt;11,"U13",IF(E1249&gt;0,"U11",0)))))</f>
        <v>Men's</v>
      </c>
      <c r="E1249" s="113">
        <f>IFERROR(IF(Table10[[#This Row],[Year]]&gt;0,$E$1-Table10[[#This Row],[Year]],0),"")</f>
        <v>24</v>
      </c>
      <c r="F1249" s="113">
        <v>2001</v>
      </c>
    </row>
    <row r="1250" spans="1:8">
      <c r="A1250" s="178">
        <v>2248</v>
      </c>
      <c r="B1250" s="191" t="s">
        <v>1373</v>
      </c>
      <c r="C1250" s="179" t="s">
        <v>101</v>
      </c>
      <c r="D1250" s="113" t="str">
        <f>IF(Table10[[#This Row],[Current Age]]&gt;19,"Men's",IF(E1250&gt;15,"U19",IF(E1250&gt;13,"U15",IF(E1250&gt;11,"U13",IF(E1250&gt;0,"U11",0)))))</f>
        <v>Men's</v>
      </c>
      <c r="E1250" s="113">
        <f>IFERROR(IF(Table10[[#This Row],[Year]]&gt;0,$E$1-Table10[[#This Row],[Year]],0),"")</f>
        <v>24</v>
      </c>
      <c r="F1250" s="113">
        <v>2001</v>
      </c>
    </row>
    <row r="1251" spans="1:8">
      <c r="A1251" s="18">
        <v>2249</v>
      </c>
      <c r="B1251" s="186" t="s">
        <v>1374</v>
      </c>
      <c r="C1251" s="17" t="s">
        <v>101</v>
      </c>
      <c r="D1251" s="113">
        <f>IF(Table10[[#This Row],[Current Age]]&gt;19,"Men's",IF(E1251&gt;15,"U19",IF(E1251&gt;13,"U15",IF(E1251&gt;11,"U13",IF(E1251&gt;0,"U11",0)))))</f>
        <v>0</v>
      </c>
      <c r="E1251" s="113">
        <f>IFERROR(IF(Table10[[#This Row],[Year]]&gt;0,$E$1-Table10[[#This Row],[Year]],0),"")</f>
        <v>0</v>
      </c>
    </row>
    <row r="1252" spans="1:8">
      <c r="A1252" s="178">
        <v>2250</v>
      </c>
      <c r="B1252" s="185" t="s">
        <v>1375</v>
      </c>
      <c r="C1252" s="179" t="s">
        <v>101</v>
      </c>
      <c r="D1252" s="113">
        <f>IF(Table10[[#This Row],[Current Age]]&gt;19,"Men's",IF(E1252&gt;15,"U19",IF(E1252&gt;13,"U15",IF(E1252&gt;11,"U13",IF(E1252&gt;0,"U11",0)))))</f>
        <v>0</v>
      </c>
      <c r="E1252" s="113">
        <f>IFERROR(IF(Table10[[#This Row],[Year]]&gt;0,$E$1-Table10[[#This Row],[Year]],0),"")</f>
        <v>0</v>
      </c>
    </row>
    <row r="1253" spans="1:8">
      <c r="A1253" s="18">
        <v>2251</v>
      </c>
      <c r="B1253" s="192" t="s">
        <v>1376</v>
      </c>
      <c r="C1253" s="17" t="s">
        <v>259</v>
      </c>
      <c r="D1253" s="113">
        <f>IF(Table10[[#This Row],[Current Age]]&gt;19,"Men's",IF(E1253&gt;15,"U19",IF(E1253&gt;13,"U15",IF(E1253&gt;11,"U13",IF(E1253&gt;0,"U11",0)))))</f>
        <v>0</v>
      </c>
      <c r="E1253" s="113">
        <f>IFERROR(IF(Table10[[#This Row],[Year]]&gt;0,$E$1-Table10[[#This Row],[Year]],0),"")</f>
        <v>0</v>
      </c>
    </row>
    <row r="1254" spans="1:8">
      <c r="A1254" s="178">
        <v>2252</v>
      </c>
      <c r="B1254" s="185" t="s">
        <v>1377</v>
      </c>
      <c r="C1254" s="179" t="s">
        <v>101</v>
      </c>
      <c r="D1254" s="113">
        <f>IF(Table10[[#This Row],[Current Age]]&gt;19,"Men's",IF(E1254&gt;15,"U19",IF(E1254&gt;13,"U15",IF(E1254&gt;11,"U13",IF(E1254&gt;0,"U11",0)))))</f>
        <v>0</v>
      </c>
      <c r="E1254" s="113">
        <f>IFERROR(IF(Table10[[#This Row],[Year]]&gt;0,$E$1-Table10[[#This Row],[Year]],0),"")</f>
        <v>0</v>
      </c>
    </row>
    <row r="1255" spans="1:8">
      <c r="A1255" s="18">
        <v>2253</v>
      </c>
      <c r="B1255" s="186" t="s">
        <v>1378</v>
      </c>
      <c r="C1255" s="17" t="s">
        <v>101</v>
      </c>
      <c r="D1255" s="113">
        <f>IF(Table10[[#This Row],[Current Age]]&gt;19,"Men's",IF(E1255&gt;15,"U19",IF(E1255&gt;13,"U15",IF(E1255&gt;11,"U13",IF(E1255&gt;0,"U11",0)))))</f>
        <v>0</v>
      </c>
      <c r="E1255" s="113">
        <f>IFERROR(IF(Table10[[#This Row],[Year]]&gt;0,$E$1-Table10[[#This Row],[Year]],0),"")</f>
        <v>0</v>
      </c>
    </row>
    <row r="1256" spans="1:8">
      <c r="A1256" s="178">
        <v>2254</v>
      </c>
      <c r="B1256" s="185" t="s">
        <v>1379</v>
      </c>
      <c r="C1256" s="179" t="s">
        <v>101</v>
      </c>
      <c r="D1256" s="113" t="str">
        <f>IF(Table10[[#This Row],[Current Age]]&gt;19,"Men's",IF(E1256&gt;15,"U19",IF(E1256&gt;13,"U15",IF(E1256&gt;11,"U13",IF(E1256&gt;0,"U11",0)))))</f>
        <v>Men's</v>
      </c>
      <c r="E1256" s="113">
        <f>IFERROR(IF(Table10[[#This Row],[Year]]&gt;0,$E$1-Table10[[#This Row],[Year]],0),"")</f>
        <v>59</v>
      </c>
      <c r="F1256" s="113">
        <v>1966</v>
      </c>
      <c r="G1256" s="113">
        <v>1</v>
      </c>
      <c r="H1256" s="113">
        <v>30</v>
      </c>
    </row>
    <row r="1257" spans="1:8">
      <c r="A1257" s="18">
        <v>2255</v>
      </c>
      <c r="B1257" s="186" t="s">
        <v>1380</v>
      </c>
      <c r="C1257" s="17" t="s">
        <v>101</v>
      </c>
      <c r="D1257" s="113">
        <f>IF(Table10[[#This Row],[Current Age]]&gt;19,"Men's",IF(E1257&gt;15,"U19",IF(E1257&gt;13,"U15",IF(E1257&gt;11,"U13",IF(E1257&gt;0,"U11",0)))))</f>
        <v>0</v>
      </c>
      <c r="E1257" s="113">
        <f>IFERROR(IF(Table10[[#This Row],[Year]]&gt;0,$E$1-Table10[[#This Row],[Year]],0),"")</f>
        <v>0</v>
      </c>
    </row>
    <row r="1258" spans="1:8">
      <c r="A1258" s="178">
        <v>2256</v>
      </c>
      <c r="B1258" s="185" t="s">
        <v>1381</v>
      </c>
      <c r="C1258" s="179" t="s">
        <v>112</v>
      </c>
      <c r="D1258" s="113">
        <f>IF(Table10[[#This Row],[Current Age]]&gt;19,"Men's",IF(E1258&gt;15,"U19",IF(E1258&gt;13,"U15",IF(E1258&gt;11,"U13",IF(E1258&gt;0,"U11",0)))))</f>
        <v>0</v>
      </c>
      <c r="E1258" s="113">
        <f>IFERROR(IF(Table10[[#This Row],[Year]]&gt;0,$E$1-Table10[[#This Row],[Year]],0),"")</f>
        <v>0</v>
      </c>
    </row>
    <row r="1259" spans="1:8">
      <c r="A1259" s="18">
        <v>2257</v>
      </c>
      <c r="B1259" s="186" t="s">
        <v>1382</v>
      </c>
      <c r="C1259" s="17" t="s">
        <v>101</v>
      </c>
      <c r="D1259" s="113" t="str">
        <f>IF(Table10[[#This Row],[Current Age]]&gt;19,"Men's",IF(E1259&gt;15,"U19",IF(E1259&gt;13,"U15",IF(E1259&gt;11,"U13",IF(E1259&gt;0,"U11",0)))))</f>
        <v>Men's</v>
      </c>
      <c r="E1259" s="113">
        <f>IFERROR(IF(Table10[[#This Row],[Year]]&gt;0,$E$1-Table10[[#This Row],[Year]],0),"")</f>
        <v>61</v>
      </c>
      <c r="F1259" s="113">
        <v>1964</v>
      </c>
      <c r="G1259" s="113">
        <v>3</v>
      </c>
      <c r="H1259" s="113">
        <v>8</v>
      </c>
    </row>
    <row r="1260" spans="1:8">
      <c r="A1260" s="178">
        <v>2258</v>
      </c>
      <c r="B1260" s="185" t="s">
        <v>1383</v>
      </c>
      <c r="C1260" s="179"/>
      <c r="D1260" s="113">
        <f>IF(Table10[[#This Row],[Current Age]]&gt;19,"Men's",IF(E1260&gt;15,"U19",IF(E1260&gt;13,"U15",IF(E1260&gt;11,"U13",IF(E1260&gt;0,"U11",0)))))</f>
        <v>0</v>
      </c>
      <c r="E1260" s="113">
        <f>IFERROR(IF(Table10[[#This Row],[Year]]&gt;0,$E$1-Table10[[#This Row],[Year]],0),"")</f>
        <v>0</v>
      </c>
    </row>
    <row r="1261" spans="1:8">
      <c r="A1261" s="18">
        <v>2259</v>
      </c>
      <c r="B1261" s="186" t="s">
        <v>1384</v>
      </c>
      <c r="C1261" s="17" t="s">
        <v>112</v>
      </c>
      <c r="D1261" s="113">
        <f>IF(Table10[[#This Row],[Current Age]]&gt;19,"Men's",IF(E1261&gt;15,"U19",IF(E1261&gt;13,"U15",IF(E1261&gt;11,"U13",IF(E1261&gt;0,"U11",0)))))</f>
        <v>0</v>
      </c>
      <c r="E1261" s="113">
        <f>IFERROR(IF(Table10[[#This Row],[Year]]&gt;0,$E$1-Table10[[#This Row],[Year]],0),"")</f>
        <v>0</v>
      </c>
    </row>
    <row r="1262" spans="1:8">
      <c r="A1262" s="178">
        <v>2260</v>
      </c>
      <c r="B1262" s="185" t="s">
        <v>1385</v>
      </c>
      <c r="C1262" s="179" t="s">
        <v>101</v>
      </c>
      <c r="D1262" s="113">
        <f>IF(Table10[[#This Row],[Current Age]]&gt;19,"Men's",IF(E1262&gt;15,"U19",IF(E1262&gt;13,"U15",IF(E1262&gt;11,"U13",IF(E1262&gt;0,"U11",0)))))</f>
        <v>0</v>
      </c>
      <c r="E1262" s="113">
        <f>IFERROR(IF(Table10[[#This Row],[Year]]&gt;0,$E$1-Table10[[#This Row],[Year]],0),"")</f>
        <v>0</v>
      </c>
    </row>
    <row r="1263" spans="1:8">
      <c r="A1263" s="18">
        <v>2261</v>
      </c>
      <c r="B1263" s="186" t="s">
        <v>1386</v>
      </c>
      <c r="C1263" s="17" t="s">
        <v>101</v>
      </c>
      <c r="D1263" s="113" t="str">
        <f>IF(Table10[[#This Row],[Current Age]]&gt;19,"Men's",IF(E1263&gt;15,"U19",IF(E1263&gt;13,"U15",IF(E1263&gt;11,"U13",IF(E1263&gt;0,"U11",0)))))</f>
        <v>Men's</v>
      </c>
      <c r="E1263" s="113">
        <f>IFERROR(IF(Table10[[#This Row],[Year]]&gt;0,$E$1-Table10[[#This Row],[Year]],0),"")</f>
        <v>59</v>
      </c>
      <c r="F1263" s="113">
        <v>1966</v>
      </c>
      <c r="G1263" s="113">
        <v>10</v>
      </c>
      <c r="H1263" s="113">
        <v>27</v>
      </c>
    </row>
    <row r="1264" spans="1:8">
      <c r="A1264" s="178">
        <v>2262</v>
      </c>
      <c r="B1264" s="185" t="s">
        <v>1387</v>
      </c>
      <c r="C1264" s="179"/>
      <c r="D1264" s="113">
        <f>IF(Table10[[#This Row],[Current Age]]&gt;19,"Men's",IF(E1264&gt;15,"U19",IF(E1264&gt;13,"U15",IF(E1264&gt;11,"U13",IF(E1264&gt;0,"U11",0)))))</f>
        <v>0</v>
      </c>
      <c r="E1264" s="113">
        <f>IFERROR(IF(Table10[[#This Row],[Year]]&gt;0,$E$1-Table10[[#This Row],[Year]],0),"")</f>
        <v>0</v>
      </c>
    </row>
    <row r="1265" spans="1:8">
      <c r="A1265" s="18">
        <v>2263</v>
      </c>
      <c r="B1265" s="186" t="s">
        <v>1388</v>
      </c>
      <c r="C1265" s="14" t="s">
        <v>132</v>
      </c>
      <c r="D1265" s="113">
        <f>IF(Table10[[#This Row],[Current Age]]&gt;19,"Men's",IF(E1265&gt;15,"U19",IF(E1265&gt;13,"U15",IF(E1265&gt;11,"U13",IF(E1265&gt;0,"U11",0)))))</f>
        <v>0</v>
      </c>
      <c r="E1265" s="113">
        <f>IFERROR(IF(Table10[[#This Row],[Year]]&gt;0,$E$1-Table10[[#This Row],[Year]],0),"")</f>
        <v>0</v>
      </c>
    </row>
    <row r="1266" spans="1:8">
      <c r="A1266" s="178">
        <v>2264</v>
      </c>
      <c r="B1266" s="185" t="s">
        <v>1389</v>
      </c>
      <c r="C1266" s="179" t="s">
        <v>112</v>
      </c>
      <c r="D1266" s="113" t="str">
        <f>IF(Table10[[#This Row],[Current Age]]&gt;19,"Men's",IF(E1266&gt;15,"U19",IF(E1266&gt;13,"U15",IF(E1266&gt;11,"U13",IF(E1266&gt;0,"U11",0)))))</f>
        <v>U15</v>
      </c>
      <c r="E1266" s="113">
        <f>IFERROR(IF(Table10[[#This Row],[Year]]&gt;0,$E$1-Table10[[#This Row],[Year]],0),"")</f>
        <v>14</v>
      </c>
      <c r="F1266" s="113">
        <v>2011</v>
      </c>
      <c r="G1266" s="113">
        <v>6</v>
      </c>
      <c r="H1266" s="113">
        <v>10</v>
      </c>
    </row>
    <row r="1267" spans="1:8">
      <c r="A1267" s="18">
        <v>2265</v>
      </c>
      <c r="B1267" s="186" t="s">
        <v>1390</v>
      </c>
      <c r="C1267" s="17" t="s">
        <v>101</v>
      </c>
      <c r="D1267" s="113">
        <f>IF(Table10[[#This Row],[Current Age]]&gt;19,"Men's",IF(E1267&gt;15,"U19",IF(E1267&gt;13,"U15",IF(E1267&gt;11,"U13",IF(E1267&gt;0,"U11",0)))))</f>
        <v>0</v>
      </c>
      <c r="E1267" s="113">
        <f>IFERROR(IF(Table10[[#This Row],[Year]]&gt;0,$E$1-Table10[[#This Row],[Year]],0),"")</f>
        <v>0</v>
      </c>
    </row>
    <row r="1268" spans="1:8">
      <c r="A1268" s="178">
        <v>2266</v>
      </c>
      <c r="B1268" s="185" t="s">
        <v>1391</v>
      </c>
      <c r="C1268" s="179" t="s">
        <v>101</v>
      </c>
      <c r="D1268" s="113">
        <f>IF(Table10[[#This Row],[Current Age]]&gt;19,"Men's",IF(E1268&gt;15,"U19",IF(E1268&gt;13,"U15",IF(E1268&gt;11,"U13",IF(E1268&gt;0,"U11",0)))))</f>
        <v>0</v>
      </c>
      <c r="E1268" s="113">
        <f>IFERROR(IF(Table10[[#This Row],[Year]]&gt;0,$E$1-Table10[[#This Row],[Year]],0),"")</f>
        <v>0</v>
      </c>
    </row>
    <row r="1269" spans="1:8">
      <c r="A1269" s="18">
        <v>2267</v>
      </c>
      <c r="B1269" s="186" t="s">
        <v>1392</v>
      </c>
      <c r="C1269" s="17" t="s">
        <v>112</v>
      </c>
      <c r="D1269" s="113">
        <f>IF(Table10[[#This Row],[Current Age]]&gt;19,"Men's",IF(E1269&gt;15,"U19",IF(E1269&gt;13,"U15",IF(E1269&gt;11,"U13",IF(E1269&gt;0,"U11",0)))))</f>
        <v>0</v>
      </c>
      <c r="E1269" s="113">
        <f>IFERROR(IF(Table10[[#This Row],[Year]]&gt;0,$E$1-Table10[[#This Row],[Year]],0),"")</f>
        <v>0</v>
      </c>
    </row>
    <row r="1270" spans="1:8">
      <c r="A1270" s="178">
        <v>2268</v>
      </c>
      <c r="B1270" s="185" t="s">
        <v>1393</v>
      </c>
      <c r="C1270" s="179" t="s">
        <v>101</v>
      </c>
      <c r="D1270" s="113">
        <f>IF(Table10[[#This Row],[Current Age]]&gt;19,"Men's",IF(E1270&gt;15,"U19",IF(E1270&gt;13,"U15",IF(E1270&gt;11,"U13",IF(E1270&gt;0,"U11",0)))))</f>
        <v>0</v>
      </c>
      <c r="E1270" s="113">
        <f>IFERROR(IF(Table10[[#This Row],[Year]]&gt;0,$E$1-Table10[[#This Row],[Year]],0),"")</f>
        <v>0</v>
      </c>
    </row>
    <row r="1271" spans="1:8">
      <c r="A1271" s="18">
        <v>2269</v>
      </c>
      <c r="B1271" s="186" t="s">
        <v>1394</v>
      </c>
      <c r="C1271" s="17" t="s">
        <v>101</v>
      </c>
      <c r="D1271" s="113" t="str">
        <f>IF(Table10[[#This Row],[Current Age]]&gt;19,"Men's",IF(E1271&gt;15,"U19",IF(E1271&gt;13,"U15",IF(E1271&gt;11,"U13",IF(E1271&gt;0,"U11",0)))))</f>
        <v>Men's</v>
      </c>
      <c r="E1271" s="113">
        <f>IFERROR(IF(Table10[[#This Row],[Year]]&gt;0,$E$1-Table10[[#This Row],[Year]],0),"")</f>
        <v>70</v>
      </c>
      <c r="F1271" s="113">
        <v>1955</v>
      </c>
    </row>
    <row r="1272" spans="1:8">
      <c r="A1272" s="178">
        <v>2270</v>
      </c>
      <c r="B1272" s="185" t="s">
        <v>1395</v>
      </c>
      <c r="C1272" s="179" t="s">
        <v>101</v>
      </c>
      <c r="D1272" s="113">
        <f>IF(Table10[[#This Row],[Current Age]]&gt;19,"Men's",IF(E1272&gt;15,"U19",IF(E1272&gt;13,"U15",IF(E1272&gt;11,"U13",IF(E1272&gt;0,"U11",0)))))</f>
        <v>0</v>
      </c>
      <c r="E1272" s="113">
        <f>IFERROR(IF(Table10[[#This Row],[Year]]&gt;0,$E$1-Table10[[#This Row],[Year]],0),"")</f>
        <v>0</v>
      </c>
    </row>
    <row r="1273" spans="1:8">
      <c r="A1273" s="18">
        <v>2271</v>
      </c>
      <c r="B1273" s="186"/>
      <c r="C1273" s="17"/>
      <c r="D1273" s="113">
        <f>IF(Table10[[#This Row],[Current Age]]&gt;19,"Men's",IF(E1273&gt;15,"U19",IF(E1273&gt;13,"U15",IF(E1273&gt;11,"U13",IF(E1273&gt;0,"U11",0)))))</f>
        <v>0</v>
      </c>
      <c r="E1273" s="113">
        <f>IFERROR(IF(Table10[[#This Row],[Year]]&gt;0,$E$1-Table10[[#This Row],[Year]],0),"")</f>
        <v>0</v>
      </c>
    </row>
    <row r="1274" spans="1:8">
      <c r="A1274" s="178">
        <v>2272</v>
      </c>
      <c r="B1274" s="185" t="s">
        <v>1396</v>
      </c>
      <c r="C1274" s="179" t="s">
        <v>101</v>
      </c>
      <c r="D1274" s="113">
        <f>IF(Table10[[#This Row],[Current Age]]&gt;19,"Men's",IF(E1274&gt;15,"U19",IF(E1274&gt;13,"U15",IF(E1274&gt;11,"U13",IF(E1274&gt;0,"U11",0)))))</f>
        <v>0</v>
      </c>
      <c r="E1274" s="113">
        <f>IFERROR(IF(Table10[[#This Row],[Year]]&gt;0,$E$1-Table10[[#This Row],[Year]],0),"")</f>
        <v>0</v>
      </c>
    </row>
    <row r="1275" spans="1:8">
      <c r="A1275" s="18">
        <v>2273</v>
      </c>
      <c r="B1275" s="186" t="s">
        <v>1397</v>
      </c>
      <c r="C1275" s="17" t="s">
        <v>101</v>
      </c>
      <c r="D1275" s="113" t="str">
        <f>IF(Table10[[#This Row],[Current Age]]&gt;19,"Men's",IF(E1275&gt;15,"U19",IF(E1275&gt;13,"U15",IF(E1275&gt;11,"U13",IF(E1275&gt;0,"U11",0)))))</f>
        <v>Men's</v>
      </c>
      <c r="E1275" s="113">
        <f>IFERROR(IF(Table10[[#This Row],[Year]]&gt;0,$E$1-Table10[[#This Row],[Year]],0),"")</f>
        <v>58</v>
      </c>
      <c r="F1275" s="113">
        <v>1967</v>
      </c>
      <c r="G1275" s="113">
        <v>3</v>
      </c>
      <c r="H1275" s="113">
        <v>7</v>
      </c>
    </row>
    <row r="1276" spans="1:8">
      <c r="A1276" s="178">
        <v>2274</v>
      </c>
      <c r="B1276" s="185" t="s">
        <v>1398</v>
      </c>
      <c r="C1276" s="179" t="s">
        <v>101</v>
      </c>
      <c r="D1276" s="113" t="str">
        <f>IF(Table10[[#This Row],[Current Age]]&gt;19,"Men's",IF(E1276&gt;15,"U19",IF(E1276&gt;13,"U15",IF(E1276&gt;11,"U13",IF(E1276&gt;0,"U11",0)))))</f>
        <v>Men's</v>
      </c>
      <c r="E1276" s="113">
        <f>IFERROR(IF(Table10[[#This Row],[Year]]&gt;0,$E$1-Table10[[#This Row],[Year]],0),"")</f>
        <v>50</v>
      </c>
      <c r="F1276" s="113">
        <v>1975</v>
      </c>
      <c r="G1276" s="113">
        <v>6</v>
      </c>
      <c r="H1276" s="113">
        <v>8</v>
      </c>
    </row>
    <row r="1277" spans="1:8">
      <c r="A1277" s="18">
        <v>2275</v>
      </c>
      <c r="B1277" s="186" t="s">
        <v>1399</v>
      </c>
      <c r="C1277" s="17" t="s">
        <v>101</v>
      </c>
      <c r="D1277" s="113">
        <f>IF(Table10[[#This Row],[Current Age]]&gt;19,"Men's",IF(E1277&gt;15,"U19",IF(E1277&gt;13,"U15",IF(E1277&gt;11,"U13",IF(E1277&gt;0,"U11",0)))))</f>
        <v>0</v>
      </c>
      <c r="E1277" s="113">
        <f>IFERROR(IF(Table10[[#This Row],[Year]]&gt;0,$E$1-Table10[[#This Row],[Year]],0),"")</f>
        <v>0</v>
      </c>
    </row>
    <row r="1278" spans="1:8">
      <c r="A1278" s="178">
        <v>2276</v>
      </c>
      <c r="B1278" s="185" t="s">
        <v>1400</v>
      </c>
      <c r="C1278" s="179" t="s">
        <v>101</v>
      </c>
      <c r="D1278" s="113">
        <f>IF(Table10[[#This Row],[Current Age]]&gt;19,"Men's",IF(E1278&gt;15,"U19",IF(E1278&gt;13,"U15",IF(E1278&gt;11,"U13",IF(E1278&gt;0,"U11",0)))))</f>
        <v>0</v>
      </c>
      <c r="E1278" s="113">
        <f>IFERROR(IF(Table10[[#This Row],[Year]]&gt;0,$E$1-Table10[[#This Row],[Year]],0),"")</f>
        <v>0</v>
      </c>
    </row>
    <row r="1279" spans="1:8">
      <c r="A1279" s="18">
        <v>2277</v>
      </c>
      <c r="B1279" s="186" t="s">
        <v>1401</v>
      </c>
      <c r="C1279" s="17" t="s">
        <v>25</v>
      </c>
      <c r="D1279" s="113">
        <f>IF(Table10[[#This Row],[Current Age]]&gt;19,"Men's",IF(E1279&gt;15,"U19",IF(E1279&gt;13,"U15",IF(E1279&gt;11,"U13",IF(E1279&gt;0,"U11",0)))))</f>
        <v>0</v>
      </c>
      <c r="E1279" s="113">
        <f>IFERROR(IF(Table10[[#This Row],[Year]]&gt;0,$E$1-Table10[[#This Row],[Year]],0),"")</f>
        <v>0</v>
      </c>
    </row>
    <row r="1280" spans="1:8">
      <c r="A1280" s="178">
        <v>2278</v>
      </c>
      <c r="B1280" s="185" t="s">
        <v>1402</v>
      </c>
      <c r="C1280" s="179" t="s">
        <v>145</v>
      </c>
      <c r="D1280" s="113">
        <f>IF(Table10[[#This Row],[Current Age]]&gt;19,"Men's",IF(E1280&gt;15,"U19",IF(E1280&gt;13,"U15",IF(E1280&gt;11,"U13",IF(E1280&gt;0,"U11",0)))))</f>
        <v>0</v>
      </c>
      <c r="E1280" s="113">
        <f>IFERROR(IF(Table10[[#This Row],[Year]]&gt;0,$E$1-Table10[[#This Row],[Year]],0),"")</f>
        <v>0</v>
      </c>
    </row>
    <row r="1281" spans="1:8">
      <c r="A1281" s="18">
        <v>2279</v>
      </c>
      <c r="B1281" s="192" t="s">
        <v>1403</v>
      </c>
      <c r="C1281" s="17" t="s">
        <v>101</v>
      </c>
      <c r="D1281" s="113" t="str">
        <f>IF(Table10[[#This Row],[Current Age]]&gt;19,"Men's",IF(E1281&gt;15,"U19",IF(E1281&gt;13,"U15",IF(E1281&gt;11,"U13",IF(E1281&gt;0,"U11",0)))))</f>
        <v>Men's</v>
      </c>
      <c r="E1281" s="113">
        <f>IFERROR(IF(Table10[[#This Row],[Year]]&gt;0,$E$1-Table10[[#This Row],[Year]],0),"")</f>
        <v>20</v>
      </c>
      <c r="F1281" s="113">
        <v>2005</v>
      </c>
      <c r="G1281" s="113">
        <v>8</v>
      </c>
      <c r="H1281" s="113">
        <v>24</v>
      </c>
    </row>
    <row r="1282" spans="1:8">
      <c r="A1282" s="178">
        <v>2280</v>
      </c>
      <c r="B1282" s="185" t="s">
        <v>1404</v>
      </c>
      <c r="C1282" s="179" t="s">
        <v>101</v>
      </c>
      <c r="D1282" s="113" t="str">
        <f>IF(Table10[[#This Row],[Current Age]]&gt;19,"Men's",IF(E1282&gt;15,"U19",IF(E1282&gt;13,"U15",IF(E1282&gt;11,"U13",IF(E1282&gt;0,"U11",0)))))</f>
        <v>U19</v>
      </c>
      <c r="E1282" s="113">
        <f>IFERROR(IF(Table10[[#This Row],[Year]]&gt;0,$E$1-Table10[[#This Row],[Year]],0),"")</f>
        <v>18</v>
      </c>
      <c r="F1282" s="113">
        <v>2007</v>
      </c>
      <c r="G1282" s="113">
        <v>3</v>
      </c>
      <c r="H1282" s="113">
        <v>10</v>
      </c>
    </row>
    <row r="1283" spans="1:8">
      <c r="A1283" s="18">
        <v>2281</v>
      </c>
      <c r="B1283" s="186" t="s">
        <v>1405</v>
      </c>
      <c r="C1283" s="17" t="s">
        <v>101</v>
      </c>
      <c r="D1283" s="113">
        <f>IF(Table10[[#This Row],[Current Age]]&gt;19,"Men's",IF(E1283&gt;15,"U19",IF(E1283&gt;13,"U15",IF(E1283&gt;11,"U13",IF(E1283&gt;0,"U11",0)))))</f>
        <v>0</v>
      </c>
      <c r="E1283" s="113">
        <f>IFERROR(IF(Table10[[#This Row],[Year]]&gt;0,$E$1-Table10[[#This Row],[Year]],0),"")</f>
        <v>0</v>
      </c>
    </row>
    <row r="1284" spans="1:8">
      <c r="A1284" s="178">
        <v>2282</v>
      </c>
      <c r="B1284" s="185" t="s">
        <v>1406</v>
      </c>
      <c r="C1284" s="179" t="s">
        <v>101</v>
      </c>
      <c r="D1284" s="113" t="str">
        <f>IF(Table10[[#This Row],[Current Age]]&gt;19,"Men's",IF(E1284&gt;15,"U19",IF(E1284&gt;13,"U15",IF(E1284&gt;11,"U13",IF(E1284&gt;0,"U11",0)))))</f>
        <v>U19</v>
      </c>
      <c r="E1284" s="113">
        <f>IFERROR(IF(Table10[[#This Row],[Year]]&gt;0,$E$1-Table10[[#This Row],[Year]],0),"")</f>
        <v>18</v>
      </c>
      <c r="F1284" s="113">
        <v>2007</v>
      </c>
      <c r="G1284" s="113">
        <v>7</v>
      </c>
      <c r="H1284" s="113">
        <v>14</v>
      </c>
    </row>
    <row r="1285" spans="1:8">
      <c r="A1285" s="18">
        <v>2283</v>
      </c>
      <c r="B1285" s="186" t="s">
        <v>1407</v>
      </c>
      <c r="C1285" s="17" t="s">
        <v>101</v>
      </c>
      <c r="D1285" s="113">
        <f>IF(Table10[[#This Row],[Current Age]]&gt;19,"Men's",IF(E1285&gt;15,"U19",IF(E1285&gt;13,"U15",IF(E1285&gt;11,"U13",IF(E1285&gt;0,"U11",0)))))</f>
        <v>0</v>
      </c>
      <c r="E1285" s="113">
        <f>IFERROR(IF(Table10[[#This Row],[Year]]&gt;0,$E$1-Table10[[#This Row],[Year]],0),"")</f>
        <v>0</v>
      </c>
    </row>
    <row r="1286" spans="1:8">
      <c r="A1286" s="178">
        <v>2284</v>
      </c>
      <c r="B1286" s="185" t="s">
        <v>1408</v>
      </c>
      <c r="C1286" s="179" t="s">
        <v>101</v>
      </c>
      <c r="D1286" s="113" t="str">
        <f>IF(Table10[[#This Row],[Current Age]]&gt;19,"Men's",IF(E1286&gt;15,"U19",IF(E1286&gt;13,"U15",IF(E1286&gt;11,"U13",IF(E1286&gt;0,"U11",0)))))</f>
        <v>U19</v>
      </c>
      <c r="E1286" s="113">
        <f>IFERROR(IF(Table10[[#This Row],[Year]]&gt;0,$E$1-Table10[[#This Row],[Year]],0),"")</f>
        <v>16</v>
      </c>
      <c r="F1286" s="113">
        <v>2009</v>
      </c>
      <c r="G1286" s="113">
        <v>1</v>
      </c>
      <c r="H1286" s="113">
        <v>19</v>
      </c>
    </row>
    <row r="1287" spans="1:8">
      <c r="A1287" s="18">
        <v>2285</v>
      </c>
      <c r="B1287" s="186" t="s">
        <v>1409</v>
      </c>
      <c r="C1287" s="17" t="s">
        <v>101</v>
      </c>
      <c r="D1287" s="113" t="str">
        <f>IF(Table10[[#This Row],[Current Age]]&gt;19,"Men's",IF(E1287&gt;15,"U19",IF(E1287&gt;13,"U15",IF(E1287&gt;11,"U13",IF(E1287&gt;0,"U11",0)))))</f>
        <v>Men's</v>
      </c>
      <c r="E1287" s="113">
        <f>IFERROR(IF(Table10[[#This Row],[Year]]&gt;0,$E$1-Table10[[#This Row],[Year]],0),"")</f>
        <v>20</v>
      </c>
      <c r="F1287" s="113">
        <v>2005</v>
      </c>
      <c r="G1287" s="113">
        <v>5</v>
      </c>
      <c r="H1287" s="113">
        <v>3</v>
      </c>
    </row>
    <row r="1288" spans="1:8">
      <c r="A1288" s="178">
        <v>2286</v>
      </c>
      <c r="B1288" s="185" t="s">
        <v>1410</v>
      </c>
      <c r="C1288" s="179" t="s">
        <v>101</v>
      </c>
      <c r="D1288" s="113" t="str">
        <f>IF(Table10[[#This Row],[Current Age]]&gt;19,"Men's",IF(E1288&gt;15,"U19",IF(E1288&gt;13,"U15",IF(E1288&gt;11,"U13",IF(E1288&gt;0,"U11",0)))))</f>
        <v>U19</v>
      </c>
      <c r="E1288" s="113">
        <f>IFERROR(IF(Table10[[#This Row],[Year]]&gt;0,$E$1-Table10[[#This Row],[Year]],0),"")</f>
        <v>17</v>
      </c>
      <c r="F1288" s="113">
        <v>2008</v>
      </c>
      <c r="G1288" s="113">
        <v>2</v>
      </c>
      <c r="H1288" s="113">
        <v>17</v>
      </c>
    </row>
    <row r="1289" spans="1:8">
      <c r="A1289" s="18">
        <v>2287</v>
      </c>
      <c r="B1289" s="186" t="s">
        <v>1411</v>
      </c>
      <c r="C1289" s="17" t="s">
        <v>101</v>
      </c>
      <c r="D1289" s="113" t="str">
        <f>IF(Table10[[#This Row],[Current Age]]&gt;19,"Men's",IF(E1289&gt;15,"U19",IF(E1289&gt;13,"U15",IF(E1289&gt;11,"U13",IF(E1289&gt;0,"U11",0)))))</f>
        <v>Men's</v>
      </c>
      <c r="E1289" s="113">
        <f>IFERROR(IF(Table10[[#This Row],[Year]]&gt;0,$E$1-Table10[[#This Row],[Year]],0),"")</f>
        <v>20</v>
      </c>
      <c r="F1289" s="113">
        <v>2005</v>
      </c>
      <c r="G1289" s="113">
        <v>12</v>
      </c>
      <c r="H1289" s="113">
        <v>20</v>
      </c>
    </row>
    <row r="1290" spans="1:8">
      <c r="A1290" s="178">
        <v>2288</v>
      </c>
      <c r="B1290" s="185" t="s">
        <v>1412</v>
      </c>
      <c r="C1290" s="179" t="s">
        <v>101</v>
      </c>
      <c r="D1290" s="113" t="str">
        <f>IF(Table10[[#This Row],[Current Age]]&gt;19,"Men's",IF(E1290&gt;15,"U19",IF(E1290&gt;13,"U15",IF(E1290&gt;11,"U13",IF(E1290&gt;0,"U11",0)))))</f>
        <v>U13</v>
      </c>
      <c r="E1290" s="113">
        <f>IFERROR(IF(Table10[[#This Row],[Year]]&gt;0,$E$1-Table10[[#This Row],[Year]],0),"")</f>
        <v>13</v>
      </c>
      <c r="F1290" s="113">
        <v>2012</v>
      </c>
      <c r="G1290" s="113">
        <v>1</v>
      </c>
      <c r="H1290" s="113">
        <v>6</v>
      </c>
    </row>
    <row r="1291" spans="1:8">
      <c r="A1291" s="18">
        <v>2289</v>
      </c>
      <c r="B1291" s="186" t="s">
        <v>1413</v>
      </c>
      <c r="C1291" s="17" t="s">
        <v>101</v>
      </c>
      <c r="D1291" s="113" t="str">
        <f>IF(Table10[[#This Row],[Current Age]]&gt;19,"Men's",IF(E1291&gt;15,"U19",IF(E1291&gt;13,"U15",IF(E1291&gt;11,"U13",IF(E1291&gt;0,"U11",0)))))</f>
        <v>U19</v>
      </c>
      <c r="E1291" s="113">
        <f>IFERROR(IF(Table10[[#This Row],[Year]]&gt;0,$E$1-Table10[[#This Row],[Year]],0),"")</f>
        <v>17</v>
      </c>
      <c r="F1291" s="113">
        <v>2008</v>
      </c>
      <c r="G1291" s="113">
        <v>5</v>
      </c>
      <c r="H1291" s="113">
        <v>28</v>
      </c>
    </row>
    <row r="1292" spans="1:8">
      <c r="A1292" s="178">
        <v>2290</v>
      </c>
      <c r="B1292" s="185" t="s">
        <v>1414</v>
      </c>
      <c r="C1292" s="179" t="s">
        <v>101</v>
      </c>
      <c r="D1292" s="113" t="str">
        <f>IF(Table10[[#This Row],[Current Age]]&gt;19,"Men's",IF(E1292&gt;15,"U19",IF(E1292&gt;13,"U15",IF(E1292&gt;11,"U13",IF(E1292&gt;0,"U11",0)))))</f>
        <v>Men's</v>
      </c>
      <c r="E1292" s="113">
        <f>IFERROR(IF(Table10[[#This Row],[Year]]&gt;0,$E$1-Table10[[#This Row],[Year]],0),"")</f>
        <v>20</v>
      </c>
      <c r="F1292" s="113">
        <v>2005</v>
      </c>
      <c r="G1292" s="113">
        <v>2</v>
      </c>
      <c r="H1292" s="113">
        <v>5</v>
      </c>
    </row>
    <row r="1293" spans="1:8">
      <c r="A1293" s="18">
        <v>2291</v>
      </c>
      <c r="B1293" s="186" t="s">
        <v>1415</v>
      </c>
      <c r="C1293" s="17" t="s">
        <v>101</v>
      </c>
      <c r="D1293" s="113" t="str">
        <f>IF(Table10[[#This Row],[Current Age]]&gt;19,"Men's",IF(E1293&gt;15,"U19",IF(E1293&gt;13,"U15",IF(E1293&gt;11,"U13",IF(E1293&gt;0,"U11",0)))))</f>
        <v>Men's</v>
      </c>
      <c r="E1293" s="113">
        <f>IFERROR(IF(Table10[[#This Row],[Year]]&gt;0,$E$1-Table10[[#This Row],[Year]],0),"")</f>
        <v>20</v>
      </c>
      <c r="F1293" s="113">
        <v>2005</v>
      </c>
      <c r="G1293" s="113">
        <v>6</v>
      </c>
      <c r="H1293" s="113">
        <v>12</v>
      </c>
    </row>
    <row r="1294" spans="1:8">
      <c r="A1294" s="178">
        <v>2292</v>
      </c>
      <c r="B1294" s="185" t="s">
        <v>1416</v>
      </c>
      <c r="C1294" s="179" t="s">
        <v>101</v>
      </c>
      <c r="D1294" s="113" t="str">
        <f>IF(Table10[[#This Row],[Current Age]]&gt;19,"Men's",IF(E1294&gt;15,"U19",IF(E1294&gt;13,"U15",IF(E1294&gt;11,"U13",IF(E1294&gt;0,"U11",0)))))</f>
        <v>Men's</v>
      </c>
      <c r="E1294" s="113">
        <f>IFERROR(IF(Table10[[#This Row],[Year]]&gt;0,$E$1-Table10[[#This Row],[Year]],0),"")</f>
        <v>20</v>
      </c>
      <c r="F1294" s="113">
        <v>2005</v>
      </c>
      <c r="G1294" s="113">
        <v>8</v>
      </c>
      <c r="H1294" s="113">
        <v>27</v>
      </c>
    </row>
    <row r="1295" spans="1:8">
      <c r="A1295" s="18">
        <v>2293</v>
      </c>
      <c r="B1295" s="192" t="s">
        <v>1417</v>
      </c>
      <c r="C1295" s="17" t="s">
        <v>101</v>
      </c>
      <c r="D1295" s="113" t="str">
        <f>IF(Table10[[#This Row],[Current Age]]&gt;19,"Men's",IF(E1295&gt;15,"U19",IF(E1295&gt;13,"U15",IF(E1295&gt;11,"U13",IF(E1295&gt;0,"U11",0)))))</f>
        <v>U19</v>
      </c>
      <c r="E1295" s="113">
        <f>IFERROR(IF(Table10[[#This Row],[Year]]&gt;0,$E$1-Table10[[#This Row],[Year]],0),"")</f>
        <v>18</v>
      </c>
      <c r="F1295" s="113">
        <v>2007</v>
      </c>
      <c r="G1295" s="113">
        <v>10</v>
      </c>
      <c r="H1295" s="113">
        <v>9</v>
      </c>
    </row>
    <row r="1296" spans="1:8">
      <c r="A1296" s="178">
        <v>2294</v>
      </c>
      <c r="B1296" s="185" t="s">
        <v>1418</v>
      </c>
      <c r="C1296" s="179" t="s">
        <v>101</v>
      </c>
      <c r="D1296" s="113" t="str">
        <f>IF(Table10[[#This Row],[Current Age]]&gt;19,"Men's",IF(E1296&gt;15,"U19",IF(E1296&gt;13,"U15",IF(E1296&gt;11,"U13",IF(E1296&gt;0,"U11",0)))))</f>
        <v>Men's</v>
      </c>
      <c r="E1296" s="113">
        <f>IFERROR(IF(Table10[[#This Row],[Year]]&gt;0,$E$1-Table10[[#This Row],[Year]],0),"")</f>
        <v>21</v>
      </c>
      <c r="F1296" s="113">
        <v>2004</v>
      </c>
      <c r="G1296" s="113">
        <v>7</v>
      </c>
      <c r="H1296" s="113">
        <v>11</v>
      </c>
    </row>
    <row r="1297" spans="1:8">
      <c r="A1297" s="18">
        <v>2295</v>
      </c>
      <c r="B1297" s="186" t="s">
        <v>1419</v>
      </c>
      <c r="C1297" s="17" t="s">
        <v>101</v>
      </c>
      <c r="D1297" s="113" t="str">
        <f>IF(Table10[[#This Row],[Current Age]]&gt;19,"Men's",IF(E1297&gt;15,"U19",IF(E1297&gt;13,"U15",IF(E1297&gt;11,"U13",IF(E1297&gt;0,"U11",0)))))</f>
        <v>U19</v>
      </c>
      <c r="E1297" s="113">
        <f>IFERROR(IF(Table10[[#This Row],[Year]]&gt;0,$E$1-Table10[[#This Row],[Year]],0),"")</f>
        <v>17</v>
      </c>
      <c r="F1297" s="113">
        <v>2008</v>
      </c>
      <c r="G1297" s="113">
        <v>11</v>
      </c>
      <c r="H1297" s="113">
        <v>16</v>
      </c>
    </row>
    <row r="1298" spans="1:8">
      <c r="A1298" s="178">
        <v>2296</v>
      </c>
      <c r="B1298" s="191" t="s">
        <v>1420</v>
      </c>
      <c r="C1298" s="179" t="s">
        <v>101</v>
      </c>
      <c r="D1298" s="113" t="str">
        <f>IF(Table10[[#This Row],[Current Age]]&gt;19,"Men's",IF(E1298&gt;15,"U19",IF(E1298&gt;13,"U15",IF(E1298&gt;11,"U13",IF(E1298&gt;0,"U11",0)))))</f>
        <v>U19</v>
      </c>
      <c r="E1298" s="113">
        <f>IFERROR(IF(Table10[[#This Row],[Year]]&gt;0,$E$1-Table10[[#This Row],[Year]],0),"")</f>
        <v>19</v>
      </c>
      <c r="F1298" s="113">
        <v>2006</v>
      </c>
      <c r="G1298" s="113">
        <v>8</v>
      </c>
      <c r="H1298" s="113">
        <v>10</v>
      </c>
    </row>
    <row r="1299" spans="1:8">
      <c r="A1299" s="18">
        <v>2297</v>
      </c>
      <c r="B1299" s="186" t="s">
        <v>1421</v>
      </c>
      <c r="C1299" s="17" t="s">
        <v>101</v>
      </c>
      <c r="D1299" s="113">
        <f>IF(Table10[[#This Row],[Current Age]]&gt;19,"Men's",IF(E1299&gt;15,"U19",IF(E1299&gt;13,"U15",IF(E1299&gt;11,"U13",IF(E1299&gt;0,"U11",0)))))</f>
        <v>0</v>
      </c>
      <c r="E1299" s="113">
        <f>IFERROR(IF(Table10[[#This Row],[Year]]&gt;0,$E$1-Table10[[#This Row],[Year]],0),"")</f>
        <v>0</v>
      </c>
    </row>
    <row r="1300" spans="1:8">
      <c r="A1300" s="178">
        <v>2298</v>
      </c>
      <c r="B1300" s="185" t="s">
        <v>1422</v>
      </c>
      <c r="C1300" s="179" t="s">
        <v>101</v>
      </c>
      <c r="D1300" s="113" t="str">
        <f>IF(Table10[[#This Row],[Current Age]]&gt;19,"Men's",IF(E1300&gt;15,"U19",IF(E1300&gt;13,"U15",IF(E1300&gt;11,"U13",IF(E1300&gt;0,"U11",0)))))</f>
        <v>Men's</v>
      </c>
      <c r="E1300" s="113">
        <f>IFERROR(IF(Table10[[#This Row],[Year]]&gt;0,$E$1-Table10[[#This Row],[Year]],0),"")</f>
        <v>20</v>
      </c>
      <c r="F1300" s="113">
        <v>2005</v>
      </c>
      <c r="G1300" s="113">
        <v>5</v>
      </c>
      <c r="H1300" s="113">
        <v>18</v>
      </c>
    </row>
    <row r="1301" spans="1:8">
      <c r="A1301" s="18">
        <v>2299</v>
      </c>
      <c r="B1301" s="186" t="s">
        <v>1423</v>
      </c>
      <c r="C1301" s="17" t="s">
        <v>1424</v>
      </c>
      <c r="D1301" s="113">
        <f>IF(Table10[[#This Row],[Current Age]]&gt;19,"Men's",IF(E1301&gt;15,"U19",IF(E1301&gt;13,"U15",IF(E1301&gt;11,"U13",IF(E1301&gt;0,"U11",0)))))</f>
        <v>0</v>
      </c>
      <c r="E1301" s="113">
        <f>IFERROR(IF(Table10[[#This Row],[Year]]&gt;0,$E$1-Table10[[#This Row],[Year]],0),"")</f>
        <v>0</v>
      </c>
    </row>
    <row r="1302" spans="1:8">
      <c r="A1302" s="178">
        <v>2300</v>
      </c>
      <c r="B1302" s="185" t="s">
        <v>1425</v>
      </c>
      <c r="C1302" s="179" t="s">
        <v>1424</v>
      </c>
      <c r="D1302" s="113">
        <f>IF(Table10[[#This Row],[Current Age]]&gt;19,"Men's",IF(E1302&gt;15,"U19",IF(E1302&gt;13,"U15",IF(E1302&gt;11,"U13",IF(E1302&gt;0,"U11",0)))))</f>
        <v>0</v>
      </c>
      <c r="E1302" s="113">
        <f>IFERROR(IF(Table10[[#This Row],[Year]]&gt;0,$E$1-Table10[[#This Row],[Year]],0),"")</f>
        <v>0</v>
      </c>
    </row>
    <row r="1303" spans="1:8">
      <c r="A1303" s="18">
        <v>2301</v>
      </c>
      <c r="B1303" s="186" t="s">
        <v>1426</v>
      </c>
      <c r="C1303" s="17" t="s">
        <v>101</v>
      </c>
      <c r="D1303" s="113" t="str">
        <f>IF(Table10[[#This Row],[Current Age]]&gt;19,"Men's",IF(E1303&gt;15,"U19",IF(E1303&gt;13,"U15",IF(E1303&gt;11,"U13",IF(E1303&gt;0,"U11",0)))))</f>
        <v>Men's</v>
      </c>
      <c r="E1303" s="113">
        <f>IFERROR(IF(Table10[[#This Row],[Year]]&gt;0,$E$1-Table10[[#This Row],[Year]],0),"")</f>
        <v>27</v>
      </c>
      <c r="F1303" s="113">
        <v>1998</v>
      </c>
      <c r="G1303" s="113">
        <v>3</v>
      </c>
      <c r="H1303" s="113">
        <v>16</v>
      </c>
    </row>
    <row r="1304" spans="1:8">
      <c r="A1304" s="178">
        <v>2302</v>
      </c>
      <c r="B1304" s="185" t="s">
        <v>1427</v>
      </c>
      <c r="C1304" s="179" t="s">
        <v>1424</v>
      </c>
      <c r="D1304" s="113">
        <f>IF(Table10[[#This Row],[Current Age]]&gt;19,"Men's",IF(E1304&gt;15,"U19",IF(E1304&gt;13,"U15",IF(E1304&gt;11,"U13",IF(E1304&gt;0,"U11",0)))))</f>
        <v>0</v>
      </c>
      <c r="E1304" s="113">
        <f>IFERROR(IF(Table10[[#This Row],[Year]]&gt;0,$E$1-Table10[[#This Row],[Year]],0),"")</f>
        <v>0</v>
      </c>
    </row>
    <row r="1305" spans="1:8">
      <c r="A1305" s="18">
        <v>2303</v>
      </c>
      <c r="B1305" s="186" t="s">
        <v>1428</v>
      </c>
      <c r="C1305" s="17" t="s">
        <v>1424</v>
      </c>
      <c r="D1305" s="113" t="str">
        <f>IF(Table10[[#This Row],[Current Age]]&gt;19,"Men's",IF(E1305&gt;15,"U19",IF(E1305&gt;13,"U15",IF(E1305&gt;11,"U13",IF(E1305&gt;0,"U11",0)))))</f>
        <v>Men's</v>
      </c>
      <c r="E1305" s="113">
        <f>IFERROR(IF(Table10[[#This Row],[Year]]&gt;0,$E$1-Table10[[#This Row],[Year]],0),"")</f>
        <v>30</v>
      </c>
      <c r="F1305" s="113">
        <v>1995</v>
      </c>
      <c r="G1305" s="113">
        <v>3</v>
      </c>
      <c r="H1305" s="113">
        <v>13</v>
      </c>
    </row>
    <row r="1306" spans="1:8">
      <c r="A1306" s="178">
        <v>2304</v>
      </c>
      <c r="B1306" s="185" t="s">
        <v>1429</v>
      </c>
      <c r="C1306" s="179" t="s">
        <v>1424</v>
      </c>
      <c r="D1306" s="113">
        <f>IF(Table10[[#This Row],[Current Age]]&gt;19,"Men's",IF(E1306&gt;15,"U19",IF(E1306&gt;13,"U15",IF(E1306&gt;11,"U13",IF(E1306&gt;0,"U11",0)))))</f>
        <v>0</v>
      </c>
      <c r="E1306" s="113">
        <f>IFERROR(IF(Table10[[#This Row],[Year]]&gt;0,$E$1-Table10[[#This Row],[Year]],0),"")</f>
        <v>0</v>
      </c>
    </row>
    <row r="1307" spans="1:8">
      <c r="A1307" s="18">
        <v>2305</v>
      </c>
      <c r="B1307" s="186" t="s">
        <v>1430</v>
      </c>
      <c r="C1307" s="17" t="s">
        <v>1424</v>
      </c>
      <c r="D1307" s="113">
        <f>IF(Table10[[#This Row],[Current Age]]&gt;19,"Men's",IF(E1307&gt;15,"U19",IF(E1307&gt;13,"U15",IF(E1307&gt;11,"U13",IF(E1307&gt;0,"U11",0)))))</f>
        <v>0</v>
      </c>
      <c r="E1307" s="113">
        <f>IFERROR(IF(Table10[[#This Row],[Year]]&gt;0,$E$1-Table10[[#This Row],[Year]],0),"")</f>
        <v>0</v>
      </c>
    </row>
    <row r="1308" spans="1:8">
      <c r="A1308" s="178">
        <v>2306</v>
      </c>
      <c r="B1308" s="185" t="s">
        <v>1431</v>
      </c>
      <c r="C1308" s="179" t="s">
        <v>259</v>
      </c>
      <c r="D1308" s="113">
        <f>IF(Table10[[#This Row],[Current Age]]&gt;19,"Men's",IF(E1308&gt;15,"U19",IF(E1308&gt;13,"U15",IF(E1308&gt;11,"U13",IF(E1308&gt;0,"U11",0)))))</f>
        <v>0</v>
      </c>
      <c r="E1308" s="113">
        <f>IFERROR(IF(Table10[[#This Row],[Year]]&gt;0,$E$1-Table10[[#This Row],[Year]],0),"")</f>
        <v>0</v>
      </c>
    </row>
    <row r="1309" spans="1:8">
      <c r="A1309" s="18">
        <v>2307</v>
      </c>
      <c r="B1309" s="186" t="s">
        <v>1432</v>
      </c>
      <c r="C1309" s="17" t="s">
        <v>1424</v>
      </c>
      <c r="D1309" s="113">
        <f>IF(Table10[[#This Row],[Current Age]]&gt;19,"Men's",IF(E1309&gt;15,"U19",IF(E1309&gt;13,"U15",IF(E1309&gt;11,"U13",IF(E1309&gt;0,"U11",0)))))</f>
        <v>0</v>
      </c>
      <c r="E1309" s="113">
        <f>IFERROR(IF(Table10[[#This Row],[Year]]&gt;0,$E$1-Table10[[#This Row],[Year]],0),"")</f>
        <v>0</v>
      </c>
    </row>
    <row r="1310" spans="1:8">
      <c r="A1310" s="178">
        <v>2308</v>
      </c>
      <c r="B1310" s="185" t="s">
        <v>1433</v>
      </c>
      <c r="C1310" s="179" t="s">
        <v>1424</v>
      </c>
      <c r="D1310" s="113">
        <f>IF(Table10[[#This Row],[Current Age]]&gt;19,"Men's",IF(E1310&gt;15,"U19",IF(E1310&gt;13,"U15",IF(E1310&gt;11,"U13",IF(E1310&gt;0,"U11",0)))))</f>
        <v>0</v>
      </c>
      <c r="E1310" s="113">
        <f>IFERROR(IF(Table10[[#This Row],[Year]]&gt;0,$E$1-Table10[[#This Row],[Year]],0),"")</f>
        <v>0</v>
      </c>
    </row>
    <row r="1311" spans="1:8">
      <c r="A1311" s="18">
        <v>2309</v>
      </c>
      <c r="B1311" s="186" t="s">
        <v>1434</v>
      </c>
      <c r="C1311" s="17" t="s">
        <v>1424</v>
      </c>
      <c r="D1311" s="113">
        <f>IF(Table10[[#This Row],[Current Age]]&gt;19,"Men's",IF(E1311&gt;15,"U19",IF(E1311&gt;13,"U15",IF(E1311&gt;11,"U13",IF(E1311&gt;0,"U11",0)))))</f>
        <v>0</v>
      </c>
      <c r="E1311" s="113">
        <f>IFERROR(IF(Table10[[#This Row],[Year]]&gt;0,$E$1-Table10[[#This Row],[Year]],0),"")</f>
        <v>0</v>
      </c>
    </row>
    <row r="1312" spans="1:8">
      <c r="A1312" s="178">
        <v>2310</v>
      </c>
      <c r="B1312" s="185" t="s">
        <v>1435</v>
      </c>
      <c r="C1312" s="179" t="s">
        <v>1424</v>
      </c>
      <c r="D1312" s="113">
        <f>IF(Table10[[#This Row],[Current Age]]&gt;19,"Men's",IF(E1312&gt;15,"U19",IF(E1312&gt;13,"U15",IF(E1312&gt;11,"U13",IF(E1312&gt;0,"U11",0)))))</f>
        <v>0</v>
      </c>
      <c r="E1312" s="113">
        <f>IFERROR(IF(Table10[[#This Row],[Year]]&gt;0,$E$1-Table10[[#This Row],[Year]],0),"")</f>
        <v>0</v>
      </c>
    </row>
    <row r="1313" spans="1:5">
      <c r="A1313" s="18">
        <v>2311</v>
      </c>
      <c r="B1313" s="186" t="s">
        <v>1436</v>
      </c>
      <c r="C1313" s="17" t="s">
        <v>1424</v>
      </c>
      <c r="D1313" s="113">
        <f>IF(Table10[[#This Row],[Current Age]]&gt;19,"Men's",IF(E1313&gt;15,"U19",IF(E1313&gt;13,"U15",IF(E1313&gt;11,"U13",IF(E1313&gt;0,"U11",0)))))</f>
        <v>0</v>
      </c>
      <c r="E1313" s="113">
        <f>IFERROR(IF(Table10[[#This Row],[Year]]&gt;0,$E$1-Table10[[#This Row],[Year]],0),"")</f>
        <v>0</v>
      </c>
    </row>
    <row r="1314" spans="1:5">
      <c r="A1314" s="178">
        <v>2312</v>
      </c>
      <c r="B1314" s="185" t="s">
        <v>1437</v>
      </c>
      <c r="C1314" s="179" t="s">
        <v>1424</v>
      </c>
      <c r="D1314" s="113">
        <f>IF(Table10[[#This Row],[Current Age]]&gt;19,"Men's",IF(E1314&gt;15,"U19",IF(E1314&gt;13,"U15",IF(E1314&gt;11,"U13",IF(E1314&gt;0,"U11",0)))))</f>
        <v>0</v>
      </c>
      <c r="E1314" s="113">
        <f>IFERROR(IF(Table10[[#This Row],[Year]]&gt;0,$E$1-Table10[[#This Row],[Year]],0),"")</f>
        <v>0</v>
      </c>
    </row>
    <row r="1315" spans="1:5">
      <c r="A1315" s="18">
        <v>2313</v>
      </c>
      <c r="B1315" s="186" t="s">
        <v>1438</v>
      </c>
      <c r="C1315" s="17" t="s">
        <v>1424</v>
      </c>
      <c r="D1315" s="113">
        <f>IF(Table10[[#This Row],[Current Age]]&gt;19,"Men's",IF(E1315&gt;15,"U19",IF(E1315&gt;13,"U15",IF(E1315&gt;11,"U13",IF(E1315&gt;0,"U11",0)))))</f>
        <v>0</v>
      </c>
      <c r="E1315" s="113">
        <f>IFERROR(IF(Table10[[#This Row],[Year]]&gt;0,$E$1-Table10[[#This Row],[Year]],0),"")</f>
        <v>0</v>
      </c>
    </row>
    <row r="1316" spans="1:5">
      <c r="A1316" s="178">
        <v>2314</v>
      </c>
      <c r="B1316" s="185" t="s">
        <v>1439</v>
      </c>
      <c r="C1316" s="179" t="s">
        <v>1424</v>
      </c>
      <c r="D1316" s="113">
        <f>IF(Table10[[#This Row],[Current Age]]&gt;19,"Men's",IF(E1316&gt;15,"U19",IF(E1316&gt;13,"U15",IF(E1316&gt;11,"U13",IF(E1316&gt;0,"U11",0)))))</f>
        <v>0</v>
      </c>
      <c r="E1316" s="113">
        <f>IFERROR(IF(Table10[[#This Row],[Year]]&gt;0,$E$1-Table10[[#This Row],[Year]],0),"")</f>
        <v>0</v>
      </c>
    </row>
    <row r="1317" spans="1:5">
      <c r="A1317" s="18">
        <v>2315</v>
      </c>
      <c r="B1317" s="186" t="s">
        <v>1440</v>
      </c>
      <c r="C1317" s="17" t="s">
        <v>1424</v>
      </c>
      <c r="D1317" s="113">
        <f>IF(Table10[[#This Row],[Current Age]]&gt;19,"Men's",IF(E1317&gt;15,"U19",IF(E1317&gt;13,"U15",IF(E1317&gt;11,"U13",IF(E1317&gt;0,"U11",0)))))</f>
        <v>0</v>
      </c>
      <c r="E1317" s="113">
        <f>IFERROR(IF(Table10[[#This Row],[Year]]&gt;0,$E$1-Table10[[#This Row],[Year]],0),"")</f>
        <v>0</v>
      </c>
    </row>
    <row r="1318" spans="1:5">
      <c r="A1318" s="178">
        <v>2316</v>
      </c>
      <c r="B1318" s="185" t="s">
        <v>1441</v>
      </c>
      <c r="C1318" s="179" t="s">
        <v>1424</v>
      </c>
      <c r="D1318" s="113">
        <f>IF(Table10[[#This Row],[Current Age]]&gt;19,"Men's",IF(E1318&gt;15,"U19",IF(E1318&gt;13,"U15",IF(E1318&gt;11,"U13",IF(E1318&gt;0,"U11",0)))))</f>
        <v>0</v>
      </c>
      <c r="E1318" s="113">
        <f>IFERROR(IF(Table10[[#This Row],[Year]]&gt;0,$E$1-Table10[[#This Row],[Year]],0),"")</f>
        <v>0</v>
      </c>
    </row>
    <row r="1319" spans="1:5">
      <c r="A1319" s="18">
        <v>2317</v>
      </c>
      <c r="B1319" s="186" t="s">
        <v>1442</v>
      </c>
      <c r="C1319" s="17" t="s">
        <v>1424</v>
      </c>
      <c r="D1319" s="113">
        <f>IF(Table10[[#This Row],[Current Age]]&gt;19,"Men's",IF(E1319&gt;15,"U19",IF(E1319&gt;13,"U15",IF(E1319&gt;11,"U13",IF(E1319&gt;0,"U11",0)))))</f>
        <v>0</v>
      </c>
      <c r="E1319" s="113">
        <f>IFERROR(IF(Table10[[#This Row],[Year]]&gt;0,$E$1-Table10[[#This Row],[Year]],0),"")</f>
        <v>0</v>
      </c>
    </row>
    <row r="1320" spans="1:5">
      <c r="A1320" s="178">
        <v>2318</v>
      </c>
      <c r="B1320" s="185" t="s">
        <v>1443</v>
      </c>
      <c r="C1320" s="179" t="s">
        <v>1424</v>
      </c>
      <c r="D1320" s="113">
        <f>IF(Table10[[#This Row],[Current Age]]&gt;19,"Men's",IF(E1320&gt;15,"U19",IF(E1320&gt;13,"U15",IF(E1320&gt;11,"U13",IF(E1320&gt;0,"U11",0)))))</f>
        <v>0</v>
      </c>
      <c r="E1320" s="113">
        <f>IFERROR(IF(Table10[[#This Row],[Year]]&gt;0,$E$1-Table10[[#This Row],[Year]],0),"")</f>
        <v>0</v>
      </c>
    </row>
    <row r="1321" spans="1:5">
      <c r="A1321" s="18">
        <v>2319</v>
      </c>
      <c r="B1321" s="186" t="s">
        <v>1444</v>
      </c>
      <c r="C1321" s="17" t="s">
        <v>1424</v>
      </c>
      <c r="D1321" s="113">
        <f>IF(Table10[[#This Row],[Current Age]]&gt;19,"Men's",IF(E1321&gt;15,"U19",IF(E1321&gt;13,"U15",IF(E1321&gt;11,"U13",IF(E1321&gt;0,"U11",0)))))</f>
        <v>0</v>
      </c>
      <c r="E1321" s="113">
        <f>IFERROR(IF(Table10[[#This Row],[Year]]&gt;0,$E$1-Table10[[#This Row],[Year]],0),"")</f>
        <v>0</v>
      </c>
    </row>
    <row r="1322" spans="1:5">
      <c r="A1322" s="178">
        <v>2320</v>
      </c>
      <c r="B1322" s="185" t="s">
        <v>1445</v>
      </c>
      <c r="C1322" s="179" t="s">
        <v>1424</v>
      </c>
      <c r="D1322" s="113">
        <f>IF(Table10[[#This Row],[Current Age]]&gt;19,"Men's",IF(E1322&gt;15,"U19",IF(E1322&gt;13,"U15",IF(E1322&gt;11,"U13",IF(E1322&gt;0,"U11",0)))))</f>
        <v>0</v>
      </c>
      <c r="E1322" s="113">
        <f>IFERROR(IF(Table10[[#This Row],[Year]]&gt;0,$E$1-Table10[[#This Row],[Year]],0),"")</f>
        <v>0</v>
      </c>
    </row>
    <row r="1323" spans="1:5">
      <c r="A1323" s="18">
        <v>2321</v>
      </c>
      <c r="B1323" s="186" t="s">
        <v>1446</v>
      </c>
      <c r="C1323" s="17" t="s">
        <v>1424</v>
      </c>
      <c r="D1323" s="113">
        <f>IF(Table10[[#This Row],[Current Age]]&gt;19,"Men's",IF(E1323&gt;15,"U19",IF(E1323&gt;13,"U15",IF(E1323&gt;11,"U13",IF(E1323&gt;0,"U11",0)))))</f>
        <v>0</v>
      </c>
      <c r="E1323" s="113">
        <f>IFERROR(IF(Table10[[#This Row],[Year]]&gt;0,$E$1-Table10[[#This Row],[Year]],0),"")</f>
        <v>0</v>
      </c>
    </row>
    <row r="1324" spans="1:5">
      <c r="A1324" s="178">
        <v>2322</v>
      </c>
      <c r="B1324" s="185" t="s">
        <v>1447</v>
      </c>
      <c r="C1324" s="179" t="s">
        <v>1424</v>
      </c>
      <c r="D1324" s="113">
        <f>IF(Table10[[#This Row],[Current Age]]&gt;19,"Men's",IF(E1324&gt;15,"U19",IF(E1324&gt;13,"U15",IF(E1324&gt;11,"U13",IF(E1324&gt;0,"U11",0)))))</f>
        <v>0</v>
      </c>
      <c r="E1324" s="113">
        <f>IFERROR(IF(Table10[[#This Row],[Year]]&gt;0,$E$1-Table10[[#This Row],[Year]],0),"")</f>
        <v>0</v>
      </c>
    </row>
    <row r="1325" spans="1:5">
      <c r="A1325" s="18">
        <v>2323</v>
      </c>
      <c r="B1325" s="186" t="s">
        <v>1448</v>
      </c>
      <c r="C1325" s="17" t="s">
        <v>1424</v>
      </c>
      <c r="D1325" s="113">
        <f>IF(Table10[[#This Row],[Current Age]]&gt;19,"Men's",IF(E1325&gt;15,"U19",IF(E1325&gt;13,"U15",IF(E1325&gt;11,"U13",IF(E1325&gt;0,"U11",0)))))</f>
        <v>0</v>
      </c>
      <c r="E1325" s="113">
        <f>IFERROR(IF(Table10[[#This Row],[Year]]&gt;0,$E$1-Table10[[#This Row],[Year]],0),"")</f>
        <v>0</v>
      </c>
    </row>
    <row r="1326" spans="1:5">
      <c r="A1326" s="178">
        <v>2324</v>
      </c>
      <c r="B1326" s="185" t="s">
        <v>1449</v>
      </c>
      <c r="C1326" s="179" t="s">
        <v>1424</v>
      </c>
      <c r="D1326" s="113">
        <f>IF(Table10[[#This Row],[Current Age]]&gt;19,"Men's",IF(E1326&gt;15,"U19",IF(E1326&gt;13,"U15",IF(E1326&gt;11,"U13",IF(E1326&gt;0,"U11",0)))))</f>
        <v>0</v>
      </c>
      <c r="E1326" s="113">
        <f>IFERROR(IF(Table10[[#This Row],[Year]]&gt;0,$E$1-Table10[[#This Row],[Year]],0),"")</f>
        <v>0</v>
      </c>
    </row>
    <row r="1327" spans="1:5">
      <c r="A1327" s="18">
        <v>2325</v>
      </c>
      <c r="B1327" s="186" t="s">
        <v>1450</v>
      </c>
      <c r="C1327" s="17" t="s">
        <v>1424</v>
      </c>
      <c r="D1327" s="113">
        <f>IF(Table10[[#This Row],[Current Age]]&gt;19,"Men's",IF(E1327&gt;15,"U19",IF(E1327&gt;13,"U15",IF(E1327&gt;11,"U13",IF(E1327&gt;0,"U11",0)))))</f>
        <v>0</v>
      </c>
      <c r="E1327" s="113">
        <f>IFERROR(IF(Table10[[#This Row],[Year]]&gt;0,$E$1-Table10[[#This Row],[Year]],0),"")</f>
        <v>0</v>
      </c>
    </row>
    <row r="1328" spans="1:5">
      <c r="A1328" s="178">
        <v>2326</v>
      </c>
      <c r="B1328" s="185" t="s">
        <v>1451</v>
      </c>
      <c r="C1328" s="179" t="s">
        <v>1424</v>
      </c>
      <c r="D1328" s="113">
        <f>IF(Table10[[#This Row],[Current Age]]&gt;19,"Men's",IF(E1328&gt;15,"U19",IF(E1328&gt;13,"U15",IF(E1328&gt;11,"U13",IF(E1328&gt;0,"U11",0)))))</f>
        <v>0</v>
      </c>
      <c r="E1328" s="113">
        <f>IFERROR(IF(Table10[[#This Row],[Year]]&gt;0,$E$1-Table10[[#This Row],[Year]],0),"")</f>
        <v>0</v>
      </c>
    </row>
    <row r="1329" spans="1:5">
      <c r="A1329" s="18">
        <v>2327</v>
      </c>
      <c r="B1329" s="186" t="s">
        <v>1452</v>
      </c>
      <c r="C1329" s="17" t="s">
        <v>1424</v>
      </c>
      <c r="D1329" s="113">
        <f>IF(Table10[[#This Row],[Current Age]]&gt;19,"Men's",IF(E1329&gt;15,"U19",IF(E1329&gt;13,"U15",IF(E1329&gt;11,"U13",IF(E1329&gt;0,"U11",0)))))</f>
        <v>0</v>
      </c>
      <c r="E1329" s="113">
        <f>IFERROR(IF(Table10[[#This Row],[Year]]&gt;0,$E$1-Table10[[#This Row],[Year]],0),"")</f>
        <v>0</v>
      </c>
    </row>
    <row r="1330" spans="1:5">
      <c r="A1330" s="178">
        <v>2328</v>
      </c>
      <c r="B1330" s="185" t="s">
        <v>1453</v>
      </c>
      <c r="C1330" s="179" t="s">
        <v>1424</v>
      </c>
      <c r="D1330" s="113">
        <f>IF(Table10[[#This Row],[Current Age]]&gt;19,"Men's",IF(E1330&gt;15,"U19",IF(E1330&gt;13,"U15",IF(E1330&gt;11,"U13",IF(E1330&gt;0,"U11",0)))))</f>
        <v>0</v>
      </c>
      <c r="E1330" s="113">
        <f>IFERROR(IF(Table10[[#This Row],[Year]]&gt;0,$E$1-Table10[[#This Row],[Year]],0),"")</f>
        <v>0</v>
      </c>
    </row>
    <row r="1331" spans="1:5">
      <c r="A1331" s="18">
        <v>2329</v>
      </c>
      <c r="B1331" s="186" t="s">
        <v>1454</v>
      </c>
      <c r="C1331" s="17" t="s">
        <v>1424</v>
      </c>
      <c r="D1331" s="113">
        <f>IF(Table10[[#This Row],[Current Age]]&gt;19,"Men's",IF(E1331&gt;15,"U19",IF(E1331&gt;13,"U15",IF(E1331&gt;11,"U13",IF(E1331&gt;0,"U11",0)))))</f>
        <v>0</v>
      </c>
      <c r="E1331" s="113">
        <f>IFERROR(IF(Table10[[#This Row],[Year]]&gt;0,$E$1-Table10[[#This Row],[Year]],0),"")</f>
        <v>0</v>
      </c>
    </row>
    <row r="1332" spans="1:5">
      <c r="A1332" s="178">
        <v>2330</v>
      </c>
      <c r="B1332" s="185" t="s">
        <v>1455</v>
      </c>
      <c r="C1332" s="179" t="s">
        <v>1424</v>
      </c>
      <c r="D1332" s="113">
        <f>IF(Table10[[#This Row],[Current Age]]&gt;19,"Men's",IF(E1332&gt;15,"U19",IF(E1332&gt;13,"U15",IF(E1332&gt;11,"U13",IF(E1332&gt;0,"U11",0)))))</f>
        <v>0</v>
      </c>
      <c r="E1332" s="113">
        <f>IFERROR(IF(Table10[[#This Row],[Year]]&gt;0,$E$1-Table10[[#This Row],[Year]],0),"")</f>
        <v>0</v>
      </c>
    </row>
    <row r="1333" spans="1:5">
      <c r="A1333" s="18">
        <v>2331</v>
      </c>
      <c r="B1333" s="186" t="s">
        <v>1456</v>
      </c>
      <c r="C1333" s="17" t="s">
        <v>1424</v>
      </c>
      <c r="D1333" s="113">
        <f>IF(Table10[[#This Row],[Current Age]]&gt;19,"Men's",IF(E1333&gt;15,"U19",IF(E1333&gt;13,"U15",IF(E1333&gt;11,"U13",IF(E1333&gt;0,"U11",0)))))</f>
        <v>0</v>
      </c>
      <c r="E1333" s="113">
        <f>IFERROR(IF(Table10[[#This Row],[Year]]&gt;0,$E$1-Table10[[#This Row],[Year]],0),"")</f>
        <v>0</v>
      </c>
    </row>
    <row r="1334" spans="1:5">
      <c r="A1334" s="178">
        <v>2332</v>
      </c>
      <c r="B1334" s="185" t="s">
        <v>1457</v>
      </c>
      <c r="C1334" s="179" t="s">
        <v>1424</v>
      </c>
      <c r="D1334" s="113">
        <f>IF(Table10[[#This Row],[Current Age]]&gt;19,"Men's",IF(E1334&gt;15,"U19",IF(E1334&gt;13,"U15",IF(E1334&gt;11,"U13",IF(E1334&gt;0,"U11",0)))))</f>
        <v>0</v>
      </c>
      <c r="E1334" s="113">
        <f>IFERROR(IF(Table10[[#This Row],[Year]]&gt;0,$E$1-Table10[[#This Row],[Year]],0),"")</f>
        <v>0</v>
      </c>
    </row>
    <row r="1335" spans="1:5">
      <c r="A1335" s="18">
        <v>2333</v>
      </c>
      <c r="B1335" s="186" t="s">
        <v>1458</v>
      </c>
      <c r="C1335" s="17" t="s">
        <v>109</v>
      </c>
      <c r="D1335" s="113">
        <f>IF(Table10[[#This Row],[Current Age]]&gt;19,"Men's",IF(E1335&gt;15,"U19",IF(E1335&gt;13,"U15",IF(E1335&gt;11,"U13",IF(E1335&gt;0,"U11",0)))))</f>
        <v>0</v>
      </c>
      <c r="E1335" s="113">
        <f>IFERROR(IF(Table10[[#This Row],[Year]]&gt;0,$E$1-Table10[[#This Row],[Year]],0),"")</f>
        <v>0</v>
      </c>
    </row>
    <row r="1336" spans="1:5">
      <c r="A1336" s="178">
        <v>2334</v>
      </c>
      <c r="B1336" s="185" t="s">
        <v>1459</v>
      </c>
      <c r="C1336" s="179" t="s">
        <v>109</v>
      </c>
      <c r="D1336" s="113">
        <f>IF(Table10[[#This Row],[Current Age]]&gt;19,"Men's",IF(E1336&gt;15,"U19",IF(E1336&gt;13,"U15",IF(E1336&gt;11,"U13",IF(E1336&gt;0,"U11",0)))))</f>
        <v>0</v>
      </c>
      <c r="E1336" s="113">
        <f>IFERROR(IF(Table10[[#This Row],[Year]]&gt;0,$E$1-Table10[[#This Row],[Year]],0),"")</f>
        <v>0</v>
      </c>
    </row>
    <row r="1337" spans="1:5">
      <c r="A1337" s="18">
        <v>2335</v>
      </c>
      <c r="B1337" s="186" t="s">
        <v>1460</v>
      </c>
      <c r="C1337" s="17" t="s">
        <v>109</v>
      </c>
      <c r="D1337" s="113">
        <f>IF(Table10[[#This Row],[Current Age]]&gt;19,"Men's",IF(E1337&gt;15,"U19",IF(E1337&gt;13,"U15",IF(E1337&gt;11,"U13",IF(E1337&gt;0,"U11",0)))))</f>
        <v>0</v>
      </c>
      <c r="E1337" s="113">
        <f>IFERROR(IF(Table10[[#This Row],[Year]]&gt;0,$E$1-Table10[[#This Row],[Year]],0),"")</f>
        <v>0</v>
      </c>
    </row>
    <row r="1338" spans="1:5">
      <c r="A1338" s="178">
        <v>2336</v>
      </c>
      <c r="B1338" s="185" t="s">
        <v>1461</v>
      </c>
      <c r="C1338" s="179" t="s">
        <v>109</v>
      </c>
      <c r="D1338" s="113">
        <f>IF(Table10[[#This Row],[Current Age]]&gt;19,"Men's",IF(E1338&gt;15,"U19",IF(E1338&gt;13,"U15",IF(E1338&gt;11,"U13",IF(E1338&gt;0,"U11",0)))))</f>
        <v>0</v>
      </c>
      <c r="E1338" s="113">
        <f>IFERROR(IF(Table10[[#This Row],[Year]]&gt;0,$E$1-Table10[[#This Row],[Year]],0),"")</f>
        <v>0</v>
      </c>
    </row>
    <row r="1339" spans="1:5">
      <c r="A1339" s="18">
        <v>2337</v>
      </c>
      <c r="B1339" s="186" t="s">
        <v>1462</v>
      </c>
      <c r="C1339" s="17" t="s">
        <v>109</v>
      </c>
      <c r="D1339" s="113">
        <f>IF(Table10[[#This Row],[Current Age]]&gt;19,"Men's",IF(E1339&gt;15,"U19",IF(E1339&gt;13,"U15",IF(E1339&gt;11,"U13",IF(E1339&gt;0,"U11",0)))))</f>
        <v>0</v>
      </c>
      <c r="E1339" s="113">
        <f>IFERROR(IF(Table10[[#This Row],[Year]]&gt;0,$E$1-Table10[[#This Row],[Year]],0),"")</f>
        <v>0</v>
      </c>
    </row>
    <row r="1340" spans="1:5">
      <c r="A1340" s="178">
        <v>2338</v>
      </c>
      <c r="B1340" s="185" t="s">
        <v>1463</v>
      </c>
      <c r="C1340" s="179" t="s">
        <v>109</v>
      </c>
      <c r="D1340" s="113">
        <f>IF(Table10[[#This Row],[Current Age]]&gt;19,"Men's",IF(E1340&gt;15,"U19",IF(E1340&gt;13,"U15",IF(E1340&gt;11,"U13",IF(E1340&gt;0,"U11",0)))))</f>
        <v>0</v>
      </c>
      <c r="E1340" s="113">
        <f>IFERROR(IF(Table10[[#This Row],[Year]]&gt;0,$E$1-Table10[[#This Row],[Year]],0),"")</f>
        <v>0</v>
      </c>
    </row>
    <row r="1341" spans="1:5">
      <c r="A1341" s="18">
        <v>2339</v>
      </c>
      <c r="B1341" s="186" t="s">
        <v>1464</v>
      </c>
      <c r="C1341" s="17" t="s">
        <v>109</v>
      </c>
      <c r="D1341" s="113">
        <f>IF(Table10[[#This Row],[Current Age]]&gt;19,"Men's",IF(E1341&gt;15,"U19",IF(E1341&gt;13,"U15",IF(E1341&gt;11,"U13",IF(E1341&gt;0,"U11",0)))))</f>
        <v>0</v>
      </c>
      <c r="E1341" s="113">
        <f>IFERROR(IF(Table10[[#This Row],[Year]]&gt;0,$E$1-Table10[[#This Row],[Year]],0),"")</f>
        <v>0</v>
      </c>
    </row>
    <row r="1342" spans="1:5">
      <c r="A1342" s="178">
        <v>2340</v>
      </c>
      <c r="B1342" s="185" t="s">
        <v>1465</v>
      </c>
      <c r="C1342" s="179" t="s">
        <v>109</v>
      </c>
      <c r="D1342" s="113">
        <f>IF(Table10[[#This Row],[Current Age]]&gt;19,"Men's",IF(E1342&gt;15,"U19",IF(E1342&gt;13,"U15",IF(E1342&gt;11,"U13",IF(E1342&gt;0,"U11",0)))))</f>
        <v>0</v>
      </c>
      <c r="E1342" s="113">
        <f>IFERROR(IF(Table10[[#This Row],[Year]]&gt;0,$E$1-Table10[[#This Row],[Year]],0),"")</f>
        <v>0</v>
      </c>
    </row>
    <row r="1343" spans="1:5">
      <c r="A1343" s="18">
        <v>2341</v>
      </c>
      <c r="B1343" s="186" t="s">
        <v>1466</v>
      </c>
      <c r="C1343" s="17" t="s">
        <v>109</v>
      </c>
      <c r="D1343" s="113">
        <f>IF(Table10[[#This Row],[Current Age]]&gt;19,"Men's",IF(E1343&gt;15,"U19",IF(E1343&gt;13,"U15",IF(E1343&gt;11,"U13",IF(E1343&gt;0,"U11",0)))))</f>
        <v>0</v>
      </c>
      <c r="E1343" s="113">
        <f>IFERROR(IF(Table10[[#This Row],[Year]]&gt;0,$E$1-Table10[[#This Row],[Year]],0),"")</f>
        <v>0</v>
      </c>
    </row>
    <row r="1344" spans="1:5">
      <c r="A1344" s="178">
        <v>2342</v>
      </c>
      <c r="B1344" s="185" t="s">
        <v>1467</v>
      </c>
      <c r="C1344" s="179" t="s">
        <v>109</v>
      </c>
      <c r="D1344" s="113">
        <f>IF(Table10[[#This Row],[Current Age]]&gt;19,"Men's",IF(E1344&gt;15,"U19",IF(E1344&gt;13,"U15",IF(E1344&gt;11,"U13",IF(E1344&gt;0,"U11",0)))))</f>
        <v>0</v>
      </c>
      <c r="E1344" s="113">
        <f>IFERROR(IF(Table10[[#This Row],[Year]]&gt;0,$E$1-Table10[[#This Row],[Year]],0),"")</f>
        <v>0</v>
      </c>
    </row>
    <row r="1345" spans="1:5">
      <c r="A1345" s="18">
        <v>2343</v>
      </c>
      <c r="B1345" s="186" t="s">
        <v>1468</v>
      </c>
      <c r="C1345" s="17" t="s">
        <v>109</v>
      </c>
      <c r="D1345" s="113">
        <f>IF(Table10[[#This Row],[Current Age]]&gt;19,"Men's",IF(E1345&gt;15,"U19",IF(E1345&gt;13,"U15",IF(E1345&gt;11,"U13",IF(E1345&gt;0,"U11",0)))))</f>
        <v>0</v>
      </c>
      <c r="E1345" s="113">
        <f>IFERROR(IF(Table10[[#This Row],[Year]]&gt;0,$E$1-Table10[[#This Row],[Year]],0),"")</f>
        <v>0</v>
      </c>
    </row>
    <row r="1346" spans="1:5">
      <c r="A1346" s="178">
        <v>2344</v>
      </c>
      <c r="B1346" s="185" t="s">
        <v>1469</v>
      </c>
      <c r="C1346" s="179" t="s">
        <v>109</v>
      </c>
      <c r="D1346" s="113">
        <f>IF(Table10[[#This Row],[Current Age]]&gt;19,"Men's",IF(E1346&gt;15,"U19",IF(E1346&gt;13,"U15",IF(E1346&gt;11,"U13",IF(E1346&gt;0,"U11",0)))))</f>
        <v>0</v>
      </c>
      <c r="E1346" s="113">
        <f>IFERROR(IF(Table10[[#This Row],[Year]]&gt;0,$E$1-Table10[[#This Row],[Year]],0),"")</f>
        <v>0</v>
      </c>
    </row>
    <row r="1347" spans="1:5">
      <c r="A1347" s="18">
        <v>2345</v>
      </c>
      <c r="B1347" s="186" t="s">
        <v>1470</v>
      </c>
      <c r="C1347" s="17" t="s">
        <v>109</v>
      </c>
      <c r="D1347" s="113">
        <f>IF(Table10[[#This Row],[Current Age]]&gt;19,"Men's",IF(E1347&gt;15,"U19",IF(E1347&gt;13,"U15",IF(E1347&gt;11,"U13",IF(E1347&gt;0,"U11",0)))))</f>
        <v>0</v>
      </c>
      <c r="E1347" s="113">
        <f>IFERROR(IF(Table10[[#This Row],[Year]]&gt;0,$E$1-Table10[[#This Row],[Year]],0),"")</f>
        <v>0</v>
      </c>
    </row>
    <row r="1348" spans="1:5">
      <c r="A1348" s="178">
        <v>2346</v>
      </c>
      <c r="B1348" s="185" t="s">
        <v>1471</v>
      </c>
      <c r="C1348" s="179" t="s">
        <v>109</v>
      </c>
      <c r="D1348" s="113">
        <f>IF(Table10[[#This Row],[Current Age]]&gt;19,"Men's",IF(E1348&gt;15,"U19",IF(E1348&gt;13,"U15",IF(E1348&gt;11,"U13",IF(E1348&gt;0,"U11",0)))))</f>
        <v>0</v>
      </c>
      <c r="E1348" s="113">
        <f>IFERROR(IF(Table10[[#This Row],[Year]]&gt;0,$E$1-Table10[[#This Row],[Year]],0),"")</f>
        <v>0</v>
      </c>
    </row>
    <row r="1349" spans="1:5">
      <c r="A1349" s="18">
        <v>2347</v>
      </c>
      <c r="B1349" s="186" t="s">
        <v>1472</v>
      </c>
      <c r="C1349" s="17" t="s">
        <v>109</v>
      </c>
      <c r="D1349" s="113">
        <f>IF(Table10[[#This Row],[Current Age]]&gt;19,"Men's",IF(E1349&gt;15,"U19",IF(E1349&gt;13,"U15",IF(E1349&gt;11,"U13",IF(E1349&gt;0,"U11",0)))))</f>
        <v>0</v>
      </c>
      <c r="E1349" s="113">
        <f>IFERROR(IF(Table10[[#This Row],[Year]]&gt;0,$E$1-Table10[[#This Row],[Year]],0),"")</f>
        <v>0</v>
      </c>
    </row>
    <row r="1350" spans="1:5">
      <c r="A1350" s="178">
        <v>2348</v>
      </c>
      <c r="B1350" s="185" t="s">
        <v>1473</v>
      </c>
      <c r="C1350" s="179" t="s">
        <v>109</v>
      </c>
      <c r="D1350" s="113">
        <f>IF(Table10[[#This Row],[Current Age]]&gt;19,"Men's",IF(E1350&gt;15,"U19",IF(E1350&gt;13,"U15",IF(E1350&gt;11,"U13",IF(E1350&gt;0,"U11",0)))))</f>
        <v>0</v>
      </c>
      <c r="E1350" s="113">
        <f>IFERROR(IF(Table10[[#This Row],[Year]]&gt;0,$E$1-Table10[[#This Row],[Year]],0),"")</f>
        <v>0</v>
      </c>
    </row>
    <row r="1351" spans="1:5">
      <c r="A1351" s="18">
        <v>2349</v>
      </c>
      <c r="B1351" s="186" t="s">
        <v>1474</v>
      </c>
      <c r="C1351" s="17" t="s">
        <v>109</v>
      </c>
      <c r="D1351" s="113">
        <f>IF(Table10[[#This Row],[Current Age]]&gt;19,"Men's",IF(E1351&gt;15,"U19",IF(E1351&gt;13,"U15",IF(E1351&gt;11,"U13",IF(E1351&gt;0,"U11",0)))))</f>
        <v>0</v>
      </c>
      <c r="E1351" s="113">
        <f>IFERROR(IF(Table10[[#This Row],[Year]]&gt;0,$E$1-Table10[[#This Row],[Year]],0),"")</f>
        <v>0</v>
      </c>
    </row>
    <row r="1352" spans="1:5">
      <c r="A1352" s="178">
        <v>2350</v>
      </c>
      <c r="B1352" s="185" t="s">
        <v>1475</v>
      </c>
      <c r="C1352" s="179" t="s">
        <v>109</v>
      </c>
      <c r="D1352" s="113">
        <f>IF(Table10[[#This Row],[Current Age]]&gt;19,"Men's",IF(E1352&gt;15,"U19",IF(E1352&gt;13,"U15",IF(E1352&gt;11,"U13",IF(E1352&gt;0,"U11",0)))))</f>
        <v>0</v>
      </c>
      <c r="E1352" s="113">
        <f>IFERROR(IF(Table10[[#This Row],[Year]]&gt;0,$E$1-Table10[[#This Row],[Year]],0),"")</f>
        <v>0</v>
      </c>
    </row>
    <row r="1353" spans="1:5">
      <c r="A1353" s="18">
        <v>2351</v>
      </c>
      <c r="B1353" s="186" t="s">
        <v>1476</v>
      </c>
      <c r="C1353" s="17" t="s">
        <v>109</v>
      </c>
      <c r="D1353" s="113">
        <f>IF(Table10[[#This Row],[Current Age]]&gt;19,"Men's",IF(E1353&gt;15,"U19",IF(E1353&gt;13,"U15",IF(E1353&gt;11,"U13",IF(E1353&gt;0,"U11",0)))))</f>
        <v>0</v>
      </c>
      <c r="E1353" s="113">
        <f>IFERROR(IF(Table10[[#This Row],[Year]]&gt;0,$E$1-Table10[[#This Row],[Year]],0),"")</f>
        <v>0</v>
      </c>
    </row>
    <row r="1354" spans="1:5">
      <c r="A1354" s="178">
        <v>2352</v>
      </c>
      <c r="B1354" s="185" t="s">
        <v>1477</v>
      </c>
      <c r="C1354" s="179" t="s">
        <v>109</v>
      </c>
      <c r="D1354" s="113">
        <f>IF(Table10[[#This Row],[Current Age]]&gt;19,"Men's",IF(E1354&gt;15,"U19",IF(E1354&gt;13,"U15",IF(E1354&gt;11,"U13",IF(E1354&gt;0,"U11",0)))))</f>
        <v>0</v>
      </c>
      <c r="E1354" s="113">
        <f>IFERROR(IF(Table10[[#This Row],[Year]]&gt;0,$E$1-Table10[[#This Row],[Year]],0),"")</f>
        <v>0</v>
      </c>
    </row>
    <row r="1355" spans="1:5">
      <c r="A1355" s="18">
        <v>2353</v>
      </c>
      <c r="B1355" s="186" t="s">
        <v>1478</v>
      </c>
      <c r="C1355" s="17" t="s">
        <v>109</v>
      </c>
      <c r="D1355" s="113">
        <f>IF(Table10[[#This Row],[Current Age]]&gt;19,"Men's",IF(E1355&gt;15,"U19",IF(E1355&gt;13,"U15",IF(E1355&gt;11,"U13",IF(E1355&gt;0,"U11",0)))))</f>
        <v>0</v>
      </c>
      <c r="E1355" s="113">
        <f>IFERROR(IF(Table10[[#This Row],[Year]]&gt;0,$E$1-Table10[[#This Row],[Year]],0),"")</f>
        <v>0</v>
      </c>
    </row>
    <row r="1356" spans="1:5">
      <c r="A1356" s="178">
        <v>2354</v>
      </c>
      <c r="B1356" s="185" t="s">
        <v>1479</v>
      </c>
      <c r="C1356" s="179" t="s">
        <v>109</v>
      </c>
      <c r="D1356" s="113">
        <f>IF(Table10[[#This Row],[Current Age]]&gt;19,"Men's",IF(E1356&gt;15,"U19",IF(E1356&gt;13,"U15",IF(E1356&gt;11,"U13",IF(E1356&gt;0,"U11",0)))))</f>
        <v>0</v>
      </c>
      <c r="E1356" s="113">
        <f>IFERROR(IF(Table10[[#This Row],[Year]]&gt;0,$E$1-Table10[[#This Row],[Year]],0),"")</f>
        <v>0</v>
      </c>
    </row>
    <row r="1357" spans="1:5">
      <c r="A1357" s="18">
        <v>2355</v>
      </c>
      <c r="B1357" s="186" t="s">
        <v>1480</v>
      </c>
      <c r="C1357" s="17" t="s">
        <v>109</v>
      </c>
      <c r="D1357" s="113">
        <f>IF(Table10[[#This Row],[Current Age]]&gt;19,"Men's",IF(E1357&gt;15,"U19",IF(E1357&gt;13,"U15",IF(E1357&gt;11,"U13",IF(E1357&gt;0,"U11",0)))))</f>
        <v>0</v>
      </c>
      <c r="E1357" s="113">
        <f>IFERROR(IF(Table10[[#This Row],[Year]]&gt;0,$E$1-Table10[[#This Row],[Year]],0),"")</f>
        <v>0</v>
      </c>
    </row>
    <row r="1358" spans="1:5">
      <c r="A1358" s="178">
        <v>2356</v>
      </c>
      <c r="B1358" s="185" t="s">
        <v>1481</v>
      </c>
      <c r="C1358" s="179" t="s">
        <v>109</v>
      </c>
      <c r="D1358" s="113">
        <f>IF(Table10[[#This Row],[Current Age]]&gt;19,"Men's",IF(E1358&gt;15,"U19",IF(E1358&gt;13,"U15",IF(E1358&gt;11,"U13",IF(E1358&gt;0,"U11",0)))))</f>
        <v>0</v>
      </c>
      <c r="E1358" s="113">
        <f>IFERROR(IF(Table10[[#This Row],[Year]]&gt;0,$E$1-Table10[[#This Row],[Year]],0),"")</f>
        <v>0</v>
      </c>
    </row>
    <row r="1359" spans="1:5">
      <c r="A1359" s="18">
        <v>2357</v>
      </c>
      <c r="B1359" s="186" t="s">
        <v>1482</v>
      </c>
      <c r="C1359" s="17" t="s">
        <v>109</v>
      </c>
      <c r="D1359" s="113">
        <f>IF(Table10[[#This Row],[Current Age]]&gt;19,"Men's",IF(E1359&gt;15,"U19",IF(E1359&gt;13,"U15",IF(E1359&gt;11,"U13",IF(E1359&gt;0,"U11",0)))))</f>
        <v>0</v>
      </c>
      <c r="E1359" s="113">
        <f>IFERROR(IF(Table10[[#This Row],[Year]]&gt;0,$E$1-Table10[[#This Row],[Year]],0),"")</f>
        <v>0</v>
      </c>
    </row>
    <row r="1360" spans="1:5">
      <c r="A1360" s="178">
        <v>2358</v>
      </c>
      <c r="B1360" s="185" t="s">
        <v>1483</v>
      </c>
      <c r="C1360" s="179" t="s">
        <v>109</v>
      </c>
      <c r="D1360" s="113">
        <f>IF(Table10[[#This Row],[Current Age]]&gt;19,"Men's",IF(E1360&gt;15,"U19",IF(E1360&gt;13,"U15",IF(E1360&gt;11,"U13",IF(E1360&gt;0,"U11",0)))))</f>
        <v>0</v>
      </c>
      <c r="E1360" s="113">
        <f>IFERROR(IF(Table10[[#This Row],[Year]]&gt;0,$E$1-Table10[[#This Row],[Year]],0),"")</f>
        <v>0</v>
      </c>
    </row>
    <row r="1361" spans="1:8">
      <c r="A1361" s="18">
        <v>2359</v>
      </c>
      <c r="B1361" s="186" t="s">
        <v>1484</v>
      </c>
      <c r="C1361" s="17" t="s">
        <v>109</v>
      </c>
      <c r="D1361" s="113">
        <f>IF(Table10[[#This Row],[Current Age]]&gt;19,"Men's",IF(E1361&gt;15,"U19",IF(E1361&gt;13,"U15",IF(E1361&gt;11,"U13",IF(E1361&gt;0,"U11",0)))))</f>
        <v>0</v>
      </c>
      <c r="E1361" s="113">
        <f>IFERROR(IF(Table10[[#This Row],[Year]]&gt;0,$E$1-Table10[[#This Row],[Year]],0),"")</f>
        <v>0</v>
      </c>
    </row>
    <row r="1362" spans="1:8">
      <c r="A1362" s="178">
        <v>2360</v>
      </c>
      <c r="B1362" s="185" t="s">
        <v>1485</v>
      </c>
      <c r="C1362" s="179" t="s">
        <v>109</v>
      </c>
      <c r="D1362" s="113">
        <f>IF(Table10[[#This Row],[Current Age]]&gt;19,"Men's",IF(E1362&gt;15,"U19",IF(E1362&gt;13,"U15",IF(E1362&gt;11,"U13",IF(E1362&gt;0,"U11",0)))))</f>
        <v>0</v>
      </c>
      <c r="E1362" s="113">
        <f>IFERROR(IF(Table10[[#This Row],[Year]]&gt;0,$E$1-Table10[[#This Row],[Year]],0),"")</f>
        <v>0</v>
      </c>
    </row>
    <row r="1363" spans="1:8">
      <c r="A1363" s="18">
        <v>2361</v>
      </c>
      <c r="B1363" s="186" t="s">
        <v>1486</v>
      </c>
      <c r="C1363" s="17" t="s">
        <v>109</v>
      </c>
      <c r="D1363" s="113">
        <f>IF(Table10[[#This Row],[Current Age]]&gt;19,"Men's",IF(E1363&gt;15,"U19",IF(E1363&gt;13,"U15",IF(E1363&gt;11,"U13",IF(E1363&gt;0,"U11",0)))))</f>
        <v>0</v>
      </c>
      <c r="E1363" s="113">
        <f>IFERROR(IF(Table10[[#This Row],[Year]]&gt;0,$E$1-Table10[[#This Row],[Year]],0),"")</f>
        <v>0</v>
      </c>
    </row>
    <row r="1364" spans="1:8">
      <c r="A1364" s="178">
        <v>2362</v>
      </c>
      <c r="B1364" s="185" t="s">
        <v>1487</v>
      </c>
      <c r="C1364" s="179" t="s">
        <v>109</v>
      </c>
      <c r="D1364" s="113">
        <f>IF(Table10[[#This Row],[Current Age]]&gt;19,"Men's",IF(E1364&gt;15,"U19",IF(E1364&gt;13,"U15",IF(E1364&gt;11,"U13",IF(E1364&gt;0,"U11",0)))))</f>
        <v>0</v>
      </c>
      <c r="E1364" s="113">
        <f>IFERROR(IF(Table10[[#This Row],[Year]]&gt;0,$E$1-Table10[[#This Row],[Year]],0),"")</f>
        <v>0</v>
      </c>
    </row>
    <row r="1365" spans="1:8">
      <c r="A1365" s="18">
        <v>2363</v>
      </c>
      <c r="B1365" s="186" t="s">
        <v>1488</v>
      </c>
      <c r="C1365" s="17" t="s">
        <v>109</v>
      </c>
      <c r="D1365" s="113">
        <f>IF(Table10[[#This Row],[Current Age]]&gt;19,"Men's",IF(E1365&gt;15,"U19",IF(E1365&gt;13,"U15",IF(E1365&gt;11,"U13",IF(E1365&gt;0,"U11",0)))))</f>
        <v>0</v>
      </c>
      <c r="E1365" s="113">
        <f>IFERROR(IF(Table10[[#This Row],[Year]]&gt;0,$E$1-Table10[[#This Row],[Year]],0),"")</f>
        <v>0</v>
      </c>
    </row>
    <row r="1366" spans="1:8">
      <c r="A1366" s="178">
        <v>2364</v>
      </c>
      <c r="B1366" s="185" t="s">
        <v>1489</v>
      </c>
      <c r="C1366" s="179" t="s">
        <v>101</v>
      </c>
      <c r="D1366" s="113">
        <f>IF(Table10[[#This Row],[Current Age]]&gt;19,"Men's",IF(E1366&gt;15,"U19",IF(E1366&gt;13,"U15",IF(E1366&gt;11,"U13",IF(E1366&gt;0,"U11",0)))))</f>
        <v>0</v>
      </c>
      <c r="E1366" s="113">
        <f>IFERROR(IF(Table10[[#This Row],[Year]]&gt;0,$E$1-Table10[[#This Row],[Year]],0),"")</f>
        <v>0</v>
      </c>
    </row>
    <row r="1367" spans="1:8">
      <c r="A1367" s="18">
        <v>2365</v>
      </c>
      <c r="B1367" s="186" t="s">
        <v>1490</v>
      </c>
      <c r="C1367" s="17" t="s">
        <v>109</v>
      </c>
      <c r="D1367" s="113">
        <f>IF(Table10[[#This Row],[Current Age]]&gt;19,"Men's",IF(E1367&gt;15,"U19",IF(E1367&gt;13,"U15",IF(E1367&gt;11,"U13",IF(E1367&gt;0,"U11",0)))))</f>
        <v>0</v>
      </c>
      <c r="E1367" s="113">
        <f>IFERROR(IF(Table10[[#This Row],[Year]]&gt;0,$E$1-Table10[[#This Row],[Year]],0),"")</f>
        <v>0</v>
      </c>
    </row>
    <row r="1368" spans="1:8">
      <c r="A1368" s="178">
        <v>2366</v>
      </c>
      <c r="B1368" s="185" t="s">
        <v>1491</v>
      </c>
      <c r="C1368" s="179" t="s">
        <v>109</v>
      </c>
      <c r="D1368" s="113">
        <f>IF(Table10[[#This Row],[Current Age]]&gt;19,"Men's",IF(E1368&gt;15,"U19",IF(E1368&gt;13,"U15",IF(E1368&gt;11,"U13",IF(E1368&gt;0,"U11",0)))))</f>
        <v>0</v>
      </c>
      <c r="E1368" s="113">
        <f>IFERROR(IF(Table10[[#This Row],[Year]]&gt;0,$E$1-Table10[[#This Row],[Year]],0),"")</f>
        <v>0</v>
      </c>
    </row>
    <row r="1369" spans="1:8">
      <c r="A1369" s="18">
        <v>2367</v>
      </c>
      <c r="B1369" s="186" t="s">
        <v>1492</v>
      </c>
      <c r="C1369" s="17" t="s">
        <v>101</v>
      </c>
      <c r="D1369" s="113" t="str">
        <f>IF(Table10[[#This Row],[Current Age]]&gt;19,"Men's",IF(E1369&gt;15,"U19",IF(E1369&gt;13,"U15",IF(E1369&gt;11,"U13",IF(E1369&gt;0,"U11",0)))))</f>
        <v>Men's</v>
      </c>
      <c r="E1369" s="113">
        <f>IFERROR(IF(Table10[[#This Row],[Year]]&gt;0,$E$1-Table10[[#This Row],[Year]],0),"")</f>
        <v>46</v>
      </c>
      <c r="F1369" s="113">
        <v>1979</v>
      </c>
      <c r="G1369" s="113">
        <v>6</v>
      </c>
      <c r="H1369" s="113">
        <v>23</v>
      </c>
    </row>
    <row r="1370" spans="1:8">
      <c r="A1370" s="178">
        <v>2368</v>
      </c>
      <c r="B1370" s="185" t="s">
        <v>1493</v>
      </c>
      <c r="C1370" s="179" t="s">
        <v>145</v>
      </c>
      <c r="D1370" s="113">
        <f>IF(Table10[[#This Row],[Current Age]]&gt;19,"Men's",IF(E1370&gt;15,"U19",IF(E1370&gt;13,"U15",IF(E1370&gt;11,"U13",IF(E1370&gt;0,"U11",0)))))</f>
        <v>0</v>
      </c>
      <c r="E1370" s="113">
        <f>IFERROR(IF(Table10[[#This Row],[Year]]&gt;0,$E$1-Table10[[#This Row],[Year]],0),"")</f>
        <v>0</v>
      </c>
    </row>
    <row r="1371" spans="1:8">
      <c r="A1371" s="18">
        <v>2369</v>
      </c>
      <c r="B1371" s="186" t="s">
        <v>1494</v>
      </c>
      <c r="C1371" s="17" t="s">
        <v>101</v>
      </c>
      <c r="D1371" s="113" t="str">
        <f>IF(Table10[[#This Row],[Current Age]]&gt;19,"Men's",IF(E1371&gt;15,"U19",IF(E1371&gt;13,"U15",IF(E1371&gt;11,"U13",IF(E1371&gt;0,"U11",0)))))</f>
        <v>Men's</v>
      </c>
      <c r="E1371" s="113">
        <f>IFERROR(IF(Table10[[#This Row],[Year]]&gt;0,$E$1-Table10[[#This Row],[Year]],0),"")</f>
        <v>68</v>
      </c>
      <c r="F1371" s="113">
        <v>1957</v>
      </c>
      <c r="G1371" s="113">
        <v>7</v>
      </c>
      <c r="H1371" s="113">
        <v>5</v>
      </c>
    </row>
    <row r="1372" spans="1:8">
      <c r="A1372" s="178">
        <v>2370</v>
      </c>
      <c r="B1372" s="185" t="s">
        <v>1495</v>
      </c>
      <c r="C1372" s="179" t="s">
        <v>101</v>
      </c>
      <c r="D1372" s="113" t="str">
        <f>IF(Table10[[#This Row],[Current Age]]&gt;19,"Men's",IF(E1372&gt;15,"U19",IF(E1372&gt;13,"U15",IF(E1372&gt;11,"U13",IF(E1372&gt;0,"U11",0)))))</f>
        <v>Men's</v>
      </c>
      <c r="E1372" s="113">
        <f>IFERROR(IF(Table10[[#This Row],[Year]]&gt;0,$E$1-Table10[[#This Row],[Year]],0),"")</f>
        <v>64</v>
      </c>
      <c r="F1372" s="113">
        <v>1961</v>
      </c>
      <c r="G1372" s="113">
        <v>3</v>
      </c>
      <c r="H1372" s="113">
        <v>21</v>
      </c>
    </row>
    <row r="1373" spans="1:8">
      <c r="A1373" s="18">
        <v>2371</v>
      </c>
      <c r="B1373" s="186" t="s">
        <v>1496</v>
      </c>
      <c r="C1373" s="17" t="s">
        <v>101</v>
      </c>
      <c r="D1373" s="113" t="str">
        <f>IF(Table10[[#This Row],[Current Age]]&gt;19,"Men's",IF(E1373&gt;15,"U19",IF(E1373&gt;13,"U15",IF(E1373&gt;11,"U13",IF(E1373&gt;0,"U11",0)))))</f>
        <v>Men's</v>
      </c>
      <c r="E1373" s="113">
        <f>IFERROR(IF(Table10[[#This Row],[Year]]&gt;0,$E$1-Table10[[#This Row],[Year]],0),"")</f>
        <v>49</v>
      </c>
      <c r="F1373" s="113">
        <v>1976</v>
      </c>
      <c r="G1373" s="113">
        <v>12</v>
      </c>
      <c r="H1373" s="113">
        <v>6</v>
      </c>
    </row>
    <row r="1374" spans="1:8">
      <c r="A1374" s="178">
        <v>2372</v>
      </c>
      <c r="B1374" s="185" t="s">
        <v>1497</v>
      </c>
      <c r="C1374" s="179" t="s">
        <v>101</v>
      </c>
      <c r="D1374" s="113" t="str">
        <f>IF(Table10[[#This Row],[Current Age]]&gt;19,"Men's",IF(E1374&gt;15,"U19",IF(E1374&gt;13,"U15",IF(E1374&gt;11,"U13",IF(E1374&gt;0,"U11",0)))))</f>
        <v>Men's</v>
      </c>
      <c r="E1374" s="113">
        <f>IFERROR(IF(Table10[[#This Row],[Year]]&gt;0,$E$1-Table10[[#This Row],[Year]],0),"")</f>
        <v>50</v>
      </c>
      <c r="F1374" s="113">
        <v>1975</v>
      </c>
      <c r="G1374" s="113">
        <v>11</v>
      </c>
      <c r="H1374" s="113">
        <v>15</v>
      </c>
    </row>
    <row r="1375" spans="1:8">
      <c r="A1375" s="18">
        <v>2373</v>
      </c>
      <c r="B1375" s="186" t="s">
        <v>1498</v>
      </c>
      <c r="C1375" s="17" t="s">
        <v>160</v>
      </c>
      <c r="D1375" s="113">
        <f>IF(Table10[[#This Row],[Current Age]]&gt;19,"Men's",IF(E1375&gt;15,"U19",IF(E1375&gt;13,"U15",IF(E1375&gt;11,"U13",IF(E1375&gt;0,"U11",0)))))</f>
        <v>0</v>
      </c>
      <c r="E1375" s="113">
        <f>IFERROR(IF(Table10[[#This Row],[Year]]&gt;0,$E$1-Table10[[#This Row],[Year]],0),"")</f>
        <v>0</v>
      </c>
    </row>
    <row r="1376" spans="1:8">
      <c r="A1376" s="178">
        <v>2374</v>
      </c>
      <c r="B1376" s="185" t="s">
        <v>1499</v>
      </c>
      <c r="C1376" s="179" t="s">
        <v>160</v>
      </c>
      <c r="D1376" s="113">
        <f>IF(Table10[[#This Row],[Current Age]]&gt;19,"Men's",IF(E1376&gt;15,"U19",IF(E1376&gt;13,"U15",IF(E1376&gt;11,"U13",IF(E1376&gt;0,"U11",0)))))</f>
        <v>0</v>
      </c>
      <c r="E1376" s="113">
        <f>IFERROR(IF(Table10[[#This Row],[Year]]&gt;0,$E$1-Table10[[#This Row],[Year]],0),"")</f>
        <v>0</v>
      </c>
    </row>
    <row r="1377" spans="1:5">
      <c r="A1377" s="18">
        <v>2375</v>
      </c>
      <c r="B1377" s="186" t="s">
        <v>1500</v>
      </c>
      <c r="C1377" s="17" t="s">
        <v>160</v>
      </c>
      <c r="D1377" s="113">
        <f>IF(Table10[[#This Row],[Current Age]]&gt;19,"Men's",IF(E1377&gt;15,"U19",IF(E1377&gt;13,"U15",IF(E1377&gt;11,"U13",IF(E1377&gt;0,"U11",0)))))</f>
        <v>0</v>
      </c>
      <c r="E1377" s="113">
        <f>IFERROR(IF(Table10[[#This Row],[Year]]&gt;0,$E$1-Table10[[#This Row],[Year]],0),"")</f>
        <v>0</v>
      </c>
    </row>
    <row r="1378" spans="1:5">
      <c r="A1378" s="178">
        <v>2376</v>
      </c>
      <c r="B1378" s="185" t="s">
        <v>1501</v>
      </c>
      <c r="C1378" s="179" t="s">
        <v>160</v>
      </c>
      <c r="D1378" s="113">
        <f>IF(Table10[[#This Row],[Current Age]]&gt;19,"Men's",IF(E1378&gt;15,"U19",IF(E1378&gt;13,"U15",IF(E1378&gt;11,"U13",IF(E1378&gt;0,"U11",0)))))</f>
        <v>0</v>
      </c>
      <c r="E1378" s="113">
        <f>IFERROR(IF(Table10[[#This Row],[Year]]&gt;0,$E$1-Table10[[#This Row],[Year]],0),"")</f>
        <v>0</v>
      </c>
    </row>
    <row r="1379" spans="1:5">
      <c r="A1379" s="18">
        <v>2377</v>
      </c>
      <c r="B1379" s="186" t="s">
        <v>1502</v>
      </c>
      <c r="C1379" s="17" t="s">
        <v>160</v>
      </c>
      <c r="D1379" s="113">
        <f>IF(Table10[[#This Row],[Current Age]]&gt;19,"Men's",IF(E1379&gt;15,"U19",IF(E1379&gt;13,"U15",IF(E1379&gt;11,"U13",IF(E1379&gt;0,"U11",0)))))</f>
        <v>0</v>
      </c>
      <c r="E1379" s="113">
        <f>IFERROR(IF(Table10[[#This Row],[Year]]&gt;0,$E$1-Table10[[#This Row],[Year]],0),"")</f>
        <v>0</v>
      </c>
    </row>
    <row r="1380" spans="1:5">
      <c r="A1380" s="178">
        <v>2378</v>
      </c>
      <c r="B1380" s="185" t="s">
        <v>1503</v>
      </c>
      <c r="C1380" s="179" t="s">
        <v>160</v>
      </c>
      <c r="D1380" s="113">
        <f>IF(Table10[[#This Row],[Current Age]]&gt;19,"Men's",IF(E1380&gt;15,"U19",IF(E1380&gt;13,"U15",IF(E1380&gt;11,"U13",IF(E1380&gt;0,"U11",0)))))</f>
        <v>0</v>
      </c>
      <c r="E1380" s="113">
        <f>IFERROR(IF(Table10[[#This Row],[Year]]&gt;0,$E$1-Table10[[#This Row],[Year]],0),"")</f>
        <v>0</v>
      </c>
    </row>
    <row r="1381" spans="1:5">
      <c r="A1381" s="18">
        <v>2379</v>
      </c>
      <c r="B1381" s="186" t="s">
        <v>1504</v>
      </c>
      <c r="C1381" s="17" t="s">
        <v>101</v>
      </c>
      <c r="D1381" s="113">
        <f>IF(Table10[[#This Row],[Current Age]]&gt;19,"Men's",IF(E1381&gt;15,"U19",IF(E1381&gt;13,"U15",IF(E1381&gt;11,"U13",IF(E1381&gt;0,"U11",0)))))</f>
        <v>0</v>
      </c>
      <c r="E1381" s="113">
        <f>IFERROR(IF(Table10[[#This Row],[Year]]&gt;0,$E$1-Table10[[#This Row],[Year]],0),"")</f>
        <v>0</v>
      </c>
    </row>
    <row r="1382" spans="1:5">
      <c r="A1382" s="178">
        <v>2380</v>
      </c>
      <c r="B1382" s="185" t="s">
        <v>1505</v>
      </c>
      <c r="C1382" s="179" t="s">
        <v>129</v>
      </c>
      <c r="D1382" s="113">
        <f>IF(Table10[[#This Row],[Current Age]]&gt;19,"Men's",IF(E1382&gt;15,"U19",IF(E1382&gt;13,"U15",IF(E1382&gt;11,"U13",IF(E1382&gt;0,"U11",0)))))</f>
        <v>0</v>
      </c>
      <c r="E1382" s="113">
        <f>IFERROR(IF(Table10[[#This Row],[Year]]&gt;0,$E$1-Table10[[#This Row],[Year]],0),"")</f>
        <v>0</v>
      </c>
    </row>
    <row r="1383" spans="1:5">
      <c r="A1383" s="18">
        <v>2381</v>
      </c>
      <c r="B1383" s="186" t="s">
        <v>1506</v>
      </c>
      <c r="C1383" s="17" t="s">
        <v>129</v>
      </c>
      <c r="D1383" s="113">
        <f>IF(Table10[[#This Row],[Current Age]]&gt;19,"Men's",IF(E1383&gt;15,"U19",IF(E1383&gt;13,"U15",IF(E1383&gt;11,"U13",IF(E1383&gt;0,"U11",0)))))</f>
        <v>0</v>
      </c>
      <c r="E1383" s="113">
        <f>IFERROR(IF(Table10[[#This Row],[Year]]&gt;0,$E$1-Table10[[#This Row],[Year]],0),"")</f>
        <v>0</v>
      </c>
    </row>
    <row r="1384" spans="1:5">
      <c r="A1384" s="178">
        <v>2382</v>
      </c>
      <c r="B1384" s="185" t="s">
        <v>1507</v>
      </c>
      <c r="C1384" s="179" t="s">
        <v>129</v>
      </c>
      <c r="D1384" s="113">
        <f>IF(Table10[[#This Row],[Current Age]]&gt;19,"Men's",IF(E1384&gt;15,"U19",IF(E1384&gt;13,"U15",IF(E1384&gt;11,"U13",IF(E1384&gt;0,"U11",0)))))</f>
        <v>0</v>
      </c>
      <c r="E1384" s="113">
        <f>IFERROR(IF(Table10[[#This Row],[Year]]&gt;0,$E$1-Table10[[#This Row],[Year]],0),"")</f>
        <v>0</v>
      </c>
    </row>
    <row r="1385" spans="1:5">
      <c r="A1385" s="18">
        <v>2383</v>
      </c>
      <c r="B1385" s="186" t="s">
        <v>1508</v>
      </c>
      <c r="C1385" s="17" t="s">
        <v>129</v>
      </c>
      <c r="D1385" s="113">
        <f>IF(Table10[[#This Row],[Current Age]]&gt;19,"Men's",IF(E1385&gt;15,"U19",IF(E1385&gt;13,"U15",IF(E1385&gt;11,"U13",IF(E1385&gt;0,"U11",0)))))</f>
        <v>0</v>
      </c>
      <c r="E1385" s="113">
        <f>IFERROR(IF(Table10[[#This Row],[Year]]&gt;0,$E$1-Table10[[#This Row],[Year]],0),"")</f>
        <v>0</v>
      </c>
    </row>
    <row r="1386" spans="1:5">
      <c r="A1386" s="178">
        <v>2384</v>
      </c>
      <c r="B1386" s="185" t="s">
        <v>1509</v>
      </c>
      <c r="C1386" s="179" t="s">
        <v>129</v>
      </c>
      <c r="D1386" s="113">
        <f>IF(Table10[[#This Row],[Current Age]]&gt;19,"Men's",IF(E1386&gt;15,"U19",IF(E1386&gt;13,"U15",IF(E1386&gt;11,"U13",IF(E1386&gt;0,"U11",0)))))</f>
        <v>0</v>
      </c>
      <c r="E1386" s="113">
        <f>IFERROR(IF(Table10[[#This Row],[Year]]&gt;0,$E$1-Table10[[#This Row],[Year]],0),"")</f>
        <v>0</v>
      </c>
    </row>
    <row r="1387" spans="1:5">
      <c r="A1387" s="18">
        <v>2385</v>
      </c>
      <c r="B1387" s="186" t="s">
        <v>1510</v>
      </c>
      <c r="C1387" s="17" t="s">
        <v>129</v>
      </c>
      <c r="D1387" s="113">
        <f>IF(Table10[[#This Row],[Current Age]]&gt;19,"Men's",IF(E1387&gt;15,"U19",IF(E1387&gt;13,"U15",IF(E1387&gt;11,"U13",IF(E1387&gt;0,"U11",0)))))</f>
        <v>0</v>
      </c>
      <c r="E1387" s="113">
        <f>IFERROR(IF(Table10[[#This Row],[Year]]&gt;0,$E$1-Table10[[#This Row],[Year]],0),"")</f>
        <v>0</v>
      </c>
    </row>
    <row r="1388" spans="1:5">
      <c r="A1388" s="178">
        <v>2386</v>
      </c>
      <c r="B1388" s="185" t="s">
        <v>1511</v>
      </c>
      <c r="C1388" s="179" t="s">
        <v>129</v>
      </c>
      <c r="D1388" s="113">
        <f>IF(Table10[[#This Row],[Current Age]]&gt;19,"Men's",IF(E1388&gt;15,"U19",IF(E1388&gt;13,"U15",IF(E1388&gt;11,"U13",IF(E1388&gt;0,"U11",0)))))</f>
        <v>0</v>
      </c>
      <c r="E1388" s="113">
        <f>IFERROR(IF(Table10[[#This Row],[Year]]&gt;0,$E$1-Table10[[#This Row],[Year]],0),"")</f>
        <v>0</v>
      </c>
    </row>
    <row r="1389" spans="1:5">
      <c r="A1389" s="18">
        <v>2387</v>
      </c>
      <c r="B1389" s="186" t="s">
        <v>1512</v>
      </c>
      <c r="C1389" s="17" t="s">
        <v>129</v>
      </c>
      <c r="D1389" s="113">
        <f>IF(Table10[[#This Row],[Current Age]]&gt;19,"Men's",IF(E1389&gt;15,"U19",IF(E1389&gt;13,"U15",IF(E1389&gt;11,"U13",IF(E1389&gt;0,"U11",0)))))</f>
        <v>0</v>
      </c>
      <c r="E1389" s="113">
        <f>IFERROR(IF(Table10[[#This Row],[Year]]&gt;0,$E$1-Table10[[#This Row],[Year]],0),"")</f>
        <v>0</v>
      </c>
    </row>
    <row r="1390" spans="1:5">
      <c r="A1390" s="178">
        <v>2388</v>
      </c>
      <c r="B1390" s="185" t="s">
        <v>1513</v>
      </c>
      <c r="C1390" s="179" t="s">
        <v>129</v>
      </c>
      <c r="D1390" s="113">
        <f>IF(Table10[[#This Row],[Current Age]]&gt;19,"Men's",IF(E1390&gt;15,"U19",IF(E1390&gt;13,"U15",IF(E1390&gt;11,"U13",IF(E1390&gt;0,"U11",0)))))</f>
        <v>0</v>
      </c>
      <c r="E1390" s="113">
        <f>IFERROR(IF(Table10[[#This Row],[Year]]&gt;0,$E$1-Table10[[#This Row],[Year]],0),"")</f>
        <v>0</v>
      </c>
    </row>
    <row r="1391" spans="1:5">
      <c r="A1391" s="18">
        <v>2389</v>
      </c>
      <c r="B1391" s="186" t="s">
        <v>1514</v>
      </c>
      <c r="C1391" s="17" t="s">
        <v>129</v>
      </c>
      <c r="D1391" s="113">
        <f>IF(Table10[[#This Row],[Current Age]]&gt;19,"Men's",IF(E1391&gt;15,"U19",IF(E1391&gt;13,"U15",IF(E1391&gt;11,"U13",IF(E1391&gt;0,"U11",0)))))</f>
        <v>0</v>
      </c>
      <c r="E1391" s="113">
        <f>IFERROR(IF(Table10[[#This Row],[Year]]&gt;0,$E$1-Table10[[#This Row],[Year]],0),"")</f>
        <v>0</v>
      </c>
    </row>
    <row r="1392" spans="1:5">
      <c r="A1392" s="178">
        <v>2390</v>
      </c>
      <c r="B1392" s="185" t="s">
        <v>1515</v>
      </c>
      <c r="C1392" s="179" t="s">
        <v>129</v>
      </c>
      <c r="D1392" s="113">
        <f>IF(Table10[[#This Row],[Current Age]]&gt;19,"Men's",IF(E1392&gt;15,"U19",IF(E1392&gt;13,"U15",IF(E1392&gt;11,"U13",IF(E1392&gt;0,"U11",0)))))</f>
        <v>0</v>
      </c>
      <c r="E1392" s="113">
        <f>IFERROR(IF(Table10[[#This Row],[Year]]&gt;0,$E$1-Table10[[#This Row],[Year]],0),"")</f>
        <v>0</v>
      </c>
    </row>
    <row r="1393" spans="1:5">
      <c r="A1393" s="18">
        <v>2391</v>
      </c>
      <c r="B1393" s="186" t="s">
        <v>1516</v>
      </c>
      <c r="C1393" s="17" t="s">
        <v>129</v>
      </c>
      <c r="D1393" s="113">
        <f>IF(Table10[[#This Row],[Current Age]]&gt;19,"Men's",IF(E1393&gt;15,"U19",IF(E1393&gt;13,"U15",IF(E1393&gt;11,"U13",IF(E1393&gt;0,"U11",0)))))</f>
        <v>0</v>
      </c>
      <c r="E1393" s="113">
        <f>IFERROR(IF(Table10[[#This Row],[Year]]&gt;0,$E$1-Table10[[#This Row],[Year]],0),"")</f>
        <v>0</v>
      </c>
    </row>
    <row r="1394" spans="1:5">
      <c r="A1394" s="178">
        <v>2392</v>
      </c>
      <c r="B1394" s="185" t="s">
        <v>1517</v>
      </c>
      <c r="C1394" s="179" t="s">
        <v>129</v>
      </c>
      <c r="D1394" s="113">
        <f>IF(Table10[[#This Row],[Current Age]]&gt;19,"Men's",IF(E1394&gt;15,"U19",IF(E1394&gt;13,"U15",IF(E1394&gt;11,"U13",IF(E1394&gt;0,"U11",0)))))</f>
        <v>0</v>
      </c>
      <c r="E1394" s="113">
        <f>IFERROR(IF(Table10[[#This Row],[Year]]&gt;0,$E$1-Table10[[#This Row],[Year]],0),"")</f>
        <v>0</v>
      </c>
    </row>
    <row r="1395" spans="1:5">
      <c r="A1395" s="18">
        <v>2393</v>
      </c>
      <c r="B1395" s="186" t="s">
        <v>1518</v>
      </c>
      <c r="C1395" s="17" t="s">
        <v>129</v>
      </c>
      <c r="D1395" s="113">
        <f>IF(Table10[[#This Row],[Current Age]]&gt;19,"Men's",IF(E1395&gt;15,"U19",IF(E1395&gt;13,"U15",IF(E1395&gt;11,"U13",IF(E1395&gt;0,"U11",0)))))</f>
        <v>0</v>
      </c>
      <c r="E1395" s="113">
        <f>IFERROR(IF(Table10[[#This Row],[Year]]&gt;0,$E$1-Table10[[#This Row],[Year]],0),"")</f>
        <v>0</v>
      </c>
    </row>
    <row r="1396" spans="1:5">
      <c r="A1396" s="178">
        <v>2394</v>
      </c>
      <c r="B1396" s="185" t="s">
        <v>1519</v>
      </c>
      <c r="C1396" s="179" t="s">
        <v>129</v>
      </c>
      <c r="D1396" s="113">
        <f>IF(Table10[[#This Row],[Current Age]]&gt;19,"Men's",IF(E1396&gt;15,"U19",IF(E1396&gt;13,"U15",IF(E1396&gt;11,"U13",IF(E1396&gt;0,"U11",0)))))</f>
        <v>0</v>
      </c>
      <c r="E1396" s="113">
        <f>IFERROR(IF(Table10[[#This Row],[Year]]&gt;0,$E$1-Table10[[#This Row],[Year]],0),"")</f>
        <v>0</v>
      </c>
    </row>
    <row r="1397" spans="1:5">
      <c r="A1397" s="18">
        <v>2395</v>
      </c>
      <c r="B1397" s="186" t="s">
        <v>1520</v>
      </c>
      <c r="C1397" s="17" t="s">
        <v>129</v>
      </c>
      <c r="D1397" s="113">
        <f>IF(Table10[[#This Row],[Current Age]]&gt;19,"Men's",IF(E1397&gt;15,"U19",IF(E1397&gt;13,"U15",IF(E1397&gt;11,"U13",IF(E1397&gt;0,"U11",0)))))</f>
        <v>0</v>
      </c>
      <c r="E1397" s="113">
        <f>IFERROR(IF(Table10[[#This Row],[Year]]&gt;0,$E$1-Table10[[#This Row],[Year]],0),"")</f>
        <v>0</v>
      </c>
    </row>
    <row r="1398" spans="1:5">
      <c r="A1398" s="178">
        <v>2396</v>
      </c>
      <c r="B1398" s="185" t="s">
        <v>1521</v>
      </c>
      <c r="C1398" s="179" t="s">
        <v>129</v>
      </c>
      <c r="D1398" s="113">
        <f>IF(Table10[[#This Row],[Current Age]]&gt;19,"Men's",IF(E1398&gt;15,"U19",IF(E1398&gt;13,"U15",IF(E1398&gt;11,"U13",IF(E1398&gt;0,"U11",0)))))</f>
        <v>0</v>
      </c>
      <c r="E1398" s="113">
        <f>IFERROR(IF(Table10[[#This Row],[Year]]&gt;0,$E$1-Table10[[#This Row],[Year]],0),"")</f>
        <v>0</v>
      </c>
    </row>
    <row r="1399" spans="1:5">
      <c r="A1399" s="18">
        <v>2397</v>
      </c>
      <c r="B1399" s="186" t="s">
        <v>1522</v>
      </c>
      <c r="C1399" s="17" t="s">
        <v>129</v>
      </c>
      <c r="D1399" s="113">
        <f>IF(Table10[[#This Row],[Current Age]]&gt;19,"Men's",IF(E1399&gt;15,"U19",IF(E1399&gt;13,"U15",IF(E1399&gt;11,"U13",IF(E1399&gt;0,"U11",0)))))</f>
        <v>0</v>
      </c>
      <c r="E1399" s="113">
        <f>IFERROR(IF(Table10[[#This Row],[Year]]&gt;0,$E$1-Table10[[#This Row],[Year]],0),"")</f>
        <v>0</v>
      </c>
    </row>
    <row r="1400" spans="1:5">
      <c r="A1400" s="178">
        <v>2398</v>
      </c>
      <c r="B1400" s="185" t="s">
        <v>1523</v>
      </c>
      <c r="C1400" s="179" t="s">
        <v>129</v>
      </c>
      <c r="D1400" s="113">
        <f>IF(Table10[[#This Row],[Current Age]]&gt;19,"Men's",IF(E1400&gt;15,"U19",IF(E1400&gt;13,"U15",IF(E1400&gt;11,"U13",IF(E1400&gt;0,"U11",0)))))</f>
        <v>0</v>
      </c>
      <c r="E1400" s="113">
        <f>IFERROR(IF(Table10[[#This Row],[Year]]&gt;0,$E$1-Table10[[#This Row],[Year]],0),"")</f>
        <v>0</v>
      </c>
    </row>
    <row r="1401" spans="1:5">
      <c r="A1401" s="18">
        <v>2399</v>
      </c>
      <c r="B1401" s="186" t="s">
        <v>1524</v>
      </c>
      <c r="C1401" s="17" t="s">
        <v>129</v>
      </c>
      <c r="D1401" s="113">
        <f>IF(Table10[[#This Row],[Current Age]]&gt;19,"Men's",IF(E1401&gt;15,"U19",IF(E1401&gt;13,"U15",IF(E1401&gt;11,"U13",IF(E1401&gt;0,"U11",0)))))</f>
        <v>0</v>
      </c>
      <c r="E1401" s="113">
        <f>IFERROR(IF(Table10[[#This Row],[Year]]&gt;0,$E$1-Table10[[#This Row],[Year]],0),"")</f>
        <v>0</v>
      </c>
    </row>
    <row r="1402" spans="1:5">
      <c r="A1402" s="178">
        <v>2400</v>
      </c>
      <c r="B1402" s="185" t="s">
        <v>1525</v>
      </c>
      <c r="C1402" s="179" t="s">
        <v>129</v>
      </c>
      <c r="D1402" s="113">
        <f>IF(Table10[[#This Row],[Current Age]]&gt;19,"Men's",IF(E1402&gt;15,"U19",IF(E1402&gt;13,"U15",IF(E1402&gt;11,"U13",IF(E1402&gt;0,"U11",0)))))</f>
        <v>0</v>
      </c>
      <c r="E1402" s="113">
        <f>IFERROR(IF(Table10[[#This Row],[Year]]&gt;0,$E$1-Table10[[#This Row],[Year]],0),"")</f>
        <v>0</v>
      </c>
    </row>
    <row r="1403" spans="1:5">
      <c r="A1403" s="18">
        <v>2401</v>
      </c>
      <c r="B1403" s="186" t="s">
        <v>1526</v>
      </c>
      <c r="C1403" s="17" t="s">
        <v>129</v>
      </c>
      <c r="D1403" s="113">
        <f>IF(Table10[[#This Row],[Current Age]]&gt;19,"Men's",IF(E1403&gt;15,"U19",IF(E1403&gt;13,"U15",IF(E1403&gt;11,"U13",IF(E1403&gt;0,"U11",0)))))</f>
        <v>0</v>
      </c>
      <c r="E1403" s="113">
        <f>IFERROR(IF(Table10[[#This Row],[Year]]&gt;0,$E$1-Table10[[#This Row],[Year]],0),"")</f>
        <v>0</v>
      </c>
    </row>
    <row r="1404" spans="1:5">
      <c r="A1404" s="178">
        <v>2402</v>
      </c>
      <c r="B1404" s="185" t="s">
        <v>1527</v>
      </c>
      <c r="C1404" s="179" t="s">
        <v>129</v>
      </c>
      <c r="D1404" s="113">
        <f>IF(Table10[[#This Row],[Current Age]]&gt;19,"Men's",IF(E1404&gt;15,"U19",IF(E1404&gt;13,"U15",IF(E1404&gt;11,"U13",IF(E1404&gt;0,"U11",0)))))</f>
        <v>0</v>
      </c>
      <c r="E1404" s="113">
        <f>IFERROR(IF(Table10[[#This Row],[Year]]&gt;0,$E$1-Table10[[#This Row],[Year]],0),"")</f>
        <v>0</v>
      </c>
    </row>
    <row r="1405" spans="1:5">
      <c r="A1405" s="18">
        <v>2403</v>
      </c>
      <c r="B1405" s="186" t="s">
        <v>1528</v>
      </c>
      <c r="C1405" s="17" t="s">
        <v>129</v>
      </c>
      <c r="D1405" s="113">
        <f>IF(Table10[[#This Row],[Current Age]]&gt;19,"Men's",IF(E1405&gt;15,"U19",IF(E1405&gt;13,"U15",IF(E1405&gt;11,"U13",IF(E1405&gt;0,"U11",0)))))</f>
        <v>0</v>
      </c>
      <c r="E1405" s="113">
        <f>IFERROR(IF(Table10[[#This Row],[Year]]&gt;0,$E$1-Table10[[#This Row],[Year]],0),"")</f>
        <v>0</v>
      </c>
    </row>
    <row r="1406" spans="1:5">
      <c r="A1406" s="178">
        <v>2404</v>
      </c>
      <c r="B1406" s="185" t="s">
        <v>1529</v>
      </c>
      <c r="C1406" s="179" t="s">
        <v>160</v>
      </c>
      <c r="D1406" s="113">
        <f>IF(Table10[[#This Row],[Current Age]]&gt;19,"Men's",IF(E1406&gt;15,"U19",IF(E1406&gt;13,"U15",IF(E1406&gt;11,"U13",IF(E1406&gt;0,"U11",0)))))</f>
        <v>0</v>
      </c>
      <c r="E1406" s="113">
        <f>IFERROR(IF(Table10[[#This Row],[Year]]&gt;0,$E$1-Table10[[#This Row],[Year]],0),"")</f>
        <v>0</v>
      </c>
    </row>
    <row r="1407" spans="1:5">
      <c r="A1407" s="18">
        <v>2405</v>
      </c>
      <c r="B1407" s="186" t="s">
        <v>1530</v>
      </c>
      <c r="C1407" s="17" t="s">
        <v>25</v>
      </c>
      <c r="D1407" s="113">
        <f>IF(Table10[[#This Row],[Current Age]]&gt;19,"Men's",IF(E1407&gt;15,"U19",IF(E1407&gt;13,"U15",IF(E1407&gt;11,"U13",IF(E1407&gt;0,"U11",0)))))</f>
        <v>0</v>
      </c>
      <c r="E1407" s="113">
        <f>IFERROR(IF(Table10[[#This Row],[Year]]&gt;0,$E$1-Table10[[#This Row],[Year]],0),"")</f>
        <v>0</v>
      </c>
    </row>
    <row r="1408" spans="1:5">
      <c r="A1408" s="178">
        <v>2406</v>
      </c>
      <c r="B1408" s="185" t="s">
        <v>1531</v>
      </c>
      <c r="C1408" s="179" t="s">
        <v>25</v>
      </c>
      <c r="D1408" s="113">
        <f>IF(Table10[[#This Row],[Current Age]]&gt;19,"Men's",IF(E1408&gt;15,"U19",IF(E1408&gt;13,"U15",IF(E1408&gt;11,"U13",IF(E1408&gt;0,"U11",0)))))</f>
        <v>0</v>
      </c>
      <c r="E1408" s="113">
        <f>IFERROR(IF(Table10[[#This Row],[Year]]&gt;0,$E$1-Table10[[#This Row],[Year]],0),"")</f>
        <v>0</v>
      </c>
    </row>
    <row r="1409" spans="1:5">
      <c r="A1409" s="18">
        <v>2407</v>
      </c>
      <c r="B1409" s="186" t="s">
        <v>1532</v>
      </c>
      <c r="C1409" s="17" t="s">
        <v>25</v>
      </c>
      <c r="D1409" s="113">
        <f>IF(Table10[[#This Row],[Current Age]]&gt;19,"Men's",IF(E1409&gt;15,"U19",IF(E1409&gt;13,"U15",IF(E1409&gt;11,"U13",IF(E1409&gt;0,"U11",0)))))</f>
        <v>0</v>
      </c>
      <c r="E1409" s="113">
        <f>IFERROR(IF(Table10[[#This Row],[Year]]&gt;0,$E$1-Table10[[#This Row],[Year]],0),"")</f>
        <v>0</v>
      </c>
    </row>
    <row r="1410" spans="1:5">
      <c r="A1410" s="178">
        <v>2408</v>
      </c>
      <c r="B1410" s="185" t="s">
        <v>1533</v>
      </c>
      <c r="C1410" s="179" t="s">
        <v>25</v>
      </c>
      <c r="D1410" s="113">
        <f>IF(Table10[[#This Row],[Current Age]]&gt;19,"Men's",IF(E1410&gt;15,"U19",IF(E1410&gt;13,"U15",IF(E1410&gt;11,"U13",IF(E1410&gt;0,"U11",0)))))</f>
        <v>0</v>
      </c>
      <c r="E1410" s="113">
        <f>IFERROR(IF(Table10[[#This Row],[Year]]&gt;0,$E$1-Table10[[#This Row],[Year]],0),"")</f>
        <v>0</v>
      </c>
    </row>
    <row r="1411" spans="1:5">
      <c r="A1411" s="18">
        <v>2409</v>
      </c>
      <c r="B1411" s="186" t="s">
        <v>1534</v>
      </c>
      <c r="C1411" s="17" t="s">
        <v>25</v>
      </c>
      <c r="D1411" s="113">
        <f>IF(Table10[[#This Row],[Current Age]]&gt;19,"Men's",IF(E1411&gt;15,"U19",IF(E1411&gt;13,"U15",IF(E1411&gt;11,"U13",IF(E1411&gt;0,"U11",0)))))</f>
        <v>0</v>
      </c>
      <c r="E1411" s="113">
        <f>IFERROR(IF(Table10[[#This Row],[Year]]&gt;0,$E$1-Table10[[#This Row],[Year]],0),"")</f>
        <v>0</v>
      </c>
    </row>
    <row r="1412" spans="1:5">
      <c r="A1412" s="178">
        <v>2410</v>
      </c>
      <c r="B1412" s="185" t="s">
        <v>1535</v>
      </c>
      <c r="C1412" s="179" t="s">
        <v>25</v>
      </c>
      <c r="D1412" s="113">
        <f>IF(Table10[[#This Row],[Current Age]]&gt;19,"Men's",IF(E1412&gt;15,"U19",IF(E1412&gt;13,"U15",IF(E1412&gt;11,"U13",IF(E1412&gt;0,"U11",0)))))</f>
        <v>0</v>
      </c>
      <c r="E1412" s="113">
        <f>IFERROR(IF(Table10[[#This Row],[Year]]&gt;0,$E$1-Table10[[#This Row],[Year]],0),"")</f>
        <v>0</v>
      </c>
    </row>
    <row r="1413" spans="1:5">
      <c r="A1413" s="18">
        <v>2411</v>
      </c>
      <c r="B1413" s="186" t="s">
        <v>1536</v>
      </c>
      <c r="C1413" s="17" t="s">
        <v>25</v>
      </c>
      <c r="D1413" s="113">
        <f>IF(Table10[[#This Row],[Current Age]]&gt;19,"Men's",IF(E1413&gt;15,"U19",IF(E1413&gt;13,"U15",IF(E1413&gt;11,"U13",IF(E1413&gt;0,"U11",0)))))</f>
        <v>0</v>
      </c>
      <c r="E1413" s="113">
        <f>IFERROR(IF(Table10[[#This Row],[Year]]&gt;0,$E$1-Table10[[#This Row],[Year]],0),"")</f>
        <v>0</v>
      </c>
    </row>
    <row r="1414" spans="1:5">
      <c r="A1414" s="178">
        <v>2412</v>
      </c>
      <c r="B1414" s="185" t="s">
        <v>1537</v>
      </c>
      <c r="C1414" s="179" t="s">
        <v>25</v>
      </c>
      <c r="D1414" s="113">
        <f>IF(Table10[[#This Row],[Current Age]]&gt;19,"Men's",IF(E1414&gt;15,"U19",IF(E1414&gt;13,"U15",IF(E1414&gt;11,"U13",IF(E1414&gt;0,"U11",0)))))</f>
        <v>0</v>
      </c>
      <c r="E1414" s="113">
        <f>IFERROR(IF(Table10[[#This Row],[Year]]&gt;0,$E$1-Table10[[#This Row],[Year]],0),"")</f>
        <v>0</v>
      </c>
    </row>
    <row r="1415" spans="1:5">
      <c r="A1415" s="18">
        <v>2413</v>
      </c>
      <c r="B1415" s="186" t="s">
        <v>1538</v>
      </c>
      <c r="C1415" s="17" t="s">
        <v>25</v>
      </c>
      <c r="D1415" s="113">
        <f>IF(Table10[[#This Row],[Current Age]]&gt;19,"Men's",IF(E1415&gt;15,"U19",IF(E1415&gt;13,"U15",IF(E1415&gt;11,"U13",IF(E1415&gt;0,"U11",0)))))</f>
        <v>0</v>
      </c>
      <c r="E1415" s="113">
        <f>IFERROR(IF(Table10[[#This Row],[Year]]&gt;0,$E$1-Table10[[#This Row],[Year]],0),"")</f>
        <v>0</v>
      </c>
    </row>
    <row r="1416" spans="1:5">
      <c r="A1416" s="178">
        <v>2414</v>
      </c>
      <c r="B1416" s="185" t="s">
        <v>1539</v>
      </c>
      <c r="C1416" s="179" t="s">
        <v>25</v>
      </c>
      <c r="D1416" s="113">
        <f>IF(Table10[[#This Row],[Current Age]]&gt;19,"Men's",IF(E1416&gt;15,"U19",IF(E1416&gt;13,"U15",IF(E1416&gt;11,"U13",IF(E1416&gt;0,"U11",0)))))</f>
        <v>0</v>
      </c>
      <c r="E1416" s="113">
        <f>IFERROR(IF(Table10[[#This Row],[Year]]&gt;0,$E$1-Table10[[#This Row],[Year]],0),"")</f>
        <v>0</v>
      </c>
    </row>
    <row r="1417" spans="1:5">
      <c r="A1417" s="18">
        <v>2415</v>
      </c>
      <c r="B1417" s="186" t="s">
        <v>1540</v>
      </c>
      <c r="C1417" s="17" t="s">
        <v>25</v>
      </c>
      <c r="D1417" s="113">
        <f>IF(Table10[[#This Row],[Current Age]]&gt;19,"Men's",IF(E1417&gt;15,"U19",IF(E1417&gt;13,"U15",IF(E1417&gt;11,"U13",IF(E1417&gt;0,"U11",0)))))</f>
        <v>0</v>
      </c>
      <c r="E1417" s="113">
        <f>IFERROR(IF(Table10[[#This Row],[Year]]&gt;0,$E$1-Table10[[#This Row],[Year]],0),"")</f>
        <v>0</v>
      </c>
    </row>
    <row r="1418" spans="1:5">
      <c r="A1418" s="178">
        <v>2416</v>
      </c>
      <c r="B1418" s="185" t="s">
        <v>1541</v>
      </c>
      <c r="C1418" s="179" t="s">
        <v>25</v>
      </c>
      <c r="D1418" s="113">
        <f>IF(Table10[[#This Row],[Current Age]]&gt;19,"Men's",IF(E1418&gt;15,"U19",IF(E1418&gt;13,"U15",IF(E1418&gt;11,"U13",IF(E1418&gt;0,"U11",0)))))</f>
        <v>0</v>
      </c>
      <c r="E1418" s="113">
        <f>IFERROR(IF(Table10[[#This Row],[Year]]&gt;0,$E$1-Table10[[#This Row],[Year]],0),"")</f>
        <v>0</v>
      </c>
    </row>
    <row r="1419" spans="1:5">
      <c r="A1419" s="18">
        <v>2417</v>
      </c>
      <c r="B1419" s="186" t="s">
        <v>1542</v>
      </c>
      <c r="C1419" s="17" t="s">
        <v>25</v>
      </c>
      <c r="D1419" s="113">
        <f>IF(Table10[[#This Row],[Current Age]]&gt;19,"Men's",IF(E1419&gt;15,"U19",IF(E1419&gt;13,"U15",IF(E1419&gt;11,"U13",IF(E1419&gt;0,"U11",0)))))</f>
        <v>0</v>
      </c>
      <c r="E1419" s="113">
        <f>IFERROR(IF(Table10[[#This Row],[Year]]&gt;0,$E$1-Table10[[#This Row],[Year]],0),"")</f>
        <v>0</v>
      </c>
    </row>
    <row r="1420" spans="1:5">
      <c r="A1420" s="178">
        <v>2418</v>
      </c>
      <c r="B1420" s="185" t="s">
        <v>1543</v>
      </c>
      <c r="C1420" s="179" t="s">
        <v>25</v>
      </c>
      <c r="D1420" s="113">
        <f>IF(Table10[[#This Row],[Current Age]]&gt;19,"Men's",IF(E1420&gt;15,"U19",IF(E1420&gt;13,"U15",IF(E1420&gt;11,"U13",IF(E1420&gt;0,"U11",0)))))</f>
        <v>0</v>
      </c>
      <c r="E1420" s="113">
        <f>IFERROR(IF(Table10[[#This Row],[Year]]&gt;0,$E$1-Table10[[#This Row],[Year]],0),"")</f>
        <v>0</v>
      </c>
    </row>
    <row r="1421" spans="1:5">
      <c r="A1421" s="18">
        <v>2419</v>
      </c>
      <c r="B1421" s="186" t="s">
        <v>1544</v>
      </c>
      <c r="C1421" s="17" t="s">
        <v>210</v>
      </c>
      <c r="D1421" s="113">
        <f>IF(Table10[[#This Row],[Current Age]]&gt;19,"Men's",IF(E1421&gt;15,"U19",IF(E1421&gt;13,"U15",IF(E1421&gt;11,"U13",IF(E1421&gt;0,"U11",0)))))</f>
        <v>0</v>
      </c>
      <c r="E1421" s="113">
        <f>IFERROR(IF(Table10[[#This Row],[Year]]&gt;0,$E$1-Table10[[#This Row],[Year]],0),"")</f>
        <v>0</v>
      </c>
    </row>
    <row r="1422" spans="1:5">
      <c r="A1422" s="178">
        <v>2420</v>
      </c>
      <c r="B1422" s="185" t="s">
        <v>1545</v>
      </c>
      <c r="C1422" s="179" t="s">
        <v>210</v>
      </c>
      <c r="D1422" s="113">
        <f>IF(Table10[[#This Row],[Current Age]]&gt;19,"Men's",IF(E1422&gt;15,"U19",IF(E1422&gt;13,"U15",IF(E1422&gt;11,"U13",IF(E1422&gt;0,"U11",0)))))</f>
        <v>0</v>
      </c>
      <c r="E1422" s="113">
        <f>IFERROR(IF(Table10[[#This Row],[Year]]&gt;0,$E$1-Table10[[#This Row],[Year]],0),"")</f>
        <v>0</v>
      </c>
    </row>
    <row r="1423" spans="1:5">
      <c r="A1423" s="18">
        <v>2421</v>
      </c>
      <c r="B1423" s="186" t="s">
        <v>1546</v>
      </c>
      <c r="C1423" s="17" t="s">
        <v>210</v>
      </c>
      <c r="D1423" s="113">
        <f>IF(Table10[[#This Row],[Current Age]]&gt;19,"Men's",IF(E1423&gt;15,"U19",IF(E1423&gt;13,"U15",IF(E1423&gt;11,"U13",IF(E1423&gt;0,"U11",0)))))</f>
        <v>0</v>
      </c>
      <c r="E1423" s="113">
        <f>IFERROR(IF(Table10[[#This Row],[Year]]&gt;0,$E$1-Table10[[#This Row],[Year]],0),"")</f>
        <v>0</v>
      </c>
    </row>
    <row r="1424" spans="1:5">
      <c r="A1424" s="178">
        <v>2422</v>
      </c>
      <c r="B1424" s="185" t="s">
        <v>1547</v>
      </c>
      <c r="C1424" s="179" t="s">
        <v>210</v>
      </c>
      <c r="D1424" s="113">
        <f>IF(Table10[[#This Row],[Current Age]]&gt;19,"Men's",IF(E1424&gt;15,"U19",IF(E1424&gt;13,"U15",IF(E1424&gt;11,"U13",IF(E1424&gt;0,"U11",0)))))</f>
        <v>0</v>
      </c>
      <c r="E1424" s="113">
        <f>IFERROR(IF(Table10[[#This Row],[Year]]&gt;0,$E$1-Table10[[#This Row],[Year]],0),"")</f>
        <v>0</v>
      </c>
    </row>
    <row r="1425" spans="1:5">
      <c r="A1425" s="18">
        <v>2423</v>
      </c>
      <c r="B1425" s="186" t="s">
        <v>1548</v>
      </c>
      <c r="C1425" s="17" t="s">
        <v>210</v>
      </c>
      <c r="D1425" s="113">
        <f>IF(Table10[[#This Row],[Current Age]]&gt;19,"Men's",IF(E1425&gt;15,"U19",IF(E1425&gt;13,"U15",IF(E1425&gt;11,"U13",IF(E1425&gt;0,"U11",0)))))</f>
        <v>0</v>
      </c>
      <c r="E1425" s="113">
        <f>IFERROR(IF(Table10[[#This Row],[Year]]&gt;0,$E$1-Table10[[#This Row],[Year]],0),"")</f>
        <v>0</v>
      </c>
    </row>
    <row r="1426" spans="1:5">
      <c r="A1426" s="178">
        <v>2424</v>
      </c>
      <c r="B1426" s="185" t="s">
        <v>1549</v>
      </c>
      <c r="C1426" s="179" t="s">
        <v>210</v>
      </c>
      <c r="D1426" s="113">
        <f>IF(Table10[[#This Row],[Current Age]]&gt;19,"Men's",IF(E1426&gt;15,"U19",IF(E1426&gt;13,"U15",IF(E1426&gt;11,"U13",IF(E1426&gt;0,"U11",0)))))</f>
        <v>0</v>
      </c>
      <c r="E1426" s="113">
        <f>IFERROR(IF(Table10[[#This Row],[Year]]&gt;0,$E$1-Table10[[#This Row],[Year]],0),"")</f>
        <v>0</v>
      </c>
    </row>
    <row r="1427" spans="1:5">
      <c r="A1427" s="18">
        <v>2425</v>
      </c>
      <c r="B1427" s="186" t="s">
        <v>1550</v>
      </c>
      <c r="C1427" s="17" t="s">
        <v>210</v>
      </c>
      <c r="D1427" s="113">
        <f>IF(Table10[[#This Row],[Current Age]]&gt;19,"Men's",IF(E1427&gt;15,"U19",IF(E1427&gt;13,"U15",IF(E1427&gt;11,"U13",IF(E1427&gt;0,"U11",0)))))</f>
        <v>0</v>
      </c>
      <c r="E1427" s="113">
        <f>IFERROR(IF(Table10[[#This Row],[Year]]&gt;0,$E$1-Table10[[#This Row],[Year]],0),"")</f>
        <v>0</v>
      </c>
    </row>
    <row r="1428" spans="1:5">
      <c r="A1428" s="178">
        <v>2426</v>
      </c>
      <c r="B1428" s="185" t="s">
        <v>1551</v>
      </c>
      <c r="C1428" s="179" t="s">
        <v>210</v>
      </c>
      <c r="D1428" s="113">
        <f>IF(Table10[[#This Row],[Current Age]]&gt;19,"Men's",IF(E1428&gt;15,"U19",IF(E1428&gt;13,"U15",IF(E1428&gt;11,"U13",IF(E1428&gt;0,"U11",0)))))</f>
        <v>0</v>
      </c>
      <c r="E1428" s="113">
        <f>IFERROR(IF(Table10[[#This Row],[Year]]&gt;0,$E$1-Table10[[#This Row],[Year]],0),"")</f>
        <v>0</v>
      </c>
    </row>
    <row r="1429" spans="1:5">
      <c r="A1429" s="18">
        <v>2427</v>
      </c>
      <c r="B1429" s="186" t="s">
        <v>1552</v>
      </c>
      <c r="C1429" s="17" t="s">
        <v>210</v>
      </c>
      <c r="D1429" s="113">
        <f>IF(Table10[[#This Row],[Current Age]]&gt;19,"Men's",IF(E1429&gt;15,"U19",IF(E1429&gt;13,"U15",IF(E1429&gt;11,"U13",IF(E1429&gt;0,"U11",0)))))</f>
        <v>0</v>
      </c>
      <c r="E1429" s="113">
        <f>IFERROR(IF(Table10[[#This Row],[Year]]&gt;0,$E$1-Table10[[#This Row],[Year]],0),"")</f>
        <v>0</v>
      </c>
    </row>
    <row r="1430" spans="1:5">
      <c r="A1430" s="178">
        <v>2428</v>
      </c>
      <c r="B1430" s="185" t="s">
        <v>1553</v>
      </c>
      <c r="C1430" s="179" t="s">
        <v>210</v>
      </c>
      <c r="D1430" s="113">
        <f>IF(Table10[[#This Row],[Current Age]]&gt;19,"Men's",IF(E1430&gt;15,"U19",IF(E1430&gt;13,"U15",IF(E1430&gt;11,"U13",IF(E1430&gt;0,"U11",0)))))</f>
        <v>0</v>
      </c>
      <c r="E1430" s="113">
        <f>IFERROR(IF(Table10[[#This Row],[Year]]&gt;0,$E$1-Table10[[#This Row],[Year]],0),"")</f>
        <v>0</v>
      </c>
    </row>
    <row r="1431" spans="1:5">
      <c r="A1431" s="18">
        <v>2429</v>
      </c>
      <c r="B1431" s="186" t="s">
        <v>1554</v>
      </c>
      <c r="C1431" s="17" t="s">
        <v>149</v>
      </c>
      <c r="D1431" s="113">
        <f>IF(Table10[[#This Row],[Current Age]]&gt;19,"Men's",IF(E1431&gt;15,"U19",IF(E1431&gt;13,"U15",IF(E1431&gt;11,"U13",IF(E1431&gt;0,"U11",0)))))</f>
        <v>0</v>
      </c>
      <c r="E1431" s="113">
        <f>IFERROR(IF(Table10[[#This Row],[Year]]&gt;0,$E$1-Table10[[#This Row],[Year]],0),"")</f>
        <v>0</v>
      </c>
    </row>
    <row r="1432" spans="1:5">
      <c r="A1432" s="178">
        <v>2430</v>
      </c>
      <c r="B1432" s="185" t="s">
        <v>1555</v>
      </c>
      <c r="C1432" s="179" t="s">
        <v>149</v>
      </c>
      <c r="D1432" s="113">
        <f>IF(Table10[[#This Row],[Current Age]]&gt;19,"Men's",IF(E1432&gt;15,"U19",IF(E1432&gt;13,"U15",IF(E1432&gt;11,"U13",IF(E1432&gt;0,"U11",0)))))</f>
        <v>0</v>
      </c>
      <c r="E1432" s="113">
        <f>IFERROR(IF(Table10[[#This Row],[Year]]&gt;0,$E$1-Table10[[#This Row],[Year]],0),"")</f>
        <v>0</v>
      </c>
    </row>
    <row r="1433" spans="1:5">
      <c r="A1433" s="18">
        <v>2431</v>
      </c>
      <c r="B1433" s="186" t="s">
        <v>1556</v>
      </c>
      <c r="C1433" s="17" t="s">
        <v>149</v>
      </c>
      <c r="D1433" s="113">
        <f>IF(Table10[[#This Row],[Current Age]]&gt;19,"Men's",IF(E1433&gt;15,"U19",IF(E1433&gt;13,"U15",IF(E1433&gt;11,"U13",IF(E1433&gt;0,"U11",0)))))</f>
        <v>0</v>
      </c>
      <c r="E1433" s="113">
        <f>IFERROR(IF(Table10[[#This Row],[Year]]&gt;0,$E$1-Table10[[#This Row],[Year]],0),"")</f>
        <v>0</v>
      </c>
    </row>
    <row r="1434" spans="1:5">
      <c r="A1434" s="178">
        <v>2432</v>
      </c>
      <c r="B1434" s="185" t="s">
        <v>1557</v>
      </c>
      <c r="C1434" s="179" t="s">
        <v>149</v>
      </c>
      <c r="D1434" s="113">
        <f>IF(Table10[[#This Row],[Current Age]]&gt;19,"Men's",IF(E1434&gt;15,"U19",IF(E1434&gt;13,"U15",IF(E1434&gt;11,"U13",IF(E1434&gt;0,"U11",0)))))</f>
        <v>0</v>
      </c>
      <c r="E1434" s="113">
        <f>IFERROR(IF(Table10[[#This Row],[Year]]&gt;0,$E$1-Table10[[#This Row],[Year]],0),"")</f>
        <v>0</v>
      </c>
    </row>
    <row r="1435" spans="1:5">
      <c r="A1435" s="18">
        <v>2433</v>
      </c>
      <c r="B1435" s="186" t="s">
        <v>1558</v>
      </c>
      <c r="C1435" s="17" t="s">
        <v>149</v>
      </c>
      <c r="D1435" s="113">
        <f>IF(Table10[[#This Row],[Current Age]]&gt;19,"Men's",IF(E1435&gt;15,"U19",IF(E1435&gt;13,"U15",IF(E1435&gt;11,"U13",IF(E1435&gt;0,"U11",0)))))</f>
        <v>0</v>
      </c>
      <c r="E1435" s="113">
        <f>IFERROR(IF(Table10[[#This Row],[Year]]&gt;0,$E$1-Table10[[#This Row],[Year]],0),"")</f>
        <v>0</v>
      </c>
    </row>
    <row r="1436" spans="1:5">
      <c r="A1436" s="178">
        <v>2434</v>
      </c>
      <c r="B1436" s="185" t="s">
        <v>1559</v>
      </c>
      <c r="C1436" s="179" t="s">
        <v>149</v>
      </c>
      <c r="D1436" s="113">
        <f>IF(Table10[[#This Row],[Current Age]]&gt;19,"Men's",IF(E1436&gt;15,"U19",IF(E1436&gt;13,"U15",IF(E1436&gt;11,"U13",IF(E1436&gt;0,"U11",0)))))</f>
        <v>0</v>
      </c>
      <c r="E1436" s="113">
        <f>IFERROR(IF(Table10[[#This Row],[Year]]&gt;0,$E$1-Table10[[#This Row],[Year]],0),"")</f>
        <v>0</v>
      </c>
    </row>
    <row r="1437" spans="1:5">
      <c r="A1437" s="18">
        <v>2435</v>
      </c>
      <c r="B1437" s="186" t="s">
        <v>1560</v>
      </c>
      <c r="C1437" s="17" t="s">
        <v>149</v>
      </c>
      <c r="D1437" s="113">
        <f>IF(Table10[[#This Row],[Current Age]]&gt;19,"Men's",IF(E1437&gt;15,"U19",IF(E1437&gt;13,"U15",IF(E1437&gt;11,"U13",IF(E1437&gt;0,"U11",0)))))</f>
        <v>0</v>
      </c>
      <c r="E1437" s="113">
        <f>IFERROR(IF(Table10[[#This Row],[Year]]&gt;0,$E$1-Table10[[#This Row],[Year]],0),"")</f>
        <v>0</v>
      </c>
    </row>
    <row r="1438" spans="1:5">
      <c r="A1438" s="178">
        <v>2436</v>
      </c>
      <c r="B1438" s="185" t="s">
        <v>1561</v>
      </c>
      <c r="C1438" s="179" t="s">
        <v>149</v>
      </c>
      <c r="D1438" s="113">
        <f>IF(Table10[[#This Row],[Current Age]]&gt;19,"Men's",IF(E1438&gt;15,"U19",IF(E1438&gt;13,"U15",IF(E1438&gt;11,"U13",IF(E1438&gt;0,"U11",0)))))</f>
        <v>0</v>
      </c>
      <c r="E1438" s="113">
        <f>IFERROR(IF(Table10[[#This Row],[Year]]&gt;0,$E$1-Table10[[#This Row],[Year]],0),"")</f>
        <v>0</v>
      </c>
    </row>
    <row r="1439" spans="1:5">
      <c r="A1439" s="18">
        <v>2437</v>
      </c>
      <c r="B1439" s="203" t="s">
        <v>1562</v>
      </c>
      <c r="C1439" s="17" t="s">
        <v>149</v>
      </c>
      <c r="D1439" s="113">
        <f>IF(Table10[[#This Row],[Current Age]]&gt;19,"Men's",IF(E1439&gt;15,"U19",IF(E1439&gt;13,"U15",IF(E1439&gt;11,"U13",IF(E1439&gt;0,"U11",0)))))</f>
        <v>0</v>
      </c>
      <c r="E1439" s="113">
        <f>IFERROR(IF(Table10[[#This Row],[Year]]&gt;0,$E$1-Table10[[#This Row],[Year]],0),"")</f>
        <v>0</v>
      </c>
    </row>
    <row r="1440" spans="1:5">
      <c r="A1440" s="178">
        <v>2438</v>
      </c>
      <c r="B1440" s="185" t="s">
        <v>1563</v>
      </c>
      <c r="C1440" s="179" t="s">
        <v>149</v>
      </c>
      <c r="D1440" s="113">
        <f>IF(Table10[[#This Row],[Current Age]]&gt;19,"Men's",IF(E1440&gt;15,"U19",IF(E1440&gt;13,"U15",IF(E1440&gt;11,"U13",IF(E1440&gt;0,"U11",0)))))</f>
        <v>0</v>
      </c>
      <c r="E1440" s="113">
        <f>IFERROR(IF(Table10[[#This Row],[Year]]&gt;0,$E$1-Table10[[#This Row],[Year]],0),"")</f>
        <v>0</v>
      </c>
    </row>
    <row r="1441" spans="1:8">
      <c r="A1441" s="18">
        <v>2439</v>
      </c>
      <c r="B1441" s="186" t="s">
        <v>1564</v>
      </c>
      <c r="C1441" s="17" t="s">
        <v>149</v>
      </c>
      <c r="D1441" s="113">
        <f>IF(Table10[[#This Row],[Current Age]]&gt;19,"Men's",IF(E1441&gt;15,"U19",IF(E1441&gt;13,"U15",IF(E1441&gt;11,"U13",IF(E1441&gt;0,"U11",0)))))</f>
        <v>0</v>
      </c>
      <c r="E1441" s="113">
        <f>IFERROR(IF(Table10[[#This Row],[Year]]&gt;0,$E$1-Table10[[#This Row],[Year]],0),"")</f>
        <v>0</v>
      </c>
    </row>
    <row r="1442" spans="1:8">
      <c r="A1442" s="178">
        <v>2440</v>
      </c>
      <c r="B1442" s="185" t="s">
        <v>1565</v>
      </c>
      <c r="C1442" s="179" t="s">
        <v>149</v>
      </c>
      <c r="D1442" s="113">
        <f>IF(Table10[[#This Row],[Current Age]]&gt;19,"Men's",IF(E1442&gt;15,"U19",IF(E1442&gt;13,"U15",IF(E1442&gt;11,"U13",IF(E1442&gt;0,"U11",0)))))</f>
        <v>0</v>
      </c>
      <c r="E1442" s="113">
        <f>IFERROR(IF(Table10[[#This Row],[Year]]&gt;0,$E$1-Table10[[#This Row],[Year]],0),"")</f>
        <v>0</v>
      </c>
    </row>
    <row r="1443" spans="1:8">
      <c r="A1443" s="18">
        <v>2441</v>
      </c>
      <c r="B1443" s="203" t="s">
        <v>1566</v>
      </c>
      <c r="C1443" s="17" t="s">
        <v>149</v>
      </c>
      <c r="D1443" s="113">
        <f>IF(Table10[[#This Row],[Current Age]]&gt;19,"Men's",IF(E1443&gt;15,"U19",IF(E1443&gt;13,"U15",IF(E1443&gt;11,"U13",IF(E1443&gt;0,"U11",0)))))</f>
        <v>0</v>
      </c>
      <c r="E1443" s="113">
        <f>IFERROR(IF(Table10[[#This Row],[Year]]&gt;0,$E$1-Table10[[#This Row],[Year]],0),"")</f>
        <v>0</v>
      </c>
    </row>
    <row r="1444" spans="1:8">
      <c r="A1444" s="178">
        <v>2442</v>
      </c>
      <c r="B1444" s="185" t="s">
        <v>1567</v>
      </c>
      <c r="C1444" s="179" t="s">
        <v>149</v>
      </c>
      <c r="D1444" s="113">
        <f>IF(Table10[[#This Row],[Current Age]]&gt;19,"Men's",IF(E1444&gt;15,"U19",IF(E1444&gt;13,"U15",IF(E1444&gt;11,"U13",IF(E1444&gt;0,"U11",0)))))</f>
        <v>0</v>
      </c>
      <c r="E1444" s="113">
        <f>IFERROR(IF(Table10[[#This Row],[Year]]&gt;0,$E$1-Table10[[#This Row],[Year]],0),"")</f>
        <v>0</v>
      </c>
    </row>
    <row r="1445" spans="1:8">
      <c r="A1445" s="18">
        <v>2443</v>
      </c>
      <c r="B1445" s="186" t="s">
        <v>1568</v>
      </c>
      <c r="C1445" s="17" t="s">
        <v>149</v>
      </c>
      <c r="D1445" s="113">
        <f>IF(Table10[[#This Row],[Current Age]]&gt;19,"Men's",IF(E1445&gt;15,"U19",IF(E1445&gt;13,"U15",IF(E1445&gt;11,"U13",IF(E1445&gt;0,"U11",0)))))</f>
        <v>0</v>
      </c>
      <c r="E1445" s="113">
        <f>IFERROR(IF(Table10[[#This Row],[Year]]&gt;0,$E$1-Table10[[#This Row],[Year]],0),"")</f>
        <v>0</v>
      </c>
    </row>
    <row r="1446" spans="1:8">
      <c r="A1446" s="178">
        <v>2444</v>
      </c>
      <c r="B1446" s="185" t="s">
        <v>1569</v>
      </c>
      <c r="C1446" s="179" t="s">
        <v>149</v>
      </c>
      <c r="D1446" s="113">
        <f>IF(Table10[[#This Row],[Current Age]]&gt;19,"Men's",IF(E1446&gt;15,"U19",IF(E1446&gt;13,"U15",IF(E1446&gt;11,"U13",IF(E1446&gt;0,"U11",0)))))</f>
        <v>0</v>
      </c>
      <c r="E1446" s="113">
        <f>IFERROR(IF(Table10[[#This Row],[Year]]&gt;0,$E$1-Table10[[#This Row],[Year]],0),"")</f>
        <v>0</v>
      </c>
    </row>
    <row r="1447" spans="1:8">
      <c r="A1447" s="18">
        <v>2445</v>
      </c>
      <c r="B1447" s="186" t="s">
        <v>1570</v>
      </c>
      <c r="C1447" s="17" t="s">
        <v>149</v>
      </c>
      <c r="D1447" s="113">
        <f>IF(Table10[[#This Row],[Current Age]]&gt;19,"Men's",IF(E1447&gt;15,"U19",IF(E1447&gt;13,"U15",IF(E1447&gt;11,"U13",IF(E1447&gt;0,"U11",0)))))</f>
        <v>0</v>
      </c>
      <c r="E1447" s="113">
        <f>IFERROR(IF(Table10[[#This Row],[Year]]&gt;0,$E$1-Table10[[#This Row],[Year]],0),"")</f>
        <v>0</v>
      </c>
    </row>
    <row r="1448" spans="1:8">
      <c r="A1448" s="178">
        <v>2446</v>
      </c>
      <c r="B1448" s="185" t="s">
        <v>1571</v>
      </c>
      <c r="C1448" s="179" t="s">
        <v>149</v>
      </c>
      <c r="D1448" s="113">
        <f>IF(Table10[[#This Row],[Current Age]]&gt;19,"Men's",IF(E1448&gt;15,"U19",IF(E1448&gt;13,"U15",IF(E1448&gt;11,"U13",IF(E1448&gt;0,"U11",0)))))</f>
        <v>0</v>
      </c>
      <c r="E1448" s="113">
        <f>IFERROR(IF(Table10[[#This Row],[Year]]&gt;0,$E$1-Table10[[#This Row],[Year]],0),"")</f>
        <v>0</v>
      </c>
    </row>
    <row r="1449" spans="1:8">
      <c r="A1449" s="18">
        <v>2447</v>
      </c>
      <c r="B1449" s="186" t="s">
        <v>1572</v>
      </c>
      <c r="C1449" s="17" t="s">
        <v>149</v>
      </c>
      <c r="D1449" s="113">
        <f>IF(Table10[[#This Row],[Current Age]]&gt;19,"Men's",IF(E1449&gt;15,"U19",IF(E1449&gt;13,"U15",IF(E1449&gt;11,"U13",IF(E1449&gt;0,"U11",0)))))</f>
        <v>0</v>
      </c>
      <c r="E1449" s="113">
        <f>IFERROR(IF(Table10[[#This Row],[Year]]&gt;0,$E$1-Table10[[#This Row],[Year]],0),"")</f>
        <v>0</v>
      </c>
    </row>
    <row r="1450" spans="1:8">
      <c r="A1450" s="178">
        <v>2448</v>
      </c>
      <c r="B1450" s="185" t="s">
        <v>1573</v>
      </c>
      <c r="C1450" s="179" t="s">
        <v>112</v>
      </c>
      <c r="D1450" s="113">
        <f>IF(Table10[[#This Row],[Current Age]]&gt;19,"Men's",IF(E1450&gt;15,"U19",IF(E1450&gt;13,"U15",IF(E1450&gt;11,"U13",IF(E1450&gt;0,"U11",0)))))</f>
        <v>0</v>
      </c>
      <c r="E1450" s="113">
        <f>IFERROR(IF(Table10[[#This Row],[Year]]&gt;0,$E$1-Table10[[#This Row],[Year]],0),"")</f>
        <v>0</v>
      </c>
    </row>
    <row r="1451" spans="1:8">
      <c r="A1451" s="18">
        <v>2449</v>
      </c>
      <c r="B1451" s="186" t="s">
        <v>1574</v>
      </c>
      <c r="C1451" s="17" t="s">
        <v>112</v>
      </c>
      <c r="D1451" s="113">
        <f>IF(Table10[[#This Row],[Current Age]]&gt;19,"Men's",IF(E1451&gt;15,"U19",IF(E1451&gt;13,"U15",IF(E1451&gt;11,"U13",IF(E1451&gt;0,"U11",0)))))</f>
        <v>0</v>
      </c>
      <c r="E1451" s="113">
        <f>IFERROR(IF(Table10[[#This Row],[Year]]&gt;0,$E$1-Table10[[#This Row],[Year]],0),"")</f>
        <v>0</v>
      </c>
    </row>
    <row r="1452" spans="1:8">
      <c r="A1452" s="178">
        <v>2450</v>
      </c>
      <c r="B1452" s="185" t="s">
        <v>1575</v>
      </c>
      <c r="C1452" s="179" t="s">
        <v>112</v>
      </c>
      <c r="D1452" s="113">
        <f>IF(Table10[[#This Row],[Current Age]]&gt;19,"Men's",IF(E1452&gt;15,"U19",IF(E1452&gt;13,"U15",IF(E1452&gt;11,"U13",IF(E1452&gt;0,"U11",0)))))</f>
        <v>0</v>
      </c>
      <c r="E1452" s="113">
        <f>IFERROR(IF(Table10[[#This Row],[Year]]&gt;0,$E$1-Table10[[#This Row],[Year]],0),"")</f>
        <v>0</v>
      </c>
    </row>
    <row r="1453" spans="1:8">
      <c r="A1453" s="18">
        <v>2451</v>
      </c>
      <c r="B1453" s="186" t="s">
        <v>1576</v>
      </c>
      <c r="C1453" s="17" t="s">
        <v>112</v>
      </c>
      <c r="D1453" s="113">
        <f>IF(Table10[[#This Row],[Current Age]]&gt;19,"Men's",IF(E1453&gt;15,"U19",IF(E1453&gt;13,"U15",IF(E1453&gt;11,"U13",IF(E1453&gt;0,"U11",0)))))</f>
        <v>0</v>
      </c>
      <c r="E1453" s="113">
        <f>IFERROR(IF(Table10[[#This Row],[Year]]&gt;0,$E$1-Table10[[#This Row],[Year]],0),"")</f>
        <v>0</v>
      </c>
    </row>
    <row r="1454" spans="1:8">
      <c r="A1454" s="178">
        <v>2452</v>
      </c>
      <c r="B1454" s="185" t="s">
        <v>1577</v>
      </c>
      <c r="C1454" s="179" t="s">
        <v>112</v>
      </c>
      <c r="D1454" s="113">
        <f>IF(Table10[[#This Row],[Current Age]]&gt;19,"Men's",IF(E1454&gt;15,"U19",IF(E1454&gt;13,"U15",IF(E1454&gt;11,"U13",IF(E1454&gt;0,"U11",0)))))</f>
        <v>0</v>
      </c>
      <c r="E1454" s="113">
        <f>IFERROR(IF(Table10[[#This Row],[Year]]&gt;0,$E$1-Table10[[#This Row],[Year]],0),"")</f>
        <v>0</v>
      </c>
    </row>
    <row r="1455" spans="1:8">
      <c r="A1455" s="18">
        <v>2453</v>
      </c>
      <c r="B1455" s="186" t="s">
        <v>1578</v>
      </c>
      <c r="C1455" s="17" t="s">
        <v>68</v>
      </c>
      <c r="D1455" s="113" t="str">
        <f>IF(Table10[[#This Row],[Current Age]]&gt;19,"Men's",IF(E1455&gt;15,"U19",IF(E1455&gt;13,"U15",IF(E1455&gt;11,"U13",IF(E1455&gt;0,"U11",0)))))</f>
        <v>Men's</v>
      </c>
      <c r="E1455" s="113">
        <f>IFERROR(IF(Table10[[#This Row],[Year]]&gt;0,$E$1-Table10[[#This Row],[Year]],0),"")</f>
        <v>39</v>
      </c>
      <c r="F1455" s="113">
        <v>1986</v>
      </c>
      <c r="G1455" s="113">
        <v>6</v>
      </c>
      <c r="H1455" s="113">
        <v>14</v>
      </c>
    </row>
    <row r="1456" spans="1:8">
      <c r="A1456" s="178">
        <v>2454</v>
      </c>
      <c r="B1456" s="185" t="s">
        <v>1579</v>
      </c>
      <c r="C1456" s="179" t="s">
        <v>149</v>
      </c>
      <c r="D1456" s="113">
        <f>IF(Table10[[#This Row],[Current Age]]&gt;19,"Men's",IF(E1456&gt;15,"U19",IF(E1456&gt;13,"U15",IF(E1456&gt;11,"U13",IF(E1456&gt;0,"U11",0)))))</f>
        <v>0</v>
      </c>
      <c r="E1456" s="113">
        <f>IFERROR(IF(Table10[[#This Row],[Year]]&gt;0,$E$1-Table10[[#This Row],[Year]],0),"")</f>
        <v>0</v>
      </c>
    </row>
    <row r="1457" spans="1:8">
      <c r="A1457" s="18">
        <v>2455</v>
      </c>
      <c r="B1457" s="186" t="s">
        <v>1580</v>
      </c>
      <c r="C1457" s="17" t="s">
        <v>145</v>
      </c>
      <c r="D1457" s="113" t="str">
        <f>IF(Table10[[#This Row],[Current Age]]&gt;19,"Men's",IF(E1457&gt;15,"U19",IF(E1457&gt;13,"U15",IF(E1457&gt;11,"U13",IF(E1457&gt;0,"U11",0)))))</f>
        <v>Men's</v>
      </c>
      <c r="E1457" s="113">
        <f>IFERROR(IF(Table10[[#This Row],[Year]]&gt;0,$E$1-Table10[[#This Row],[Year]],0),"")</f>
        <v>20</v>
      </c>
      <c r="F1457" s="113">
        <v>2005</v>
      </c>
      <c r="G1457" s="113">
        <v>3</v>
      </c>
      <c r="H1457" s="113">
        <v>25</v>
      </c>
    </row>
    <row r="1458" spans="1:8">
      <c r="A1458" s="178">
        <v>2456</v>
      </c>
      <c r="B1458" s="185" t="s">
        <v>1581</v>
      </c>
      <c r="C1458" s="179" t="s">
        <v>145</v>
      </c>
      <c r="D1458" s="113" t="str">
        <f>IF(Table10[[#This Row],[Current Age]]&gt;19,"Men's",IF(E1458&gt;15,"U19",IF(E1458&gt;13,"U15",IF(E1458&gt;11,"U13",IF(E1458&gt;0,"U11",0)))))</f>
        <v>U19</v>
      </c>
      <c r="E1458" s="113">
        <f>IFERROR(IF(Table10[[#This Row],[Year]]&gt;0,$E$1-Table10[[#This Row],[Year]],0),"")</f>
        <v>19</v>
      </c>
      <c r="F1458" s="113">
        <v>2006</v>
      </c>
      <c r="G1458" s="113">
        <v>8</v>
      </c>
      <c r="H1458" s="113">
        <v>21</v>
      </c>
    </row>
    <row r="1459" spans="1:8">
      <c r="A1459" s="18">
        <v>2457</v>
      </c>
      <c r="B1459" s="186" t="s">
        <v>1582</v>
      </c>
      <c r="C1459" s="17" t="s">
        <v>145</v>
      </c>
      <c r="D1459" s="113">
        <f>IF(Table10[[#This Row],[Current Age]]&gt;19,"Men's",IF(E1459&gt;15,"U19",IF(E1459&gt;13,"U15",IF(E1459&gt;11,"U13",IF(E1459&gt;0,"U11",0)))))</f>
        <v>0</v>
      </c>
      <c r="E1459" s="113">
        <f>IFERROR(IF(Table10[[#This Row],[Year]]&gt;0,$E$1-Table10[[#This Row],[Year]],0),"")</f>
        <v>0</v>
      </c>
    </row>
    <row r="1460" spans="1:8">
      <c r="A1460" s="178">
        <v>2458</v>
      </c>
      <c r="B1460" s="185" t="s">
        <v>1583</v>
      </c>
      <c r="C1460" s="179" t="s">
        <v>145</v>
      </c>
      <c r="D1460" s="113" t="str">
        <f>IF(Table10[[#This Row],[Current Age]]&gt;19,"Men's",IF(E1460&gt;15,"U19",IF(E1460&gt;13,"U15",IF(E1460&gt;11,"U13",IF(E1460&gt;0,"U11",0)))))</f>
        <v>Men's</v>
      </c>
      <c r="E1460" s="113">
        <f>IFERROR(IF(Table10[[#This Row],[Year]]&gt;0,$E$1-Table10[[#This Row],[Year]],0),"")</f>
        <v>21</v>
      </c>
      <c r="F1460" s="113">
        <v>2004</v>
      </c>
      <c r="G1460" s="113">
        <v>12</v>
      </c>
      <c r="H1460" s="113">
        <v>21</v>
      </c>
    </row>
    <row r="1461" spans="1:8">
      <c r="A1461" s="18">
        <v>2459</v>
      </c>
      <c r="B1461" s="186" t="s">
        <v>1584</v>
      </c>
      <c r="C1461" s="17" t="s">
        <v>145</v>
      </c>
      <c r="D1461" s="113">
        <f>IF(Table10[[#This Row],[Current Age]]&gt;19,"Men's",IF(E1461&gt;15,"U19",IF(E1461&gt;13,"U15",IF(E1461&gt;11,"U13",IF(E1461&gt;0,"U11",0)))))</f>
        <v>0</v>
      </c>
      <c r="E1461" s="113">
        <f>IFERROR(IF(Table10[[#This Row],[Year]]&gt;0,$E$1-Table10[[#This Row],[Year]],0),"")</f>
        <v>0</v>
      </c>
    </row>
    <row r="1462" spans="1:8">
      <c r="A1462" s="178">
        <v>2460</v>
      </c>
      <c r="B1462" s="185" t="s">
        <v>1585</v>
      </c>
      <c r="C1462" s="179" t="s">
        <v>41</v>
      </c>
      <c r="D1462" s="113" t="str">
        <f>IF(Table10[[#This Row],[Current Age]]&gt;19,"Men's",IF(E1462&gt;15,"U19",IF(E1462&gt;13,"U15",IF(E1462&gt;11,"U13",IF(E1462&gt;0,"U11",0)))))</f>
        <v>Men's</v>
      </c>
      <c r="E1462" s="113">
        <f>IFERROR(IF(Table10[[#This Row],[Year]]&gt;0,$E$1-Table10[[#This Row],[Year]],0),"")</f>
        <v>23</v>
      </c>
      <c r="F1462" s="113">
        <v>2002</v>
      </c>
      <c r="G1462" s="113">
        <v>8</v>
      </c>
      <c r="H1462" s="113">
        <v>19</v>
      </c>
    </row>
    <row r="1463" spans="1:8">
      <c r="A1463" s="18">
        <v>2461</v>
      </c>
      <c r="B1463" s="186" t="s">
        <v>1586</v>
      </c>
      <c r="C1463" s="17" t="s">
        <v>41</v>
      </c>
      <c r="D1463" s="113" t="str">
        <f>IF(Table10[[#This Row],[Current Age]]&gt;19,"Men's",IF(E1463&gt;15,"U19",IF(E1463&gt;13,"U15",IF(E1463&gt;11,"U13",IF(E1463&gt;0,"U11",0)))))</f>
        <v>Men's</v>
      </c>
      <c r="E1463" s="113">
        <f>IFERROR(IF(Table10[[#This Row],[Year]]&gt;0,$E$1-Table10[[#This Row],[Year]],0),"")</f>
        <v>23</v>
      </c>
      <c r="F1463" s="113">
        <v>2002</v>
      </c>
      <c r="G1463" s="113">
        <v>7</v>
      </c>
      <c r="H1463" s="113">
        <v>15</v>
      </c>
    </row>
    <row r="1464" spans="1:8">
      <c r="A1464" s="178">
        <v>2462</v>
      </c>
      <c r="B1464" s="185" t="s">
        <v>1587</v>
      </c>
      <c r="C1464" s="179" t="s">
        <v>41</v>
      </c>
      <c r="D1464" s="113" t="str">
        <f>IF(Table10[[#This Row],[Current Age]]&gt;19,"Men's",IF(E1464&gt;15,"U19",IF(E1464&gt;13,"U15",IF(E1464&gt;11,"U13",IF(E1464&gt;0,"U11",0)))))</f>
        <v>Men's</v>
      </c>
      <c r="E1464" s="113">
        <f>IFERROR(IF(Table10[[#This Row],[Year]]&gt;0,$E$1-Table10[[#This Row],[Year]],0),"")</f>
        <v>21</v>
      </c>
      <c r="F1464" s="113">
        <v>2004</v>
      </c>
      <c r="G1464" s="113">
        <v>6</v>
      </c>
      <c r="H1464" s="113">
        <v>4</v>
      </c>
    </row>
    <row r="1465" spans="1:8">
      <c r="A1465" s="18">
        <v>2463</v>
      </c>
      <c r="B1465" s="186" t="s">
        <v>1588</v>
      </c>
      <c r="C1465" s="17" t="s">
        <v>41</v>
      </c>
      <c r="D1465" s="113">
        <f>IF(Table10[[#This Row],[Current Age]]&gt;19,"Men's",IF(E1465&gt;15,"U19",IF(E1465&gt;13,"U15",IF(E1465&gt;11,"U13",IF(E1465&gt;0,"U11",0)))))</f>
        <v>0</v>
      </c>
      <c r="E1465" s="113">
        <f>IFERROR(IF(Table10[[#This Row],[Year]]&gt;0,$E$1-Table10[[#This Row],[Year]],0),"")</f>
        <v>0</v>
      </c>
    </row>
    <row r="1466" spans="1:8">
      <c r="A1466" s="178">
        <v>2464</v>
      </c>
      <c r="B1466" s="185" t="s">
        <v>1589</v>
      </c>
      <c r="C1466" s="179" t="s">
        <v>41</v>
      </c>
      <c r="D1466" s="113">
        <f>IF(Table10[[#This Row],[Current Age]]&gt;19,"Men's",IF(E1466&gt;15,"U19",IF(E1466&gt;13,"U15",IF(E1466&gt;11,"U13",IF(E1466&gt;0,"U11",0)))))</f>
        <v>0</v>
      </c>
      <c r="E1466" s="113">
        <f>IFERROR(IF(Table10[[#This Row],[Year]]&gt;0,$E$1-Table10[[#This Row],[Year]],0),"")</f>
        <v>0</v>
      </c>
    </row>
    <row r="1467" spans="1:8">
      <c r="A1467" s="18">
        <v>2465</v>
      </c>
      <c r="B1467" s="186" t="s">
        <v>1590</v>
      </c>
      <c r="C1467" s="17" t="s">
        <v>41</v>
      </c>
      <c r="D1467" s="113">
        <f>IF(Table10[[#This Row],[Current Age]]&gt;19,"Men's",IF(E1467&gt;15,"U19",IF(E1467&gt;13,"U15",IF(E1467&gt;11,"U13",IF(E1467&gt;0,"U11",0)))))</f>
        <v>0</v>
      </c>
      <c r="E1467" s="113">
        <f>IFERROR(IF(Table10[[#This Row],[Year]]&gt;0,$E$1-Table10[[#This Row],[Year]],0),"")</f>
        <v>0</v>
      </c>
    </row>
    <row r="1468" spans="1:8">
      <c r="A1468" s="178">
        <v>2466</v>
      </c>
      <c r="B1468" s="185" t="s">
        <v>1591</v>
      </c>
      <c r="C1468" s="179" t="s">
        <v>41</v>
      </c>
      <c r="D1468" s="113" t="str">
        <f>IF(Table10[[#This Row],[Current Age]]&gt;19,"Men's",IF(E1468&gt;15,"U19",IF(E1468&gt;13,"U15",IF(E1468&gt;11,"U13",IF(E1468&gt;0,"U11",0)))))</f>
        <v>Men's</v>
      </c>
      <c r="E1468" s="113">
        <f>IFERROR(IF(Table10[[#This Row],[Year]]&gt;0,$E$1-Table10[[#This Row],[Year]],0),"")</f>
        <v>20</v>
      </c>
      <c r="F1468" s="113">
        <v>2005</v>
      </c>
      <c r="G1468" s="113">
        <v>8</v>
      </c>
      <c r="H1468" s="113">
        <v>26</v>
      </c>
    </row>
    <row r="1469" spans="1:8">
      <c r="A1469" s="18">
        <v>2467</v>
      </c>
      <c r="B1469" s="186" t="s">
        <v>1592</v>
      </c>
      <c r="C1469" s="17" t="s">
        <v>41</v>
      </c>
      <c r="D1469" s="113">
        <f>IF(Table10[[#This Row],[Current Age]]&gt;19,"Men's",IF(E1469&gt;15,"U19",IF(E1469&gt;13,"U15",IF(E1469&gt;11,"U13",IF(E1469&gt;0,"U11",0)))))</f>
        <v>0</v>
      </c>
      <c r="E1469" s="113">
        <f>IFERROR(IF(Table10[[#This Row],[Year]]&gt;0,$E$1-Table10[[#This Row],[Year]],0),"")</f>
        <v>0</v>
      </c>
    </row>
    <row r="1470" spans="1:8">
      <c r="A1470" s="178">
        <v>2468</v>
      </c>
      <c r="B1470" s="185" t="s">
        <v>1593</v>
      </c>
      <c r="C1470" s="179" t="s">
        <v>41</v>
      </c>
      <c r="D1470" s="113" t="str">
        <f>IF(Table10[[#This Row],[Current Age]]&gt;19,"Men's",IF(E1470&gt;15,"U19",IF(E1470&gt;13,"U15",IF(E1470&gt;11,"U13",IF(E1470&gt;0,"U11",0)))))</f>
        <v>Men's</v>
      </c>
      <c r="E1470" s="113">
        <f>IFERROR(IF(Table10[[#This Row],[Year]]&gt;0,$E$1-Table10[[#This Row],[Year]],0),"")</f>
        <v>21</v>
      </c>
      <c r="F1470" s="113">
        <v>2004</v>
      </c>
      <c r="G1470" s="113">
        <v>12</v>
      </c>
      <c r="H1470" s="113">
        <v>31</v>
      </c>
    </row>
    <row r="1471" spans="1:8">
      <c r="A1471" s="18">
        <v>2469</v>
      </c>
      <c r="B1471" s="186" t="s">
        <v>1594</v>
      </c>
      <c r="C1471" s="17" t="s">
        <v>41</v>
      </c>
      <c r="D1471" s="113" t="str">
        <f>IF(Table10[[#This Row],[Current Age]]&gt;19,"Men's",IF(E1471&gt;15,"U19",IF(E1471&gt;13,"U15",IF(E1471&gt;11,"U13",IF(E1471&gt;0,"U11",0)))))</f>
        <v>U19</v>
      </c>
      <c r="E1471" s="113">
        <f>IFERROR(IF(Table10[[#This Row],[Year]]&gt;0,$E$1-Table10[[#This Row],[Year]],0),"")</f>
        <v>19</v>
      </c>
      <c r="F1471" s="113">
        <v>2006</v>
      </c>
      <c r="G1471" s="113">
        <v>1</v>
      </c>
      <c r="H1471" s="113">
        <v>28</v>
      </c>
    </row>
    <row r="1472" spans="1:8">
      <c r="A1472" s="178">
        <v>2470</v>
      </c>
      <c r="B1472" s="185" t="s">
        <v>1595</v>
      </c>
      <c r="C1472" s="179" t="s">
        <v>101</v>
      </c>
      <c r="D1472" s="113" t="str">
        <f>IF(Table10[[#This Row],[Current Age]]&gt;19,"Men's",IF(E1472&gt;15,"U19",IF(E1472&gt;13,"U15",IF(E1472&gt;11,"U13",IF(E1472&gt;0,"U11",0)))))</f>
        <v>Men's</v>
      </c>
      <c r="E1472" s="113">
        <f>IFERROR(IF(Table10[[#This Row],[Year]]&gt;0,$E$1-Table10[[#This Row],[Year]],0),"")</f>
        <v>35</v>
      </c>
      <c r="F1472" s="113">
        <v>1990</v>
      </c>
      <c r="G1472" s="113">
        <v>7</v>
      </c>
      <c r="H1472" s="113">
        <v>1</v>
      </c>
    </row>
    <row r="1473" spans="1:8">
      <c r="A1473" s="18">
        <v>2471</v>
      </c>
      <c r="B1473" s="186" t="s">
        <v>1596</v>
      </c>
      <c r="C1473" s="17" t="s">
        <v>101</v>
      </c>
      <c r="D1473" s="113" t="str">
        <f>IF(Table10[[#This Row],[Current Age]]&gt;19,"Men's",IF(E1473&gt;15,"U19",IF(E1473&gt;13,"U15",IF(E1473&gt;11,"U13",IF(E1473&gt;0,"U11",0)))))</f>
        <v>Men's</v>
      </c>
      <c r="E1473" s="113">
        <f>IFERROR(IF(Table10[[#This Row],[Year]]&gt;0,$E$1-Table10[[#This Row],[Year]],0),"")</f>
        <v>20</v>
      </c>
      <c r="F1473" s="113">
        <v>2005</v>
      </c>
      <c r="G1473" s="113">
        <v>11</v>
      </c>
      <c r="H1473" s="113">
        <v>22</v>
      </c>
    </row>
    <row r="1474" spans="1:8">
      <c r="A1474" s="178">
        <v>2472</v>
      </c>
      <c r="B1474" s="185" t="s">
        <v>1597</v>
      </c>
      <c r="C1474" s="179" t="s">
        <v>101</v>
      </c>
      <c r="D1474" s="113" t="str">
        <f>IF(Table10[[#This Row],[Current Age]]&gt;19,"Men's",IF(E1474&gt;15,"U19",IF(E1474&gt;13,"U15",IF(E1474&gt;11,"U13",IF(E1474&gt;0,"U11",0)))))</f>
        <v>Men's</v>
      </c>
      <c r="E1474" s="113">
        <f>IFERROR(IF(Table10[[#This Row],[Year]]&gt;0,$E$1-Table10[[#This Row],[Year]],0),"")</f>
        <v>23</v>
      </c>
      <c r="F1474" s="113">
        <v>2002</v>
      </c>
      <c r="G1474" s="113">
        <v>12</v>
      </c>
      <c r="H1474" s="113">
        <v>20</v>
      </c>
    </row>
    <row r="1475" spans="1:8">
      <c r="A1475" s="18">
        <v>2473</v>
      </c>
      <c r="B1475" s="186" t="s">
        <v>1598</v>
      </c>
      <c r="C1475" s="17" t="s">
        <v>101</v>
      </c>
      <c r="D1475" s="113" t="str">
        <f>IF(Table10[[#This Row],[Current Age]]&gt;19,"Men's",IF(E1475&gt;15,"U19",IF(E1475&gt;13,"U15",IF(E1475&gt;11,"U13",IF(E1475&gt;0,"U11",0)))))</f>
        <v>Men's</v>
      </c>
      <c r="E1475" s="113">
        <f>IFERROR(IF(Table10[[#This Row],[Year]]&gt;0,$E$1-Table10[[#This Row],[Year]],0),"")</f>
        <v>21</v>
      </c>
      <c r="F1475" s="113">
        <v>2004</v>
      </c>
      <c r="G1475" s="113">
        <v>6</v>
      </c>
      <c r="H1475" s="113">
        <v>10</v>
      </c>
    </row>
    <row r="1476" spans="1:8">
      <c r="A1476" s="178">
        <v>2474</v>
      </c>
      <c r="B1476" s="185" t="s">
        <v>1599</v>
      </c>
      <c r="C1476" s="179" t="s">
        <v>101</v>
      </c>
      <c r="D1476" s="113" t="str">
        <f>IF(Table10[[#This Row],[Current Age]]&gt;19,"Men's",IF(E1476&gt;15,"U19",IF(E1476&gt;13,"U15",IF(E1476&gt;11,"U13",IF(E1476&gt;0,"U11",0)))))</f>
        <v>Men's</v>
      </c>
      <c r="E1476" s="113">
        <f>IFERROR(IF(Table10[[#This Row],[Year]]&gt;0,$E$1-Table10[[#This Row],[Year]],0),"")</f>
        <v>21</v>
      </c>
      <c r="F1476" s="113">
        <v>2004</v>
      </c>
      <c r="G1476" s="113">
        <v>6</v>
      </c>
      <c r="H1476" s="113">
        <v>6</v>
      </c>
    </row>
    <row r="1477" spans="1:8">
      <c r="A1477" s="18">
        <v>2475</v>
      </c>
      <c r="B1477" s="186" t="s">
        <v>1600</v>
      </c>
      <c r="C1477" s="17" t="s">
        <v>101</v>
      </c>
      <c r="D1477" s="113" t="str">
        <f>IF(Table10[[#This Row],[Current Age]]&gt;19,"Men's",IF(E1477&gt;15,"U19",IF(E1477&gt;13,"U15",IF(E1477&gt;11,"U13",IF(E1477&gt;0,"U11",0)))))</f>
        <v>Men's</v>
      </c>
      <c r="E1477" s="113">
        <f>IFERROR(IF(Table10[[#This Row],[Year]]&gt;0,$E$1-Table10[[#This Row],[Year]],0),"")</f>
        <v>52</v>
      </c>
      <c r="F1477" s="113">
        <v>1973</v>
      </c>
      <c r="G1477" s="113">
        <v>6</v>
      </c>
      <c r="H1477" s="113">
        <v>25</v>
      </c>
    </row>
    <row r="1478" spans="1:8">
      <c r="A1478" s="178">
        <v>2476</v>
      </c>
      <c r="B1478" s="185" t="s">
        <v>1601</v>
      </c>
      <c r="C1478" s="179" t="s">
        <v>101</v>
      </c>
      <c r="D1478" s="113" t="str">
        <f>IF(Table10[[#This Row],[Current Age]]&gt;19,"Men's",IF(E1478&gt;15,"U19",IF(E1478&gt;13,"U15",IF(E1478&gt;11,"U13",IF(E1478&gt;0,"U11",0)))))</f>
        <v>Men's</v>
      </c>
      <c r="E1478" s="113">
        <f>IFERROR(IF(Table10[[#This Row],[Year]]&gt;0,$E$1-Table10[[#This Row],[Year]],0),"")</f>
        <v>45</v>
      </c>
      <c r="F1478" s="113">
        <v>1980</v>
      </c>
      <c r="G1478" s="113">
        <v>4</v>
      </c>
      <c r="H1478" s="113">
        <v>12</v>
      </c>
    </row>
    <row r="1479" spans="1:8">
      <c r="A1479" s="18">
        <v>2477</v>
      </c>
      <c r="B1479" s="186" t="s">
        <v>1602</v>
      </c>
      <c r="C1479" s="17" t="s">
        <v>101</v>
      </c>
      <c r="D1479" s="113" t="str">
        <f>IF(Table10[[#This Row],[Current Age]]&gt;19,"Men's",IF(E1479&gt;15,"U19",IF(E1479&gt;13,"U15",IF(E1479&gt;11,"U13",IF(E1479&gt;0,"U11",0)))))</f>
        <v>Men's</v>
      </c>
      <c r="E1479" s="113">
        <f>IFERROR(IF(Table10[[#This Row],[Year]]&gt;0,$E$1-Table10[[#This Row],[Year]],0),"")</f>
        <v>36</v>
      </c>
      <c r="F1479" s="113">
        <v>1989</v>
      </c>
      <c r="G1479" s="113">
        <v>6</v>
      </c>
      <c r="H1479" s="113">
        <v>9</v>
      </c>
    </row>
    <row r="1480" spans="1:8">
      <c r="A1480" s="178">
        <v>2478</v>
      </c>
      <c r="B1480" s="185" t="s">
        <v>1603</v>
      </c>
      <c r="C1480" s="179" t="s">
        <v>101</v>
      </c>
      <c r="D1480" s="113" t="str">
        <f>IF(Table10[[#This Row],[Current Age]]&gt;19,"Men's",IF(E1480&gt;15,"U19",IF(E1480&gt;13,"U15",IF(E1480&gt;11,"U13",IF(E1480&gt;0,"U11",0)))))</f>
        <v>Men's</v>
      </c>
      <c r="E1480" s="113">
        <f>IFERROR(IF(Table10[[#This Row],[Year]]&gt;0,$E$1-Table10[[#This Row],[Year]],0),"")</f>
        <v>21</v>
      </c>
      <c r="F1480" s="113">
        <v>2004</v>
      </c>
      <c r="G1480" s="113">
        <v>7</v>
      </c>
      <c r="H1480" s="113">
        <v>23</v>
      </c>
    </row>
    <row r="1481" spans="1:8">
      <c r="A1481" s="18">
        <v>2479</v>
      </c>
      <c r="B1481" s="186" t="s">
        <v>1604</v>
      </c>
      <c r="C1481" s="17" t="s">
        <v>101</v>
      </c>
      <c r="D1481" s="113">
        <f>IF(Table10[[#This Row],[Current Age]]&gt;19,"Men's",IF(E1481&gt;15,"U19",IF(E1481&gt;13,"U15",IF(E1481&gt;11,"U13",IF(E1481&gt;0,"U11",0)))))</f>
        <v>0</v>
      </c>
      <c r="E1481" s="113">
        <f>IFERROR(IF(Table10[[#This Row],[Year]]&gt;0,$E$1-Table10[[#This Row],[Year]],0),"")</f>
        <v>0</v>
      </c>
    </row>
    <row r="1482" spans="1:8">
      <c r="A1482" s="178">
        <v>2480</v>
      </c>
      <c r="B1482" s="185" t="s">
        <v>1605</v>
      </c>
      <c r="C1482" s="179" t="s">
        <v>101</v>
      </c>
      <c r="D1482" s="113" t="str">
        <f>IF(Table10[[#This Row],[Current Age]]&gt;19,"Men's",IF(E1482&gt;15,"U19",IF(E1482&gt;13,"U15",IF(E1482&gt;11,"U13",IF(E1482&gt;0,"U11",0)))))</f>
        <v>Men's</v>
      </c>
      <c r="E1482" s="113">
        <f>IFERROR(IF(Table10[[#This Row],[Year]]&gt;0,$E$1-Table10[[#This Row],[Year]],0),"")</f>
        <v>22</v>
      </c>
      <c r="F1482" s="113">
        <v>2003</v>
      </c>
      <c r="G1482" s="113">
        <v>3</v>
      </c>
      <c r="H1482" s="113">
        <v>20</v>
      </c>
    </row>
    <row r="1483" spans="1:8">
      <c r="A1483" s="18">
        <v>2481</v>
      </c>
      <c r="B1483" s="186" t="s">
        <v>1606</v>
      </c>
      <c r="C1483" s="17" t="s">
        <v>101</v>
      </c>
      <c r="D1483" s="113" t="str">
        <f>IF(Table10[[#This Row],[Current Age]]&gt;19,"Men's",IF(E1483&gt;15,"U19",IF(E1483&gt;13,"U15",IF(E1483&gt;11,"U13",IF(E1483&gt;0,"U11",0)))))</f>
        <v>Men's</v>
      </c>
      <c r="E1483" s="113">
        <f>IFERROR(IF(Table10[[#This Row],[Year]]&gt;0,$E$1-Table10[[#This Row],[Year]],0),"")</f>
        <v>22</v>
      </c>
      <c r="F1483" s="113">
        <v>2003</v>
      </c>
      <c r="G1483" s="113">
        <v>8</v>
      </c>
      <c r="H1483" s="113">
        <v>17</v>
      </c>
    </row>
    <row r="1484" spans="1:8">
      <c r="A1484" s="178">
        <v>2482</v>
      </c>
      <c r="B1484" s="185" t="s">
        <v>1607</v>
      </c>
      <c r="C1484" s="179" t="s">
        <v>101</v>
      </c>
      <c r="D1484" s="113">
        <f>IF(Table10[[#This Row],[Current Age]]&gt;19,"Men's",IF(E1484&gt;15,"U19",IF(E1484&gt;13,"U15",IF(E1484&gt;11,"U13",IF(E1484&gt;0,"U11",0)))))</f>
        <v>0</v>
      </c>
      <c r="E1484" s="113">
        <f>IFERROR(IF(Table10[[#This Row],[Year]]&gt;0,$E$1-Table10[[#This Row],[Year]],0),"")</f>
        <v>0</v>
      </c>
    </row>
    <row r="1485" spans="1:8">
      <c r="A1485" s="18">
        <v>2483</v>
      </c>
      <c r="B1485" s="186" t="s">
        <v>1608</v>
      </c>
      <c r="C1485" s="17" t="s">
        <v>101</v>
      </c>
      <c r="D1485" s="113" t="str">
        <f>IF(Table10[[#This Row],[Current Age]]&gt;19,"Men's",IF(E1485&gt;15,"U19",IF(E1485&gt;13,"U15",IF(E1485&gt;11,"U13",IF(E1485&gt;0,"U11",0)))))</f>
        <v>U19</v>
      </c>
      <c r="E1485" s="113">
        <f>IFERROR(IF(Table10[[#This Row],[Year]]&gt;0,$E$1-Table10[[#This Row],[Year]],0),"")</f>
        <v>18</v>
      </c>
      <c r="F1485" s="113">
        <v>2007</v>
      </c>
      <c r="G1485" s="113">
        <v>3</v>
      </c>
      <c r="H1485" s="113">
        <v>24</v>
      </c>
    </row>
    <row r="1486" spans="1:8">
      <c r="A1486" s="178">
        <v>2484</v>
      </c>
      <c r="B1486" s="185" t="s">
        <v>1609</v>
      </c>
      <c r="C1486" s="179" t="s">
        <v>101</v>
      </c>
      <c r="D1486" s="113" t="str">
        <f>IF(Table10[[#This Row],[Current Age]]&gt;19,"Men's",IF(E1486&gt;15,"U19",IF(E1486&gt;13,"U15",IF(E1486&gt;11,"U13",IF(E1486&gt;0,"U11",0)))))</f>
        <v>U19</v>
      </c>
      <c r="E1486" s="113">
        <f>IFERROR(IF(Table10[[#This Row],[Year]]&gt;0,$E$1-Table10[[#This Row],[Year]],0),"")</f>
        <v>16</v>
      </c>
      <c r="F1486" s="113">
        <v>2009</v>
      </c>
      <c r="G1486" s="113">
        <v>12</v>
      </c>
      <c r="H1486" s="113">
        <v>11</v>
      </c>
    </row>
    <row r="1487" spans="1:8">
      <c r="A1487" s="18">
        <v>2485</v>
      </c>
      <c r="B1487" s="186" t="s">
        <v>1610</v>
      </c>
      <c r="C1487" s="17" t="s">
        <v>101</v>
      </c>
      <c r="D1487" s="113">
        <f>IF(Table10[[#This Row],[Current Age]]&gt;19,"Men's",IF(E1487&gt;15,"U19",IF(E1487&gt;13,"U15",IF(E1487&gt;11,"U13",IF(E1487&gt;0,"U11",0)))))</f>
        <v>0</v>
      </c>
      <c r="E1487" s="113">
        <f>IFERROR(IF(Table10[[#This Row],[Year]]&gt;0,$E$1-Table10[[#This Row],[Year]],0),"")</f>
        <v>0</v>
      </c>
    </row>
    <row r="1488" spans="1:8">
      <c r="A1488" s="178">
        <v>2486</v>
      </c>
      <c r="B1488" s="185" t="s">
        <v>1611</v>
      </c>
      <c r="C1488" s="179" t="s">
        <v>101</v>
      </c>
      <c r="D1488" s="113" t="str">
        <f>IF(Table10[[#This Row],[Current Age]]&gt;19,"Men's",IF(E1488&gt;15,"U19",IF(E1488&gt;13,"U15",IF(E1488&gt;11,"U13",IF(E1488&gt;0,"U11",0)))))</f>
        <v>U15</v>
      </c>
      <c r="E1488" s="113">
        <f>IFERROR(IF(Table10[[#This Row],[Year]]&gt;0,$E$1-Table10[[#This Row],[Year]],0),"")</f>
        <v>14</v>
      </c>
      <c r="F1488" s="113">
        <v>2011</v>
      </c>
    </row>
    <row r="1489" spans="1:18">
      <c r="A1489" s="18">
        <v>2487</v>
      </c>
      <c r="B1489" s="186" t="s">
        <v>1612</v>
      </c>
      <c r="C1489" s="17" t="s">
        <v>101</v>
      </c>
      <c r="D1489" s="113" t="str">
        <f>IF(Table10[[#This Row],[Current Age]]&gt;19,"Men's",IF(E1489&gt;15,"U19",IF(E1489&gt;13,"U15",IF(E1489&gt;11,"U13",IF(E1489&gt;0,"U11",0)))))</f>
        <v>U19</v>
      </c>
      <c r="E1489" s="113">
        <f>IFERROR(IF(Table10[[#This Row],[Year]]&gt;0,$E$1-Table10[[#This Row],[Year]],0),"")</f>
        <v>16</v>
      </c>
      <c r="F1489" s="113">
        <v>2009</v>
      </c>
    </row>
    <row r="1490" spans="1:18">
      <c r="A1490" s="178">
        <v>2488</v>
      </c>
      <c r="B1490" s="185" t="s">
        <v>1613</v>
      </c>
      <c r="C1490" s="179" t="s">
        <v>101</v>
      </c>
      <c r="D1490" s="113" t="str">
        <f>IF(Table10[[#This Row],[Current Age]]&gt;19,"Men's",IF(E1490&gt;15,"U19",IF(E1490&gt;13,"U15",IF(E1490&gt;11,"U13",IF(E1490&gt;0,"U11",0)))))</f>
        <v>U19</v>
      </c>
      <c r="E1490" s="113">
        <f>IFERROR(IF(Table10[[#This Row],[Year]]&gt;0,$E$1-Table10[[#This Row],[Year]],0),"")</f>
        <v>19</v>
      </c>
      <c r="F1490" s="113">
        <v>2006</v>
      </c>
    </row>
    <row r="1491" spans="1:18">
      <c r="A1491" s="18">
        <v>2489</v>
      </c>
      <c r="B1491" s="186" t="s">
        <v>1614</v>
      </c>
      <c r="C1491" s="17" t="s">
        <v>101</v>
      </c>
      <c r="D1491" s="113" t="str">
        <f>IF(Table10[[#This Row],[Current Age]]&gt;19,"Men's",IF(E1491&gt;15,"U19",IF(E1491&gt;13,"U15",IF(E1491&gt;11,"U13",IF(E1491&gt;0,"U11",0)))))</f>
        <v>Men's</v>
      </c>
      <c r="E1491" s="113">
        <f>IFERROR(IF(Table10[[#This Row],[Year]]&gt;0,$E$1-Table10[[#This Row],[Year]],0),"")</f>
        <v>21</v>
      </c>
      <c r="F1491" s="113">
        <v>2004</v>
      </c>
    </row>
    <row r="1492" spans="1:18">
      <c r="A1492" s="178">
        <v>2490</v>
      </c>
      <c r="B1492" s="185" t="s">
        <v>1615</v>
      </c>
      <c r="C1492" s="179" t="s">
        <v>101</v>
      </c>
      <c r="D1492" s="113">
        <f>IF(Table10[[#This Row],[Current Age]]&gt;19,"Men's",IF(E1492&gt;15,"U19",IF(E1492&gt;13,"U15",IF(E1492&gt;11,"U13",IF(E1492&gt;0,"U11",0)))))</f>
        <v>0</v>
      </c>
      <c r="E1492" s="113">
        <f>IFERROR(IF(Table10[[#This Row],[Year]]&gt;0,$E$1-Table10[[#This Row],[Year]],0),"")</f>
        <v>0</v>
      </c>
    </row>
    <row r="1493" spans="1:18">
      <c r="A1493" s="18">
        <v>2491</v>
      </c>
      <c r="B1493" s="186" t="s">
        <v>1616</v>
      </c>
      <c r="C1493" s="17" t="s">
        <v>101</v>
      </c>
      <c r="D1493" s="113" t="str">
        <f>IF(Table10[[#This Row],[Current Age]]&gt;19,"Men's",IF(E1493&gt;15,"U19",IF(E1493&gt;13,"U15",IF(E1493&gt;11,"U13",IF(E1493&gt;0,"U11",0)))))</f>
        <v>Men's</v>
      </c>
      <c r="E1493" s="113">
        <f>IFERROR(IF(Table10[[#This Row],[Year]]&gt;0,$E$1-Table10[[#This Row],[Year]],0),"")</f>
        <v>44</v>
      </c>
      <c r="F1493" s="113">
        <v>1981</v>
      </c>
    </row>
    <row r="1494" spans="1:18">
      <c r="A1494" s="178">
        <v>2492</v>
      </c>
      <c r="B1494" s="185" t="s">
        <v>1617</v>
      </c>
      <c r="C1494" s="179" t="s">
        <v>101</v>
      </c>
      <c r="D1494" s="113" t="str">
        <f>IF(Table10[[#This Row],[Current Age]]&gt;19,"Men's",IF(E1494&gt;15,"U19",IF(E1494&gt;13,"U15",IF(E1494&gt;11,"U13",IF(E1494&gt;0,"U11",0)))))</f>
        <v>Men's</v>
      </c>
      <c r="E1494" s="113">
        <f>IFERROR(IF(Table10[[#This Row],[Year]]&gt;0,$E$1-Table10[[#This Row],[Year]],0),"")</f>
        <v>40</v>
      </c>
      <c r="F1494" s="113">
        <v>1985</v>
      </c>
      <c r="G1494" s="113">
        <v>8</v>
      </c>
      <c r="H1494" s="113">
        <v>12</v>
      </c>
      <c r="R1494" s="182" t="s">
        <v>1618</v>
      </c>
    </row>
    <row r="1495" spans="1:18">
      <c r="A1495" s="18">
        <v>2493</v>
      </c>
      <c r="B1495" s="186" t="s">
        <v>1619</v>
      </c>
      <c r="C1495" s="17" t="s">
        <v>101</v>
      </c>
      <c r="D1495" s="113" t="str">
        <f>IF(Table10[[#This Row],[Current Age]]&gt;19,"Men's",IF(E1495&gt;15,"U19",IF(E1495&gt;13,"U15",IF(E1495&gt;11,"U13",IF(E1495&gt;0,"U11",0)))))</f>
        <v>Men's</v>
      </c>
      <c r="E1495" s="113">
        <f>IFERROR(IF(Table10[[#This Row],[Year]]&gt;0,$E$1-Table10[[#This Row],[Year]],0),"")</f>
        <v>56</v>
      </c>
      <c r="F1495" s="113">
        <v>1969</v>
      </c>
      <c r="G1495" s="113">
        <v>12</v>
      </c>
      <c r="H1495" s="113">
        <v>1</v>
      </c>
    </row>
    <row r="1496" spans="1:18">
      <c r="A1496" s="178">
        <v>2494</v>
      </c>
      <c r="B1496" s="185" t="s">
        <v>1620</v>
      </c>
      <c r="C1496" s="179" t="s">
        <v>101</v>
      </c>
      <c r="D1496" s="113" t="str">
        <f>IF(Table10[[#This Row],[Current Age]]&gt;19,"Men's",IF(E1496&gt;15,"U19",IF(E1496&gt;13,"U15",IF(E1496&gt;11,"U13",IF(E1496&gt;0,"U11",0)))))</f>
        <v>Men's</v>
      </c>
      <c r="E1496" s="113">
        <f>IFERROR(IF(Table10[[#This Row],[Year]]&gt;0,$E$1-Table10[[#This Row],[Year]],0),"")</f>
        <v>51</v>
      </c>
      <c r="F1496" s="113">
        <v>1974</v>
      </c>
      <c r="G1496" s="113">
        <v>7</v>
      </c>
      <c r="H1496" s="113">
        <v>24</v>
      </c>
    </row>
    <row r="1497" spans="1:18">
      <c r="A1497" s="18">
        <v>2495</v>
      </c>
      <c r="B1497" s="186" t="s">
        <v>1621</v>
      </c>
      <c r="C1497" s="17" t="s">
        <v>101</v>
      </c>
      <c r="D1497" s="113" t="str">
        <f>IF(Table10[[#This Row],[Current Age]]&gt;19,"Men's",IF(E1497&gt;15,"U19",IF(E1497&gt;13,"U15",IF(E1497&gt;11,"U13",IF(E1497&gt;0,"U11",0)))))</f>
        <v>U13</v>
      </c>
      <c r="E1497" s="113">
        <f>IFERROR(IF(Table10[[#This Row],[Year]]&gt;0,$E$1-Table10[[#This Row],[Year]],0),"")</f>
        <v>13</v>
      </c>
      <c r="F1497" s="113">
        <v>2012</v>
      </c>
      <c r="G1497" s="113">
        <v>5</v>
      </c>
      <c r="H1497" s="113">
        <v>23</v>
      </c>
    </row>
    <row r="1498" spans="1:18">
      <c r="A1498" s="178">
        <v>2496</v>
      </c>
      <c r="B1498" s="185" t="s">
        <v>1622</v>
      </c>
      <c r="C1498" s="179" t="s">
        <v>101</v>
      </c>
      <c r="D1498" s="113" t="str">
        <f>IF(Table10[[#This Row],[Current Age]]&gt;19,"Men's",IF(E1498&gt;15,"U19",IF(E1498&gt;13,"U15",IF(E1498&gt;11,"U13",IF(E1498&gt;0,"U11",0)))))</f>
        <v>Men's</v>
      </c>
      <c r="E1498" s="113">
        <f>IFERROR(IF(Table10[[#This Row],[Year]]&gt;0,$E$1-Table10[[#This Row],[Year]],0),"")</f>
        <v>61</v>
      </c>
      <c r="F1498" s="113">
        <v>1964</v>
      </c>
      <c r="G1498" s="113">
        <v>6</v>
      </c>
      <c r="H1498" s="113">
        <v>3</v>
      </c>
    </row>
    <row r="1499" spans="1:18">
      <c r="A1499" s="18">
        <v>2497</v>
      </c>
      <c r="B1499" s="186" t="s">
        <v>1623</v>
      </c>
      <c r="C1499" s="17" t="s">
        <v>101</v>
      </c>
      <c r="D1499" s="113" t="str">
        <f>IF(Table10[[#This Row],[Current Age]]&gt;19,"Men's",IF(E1499&gt;15,"U19",IF(E1499&gt;13,"U15",IF(E1499&gt;11,"U13",IF(E1499&gt;0,"U11",0)))))</f>
        <v>Men's</v>
      </c>
      <c r="E1499" s="113">
        <f>IFERROR(IF(Table10[[#This Row],[Year]]&gt;0,$E$1-Table10[[#This Row],[Year]],0),"")</f>
        <v>47</v>
      </c>
      <c r="F1499" s="113">
        <v>1978</v>
      </c>
      <c r="G1499" s="113">
        <v>3</v>
      </c>
      <c r="H1499" s="113">
        <v>2</v>
      </c>
    </row>
    <row r="1500" spans="1:18">
      <c r="A1500" s="178">
        <v>2498</v>
      </c>
      <c r="B1500" s="185" t="s">
        <v>1624</v>
      </c>
      <c r="C1500" s="179" t="s">
        <v>101</v>
      </c>
      <c r="D1500" s="113" t="str">
        <f>IF(Table10[[#This Row],[Current Age]]&gt;19,"Men's",IF(E1500&gt;15,"U19",IF(E1500&gt;13,"U15",IF(E1500&gt;11,"U13",IF(E1500&gt;0,"U11",0)))))</f>
        <v>U19</v>
      </c>
      <c r="E1500" s="113">
        <f>IFERROR(IF(Table10[[#This Row],[Year]]&gt;0,$E$1-Table10[[#This Row],[Year]],0),"")</f>
        <v>17</v>
      </c>
      <c r="F1500" s="113">
        <v>2008</v>
      </c>
      <c r="G1500" s="113">
        <v>6</v>
      </c>
      <c r="H1500" s="113">
        <v>17</v>
      </c>
    </row>
    <row r="1501" spans="1:18">
      <c r="A1501" s="18">
        <v>2499</v>
      </c>
      <c r="B1501" s="186" t="s">
        <v>1625</v>
      </c>
      <c r="C1501" s="17" t="s">
        <v>101</v>
      </c>
      <c r="D1501" s="113">
        <f>IF(Table10[[#This Row],[Current Age]]&gt;19,"Men's",IF(E1501&gt;15,"U19",IF(E1501&gt;13,"U15",IF(E1501&gt;11,"U13",IF(E1501&gt;0,"U11",0)))))</f>
        <v>0</v>
      </c>
      <c r="E1501" s="113">
        <f>IFERROR(IF(Table10[[#This Row],[Year]]&gt;0,$E$1-Table10[[#This Row],[Year]],0),"")</f>
        <v>0</v>
      </c>
    </row>
    <row r="1502" spans="1:18">
      <c r="A1502" s="178">
        <v>2500</v>
      </c>
      <c r="B1502" s="185" t="s">
        <v>1626</v>
      </c>
      <c r="C1502" s="179" t="s">
        <v>101</v>
      </c>
      <c r="D1502" s="113" t="str">
        <f>IF(Table10[[#This Row],[Current Age]]&gt;19,"Men's",IF(E1502&gt;15,"U19",IF(E1502&gt;13,"U15",IF(E1502&gt;11,"U13",IF(E1502&gt;0,"U11",0)))))</f>
        <v>Men's</v>
      </c>
      <c r="E1502" s="113">
        <f>IFERROR(IF(Table10[[#This Row],[Year]]&gt;0,$E$1-Table10[[#This Row],[Year]],0),"")</f>
        <v>48</v>
      </c>
      <c r="F1502" s="113">
        <v>1977</v>
      </c>
      <c r="G1502" s="113">
        <v>12</v>
      </c>
      <c r="H1502" s="113">
        <v>11</v>
      </c>
    </row>
    <row r="1503" spans="1:18">
      <c r="A1503" s="18">
        <v>2501</v>
      </c>
      <c r="B1503" s="186" t="s">
        <v>1627</v>
      </c>
      <c r="C1503" s="17" t="s">
        <v>101</v>
      </c>
      <c r="D1503" s="113">
        <f>IF(Table10[[#This Row],[Current Age]]&gt;19,"Men's",IF(E1503&gt;15,"U19",IF(E1503&gt;13,"U15",IF(E1503&gt;11,"U13",IF(E1503&gt;0,"U11",0)))))</f>
        <v>0</v>
      </c>
      <c r="E1503" s="113">
        <f>IFERROR(IF(Table10[[#This Row],[Year]]&gt;0,$E$1-Table10[[#This Row],[Year]],0),"")</f>
        <v>0</v>
      </c>
    </row>
    <row r="1504" spans="1:18">
      <c r="A1504" s="178">
        <v>2502</v>
      </c>
      <c r="B1504" s="185" t="s">
        <v>1628</v>
      </c>
      <c r="C1504" s="179" t="s">
        <v>101</v>
      </c>
      <c r="D1504" s="113">
        <f>IF(Table10[[#This Row],[Current Age]]&gt;19,"Men's",IF(E1504&gt;15,"U19",IF(E1504&gt;13,"U15",IF(E1504&gt;11,"U13",IF(E1504&gt;0,"U11",0)))))</f>
        <v>0</v>
      </c>
      <c r="E1504" s="113">
        <f>IFERROR(IF(Table10[[#This Row],[Year]]&gt;0,$E$1-Table10[[#This Row],[Year]],0),"")</f>
        <v>0</v>
      </c>
    </row>
    <row r="1505" spans="1:8">
      <c r="A1505" s="18">
        <v>2503</v>
      </c>
      <c r="B1505" s="186" t="s">
        <v>1629</v>
      </c>
      <c r="C1505" s="17" t="s">
        <v>101</v>
      </c>
      <c r="D1505" s="113">
        <f>IF(Table10[[#This Row],[Current Age]]&gt;19,"Men's",IF(E1505&gt;15,"U19",IF(E1505&gt;13,"U15",IF(E1505&gt;11,"U13",IF(E1505&gt;0,"U11",0)))))</f>
        <v>0</v>
      </c>
      <c r="E1505" s="113">
        <f>IFERROR(IF(Table10[[#This Row],[Year]]&gt;0,$E$1-Table10[[#This Row],[Year]],0),"")</f>
        <v>0</v>
      </c>
    </row>
    <row r="1506" spans="1:8">
      <c r="A1506" s="178">
        <v>2504</v>
      </c>
      <c r="B1506" s="185" t="s">
        <v>1630</v>
      </c>
      <c r="C1506" s="179" t="s">
        <v>101</v>
      </c>
      <c r="D1506" s="113">
        <f>IF(Table10[[#This Row],[Current Age]]&gt;19,"Men's",IF(E1506&gt;15,"U19",IF(E1506&gt;13,"U15",IF(E1506&gt;11,"U13",IF(E1506&gt;0,"U11",0)))))</f>
        <v>0</v>
      </c>
      <c r="E1506" s="113">
        <f>IFERROR(IF(Table10[[#This Row],[Year]]&gt;0,$E$1-Table10[[#This Row],[Year]],0),"")</f>
        <v>0</v>
      </c>
    </row>
    <row r="1507" spans="1:8">
      <c r="A1507" s="18">
        <v>2505</v>
      </c>
      <c r="B1507" s="186" t="s">
        <v>1631</v>
      </c>
      <c r="C1507" s="17" t="s">
        <v>101</v>
      </c>
      <c r="D1507" s="113">
        <f>IF(Table10[[#This Row],[Current Age]]&gt;19,"Men's",IF(E1507&gt;15,"U19",IF(E1507&gt;13,"U15",IF(E1507&gt;11,"U13",IF(E1507&gt;0,"U11",0)))))</f>
        <v>0</v>
      </c>
      <c r="E1507" s="113">
        <f>IFERROR(IF(Table10[[#This Row],[Year]]&gt;0,$E$1-Table10[[#This Row],[Year]],0),"")</f>
        <v>0</v>
      </c>
    </row>
    <row r="1508" spans="1:8">
      <c r="A1508" s="178">
        <v>2506</v>
      </c>
      <c r="B1508" s="185" t="s">
        <v>1632</v>
      </c>
      <c r="C1508" s="179" t="s">
        <v>101</v>
      </c>
      <c r="D1508" s="113" t="str">
        <f>IF(Table10[[#This Row],[Current Age]]&gt;19,"Men's",IF(E1508&gt;15,"U19",IF(E1508&gt;13,"U15",IF(E1508&gt;11,"U13",IF(E1508&gt;0,"U11",0)))))</f>
        <v>Men's</v>
      </c>
      <c r="E1508" s="113">
        <f>IFERROR(IF(Table10[[#This Row],[Year]]&gt;0,$E$1-Table10[[#This Row],[Year]],0),"")</f>
        <v>28</v>
      </c>
      <c r="F1508" s="113">
        <v>1997</v>
      </c>
      <c r="G1508" s="113">
        <v>8</v>
      </c>
      <c r="H1508" s="113">
        <v>29</v>
      </c>
    </row>
    <row r="1509" spans="1:8">
      <c r="A1509" s="18">
        <v>2507</v>
      </c>
      <c r="B1509" s="186" t="s">
        <v>1633</v>
      </c>
      <c r="C1509" s="17" t="s">
        <v>101</v>
      </c>
      <c r="D1509" s="113" t="str">
        <f>IF(Table10[[#This Row],[Current Age]]&gt;19,"Men's",IF(E1509&gt;15,"U19",IF(E1509&gt;13,"U15",IF(E1509&gt;11,"U13",IF(E1509&gt;0,"U11",0)))))</f>
        <v>Men's</v>
      </c>
      <c r="E1509" s="113">
        <f>IFERROR(IF(Table10[[#This Row],[Year]]&gt;0,$E$1-Table10[[#This Row],[Year]],0),"")</f>
        <v>27</v>
      </c>
      <c r="F1509" s="113">
        <v>1998</v>
      </c>
      <c r="G1509" s="113">
        <v>1</v>
      </c>
      <c r="H1509" s="113">
        <v>13</v>
      </c>
    </row>
    <row r="1510" spans="1:8">
      <c r="A1510" s="178">
        <v>2508</v>
      </c>
      <c r="B1510" s="191" t="s">
        <v>1634</v>
      </c>
      <c r="C1510" s="179" t="s">
        <v>68</v>
      </c>
      <c r="D1510" s="113">
        <f>IF(Table10[[#This Row],[Current Age]]&gt;19,"Men's",IF(E1510&gt;15,"U19",IF(E1510&gt;13,"U15",IF(E1510&gt;11,"U13",IF(E1510&gt;0,"U11",0)))))</f>
        <v>0</v>
      </c>
      <c r="E1510" s="113">
        <f>IFERROR(IF(Table10[[#This Row],[Year]]&gt;0,$E$1-Table10[[#This Row],[Year]],0),"")</f>
        <v>0</v>
      </c>
    </row>
    <row r="1511" spans="1:8">
      <c r="A1511" s="18">
        <v>2509</v>
      </c>
      <c r="B1511" s="186" t="s">
        <v>1635</v>
      </c>
      <c r="C1511" s="17" t="s">
        <v>101</v>
      </c>
      <c r="D1511" s="113">
        <f>IF(Table10[[#This Row],[Current Age]]&gt;19,"Men's",IF(E1511&gt;15,"U19",IF(E1511&gt;13,"U15",IF(E1511&gt;11,"U13",IF(E1511&gt;0,"U11",0)))))</f>
        <v>0</v>
      </c>
      <c r="E1511" s="113">
        <f>IFERROR(IF(Table10[[#This Row],[Year]]&gt;0,$E$1-Table10[[#This Row],[Year]],0),"")</f>
        <v>0</v>
      </c>
    </row>
    <row r="1512" spans="1:8">
      <c r="A1512" s="178">
        <v>2510</v>
      </c>
      <c r="B1512" s="185" t="s">
        <v>1636</v>
      </c>
      <c r="C1512" s="179" t="s">
        <v>145</v>
      </c>
      <c r="D1512" s="113" t="str">
        <f>IF(Table10[[#This Row],[Current Age]]&gt;19,"Men's",IF(E1512&gt;15,"U19",IF(E1512&gt;13,"U15",IF(E1512&gt;11,"U13",IF(E1512&gt;0,"U11",0)))))</f>
        <v>Men's</v>
      </c>
      <c r="E1512" s="113">
        <f>IFERROR(IF(Table10[[#This Row],[Year]]&gt;0,$E$1-Table10[[#This Row],[Year]],0),"")</f>
        <v>45</v>
      </c>
      <c r="F1512" s="113">
        <v>1980</v>
      </c>
      <c r="G1512" s="113">
        <v>11</v>
      </c>
      <c r="H1512" s="113">
        <v>10</v>
      </c>
    </row>
    <row r="1513" spans="1:8">
      <c r="A1513" s="18">
        <v>2511</v>
      </c>
      <c r="B1513" s="186" t="s">
        <v>1637</v>
      </c>
      <c r="C1513" s="17" t="s">
        <v>145</v>
      </c>
      <c r="D1513" s="113" t="str">
        <f>IF(Table10[[#This Row],[Current Age]]&gt;19,"Men's",IF(E1513&gt;15,"U19",IF(E1513&gt;13,"U15",IF(E1513&gt;11,"U13",IF(E1513&gt;0,"U11",0)))))</f>
        <v>U19</v>
      </c>
      <c r="E1513" s="113">
        <f>IFERROR(IF(Table10[[#This Row],[Year]]&gt;0,$E$1-Table10[[#This Row],[Year]],0),"")</f>
        <v>19</v>
      </c>
      <c r="F1513" s="113">
        <v>2006</v>
      </c>
      <c r="G1513" s="113">
        <v>8</v>
      </c>
      <c r="H1513" s="113">
        <v>6</v>
      </c>
    </row>
    <row r="1514" spans="1:8">
      <c r="A1514" s="178">
        <v>2512</v>
      </c>
      <c r="B1514" s="185" t="s">
        <v>1638</v>
      </c>
      <c r="C1514" s="179" t="s">
        <v>145</v>
      </c>
      <c r="D1514" s="113" t="str">
        <f>IF(Table10[[#This Row],[Current Age]]&gt;19,"Men's",IF(E1514&gt;15,"U19",IF(E1514&gt;13,"U15",IF(E1514&gt;11,"U13",IF(E1514&gt;0,"U11",0)))))</f>
        <v>Men's</v>
      </c>
      <c r="E1514" s="113">
        <f>IFERROR(IF(Table10[[#This Row],[Year]]&gt;0,$E$1-Table10[[#This Row],[Year]],0),"")</f>
        <v>20</v>
      </c>
      <c r="F1514" s="113">
        <v>2005</v>
      </c>
      <c r="G1514" s="113">
        <v>2</v>
      </c>
      <c r="H1514" s="113">
        <v>4</v>
      </c>
    </row>
    <row r="1515" spans="1:8">
      <c r="A1515" s="18">
        <v>2513</v>
      </c>
      <c r="B1515" s="186" t="s">
        <v>1639</v>
      </c>
      <c r="C1515" s="17" t="s">
        <v>145</v>
      </c>
      <c r="D1515" s="113" t="str">
        <f>IF(Table10[[#This Row],[Current Age]]&gt;19,"Men's",IF(E1515&gt;15,"U19",IF(E1515&gt;13,"U15",IF(E1515&gt;11,"U13",IF(E1515&gt;0,"U11",0)))))</f>
        <v>U19</v>
      </c>
      <c r="E1515" s="113">
        <f>IFERROR(IF(Table10[[#This Row],[Year]]&gt;0,$E$1-Table10[[#This Row],[Year]],0),"")</f>
        <v>19</v>
      </c>
      <c r="F1515" s="113">
        <v>2006</v>
      </c>
      <c r="G1515" s="113">
        <v>7</v>
      </c>
      <c r="H1515" s="113">
        <v>26</v>
      </c>
    </row>
    <row r="1516" spans="1:8">
      <c r="A1516" s="178">
        <v>2514</v>
      </c>
      <c r="B1516" s="185" t="s">
        <v>1640</v>
      </c>
      <c r="C1516" s="179" t="s">
        <v>145</v>
      </c>
      <c r="D1516" s="113" t="str">
        <f>IF(Table10[[#This Row],[Current Age]]&gt;19,"Men's",IF(E1516&gt;15,"U19",IF(E1516&gt;13,"U15",IF(E1516&gt;11,"U13",IF(E1516&gt;0,"U11",0)))))</f>
        <v>U19</v>
      </c>
      <c r="E1516" s="113">
        <f>IFERROR(IF(Table10[[#This Row],[Year]]&gt;0,$E$1-Table10[[#This Row],[Year]],0),"")</f>
        <v>19</v>
      </c>
      <c r="F1516" s="113">
        <v>2006</v>
      </c>
      <c r="G1516" s="113">
        <v>3</v>
      </c>
      <c r="H1516" s="113">
        <v>24</v>
      </c>
    </row>
    <row r="1517" spans="1:8">
      <c r="A1517" s="18">
        <v>2515</v>
      </c>
      <c r="B1517" s="186" t="s">
        <v>1641</v>
      </c>
      <c r="C1517" s="17" t="s">
        <v>145</v>
      </c>
      <c r="D1517" s="113" t="str">
        <f>IF(Table10[[#This Row],[Current Age]]&gt;19,"Men's",IF(E1517&gt;15,"U19",IF(E1517&gt;13,"U15",IF(E1517&gt;11,"U13",IF(E1517&gt;0,"U11",0)))))</f>
        <v>Men's</v>
      </c>
      <c r="E1517" s="113">
        <f>IFERROR(IF(Table10[[#This Row],[Year]]&gt;0,$E$1-Table10[[#This Row],[Year]],0),"")</f>
        <v>53</v>
      </c>
      <c r="F1517" s="113">
        <v>1972</v>
      </c>
      <c r="G1517" s="113">
        <v>5</v>
      </c>
      <c r="H1517" s="113">
        <v>24</v>
      </c>
    </row>
    <row r="1518" spans="1:8">
      <c r="A1518" s="178">
        <v>2516</v>
      </c>
      <c r="B1518" s="185" t="s">
        <v>1642</v>
      </c>
      <c r="C1518" s="179" t="s">
        <v>145</v>
      </c>
      <c r="D1518" s="113" t="str">
        <f>IF(Table10[[#This Row],[Current Age]]&gt;19,"Men's",IF(E1518&gt;15,"U19",IF(E1518&gt;13,"U15",IF(E1518&gt;11,"U13",IF(E1518&gt;0,"U11",0)))))</f>
        <v>Men's</v>
      </c>
      <c r="E1518" s="113">
        <f>IFERROR(IF(Table10[[#This Row],[Year]]&gt;0,$E$1-Table10[[#This Row],[Year]],0),"")</f>
        <v>39</v>
      </c>
      <c r="F1518" s="113">
        <v>1986</v>
      </c>
      <c r="G1518" s="113">
        <v>7</v>
      </c>
      <c r="H1518" s="113">
        <v>26</v>
      </c>
    </row>
    <row r="1519" spans="1:8">
      <c r="A1519" s="18">
        <v>2517</v>
      </c>
      <c r="B1519" s="186" t="s">
        <v>1643</v>
      </c>
      <c r="C1519" s="17" t="s">
        <v>145</v>
      </c>
      <c r="D1519" s="113" t="str">
        <f>IF(Table10[[#This Row],[Current Age]]&gt;19,"Men's",IF(E1519&gt;15,"U19",IF(E1519&gt;13,"U15",IF(E1519&gt;11,"U13",IF(E1519&gt;0,"U11",0)))))</f>
        <v>Men's</v>
      </c>
      <c r="E1519" s="113">
        <f>IFERROR(IF(Table10[[#This Row],[Year]]&gt;0,$E$1-Table10[[#This Row],[Year]],0),"")</f>
        <v>42</v>
      </c>
      <c r="F1519" s="113">
        <v>1983</v>
      </c>
      <c r="G1519" s="113">
        <v>12</v>
      </c>
      <c r="H1519" s="113">
        <v>7</v>
      </c>
    </row>
    <row r="1520" spans="1:8">
      <c r="A1520" s="178">
        <v>2518</v>
      </c>
      <c r="B1520" s="185" t="s">
        <v>1644</v>
      </c>
      <c r="C1520" s="179" t="s">
        <v>25</v>
      </c>
      <c r="D1520" s="113">
        <f>IF(Table10[[#This Row],[Current Age]]&gt;19,"Men's",IF(E1520&gt;15,"U19",IF(E1520&gt;13,"U15",IF(E1520&gt;11,"U13",IF(E1520&gt;0,"U11",0)))))</f>
        <v>0</v>
      </c>
      <c r="E1520" s="113">
        <f>IFERROR(IF(Table10[[#This Row],[Year]]&gt;0,$E$1-Table10[[#This Row],[Year]],0),"")</f>
        <v>0</v>
      </c>
    </row>
    <row r="1521" spans="1:8">
      <c r="A1521" s="18">
        <v>2519</v>
      </c>
      <c r="B1521" s="186" t="s">
        <v>1645</v>
      </c>
      <c r="C1521" s="17" t="s">
        <v>101</v>
      </c>
      <c r="D1521" s="113">
        <f>IF(Table10[[#This Row],[Current Age]]&gt;19,"Men's",IF(E1521&gt;15,"U19",IF(E1521&gt;13,"U15",IF(E1521&gt;11,"U13",IF(E1521&gt;0,"U11",0)))))</f>
        <v>0</v>
      </c>
      <c r="E1521" s="113">
        <f>IFERROR(IF(Table10[[#This Row],[Year]]&gt;0,$E$1-Table10[[#This Row],[Year]],0),"")</f>
        <v>0</v>
      </c>
    </row>
    <row r="1522" spans="1:8">
      <c r="A1522" s="178">
        <v>2520</v>
      </c>
      <c r="B1522" s="185" t="s">
        <v>1646</v>
      </c>
      <c r="C1522" s="179" t="s">
        <v>101</v>
      </c>
      <c r="D1522" s="113" t="str">
        <f>IF(Table10[[#This Row],[Current Age]]&gt;19,"Men's",IF(E1522&gt;15,"U19",IF(E1522&gt;13,"U15",IF(E1522&gt;11,"U13",IF(E1522&gt;0,"U11",0)))))</f>
        <v>U19</v>
      </c>
      <c r="E1522" s="113">
        <f>IFERROR(IF(Table10[[#This Row],[Year]]&gt;0,$E$1-Table10[[#This Row],[Year]],0),"")</f>
        <v>19</v>
      </c>
      <c r="F1522" s="113">
        <v>2006</v>
      </c>
      <c r="G1522" s="113">
        <v>2</v>
      </c>
      <c r="H1522" s="113">
        <v>27</v>
      </c>
    </row>
    <row r="1523" spans="1:8">
      <c r="A1523" s="18">
        <v>2521</v>
      </c>
      <c r="B1523" s="186" t="s">
        <v>1647</v>
      </c>
      <c r="C1523" s="17" t="s">
        <v>101</v>
      </c>
      <c r="D1523" s="113" t="str">
        <f>IF(Table10[[#This Row],[Current Age]]&gt;19,"Men's",IF(E1523&gt;15,"U19",IF(E1523&gt;13,"U15",IF(E1523&gt;11,"U13",IF(E1523&gt;0,"U11",0)))))</f>
        <v>Men's</v>
      </c>
      <c r="E1523" s="113">
        <f>IFERROR(IF(Table10[[#This Row],[Year]]&gt;0,$E$1-Table10[[#This Row],[Year]],0),"")</f>
        <v>22</v>
      </c>
      <c r="F1523" s="113">
        <v>2003</v>
      </c>
      <c r="G1523" s="113">
        <v>2</v>
      </c>
      <c r="H1523" s="113">
        <v>7</v>
      </c>
    </row>
    <row r="1524" spans="1:8">
      <c r="A1524" s="178">
        <v>2522</v>
      </c>
      <c r="B1524" s="185" t="s">
        <v>1648</v>
      </c>
      <c r="C1524" s="179" t="s">
        <v>109</v>
      </c>
      <c r="D1524" s="113">
        <f>IF(Table10[[#This Row],[Current Age]]&gt;19,"Men's",IF(E1524&gt;15,"U19",IF(E1524&gt;13,"U15",IF(E1524&gt;11,"U13",IF(E1524&gt;0,"U11",0)))))</f>
        <v>0</v>
      </c>
      <c r="E1524" s="113">
        <f>IFERROR(IF(Table10[[#This Row],[Year]]&gt;0,$E$1-Table10[[#This Row],[Year]],0),"")</f>
        <v>0</v>
      </c>
    </row>
    <row r="1525" spans="1:8">
      <c r="A1525" s="18">
        <v>2523</v>
      </c>
      <c r="B1525" s="186" t="s">
        <v>1649</v>
      </c>
      <c r="C1525" s="17" t="s">
        <v>109</v>
      </c>
      <c r="D1525" s="113">
        <f>IF(Table10[[#This Row],[Current Age]]&gt;19,"Men's",IF(E1525&gt;15,"U19",IF(E1525&gt;13,"U15",IF(E1525&gt;11,"U13",IF(E1525&gt;0,"U11",0)))))</f>
        <v>0</v>
      </c>
      <c r="E1525" s="113">
        <f>IFERROR(IF(Table10[[#This Row],[Year]]&gt;0,$E$1-Table10[[#This Row],[Year]],0),"")</f>
        <v>0</v>
      </c>
    </row>
    <row r="1526" spans="1:8">
      <c r="A1526" s="178">
        <v>2524</v>
      </c>
      <c r="B1526" s="185" t="s">
        <v>1650</v>
      </c>
      <c r="C1526" s="179" t="s">
        <v>109</v>
      </c>
      <c r="D1526" s="113">
        <f>IF(Table10[[#This Row],[Current Age]]&gt;19,"Men's",IF(E1526&gt;15,"U19",IF(E1526&gt;13,"U15",IF(E1526&gt;11,"U13",IF(E1526&gt;0,"U11",0)))))</f>
        <v>0</v>
      </c>
      <c r="E1526" s="113">
        <f>IFERROR(IF(Table10[[#This Row],[Year]]&gt;0,$E$1-Table10[[#This Row],[Year]],0),"")</f>
        <v>0</v>
      </c>
    </row>
    <row r="1527" spans="1:8">
      <c r="A1527" s="18">
        <v>2525</v>
      </c>
      <c r="B1527" s="186" t="s">
        <v>1651</v>
      </c>
      <c r="C1527" s="17" t="s">
        <v>109</v>
      </c>
      <c r="D1527" s="113">
        <f>IF(Table10[[#This Row],[Current Age]]&gt;19,"Men's",IF(E1527&gt;15,"U19",IF(E1527&gt;13,"U15",IF(E1527&gt;11,"U13",IF(E1527&gt;0,"U11",0)))))</f>
        <v>0</v>
      </c>
      <c r="E1527" s="113">
        <f>IFERROR(IF(Table10[[#This Row],[Year]]&gt;0,$E$1-Table10[[#This Row],[Year]],0),"")</f>
        <v>0</v>
      </c>
    </row>
    <row r="1528" spans="1:8">
      <c r="A1528" s="178">
        <v>2526</v>
      </c>
      <c r="B1528" s="185" t="s">
        <v>1652</v>
      </c>
      <c r="C1528" s="179" t="s">
        <v>109</v>
      </c>
      <c r="D1528" s="113">
        <f>IF(Table10[[#This Row],[Current Age]]&gt;19,"Men's",IF(E1528&gt;15,"U19",IF(E1528&gt;13,"U15",IF(E1528&gt;11,"U13",IF(E1528&gt;0,"U11",0)))))</f>
        <v>0</v>
      </c>
      <c r="E1528" s="113">
        <f>IFERROR(IF(Table10[[#This Row],[Year]]&gt;0,$E$1-Table10[[#This Row],[Year]],0),"")</f>
        <v>0</v>
      </c>
    </row>
    <row r="1529" spans="1:8">
      <c r="A1529" s="18">
        <v>2527</v>
      </c>
      <c r="B1529" s="186" t="s">
        <v>1653</v>
      </c>
      <c r="C1529" s="17" t="s">
        <v>109</v>
      </c>
      <c r="D1529" s="113">
        <f>IF(Table10[[#This Row],[Current Age]]&gt;19,"Men's",IF(E1529&gt;15,"U19",IF(E1529&gt;13,"U15",IF(E1529&gt;11,"U13",IF(E1529&gt;0,"U11",0)))))</f>
        <v>0</v>
      </c>
      <c r="E1529" s="113">
        <f>IFERROR(IF(Table10[[#This Row],[Year]]&gt;0,$E$1-Table10[[#This Row],[Year]],0),"")</f>
        <v>0</v>
      </c>
    </row>
    <row r="1530" spans="1:8">
      <c r="A1530" s="178">
        <v>2528</v>
      </c>
      <c r="B1530" s="185" t="s">
        <v>1654</v>
      </c>
      <c r="C1530" s="179" t="s">
        <v>109</v>
      </c>
      <c r="D1530" s="113">
        <f>IF(Table10[[#This Row],[Current Age]]&gt;19,"Men's",IF(E1530&gt;15,"U19",IF(E1530&gt;13,"U15",IF(E1530&gt;11,"U13",IF(E1530&gt;0,"U11",0)))))</f>
        <v>0</v>
      </c>
      <c r="E1530" s="113">
        <f>IFERROR(IF(Table10[[#This Row],[Year]]&gt;0,$E$1-Table10[[#This Row],[Year]],0),"")</f>
        <v>0</v>
      </c>
    </row>
    <row r="1531" spans="1:8">
      <c r="A1531" s="18">
        <v>2529</v>
      </c>
      <c r="B1531" s="186" t="s">
        <v>1655</v>
      </c>
      <c r="C1531" s="17" t="s">
        <v>109</v>
      </c>
      <c r="D1531" s="113">
        <f>IF(Table10[[#This Row],[Current Age]]&gt;19,"Men's",IF(E1531&gt;15,"U19",IF(E1531&gt;13,"U15",IF(E1531&gt;11,"U13",IF(E1531&gt;0,"U11",0)))))</f>
        <v>0</v>
      </c>
      <c r="E1531" s="113">
        <f>IFERROR(IF(Table10[[#This Row],[Year]]&gt;0,$E$1-Table10[[#This Row],[Year]],0),"")</f>
        <v>0</v>
      </c>
    </row>
    <row r="1532" spans="1:8">
      <c r="A1532" s="178">
        <v>2530</v>
      </c>
      <c r="B1532" s="185" t="s">
        <v>1656</v>
      </c>
      <c r="C1532" s="179" t="s">
        <v>109</v>
      </c>
      <c r="D1532" s="113">
        <f>IF(Table10[[#This Row],[Current Age]]&gt;19,"Men's",IF(E1532&gt;15,"U19",IF(E1532&gt;13,"U15",IF(E1532&gt;11,"U13",IF(E1532&gt;0,"U11",0)))))</f>
        <v>0</v>
      </c>
      <c r="E1532" s="113">
        <f>IFERROR(IF(Table10[[#This Row],[Year]]&gt;0,$E$1-Table10[[#This Row],[Year]],0),"")</f>
        <v>0</v>
      </c>
    </row>
    <row r="1533" spans="1:8">
      <c r="A1533" s="18">
        <v>2531</v>
      </c>
      <c r="B1533" s="186" t="s">
        <v>1657</v>
      </c>
      <c r="C1533" s="17" t="s">
        <v>25</v>
      </c>
      <c r="D1533" s="113" t="str">
        <f>IF(Table10[[#This Row],[Current Age]]&gt;19,"Men's",IF(E1533&gt;15,"U19",IF(E1533&gt;13,"U15",IF(E1533&gt;11,"U13",IF(E1533&gt;0,"U11",0)))))</f>
        <v>Men's</v>
      </c>
      <c r="E1533" s="113">
        <f>IFERROR(IF(Table10[[#This Row],[Year]]&gt;0,$E$1-Table10[[#This Row],[Year]],0),"")</f>
        <v>30</v>
      </c>
      <c r="F1533" s="113">
        <v>1995</v>
      </c>
      <c r="G1533" s="113">
        <v>6</v>
      </c>
      <c r="H1533" s="113">
        <v>17</v>
      </c>
    </row>
    <row r="1534" spans="1:8">
      <c r="A1534" s="178">
        <v>2532</v>
      </c>
      <c r="B1534" s="185" t="s">
        <v>1658</v>
      </c>
      <c r="C1534" s="179" t="s">
        <v>101</v>
      </c>
      <c r="D1534" s="113">
        <f>IF(Table10[[#This Row],[Current Age]]&gt;19,"Men's",IF(E1534&gt;15,"U19",IF(E1534&gt;13,"U15",IF(E1534&gt;11,"U13",IF(E1534&gt;0,"U11",0)))))</f>
        <v>0</v>
      </c>
      <c r="E1534" s="113">
        <f>IFERROR(IF(Table10[[#This Row],[Year]]&gt;0,$E$1-Table10[[#This Row],[Year]],0),"")</f>
        <v>0</v>
      </c>
    </row>
    <row r="1535" spans="1:8">
      <c r="A1535" s="18">
        <v>2533</v>
      </c>
      <c r="B1535" s="186" t="s">
        <v>1659</v>
      </c>
      <c r="C1535" s="17" t="s">
        <v>109</v>
      </c>
      <c r="D1535" s="113">
        <f>IF(Table10[[#This Row],[Current Age]]&gt;19,"Men's",IF(E1535&gt;15,"U19",IF(E1535&gt;13,"U15",IF(E1535&gt;11,"U13",IF(E1535&gt;0,"U11",0)))))</f>
        <v>0</v>
      </c>
      <c r="E1535" s="113">
        <f>IFERROR(IF(Table10[[#This Row],[Year]]&gt;0,$E$1-Table10[[#This Row],[Year]],0),"")</f>
        <v>0</v>
      </c>
    </row>
    <row r="1536" spans="1:8">
      <c r="A1536" s="178">
        <v>2534</v>
      </c>
      <c r="B1536" s="185" t="s">
        <v>1660</v>
      </c>
      <c r="C1536" s="179" t="s">
        <v>109</v>
      </c>
      <c r="D1536" s="113">
        <f>IF(Table10[[#This Row],[Current Age]]&gt;19,"Men's",IF(E1536&gt;15,"U19",IF(E1536&gt;13,"U15",IF(E1536&gt;11,"U13",IF(E1536&gt;0,"U11",0)))))</f>
        <v>0</v>
      </c>
      <c r="E1536" s="113">
        <f>IFERROR(IF(Table10[[#This Row],[Year]]&gt;0,$E$1-Table10[[#This Row],[Year]],0),"")</f>
        <v>0</v>
      </c>
    </row>
    <row r="1537" spans="1:5">
      <c r="A1537" s="18">
        <v>2535</v>
      </c>
      <c r="B1537" s="186" t="s">
        <v>1661</v>
      </c>
      <c r="C1537" s="17" t="s">
        <v>109</v>
      </c>
      <c r="D1537" s="113">
        <f>IF(Table10[[#This Row],[Current Age]]&gt;19,"Men's",IF(E1537&gt;15,"U19",IF(E1537&gt;13,"U15",IF(E1537&gt;11,"U13",IF(E1537&gt;0,"U11",0)))))</f>
        <v>0</v>
      </c>
      <c r="E1537" s="113">
        <f>IFERROR(IF(Table10[[#This Row],[Year]]&gt;0,$E$1-Table10[[#This Row],[Year]],0),"")</f>
        <v>0</v>
      </c>
    </row>
    <row r="1538" spans="1:5">
      <c r="A1538" s="178">
        <v>2536</v>
      </c>
      <c r="B1538" s="185" t="s">
        <v>1662</v>
      </c>
      <c r="C1538" s="179" t="s">
        <v>109</v>
      </c>
      <c r="D1538" s="113">
        <f>IF(Table10[[#This Row],[Current Age]]&gt;19,"Men's",IF(E1538&gt;15,"U19",IF(E1538&gt;13,"U15",IF(E1538&gt;11,"U13",IF(E1538&gt;0,"U11",0)))))</f>
        <v>0</v>
      </c>
      <c r="E1538" s="113">
        <f>IFERROR(IF(Table10[[#This Row],[Year]]&gt;0,$E$1-Table10[[#This Row],[Year]],0),"")</f>
        <v>0</v>
      </c>
    </row>
    <row r="1539" spans="1:5">
      <c r="A1539" s="18">
        <v>2537</v>
      </c>
      <c r="B1539" s="186" t="s">
        <v>1663</v>
      </c>
      <c r="C1539" s="17" t="s">
        <v>109</v>
      </c>
      <c r="D1539" s="113">
        <f>IF(Table10[[#This Row],[Current Age]]&gt;19,"Men's",IF(E1539&gt;15,"U19",IF(E1539&gt;13,"U15",IF(E1539&gt;11,"U13",IF(E1539&gt;0,"U11",0)))))</f>
        <v>0</v>
      </c>
      <c r="E1539" s="113">
        <f>IFERROR(IF(Table10[[#This Row],[Year]]&gt;0,$E$1-Table10[[#This Row],[Year]],0),"")</f>
        <v>0</v>
      </c>
    </row>
    <row r="1540" spans="1:5">
      <c r="A1540" s="178">
        <v>2538</v>
      </c>
      <c r="B1540" s="185" t="s">
        <v>1664</v>
      </c>
      <c r="C1540" s="179" t="s">
        <v>109</v>
      </c>
      <c r="D1540" s="113">
        <f>IF(Table10[[#This Row],[Current Age]]&gt;19,"Men's",IF(E1540&gt;15,"U19",IF(E1540&gt;13,"U15",IF(E1540&gt;11,"U13",IF(E1540&gt;0,"U11",0)))))</f>
        <v>0</v>
      </c>
      <c r="E1540" s="113">
        <f>IFERROR(IF(Table10[[#This Row],[Year]]&gt;0,$E$1-Table10[[#This Row],[Year]],0),"")</f>
        <v>0</v>
      </c>
    </row>
    <row r="1541" spans="1:5">
      <c r="A1541" s="18">
        <v>2539</v>
      </c>
      <c r="B1541" s="186" t="s">
        <v>1665</v>
      </c>
      <c r="C1541" s="17" t="s">
        <v>109</v>
      </c>
      <c r="D1541" s="113">
        <f>IF(Table10[[#This Row],[Current Age]]&gt;19,"Men's",IF(E1541&gt;15,"U19",IF(E1541&gt;13,"U15",IF(E1541&gt;11,"U13",IF(E1541&gt;0,"U11",0)))))</f>
        <v>0</v>
      </c>
      <c r="E1541" s="113">
        <f>IFERROR(IF(Table10[[#This Row],[Year]]&gt;0,$E$1-Table10[[#This Row],[Year]],0),"")</f>
        <v>0</v>
      </c>
    </row>
    <row r="1542" spans="1:5">
      <c r="A1542" s="178">
        <v>2540</v>
      </c>
      <c r="B1542" s="185" t="s">
        <v>1666</v>
      </c>
      <c r="C1542" s="179" t="s">
        <v>109</v>
      </c>
      <c r="D1542" s="113">
        <f>IF(Table10[[#This Row],[Current Age]]&gt;19,"Men's",IF(E1542&gt;15,"U19",IF(E1542&gt;13,"U15",IF(E1542&gt;11,"U13",IF(E1542&gt;0,"U11",0)))))</f>
        <v>0</v>
      </c>
      <c r="E1542" s="113">
        <f>IFERROR(IF(Table10[[#This Row],[Year]]&gt;0,$E$1-Table10[[#This Row],[Year]],0),"")</f>
        <v>0</v>
      </c>
    </row>
    <row r="1543" spans="1:5">
      <c r="A1543" s="18">
        <v>2541</v>
      </c>
      <c r="B1543" s="186" t="s">
        <v>1667</v>
      </c>
      <c r="C1543" s="17" t="s">
        <v>109</v>
      </c>
      <c r="D1543" s="113">
        <f>IF(Table10[[#This Row],[Current Age]]&gt;19,"Men's",IF(E1543&gt;15,"U19",IF(E1543&gt;13,"U15",IF(E1543&gt;11,"U13",IF(E1543&gt;0,"U11",0)))))</f>
        <v>0</v>
      </c>
      <c r="E1543" s="113">
        <f>IFERROR(IF(Table10[[#This Row],[Year]]&gt;0,$E$1-Table10[[#This Row],[Year]],0),"")</f>
        <v>0</v>
      </c>
    </row>
    <row r="1544" spans="1:5">
      <c r="A1544" s="178">
        <v>2542</v>
      </c>
      <c r="B1544" s="185" t="s">
        <v>1668</v>
      </c>
      <c r="C1544" s="179" t="s">
        <v>154</v>
      </c>
      <c r="D1544" s="113">
        <f>IF(Table10[[#This Row],[Current Age]]&gt;19,"Men's",IF(E1544&gt;15,"U19",IF(E1544&gt;13,"U15",IF(E1544&gt;11,"U13",IF(E1544&gt;0,"U11",0)))))</f>
        <v>0</v>
      </c>
      <c r="E1544" s="113">
        <f>IFERROR(IF(Table10[[#This Row],[Year]]&gt;0,$E$1-Table10[[#This Row],[Year]],0),"")</f>
        <v>0</v>
      </c>
    </row>
    <row r="1545" spans="1:5">
      <c r="A1545" s="18">
        <v>2543</v>
      </c>
      <c r="B1545" s="186" t="s">
        <v>1669</v>
      </c>
      <c r="C1545" s="17" t="s">
        <v>109</v>
      </c>
      <c r="D1545" s="113">
        <f>IF(Table10[[#This Row],[Current Age]]&gt;19,"Men's",IF(E1545&gt;15,"U19",IF(E1545&gt;13,"U15",IF(E1545&gt;11,"U13",IF(E1545&gt;0,"U11",0)))))</f>
        <v>0</v>
      </c>
      <c r="E1545" s="113">
        <f>IFERROR(IF(Table10[[#This Row],[Year]]&gt;0,$E$1-Table10[[#This Row],[Year]],0),"")</f>
        <v>0</v>
      </c>
    </row>
    <row r="1546" spans="1:5">
      <c r="A1546" s="178">
        <v>2544</v>
      </c>
      <c r="B1546" s="185" t="s">
        <v>1670</v>
      </c>
      <c r="C1546" s="179" t="s">
        <v>109</v>
      </c>
      <c r="D1546" s="113">
        <f>IF(Table10[[#This Row],[Current Age]]&gt;19,"Men's",IF(E1546&gt;15,"U19",IF(E1546&gt;13,"U15",IF(E1546&gt;11,"U13",IF(E1546&gt;0,"U11",0)))))</f>
        <v>0</v>
      </c>
      <c r="E1546" s="113">
        <f>IFERROR(IF(Table10[[#This Row],[Year]]&gt;0,$E$1-Table10[[#This Row],[Year]],0),"")</f>
        <v>0</v>
      </c>
    </row>
    <row r="1547" spans="1:5">
      <c r="A1547" s="18">
        <v>2545</v>
      </c>
      <c r="B1547" s="186" t="s">
        <v>1671</v>
      </c>
      <c r="C1547" s="17" t="s">
        <v>109</v>
      </c>
      <c r="D1547" s="113">
        <f>IF(Table10[[#This Row],[Current Age]]&gt;19,"Men's",IF(E1547&gt;15,"U19",IF(E1547&gt;13,"U15",IF(E1547&gt;11,"U13",IF(E1547&gt;0,"U11",0)))))</f>
        <v>0</v>
      </c>
      <c r="E1547" s="113">
        <f>IFERROR(IF(Table10[[#This Row],[Year]]&gt;0,$E$1-Table10[[#This Row],[Year]],0),"")</f>
        <v>0</v>
      </c>
    </row>
    <row r="1548" spans="1:5">
      <c r="A1548" s="178">
        <v>2546</v>
      </c>
      <c r="B1548" s="185" t="s">
        <v>1672</v>
      </c>
      <c r="C1548" s="179" t="s">
        <v>109</v>
      </c>
      <c r="D1548" s="113">
        <f>IF(Table10[[#This Row],[Current Age]]&gt;19,"Men's",IF(E1548&gt;15,"U19",IF(E1548&gt;13,"U15",IF(E1548&gt;11,"U13",IF(E1548&gt;0,"U11",0)))))</f>
        <v>0</v>
      </c>
      <c r="E1548" s="113">
        <f>IFERROR(IF(Table10[[#This Row],[Year]]&gt;0,$E$1-Table10[[#This Row],[Year]],0),"")</f>
        <v>0</v>
      </c>
    </row>
    <row r="1549" spans="1:5">
      <c r="A1549" s="18">
        <v>2547</v>
      </c>
      <c r="B1549" s="186" t="s">
        <v>1673</v>
      </c>
      <c r="C1549" s="17" t="s">
        <v>109</v>
      </c>
      <c r="D1549" s="113">
        <f>IF(Table10[[#This Row],[Current Age]]&gt;19,"Men's",IF(E1549&gt;15,"U19",IF(E1549&gt;13,"U15",IF(E1549&gt;11,"U13",IF(E1549&gt;0,"U11",0)))))</f>
        <v>0</v>
      </c>
      <c r="E1549" s="113">
        <f>IFERROR(IF(Table10[[#This Row],[Year]]&gt;0,$E$1-Table10[[#This Row],[Year]],0),"")</f>
        <v>0</v>
      </c>
    </row>
    <row r="1550" spans="1:5">
      <c r="A1550" s="178">
        <v>2548</v>
      </c>
      <c r="B1550" s="185" t="s">
        <v>1674</v>
      </c>
      <c r="C1550" s="179" t="s">
        <v>109</v>
      </c>
      <c r="D1550" s="113">
        <f>IF(Table10[[#This Row],[Current Age]]&gt;19,"Men's",IF(E1550&gt;15,"U19",IF(E1550&gt;13,"U15",IF(E1550&gt;11,"U13",IF(E1550&gt;0,"U11",0)))))</f>
        <v>0</v>
      </c>
      <c r="E1550" s="113">
        <f>IFERROR(IF(Table10[[#This Row],[Year]]&gt;0,$E$1-Table10[[#This Row],[Year]],0),"")</f>
        <v>0</v>
      </c>
    </row>
    <row r="1551" spans="1:5">
      <c r="A1551" s="18">
        <v>2549</v>
      </c>
      <c r="B1551" s="186" t="s">
        <v>1675</v>
      </c>
      <c r="C1551" s="17" t="s">
        <v>109</v>
      </c>
      <c r="D1551" s="113">
        <f>IF(Table10[[#This Row],[Current Age]]&gt;19,"Men's",IF(E1551&gt;15,"U19",IF(E1551&gt;13,"U15",IF(E1551&gt;11,"U13",IF(E1551&gt;0,"U11",0)))))</f>
        <v>0</v>
      </c>
      <c r="E1551" s="113">
        <f>IFERROR(IF(Table10[[#This Row],[Year]]&gt;0,$E$1-Table10[[#This Row],[Year]],0),"")</f>
        <v>0</v>
      </c>
    </row>
    <row r="1552" spans="1:5">
      <c r="A1552" s="178">
        <v>2550</v>
      </c>
      <c r="B1552" s="185" t="s">
        <v>1676</v>
      </c>
      <c r="C1552" s="179" t="s">
        <v>109</v>
      </c>
      <c r="D1552" s="113">
        <f>IF(Table10[[#This Row],[Current Age]]&gt;19,"Men's",IF(E1552&gt;15,"U19",IF(E1552&gt;13,"U15",IF(E1552&gt;11,"U13",IF(E1552&gt;0,"U11",0)))))</f>
        <v>0</v>
      </c>
      <c r="E1552" s="113">
        <f>IFERROR(IF(Table10[[#This Row],[Year]]&gt;0,$E$1-Table10[[#This Row],[Year]],0),"")</f>
        <v>0</v>
      </c>
    </row>
    <row r="1553" spans="1:8">
      <c r="A1553" s="18">
        <v>2551</v>
      </c>
      <c r="B1553" s="186" t="s">
        <v>1677</v>
      </c>
      <c r="C1553" s="17" t="s">
        <v>109</v>
      </c>
      <c r="D1553" s="113">
        <f>IF(Table10[[#This Row],[Current Age]]&gt;19,"Men's",IF(E1553&gt;15,"U19",IF(E1553&gt;13,"U15",IF(E1553&gt;11,"U13",IF(E1553&gt;0,"U11",0)))))</f>
        <v>0</v>
      </c>
      <c r="E1553" s="113">
        <f>IFERROR(IF(Table10[[#This Row],[Year]]&gt;0,$E$1-Table10[[#This Row],[Year]],0),"")</f>
        <v>0</v>
      </c>
    </row>
    <row r="1554" spans="1:8">
      <c r="A1554" s="178">
        <v>2552</v>
      </c>
      <c r="B1554" s="185" t="s">
        <v>1678</v>
      </c>
      <c r="C1554" s="179" t="s">
        <v>109</v>
      </c>
      <c r="D1554" s="113">
        <f>IF(Table10[[#This Row],[Current Age]]&gt;19,"Men's",IF(E1554&gt;15,"U19",IF(E1554&gt;13,"U15",IF(E1554&gt;11,"U13",IF(E1554&gt;0,"U11",0)))))</f>
        <v>0</v>
      </c>
      <c r="E1554" s="113">
        <f>IFERROR(IF(Table10[[#This Row],[Year]]&gt;0,$E$1-Table10[[#This Row],[Year]],0),"")</f>
        <v>0</v>
      </c>
    </row>
    <row r="1555" spans="1:8">
      <c r="A1555" s="18">
        <v>2553</v>
      </c>
      <c r="B1555" s="186" t="s">
        <v>1679</v>
      </c>
      <c r="C1555" s="17" t="s">
        <v>109</v>
      </c>
      <c r="D1555" s="113">
        <f>IF(Table10[[#This Row],[Current Age]]&gt;19,"Men's",IF(E1555&gt;15,"U19",IF(E1555&gt;13,"U15",IF(E1555&gt;11,"U13",IF(E1555&gt;0,"U11",0)))))</f>
        <v>0</v>
      </c>
      <c r="E1555" s="113">
        <f>IFERROR(IF(Table10[[#This Row],[Year]]&gt;0,$E$1-Table10[[#This Row],[Year]],0),"")</f>
        <v>0</v>
      </c>
    </row>
    <row r="1556" spans="1:8">
      <c r="A1556" s="178">
        <v>2554</v>
      </c>
      <c r="B1556" s="185" t="s">
        <v>1680</v>
      </c>
      <c r="C1556" s="179" t="s">
        <v>109</v>
      </c>
      <c r="D1556" s="113">
        <f>IF(Table10[[#This Row],[Current Age]]&gt;19,"Men's",IF(E1556&gt;15,"U19",IF(E1556&gt;13,"U15",IF(E1556&gt;11,"U13",IF(E1556&gt;0,"U11",0)))))</f>
        <v>0</v>
      </c>
      <c r="E1556" s="113">
        <f>IFERROR(IF(Table10[[#This Row],[Year]]&gt;0,$E$1-Table10[[#This Row],[Year]],0),"")</f>
        <v>0</v>
      </c>
    </row>
    <row r="1557" spans="1:8">
      <c r="A1557" s="18">
        <v>2555</v>
      </c>
      <c r="B1557" s="186" t="s">
        <v>1681</v>
      </c>
      <c r="C1557" s="17" t="s">
        <v>119</v>
      </c>
      <c r="D1557" s="113">
        <f>IF(Table10[[#This Row],[Current Age]]&gt;19,"Men's",IF(E1557&gt;15,"U19",IF(E1557&gt;13,"U15",IF(E1557&gt;11,"U13",IF(E1557&gt;0,"U11",0)))))</f>
        <v>0</v>
      </c>
      <c r="E1557" s="113">
        <f>IFERROR(IF(Table10[[#This Row],[Year]]&gt;0,$E$1-Table10[[#This Row],[Year]],0),"")</f>
        <v>0</v>
      </c>
    </row>
    <row r="1558" spans="1:8">
      <c r="A1558" s="178">
        <v>2556</v>
      </c>
      <c r="B1558" s="185" t="s">
        <v>1682</v>
      </c>
      <c r="C1558" s="179" t="s">
        <v>109</v>
      </c>
      <c r="D1558" s="113">
        <f>IF(Table10[[#This Row],[Current Age]]&gt;19,"Men's",IF(E1558&gt;15,"U19",IF(E1558&gt;13,"U15",IF(E1558&gt;11,"U13",IF(E1558&gt;0,"U11",0)))))</f>
        <v>0</v>
      </c>
      <c r="E1558" s="113">
        <f>IFERROR(IF(Table10[[#This Row],[Year]]&gt;0,$E$1-Table10[[#This Row],[Year]],0),"")</f>
        <v>0</v>
      </c>
    </row>
    <row r="1559" spans="1:8">
      <c r="A1559" s="18">
        <v>2557</v>
      </c>
      <c r="B1559" s="186" t="s">
        <v>1683</v>
      </c>
      <c r="C1559" s="17" t="s">
        <v>109</v>
      </c>
      <c r="D1559" s="113">
        <f>IF(Table10[[#This Row],[Current Age]]&gt;19,"Men's",IF(E1559&gt;15,"U19",IF(E1559&gt;13,"U15",IF(E1559&gt;11,"U13",IF(E1559&gt;0,"U11",0)))))</f>
        <v>0</v>
      </c>
      <c r="E1559" s="113">
        <f>IFERROR(IF(Table10[[#This Row],[Year]]&gt;0,$E$1-Table10[[#This Row],[Year]],0),"")</f>
        <v>0</v>
      </c>
    </row>
    <row r="1560" spans="1:8">
      <c r="A1560" s="178">
        <v>2558</v>
      </c>
      <c r="B1560" s="185" t="s">
        <v>1684</v>
      </c>
      <c r="C1560" s="179" t="s">
        <v>109</v>
      </c>
      <c r="D1560" s="113">
        <f>IF(Table10[[#This Row],[Current Age]]&gt;19,"Men's",IF(E1560&gt;15,"U19",IF(E1560&gt;13,"U15",IF(E1560&gt;11,"U13",IF(E1560&gt;0,"U11",0)))))</f>
        <v>0</v>
      </c>
      <c r="E1560" s="113">
        <f>IFERROR(IF(Table10[[#This Row],[Year]]&gt;0,$E$1-Table10[[#This Row],[Year]],0),"")</f>
        <v>0</v>
      </c>
    </row>
    <row r="1561" spans="1:8">
      <c r="A1561" s="18">
        <v>2559</v>
      </c>
      <c r="B1561" s="186" t="s">
        <v>1685</v>
      </c>
      <c r="C1561" s="17" t="s">
        <v>101</v>
      </c>
      <c r="D1561" s="113">
        <f>IF(Table10[[#This Row],[Current Age]]&gt;19,"Men's",IF(E1561&gt;15,"U19",IF(E1561&gt;13,"U15",IF(E1561&gt;11,"U13",IF(E1561&gt;0,"U11",0)))))</f>
        <v>0</v>
      </c>
      <c r="E1561" s="113">
        <f>IFERROR(IF(Table10[[#This Row],[Year]]&gt;0,$E$1-Table10[[#This Row],[Year]],0),"")</f>
        <v>0</v>
      </c>
    </row>
    <row r="1562" spans="1:8">
      <c r="A1562" s="178">
        <v>2560</v>
      </c>
      <c r="B1562" s="191" t="s">
        <v>1686</v>
      </c>
      <c r="C1562" s="179" t="s">
        <v>109</v>
      </c>
      <c r="D1562" s="113">
        <f>IF(Table10[[#This Row],[Current Age]]&gt;19,"Men's",IF(E1562&gt;15,"U19",IF(E1562&gt;13,"U15",IF(E1562&gt;11,"U13",IF(E1562&gt;0,"U11",0)))))</f>
        <v>0</v>
      </c>
      <c r="E1562" s="113">
        <f>IFERROR(IF(Table10[[#This Row],[Year]]&gt;0,$E$1-Table10[[#This Row],[Year]],0),"")</f>
        <v>0</v>
      </c>
    </row>
    <row r="1563" spans="1:8">
      <c r="A1563" s="18">
        <v>2561</v>
      </c>
      <c r="B1563" s="186" t="s">
        <v>1687</v>
      </c>
      <c r="C1563" s="17" t="s">
        <v>112</v>
      </c>
      <c r="D1563" s="113" t="str">
        <f>IF(Table10[[#This Row],[Current Age]]&gt;19,"Men's",IF(E1563&gt;15,"U19",IF(E1563&gt;13,"U15",IF(E1563&gt;11,"U13",IF(E1563&gt;0,"U11",0)))))</f>
        <v>U15</v>
      </c>
      <c r="E1563" s="113">
        <f>IFERROR(IF(Table10[[#This Row],[Year]]&gt;0,$E$1-Table10[[#This Row],[Year]],0),"")</f>
        <v>15</v>
      </c>
      <c r="F1563" s="113">
        <v>2010</v>
      </c>
      <c r="G1563" s="113">
        <v>3</v>
      </c>
      <c r="H1563" s="113">
        <v>3</v>
      </c>
    </row>
    <row r="1564" spans="1:8">
      <c r="A1564" s="178">
        <v>2562</v>
      </c>
      <c r="B1564" s="185" t="s">
        <v>1688</v>
      </c>
      <c r="C1564" s="179" t="s">
        <v>68</v>
      </c>
      <c r="D1564" s="113">
        <f>IF(Table10[[#This Row],[Current Age]]&gt;19,"Men's",IF(E1564&gt;15,"U19",IF(E1564&gt;13,"U15",IF(E1564&gt;11,"U13",IF(E1564&gt;0,"U11",0)))))</f>
        <v>0</v>
      </c>
      <c r="E1564" s="113">
        <f>IFERROR(IF(Table10[[#This Row],[Year]]&gt;0,$E$1-Table10[[#This Row],[Year]],0),"")</f>
        <v>0</v>
      </c>
    </row>
    <row r="1565" spans="1:8">
      <c r="A1565" s="18">
        <v>2563</v>
      </c>
      <c r="B1565" s="186" t="s">
        <v>1689</v>
      </c>
      <c r="C1565" s="17" t="s">
        <v>101</v>
      </c>
      <c r="D1565" s="113" t="str">
        <f>IF(Table10[[#This Row],[Current Age]]&gt;19,"Men's",IF(E1565&gt;15,"U19",IF(E1565&gt;13,"U15",IF(E1565&gt;11,"U13",IF(E1565&gt;0,"U11",0)))))</f>
        <v>U13</v>
      </c>
      <c r="E1565" s="113">
        <f>IFERROR(IF(Table10[[#This Row],[Year]]&gt;0,$E$1-Table10[[#This Row],[Year]],0),"")</f>
        <v>13</v>
      </c>
      <c r="F1565" s="113">
        <v>2012</v>
      </c>
      <c r="G1565" s="113">
        <v>5</v>
      </c>
      <c r="H1565" s="113">
        <v>6</v>
      </c>
    </row>
    <row r="1566" spans="1:8">
      <c r="A1566" s="178">
        <v>2564</v>
      </c>
      <c r="B1566" s="185" t="s">
        <v>1690</v>
      </c>
      <c r="C1566" s="179" t="s">
        <v>101</v>
      </c>
      <c r="D1566" s="113" t="str">
        <f>IF(Table10[[#This Row],[Current Age]]&gt;19,"Men's",IF(E1566&gt;15,"U19",IF(E1566&gt;13,"U15",IF(E1566&gt;11,"U13",IF(E1566&gt;0,"U11",0)))))</f>
        <v>U15</v>
      </c>
      <c r="E1566" s="113">
        <f>IFERROR(IF(Table10[[#This Row],[Year]]&gt;0,$E$1-Table10[[#This Row],[Year]],0),"")</f>
        <v>15</v>
      </c>
      <c r="F1566" s="113">
        <v>2010</v>
      </c>
      <c r="G1566" s="113">
        <v>11</v>
      </c>
      <c r="H1566" s="113">
        <v>4</v>
      </c>
    </row>
    <row r="1567" spans="1:8">
      <c r="A1567" s="18">
        <v>2565</v>
      </c>
      <c r="B1567" s="186" t="s">
        <v>1691</v>
      </c>
      <c r="C1567" s="17" t="s">
        <v>101</v>
      </c>
      <c r="D1567" s="113">
        <f>IF(Table10[[#This Row],[Current Age]]&gt;19,"Men's",IF(E1567&gt;15,"U19",IF(E1567&gt;13,"U15",IF(E1567&gt;11,"U13",IF(E1567&gt;0,"U11",0)))))</f>
        <v>0</v>
      </c>
      <c r="E1567" s="113">
        <f>IFERROR(IF(Table10[[#This Row],[Year]]&gt;0,$E$1-Table10[[#This Row],[Year]],0),"")</f>
        <v>0</v>
      </c>
    </row>
    <row r="1568" spans="1:8">
      <c r="A1568" s="178">
        <v>2566</v>
      </c>
      <c r="B1568" s="185" t="s">
        <v>1692</v>
      </c>
      <c r="C1568" s="179" t="s">
        <v>101</v>
      </c>
      <c r="D1568" s="113">
        <f>IF(Table10[[#This Row],[Current Age]]&gt;19,"Men's",IF(E1568&gt;15,"U19",IF(E1568&gt;13,"U15",IF(E1568&gt;11,"U13",IF(E1568&gt;0,"U11",0)))))</f>
        <v>0</v>
      </c>
      <c r="E1568" s="113">
        <f>IFERROR(IF(Table10[[#This Row],[Year]]&gt;0,$E$1-Table10[[#This Row],[Year]],0),"")</f>
        <v>0</v>
      </c>
    </row>
    <row r="1569" spans="1:8">
      <c r="A1569" s="18">
        <v>2567</v>
      </c>
      <c r="B1569" s="186" t="s">
        <v>1693</v>
      </c>
      <c r="C1569" s="17" t="s">
        <v>101</v>
      </c>
      <c r="D1569" s="113">
        <f>IF(Table10[[#This Row],[Current Age]]&gt;19,"Men's",IF(E1569&gt;15,"U19",IF(E1569&gt;13,"U15",IF(E1569&gt;11,"U13",IF(E1569&gt;0,"U11",0)))))</f>
        <v>0</v>
      </c>
      <c r="E1569" s="113">
        <f>IFERROR(IF(Table10[[#This Row],[Year]]&gt;0,$E$1-Table10[[#This Row],[Year]],0),"")</f>
        <v>0</v>
      </c>
    </row>
    <row r="1570" spans="1:8">
      <c r="A1570" s="178">
        <v>2568</v>
      </c>
      <c r="B1570" s="185" t="s">
        <v>1694</v>
      </c>
      <c r="C1570" s="179" t="s">
        <v>101</v>
      </c>
      <c r="D1570" s="113" t="str">
        <f>IF(Table10[[#This Row],[Current Age]]&gt;19,"Men's",IF(E1570&gt;15,"U19",IF(E1570&gt;13,"U15",IF(E1570&gt;11,"U13",IF(E1570&gt;0,"U11",0)))))</f>
        <v>U19</v>
      </c>
      <c r="E1570" s="113">
        <f>IFERROR(IF(Table10[[#This Row],[Year]]&gt;0,$E$1-Table10[[#This Row],[Year]],0),"")</f>
        <v>19</v>
      </c>
      <c r="F1570" s="113">
        <v>2006</v>
      </c>
      <c r="G1570" s="113">
        <v>7</v>
      </c>
      <c r="H1570" s="113">
        <v>23</v>
      </c>
    </row>
    <row r="1571" spans="1:8">
      <c r="A1571" s="18">
        <v>2569</v>
      </c>
      <c r="B1571" s="186" t="s">
        <v>1695</v>
      </c>
      <c r="C1571" s="17" t="s">
        <v>101</v>
      </c>
      <c r="D1571" s="113">
        <f>IF(Table10[[#This Row],[Current Age]]&gt;19,"Men's",IF(E1571&gt;15,"U19",IF(E1571&gt;13,"U15",IF(E1571&gt;11,"U13",IF(E1571&gt;0,"U11",0)))))</f>
        <v>0</v>
      </c>
      <c r="E1571" s="113">
        <f>IFERROR(IF(Table10[[#This Row],[Year]]&gt;0,$E$1-Table10[[#This Row],[Year]],0),"")</f>
        <v>0</v>
      </c>
    </row>
    <row r="1572" spans="1:8">
      <c r="A1572" s="178">
        <v>2570</v>
      </c>
      <c r="B1572" s="185" t="s">
        <v>1696</v>
      </c>
      <c r="C1572" s="179" t="s">
        <v>101</v>
      </c>
      <c r="D1572" s="113">
        <f>IF(Table10[[#This Row],[Current Age]]&gt;19,"Men's",IF(E1572&gt;15,"U19",IF(E1572&gt;13,"U15",IF(E1572&gt;11,"U13",IF(E1572&gt;0,"U11",0)))))</f>
        <v>0</v>
      </c>
      <c r="E1572" s="113">
        <f>IFERROR(IF(Table10[[#This Row],[Year]]&gt;0,$E$1-Table10[[#This Row],[Year]],0),"")</f>
        <v>0</v>
      </c>
    </row>
    <row r="1573" spans="1:8">
      <c r="A1573" s="18">
        <v>2571</v>
      </c>
      <c r="B1573" s="186" t="s">
        <v>1697</v>
      </c>
      <c r="C1573" s="17" t="s">
        <v>25</v>
      </c>
      <c r="D1573" s="113">
        <f>IF(Table10[[#This Row],[Current Age]]&gt;19,"Men's",IF(E1573&gt;15,"U19",IF(E1573&gt;13,"U15",IF(E1573&gt;11,"U13",IF(E1573&gt;0,"U11",0)))))</f>
        <v>0</v>
      </c>
      <c r="E1573" s="113">
        <f>IFERROR(IF(Table10[[#This Row],[Year]]&gt;0,$E$1-Table10[[#This Row],[Year]],0),"")</f>
        <v>0</v>
      </c>
    </row>
    <row r="1574" spans="1:8">
      <c r="A1574" s="178">
        <v>2572</v>
      </c>
      <c r="B1574" s="185" t="s">
        <v>1698</v>
      </c>
      <c r="C1574" s="179"/>
      <c r="D1574" s="113">
        <f>IF(Table10[[#This Row],[Current Age]]&gt;19,"Men's",IF(E1574&gt;15,"U19",IF(E1574&gt;13,"U15",IF(E1574&gt;11,"U13",IF(E1574&gt;0,"U11",0)))))</f>
        <v>0</v>
      </c>
      <c r="E1574" s="113">
        <f>IFERROR(IF(Table10[[#This Row],[Year]]&gt;0,$E$1-Table10[[#This Row],[Year]],0),"")</f>
        <v>0</v>
      </c>
    </row>
    <row r="1575" spans="1:8">
      <c r="A1575" s="18">
        <v>2573</v>
      </c>
      <c r="B1575" s="186" t="s">
        <v>1699</v>
      </c>
      <c r="C1575" s="17" t="s">
        <v>145</v>
      </c>
      <c r="D1575" s="113">
        <f>IF(Table10[[#This Row],[Current Age]]&gt;19,"Men's",IF(E1575&gt;15,"U19",IF(E1575&gt;13,"U15",IF(E1575&gt;11,"U13",IF(E1575&gt;0,"U11",0)))))</f>
        <v>0</v>
      </c>
      <c r="E1575" s="113">
        <f>IFERROR(IF(Table10[[#This Row],[Year]]&gt;0,$E$1-Table10[[#This Row],[Year]],0),"")</f>
        <v>0</v>
      </c>
    </row>
    <row r="1576" spans="1:8">
      <c r="A1576" s="178">
        <v>2574</v>
      </c>
      <c r="B1576" s="191" t="s">
        <v>1700</v>
      </c>
      <c r="C1576" s="179" t="s">
        <v>109</v>
      </c>
      <c r="D1576" s="113">
        <f>IF(Table10[[#This Row],[Current Age]]&gt;19,"Men's",IF(E1576&gt;15,"U19",IF(E1576&gt;13,"U15",IF(E1576&gt;11,"U13",IF(E1576&gt;0,"U11",0)))))</f>
        <v>0</v>
      </c>
      <c r="E1576" s="113">
        <f>IFERROR(IF(Table10[[#This Row],[Year]]&gt;0,$E$1-Table10[[#This Row],[Year]],0),"")</f>
        <v>0</v>
      </c>
    </row>
    <row r="1577" spans="1:8">
      <c r="A1577" s="18">
        <v>2575</v>
      </c>
      <c r="B1577" s="186" t="s">
        <v>1701</v>
      </c>
      <c r="C1577" s="17" t="s">
        <v>101</v>
      </c>
      <c r="D1577" s="113">
        <f>IF(Table10[[#This Row],[Current Age]]&gt;19,"Men's",IF(E1577&gt;15,"U19",IF(E1577&gt;13,"U15",IF(E1577&gt;11,"U13",IF(E1577&gt;0,"U11",0)))))</f>
        <v>0</v>
      </c>
      <c r="E1577" s="113">
        <f>IFERROR(IF(Table10[[#This Row],[Year]]&gt;0,$E$1-Table10[[#This Row],[Year]],0),"")</f>
        <v>0</v>
      </c>
    </row>
    <row r="1578" spans="1:8">
      <c r="A1578" s="178">
        <v>2576</v>
      </c>
      <c r="B1578" s="185" t="s">
        <v>1702</v>
      </c>
      <c r="C1578" s="179" t="s">
        <v>101</v>
      </c>
      <c r="D1578" s="113">
        <f>IF(Table10[[#This Row],[Current Age]]&gt;19,"Men's",IF(E1578&gt;15,"U19",IF(E1578&gt;13,"U15",IF(E1578&gt;11,"U13",IF(E1578&gt;0,"U11",0)))))</f>
        <v>0</v>
      </c>
      <c r="E1578" s="113">
        <f>IFERROR(IF(Table10[[#This Row],[Year]]&gt;0,$E$1-Table10[[#This Row],[Year]],0),"")</f>
        <v>0</v>
      </c>
    </row>
    <row r="1579" spans="1:8">
      <c r="A1579" s="18">
        <v>2577</v>
      </c>
      <c r="B1579" s="186" t="s">
        <v>1703</v>
      </c>
      <c r="C1579" s="17" t="s">
        <v>17</v>
      </c>
      <c r="D1579" s="113">
        <f>IF(Table10[[#This Row],[Current Age]]&gt;19,"Men's",IF(E1579&gt;15,"U19",IF(E1579&gt;13,"U15",IF(E1579&gt;11,"U13",IF(E1579&gt;0,"U11",0)))))</f>
        <v>0</v>
      </c>
      <c r="E1579" s="113">
        <f>IFERROR(IF(Table10[[#This Row],[Year]]&gt;0,$E$1-Table10[[#This Row],[Year]],0),"")</f>
        <v>0</v>
      </c>
    </row>
    <row r="1580" spans="1:8">
      <c r="A1580" s="178">
        <v>2578</v>
      </c>
      <c r="B1580" s="185" t="s">
        <v>1704</v>
      </c>
      <c r="C1580" s="179" t="s">
        <v>112</v>
      </c>
      <c r="D1580" s="113">
        <f>IF(Table10[[#This Row],[Current Age]]&gt;19,"Men's",IF(E1580&gt;15,"U19",IF(E1580&gt;13,"U15",IF(E1580&gt;11,"U13",IF(E1580&gt;0,"U11",0)))))</f>
        <v>0</v>
      </c>
      <c r="E1580" s="113">
        <f>IFERROR(IF(Table10[[#This Row],[Year]]&gt;0,$E$1-Table10[[#This Row],[Year]],0),"")</f>
        <v>0</v>
      </c>
    </row>
    <row r="1581" spans="1:8">
      <c r="A1581" s="18">
        <v>2579</v>
      </c>
      <c r="B1581" s="186" t="s">
        <v>1705</v>
      </c>
      <c r="C1581" s="17" t="s">
        <v>101</v>
      </c>
      <c r="D1581" s="113">
        <f>IF(Table10[[#This Row],[Current Age]]&gt;19,"Men's",IF(E1581&gt;15,"U19",IF(E1581&gt;13,"U15",IF(E1581&gt;11,"U13",IF(E1581&gt;0,"U11",0)))))</f>
        <v>0</v>
      </c>
      <c r="E1581" s="113">
        <f>IFERROR(IF(Table10[[#This Row],[Year]]&gt;0,$E$1-Table10[[#This Row],[Year]],0),"")</f>
        <v>0</v>
      </c>
    </row>
    <row r="1582" spans="1:8">
      <c r="A1582" s="178">
        <v>2580</v>
      </c>
      <c r="B1582" s="185" t="s">
        <v>1706</v>
      </c>
      <c r="C1582" s="179" t="s">
        <v>101</v>
      </c>
      <c r="D1582" s="113">
        <f>IF(Table10[[#This Row],[Current Age]]&gt;19,"Men's",IF(E1582&gt;15,"U19",IF(E1582&gt;13,"U15",IF(E1582&gt;11,"U13",IF(E1582&gt;0,"U11",0)))))</f>
        <v>0</v>
      </c>
      <c r="E1582" s="113">
        <f>IFERROR(IF(Table10[[#This Row],[Year]]&gt;0,$E$1-Table10[[#This Row],[Year]],0),"")</f>
        <v>0</v>
      </c>
    </row>
    <row r="1583" spans="1:8">
      <c r="A1583" s="18">
        <v>2581</v>
      </c>
      <c r="B1583" s="186" t="s">
        <v>1707</v>
      </c>
      <c r="C1583" s="17" t="s">
        <v>101</v>
      </c>
      <c r="D1583" s="113" t="str">
        <f>IF(Table10[[#This Row],[Current Age]]&gt;19,"Men's",IF(E1583&gt;15,"U19",IF(E1583&gt;13,"U15",IF(E1583&gt;11,"U13",IF(E1583&gt;0,"U11",0)))))</f>
        <v>Men's</v>
      </c>
      <c r="E1583" s="113">
        <f>IFERROR(IF(Table10[[#This Row],[Year]]&gt;0,$E$1-Table10[[#This Row],[Year]],0),"")</f>
        <v>46</v>
      </c>
      <c r="F1583" s="113">
        <v>1979</v>
      </c>
    </row>
    <row r="1584" spans="1:8">
      <c r="A1584" s="178">
        <v>2582</v>
      </c>
      <c r="B1584" s="185" t="s">
        <v>1708</v>
      </c>
      <c r="C1584" s="179" t="s">
        <v>101</v>
      </c>
      <c r="D1584" s="113">
        <f>IF(Table10[[#This Row],[Current Age]]&gt;19,"Men's",IF(E1584&gt;15,"U19",IF(E1584&gt;13,"U15",IF(E1584&gt;11,"U13",IF(E1584&gt;0,"U11",0)))))</f>
        <v>0</v>
      </c>
      <c r="E1584" s="113">
        <f>IFERROR(IF(Table10[[#This Row],[Year]]&gt;0,$E$1-Table10[[#This Row],[Year]],0),"")</f>
        <v>0</v>
      </c>
    </row>
    <row r="1585" spans="1:8">
      <c r="A1585" s="18">
        <v>2583</v>
      </c>
      <c r="B1585" s="186" t="s">
        <v>1709</v>
      </c>
      <c r="C1585" s="17" t="s">
        <v>101</v>
      </c>
      <c r="D1585" s="113" t="str">
        <f>IF(Table10[[#This Row],[Current Age]]&gt;19,"Men's",IF(E1585&gt;15,"U19",IF(E1585&gt;13,"U15",IF(E1585&gt;11,"U13",IF(E1585&gt;0,"U11",0)))))</f>
        <v>Men's</v>
      </c>
      <c r="E1585" s="113">
        <f>IFERROR(IF(Table10[[#This Row],[Year]]&gt;0,$E$1-Table10[[#This Row],[Year]],0),"")</f>
        <v>39</v>
      </c>
      <c r="F1585" s="113">
        <v>1986</v>
      </c>
      <c r="G1585" s="113">
        <v>8</v>
      </c>
      <c r="H1585" s="113">
        <v>3</v>
      </c>
    </row>
    <row r="1586" spans="1:8">
      <c r="A1586" s="178">
        <v>2584</v>
      </c>
      <c r="B1586" s="185" t="s">
        <v>1710</v>
      </c>
      <c r="C1586" s="179" t="s">
        <v>160</v>
      </c>
      <c r="D1586" s="113" t="str">
        <f>IF(Table10[[#This Row],[Current Age]]&gt;19,"Men's",IF(E1586&gt;15,"U19",IF(E1586&gt;13,"U15",IF(E1586&gt;11,"U13",IF(E1586&gt;0,"U11",0)))))</f>
        <v>Men's</v>
      </c>
      <c r="E1586" s="113">
        <f>IFERROR(IF(Table10[[#This Row],[Year]]&gt;0,$E$1-Table10[[#This Row],[Year]],0),"")</f>
        <v>20</v>
      </c>
      <c r="F1586" s="113">
        <v>2005</v>
      </c>
      <c r="G1586" s="113">
        <v>22</v>
      </c>
      <c r="H1586" s="113">
        <v>22</v>
      </c>
    </row>
    <row r="1587" spans="1:8">
      <c r="A1587" s="18">
        <v>2585</v>
      </c>
      <c r="B1587" s="186" t="s">
        <v>1711</v>
      </c>
      <c r="C1587" s="17" t="s">
        <v>39</v>
      </c>
      <c r="D1587" s="113">
        <f>IF(Table10[[#This Row],[Current Age]]&gt;19,"Men's",IF(E1587&gt;15,"U19",IF(E1587&gt;13,"U15",IF(E1587&gt;11,"U13",IF(E1587&gt;0,"U11",0)))))</f>
        <v>0</v>
      </c>
      <c r="E1587" s="113">
        <f>IFERROR(IF(Table10[[#This Row],[Year]]&gt;0,$E$1-Table10[[#This Row],[Year]],0),"")</f>
        <v>0</v>
      </c>
    </row>
    <row r="1588" spans="1:8">
      <c r="A1588" s="178">
        <v>2586</v>
      </c>
      <c r="B1588" s="185" t="s">
        <v>1712</v>
      </c>
      <c r="C1588" s="179" t="s">
        <v>356</v>
      </c>
      <c r="D1588" s="113">
        <f>IF(Table10[[#This Row],[Current Age]]&gt;19,"Men's",IF(E1588&gt;15,"U19",IF(E1588&gt;13,"U15",IF(E1588&gt;11,"U13",IF(E1588&gt;0,"U11",0)))))</f>
        <v>0</v>
      </c>
      <c r="E1588" s="113">
        <f>IFERROR(IF(Table10[[#This Row],[Year]]&gt;0,$E$1-Table10[[#This Row],[Year]],0),"")</f>
        <v>0</v>
      </c>
    </row>
    <row r="1589" spans="1:8">
      <c r="A1589" s="18">
        <v>2587</v>
      </c>
      <c r="B1589" s="186" t="s">
        <v>1713</v>
      </c>
      <c r="C1589" s="17" t="s">
        <v>109</v>
      </c>
      <c r="D1589" s="113">
        <f>IF(Table10[[#This Row],[Current Age]]&gt;19,"Men's",IF(E1589&gt;15,"U19",IF(E1589&gt;13,"U15",IF(E1589&gt;11,"U13",IF(E1589&gt;0,"U11",0)))))</f>
        <v>0</v>
      </c>
      <c r="E1589" s="113">
        <f>IFERROR(IF(Table10[[#This Row],[Year]]&gt;0,$E$1-Table10[[#This Row],[Year]],0),"")</f>
        <v>0</v>
      </c>
    </row>
    <row r="1590" spans="1:8">
      <c r="A1590" s="178">
        <v>2588</v>
      </c>
      <c r="B1590" s="185" t="s">
        <v>1714</v>
      </c>
      <c r="C1590" s="179" t="s">
        <v>298</v>
      </c>
      <c r="D1590" s="113">
        <f>IF(Table10[[#This Row],[Current Age]]&gt;19,"Men's",IF(E1590&gt;15,"U19",IF(E1590&gt;13,"U15",IF(E1590&gt;11,"U13",IF(E1590&gt;0,"U11",0)))))</f>
        <v>0</v>
      </c>
      <c r="E1590" s="113">
        <f>IFERROR(IF(Table10[[#This Row],[Year]]&gt;0,$E$1-Table10[[#This Row],[Year]],0),"")</f>
        <v>0</v>
      </c>
    </row>
    <row r="1591" spans="1:8">
      <c r="A1591" s="18">
        <v>2589</v>
      </c>
      <c r="B1591" s="186" t="s">
        <v>1715</v>
      </c>
      <c r="C1591" s="17" t="s">
        <v>298</v>
      </c>
      <c r="D1591" s="113">
        <f>IF(Table10[[#This Row],[Current Age]]&gt;19,"Men's",IF(E1591&gt;15,"U19",IF(E1591&gt;13,"U15",IF(E1591&gt;11,"U13",IF(E1591&gt;0,"U11",0)))))</f>
        <v>0</v>
      </c>
      <c r="E1591" s="113">
        <f>IFERROR(IF(Table10[[#This Row],[Year]]&gt;0,$E$1-Table10[[#This Row],[Year]],0),"")</f>
        <v>0</v>
      </c>
    </row>
    <row r="1592" spans="1:8">
      <c r="A1592" s="178">
        <v>2590</v>
      </c>
      <c r="B1592" s="185" t="s">
        <v>1716</v>
      </c>
      <c r="C1592" s="179" t="s">
        <v>25</v>
      </c>
      <c r="D1592" s="113">
        <f>IF(Table10[[#This Row],[Current Age]]&gt;19,"Men's",IF(E1592&gt;15,"U19",IF(E1592&gt;13,"U15",IF(E1592&gt;11,"U13",IF(E1592&gt;0,"U11",0)))))</f>
        <v>0</v>
      </c>
      <c r="E1592" s="113">
        <f>IFERROR(IF(Table10[[#This Row],[Year]]&gt;0,$E$1-Table10[[#This Row],[Year]],0),"")</f>
        <v>0</v>
      </c>
    </row>
    <row r="1593" spans="1:8">
      <c r="A1593" s="18">
        <v>2591</v>
      </c>
      <c r="B1593" s="186" t="s">
        <v>1717</v>
      </c>
      <c r="C1593" s="17" t="s">
        <v>160</v>
      </c>
      <c r="D1593" s="113" t="str">
        <f>IF(Table10[[#This Row],[Current Age]]&gt;19,"Men's",IF(E1593&gt;15,"U19",IF(E1593&gt;13,"U15",IF(E1593&gt;11,"U13",IF(E1593&gt;0,"U11",0)))))</f>
        <v>Men's</v>
      </c>
      <c r="E1593" s="113">
        <f>IFERROR(IF(Table10[[#This Row],[Year]]&gt;0,$E$1-Table10[[#This Row],[Year]],0),"")</f>
        <v>22</v>
      </c>
      <c r="F1593" s="113">
        <v>2003</v>
      </c>
      <c r="G1593" s="113">
        <v>8</v>
      </c>
      <c r="H1593" s="113">
        <v>8</v>
      </c>
    </row>
    <row r="1594" spans="1:8">
      <c r="A1594" s="178">
        <v>2592</v>
      </c>
      <c r="B1594" s="185" t="s">
        <v>1718</v>
      </c>
      <c r="C1594" s="179" t="s">
        <v>17</v>
      </c>
      <c r="D1594" s="113">
        <f>IF(Table10[[#This Row],[Current Age]]&gt;19,"Men's",IF(E1594&gt;15,"U19",IF(E1594&gt;13,"U15",IF(E1594&gt;11,"U13",IF(E1594&gt;0,"U11",0)))))</f>
        <v>0</v>
      </c>
      <c r="E1594" s="113">
        <f>IFERROR(IF(Table10[[#This Row],[Year]]&gt;0,$E$1-Table10[[#This Row],[Year]],0),"")</f>
        <v>0</v>
      </c>
    </row>
    <row r="1595" spans="1:8">
      <c r="A1595" s="18">
        <v>2593</v>
      </c>
      <c r="B1595" s="186" t="s">
        <v>1719</v>
      </c>
      <c r="C1595" s="17" t="s">
        <v>17</v>
      </c>
      <c r="D1595" s="113">
        <f>IF(Table10[[#This Row],[Current Age]]&gt;19,"Men's",IF(E1595&gt;15,"U19",IF(E1595&gt;13,"U15",IF(E1595&gt;11,"U13",IF(E1595&gt;0,"U11",0)))))</f>
        <v>0</v>
      </c>
      <c r="E1595" s="113">
        <f>IFERROR(IF(Table10[[#This Row],[Year]]&gt;0,$E$1-Table10[[#This Row],[Year]],0),"")</f>
        <v>0</v>
      </c>
    </row>
    <row r="1596" spans="1:8">
      <c r="A1596" s="178">
        <v>2594</v>
      </c>
      <c r="B1596" s="185" t="s">
        <v>1720</v>
      </c>
      <c r="C1596" s="179" t="s">
        <v>17</v>
      </c>
      <c r="D1596" s="113">
        <f>IF(Table10[[#This Row],[Current Age]]&gt;19,"Men's",IF(E1596&gt;15,"U19",IF(E1596&gt;13,"U15",IF(E1596&gt;11,"U13",IF(E1596&gt;0,"U11",0)))))</f>
        <v>0</v>
      </c>
      <c r="E1596" s="113">
        <f>IFERROR(IF(Table10[[#This Row],[Year]]&gt;0,$E$1-Table10[[#This Row],[Year]],0),"")</f>
        <v>0</v>
      </c>
    </row>
    <row r="1597" spans="1:8">
      <c r="A1597" s="18">
        <v>2595</v>
      </c>
      <c r="B1597" s="186" t="s">
        <v>1721</v>
      </c>
      <c r="C1597" s="17" t="s">
        <v>210</v>
      </c>
      <c r="D1597" s="113">
        <f>IF(Table10[[#This Row],[Current Age]]&gt;19,"Men's",IF(E1597&gt;15,"U19",IF(E1597&gt;13,"U15",IF(E1597&gt;11,"U13",IF(E1597&gt;0,"U11",0)))))</f>
        <v>0</v>
      </c>
      <c r="E1597" s="113">
        <f>IFERROR(IF(Table10[[#This Row],[Year]]&gt;0,$E$1-Table10[[#This Row],[Year]],0),"")</f>
        <v>0</v>
      </c>
    </row>
    <row r="1598" spans="1:8">
      <c r="A1598" s="178">
        <v>2596</v>
      </c>
      <c r="B1598" s="185" t="s">
        <v>1722</v>
      </c>
      <c r="C1598" s="179" t="s">
        <v>17</v>
      </c>
      <c r="D1598" s="113">
        <f>IF(Table10[[#This Row],[Current Age]]&gt;19,"Men's",IF(E1598&gt;15,"U19",IF(E1598&gt;13,"U15",IF(E1598&gt;11,"U13",IF(E1598&gt;0,"U11",0)))))</f>
        <v>0</v>
      </c>
      <c r="E1598" s="113">
        <f>IFERROR(IF(Table10[[#This Row],[Year]]&gt;0,$E$1-Table10[[#This Row],[Year]],0),"")</f>
        <v>0</v>
      </c>
    </row>
    <row r="1599" spans="1:8">
      <c r="A1599" s="18">
        <v>2597</v>
      </c>
      <c r="B1599" s="186" t="s">
        <v>1723</v>
      </c>
      <c r="C1599" s="17" t="s">
        <v>210</v>
      </c>
      <c r="D1599" s="113">
        <f>IF(Table10[[#This Row],[Current Age]]&gt;19,"Men's",IF(E1599&gt;15,"U19",IF(E1599&gt;13,"U15",IF(E1599&gt;11,"U13",IF(E1599&gt;0,"U11",0)))))</f>
        <v>0</v>
      </c>
      <c r="E1599" s="113">
        <f>IFERROR(IF(Table10[[#This Row],[Year]]&gt;0,$E$1-Table10[[#This Row],[Year]],0),"")</f>
        <v>0</v>
      </c>
    </row>
    <row r="1600" spans="1:8">
      <c r="A1600" s="178">
        <v>2598</v>
      </c>
      <c r="B1600" s="185" t="s">
        <v>1724</v>
      </c>
      <c r="C1600" s="179" t="s">
        <v>17</v>
      </c>
      <c r="D1600" s="113">
        <f>IF(Table10[[#This Row],[Current Age]]&gt;19,"Men's",IF(E1600&gt;15,"U19",IF(E1600&gt;13,"U15",IF(E1600&gt;11,"U13",IF(E1600&gt;0,"U11",0)))))</f>
        <v>0</v>
      </c>
      <c r="E1600" s="113">
        <f>IFERROR(IF(Table10[[#This Row],[Year]]&gt;0,$E$1-Table10[[#This Row],[Year]],0),"")</f>
        <v>0</v>
      </c>
    </row>
    <row r="1601" spans="1:8">
      <c r="A1601" s="18">
        <v>2599</v>
      </c>
      <c r="B1601" s="201" t="s">
        <v>1725</v>
      </c>
      <c r="C1601" s="202" t="s">
        <v>210</v>
      </c>
      <c r="D1601" s="113">
        <f>IF(Table10[[#This Row],[Current Age]]&gt;19,"Men's",IF(E1601&gt;15,"U19",IF(E1601&gt;13,"U15",IF(E1601&gt;11,"U13",IF(E1601&gt;0,"U11",0)))))</f>
        <v>0</v>
      </c>
      <c r="E1601" s="113">
        <f>IFERROR(IF(Table10[[#This Row],[Year]]&gt;0,$E$1-Table10[[#This Row],[Year]],0),"")</f>
        <v>0</v>
      </c>
    </row>
    <row r="1602" spans="1:8">
      <c r="A1602" s="178">
        <v>2600</v>
      </c>
      <c r="B1602" s="185" t="s">
        <v>1726</v>
      </c>
      <c r="C1602" s="187" t="s">
        <v>210</v>
      </c>
      <c r="D1602" s="113">
        <f>IF(Table10[[#This Row],[Current Age]]&gt;19,"Men's",IF(E1602&gt;15,"U19",IF(E1602&gt;13,"U15",IF(E1602&gt;11,"U13",IF(E1602&gt;0,"U11",0)))))</f>
        <v>0</v>
      </c>
      <c r="E1602" s="113">
        <f>IFERROR(IF(Table10[[#This Row],[Year]]&gt;0,$E$1-Table10[[#This Row],[Year]],0),"")</f>
        <v>0</v>
      </c>
    </row>
    <row r="1603" spans="1:8">
      <c r="A1603" s="18">
        <v>2601</v>
      </c>
      <c r="B1603" s="186" t="s">
        <v>1727</v>
      </c>
      <c r="C1603" s="202" t="s">
        <v>210</v>
      </c>
      <c r="D1603" s="113">
        <f>IF(Table10[[#This Row],[Current Age]]&gt;19,"Men's",IF(E1603&gt;15,"U19",IF(E1603&gt;13,"U15",IF(E1603&gt;11,"U13",IF(E1603&gt;0,"U11",0)))))</f>
        <v>0</v>
      </c>
      <c r="E1603" s="113">
        <f>IFERROR(IF(Table10[[#This Row],[Year]]&gt;0,$E$1-Table10[[#This Row],[Year]],0),"")</f>
        <v>0</v>
      </c>
    </row>
    <row r="1604" spans="1:8">
      <c r="A1604" s="178">
        <v>2602</v>
      </c>
      <c r="B1604" s="185" t="s">
        <v>1728</v>
      </c>
      <c r="C1604" s="187" t="s">
        <v>210</v>
      </c>
      <c r="D1604" s="113" t="str">
        <f>IF(Table10[[#This Row],[Current Age]]&gt;19,"Men's",IF(E1604&gt;15,"U19",IF(E1604&gt;13,"U15",IF(E1604&gt;11,"U13",IF(E1604&gt;0,"U11",0)))))</f>
        <v>Men's</v>
      </c>
      <c r="E1604" s="113">
        <f>IFERROR(IF(Table10[[#This Row],[Year]]&gt;0,$E$1-Table10[[#This Row],[Year]],0),"")</f>
        <v>50</v>
      </c>
      <c r="F1604" s="113">
        <v>1975</v>
      </c>
      <c r="G1604" s="113">
        <v>2</v>
      </c>
      <c r="H1604" s="113">
        <v>6</v>
      </c>
    </row>
    <row r="1605" spans="1:8">
      <c r="A1605" s="18">
        <v>2603</v>
      </c>
      <c r="B1605" s="186" t="s">
        <v>1729</v>
      </c>
      <c r="C1605" s="202" t="s">
        <v>210</v>
      </c>
      <c r="D1605" s="113" t="str">
        <f>IF(Table10[[#This Row],[Current Age]]&gt;19,"Men's",IF(E1605&gt;15,"U19",IF(E1605&gt;13,"U15",IF(E1605&gt;11,"U13",IF(E1605&gt;0,"U11",0)))))</f>
        <v>Men's</v>
      </c>
      <c r="E1605" s="113">
        <f>IFERROR(IF(Table10[[#This Row],[Year]]&gt;0,$E$1-Table10[[#This Row],[Year]],0),"")</f>
        <v>49</v>
      </c>
      <c r="F1605" s="113">
        <v>1976</v>
      </c>
      <c r="G1605" s="113">
        <v>7</v>
      </c>
      <c r="H1605" s="113">
        <v>16</v>
      </c>
    </row>
    <row r="1606" spans="1:8">
      <c r="A1606" s="178">
        <v>2604</v>
      </c>
      <c r="B1606" s="185" t="s">
        <v>1730</v>
      </c>
      <c r="C1606" s="179" t="s">
        <v>101</v>
      </c>
      <c r="D1606" s="113" t="str">
        <f>IF(Table10[[#This Row],[Current Age]]&gt;19,"Men's",IF(E1606&gt;15,"U19",IF(E1606&gt;13,"U15",IF(E1606&gt;11,"U13",IF(E1606&gt;0,"U11",0)))))</f>
        <v>U19</v>
      </c>
      <c r="E1606" s="113">
        <f>IFERROR(IF(Table10[[#This Row],[Year]]&gt;0,$E$1-Table10[[#This Row],[Year]],0),"")</f>
        <v>17</v>
      </c>
      <c r="F1606" s="113">
        <v>2008</v>
      </c>
      <c r="G1606" s="113">
        <v>12</v>
      </c>
      <c r="H1606" s="113">
        <v>6</v>
      </c>
    </row>
    <row r="1607" spans="1:8">
      <c r="A1607" s="18">
        <v>2605</v>
      </c>
      <c r="B1607" s="186" t="s">
        <v>1731</v>
      </c>
      <c r="C1607" s="17" t="s">
        <v>101</v>
      </c>
      <c r="D1607" s="113" t="str">
        <f>IF(Table10[[#This Row],[Current Age]]&gt;19,"Men's",IF(E1607&gt;15,"U19",IF(E1607&gt;13,"U15",IF(E1607&gt;11,"U13",IF(E1607&gt;0,"U11",0)))))</f>
        <v>U15</v>
      </c>
      <c r="E1607" s="113">
        <f>IFERROR(IF(Table10[[#This Row],[Year]]&gt;0,$E$1-Table10[[#This Row],[Year]],0),"")</f>
        <v>15</v>
      </c>
      <c r="F1607" s="113">
        <v>2010</v>
      </c>
      <c r="G1607" s="113">
        <v>12</v>
      </c>
      <c r="H1607" s="113">
        <v>18</v>
      </c>
    </row>
    <row r="1608" spans="1:8">
      <c r="A1608" s="178">
        <v>2606</v>
      </c>
      <c r="B1608" s="185" t="s">
        <v>1732</v>
      </c>
      <c r="C1608" s="179" t="s">
        <v>101</v>
      </c>
      <c r="D1608" s="113" t="str">
        <f>IF(Table10[[#This Row],[Current Age]]&gt;19,"Men's",IF(E1608&gt;15,"U19",IF(E1608&gt;13,"U15",IF(E1608&gt;11,"U13",IF(E1608&gt;0,"U11",0)))))</f>
        <v>U19</v>
      </c>
      <c r="E1608" s="113">
        <f>IFERROR(IF(Table10[[#This Row],[Year]]&gt;0,$E$1-Table10[[#This Row],[Year]],0),"")</f>
        <v>17</v>
      </c>
      <c r="F1608" s="113">
        <v>2008</v>
      </c>
      <c r="G1608" s="113">
        <v>8</v>
      </c>
      <c r="H1608" s="113">
        <v>23</v>
      </c>
    </row>
    <row r="1609" spans="1:8">
      <c r="A1609" s="18">
        <v>2607</v>
      </c>
      <c r="B1609" s="186" t="s">
        <v>1733</v>
      </c>
      <c r="C1609" s="17" t="s">
        <v>101</v>
      </c>
      <c r="D1609" s="113" t="str">
        <f>IF(Table10[[#This Row],[Current Age]]&gt;19,"Men's",IF(E1609&gt;15,"U19",IF(E1609&gt;13,"U15",IF(E1609&gt;11,"U13",IF(E1609&gt;0,"U11",0)))))</f>
        <v>U19</v>
      </c>
      <c r="E1609" s="113">
        <f>IFERROR(IF(Table10[[#This Row],[Year]]&gt;0,$E$1-Table10[[#This Row],[Year]],0),"")</f>
        <v>18</v>
      </c>
      <c r="F1609" s="113">
        <v>2007</v>
      </c>
      <c r="G1609" s="113">
        <v>7</v>
      </c>
      <c r="H1609" s="113">
        <v>23</v>
      </c>
    </row>
    <row r="1610" spans="1:8">
      <c r="A1610" s="178">
        <v>2608</v>
      </c>
      <c r="B1610" s="185" t="s">
        <v>1734</v>
      </c>
      <c r="C1610" s="179" t="s">
        <v>101</v>
      </c>
      <c r="D1610" s="113" t="str">
        <f>IF(Table10[[#This Row],[Current Age]]&gt;19,"Men's",IF(E1610&gt;15,"U19",IF(E1610&gt;13,"U15",IF(E1610&gt;11,"U13",IF(E1610&gt;0,"U11",0)))))</f>
        <v>U19</v>
      </c>
      <c r="E1610" s="113">
        <f>IFERROR(IF(Table10[[#This Row],[Year]]&gt;0,$E$1-Table10[[#This Row],[Year]],0),"")</f>
        <v>18</v>
      </c>
      <c r="F1610" s="113">
        <v>2007</v>
      </c>
      <c r="G1610" s="113">
        <v>7</v>
      </c>
      <c r="H1610" s="113">
        <v>23</v>
      </c>
    </row>
    <row r="1611" spans="1:8">
      <c r="A1611" s="18">
        <v>2609</v>
      </c>
      <c r="B1611" s="186" t="s">
        <v>1735</v>
      </c>
      <c r="C1611" s="17" t="s">
        <v>101</v>
      </c>
      <c r="D1611" s="113" t="str">
        <f>IF(Table10[[#This Row],[Current Age]]&gt;19,"Men's",IF(E1611&gt;15,"U19",IF(E1611&gt;13,"U15",IF(E1611&gt;11,"U13",IF(E1611&gt;0,"U11",0)))))</f>
        <v>Men's</v>
      </c>
      <c r="E1611" s="113">
        <f>IFERROR(IF(Table10[[#This Row],[Year]]&gt;0,$E$1-Table10[[#This Row],[Year]],0),"")</f>
        <v>24</v>
      </c>
      <c r="F1611" s="113">
        <v>2001</v>
      </c>
      <c r="G1611" s="113">
        <v>10</v>
      </c>
      <c r="H1611" s="113">
        <v>4</v>
      </c>
    </row>
    <row r="1612" spans="1:8">
      <c r="A1612" s="178">
        <v>2610</v>
      </c>
      <c r="B1612" s="185" t="s">
        <v>1736</v>
      </c>
      <c r="C1612" s="179" t="s">
        <v>101</v>
      </c>
      <c r="D1612" s="113" t="str">
        <f>IF(Table10[[#This Row],[Current Age]]&gt;19,"Men's",IF(E1612&gt;15,"U19",IF(E1612&gt;13,"U15",IF(E1612&gt;11,"U13",IF(E1612&gt;0,"U11",0)))))</f>
        <v>Men's</v>
      </c>
      <c r="E1612" s="113">
        <f>IFERROR(IF(Table10[[#This Row],[Year]]&gt;0,$E$1-Table10[[#This Row],[Year]],0),"")</f>
        <v>56</v>
      </c>
      <c r="F1612" s="113">
        <v>1969</v>
      </c>
    </row>
    <row r="1613" spans="1:8">
      <c r="A1613" s="18">
        <v>2611</v>
      </c>
      <c r="B1613" s="186" t="s">
        <v>1737</v>
      </c>
      <c r="C1613" s="17" t="s">
        <v>101</v>
      </c>
      <c r="D1613" s="113" t="str">
        <f>IF(Table10[[#This Row],[Current Age]]&gt;19,"Men's",IF(E1613&gt;15,"U19",IF(E1613&gt;13,"U15",IF(E1613&gt;11,"U13",IF(E1613&gt;0,"U11",0)))))</f>
        <v>Men's</v>
      </c>
      <c r="E1613" s="113">
        <f>IFERROR(IF(Table10[[#This Row],[Year]]&gt;0,$E$1-Table10[[#This Row],[Year]],0),"")</f>
        <v>47</v>
      </c>
      <c r="F1613" s="113">
        <v>1978</v>
      </c>
      <c r="G1613" s="113">
        <v>1</v>
      </c>
      <c r="H1613" s="113">
        <v>14</v>
      </c>
    </row>
    <row r="1614" spans="1:8">
      <c r="A1614" s="178">
        <v>2612</v>
      </c>
      <c r="B1614" s="185" t="s">
        <v>1738</v>
      </c>
      <c r="C1614" s="179" t="s">
        <v>101</v>
      </c>
      <c r="D1614" s="113" t="str">
        <f>IF(Table10[[#This Row],[Current Age]]&gt;19,"Men's",IF(E1614&gt;15,"U19",IF(E1614&gt;13,"U15",IF(E1614&gt;11,"U13",IF(E1614&gt;0,"U11",0)))))</f>
        <v>Men's</v>
      </c>
      <c r="E1614" s="113">
        <f>IFERROR(IF(Table10[[#This Row],[Year]]&gt;0,$E$1-Table10[[#This Row],[Year]],0),"")</f>
        <v>56</v>
      </c>
      <c r="F1614" s="113">
        <v>1969</v>
      </c>
      <c r="G1614" s="113">
        <v>2</v>
      </c>
      <c r="H1614" s="113">
        <v>20</v>
      </c>
    </row>
    <row r="1615" spans="1:8">
      <c r="A1615" s="18">
        <v>2613</v>
      </c>
      <c r="B1615" s="186" t="s">
        <v>1739</v>
      </c>
      <c r="C1615" s="17" t="s">
        <v>101</v>
      </c>
      <c r="D1615" s="113" t="str">
        <f>IF(Table10[[#This Row],[Current Age]]&gt;19,"Men's",IF(E1615&gt;15,"U19",IF(E1615&gt;13,"U15",IF(E1615&gt;11,"U13",IF(E1615&gt;0,"U11",0)))))</f>
        <v>Men's</v>
      </c>
      <c r="E1615" s="113">
        <f>IFERROR(IF(Table10[[#This Row],[Year]]&gt;0,$E$1-Table10[[#This Row],[Year]],0),"")</f>
        <v>56</v>
      </c>
      <c r="F1615" s="113">
        <v>1969</v>
      </c>
      <c r="G1615" s="113">
        <v>8</v>
      </c>
      <c r="H1615" s="113">
        <v>3</v>
      </c>
    </row>
    <row r="1616" spans="1:8">
      <c r="A1616" s="178">
        <v>2614</v>
      </c>
      <c r="B1616" s="204" t="s">
        <v>1740</v>
      </c>
      <c r="C1616" s="179" t="s">
        <v>17</v>
      </c>
      <c r="D1616" s="113" t="str">
        <f>IF(Table10[[#This Row],[Current Age]]&gt;19,"Men's",IF(E1616&gt;15,"U19",IF(E1616&gt;13,"U15",IF(E1616&gt;11,"U13",IF(E1616&gt;0,"U11",0)))))</f>
        <v>Men's</v>
      </c>
      <c r="E1616" s="113">
        <f>IFERROR(IF(Table10[[#This Row],[Year]]&gt;0,$E$1-Table10[[#This Row],[Year]],0),"")</f>
        <v>50</v>
      </c>
      <c r="F1616" s="113">
        <v>1975</v>
      </c>
      <c r="G1616" s="113">
        <v>6</v>
      </c>
      <c r="H1616" s="113">
        <v>25</v>
      </c>
    </row>
    <row r="1617" spans="1:8">
      <c r="A1617" s="18">
        <v>2615</v>
      </c>
      <c r="B1617" s="186" t="s">
        <v>1741</v>
      </c>
      <c r="C1617" s="17" t="s">
        <v>101</v>
      </c>
      <c r="D1617" s="113">
        <f>IF(Table10[[#This Row],[Current Age]]&gt;19,"Men's",IF(E1617&gt;15,"U19",IF(E1617&gt;13,"U15",IF(E1617&gt;11,"U13",IF(E1617&gt;0,"U11",0)))))</f>
        <v>0</v>
      </c>
      <c r="E1617" s="113">
        <f>IFERROR(IF(Table10[[#This Row],[Year]]&gt;0,$E$1-Table10[[#This Row],[Year]],0),"")</f>
        <v>0</v>
      </c>
    </row>
    <row r="1618" spans="1:8">
      <c r="A1618" s="178">
        <v>2616</v>
      </c>
      <c r="B1618" s="191" t="s">
        <v>1742</v>
      </c>
      <c r="C1618" s="179" t="s">
        <v>68</v>
      </c>
      <c r="D1618" s="113">
        <f>IF(Table10[[#This Row],[Current Age]]&gt;19,"Men's",IF(E1618&gt;15,"U19",IF(E1618&gt;13,"U15",IF(E1618&gt;11,"U13",IF(E1618&gt;0,"U11",0)))))</f>
        <v>0</v>
      </c>
      <c r="E1618" s="113">
        <f>IFERROR(IF(Table10[[#This Row],[Year]]&gt;0,$E$1-Table10[[#This Row],[Year]],0),"")</f>
        <v>0</v>
      </c>
    </row>
    <row r="1619" spans="1:8">
      <c r="A1619" s="18">
        <v>2617</v>
      </c>
      <c r="B1619" s="186" t="s">
        <v>1743</v>
      </c>
      <c r="C1619" s="17" t="s">
        <v>101</v>
      </c>
      <c r="D1619" s="113">
        <f>IF(Table10[[#This Row],[Current Age]]&gt;19,"Men's",IF(E1619&gt;15,"U19",IF(E1619&gt;13,"U15",IF(E1619&gt;11,"U13",IF(E1619&gt;0,"U11",0)))))</f>
        <v>0</v>
      </c>
      <c r="E1619" s="113">
        <f>IFERROR(IF(Table10[[#This Row],[Year]]&gt;0,$E$1-Table10[[#This Row],[Year]],0),"")</f>
        <v>0</v>
      </c>
    </row>
    <row r="1620" spans="1:8">
      <c r="A1620" s="178">
        <v>2618</v>
      </c>
      <c r="B1620" s="191" t="s">
        <v>1744</v>
      </c>
      <c r="C1620" s="179" t="s">
        <v>68</v>
      </c>
      <c r="D1620" s="113" t="str">
        <f>IF(Table10[[#This Row],[Current Age]]&gt;19,"Men's",IF(E1620&gt;15,"U19",IF(E1620&gt;13,"U15",IF(E1620&gt;11,"U13",IF(E1620&gt;0,"U11",0)))))</f>
        <v>Men's</v>
      </c>
      <c r="E1620" s="113">
        <f>IFERROR(IF(Table10[[#This Row],[Year]]&gt;0,$E$1-Table10[[#This Row],[Year]],0),"")</f>
        <v>47</v>
      </c>
      <c r="F1620" s="188">
        <v>1978</v>
      </c>
      <c r="G1620" s="188">
        <v>8</v>
      </c>
      <c r="H1620" s="188">
        <v>15</v>
      </c>
    </row>
    <row r="1621" spans="1:8">
      <c r="A1621" s="18">
        <v>2619</v>
      </c>
      <c r="B1621" s="186" t="s">
        <v>1745</v>
      </c>
      <c r="C1621" s="17" t="s">
        <v>68</v>
      </c>
      <c r="D1621" s="113">
        <f>IF(Table10[[#This Row],[Current Age]]&gt;19,"Men's",IF(E1621&gt;15,"U19",IF(E1621&gt;13,"U15",IF(E1621&gt;11,"U13",IF(E1621&gt;0,"U11",0)))))</f>
        <v>0</v>
      </c>
      <c r="E1621" s="113">
        <f>IFERROR(IF(Table10[[#This Row],[Year]]&gt;0,$E$1-Table10[[#This Row],[Year]],0),"")</f>
        <v>0</v>
      </c>
    </row>
    <row r="1622" spans="1:8">
      <c r="A1622" s="178">
        <v>2620</v>
      </c>
      <c r="B1622" s="191" t="s">
        <v>1746</v>
      </c>
      <c r="C1622" s="179" t="s">
        <v>68</v>
      </c>
      <c r="D1622" s="113">
        <f>IF(Table10[[#This Row],[Current Age]]&gt;19,"Men's",IF(E1622&gt;15,"U19",IF(E1622&gt;13,"U15",IF(E1622&gt;11,"U13",IF(E1622&gt;0,"U11",0)))))</f>
        <v>0</v>
      </c>
      <c r="E1622" s="113">
        <f>IFERROR(IF(Table10[[#This Row],[Year]]&gt;0,$E$1-Table10[[#This Row],[Year]],0),"")</f>
        <v>0</v>
      </c>
    </row>
    <row r="1623" spans="1:8">
      <c r="A1623" s="18">
        <v>2621</v>
      </c>
      <c r="B1623" s="186" t="s">
        <v>1747</v>
      </c>
      <c r="C1623" s="17" t="s">
        <v>1748</v>
      </c>
      <c r="D1623" s="113">
        <f>IF(Table10[[#This Row],[Current Age]]&gt;19,"Men's",IF(E1623&gt;15,"U19",IF(E1623&gt;13,"U15",IF(E1623&gt;11,"U13",IF(E1623&gt;0,"U11",0)))))</f>
        <v>0</v>
      </c>
      <c r="E1623" s="113">
        <f>IFERROR(IF(Table10[[#This Row],[Year]]&gt;0,$E$1-Table10[[#This Row],[Year]],0),"")</f>
        <v>0</v>
      </c>
    </row>
    <row r="1624" spans="1:8">
      <c r="A1624" s="178">
        <v>2622</v>
      </c>
      <c r="B1624" s="185" t="s">
        <v>1749</v>
      </c>
      <c r="C1624" s="179" t="s">
        <v>101</v>
      </c>
      <c r="D1624" s="113">
        <f>IF(Table10[[#This Row],[Current Age]]&gt;19,"Men's",IF(E1624&gt;15,"U19",IF(E1624&gt;13,"U15",IF(E1624&gt;11,"U13",IF(E1624&gt;0,"U11",0)))))</f>
        <v>0</v>
      </c>
      <c r="E1624" s="113">
        <f>IFERROR(IF(Table10[[#This Row],[Year]]&gt;0,$E$1-Table10[[#This Row],[Year]],0),"")</f>
        <v>0</v>
      </c>
    </row>
    <row r="1625" spans="1:8">
      <c r="A1625" s="18">
        <v>2623</v>
      </c>
      <c r="B1625" s="192" t="s">
        <v>1750</v>
      </c>
      <c r="C1625" s="17" t="s">
        <v>1748</v>
      </c>
      <c r="D1625" s="113">
        <f>IF(Table10[[#This Row],[Current Age]]&gt;19,"Men's",IF(E1625&gt;15,"U19",IF(E1625&gt;13,"U15",IF(E1625&gt;11,"U13",IF(E1625&gt;0,"U11",0)))))</f>
        <v>0</v>
      </c>
      <c r="E1625" s="113">
        <f>IFERROR(IF(Table10[[#This Row],[Year]]&gt;0,$E$1-Table10[[#This Row],[Year]],0),"")</f>
        <v>0</v>
      </c>
    </row>
    <row r="1626" spans="1:8">
      <c r="A1626" s="178">
        <v>2624</v>
      </c>
      <c r="B1626" s="191" t="s">
        <v>1751</v>
      </c>
      <c r="C1626" s="179" t="s">
        <v>1748</v>
      </c>
      <c r="D1626" s="113">
        <f>IF(Table10[[#This Row],[Current Age]]&gt;19,"Men's",IF(E1626&gt;15,"U19",IF(E1626&gt;13,"U15",IF(E1626&gt;11,"U13",IF(E1626&gt;0,"U11",0)))))</f>
        <v>0</v>
      </c>
      <c r="E1626" s="113">
        <f>IFERROR(IF(Table10[[#This Row],[Year]]&gt;0,$E$1-Table10[[#This Row],[Year]],0),"")</f>
        <v>0</v>
      </c>
    </row>
    <row r="1627" spans="1:8">
      <c r="A1627" s="18">
        <v>2625</v>
      </c>
      <c r="B1627" s="186" t="s">
        <v>1752</v>
      </c>
      <c r="C1627" s="17" t="s">
        <v>101</v>
      </c>
      <c r="D1627" s="113">
        <f>IF(Table10[[#This Row],[Current Age]]&gt;19,"Men's",IF(E1627&gt;15,"U19",IF(E1627&gt;13,"U15",IF(E1627&gt;11,"U13",IF(E1627&gt;0,"U11",0)))))</f>
        <v>0</v>
      </c>
      <c r="E1627" s="113">
        <f>IFERROR(IF(Table10[[#This Row],[Year]]&gt;0,$E$1-Table10[[#This Row],[Year]],0),"")</f>
        <v>0</v>
      </c>
    </row>
    <row r="1628" spans="1:8">
      <c r="A1628" s="178">
        <v>2626</v>
      </c>
      <c r="B1628" s="185" t="s">
        <v>1753</v>
      </c>
      <c r="C1628" s="179" t="s">
        <v>101</v>
      </c>
      <c r="D1628" s="113">
        <f>IF(Table10[[#This Row],[Current Age]]&gt;19,"Men's",IF(E1628&gt;15,"U19",IF(E1628&gt;13,"U15",IF(E1628&gt;11,"U13",IF(E1628&gt;0,"U11",0)))))</f>
        <v>0</v>
      </c>
      <c r="E1628" s="113">
        <f>IFERROR(IF(Table10[[#This Row],[Year]]&gt;0,$E$1-Table10[[#This Row],[Year]],0),"")</f>
        <v>0</v>
      </c>
    </row>
    <row r="1629" spans="1:8">
      <c r="A1629" s="18">
        <v>2627</v>
      </c>
      <c r="B1629" s="186" t="s">
        <v>1754</v>
      </c>
      <c r="C1629" s="17" t="s">
        <v>101</v>
      </c>
      <c r="D1629" s="113">
        <f>IF(Table10[[#This Row],[Current Age]]&gt;19,"Men's",IF(E1629&gt;15,"U19",IF(E1629&gt;13,"U15",IF(E1629&gt;11,"U13",IF(E1629&gt;0,"U11",0)))))</f>
        <v>0</v>
      </c>
      <c r="E1629" s="113">
        <f>IFERROR(IF(Table10[[#This Row],[Year]]&gt;0,$E$1-Table10[[#This Row],[Year]],0),"")</f>
        <v>0</v>
      </c>
    </row>
    <row r="1630" spans="1:8">
      <c r="A1630" s="178">
        <v>2628</v>
      </c>
      <c r="B1630" s="185" t="s">
        <v>1755</v>
      </c>
      <c r="C1630" s="179" t="s">
        <v>101</v>
      </c>
      <c r="D1630" s="113">
        <f>IF(Table10[[#This Row],[Current Age]]&gt;19,"Men's",IF(E1630&gt;15,"U19",IF(E1630&gt;13,"U15",IF(E1630&gt;11,"U13",IF(E1630&gt;0,"U11",0)))))</f>
        <v>0</v>
      </c>
      <c r="E1630" s="113">
        <f>IFERROR(IF(Table10[[#This Row],[Year]]&gt;0,$E$1-Table10[[#This Row],[Year]],0),"")</f>
        <v>0</v>
      </c>
    </row>
    <row r="1631" spans="1:8">
      <c r="A1631" s="18">
        <v>2629</v>
      </c>
      <c r="B1631" s="186" t="s">
        <v>1756</v>
      </c>
      <c r="C1631" s="17" t="s">
        <v>101</v>
      </c>
      <c r="D1631" s="113">
        <f>IF(Table10[[#This Row],[Current Age]]&gt;19,"Men's",IF(E1631&gt;15,"U19",IF(E1631&gt;13,"U15",IF(E1631&gt;11,"U13",IF(E1631&gt;0,"U11",0)))))</f>
        <v>0</v>
      </c>
      <c r="E1631" s="113">
        <f>IFERROR(IF(Table10[[#This Row],[Year]]&gt;0,$E$1-Table10[[#This Row],[Year]],0),"")</f>
        <v>0</v>
      </c>
    </row>
    <row r="1632" spans="1:8">
      <c r="A1632" s="178">
        <v>2630</v>
      </c>
      <c r="B1632" s="185" t="s">
        <v>1757</v>
      </c>
      <c r="C1632" s="179" t="s">
        <v>101</v>
      </c>
      <c r="D1632" s="113">
        <f>IF(Table10[[#This Row],[Current Age]]&gt;19,"Men's",IF(E1632&gt;15,"U19",IF(E1632&gt;13,"U15",IF(E1632&gt;11,"U13",IF(E1632&gt;0,"U11",0)))))</f>
        <v>0</v>
      </c>
      <c r="E1632" s="113">
        <f>IFERROR(IF(Table10[[#This Row],[Year]]&gt;0,$E$1-Table10[[#This Row],[Year]],0),"")</f>
        <v>0</v>
      </c>
    </row>
    <row r="1633" spans="1:8">
      <c r="A1633" s="18">
        <v>2631</v>
      </c>
      <c r="B1633" s="186" t="s">
        <v>1758</v>
      </c>
      <c r="C1633" s="17" t="s">
        <v>160</v>
      </c>
      <c r="D1633" s="113">
        <f>IF(Table10[[#This Row],[Current Age]]&gt;19,"Men's",IF(E1633&gt;15,"U19",IF(E1633&gt;13,"U15",IF(E1633&gt;11,"U13",IF(E1633&gt;0,"U11",0)))))</f>
        <v>0</v>
      </c>
      <c r="E1633" s="113">
        <f>IFERROR(IF(Table10[[#This Row],[Year]]&gt;0,$E$1-Table10[[#This Row],[Year]],0),"")</f>
        <v>0</v>
      </c>
    </row>
    <row r="1634" spans="1:8">
      <c r="A1634" s="178">
        <v>2632</v>
      </c>
      <c r="B1634" s="185" t="s">
        <v>1759</v>
      </c>
      <c r="C1634" s="179" t="s">
        <v>160</v>
      </c>
      <c r="D1634" s="113">
        <f>IF(Table10[[#This Row],[Current Age]]&gt;19,"Men's",IF(E1634&gt;15,"U19",IF(E1634&gt;13,"U15",IF(E1634&gt;11,"U13",IF(E1634&gt;0,"U11",0)))))</f>
        <v>0</v>
      </c>
      <c r="E1634" s="113">
        <f>IFERROR(IF(Table10[[#This Row],[Year]]&gt;0,$E$1-Table10[[#This Row],[Year]],0),"")</f>
        <v>0</v>
      </c>
    </row>
    <row r="1635" spans="1:8">
      <c r="A1635" s="18">
        <v>2633</v>
      </c>
      <c r="B1635" s="186" t="s">
        <v>1760</v>
      </c>
      <c r="C1635" s="17" t="s">
        <v>68</v>
      </c>
      <c r="D1635" s="113">
        <f>IF(Table10[[#This Row],[Current Age]]&gt;19,"Men's",IF(E1635&gt;15,"U19",IF(E1635&gt;13,"U15",IF(E1635&gt;11,"U13",IF(E1635&gt;0,"U11",0)))))</f>
        <v>0</v>
      </c>
      <c r="E1635" s="113">
        <f>IFERROR(IF(Table10[[#This Row],[Year]]&gt;0,$E$1-Table10[[#This Row],[Year]],0),"")</f>
        <v>0</v>
      </c>
    </row>
    <row r="1636" spans="1:8">
      <c r="A1636" s="178">
        <v>2634</v>
      </c>
      <c r="B1636" s="185" t="s">
        <v>1761</v>
      </c>
      <c r="C1636" s="179" t="s">
        <v>68</v>
      </c>
      <c r="D1636" s="113">
        <f>IF(Table10[[#This Row],[Current Age]]&gt;19,"Men's",IF(E1636&gt;15,"U19",IF(E1636&gt;13,"U15",IF(E1636&gt;11,"U13",IF(E1636&gt;0,"U11",0)))))</f>
        <v>0</v>
      </c>
      <c r="E1636" s="113">
        <f>IFERROR(IF(Table10[[#This Row],[Year]]&gt;0,$E$1-Table10[[#This Row],[Year]],0),"")</f>
        <v>0</v>
      </c>
    </row>
    <row r="1637" spans="1:8">
      <c r="A1637" s="18">
        <v>2635</v>
      </c>
      <c r="B1637" s="186" t="s">
        <v>1762</v>
      </c>
      <c r="C1637" s="17" t="s">
        <v>68</v>
      </c>
      <c r="D1637" s="113">
        <f>IF(Table10[[#This Row],[Current Age]]&gt;19,"Men's",IF(E1637&gt;15,"U19",IF(E1637&gt;13,"U15",IF(E1637&gt;11,"U13",IF(E1637&gt;0,"U11",0)))))</f>
        <v>0</v>
      </c>
      <c r="E1637" s="113">
        <f>IFERROR(IF(Table10[[#This Row],[Year]]&gt;0,$E$1-Table10[[#This Row],[Year]],0),"")</f>
        <v>0</v>
      </c>
    </row>
    <row r="1638" spans="1:8">
      <c r="A1638" s="178">
        <v>2636</v>
      </c>
      <c r="B1638" s="185" t="s">
        <v>1763</v>
      </c>
      <c r="C1638" s="179" t="s">
        <v>68</v>
      </c>
      <c r="D1638" s="113">
        <f>IF(Table10[[#This Row],[Current Age]]&gt;19,"Men's",IF(E1638&gt;15,"U19",IF(E1638&gt;13,"U15",IF(E1638&gt;11,"U13",IF(E1638&gt;0,"U11",0)))))</f>
        <v>0</v>
      </c>
      <c r="E1638" s="113">
        <f>IFERROR(IF(Table10[[#This Row],[Year]]&gt;0,$E$1-Table10[[#This Row],[Year]],0),"")</f>
        <v>0</v>
      </c>
    </row>
    <row r="1639" spans="1:8">
      <c r="A1639" s="18">
        <v>2637</v>
      </c>
      <c r="B1639" s="186" t="s">
        <v>1764</v>
      </c>
      <c r="C1639" s="17" t="s">
        <v>160</v>
      </c>
      <c r="D1639" s="113">
        <f>IF(Table10[[#This Row],[Current Age]]&gt;19,"Men's",IF(E1639&gt;15,"U19",IF(E1639&gt;13,"U15",IF(E1639&gt;11,"U13",IF(E1639&gt;0,"U11",0)))))</f>
        <v>0</v>
      </c>
      <c r="E1639" s="113">
        <f>IFERROR(IF(Table10[[#This Row],[Year]]&gt;0,$E$1-Table10[[#This Row],[Year]],0),"")</f>
        <v>0</v>
      </c>
    </row>
    <row r="1640" spans="1:8">
      <c r="A1640" s="178">
        <v>2638</v>
      </c>
      <c r="B1640" s="185" t="s">
        <v>1765</v>
      </c>
      <c r="C1640" s="179" t="s">
        <v>160</v>
      </c>
      <c r="D1640" s="113">
        <f>IF(Table10[[#This Row],[Current Age]]&gt;19,"Men's",IF(E1640&gt;15,"U19",IF(E1640&gt;13,"U15",IF(E1640&gt;11,"U13",IF(E1640&gt;0,"U11",0)))))</f>
        <v>0</v>
      </c>
      <c r="E1640" s="113">
        <f>IFERROR(IF(Table10[[#This Row],[Year]]&gt;0,$E$1-Table10[[#This Row],[Year]],0),"")</f>
        <v>0</v>
      </c>
    </row>
    <row r="1641" spans="1:8">
      <c r="A1641" s="18">
        <v>2639</v>
      </c>
      <c r="B1641" s="186" t="s">
        <v>1766</v>
      </c>
      <c r="C1641" s="17" t="s">
        <v>68</v>
      </c>
      <c r="D1641" s="113">
        <f>IF(Table10[[#This Row],[Current Age]]&gt;19,"Men's",IF(E1641&gt;15,"U19",IF(E1641&gt;13,"U15",IF(E1641&gt;11,"U13",IF(E1641&gt;0,"U11",0)))))</f>
        <v>0</v>
      </c>
      <c r="E1641" s="113">
        <f>IFERROR(IF(Table10[[#This Row],[Year]]&gt;0,$E$1-Table10[[#This Row],[Year]],0),"")</f>
        <v>0</v>
      </c>
    </row>
    <row r="1642" spans="1:8">
      <c r="A1642" s="178">
        <v>2640</v>
      </c>
      <c r="B1642" s="185" t="s">
        <v>1767</v>
      </c>
      <c r="C1642" s="179" t="s">
        <v>68</v>
      </c>
      <c r="D1642" s="113" t="str">
        <f>IF(Table10[[#This Row],[Current Age]]&gt;19,"Men's",IF(E1642&gt;15,"U19",IF(E1642&gt;13,"U15",IF(E1642&gt;11,"U13",IF(E1642&gt;0,"U11",0)))))</f>
        <v>Men's</v>
      </c>
      <c r="E1642" s="113">
        <f>IFERROR(IF(Table10[[#This Row],[Year]]&gt;0,$E$1-Table10[[#This Row],[Year]],0),"")</f>
        <v>22</v>
      </c>
      <c r="F1642" s="113">
        <v>2003</v>
      </c>
      <c r="G1642" s="113">
        <v>8</v>
      </c>
      <c r="H1642" s="113">
        <v>16</v>
      </c>
    </row>
    <row r="1643" spans="1:8">
      <c r="A1643" s="18">
        <v>2641</v>
      </c>
      <c r="B1643" s="186" t="s">
        <v>1768</v>
      </c>
      <c r="C1643" s="17" t="s">
        <v>160</v>
      </c>
      <c r="D1643" s="113">
        <f>IF(Table10[[#This Row],[Current Age]]&gt;19,"Men's",IF(E1643&gt;15,"U19",IF(E1643&gt;13,"U15",IF(E1643&gt;11,"U13",IF(E1643&gt;0,"U11",0)))))</f>
        <v>0</v>
      </c>
      <c r="E1643" s="113">
        <f>IFERROR(IF(Table10[[#This Row],[Year]]&gt;0,$E$1-Table10[[#This Row],[Year]],0),"")</f>
        <v>0</v>
      </c>
    </row>
    <row r="1644" spans="1:8">
      <c r="A1644" s="178">
        <v>2642</v>
      </c>
      <c r="B1644" s="185" t="s">
        <v>1769</v>
      </c>
      <c r="C1644" s="179" t="s">
        <v>68</v>
      </c>
      <c r="D1644" s="113">
        <f>IF(Table10[[#This Row],[Current Age]]&gt;19,"Men's",IF(E1644&gt;15,"U19",IF(E1644&gt;13,"U15",IF(E1644&gt;11,"U13",IF(E1644&gt;0,"U11",0)))))</f>
        <v>0</v>
      </c>
      <c r="E1644" s="113">
        <f>IFERROR(IF(Table10[[#This Row],[Year]]&gt;0,$E$1-Table10[[#This Row],[Year]],0),"")</f>
        <v>0</v>
      </c>
    </row>
    <row r="1645" spans="1:8">
      <c r="A1645" s="18">
        <v>2643</v>
      </c>
      <c r="B1645" s="186" t="s">
        <v>1770</v>
      </c>
      <c r="C1645" s="17" t="s">
        <v>68</v>
      </c>
      <c r="D1645" s="113">
        <f>IF(Table10[[#This Row],[Current Age]]&gt;19,"Men's",IF(E1645&gt;15,"U19",IF(E1645&gt;13,"U15",IF(E1645&gt;11,"U13",IF(E1645&gt;0,"U11",0)))))</f>
        <v>0</v>
      </c>
      <c r="E1645" s="113">
        <f>IFERROR(IF(Table10[[#This Row],[Year]]&gt;0,$E$1-Table10[[#This Row],[Year]],0),"")</f>
        <v>0</v>
      </c>
    </row>
    <row r="1646" spans="1:8">
      <c r="A1646" s="178">
        <v>2644</v>
      </c>
      <c r="B1646" s="185" t="s">
        <v>1771</v>
      </c>
      <c r="C1646" s="179" t="s">
        <v>160</v>
      </c>
      <c r="D1646" s="113" t="str">
        <f>IF(Table10[[#This Row],[Current Age]]&gt;19,"Men's",IF(E1646&gt;15,"U19",IF(E1646&gt;13,"U15",IF(E1646&gt;11,"U13",IF(E1646&gt;0,"U11",0)))))</f>
        <v>Men's</v>
      </c>
      <c r="E1646" s="113">
        <f>IFERROR(IF(Table10[[#This Row],[Year]]&gt;0,$E$1-Table10[[#This Row],[Year]],0),"")</f>
        <v>20</v>
      </c>
      <c r="F1646" s="113">
        <v>2005</v>
      </c>
      <c r="G1646" s="113">
        <v>2</v>
      </c>
      <c r="H1646" s="113">
        <v>2</v>
      </c>
    </row>
    <row r="1647" spans="1:8">
      <c r="A1647" s="18">
        <v>2645</v>
      </c>
      <c r="B1647" s="186" t="s">
        <v>1772</v>
      </c>
      <c r="C1647" s="17" t="s">
        <v>160</v>
      </c>
      <c r="D1647" s="113">
        <f>IF(Table10[[#This Row],[Current Age]]&gt;19,"Men's",IF(E1647&gt;15,"U19",IF(E1647&gt;13,"U15",IF(E1647&gt;11,"U13",IF(E1647&gt;0,"U11",0)))))</f>
        <v>0</v>
      </c>
      <c r="E1647" s="113">
        <f>IFERROR(IF(Table10[[#This Row],[Year]]&gt;0,$E$1-Table10[[#This Row],[Year]],0),"")</f>
        <v>0</v>
      </c>
    </row>
    <row r="1648" spans="1:8">
      <c r="A1648" s="178">
        <v>2646</v>
      </c>
      <c r="B1648" s="185" t="s">
        <v>1773</v>
      </c>
      <c r="C1648" s="179" t="s">
        <v>68</v>
      </c>
      <c r="D1648" s="113">
        <f>IF(Table10[[#This Row],[Current Age]]&gt;19,"Men's",IF(E1648&gt;15,"U19",IF(E1648&gt;13,"U15",IF(E1648&gt;11,"U13",IF(E1648&gt;0,"U11",0)))))</f>
        <v>0</v>
      </c>
      <c r="E1648" s="113">
        <f>IFERROR(IF(Table10[[#This Row],[Year]]&gt;0,$E$1-Table10[[#This Row],[Year]],0),"")</f>
        <v>0</v>
      </c>
    </row>
    <row r="1649" spans="1:8">
      <c r="A1649" s="18">
        <v>2647</v>
      </c>
      <c r="B1649" s="186" t="s">
        <v>1774</v>
      </c>
      <c r="C1649" s="17" t="s">
        <v>68</v>
      </c>
      <c r="D1649" s="113">
        <f>IF(Table10[[#This Row],[Current Age]]&gt;19,"Men's",IF(E1649&gt;15,"U19",IF(E1649&gt;13,"U15",IF(E1649&gt;11,"U13",IF(E1649&gt;0,"U11",0)))))</f>
        <v>0</v>
      </c>
      <c r="E1649" s="113">
        <f>IFERROR(IF(Table10[[#This Row],[Year]]&gt;0,$E$1-Table10[[#This Row],[Year]],0),"")</f>
        <v>0</v>
      </c>
    </row>
    <row r="1650" spans="1:8">
      <c r="A1650" s="178">
        <v>2648</v>
      </c>
      <c r="B1650" s="194" t="s">
        <v>1775</v>
      </c>
      <c r="C1650" s="179" t="s">
        <v>68</v>
      </c>
      <c r="D1650" s="113" t="str">
        <f>IF(Table10[[#This Row],[Current Age]]&gt;19,"Men's",IF(E1650&gt;15,"U19",IF(E1650&gt;13,"U15",IF(E1650&gt;11,"U13",IF(E1650&gt;0,"U11",0)))))</f>
        <v>Men's</v>
      </c>
      <c r="E1650" s="113">
        <f>IFERROR(IF(Table10[[#This Row],[Year]]&gt;0,$E$1-Table10[[#This Row],[Year]],0),"")</f>
        <v>39</v>
      </c>
      <c r="F1650" s="188">
        <v>1986</v>
      </c>
      <c r="G1650" s="188">
        <v>3</v>
      </c>
      <c r="H1650" s="188">
        <v>9</v>
      </c>
    </row>
    <row r="1651" spans="1:8">
      <c r="A1651" s="18">
        <v>2649</v>
      </c>
      <c r="B1651" s="186" t="s">
        <v>1776</v>
      </c>
      <c r="C1651" s="17" t="s">
        <v>68</v>
      </c>
      <c r="D1651" s="113">
        <f>IF(Table10[[#This Row],[Current Age]]&gt;19,"Men's",IF(E1651&gt;15,"U19",IF(E1651&gt;13,"U15",IF(E1651&gt;11,"U13",IF(E1651&gt;0,"U11",0)))))</f>
        <v>0</v>
      </c>
      <c r="E1651" s="113">
        <f>IFERROR(IF(Table10[[#This Row],[Year]]&gt;0,$E$1-Table10[[#This Row],[Year]],0),"")</f>
        <v>0</v>
      </c>
    </row>
    <row r="1652" spans="1:8">
      <c r="A1652" s="178">
        <v>2650</v>
      </c>
      <c r="B1652" s="185" t="s">
        <v>1777</v>
      </c>
      <c r="C1652" s="179" t="s">
        <v>68</v>
      </c>
      <c r="D1652" s="113">
        <f>IF(Table10[[#This Row],[Current Age]]&gt;19,"Men's",IF(E1652&gt;15,"U19",IF(E1652&gt;13,"U15",IF(E1652&gt;11,"U13",IF(E1652&gt;0,"U11",0)))))</f>
        <v>0</v>
      </c>
      <c r="E1652" s="113">
        <f>IFERROR(IF(Table10[[#This Row],[Year]]&gt;0,$E$1-Table10[[#This Row],[Year]],0),"")</f>
        <v>0</v>
      </c>
    </row>
    <row r="1653" spans="1:8">
      <c r="A1653" s="18">
        <v>2651</v>
      </c>
      <c r="B1653" s="186" t="s">
        <v>1778</v>
      </c>
      <c r="C1653" s="17" t="s">
        <v>129</v>
      </c>
      <c r="D1653" s="113">
        <f>IF(Table10[[#This Row],[Current Age]]&gt;19,"Men's",IF(E1653&gt;15,"U19",IF(E1653&gt;13,"U15",IF(E1653&gt;11,"U13",IF(E1653&gt;0,"U11",0)))))</f>
        <v>0</v>
      </c>
      <c r="E1653" s="113">
        <f>IFERROR(IF(Table10[[#This Row],[Year]]&gt;0,$E$1-Table10[[#This Row],[Year]],0),"")</f>
        <v>0</v>
      </c>
    </row>
    <row r="1654" spans="1:8">
      <c r="A1654" s="178">
        <v>2652</v>
      </c>
      <c r="B1654" s="185" t="s">
        <v>1779</v>
      </c>
      <c r="C1654" s="179" t="s">
        <v>25</v>
      </c>
      <c r="D1654" s="113">
        <f>IF(Table10[[#This Row],[Current Age]]&gt;19,"Men's",IF(E1654&gt;15,"U19",IF(E1654&gt;13,"U15",IF(E1654&gt;11,"U13",IF(E1654&gt;0,"U11",0)))))</f>
        <v>0</v>
      </c>
      <c r="E1654" s="113">
        <f>IFERROR(IF(Table10[[#This Row],[Year]]&gt;0,$E$1-Table10[[#This Row],[Year]],0),"")</f>
        <v>0</v>
      </c>
    </row>
    <row r="1655" spans="1:8">
      <c r="A1655" s="18">
        <v>2653</v>
      </c>
      <c r="B1655" s="186" t="s">
        <v>1780</v>
      </c>
      <c r="C1655" s="17" t="s">
        <v>101</v>
      </c>
      <c r="D1655" s="113">
        <f>IF(Table10[[#This Row],[Current Age]]&gt;19,"Men's",IF(E1655&gt;15,"U19",IF(E1655&gt;13,"U15",IF(E1655&gt;11,"U13",IF(E1655&gt;0,"U11",0)))))</f>
        <v>0</v>
      </c>
      <c r="E1655" s="113">
        <f>IFERROR(IF(Table10[[#This Row],[Year]]&gt;0,$E$1-Table10[[#This Row],[Year]],0),"")</f>
        <v>0</v>
      </c>
    </row>
    <row r="1656" spans="1:8">
      <c r="A1656" s="178">
        <v>2654</v>
      </c>
      <c r="B1656" s="185" t="s">
        <v>1781</v>
      </c>
      <c r="C1656" s="179" t="s">
        <v>25</v>
      </c>
      <c r="D1656" s="113" t="str">
        <f>IF(Table10[[#This Row],[Current Age]]&gt;19,"Men's",IF(E1656&gt;15,"U19",IF(E1656&gt;13,"U15",IF(E1656&gt;11,"U13",IF(E1656&gt;0,"U11",0)))))</f>
        <v>U19</v>
      </c>
      <c r="E1656" s="113">
        <f>IFERROR(IF(Table10[[#This Row],[Year]]&gt;0,$E$1-Table10[[#This Row],[Year]],0),"")</f>
        <v>17</v>
      </c>
      <c r="F1656" s="113">
        <v>2008</v>
      </c>
      <c r="G1656" s="113">
        <v>12</v>
      </c>
      <c r="H1656" s="113">
        <v>1</v>
      </c>
    </row>
    <row r="1657" spans="1:8">
      <c r="A1657" s="18">
        <v>2655</v>
      </c>
      <c r="B1657" s="186" t="s">
        <v>1782</v>
      </c>
      <c r="C1657" s="17"/>
      <c r="D1657" s="113">
        <f>IF(Table10[[#This Row],[Current Age]]&gt;19,"Men's",IF(E1657&gt;15,"U19",IF(E1657&gt;13,"U15",IF(E1657&gt;11,"U13",IF(E1657&gt;0,"U11",0)))))</f>
        <v>0</v>
      </c>
      <c r="E1657" s="113">
        <f>IFERROR(IF(Table10[[#This Row],[Year]]&gt;0,$E$1-Table10[[#This Row],[Year]],0),"")</f>
        <v>0</v>
      </c>
    </row>
    <row r="1658" spans="1:8">
      <c r="A1658" s="178">
        <v>2656</v>
      </c>
      <c r="B1658" s="185" t="s">
        <v>1783</v>
      </c>
      <c r="C1658" s="179"/>
      <c r="D1658" s="113">
        <f>IF(Table10[[#This Row],[Current Age]]&gt;19,"Men's",IF(E1658&gt;15,"U19",IF(E1658&gt;13,"U15",IF(E1658&gt;11,"U13",IF(E1658&gt;0,"U11",0)))))</f>
        <v>0</v>
      </c>
      <c r="E1658" s="113">
        <f>IFERROR(IF(Table10[[#This Row],[Year]]&gt;0,$E$1-Table10[[#This Row],[Year]],0),"")</f>
        <v>0</v>
      </c>
    </row>
    <row r="1659" spans="1:8">
      <c r="A1659" s="18">
        <v>2657</v>
      </c>
      <c r="B1659" s="186" t="s">
        <v>1784</v>
      </c>
      <c r="C1659" s="17"/>
      <c r="D1659" s="113">
        <f>IF(Table10[[#This Row],[Current Age]]&gt;19,"Men's",IF(E1659&gt;15,"U19",IF(E1659&gt;13,"U15",IF(E1659&gt;11,"U13",IF(E1659&gt;0,"U11",0)))))</f>
        <v>0</v>
      </c>
      <c r="E1659" s="113">
        <f>IFERROR(IF(Table10[[#This Row],[Year]]&gt;0,$E$1-Table10[[#This Row],[Year]],0),"")</f>
        <v>0</v>
      </c>
    </row>
    <row r="1660" spans="1:8">
      <c r="A1660" s="178">
        <v>2658</v>
      </c>
      <c r="B1660" s="185" t="s">
        <v>1785</v>
      </c>
      <c r="C1660" s="179"/>
      <c r="D1660" s="113">
        <f>IF(Table10[[#This Row],[Current Age]]&gt;19,"Men's",IF(E1660&gt;15,"U19",IF(E1660&gt;13,"U15",IF(E1660&gt;11,"U13",IF(E1660&gt;0,"U11",0)))))</f>
        <v>0</v>
      </c>
      <c r="E1660" s="113">
        <f>IFERROR(IF(Table10[[#This Row],[Year]]&gt;0,$E$1-Table10[[#This Row],[Year]],0),"")</f>
        <v>0</v>
      </c>
    </row>
    <row r="1661" spans="1:8">
      <c r="A1661" s="18">
        <v>2659</v>
      </c>
      <c r="B1661" s="186" t="s">
        <v>1786</v>
      </c>
      <c r="C1661" s="17"/>
      <c r="D1661" s="113">
        <f>IF(Table10[[#This Row],[Current Age]]&gt;19,"Men's",IF(E1661&gt;15,"U19",IF(E1661&gt;13,"U15",IF(E1661&gt;11,"U13",IF(E1661&gt;0,"U11",0)))))</f>
        <v>0</v>
      </c>
      <c r="E1661" s="113">
        <f>IFERROR(IF(Table10[[#This Row],[Year]]&gt;0,$E$1-Table10[[#This Row],[Year]],0),"")</f>
        <v>0</v>
      </c>
    </row>
    <row r="1662" spans="1:8">
      <c r="A1662" s="178">
        <v>2660</v>
      </c>
      <c r="B1662" s="185" t="s">
        <v>1787</v>
      </c>
      <c r="C1662" s="179" t="s">
        <v>112</v>
      </c>
      <c r="D1662" s="113">
        <f>IF(Table10[[#This Row],[Current Age]]&gt;19,"Men's",IF(E1662&gt;15,"U19",IF(E1662&gt;13,"U15",IF(E1662&gt;11,"U13",IF(E1662&gt;0,"U11",0)))))</f>
        <v>0</v>
      </c>
      <c r="E1662" s="113">
        <f>IFERROR(IF(Table10[[#This Row],[Year]]&gt;0,$E$1-Table10[[#This Row],[Year]],0),"")</f>
        <v>0</v>
      </c>
    </row>
    <row r="1663" spans="1:8">
      <c r="A1663" s="18">
        <v>2661</v>
      </c>
      <c r="B1663" s="186" t="s">
        <v>1788</v>
      </c>
      <c r="C1663" s="17" t="s">
        <v>25</v>
      </c>
      <c r="D1663" s="113">
        <f>IF(Table10[[#This Row],[Current Age]]&gt;19,"Men's",IF(E1663&gt;15,"U19",IF(E1663&gt;13,"U15",IF(E1663&gt;11,"U13",IF(E1663&gt;0,"U11",0)))))</f>
        <v>0</v>
      </c>
      <c r="E1663" s="113">
        <f>IFERROR(IF(Table10[[#This Row],[Year]]&gt;0,$E$1-Table10[[#This Row],[Year]],0),"")</f>
        <v>0</v>
      </c>
    </row>
    <row r="1664" spans="1:8">
      <c r="A1664" s="178">
        <v>2662</v>
      </c>
      <c r="B1664" s="185" t="s">
        <v>1789</v>
      </c>
      <c r="C1664" s="179" t="s">
        <v>25</v>
      </c>
      <c r="D1664" s="113">
        <f>IF(Table10[[#This Row],[Current Age]]&gt;19,"Men's",IF(E1664&gt;15,"U19",IF(E1664&gt;13,"U15",IF(E1664&gt;11,"U13",IF(E1664&gt;0,"U11",0)))))</f>
        <v>0</v>
      </c>
      <c r="E1664" s="113">
        <f>IFERROR(IF(Table10[[#This Row],[Year]]&gt;0,$E$1-Table10[[#This Row],[Year]],0),"")</f>
        <v>0</v>
      </c>
    </row>
    <row r="1665" spans="1:8">
      <c r="A1665" s="18">
        <v>2663</v>
      </c>
      <c r="B1665" s="186" t="s">
        <v>1790</v>
      </c>
      <c r="C1665" s="17" t="s">
        <v>112</v>
      </c>
      <c r="D1665" s="113" t="str">
        <f>IF(Table10[[#This Row],[Current Age]]&gt;19,"Men's",IF(E1665&gt;15,"U19",IF(E1665&gt;13,"U15",IF(E1665&gt;11,"U13",IF(E1665&gt;0,"U11",0)))))</f>
        <v>U19</v>
      </c>
      <c r="E1665" s="113">
        <f>IFERROR(IF(Table10[[#This Row],[Year]]&gt;0,$E$1-Table10[[#This Row],[Year]],0),"")</f>
        <v>19</v>
      </c>
      <c r="F1665" s="113">
        <v>2006</v>
      </c>
      <c r="G1665" s="113">
        <v>1</v>
      </c>
      <c r="H1665" s="113">
        <v>31</v>
      </c>
    </row>
    <row r="1666" spans="1:8">
      <c r="A1666" s="178">
        <v>2664</v>
      </c>
      <c r="B1666" s="185" t="s">
        <v>1791</v>
      </c>
      <c r="C1666" s="179" t="s">
        <v>112</v>
      </c>
      <c r="D1666" s="113">
        <f>IF(Table10[[#This Row],[Current Age]]&gt;19,"Men's",IF(E1666&gt;15,"U19",IF(E1666&gt;13,"U15",IF(E1666&gt;11,"U13",IF(E1666&gt;0,"U11",0)))))</f>
        <v>0</v>
      </c>
      <c r="E1666" s="113">
        <f>IFERROR(IF(Table10[[#This Row],[Year]]&gt;0,$E$1-Table10[[#This Row],[Year]],0),"")</f>
        <v>0</v>
      </c>
    </row>
    <row r="1667" spans="1:8">
      <c r="A1667" s="18">
        <v>2665</v>
      </c>
      <c r="B1667" s="186" t="s">
        <v>1792</v>
      </c>
      <c r="C1667" s="17" t="s">
        <v>25</v>
      </c>
      <c r="D1667" s="113">
        <f>IF(Table10[[#This Row],[Current Age]]&gt;19,"Men's",IF(E1667&gt;15,"U19",IF(E1667&gt;13,"U15",IF(E1667&gt;11,"U13",IF(E1667&gt;0,"U11",0)))))</f>
        <v>0</v>
      </c>
      <c r="E1667" s="113">
        <f>IFERROR(IF(Table10[[#This Row],[Year]]&gt;0,$E$1-Table10[[#This Row],[Year]],0),"")</f>
        <v>0</v>
      </c>
    </row>
    <row r="1668" spans="1:8">
      <c r="A1668" s="178">
        <v>2666</v>
      </c>
      <c r="B1668" s="185" t="s">
        <v>1793</v>
      </c>
      <c r="C1668" s="179" t="s">
        <v>112</v>
      </c>
      <c r="D1668" s="113">
        <f>IF(Table10[[#This Row],[Current Age]]&gt;19,"Men's",IF(E1668&gt;15,"U19",IF(E1668&gt;13,"U15",IF(E1668&gt;11,"U13",IF(E1668&gt;0,"U11",0)))))</f>
        <v>0</v>
      </c>
      <c r="E1668" s="113">
        <f>IFERROR(IF(Table10[[#This Row],[Year]]&gt;0,$E$1-Table10[[#This Row],[Year]],0),"")</f>
        <v>0</v>
      </c>
    </row>
    <row r="1669" spans="1:8">
      <c r="A1669" s="18">
        <v>2667</v>
      </c>
      <c r="B1669" s="186" t="s">
        <v>1794</v>
      </c>
      <c r="C1669" s="17" t="s">
        <v>25</v>
      </c>
      <c r="D1669" s="113">
        <f>IF(Table10[[#This Row],[Current Age]]&gt;19,"Men's",IF(E1669&gt;15,"U19",IF(E1669&gt;13,"U15",IF(E1669&gt;11,"U13",IF(E1669&gt;0,"U11",0)))))</f>
        <v>0</v>
      </c>
      <c r="E1669" s="113">
        <f>IFERROR(IF(Table10[[#This Row],[Year]]&gt;0,$E$1-Table10[[#This Row],[Year]],0),"")</f>
        <v>0</v>
      </c>
    </row>
    <row r="1670" spans="1:8">
      <c r="A1670" s="178">
        <v>2668</v>
      </c>
      <c r="B1670" s="185" t="s">
        <v>1795</v>
      </c>
      <c r="C1670" s="179" t="s">
        <v>25</v>
      </c>
      <c r="D1670" s="113">
        <f>IF(Table10[[#This Row],[Current Age]]&gt;19,"Men's",IF(E1670&gt;15,"U19",IF(E1670&gt;13,"U15",IF(E1670&gt;11,"U13",IF(E1670&gt;0,"U11",0)))))</f>
        <v>0</v>
      </c>
      <c r="E1670" s="113">
        <f>IFERROR(IF(Table10[[#This Row],[Year]]&gt;0,$E$1-Table10[[#This Row],[Year]],0),"")</f>
        <v>0</v>
      </c>
    </row>
    <row r="1671" spans="1:8">
      <c r="A1671" s="18">
        <v>2669</v>
      </c>
      <c r="B1671" s="186" t="s">
        <v>1796</v>
      </c>
      <c r="C1671" s="17" t="s">
        <v>25</v>
      </c>
      <c r="D1671" s="113">
        <f>IF(Table10[[#This Row],[Current Age]]&gt;19,"Men's",IF(E1671&gt;15,"U19",IF(E1671&gt;13,"U15",IF(E1671&gt;11,"U13",IF(E1671&gt;0,"U11",0)))))</f>
        <v>0</v>
      </c>
      <c r="E1671" s="113">
        <f>IFERROR(IF(Table10[[#This Row],[Year]]&gt;0,$E$1-Table10[[#This Row],[Year]],0),"")</f>
        <v>0</v>
      </c>
    </row>
    <row r="1672" spans="1:8">
      <c r="A1672" s="178">
        <v>2670</v>
      </c>
      <c r="B1672" s="185" t="s">
        <v>1797</v>
      </c>
      <c r="C1672" s="179"/>
      <c r="D1672" s="113">
        <f>IF(Table10[[#This Row],[Current Age]]&gt;19,"Men's",IF(E1672&gt;15,"U19",IF(E1672&gt;13,"U15",IF(E1672&gt;11,"U13",IF(E1672&gt;0,"U11",0)))))</f>
        <v>0</v>
      </c>
      <c r="E1672" s="113">
        <f>IFERROR(IF(Table10[[#This Row],[Year]]&gt;0,$E$1-Table10[[#This Row],[Year]],0),"")</f>
        <v>0</v>
      </c>
    </row>
    <row r="1673" spans="1:8">
      <c r="A1673" s="18">
        <v>2671</v>
      </c>
      <c r="B1673" s="186" t="s">
        <v>1798</v>
      </c>
      <c r="C1673" s="17" t="s">
        <v>25</v>
      </c>
      <c r="D1673" s="113">
        <f>IF(Table10[[#This Row],[Current Age]]&gt;19,"Men's",IF(E1673&gt;15,"U19",IF(E1673&gt;13,"U15",IF(E1673&gt;11,"U13",IF(E1673&gt;0,"U11",0)))))</f>
        <v>0</v>
      </c>
      <c r="E1673" s="113">
        <f>IFERROR(IF(Table10[[#This Row],[Year]]&gt;0,$E$1-Table10[[#This Row],[Year]],0),"")</f>
        <v>0</v>
      </c>
    </row>
    <row r="1674" spans="1:8">
      <c r="A1674" s="178">
        <v>2672</v>
      </c>
      <c r="B1674" s="185" t="s">
        <v>1799</v>
      </c>
      <c r="C1674" s="179" t="s">
        <v>25</v>
      </c>
      <c r="D1674" s="113">
        <f>IF(Table10[[#This Row],[Current Age]]&gt;19,"Men's",IF(E1674&gt;15,"U19",IF(E1674&gt;13,"U15",IF(E1674&gt;11,"U13",IF(E1674&gt;0,"U11",0)))))</f>
        <v>0</v>
      </c>
      <c r="E1674" s="113">
        <f>IFERROR(IF(Table10[[#This Row],[Year]]&gt;0,$E$1-Table10[[#This Row],[Year]],0),"")</f>
        <v>0</v>
      </c>
    </row>
    <row r="1675" spans="1:8">
      <c r="A1675" s="18">
        <v>2673</v>
      </c>
      <c r="B1675" s="186" t="s">
        <v>1800</v>
      </c>
      <c r="C1675" s="17" t="s">
        <v>25</v>
      </c>
      <c r="D1675" s="113">
        <f>IF(Table10[[#This Row],[Current Age]]&gt;19,"Men's",IF(E1675&gt;15,"U19",IF(E1675&gt;13,"U15",IF(E1675&gt;11,"U13",IF(E1675&gt;0,"U11",0)))))</f>
        <v>0</v>
      </c>
      <c r="E1675" s="113">
        <f>IFERROR(IF(Table10[[#This Row],[Year]]&gt;0,$E$1-Table10[[#This Row],[Year]],0),"")</f>
        <v>0</v>
      </c>
    </row>
    <row r="1676" spans="1:8">
      <c r="A1676" s="178">
        <v>2674</v>
      </c>
      <c r="B1676" s="185" t="s">
        <v>1801</v>
      </c>
      <c r="C1676" s="179" t="s">
        <v>25</v>
      </c>
      <c r="D1676" s="113">
        <f>IF(Table10[[#This Row],[Current Age]]&gt;19,"Men's",IF(E1676&gt;15,"U19",IF(E1676&gt;13,"U15",IF(E1676&gt;11,"U13",IF(E1676&gt;0,"U11",0)))))</f>
        <v>0</v>
      </c>
      <c r="E1676" s="113">
        <f>IFERROR(IF(Table10[[#This Row],[Year]]&gt;0,$E$1-Table10[[#This Row],[Year]],0),"")</f>
        <v>0</v>
      </c>
    </row>
    <row r="1677" spans="1:8">
      <c r="A1677" s="18">
        <v>2675</v>
      </c>
      <c r="B1677" s="186" t="s">
        <v>1802</v>
      </c>
      <c r="C1677" s="17" t="s">
        <v>25</v>
      </c>
      <c r="D1677" s="113">
        <f>IF(Table10[[#This Row],[Current Age]]&gt;19,"Men's",IF(E1677&gt;15,"U19",IF(E1677&gt;13,"U15",IF(E1677&gt;11,"U13",IF(E1677&gt;0,"U11",0)))))</f>
        <v>0</v>
      </c>
      <c r="E1677" s="113">
        <f>IFERROR(IF(Table10[[#This Row],[Year]]&gt;0,$E$1-Table10[[#This Row],[Year]],0),"")</f>
        <v>0</v>
      </c>
    </row>
    <row r="1678" spans="1:8">
      <c r="A1678" s="178">
        <v>2676</v>
      </c>
      <c r="B1678" s="185" t="s">
        <v>1803</v>
      </c>
      <c r="C1678" s="179" t="s">
        <v>25</v>
      </c>
      <c r="D1678" s="113">
        <f>IF(Table10[[#This Row],[Current Age]]&gt;19,"Men's",IF(E1678&gt;15,"U19",IF(E1678&gt;13,"U15",IF(E1678&gt;11,"U13",IF(E1678&gt;0,"U11",0)))))</f>
        <v>0</v>
      </c>
      <c r="E1678" s="113">
        <f>IFERROR(IF(Table10[[#This Row],[Year]]&gt;0,$E$1-Table10[[#This Row],[Year]],0),"")</f>
        <v>0</v>
      </c>
    </row>
    <row r="1679" spans="1:8">
      <c r="A1679" s="18">
        <v>2677</v>
      </c>
      <c r="B1679" s="186" t="s">
        <v>1804</v>
      </c>
      <c r="C1679" s="17" t="s">
        <v>25</v>
      </c>
      <c r="D1679" s="113">
        <f>IF(Table10[[#This Row],[Current Age]]&gt;19,"Men's",IF(E1679&gt;15,"U19",IF(E1679&gt;13,"U15",IF(E1679&gt;11,"U13",IF(E1679&gt;0,"U11",0)))))</f>
        <v>0</v>
      </c>
      <c r="E1679" s="113">
        <f>IFERROR(IF(Table10[[#This Row],[Year]]&gt;0,$E$1-Table10[[#This Row],[Year]],0),"")</f>
        <v>0</v>
      </c>
    </row>
    <row r="1680" spans="1:8">
      <c r="A1680" s="178">
        <v>2678</v>
      </c>
      <c r="B1680" s="185" t="s">
        <v>1805</v>
      </c>
      <c r="C1680" s="179" t="s">
        <v>25</v>
      </c>
      <c r="D1680" s="113" t="str">
        <f>IF(Table10[[#This Row],[Current Age]]&gt;19,"Men's",IF(E1680&gt;15,"U19",IF(E1680&gt;13,"U15",IF(E1680&gt;11,"U13",IF(E1680&gt;0,"U11",0)))))</f>
        <v>Men's</v>
      </c>
      <c r="E1680" s="113">
        <f>IFERROR(IF(Table10[[#This Row],[Year]]&gt;0,$E$1-Table10[[#This Row],[Year]],0),"")</f>
        <v>20</v>
      </c>
      <c r="F1680" s="113">
        <v>2005</v>
      </c>
      <c r="G1680" s="113">
        <v>6</v>
      </c>
      <c r="H1680" s="113">
        <v>12</v>
      </c>
    </row>
    <row r="1681" spans="1:8">
      <c r="A1681" s="18">
        <v>2679</v>
      </c>
      <c r="B1681" s="186" t="s">
        <v>1806</v>
      </c>
      <c r="C1681" s="17" t="s">
        <v>25</v>
      </c>
      <c r="D1681" s="113">
        <f>IF(Table10[[#This Row],[Current Age]]&gt;19,"Men's",IF(E1681&gt;15,"U19",IF(E1681&gt;13,"U15",IF(E1681&gt;11,"U13",IF(E1681&gt;0,"U11",0)))))</f>
        <v>0</v>
      </c>
      <c r="E1681" s="113">
        <f>IFERROR(IF(Table10[[#This Row],[Year]]&gt;0,$E$1-Table10[[#This Row],[Year]],0),"")</f>
        <v>0</v>
      </c>
    </row>
    <row r="1682" spans="1:8">
      <c r="A1682" s="178">
        <v>2680</v>
      </c>
      <c r="B1682" s="185" t="s">
        <v>1807</v>
      </c>
      <c r="C1682" s="179" t="s">
        <v>112</v>
      </c>
      <c r="D1682" s="113">
        <f>IF(Table10[[#This Row],[Current Age]]&gt;19,"Men's",IF(E1682&gt;15,"U19",IF(E1682&gt;13,"U15",IF(E1682&gt;11,"U13",IF(E1682&gt;0,"U11",0)))))</f>
        <v>0</v>
      </c>
      <c r="E1682" s="113">
        <f>IFERROR(IF(Table10[[#This Row],[Year]]&gt;0,$E$1-Table10[[#This Row],[Year]],0),"")</f>
        <v>0</v>
      </c>
    </row>
    <row r="1683" spans="1:8">
      <c r="A1683" s="18">
        <v>2681</v>
      </c>
      <c r="B1683" s="186" t="s">
        <v>1808</v>
      </c>
      <c r="C1683" s="17" t="s">
        <v>1809</v>
      </c>
      <c r="D1683" s="113">
        <f>IF(Table10[[#This Row],[Current Age]]&gt;19,"Men's",IF(E1683&gt;15,"U19",IF(E1683&gt;13,"U15",IF(E1683&gt;11,"U13",IF(E1683&gt;0,"U11",0)))))</f>
        <v>0</v>
      </c>
      <c r="E1683" s="113">
        <f>IFERROR(IF(Table10[[#This Row],[Year]]&gt;0,$E$1-Table10[[#This Row],[Year]],0),"")</f>
        <v>0</v>
      </c>
    </row>
    <row r="1684" spans="1:8">
      <c r="A1684" s="178">
        <v>2682</v>
      </c>
      <c r="B1684" s="185" t="s">
        <v>1810</v>
      </c>
      <c r="C1684" s="179" t="s">
        <v>25</v>
      </c>
      <c r="D1684" s="113">
        <f>IF(Table10[[#This Row],[Current Age]]&gt;19,"Men's",IF(E1684&gt;15,"U19",IF(E1684&gt;13,"U15",IF(E1684&gt;11,"U13",IF(E1684&gt;0,"U11",0)))))</f>
        <v>0</v>
      </c>
      <c r="E1684" s="113">
        <f>IFERROR(IF(Table10[[#This Row],[Year]]&gt;0,$E$1-Table10[[#This Row],[Year]],0),"")</f>
        <v>0</v>
      </c>
    </row>
    <row r="1685" spans="1:8">
      <c r="A1685" s="18">
        <v>2683</v>
      </c>
      <c r="B1685" s="186" t="s">
        <v>1811</v>
      </c>
      <c r="C1685" s="17" t="s">
        <v>25</v>
      </c>
      <c r="D1685" s="113">
        <f>IF(Table10[[#This Row],[Current Age]]&gt;19,"Men's",IF(E1685&gt;15,"U19",IF(E1685&gt;13,"U15",IF(E1685&gt;11,"U13",IF(E1685&gt;0,"U11",0)))))</f>
        <v>0</v>
      </c>
      <c r="E1685" s="113">
        <f>IFERROR(IF(Table10[[#This Row],[Year]]&gt;0,$E$1-Table10[[#This Row],[Year]],0),"")</f>
        <v>0</v>
      </c>
    </row>
    <row r="1686" spans="1:8">
      <c r="A1686" s="178">
        <v>2684</v>
      </c>
      <c r="B1686" s="185" t="s">
        <v>1812</v>
      </c>
      <c r="C1686" s="179" t="s">
        <v>112</v>
      </c>
      <c r="D1686" s="113">
        <f>IF(Table10[[#This Row],[Current Age]]&gt;19,"Men's",IF(E1686&gt;15,"U19",IF(E1686&gt;13,"U15",IF(E1686&gt;11,"U13",IF(E1686&gt;0,"U11",0)))))</f>
        <v>0</v>
      </c>
      <c r="E1686" s="113">
        <f>IFERROR(IF(Table10[[#This Row],[Year]]&gt;0,$E$1-Table10[[#This Row],[Year]],0),"")</f>
        <v>0</v>
      </c>
    </row>
    <row r="1687" spans="1:8">
      <c r="A1687" s="18">
        <v>2685</v>
      </c>
      <c r="B1687" s="186" t="s">
        <v>1813</v>
      </c>
      <c r="C1687" s="17" t="s">
        <v>112</v>
      </c>
      <c r="D1687" s="113" t="str">
        <f>IF(Table10[[#This Row],[Current Age]]&gt;19,"Men's",IF(E1687&gt;15,"U19",IF(E1687&gt;13,"U15",IF(E1687&gt;11,"U13",IF(E1687&gt;0,"U11",0)))))</f>
        <v>Men's</v>
      </c>
      <c r="E1687" s="113">
        <f>IFERROR(IF(Table10[[#This Row],[Year]]&gt;0,$E$1-Table10[[#This Row],[Year]],0),"")</f>
        <v>23</v>
      </c>
      <c r="F1687" s="113">
        <v>2002</v>
      </c>
      <c r="G1687" s="113">
        <v>7</v>
      </c>
      <c r="H1687" s="113">
        <v>1</v>
      </c>
    </row>
    <row r="1688" spans="1:8">
      <c r="A1688" s="178">
        <v>2686</v>
      </c>
      <c r="B1688" s="185" t="s">
        <v>1814</v>
      </c>
      <c r="C1688" s="179" t="s">
        <v>112</v>
      </c>
      <c r="D1688" s="113">
        <f>IF(Table10[[#This Row],[Current Age]]&gt;19,"Men's",IF(E1688&gt;15,"U19",IF(E1688&gt;13,"U15",IF(E1688&gt;11,"U13",IF(E1688&gt;0,"U11",0)))))</f>
        <v>0</v>
      </c>
      <c r="E1688" s="113">
        <f>IFERROR(IF(Table10[[#This Row],[Year]]&gt;0,$E$1-Table10[[#This Row],[Year]],0),"")</f>
        <v>0</v>
      </c>
    </row>
    <row r="1689" spans="1:8">
      <c r="A1689" s="18">
        <v>2687</v>
      </c>
      <c r="B1689" s="186" t="s">
        <v>1815</v>
      </c>
      <c r="C1689" s="17" t="s">
        <v>112</v>
      </c>
      <c r="D1689" s="113" t="str">
        <f>IF(Table10[[#This Row],[Current Age]]&gt;19,"Men's",IF(E1689&gt;15,"U19",IF(E1689&gt;13,"U15",IF(E1689&gt;11,"U13",IF(E1689&gt;0,"U11",0)))))</f>
        <v>Men's</v>
      </c>
      <c r="E1689" s="113">
        <f>IFERROR(IF(Table10[[#This Row],[Year]]&gt;0,$E$1-Table10[[#This Row],[Year]],0),"")</f>
        <v>22</v>
      </c>
      <c r="F1689" s="113">
        <v>2003</v>
      </c>
      <c r="G1689" s="113">
        <v>12</v>
      </c>
      <c r="H1689" s="113">
        <v>13</v>
      </c>
    </row>
    <row r="1690" spans="1:8">
      <c r="A1690" s="178">
        <v>2688</v>
      </c>
      <c r="B1690" s="185" t="s">
        <v>1816</v>
      </c>
      <c r="C1690" s="179" t="s">
        <v>112</v>
      </c>
      <c r="D1690" s="113" t="str">
        <f>IF(Table10[[#This Row],[Current Age]]&gt;19,"Men's",IF(E1690&gt;15,"U19",IF(E1690&gt;13,"U15",IF(E1690&gt;11,"U13",IF(E1690&gt;0,"U11",0)))))</f>
        <v>Men's</v>
      </c>
      <c r="E1690" s="113">
        <f>IFERROR(IF(Table10[[#This Row],[Year]]&gt;0,$E$1-Table10[[#This Row],[Year]],0),"")</f>
        <v>22</v>
      </c>
      <c r="F1690" s="113">
        <v>2003</v>
      </c>
      <c r="G1690" s="113">
        <v>2</v>
      </c>
      <c r="H1690" s="113">
        <v>19</v>
      </c>
    </row>
    <row r="1691" spans="1:8">
      <c r="A1691" s="18">
        <v>2689</v>
      </c>
      <c r="B1691" s="186" t="s">
        <v>1817</v>
      </c>
      <c r="C1691" s="17" t="s">
        <v>112</v>
      </c>
      <c r="D1691" s="113" t="str">
        <f>IF(Table10[[#This Row],[Current Age]]&gt;19,"Men's",IF(E1691&gt;15,"U19",IF(E1691&gt;13,"U15",IF(E1691&gt;11,"U13",IF(E1691&gt;0,"U11",0)))))</f>
        <v>Men's</v>
      </c>
      <c r="E1691" s="113">
        <f>IFERROR(IF(Table10[[#This Row],[Year]]&gt;0,$E$1-Table10[[#This Row],[Year]],0),"")</f>
        <v>21</v>
      </c>
      <c r="F1691" s="113">
        <v>2004</v>
      </c>
      <c r="G1691" s="113">
        <v>6</v>
      </c>
      <c r="H1691" s="113">
        <v>10</v>
      </c>
    </row>
    <row r="1692" spans="1:8">
      <c r="A1692" s="178">
        <v>2690</v>
      </c>
      <c r="B1692" s="185" t="s">
        <v>1818</v>
      </c>
      <c r="C1692" s="179" t="s">
        <v>25</v>
      </c>
      <c r="D1692" s="113" t="str">
        <f>IF(Table10[[#This Row],[Current Age]]&gt;19,"Men's",IF(E1692&gt;15,"U19",IF(E1692&gt;13,"U15",IF(E1692&gt;11,"U13",IF(E1692&gt;0,"U11",0)))))</f>
        <v>U19</v>
      </c>
      <c r="E1692" s="113">
        <f>IFERROR(IF(Table10[[#This Row],[Year]]&gt;0,$E$1-Table10[[#This Row],[Year]],0),"")</f>
        <v>16</v>
      </c>
      <c r="F1692" s="113">
        <v>2009</v>
      </c>
      <c r="G1692" s="113">
        <v>7</v>
      </c>
      <c r="H1692" s="113">
        <v>31</v>
      </c>
    </row>
    <row r="1693" spans="1:8">
      <c r="A1693" s="18">
        <v>2691</v>
      </c>
      <c r="B1693" s="186" t="s">
        <v>1819</v>
      </c>
      <c r="C1693" s="17" t="s">
        <v>25</v>
      </c>
      <c r="D1693" s="113">
        <f>IF(Table10[[#This Row],[Current Age]]&gt;19,"Men's",IF(E1693&gt;15,"U19",IF(E1693&gt;13,"U15",IF(E1693&gt;11,"U13",IF(E1693&gt;0,"U11",0)))))</f>
        <v>0</v>
      </c>
      <c r="E1693" s="113">
        <f>IFERROR(IF(Table10[[#This Row],[Year]]&gt;0,$E$1-Table10[[#This Row],[Year]],0),"")</f>
        <v>0</v>
      </c>
    </row>
    <row r="1694" spans="1:8">
      <c r="A1694" s="178">
        <v>2692</v>
      </c>
      <c r="B1694" s="185" t="s">
        <v>1820</v>
      </c>
      <c r="C1694" s="179" t="s">
        <v>25</v>
      </c>
      <c r="D1694" s="113">
        <f>IF(Table10[[#This Row],[Current Age]]&gt;19,"Men's",IF(E1694&gt;15,"U19",IF(E1694&gt;13,"U15",IF(E1694&gt;11,"U13",IF(E1694&gt;0,"U11",0)))))</f>
        <v>0</v>
      </c>
      <c r="E1694" s="113">
        <f>IFERROR(IF(Table10[[#This Row],[Year]]&gt;0,$E$1-Table10[[#This Row],[Year]],0),"")</f>
        <v>0</v>
      </c>
    </row>
    <row r="1695" spans="1:8">
      <c r="A1695" s="18">
        <v>2693</v>
      </c>
      <c r="B1695" s="186" t="s">
        <v>1821</v>
      </c>
      <c r="C1695" s="17" t="s">
        <v>25</v>
      </c>
      <c r="D1695" s="113">
        <f>IF(Table10[[#This Row],[Current Age]]&gt;19,"Men's",IF(E1695&gt;15,"U19",IF(E1695&gt;13,"U15",IF(E1695&gt;11,"U13",IF(E1695&gt;0,"U11",0)))))</f>
        <v>0</v>
      </c>
      <c r="E1695" s="113">
        <f>IFERROR(IF(Table10[[#This Row],[Year]]&gt;0,$E$1-Table10[[#This Row],[Year]],0),"")</f>
        <v>0</v>
      </c>
    </row>
    <row r="1696" spans="1:8">
      <c r="A1696" s="178">
        <v>2694</v>
      </c>
      <c r="B1696" s="185" t="s">
        <v>1822</v>
      </c>
      <c r="C1696" s="179" t="s">
        <v>25</v>
      </c>
      <c r="D1696" s="113" t="str">
        <f>IF(Table10[[#This Row],[Current Age]]&gt;19,"Men's",IF(E1696&gt;15,"U19",IF(E1696&gt;13,"U15",IF(E1696&gt;11,"U13",IF(E1696&gt;0,"U11",0)))))</f>
        <v>U19</v>
      </c>
      <c r="E1696" s="113">
        <f>IFERROR(IF(Table10[[#This Row],[Year]]&gt;0,$E$1-Table10[[#This Row],[Year]],0),"")</f>
        <v>18</v>
      </c>
      <c r="F1696" s="113">
        <v>2007</v>
      </c>
      <c r="G1696" s="113">
        <v>5</v>
      </c>
      <c r="H1696" s="113">
        <v>18</v>
      </c>
    </row>
    <row r="1697" spans="1:8">
      <c r="A1697" s="18">
        <v>2695</v>
      </c>
      <c r="B1697" s="186" t="s">
        <v>1823</v>
      </c>
      <c r="C1697" s="17" t="s">
        <v>112</v>
      </c>
      <c r="D1697" s="113" t="str">
        <f>IF(Table10[[#This Row],[Current Age]]&gt;19,"Men's",IF(E1697&gt;15,"U19",IF(E1697&gt;13,"U15",IF(E1697&gt;11,"U13",IF(E1697&gt;0,"U11",0)))))</f>
        <v>Men's</v>
      </c>
      <c r="E1697" s="113">
        <f>IFERROR(IF(Table10[[#This Row],[Year]]&gt;0,$E$1-Table10[[#This Row],[Year]],0),"")</f>
        <v>22</v>
      </c>
      <c r="F1697" s="113">
        <v>2003</v>
      </c>
      <c r="G1697" s="113">
        <v>3</v>
      </c>
      <c r="H1697" s="113">
        <v>20</v>
      </c>
    </row>
    <row r="1698" spans="1:8">
      <c r="A1698" s="178">
        <v>2696</v>
      </c>
      <c r="B1698" s="185" t="s">
        <v>1824</v>
      </c>
      <c r="C1698" s="179" t="s">
        <v>25</v>
      </c>
      <c r="D1698" s="113">
        <f>IF(Table10[[#This Row],[Current Age]]&gt;19,"Men's",IF(E1698&gt;15,"U19",IF(E1698&gt;13,"U15",IF(E1698&gt;11,"U13",IF(E1698&gt;0,"U11",0)))))</f>
        <v>0</v>
      </c>
      <c r="E1698" s="113">
        <f>IFERROR(IF(Table10[[#This Row],[Year]]&gt;0,$E$1-Table10[[#This Row],[Year]],0),"")</f>
        <v>0</v>
      </c>
    </row>
    <row r="1699" spans="1:8">
      <c r="A1699" s="18">
        <v>2697</v>
      </c>
      <c r="B1699" s="186" t="s">
        <v>1825</v>
      </c>
      <c r="C1699" s="17" t="s">
        <v>25</v>
      </c>
      <c r="D1699" s="113" t="str">
        <f>IF(Table10[[#This Row],[Current Age]]&gt;19,"Men's",IF(E1699&gt;15,"U19",IF(E1699&gt;13,"U15",IF(E1699&gt;11,"U13",IF(E1699&gt;0,"U11",0)))))</f>
        <v>Men's</v>
      </c>
      <c r="E1699" s="113">
        <f>IFERROR(IF(Table10[[#This Row],[Year]]&gt;0,$E$1-Table10[[#This Row],[Year]],0),"")</f>
        <v>22</v>
      </c>
      <c r="F1699" s="113">
        <v>2003</v>
      </c>
      <c r="G1699" s="113">
        <v>10</v>
      </c>
      <c r="H1699" s="113">
        <v>24</v>
      </c>
    </row>
    <row r="1700" spans="1:8">
      <c r="A1700" s="178">
        <v>2698</v>
      </c>
      <c r="B1700" s="185" t="s">
        <v>1826</v>
      </c>
      <c r="C1700" s="179" t="s">
        <v>25</v>
      </c>
      <c r="D1700" s="113">
        <f>IF(Table10[[#This Row],[Current Age]]&gt;19,"Men's",IF(E1700&gt;15,"U19",IF(E1700&gt;13,"U15",IF(E1700&gt;11,"U13",IF(E1700&gt;0,"U11",0)))))</f>
        <v>0</v>
      </c>
      <c r="E1700" s="113">
        <f>IFERROR(IF(Table10[[#This Row],[Year]]&gt;0,$E$1-Table10[[#This Row],[Year]],0),"")</f>
        <v>0</v>
      </c>
    </row>
    <row r="1701" spans="1:8">
      <c r="A1701" s="18">
        <v>2699</v>
      </c>
      <c r="B1701" s="186" t="s">
        <v>1827</v>
      </c>
      <c r="C1701" s="17" t="s">
        <v>112</v>
      </c>
      <c r="D1701" s="113" t="str">
        <f>IF(Table10[[#This Row],[Current Age]]&gt;19,"Men's",IF(E1701&gt;15,"U19",IF(E1701&gt;13,"U15",IF(E1701&gt;11,"U13",IF(E1701&gt;0,"U11",0)))))</f>
        <v>Men's</v>
      </c>
      <c r="E1701" s="113">
        <f>IFERROR(IF(Table10[[#This Row],[Year]]&gt;0,$E$1-Table10[[#This Row],[Year]],0),"")</f>
        <v>23</v>
      </c>
      <c r="F1701" s="113">
        <v>2002</v>
      </c>
      <c r="G1701" s="113">
        <v>2</v>
      </c>
      <c r="H1701" s="113">
        <v>12</v>
      </c>
    </row>
    <row r="1702" spans="1:8">
      <c r="A1702" s="178">
        <v>2700</v>
      </c>
      <c r="B1702" s="204" t="s">
        <v>1828</v>
      </c>
      <c r="C1702" s="179" t="s">
        <v>25</v>
      </c>
      <c r="D1702" s="113">
        <f>IF(Table10[[#This Row],[Current Age]]&gt;19,"Men's",IF(E1702&gt;15,"U19",IF(E1702&gt;13,"U15",IF(E1702&gt;11,"U13",IF(E1702&gt;0,"U11",0)))))</f>
        <v>0</v>
      </c>
      <c r="E1702" s="113">
        <f>IFERROR(IF(Table10[[#This Row],[Year]]&gt;0,$E$1-Table10[[#This Row],[Year]],0),"")</f>
        <v>0</v>
      </c>
    </row>
    <row r="1703" spans="1:8">
      <c r="A1703" s="18">
        <v>2701</v>
      </c>
      <c r="B1703" s="203" t="s">
        <v>1829</v>
      </c>
      <c r="C1703" s="17" t="s">
        <v>25</v>
      </c>
      <c r="D1703" s="113">
        <f>IF(Table10[[#This Row],[Current Age]]&gt;19,"Men's",IF(E1703&gt;15,"U19",IF(E1703&gt;13,"U15",IF(E1703&gt;11,"U13",IF(E1703&gt;0,"U11",0)))))</f>
        <v>0</v>
      </c>
      <c r="E1703" s="113">
        <f>IFERROR(IF(Table10[[#This Row],[Year]]&gt;0,$E$1-Table10[[#This Row],[Year]],0),"")</f>
        <v>0</v>
      </c>
    </row>
    <row r="1704" spans="1:8">
      <c r="A1704" s="178">
        <v>2702</v>
      </c>
      <c r="B1704" s="185" t="s">
        <v>1830</v>
      </c>
      <c r="C1704" s="179" t="s">
        <v>112</v>
      </c>
      <c r="D1704" s="113" t="str">
        <f>IF(Table10[[#This Row],[Current Age]]&gt;19,"Men's",IF(E1704&gt;15,"U19",IF(E1704&gt;13,"U15",IF(E1704&gt;11,"U13",IF(E1704&gt;0,"U11",0)))))</f>
        <v>Men's</v>
      </c>
      <c r="E1704" s="113">
        <f>IFERROR(IF(Table10[[#This Row],[Year]]&gt;0,$E$1-Table10[[#This Row],[Year]],0),"")</f>
        <v>22</v>
      </c>
      <c r="F1704" s="113">
        <v>2003</v>
      </c>
      <c r="G1704" s="113">
        <v>10</v>
      </c>
      <c r="H1704" s="113">
        <v>7</v>
      </c>
    </row>
    <row r="1705" spans="1:8">
      <c r="A1705" s="18">
        <v>2703</v>
      </c>
      <c r="B1705" s="186" t="s">
        <v>1831</v>
      </c>
      <c r="C1705" s="17" t="s">
        <v>25</v>
      </c>
      <c r="D1705" s="113">
        <f>IF(Table10[[#This Row],[Current Age]]&gt;19,"Men's",IF(E1705&gt;15,"U19",IF(E1705&gt;13,"U15",IF(E1705&gt;11,"U13",IF(E1705&gt;0,"U11",0)))))</f>
        <v>0</v>
      </c>
      <c r="E1705" s="113">
        <f>IFERROR(IF(Table10[[#This Row],[Year]]&gt;0,$E$1-Table10[[#This Row],[Year]],0),"")</f>
        <v>0</v>
      </c>
    </row>
    <row r="1706" spans="1:8">
      <c r="A1706" s="178">
        <v>2704</v>
      </c>
      <c r="B1706" s="185" t="s">
        <v>1832</v>
      </c>
      <c r="C1706" s="179" t="s">
        <v>25</v>
      </c>
      <c r="D1706" s="113">
        <f>IF(Table10[[#This Row],[Current Age]]&gt;19,"Men's",IF(E1706&gt;15,"U19",IF(E1706&gt;13,"U15",IF(E1706&gt;11,"U13",IF(E1706&gt;0,"U11",0)))))</f>
        <v>0</v>
      </c>
      <c r="E1706" s="113">
        <f>IFERROR(IF(Table10[[#This Row],[Year]]&gt;0,$E$1-Table10[[#This Row],[Year]],0),"")</f>
        <v>0</v>
      </c>
    </row>
    <row r="1707" spans="1:8">
      <c r="A1707" s="18">
        <v>2705</v>
      </c>
      <c r="B1707" s="186" t="s">
        <v>1833</v>
      </c>
      <c r="C1707" s="17" t="s">
        <v>25</v>
      </c>
      <c r="D1707" s="113">
        <f>IF(Table10[[#This Row],[Current Age]]&gt;19,"Men's",IF(E1707&gt;15,"U19",IF(E1707&gt;13,"U15",IF(E1707&gt;11,"U13",IF(E1707&gt;0,"U11",0)))))</f>
        <v>0</v>
      </c>
      <c r="E1707" s="113">
        <f>IFERROR(IF(Table10[[#This Row],[Year]]&gt;0,$E$1-Table10[[#This Row],[Year]],0),"")</f>
        <v>0</v>
      </c>
    </row>
    <row r="1708" spans="1:8">
      <c r="A1708" s="178">
        <v>2706</v>
      </c>
      <c r="B1708" s="185" t="s">
        <v>1834</v>
      </c>
      <c r="C1708" s="179" t="s">
        <v>25</v>
      </c>
      <c r="D1708" s="113">
        <f>IF(Table10[[#This Row],[Current Age]]&gt;19,"Men's",IF(E1708&gt;15,"U19",IF(E1708&gt;13,"U15",IF(E1708&gt;11,"U13",IF(E1708&gt;0,"U11",0)))))</f>
        <v>0</v>
      </c>
      <c r="E1708" s="113">
        <f>IFERROR(IF(Table10[[#This Row],[Year]]&gt;0,$E$1-Table10[[#This Row],[Year]],0),"")</f>
        <v>0</v>
      </c>
    </row>
    <row r="1709" spans="1:8">
      <c r="A1709" s="18">
        <v>2707</v>
      </c>
      <c r="B1709" s="186" t="s">
        <v>1835</v>
      </c>
      <c r="C1709" s="17" t="s">
        <v>101</v>
      </c>
      <c r="D1709" s="113">
        <f>IF(Table10[[#This Row],[Current Age]]&gt;19,"Men's",IF(E1709&gt;15,"U19",IF(E1709&gt;13,"U15",IF(E1709&gt;11,"U13",IF(E1709&gt;0,"U11",0)))))</f>
        <v>0</v>
      </c>
      <c r="E1709" s="113">
        <f>IFERROR(IF(Table10[[#This Row],[Year]]&gt;0,$E$1-Table10[[#This Row],[Year]],0),"")</f>
        <v>0</v>
      </c>
    </row>
    <row r="1710" spans="1:8">
      <c r="A1710" s="178">
        <v>2708</v>
      </c>
      <c r="B1710" s="185" t="s">
        <v>1836</v>
      </c>
      <c r="C1710" s="179" t="s">
        <v>101</v>
      </c>
      <c r="D1710" s="113" t="str">
        <f>IF(Table10[[#This Row],[Current Age]]&gt;19,"Men's",IF(E1710&gt;15,"U19",IF(E1710&gt;13,"U15",IF(E1710&gt;11,"U13",IF(E1710&gt;0,"U11",0)))))</f>
        <v>U19</v>
      </c>
      <c r="E1710" s="113">
        <f>IFERROR(IF(Table10[[#This Row],[Year]]&gt;0,$E$1-Table10[[#This Row],[Year]],0),"")</f>
        <v>16</v>
      </c>
      <c r="F1710" s="113">
        <v>2009</v>
      </c>
    </row>
    <row r="1711" spans="1:8">
      <c r="A1711" s="18">
        <v>2709</v>
      </c>
      <c r="B1711" s="186" t="s">
        <v>1837</v>
      </c>
      <c r="C1711" s="17" t="s">
        <v>101</v>
      </c>
      <c r="D1711" s="113" t="str">
        <f>IF(Table10[[#This Row],[Current Age]]&gt;19,"Men's",IF(E1711&gt;15,"U19",IF(E1711&gt;13,"U15",IF(E1711&gt;11,"U13",IF(E1711&gt;0,"U11",0)))))</f>
        <v>Men's</v>
      </c>
      <c r="E1711" s="113">
        <f>IFERROR(IF(Table10[[#This Row],[Year]]&gt;0,$E$1-Table10[[#This Row],[Year]],0),"")</f>
        <v>45</v>
      </c>
      <c r="F1711" s="113">
        <v>1980</v>
      </c>
      <c r="G1711" s="113">
        <v>10</v>
      </c>
      <c r="H1711" s="113">
        <v>8</v>
      </c>
    </row>
    <row r="1712" spans="1:8">
      <c r="A1712" s="178">
        <v>2710</v>
      </c>
      <c r="B1712" s="185" t="s">
        <v>1838</v>
      </c>
      <c r="C1712" s="179" t="s">
        <v>101</v>
      </c>
      <c r="D1712" s="113">
        <f>IF(Table10[[#This Row],[Current Age]]&gt;19,"Men's",IF(E1712&gt;15,"U19",IF(E1712&gt;13,"U15",IF(E1712&gt;11,"U13",IF(E1712&gt;0,"U11",0)))))</f>
        <v>0</v>
      </c>
      <c r="E1712" s="113">
        <f>IFERROR(IF(Table10[[#This Row],[Year]]&gt;0,$E$1-Table10[[#This Row],[Year]],0),"")</f>
        <v>0</v>
      </c>
    </row>
    <row r="1713" spans="1:8">
      <c r="A1713" s="18">
        <v>2711</v>
      </c>
      <c r="B1713" s="186" t="s">
        <v>1839</v>
      </c>
      <c r="C1713" s="17" t="s">
        <v>101</v>
      </c>
      <c r="D1713" s="113">
        <f>IF(Table10[[#This Row],[Current Age]]&gt;19,"Men's",IF(E1713&gt;15,"U19",IF(E1713&gt;13,"U15",IF(E1713&gt;11,"U13",IF(E1713&gt;0,"U11",0)))))</f>
        <v>0</v>
      </c>
      <c r="E1713" s="113">
        <f>IFERROR(IF(Table10[[#This Row],[Year]]&gt;0,$E$1-Table10[[#This Row],[Year]],0),"")</f>
        <v>0</v>
      </c>
    </row>
    <row r="1714" spans="1:8">
      <c r="A1714" s="178">
        <v>2712</v>
      </c>
      <c r="B1714" s="185" t="s">
        <v>1840</v>
      </c>
      <c r="C1714" s="179" t="s">
        <v>101</v>
      </c>
      <c r="D1714" s="113">
        <f>IF(Table10[[#This Row],[Current Age]]&gt;19,"Men's",IF(E1714&gt;15,"U19",IF(E1714&gt;13,"U15",IF(E1714&gt;11,"U13",IF(E1714&gt;0,"U11",0)))))</f>
        <v>0</v>
      </c>
      <c r="E1714" s="113">
        <f>IFERROR(IF(Table10[[#This Row],[Year]]&gt;0,$E$1-Table10[[#This Row],[Year]],0),"")</f>
        <v>0</v>
      </c>
    </row>
    <row r="1715" spans="1:8">
      <c r="A1715" s="18">
        <v>2713</v>
      </c>
      <c r="B1715" s="186" t="s">
        <v>1841</v>
      </c>
      <c r="C1715" s="17" t="s">
        <v>101</v>
      </c>
      <c r="D1715" s="113">
        <f>IF(Table10[[#This Row],[Current Age]]&gt;19,"Men's",IF(E1715&gt;15,"U19",IF(E1715&gt;13,"U15",IF(E1715&gt;11,"U13",IF(E1715&gt;0,"U11",0)))))</f>
        <v>0</v>
      </c>
      <c r="E1715" s="113">
        <f>IFERROR(IF(Table10[[#This Row],[Year]]&gt;0,$E$1-Table10[[#This Row],[Year]],0),"")</f>
        <v>0</v>
      </c>
    </row>
    <row r="1716" spans="1:8">
      <c r="A1716" s="178">
        <v>2714</v>
      </c>
      <c r="B1716" s="185" t="s">
        <v>1842</v>
      </c>
      <c r="C1716" s="179" t="s">
        <v>101</v>
      </c>
      <c r="D1716" s="113">
        <f>IF(Table10[[#This Row],[Current Age]]&gt;19,"Men's",IF(E1716&gt;15,"U19",IF(E1716&gt;13,"U15",IF(E1716&gt;11,"U13",IF(E1716&gt;0,"U11",0)))))</f>
        <v>0</v>
      </c>
      <c r="E1716" s="113">
        <f>IFERROR(IF(Table10[[#This Row],[Year]]&gt;0,$E$1-Table10[[#This Row],[Year]],0),"")</f>
        <v>0</v>
      </c>
    </row>
    <row r="1717" spans="1:8">
      <c r="A1717" s="18">
        <v>2715</v>
      </c>
      <c r="B1717" s="186" t="s">
        <v>1843</v>
      </c>
      <c r="C1717" s="17" t="s">
        <v>101</v>
      </c>
      <c r="D1717" s="113">
        <f>IF(Table10[[#This Row],[Current Age]]&gt;19,"Men's",IF(E1717&gt;15,"U19",IF(E1717&gt;13,"U15",IF(E1717&gt;11,"U13",IF(E1717&gt;0,"U11",0)))))</f>
        <v>0</v>
      </c>
      <c r="E1717" s="113">
        <f>IFERROR(IF(Table10[[#This Row],[Year]]&gt;0,$E$1-Table10[[#This Row],[Year]],0),"")</f>
        <v>0</v>
      </c>
    </row>
    <row r="1718" spans="1:8">
      <c r="A1718" s="178">
        <v>2716</v>
      </c>
      <c r="B1718" s="185" t="s">
        <v>1844</v>
      </c>
      <c r="C1718" s="179" t="s">
        <v>210</v>
      </c>
      <c r="D1718" s="113" t="str">
        <f>IF(Table10[[#This Row],[Current Age]]&gt;19,"Men's",IF(E1718&gt;15,"U19",IF(E1718&gt;13,"U15",IF(E1718&gt;11,"U13",IF(E1718&gt;0,"U11",0)))))</f>
        <v>U19</v>
      </c>
      <c r="E1718" s="113">
        <f>IFERROR(IF(Table10[[#This Row],[Year]]&gt;0,$E$1-Table10[[#This Row],[Year]],0),"")</f>
        <v>19</v>
      </c>
      <c r="F1718" s="113">
        <v>2006</v>
      </c>
      <c r="G1718" s="113">
        <v>9</v>
      </c>
      <c r="H1718" s="113">
        <v>16</v>
      </c>
    </row>
    <row r="1719" spans="1:8">
      <c r="A1719" s="18">
        <v>2717</v>
      </c>
      <c r="B1719" s="186" t="s">
        <v>1845</v>
      </c>
      <c r="C1719" s="17" t="s">
        <v>210</v>
      </c>
      <c r="D1719" s="113">
        <f>IF(Table10[[#This Row],[Current Age]]&gt;19,"Men's",IF(E1719&gt;15,"U19",IF(E1719&gt;13,"U15",IF(E1719&gt;11,"U13",IF(E1719&gt;0,"U11",0)))))</f>
        <v>0</v>
      </c>
      <c r="E1719" s="113">
        <f>IFERROR(IF(Table10[[#This Row],[Year]]&gt;0,$E$1-Table10[[#This Row],[Year]],0),"")</f>
        <v>0</v>
      </c>
    </row>
    <row r="1720" spans="1:8">
      <c r="A1720" s="178">
        <v>2718</v>
      </c>
      <c r="B1720" s="185" t="s">
        <v>1846</v>
      </c>
      <c r="C1720" s="179" t="s">
        <v>210</v>
      </c>
      <c r="D1720" s="113">
        <f>IF(Table10[[#This Row],[Current Age]]&gt;19,"Men's",IF(E1720&gt;15,"U19",IF(E1720&gt;13,"U15",IF(E1720&gt;11,"U13",IF(E1720&gt;0,"U11",0)))))</f>
        <v>0</v>
      </c>
      <c r="E1720" s="113">
        <f>IFERROR(IF(Table10[[#This Row],[Year]]&gt;0,$E$1-Table10[[#This Row],[Year]],0),"")</f>
        <v>0</v>
      </c>
    </row>
    <row r="1721" spans="1:8">
      <c r="A1721" s="18">
        <v>2719</v>
      </c>
      <c r="B1721" s="186" t="s">
        <v>1847</v>
      </c>
      <c r="C1721" s="17" t="s">
        <v>68</v>
      </c>
      <c r="D1721" s="113">
        <f>IF(Table10[[#This Row],[Current Age]]&gt;19,"Men's",IF(E1721&gt;15,"U19",IF(E1721&gt;13,"U15",IF(E1721&gt;11,"U13",IF(E1721&gt;0,"U11",0)))))</f>
        <v>0</v>
      </c>
      <c r="E1721" s="113">
        <f>IFERROR(IF(Table10[[#This Row],[Year]]&gt;0,$E$1-Table10[[#This Row],[Year]],0),"")</f>
        <v>0</v>
      </c>
    </row>
    <row r="1722" spans="1:8">
      <c r="A1722" s="178">
        <v>2720</v>
      </c>
      <c r="B1722" s="185" t="s">
        <v>1848</v>
      </c>
      <c r="C1722" s="179" t="s">
        <v>68</v>
      </c>
      <c r="D1722" s="113">
        <f>IF(Table10[[#This Row],[Current Age]]&gt;19,"Men's",IF(E1722&gt;15,"U19",IF(E1722&gt;13,"U15",IF(E1722&gt;11,"U13",IF(E1722&gt;0,"U11",0)))))</f>
        <v>0</v>
      </c>
      <c r="E1722" s="113">
        <f>IFERROR(IF(Table10[[#This Row],[Year]]&gt;0,$E$1-Table10[[#This Row],[Year]],0),"")</f>
        <v>0</v>
      </c>
    </row>
    <row r="1723" spans="1:8">
      <c r="A1723" s="18">
        <v>2721</v>
      </c>
      <c r="B1723" s="186" t="s">
        <v>1849</v>
      </c>
      <c r="C1723" s="17" t="s">
        <v>68</v>
      </c>
      <c r="D1723" s="113">
        <f>IF(Table10[[#This Row],[Current Age]]&gt;19,"Men's",IF(E1723&gt;15,"U19",IF(E1723&gt;13,"U15",IF(E1723&gt;11,"U13",IF(E1723&gt;0,"U11",0)))))</f>
        <v>0</v>
      </c>
      <c r="E1723" s="113">
        <f>IFERROR(IF(Table10[[#This Row],[Year]]&gt;0,$E$1-Table10[[#This Row],[Year]],0),"")</f>
        <v>0</v>
      </c>
    </row>
    <row r="1724" spans="1:8">
      <c r="A1724" s="178">
        <v>2722</v>
      </c>
      <c r="B1724" s="185" t="s">
        <v>1850</v>
      </c>
      <c r="C1724" s="179" t="s">
        <v>68</v>
      </c>
      <c r="D1724" s="113">
        <f>IF(Table10[[#This Row],[Current Age]]&gt;19,"Men's",IF(E1724&gt;15,"U19",IF(E1724&gt;13,"U15",IF(E1724&gt;11,"U13",IF(E1724&gt;0,"U11",0)))))</f>
        <v>0</v>
      </c>
      <c r="E1724" s="113">
        <f>IFERROR(IF(Table10[[#This Row],[Year]]&gt;0,$E$1-Table10[[#This Row],[Year]],0),"")</f>
        <v>0</v>
      </c>
    </row>
    <row r="1725" spans="1:8">
      <c r="A1725" s="18">
        <v>2723</v>
      </c>
      <c r="B1725" s="186" t="s">
        <v>1851</v>
      </c>
      <c r="C1725" s="17" t="s">
        <v>68</v>
      </c>
      <c r="D1725" s="113">
        <f>IF(Table10[[#This Row],[Current Age]]&gt;19,"Men's",IF(E1725&gt;15,"U19",IF(E1725&gt;13,"U15",IF(E1725&gt;11,"U13",IF(E1725&gt;0,"U11",0)))))</f>
        <v>0</v>
      </c>
      <c r="E1725" s="113">
        <f>IFERROR(IF(Table10[[#This Row],[Year]]&gt;0,$E$1-Table10[[#This Row],[Year]],0),"")</f>
        <v>0</v>
      </c>
    </row>
    <row r="1726" spans="1:8">
      <c r="A1726" s="178">
        <v>2724</v>
      </c>
      <c r="B1726" s="185" t="s">
        <v>1852</v>
      </c>
      <c r="C1726" s="179" t="s">
        <v>68</v>
      </c>
      <c r="D1726" s="113">
        <f>IF(Table10[[#This Row],[Current Age]]&gt;19,"Men's",IF(E1726&gt;15,"U19",IF(E1726&gt;13,"U15",IF(E1726&gt;11,"U13",IF(E1726&gt;0,"U11",0)))))</f>
        <v>0</v>
      </c>
      <c r="E1726" s="113">
        <f>IFERROR(IF(Table10[[#This Row],[Year]]&gt;0,$E$1-Table10[[#This Row],[Year]],0),"")</f>
        <v>0</v>
      </c>
    </row>
    <row r="1727" spans="1:8">
      <c r="A1727" s="18">
        <v>2725</v>
      </c>
      <c r="B1727" s="186" t="s">
        <v>1853</v>
      </c>
      <c r="C1727" s="17" t="s">
        <v>68</v>
      </c>
      <c r="D1727" s="113">
        <f>IF(Table10[[#This Row],[Current Age]]&gt;19,"Men's",IF(E1727&gt;15,"U19",IF(E1727&gt;13,"U15",IF(E1727&gt;11,"U13",IF(E1727&gt;0,"U11",0)))))</f>
        <v>0</v>
      </c>
      <c r="E1727" s="113">
        <f>IFERROR(IF(Table10[[#This Row],[Year]]&gt;0,$E$1-Table10[[#This Row],[Year]],0),"")</f>
        <v>0</v>
      </c>
    </row>
    <row r="1728" spans="1:8">
      <c r="A1728" s="178">
        <v>2726</v>
      </c>
      <c r="B1728" s="185" t="s">
        <v>1854</v>
      </c>
      <c r="C1728" s="179" t="s">
        <v>68</v>
      </c>
      <c r="D1728" s="113">
        <f>IF(Table10[[#This Row],[Current Age]]&gt;19,"Men's",IF(E1728&gt;15,"U19",IF(E1728&gt;13,"U15",IF(E1728&gt;11,"U13",IF(E1728&gt;0,"U11",0)))))</f>
        <v>0</v>
      </c>
      <c r="E1728" s="113">
        <f>IFERROR(IF(Table10[[#This Row],[Year]]&gt;0,$E$1-Table10[[#This Row],[Year]],0),"")</f>
        <v>0</v>
      </c>
    </row>
    <row r="1729" spans="1:5">
      <c r="A1729" s="18">
        <v>2727</v>
      </c>
      <c r="B1729" s="186" t="s">
        <v>1855</v>
      </c>
      <c r="C1729" s="17" t="s">
        <v>25</v>
      </c>
      <c r="D1729" s="113">
        <f>IF(Table10[[#This Row],[Current Age]]&gt;19,"Men's",IF(E1729&gt;15,"U19",IF(E1729&gt;13,"U15",IF(E1729&gt;11,"U13",IF(E1729&gt;0,"U11",0)))))</f>
        <v>0</v>
      </c>
      <c r="E1729" s="113">
        <f>IFERROR(IF(Table10[[#This Row],[Year]]&gt;0,$E$1-Table10[[#This Row],[Year]],0),"")</f>
        <v>0</v>
      </c>
    </row>
    <row r="1730" spans="1:5">
      <c r="A1730" s="178">
        <v>2728</v>
      </c>
      <c r="B1730" s="185" t="s">
        <v>1856</v>
      </c>
      <c r="C1730" s="179" t="s">
        <v>25</v>
      </c>
      <c r="D1730" s="113">
        <f>IF(Table10[[#This Row],[Current Age]]&gt;19,"Men's",IF(E1730&gt;15,"U19",IF(E1730&gt;13,"U15",IF(E1730&gt;11,"U13",IF(E1730&gt;0,"U11",0)))))</f>
        <v>0</v>
      </c>
      <c r="E1730" s="113">
        <f>IFERROR(IF(Table10[[#This Row],[Year]]&gt;0,$E$1-Table10[[#This Row],[Year]],0),"")</f>
        <v>0</v>
      </c>
    </row>
    <row r="1731" spans="1:5">
      <c r="A1731" s="18">
        <v>2729</v>
      </c>
      <c r="B1731" s="186" t="s">
        <v>1857</v>
      </c>
      <c r="C1731" s="17" t="s">
        <v>25</v>
      </c>
      <c r="D1731" s="113">
        <f>IF(Table10[[#This Row],[Current Age]]&gt;19,"Men's",IF(E1731&gt;15,"U19",IF(E1731&gt;13,"U15",IF(E1731&gt;11,"U13",IF(E1731&gt;0,"U11",0)))))</f>
        <v>0</v>
      </c>
      <c r="E1731" s="113">
        <f>IFERROR(IF(Table10[[#This Row],[Year]]&gt;0,$E$1-Table10[[#This Row],[Year]],0),"")</f>
        <v>0</v>
      </c>
    </row>
    <row r="1732" spans="1:5">
      <c r="A1732" s="178">
        <v>2730</v>
      </c>
      <c r="B1732" s="185" t="s">
        <v>1858</v>
      </c>
      <c r="C1732" s="179" t="s">
        <v>25</v>
      </c>
      <c r="D1732" s="113">
        <f>IF(Table10[[#This Row],[Current Age]]&gt;19,"Men's",IF(E1732&gt;15,"U19",IF(E1732&gt;13,"U15",IF(E1732&gt;11,"U13",IF(E1732&gt;0,"U11",0)))))</f>
        <v>0</v>
      </c>
      <c r="E1732" s="113">
        <f>IFERROR(IF(Table10[[#This Row],[Year]]&gt;0,$E$1-Table10[[#This Row],[Year]],0),"")</f>
        <v>0</v>
      </c>
    </row>
    <row r="1733" spans="1:5">
      <c r="A1733" s="18">
        <v>2731</v>
      </c>
      <c r="B1733" s="186" t="s">
        <v>1859</v>
      </c>
      <c r="C1733" s="17" t="s">
        <v>25</v>
      </c>
      <c r="D1733" s="113">
        <f>IF(Table10[[#This Row],[Current Age]]&gt;19,"Men's",IF(E1733&gt;15,"U19",IF(E1733&gt;13,"U15",IF(E1733&gt;11,"U13",IF(E1733&gt;0,"U11",0)))))</f>
        <v>0</v>
      </c>
      <c r="E1733" s="113">
        <f>IFERROR(IF(Table10[[#This Row],[Year]]&gt;0,$E$1-Table10[[#This Row],[Year]],0),"")</f>
        <v>0</v>
      </c>
    </row>
    <row r="1734" spans="1:5">
      <c r="A1734" s="178">
        <v>2732</v>
      </c>
      <c r="B1734" s="185" t="s">
        <v>1860</v>
      </c>
      <c r="C1734" s="179" t="s">
        <v>25</v>
      </c>
      <c r="D1734" s="113">
        <f>IF(Table10[[#This Row],[Current Age]]&gt;19,"Men's",IF(E1734&gt;15,"U19",IF(E1734&gt;13,"U15",IF(E1734&gt;11,"U13",IF(E1734&gt;0,"U11",0)))))</f>
        <v>0</v>
      </c>
      <c r="E1734" s="113">
        <f>IFERROR(IF(Table10[[#This Row],[Year]]&gt;0,$E$1-Table10[[#This Row],[Year]],0),"")</f>
        <v>0</v>
      </c>
    </row>
    <row r="1735" spans="1:5">
      <c r="A1735" s="18">
        <v>2733</v>
      </c>
      <c r="B1735" s="186" t="s">
        <v>1861</v>
      </c>
      <c r="C1735" s="17" t="s">
        <v>25</v>
      </c>
      <c r="D1735" s="113">
        <f>IF(Table10[[#This Row],[Current Age]]&gt;19,"Men's",IF(E1735&gt;15,"U19",IF(E1735&gt;13,"U15",IF(E1735&gt;11,"U13",IF(E1735&gt;0,"U11",0)))))</f>
        <v>0</v>
      </c>
      <c r="E1735" s="113">
        <f>IFERROR(IF(Table10[[#This Row],[Year]]&gt;0,$E$1-Table10[[#This Row],[Year]],0),"")</f>
        <v>0</v>
      </c>
    </row>
    <row r="1736" spans="1:5">
      <c r="A1736" s="178">
        <v>2734</v>
      </c>
      <c r="B1736" s="185" t="s">
        <v>1862</v>
      </c>
      <c r="C1736" s="179" t="s">
        <v>25</v>
      </c>
      <c r="D1736" s="113">
        <f>IF(Table10[[#This Row],[Current Age]]&gt;19,"Men's",IF(E1736&gt;15,"U19",IF(E1736&gt;13,"U15",IF(E1736&gt;11,"U13",IF(E1736&gt;0,"U11",0)))))</f>
        <v>0</v>
      </c>
      <c r="E1736" s="113">
        <f>IFERROR(IF(Table10[[#This Row],[Year]]&gt;0,$E$1-Table10[[#This Row],[Year]],0),"")</f>
        <v>0</v>
      </c>
    </row>
    <row r="1737" spans="1:5">
      <c r="A1737" s="18">
        <v>2735</v>
      </c>
      <c r="B1737" s="186" t="s">
        <v>1863</v>
      </c>
      <c r="C1737" s="17" t="s">
        <v>25</v>
      </c>
      <c r="D1737" s="113">
        <f>IF(Table10[[#This Row],[Current Age]]&gt;19,"Men's",IF(E1737&gt;15,"U19",IF(E1737&gt;13,"U15",IF(E1737&gt;11,"U13",IF(E1737&gt;0,"U11",0)))))</f>
        <v>0</v>
      </c>
      <c r="E1737" s="113">
        <f>IFERROR(IF(Table10[[#This Row],[Year]]&gt;0,$E$1-Table10[[#This Row],[Year]],0),"")</f>
        <v>0</v>
      </c>
    </row>
    <row r="1738" spans="1:5">
      <c r="A1738" s="178">
        <v>2736</v>
      </c>
      <c r="B1738" s="185" t="s">
        <v>1864</v>
      </c>
      <c r="C1738" s="179" t="s">
        <v>25</v>
      </c>
      <c r="D1738" s="113">
        <f>IF(Table10[[#This Row],[Current Age]]&gt;19,"Men's",IF(E1738&gt;15,"U19",IF(E1738&gt;13,"U15",IF(E1738&gt;11,"U13",IF(E1738&gt;0,"U11",0)))))</f>
        <v>0</v>
      </c>
      <c r="E1738" s="113">
        <f>IFERROR(IF(Table10[[#This Row],[Year]]&gt;0,$E$1-Table10[[#This Row],[Year]],0),"")</f>
        <v>0</v>
      </c>
    </row>
    <row r="1739" spans="1:5">
      <c r="A1739" s="18">
        <v>2737</v>
      </c>
      <c r="B1739" s="186" t="s">
        <v>1865</v>
      </c>
      <c r="C1739" s="17" t="s">
        <v>25</v>
      </c>
      <c r="D1739" s="113">
        <f>IF(Table10[[#This Row],[Current Age]]&gt;19,"Men's",IF(E1739&gt;15,"U19",IF(E1739&gt;13,"U15",IF(E1739&gt;11,"U13",IF(E1739&gt;0,"U11",0)))))</f>
        <v>0</v>
      </c>
      <c r="E1739" s="113">
        <f>IFERROR(IF(Table10[[#This Row],[Year]]&gt;0,$E$1-Table10[[#This Row],[Year]],0),"")</f>
        <v>0</v>
      </c>
    </row>
    <row r="1740" spans="1:5">
      <c r="A1740" s="178">
        <v>2738</v>
      </c>
      <c r="B1740" s="185" t="s">
        <v>1866</v>
      </c>
      <c r="C1740" s="179" t="s">
        <v>25</v>
      </c>
      <c r="D1740" s="113">
        <f>IF(Table10[[#This Row],[Current Age]]&gt;19,"Men's",IF(E1740&gt;15,"U19",IF(E1740&gt;13,"U15",IF(E1740&gt;11,"U13",IF(E1740&gt;0,"U11",0)))))</f>
        <v>0</v>
      </c>
      <c r="E1740" s="113">
        <f>IFERROR(IF(Table10[[#This Row],[Year]]&gt;0,$E$1-Table10[[#This Row],[Year]],0),"")</f>
        <v>0</v>
      </c>
    </row>
    <row r="1741" spans="1:5">
      <c r="A1741" s="18">
        <v>2739</v>
      </c>
      <c r="B1741" s="186" t="s">
        <v>1867</v>
      </c>
      <c r="C1741" s="17" t="s">
        <v>25</v>
      </c>
      <c r="D1741" s="113">
        <f>IF(Table10[[#This Row],[Current Age]]&gt;19,"Men's",IF(E1741&gt;15,"U19",IF(E1741&gt;13,"U15",IF(E1741&gt;11,"U13",IF(E1741&gt;0,"U11",0)))))</f>
        <v>0</v>
      </c>
      <c r="E1741" s="113">
        <f>IFERROR(IF(Table10[[#This Row],[Year]]&gt;0,$E$1-Table10[[#This Row],[Year]],0),"")</f>
        <v>0</v>
      </c>
    </row>
    <row r="1742" spans="1:5">
      <c r="A1742" s="178">
        <v>2740</v>
      </c>
      <c r="B1742" s="185" t="s">
        <v>1868</v>
      </c>
      <c r="C1742" s="179" t="s">
        <v>25</v>
      </c>
      <c r="D1742" s="113">
        <f>IF(Table10[[#This Row],[Current Age]]&gt;19,"Men's",IF(E1742&gt;15,"U19",IF(E1742&gt;13,"U15",IF(E1742&gt;11,"U13",IF(E1742&gt;0,"U11",0)))))</f>
        <v>0</v>
      </c>
      <c r="E1742" s="113">
        <f>IFERROR(IF(Table10[[#This Row],[Year]]&gt;0,$E$1-Table10[[#This Row],[Year]],0),"")</f>
        <v>0</v>
      </c>
    </row>
    <row r="1743" spans="1:5">
      <c r="A1743" s="18">
        <v>2741</v>
      </c>
      <c r="B1743" s="186" t="s">
        <v>1869</v>
      </c>
      <c r="C1743" s="17" t="s">
        <v>25</v>
      </c>
      <c r="D1743" s="113">
        <f>IF(Table10[[#This Row],[Current Age]]&gt;19,"Men's",IF(E1743&gt;15,"U19",IF(E1743&gt;13,"U15",IF(E1743&gt;11,"U13",IF(E1743&gt;0,"U11",0)))))</f>
        <v>0</v>
      </c>
      <c r="E1743" s="113">
        <f>IFERROR(IF(Table10[[#This Row],[Year]]&gt;0,$E$1-Table10[[#This Row],[Year]],0),"")</f>
        <v>0</v>
      </c>
    </row>
    <row r="1744" spans="1:5">
      <c r="A1744" s="178">
        <v>2742</v>
      </c>
      <c r="B1744" s="185" t="s">
        <v>1870</v>
      </c>
      <c r="C1744" s="179" t="s">
        <v>25</v>
      </c>
      <c r="D1744" s="113">
        <f>IF(Table10[[#This Row],[Current Age]]&gt;19,"Men's",IF(E1744&gt;15,"U19",IF(E1744&gt;13,"U15",IF(E1744&gt;11,"U13",IF(E1744&gt;0,"U11",0)))))</f>
        <v>0</v>
      </c>
      <c r="E1744" s="113">
        <f>IFERROR(IF(Table10[[#This Row],[Year]]&gt;0,$E$1-Table10[[#This Row],[Year]],0),"")</f>
        <v>0</v>
      </c>
    </row>
    <row r="1745" spans="1:5">
      <c r="A1745" s="18">
        <v>2743</v>
      </c>
      <c r="B1745" s="186" t="s">
        <v>1871</v>
      </c>
      <c r="C1745" s="17" t="s">
        <v>25</v>
      </c>
      <c r="D1745" s="113">
        <f>IF(Table10[[#This Row],[Current Age]]&gt;19,"Men's",IF(E1745&gt;15,"U19",IF(E1745&gt;13,"U15",IF(E1745&gt;11,"U13",IF(E1745&gt;0,"U11",0)))))</f>
        <v>0</v>
      </c>
      <c r="E1745" s="113">
        <f>IFERROR(IF(Table10[[#This Row],[Year]]&gt;0,$E$1-Table10[[#This Row],[Year]],0),"")</f>
        <v>0</v>
      </c>
    </row>
    <row r="1746" spans="1:5">
      <c r="A1746" s="178">
        <v>2744</v>
      </c>
      <c r="B1746" s="185" t="s">
        <v>1872</v>
      </c>
      <c r="C1746" s="179" t="s">
        <v>25</v>
      </c>
      <c r="D1746" s="113">
        <f>IF(Table10[[#This Row],[Current Age]]&gt;19,"Men's",IF(E1746&gt;15,"U19",IF(E1746&gt;13,"U15",IF(E1746&gt;11,"U13",IF(E1746&gt;0,"U11",0)))))</f>
        <v>0</v>
      </c>
      <c r="E1746" s="113">
        <f>IFERROR(IF(Table10[[#This Row],[Year]]&gt;0,$E$1-Table10[[#This Row],[Year]],0),"")</f>
        <v>0</v>
      </c>
    </row>
    <row r="1747" spans="1:5">
      <c r="A1747" s="18">
        <v>2745</v>
      </c>
      <c r="B1747" s="186" t="s">
        <v>1873</v>
      </c>
      <c r="C1747" s="17" t="s">
        <v>25</v>
      </c>
      <c r="D1747" s="113">
        <f>IF(Table10[[#This Row],[Current Age]]&gt;19,"Men's",IF(E1747&gt;15,"U19",IF(E1747&gt;13,"U15",IF(E1747&gt;11,"U13",IF(E1747&gt;0,"U11",0)))))</f>
        <v>0</v>
      </c>
      <c r="E1747" s="113">
        <f>IFERROR(IF(Table10[[#This Row],[Year]]&gt;0,$E$1-Table10[[#This Row],[Year]],0),"")</f>
        <v>0</v>
      </c>
    </row>
    <row r="1748" spans="1:5">
      <c r="A1748" s="178">
        <v>2746</v>
      </c>
      <c r="B1748" s="185" t="s">
        <v>1874</v>
      </c>
      <c r="C1748" s="179" t="s">
        <v>25</v>
      </c>
      <c r="D1748" s="113">
        <f>IF(Table10[[#This Row],[Current Age]]&gt;19,"Men's",IF(E1748&gt;15,"U19",IF(E1748&gt;13,"U15",IF(E1748&gt;11,"U13",IF(E1748&gt;0,"U11",0)))))</f>
        <v>0</v>
      </c>
      <c r="E1748" s="113">
        <f>IFERROR(IF(Table10[[#This Row],[Year]]&gt;0,$E$1-Table10[[#This Row],[Year]],0),"")</f>
        <v>0</v>
      </c>
    </row>
    <row r="1749" spans="1:5">
      <c r="A1749" s="18">
        <v>2747</v>
      </c>
      <c r="B1749" s="186" t="s">
        <v>1875</v>
      </c>
      <c r="C1749" s="17" t="s">
        <v>25</v>
      </c>
      <c r="D1749" s="113">
        <f>IF(Table10[[#This Row],[Current Age]]&gt;19,"Men's",IF(E1749&gt;15,"U19",IF(E1749&gt;13,"U15",IF(E1749&gt;11,"U13",IF(E1749&gt;0,"U11",0)))))</f>
        <v>0</v>
      </c>
      <c r="E1749" s="113">
        <f>IFERROR(IF(Table10[[#This Row],[Year]]&gt;0,$E$1-Table10[[#This Row],[Year]],0),"")</f>
        <v>0</v>
      </c>
    </row>
    <row r="1750" spans="1:5">
      <c r="A1750" s="178">
        <v>2748</v>
      </c>
      <c r="B1750" s="185" t="s">
        <v>1876</v>
      </c>
      <c r="C1750" s="179" t="s">
        <v>25</v>
      </c>
      <c r="D1750" s="113">
        <f>IF(Table10[[#This Row],[Current Age]]&gt;19,"Men's",IF(E1750&gt;15,"U19",IF(E1750&gt;13,"U15",IF(E1750&gt;11,"U13",IF(E1750&gt;0,"U11",0)))))</f>
        <v>0</v>
      </c>
      <c r="E1750" s="113">
        <f>IFERROR(IF(Table10[[#This Row],[Year]]&gt;0,$E$1-Table10[[#This Row],[Year]],0),"")</f>
        <v>0</v>
      </c>
    </row>
    <row r="1751" spans="1:5">
      <c r="A1751" s="18">
        <v>2749</v>
      </c>
      <c r="B1751" s="186" t="s">
        <v>1877</v>
      </c>
      <c r="C1751" s="17" t="s">
        <v>25</v>
      </c>
      <c r="D1751" s="113">
        <f>IF(Table10[[#This Row],[Current Age]]&gt;19,"Men's",IF(E1751&gt;15,"U19",IF(E1751&gt;13,"U15",IF(E1751&gt;11,"U13",IF(E1751&gt;0,"U11",0)))))</f>
        <v>0</v>
      </c>
      <c r="E1751" s="113">
        <f>IFERROR(IF(Table10[[#This Row],[Year]]&gt;0,$E$1-Table10[[#This Row],[Year]],0),"")</f>
        <v>0</v>
      </c>
    </row>
    <row r="1752" spans="1:5">
      <c r="A1752" s="178">
        <v>2750</v>
      </c>
      <c r="B1752" s="185" t="s">
        <v>1878</v>
      </c>
      <c r="C1752" s="179" t="s">
        <v>25</v>
      </c>
      <c r="D1752" s="113">
        <f>IF(Table10[[#This Row],[Current Age]]&gt;19,"Men's",IF(E1752&gt;15,"U19",IF(E1752&gt;13,"U15",IF(E1752&gt;11,"U13",IF(E1752&gt;0,"U11",0)))))</f>
        <v>0</v>
      </c>
      <c r="E1752" s="113">
        <f>IFERROR(IF(Table10[[#This Row],[Year]]&gt;0,$E$1-Table10[[#This Row],[Year]],0),"")</f>
        <v>0</v>
      </c>
    </row>
    <row r="1753" spans="1:5">
      <c r="A1753" s="18">
        <v>2751</v>
      </c>
      <c r="B1753" s="186" t="s">
        <v>1879</v>
      </c>
      <c r="C1753" s="17" t="s">
        <v>25</v>
      </c>
      <c r="D1753" s="113">
        <f>IF(Table10[[#This Row],[Current Age]]&gt;19,"Men's",IF(E1753&gt;15,"U19",IF(E1753&gt;13,"U15",IF(E1753&gt;11,"U13",IF(E1753&gt;0,"U11",0)))))</f>
        <v>0</v>
      </c>
      <c r="E1753" s="113">
        <f>IFERROR(IF(Table10[[#This Row],[Year]]&gt;0,$E$1-Table10[[#This Row],[Year]],0),"")</f>
        <v>0</v>
      </c>
    </row>
    <row r="1754" spans="1:5">
      <c r="A1754" s="178">
        <v>2752</v>
      </c>
      <c r="B1754" s="185" t="s">
        <v>1880</v>
      </c>
      <c r="C1754" s="179" t="s">
        <v>25</v>
      </c>
      <c r="D1754" s="113">
        <f>IF(Table10[[#This Row],[Current Age]]&gt;19,"Men's",IF(E1754&gt;15,"U19",IF(E1754&gt;13,"U15",IF(E1754&gt;11,"U13",IF(E1754&gt;0,"U11",0)))))</f>
        <v>0</v>
      </c>
      <c r="E1754" s="113">
        <f>IFERROR(IF(Table10[[#This Row],[Year]]&gt;0,$E$1-Table10[[#This Row],[Year]],0),"")</f>
        <v>0</v>
      </c>
    </row>
    <row r="1755" spans="1:5">
      <c r="A1755" s="18">
        <v>2753</v>
      </c>
      <c r="B1755" s="186" t="s">
        <v>1881</v>
      </c>
      <c r="C1755" s="17" t="s">
        <v>25</v>
      </c>
      <c r="D1755" s="113">
        <f>IF(Table10[[#This Row],[Current Age]]&gt;19,"Men's",IF(E1755&gt;15,"U19",IF(E1755&gt;13,"U15",IF(E1755&gt;11,"U13",IF(E1755&gt;0,"U11",0)))))</f>
        <v>0</v>
      </c>
      <c r="E1755" s="113">
        <f>IFERROR(IF(Table10[[#This Row],[Year]]&gt;0,$E$1-Table10[[#This Row],[Year]],0),"")</f>
        <v>0</v>
      </c>
    </row>
    <row r="1756" spans="1:5">
      <c r="A1756" s="178">
        <v>2754</v>
      </c>
      <c r="B1756" s="185" t="s">
        <v>1882</v>
      </c>
      <c r="C1756" s="179" t="s">
        <v>25</v>
      </c>
      <c r="D1756" s="113">
        <f>IF(Table10[[#This Row],[Current Age]]&gt;19,"Men's",IF(E1756&gt;15,"U19",IF(E1756&gt;13,"U15",IF(E1756&gt;11,"U13",IF(E1756&gt;0,"U11",0)))))</f>
        <v>0</v>
      </c>
      <c r="E1756" s="113">
        <f>IFERROR(IF(Table10[[#This Row],[Year]]&gt;0,$E$1-Table10[[#This Row],[Year]],0),"")</f>
        <v>0</v>
      </c>
    </row>
    <row r="1757" spans="1:5">
      <c r="A1757" s="18">
        <v>2755</v>
      </c>
      <c r="B1757" s="186" t="s">
        <v>1883</v>
      </c>
      <c r="C1757" s="17" t="s">
        <v>25</v>
      </c>
      <c r="D1757" s="113">
        <f>IF(Table10[[#This Row],[Current Age]]&gt;19,"Men's",IF(E1757&gt;15,"U19",IF(E1757&gt;13,"U15",IF(E1757&gt;11,"U13",IF(E1757&gt;0,"U11",0)))))</f>
        <v>0</v>
      </c>
      <c r="E1757" s="113">
        <f>IFERROR(IF(Table10[[#This Row],[Year]]&gt;0,$E$1-Table10[[#This Row],[Year]],0),"")</f>
        <v>0</v>
      </c>
    </row>
    <row r="1758" spans="1:5">
      <c r="A1758" s="178">
        <v>2756</v>
      </c>
      <c r="B1758" s="185" t="s">
        <v>1884</v>
      </c>
      <c r="C1758" s="179" t="s">
        <v>25</v>
      </c>
      <c r="D1758" s="113">
        <f>IF(Table10[[#This Row],[Current Age]]&gt;19,"Men's",IF(E1758&gt;15,"U19",IF(E1758&gt;13,"U15",IF(E1758&gt;11,"U13",IF(E1758&gt;0,"U11",0)))))</f>
        <v>0</v>
      </c>
      <c r="E1758" s="113">
        <f>IFERROR(IF(Table10[[#This Row],[Year]]&gt;0,$E$1-Table10[[#This Row],[Year]],0),"")</f>
        <v>0</v>
      </c>
    </row>
    <row r="1759" spans="1:5">
      <c r="A1759" s="18">
        <v>2757</v>
      </c>
      <c r="B1759" s="186" t="s">
        <v>1885</v>
      </c>
      <c r="C1759" s="17" t="s">
        <v>25</v>
      </c>
      <c r="D1759" s="113">
        <f>IF(Table10[[#This Row],[Current Age]]&gt;19,"Men's",IF(E1759&gt;15,"U19",IF(E1759&gt;13,"U15",IF(E1759&gt;11,"U13",IF(E1759&gt;0,"U11",0)))))</f>
        <v>0</v>
      </c>
      <c r="E1759" s="113">
        <f>IFERROR(IF(Table10[[#This Row],[Year]]&gt;0,$E$1-Table10[[#This Row],[Year]],0),"")</f>
        <v>0</v>
      </c>
    </row>
    <row r="1760" spans="1:5">
      <c r="A1760" s="178">
        <v>2758</v>
      </c>
      <c r="B1760" s="185" t="s">
        <v>1886</v>
      </c>
      <c r="C1760" s="179" t="s">
        <v>25</v>
      </c>
      <c r="D1760" s="113">
        <f>IF(Table10[[#This Row],[Current Age]]&gt;19,"Men's",IF(E1760&gt;15,"U19",IF(E1760&gt;13,"U15",IF(E1760&gt;11,"U13",IF(E1760&gt;0,"U11",0)))))</f>
        <v>0</v>
      </c>
      <c r="E1760" s="113">
        <f>IFERROR(IF(Table10[[#This Row],[Year]]&gt;0,$E$1-Table10[[#This Row],[Year]],0),"")</f>
        <v>0</v>
      </c>
    </row>
    <row r="1761" spans="1:5">
      <c r="A1761" s="18">
        <v>2759</v>
      </c>
      <c r="B1761" s="186" t="s">
        <v>1887</v>
      </c>
      <c r="C1761" s="17" t="s">
        <v>25</v>
      </c>
      <c r="D1761" s="113">
        <f>IF(Table10[[#This Row],[Current Age]]&gt;19,"Men's",IF(E1761&gt;15,"U19",IF(E1761&gt;13,"U15",IF(E1761&gt;11,"U13",IF(E1761&gt;0,"U11",0)))))</f>
        <v>0</v>
      </c>
      <c r="E1761" s="113">
        <f>IFERROR(IF(Table10[[#This Row],[Year]]&gt;0,$E$1-Table10[[#This Row],[Year]],0),"")</f>
        <v>0</v>
      </c>
    </row>
    <row r="1762" spans="1:5">
      <c r="A1762" s="178">
        <v>2760</v>
      </c>
      <c r="B1762" s="185" t="s">
        <v>1888</v>
      </c>
      <c r="C1762" s="179" t="s">
        <v>25</v>
      </c>
      <c r="D1762" s="113">
        <f>IF(Table10[[#This Row],[Current Age]]&gt;19,"Men's",IF(E1762&gt;15,"U19",IF(E1762&gt;13,"U15",IF(E1762&gt;11,"U13",IF(E1762&gt;0,"U11",0)))))</f>
        <v>0</v>
      </c>
      <c r="E1762" s="113">
        <f>IFERROR(IF(Table10[[#This Row],[Year]]&gt;0,$E$1-Table10[[#This Row],[Year]],0),"")</f>
        <v>0</v>
      </c>
    </row>
    <row r="1763" spans="1:5">
      <c r="A1763" s="18">
        <v>2761</v>
      </c>
      <c r="B1763" s="186" t="s">
        <v>1889</v>
      </c>
      <c r="C1763" s="17" t="s">
        <v>25</v>
      </c>
      <c r="D1763" s="113">
        <f>IF(Table10[[#This Row],[Current Age]]&gt;19,"Men's",IF(E1763&gt;15,"U19",IF(E1763&gt;13,"U15",IF(E1763&gt;11,"U13",IF(E1763&gt;0,"U11",0)))))</f>
        <v>0</v>
      </c>
      <c r="E1763" s="113">
        <f>IFERROR(IF(Table10[[#This Row],[Year]]&gt;0,$E$1-Table10[[#This Row],[Year]],0),"")</f>
        <v>0</v>
      </c>
    </row>
    <row r="1764" spans="1:5">
      <c r="A1764" s="178">
        <v>2762</v>
      </c>
      <c r="B1764" s="185" t="s">
        <v>1890</v>
      </c>
      <c r="C1764" s="179" t="s">
        <v>25</v>
      </c>
      <c r="D1764" s="113">
        <f>IF(Table10[[#This Row],[Current Age]]&gt;19,"Men's",IF(E1764&gt;15,"U19",IF(E1764&gt;13,"U15",IF(E1764&gt;11,"U13",IF(E1764&gt;0,"U11",0)))))</f>
        <v>0</v>
      </c>
      <c r="E1764" s="113">
        <f>IFERROR(IF(Table10[[#This Row],[Year]]&gt;0,$E$1-Table10[[#This Row],[Year]],0),"")</f>
        <v>0</v>
      </c>
    </row>
    <row r="1765" spans="1:5">
      <c r="A1765" s="18">
        <v>2763</v>
      </c>
      <c r="B1765" s="186" t="s">
        <v>1891</v>
      </c>
      <c r="C1765" s="17" t="s">
        <v>25</v>
      </c>
      <c r="D1765" s="113">
        <f>IF(Table10[[#This Row],[Current Age]]&gt;19,"Men's",IF(E1765&gt;15,"U19",IF(E1765&gt;13,"U15",IF(E1765&gt;11,"U13",IF(E1765&gt;0,"U11",0)))))</f>
        <v>0</v>
      </c>
      <c r="E1765" s="113">
        <f>IFERROR(IF(Table10[[#This Row],[Year]]&gt;0,$E$1-Table10[[#This Row],[Year]],0),"")</f>
        <v>0</v>
      </c>
    </row>
    <row r="1766" spans="1:5">
      <c r="A1766" s="178">
        <v>2764</v>
      </c>
      <c r="B1766" s="185" t="s">
        <v>1892</v>
      </c>
      <c r="C1766" s="179" t="s">
        <v>25</v>
      </c>
      <c r="D1766" s="113">
        <f>IF(Table10[[#This Row],[Current Age]]&gt;19,"Men's",IF(E1766&gt;15,"U19",IF(E1766&gt;13,"U15",IF(E1766&gt;11,"U13",IF(E1766&gt;0,"U11",0)))))</f>
        <v>0</v>
      </c>
      <c r="E1766" s="113">
        <f>IFERROR(IF(Table10[[#This Row],[Year]]&gt;0,$E$1-Table10[[#This Row],[Year]],0),"")</f>
        <v>0</v>
      </c>
    </row>
    <row r="1767" spans="1:5">
      <c r="A1767" s="18">
        <v>2765</v>
      </c>
      <c r="B1767" s="186" t="s">
        <v>1893</v>
      </c>
      <c r="C1767" s="17" t="s">
        <v>25</v>
      </c>
      <c r="D1767" s="113">
        <f>IF(Table10[[#This Row],[Current Age]]&gt;19,"Men's",IF(E1767&gt;15,"U19",IF(E1767&gt;13,"U15",IF(E1767&gt;11,"U13",IF(E1767&gt;0,"U11",0)))))</f>
        <v>0</v>
      </c>
      <c r="E1767" s="113">
        <f>IFERROR(IF(Table10[[#This Row],[Year]]&gt;0,$E$1-Table10[[#This Row],[Year]],0),"")</f>
        <v>0</v>
      </c>
    </row>
    <row r="1768" spans="1:5">
      <c r="A1768" s="178">
        <v>2766</v>
      </c>
      <c r="B1768" s="185" t="s">
        <v>1894</v>
      </c>
      <c r="C1768" s="179" t="s">
        <v>25</v>
      </c>
      <c r="D1768" s="113">
        <f>IF(Table10[[#This Row],[Current Age]]&gt;19,"Men's",IF(E1768&gt;15,"U19",IF(E1768&gt;13,"U15",IF(E1768&gt;11,"U13",IF(E1768&gt;0,"U11",0)))))</f>
        <v>0</v>
      </c>
      <c r="E1768" s="113">
        <f>IFERROR(IF(Table10[[#This Row],[Year]]&gt;0,$E$1-Table10[[#This Row],[Year]],0),"")</f>
        <v>0</v>
      </c>
    </row>
    <row r="1769" spans="1:5">
      <c r="A1769" s="18">
        <v>2767</v>
      </c>
      <c r="B1769" s="186" t="s">
        <v>1895</v>
      </c>
      <c r="C1769" s="17" t="s">
        <v>25</v>
      </c>
      <c r="D1769" s="113">
        <f>IF(Table10[[#This Row],[Current Age]]&gt;19,"Men's",IF(E1769&gt;15,"U19",IF(E1769&gt;13,"U15",IF(E1769&gt;11,"U13",IF(E1769&gt;0,"U11",0)))))</f>
        <v>0</v>
      </c>
      <c r="E1769" s="113">
        <f>IFERROR(IF(Table10[[#This Row],[Year]]&gt;0,$E$1-Table10[[#This Row],[Year]],0),"")</f>
        <v>0</v>
      </c>
    </row>
    <row r="1770" spans="1:5">
      <c r="A1770" s="178">
        <v>2768</v>
      </c>
      <c r="B1770" s="185" t="s">
        <v>1896</v>
      </c>
      <c r="C1770" s="179" t="s">
        <v>25</v>
      </c>
      <c r="D1770" s="113">
        <f>IF(Table10[[#This Row],[Current Age]]&gt;19,"Men's",IF(E1770&gt;15,"U19",IF(E1770&gt;13,"U15",IF(E1770&gt;11,"U13",IF(E1770&gt;0,"U11",0)))))</f>
        <v>0</v>
      </c>
      <c r="E1770" s="113">
        <f>IFERROR(IF(Table10[[#This Row],[Year]]&gt;0,$E$1-Table10[[#This Row],[Year]],0),"")</f>
        <v>0</v>
      </c>
    </row>
    <row r="1771" spans="1:5">
      <c r="A1771" s="18">
        <v>2769</v>
      </c>
      <c r="B1771" s="186" t="s">
        <v>1897</v>
      </c>
      <c r="C1771" s="17" t="s">
        <v>25</v>
      </c>
      <c r="D1771" s="113">
        <f>IF(Table10[[#This Row],[Current Age]]&gt;19,"Men's",IF(E1771&gt;15,"U19",IF(E1771&gt;13,"U15",IF(E1771&gt;11,"U13",IF(E1771&gt;0,"U11",0)))))</f>
        <v>0</v>
      </c>
      <c r="E1771" s="113">
        <f>IFERROR(IF(Table10[[#This Row],[Year]]&gt;0,$E$1-Table10[[#This Row],[Year]],0),"")</f>
        <v>0</v>
      </c>
    </row>
    <row r="1772" spans="1:5">
      <c r="A1772" s="178">
        <v>2770</v>
      </c>
      <c r="B1772" s="185" t="s">
        <v>1898</v>
      </c>
      <c r="C1772" s="179" t="s">
        <v>25</v>
      </c>
      <c r="D1772" s="113">
        <f>IF(Table10[[#This Row],[Current Age]]&gt;19,"Men's",IF(E1772&gt;15,"U19",IF(E1772&gt;13,"U15",IF(E1772&gt;11,"U13",IF(E1772&gt;0,"U11",0)))))</f>
        <v>0</v>
      </c>
      <c r="E1772" s="113">
        <f>IFERROR(IF(Table10[[#This Row],[Year]]&gt;0,$E$1-Table10[[#This Row],[Year]],0),"")</f>
        <v>0</v>
      </c>
    </row>
    <row r="1773" spans="1:5">
      <c r="A1773" s="18">
        <v>2771</v>
      </c>
      <c r="B1773" s="186" t="s">
        <v>1899</v>
      </c>
      <c r="C1773" s="17" t="s">
        <v>25</v>
      </c>
      <c r="D1773" s="113">
        <f>IF(Table10[[#This Row],[Current Age]]&gt;19,"Men's",IF(E1773&gt;15,"U19",IF(E1773&gt;13,"U15",IF(E1773&gt;11,"U13",IF(E1773&gt;0,"U11",0)))))</f>
        <v>0</v>
      </c>
      <c r="E1773" s="113">
        <f>IFERROR(IF(Table10[[#This Row],[Year]]&gt;0,$E$1-Table10[[#This Row],[Year]],0),"")</f>
        <v>0</v>
      </c>
    </row>
    <row r="1774" spans="1:5">
      <c r="A1774" s="178">
        <v>2772</v>
      </c>
      <c r="B1774" s="185" t="s">
        <v>1900</v>
      </c>
      <c r="C1774" s="179" t="s">
        <v>25</v>
      </c>
      <c r="D1774" s="113">
        <f>IF(Table10[[#This Row],[Current Age]]&gt;19,"Men's",IF(E1774&gt;15,"U19",IF(E1774&gt;13,"U15",IF(E1774&gt;11,"U13",IF(E1774&gt;0,"U11",0)))))</f>
        <v>0</v>
      </c>
      <c r="E1774" s="113">
        <f>IFERROR(IF(Table10[[#This Row],[Year]]&gt;0,$E$1-Table10[[#This Row],[Year]],0),"")</f>
        <v>0</v>
      </c>
    </row>
    <row r="1775" spans="1:5">
      <c r="A1775" s="18">
        <v>2773</v>
      </c>
      <c r="B1775" s="186" t="s">
        <v>1901</v>
      </c>
      <c r="C1775" s="17" t="s">
        <v>25</v>
      </c>
      <c r="D1775" s="113">
        <f>IF(Table10[[#This Row],[Current Age]]&gt;19,"Men's",IF(E1775&gt;15,"U19",IF(E1775&gt;13,"U15",IF(E1775&gt;11,"U13",IF(E1775&gt;0,"U11",0)))))</f>
        <v>0</v>
      </c>
      <c r="E1775" s="113">
        <f>IFERROR(IF(Table10[[#This Row],[Year]]&gt;0,$E$1-Table10[[#This Row],[Year]],0),"")</f>
        <v>0</v>
      </c>
    </row>
    <row r="1776" spans="1:5">
      <c r="A1776" s="178">
        <v>2774</v>
      </c>
      <c r="B1776" s="185" t="s">
        <v>1902</v>
      </c>
      <c r="C1776" s="179" t="s">
        <v>25</v>
      </c>
      <c r="D1776" s="113">
        <f>IF(Table10[[#This Row],[Current Age]]&gt;19,"Men's",IF(E1776&gt;15,"U19",IF(E1776&gt;13,"U15",IF(E1776&gt;11,"U13",IF(E1776&gt;0,"U11",0)))))</f>
        <v>0</v>
      </c>
      <c r="E1776" s="113">
        <f>IFERROR(IF(Table10[[#This Row],[Year]]&gt;0,$E$1-Table10[[#This Row],[Year]],0),"")</f>
        <v>0</v>
      </c>
    </row>
    <row r="1777" spans="1:8">
      <c r="A1777" s="18">
        <v>2775</v>
      </c>
      <c r="B1777" s="186" t="s">
        <v>1903</v>
      </c>
      <c r="C1777" s="17" t="s">
        <v>25</v>
      </c>
      <c r="D1777" s="113">
        <f>IF(Table10[[#This Row],[Current Age]]&gt;19,"Men's",IF(E1777&gt;15,"U19",IF(E1777&gt;13,"U15",IF(E1777&gt;11,"U13",IF(E1777&gt;0,"U11",0)))))</f>
        <v>0</v>
      </c>
      <c r="E1777" s="113">
        <f>IFERROR(IF(Table10[[#This Row],[Year]]&gt;0,$E$1-Table10[[#This Row],[Year]],0),"")</f>
        <v>0</v>
      </c>
    </row>
    <row r="1778" spans="1:8">
      <c r="A1778" s="178">
        <v>2776</v>
      </c>
      <c r="B1778" s="185" t="s">
        <v>1904</v>
      </c>
      <c r="C1778" s="179" t="s">
        <v>25</v>
      </c>
      <c r="D1778" s="113">
        <f>IF(Table10[[#This Row],[Current Age]]&gt;19,"Men's",IF(E1778&gt;15,"U19",IF(E1778&gt;13,"U15",IF(E1778&gt;11,"U13",IF(E1778&gt;0,"U11",0)))))</f>
        <v>0</v>
      </c>
      <c r="E1778" s="113">
        <f>IFERROR(IF(Table10[[#This Row],[Year]]&gt;0,$E$1-Table10[[#This Row],[Year]],0),"")</f>
        <v>0</v>
      </c>
    </row>
    <row r="1779" spans="1:8">
      <c r="A1779" s="18">
        <v>2777</v>
      </c>
      <c r="B1779" s="186" t="s">
        <v>1905</v>
      </c>
      <c r="C1779" s="17" t="s">
        <v>112</v>
      </c>
      <c r="D1779" s="113" t="str">
        <f>IF(Table10[[#This Row],[Current Age]]&gt;19,"Men's",IF(E1779&gt;15,"U19",IF(E1779&gt;13,"U15",IF(E1779&gt;11,"U13",IF(E1779&gt;0,"U11",0)))))</f>
        <v>Men's</v>
      </c>
      <c r="E1779" s="113">
        <f>IFERROR(IF(Table10[[#This Row],[Year]]&gt;0,$E$1-Table10[[#This Row],[Year]],0),"")</f>
        <v>20</v>
      </c>
      <c r="F1779" s="113">
        <v>2005</v>
      </c>
      <c r="G1779" s="113">
        <v>9</v>
      </c>
      <c r="H1779" s="113">
        <v>9</v>
      </c>
    </row>
    <row r="1780" spans="1:8">
      <c r="A1780" s="178">
        <v>2778</v>
      </c>
      <c r="B1780" s="185" t="s">
        <v>1906</v>
      </c>
      <c r="C1780" s="179" t="s">
        <v>41</v>
      </c>
      <c r="D1780" s="113" t="str">
        <f>IF(Table10[[#This Row],[Current Age]]&gt;19,"Men's",IF(E1780&gt;15,"U19",IF(E1780&gt;13,"U15",IF(E1780&gt;11,"U13",IF(E1780&gt;0,"U11",0)))))</f>
        <v>Men's</v>
      </c>
      <c r="E1780" s="113">
        <f>IFERROR(IF(Table10[[#This Row],[Year]]&gt;0,$E$1-Table10[[#This Row],[Year]],0),"")</f>
        <v>56</v>
      </c>
      <c r="F1780" s="113">
        <v>1969</v>
      </c>
      <c r="G1780" s="113">
        <v>5</v>
      </c>
      <c r="H1780" s="113">
        <v>3</v>
      </c>
    </row>
    <row r="1781" spans="1:8">
      <c r="A1781" s="18">
        <v>2779</v>
      </c>
      <c r="B1781" s="186" t="s">
        <v>1907</v>
      </c>
      <c r="C1781" s="17" t="s">
        <v>41</v>
      </c>
      <c r="D1781" s="113">
        <f>IF(Table10[[#This Row],[Current Age]]&gt;19,"Men's",IF(E1781&gt;15,"U19",IF(E1781&gt;13,"U15",IF(E1781&gt;11,"U13",IF(E1781&gt;0,"U11",0)))))</f>
        <v>0</v>
      </c>
      <c r="E1781" s="113">
        <f>IFERROR(IF(Table10[[#This Row],[Year]]&gt;0,$E$1-Table10[[#This Row],[Year]],0),"")</f>
        <v>0</v>
      </c>
    </row>
    <row r="1782" spans="1:8">
      <c r="A1782" s="178">
        <v>2780</v>
      </c>
      <c r="B1782" s="185" t="s">
        <v>1908</v>
      </c>
      <c r="C1782" s="179" t="s">
        <v>41</v>
      </c>
      <c r="D1782" s="113" t="str">
        <f>IF(Table10[[#This Row],[Current Age]]&gt;19,"Men's",IF(E1782&gt;15,"U19",IF(E1782&gt;13,"U15",IF(E1782&gt;11,"U13",IF(E1782&gt;0,"U11",0)))))</f>
        <v>Men's</v>
      </c>
      <c r="E1782" s="113">
        <f>IFERROR(IF(Table10[[#This Row],[Year]]&gt;0,$E$1-Table10[[#This Row],[Year]],0),"")</f>
        <v>23</v>
      </c>
      <c r="F1782" s="113">
        <v>2002</v>
      </c>
      <c r="G1782" s="113">
        <v>6</v>
      </c>
      <c r="H1782" s="113">
        <v>6</v>
      </c>
    </row>
    <row r="1783" spans="1:8">
      <c r="A1783" s="18">
        <v>2781</v>
      </c>
      <c r="B1783" s="205" t="s">
        <v>1909</v>
      </c>
      <c r="C1783" s="17" t="s">
        <v>1910</v>
      </c>
      <c r="D1783" s="113">
        <f>IF(Table10[[#This Row],[Current Age]]&gt;19,"Men's",IF(E1783&gt;15,"U19",IF(E1783&gt;13,"U15",IF(E1783&gt;11,"U13",IF(E1783&gt;0,"U11",0)))))</f>
        <v>0</v>
      </c>
      <c r="E1783" s="113">
        <f>IFERROR(IF(Table10[[#This Row],[Year]]&gt;0,$E$1-Table10[[#This Row],[Year]],0),"")</f>
        <v>0</v>
      </c>
    </row>
    <row r="1784" spans="1:8">
      <c r="A1784" s="178">
        <v>2782</v>
      </c>
      <c r="B1784" s="185" t="s">
        <v>1911</v>
      </c>
      <c r="C1784" s="179" t="s">
        <v>41</v>
      </c>
      <c r="D1784" s="113" t="str">
        <f>IF(Table10[[#This Row],[Current Age]]&gt;19,"Men's",IF(E1784&gt;15,"U19",IF(E1784&gt;13,"U15",IF(E1784&gt;11,"U13",IF(E1784&gt;0,"U11",0)))))</f>
        <v>Men's</v>
      </c>
      <c r="E1784" s="113">
        <f>IFERROR(IF(Table10[[#This Row],[Year]]&gt;0,$E$1-Table10[[#This Row],[Year]],0),"")</f>
        <v>21</v>
      </c>
      <c r="F1784" s="113">
        <v>2004</v>
      </c>
      <c r="G1784" s="113">
        <v>5</v>
      </c>
      <c r="H1784" s="113">
        <v>7</v>
      </c>
    </row>
    <row r="1785" spans="1:8">
      <c r="A1785" s="18">
        <v>2783</v>
      </c>
      <c r="B1785" s="186" t="s">
        <v>1912</v>
      </c>
      <c r="C1785" s="17" t="s">
        <v>41</v>
      </c>
      <c r="D1785" s="113">
        <f>IF(Table10[[#This Row],[Current Age]]&gt;19,"Men's",IF(E1785&gt;15,"U19",IF(E1785&gt;13,"U15",IF(E1785&gt;11,"U13",IF(E1785&gt;0,"U11",0)))))</f>
        <v>0</v>
      </c>
      <c r="E1785" s="113">
        <f>IFERROR(IF(Table10[[#This Row],[Year]]&gt;0,$E$1-Table10[[#This Row],[Year]],0),"")</f>
        <v>0</v>
      </c>
    </row>
    <row r="1786" spans="1:8">
      <c r="A1786" s="178">
        <v>2784</v>
      </c>
      <c r="B1786" s="185" t="s">
        <v>1913</v>
      </c>
      <c r="C1786" s="179" t="s">
        <v>41</v>
      </c>
      <c r="D1786" s="113" t="str">
        <f>IF(Table10[[#This Row],[Current Age]]&gt;19,"Men's",IF(E1786&gt;15,"U19",IF(E1786&gt;13,"U15",IF(E1786&gt;11,"U13",IF(E1786&gt;0,"U11",0)))))</f>
        <v>U19</v>
      </c>
      <c r="E1786" s="113">
        <f>IFERROR(IF(Table10[[#This Row],[Year]]&gt;0,$E$1-Table10[[#This Row],[Year]],0),"")</f>
        <v>19</v>
      </c>
      <c r="F1786" s="113">
        <v>2006</v>
      </c>
      <c r="G1786" s="113">
        <v>5</v>
      </c>
      <c r="H1786" s="113">
        <v>30</v>
      </c>
    </row>
    <row r="1787" spans="1:8">
      <c r="A1787" s="18">
        <v>2785</v>
      </c>
      <c r="B1787" s="186" t="s">
        <v>1914</v>
      </c>
      <c r="C1787" s="17" t="s">
        <v>41</v>
      </c>
      <c r="D1787" s="113" t="str">
        <f>IF(Table10[[#This Row],[Current Age]]&gt;19,"Men's",IF(E1787&gt;15,"U19",IF(E1787&gt;13,"U15",IF(E1787&gt;11,"U13",IF(E1787&gt;0,"U11",0)))))</f>
        <v>U19</v>
      </c>
      <c r="E1787" s="113">
        <f>IFERROR(IF(Table10[[#This Row],[Year]]&gt;0,$E$1-Table10[[#This Row],[Year]],0),"")</f>
        <v>19</v>
      </c>
      <c r="F1787" s="113">
        <v>2006</v>
      </c>
      <c r="G1787" s="113">
        <v>7</v>
      </c>
      <c r="H1787" s="113">
        <v>18</v>
      </c>
    </row>
    <row r="1788" spans="1:8">
      <c r="A1788" s="178">
        <v>2786</v>
      </c>
      <c r="B1788" s="185" t="s">
        <v>1915</v>
      </c>
      <c r="C1788" s="179" t="s">
        <v>41</v>
      </c>
      <c r="D1788" s="113">
        <f>IF(Table10[[#This Row],[Current Age]]&gt;19,"Men's",IF(E1788&gt;15,"U19",IF(E1788&gt;13,"U15",IF(E1788&gt;11,"U13",IF(E1788&gt;0,"U11",0)))))</f>
        <v>0</v>
      </c>
      <c r="E1788" s="113">
        <f>IFERROR(IF(Table10[[#This Row],[Year]]&gt;0,$E$1-Table10[[#This Row],[Year]],0),"")</f>
        <v>0</v>
      </c>
    </row>
    <row r="1789" spans="1:8">
      <c r="A1789" s="18">
        <v>2787</v>
      </c>
      <c r="B1789" s="186" t="s">
        <v>1916</v>
      </c>
      <c r="C1789" s="17" t="s">
        <v>41</v>
      </c>
      <c r="D1789" s="113">
        <f>IF(Table10[[#This Row],[Current Age]]&gt;19,"Men's",IF(E1789&gt;15,"U19",IF(E1789&gt;13,"U15",IF(E1789&gt;11,"U13",IF(E1789&gt;0,"U11",0)))))</f>
        <v>0</v>
      </c>
      <c r="E1789" s="113">
        <f>IFERROR(IF(Table10[[#This Row],[Year]]&gt;0,$E$1-Table10[[#This Row],[Year]],0),"")</f>
        <v>0</v>
      </c>
    </row>
    <row r="1790" spans="1:8">
      <c r="A1790" s="178">
        <v>2788</v>
      </c>
      <c r="B1790" s="185" t="s">
        <v>1917</v>
      </c>
      <c r="C1790" s="179" t="s">
        <v>41</v>
      </c>
      <c r="D1790" s="113">
        <f>IF(Table10[[#This Row],[Current Age]]&gt;19,"Men's",IF(E1790&gt;15,"U19",IF(E1790&gt;13,"U15",IF(E1790&gt;11,"U13",IF(E1790&gt;0,"U11",0)))))</f>
        <v>0</v>
      </c>
      <c r="E1790" s="113">
        <f>IFERROR(IF(Table10[[#This Row],[Year]]&gt;0,$E$1-Table10[[#This Row],[Year]],0),"")</f>
        <v>0</v>
      </c>
    </row>
    <row r="1791" spans="1:8">
      <c r="A1791" s="18">
        <v>2789</v>
      </c>
      <c r="B1791" s="186" t="s">
        <v>1918</v>
      </c>
      <c r="C1791" s="17" t="s">
        <v>41</v>
      </c>
      <c r="D1791" s="113">
        <f>IF(Table10[[#This Row],[Current Age]]&gt;19,"Men's",IF(E1791&gt;15,"U19",IF(E1791&gt;13,"U15",IF(E1791&gt;11,"U13",IF(E1791&gt;0,"U11",0)))))</f>
        <v>0</v>
      </c>
      <c r="E1791" s="113">
        <f>IFERROR(IF(Table10[[#This Row],[Year]]&gt;0,$E$1-Table10[[#This Row],[Year]],0),"")</f>
        <v>0</v>
      </c>
    </row>
    <row r="1792" spans="1:8">
      <c r="A1792" s="178">
        <v>2790</v>
      </c>
      <c r="B1792" s="185" t="s">
        <v>1919</v>
      </c>
      <c r="C1792" s="179" t="s">
        <v>41</v>
      </c>
      <c r="D1792" s="113" t="str">
        <f>IF(Table10[[#This Row],[Current Age]]&gt;19,"Men's",IF(E1792&gt;15,"U19",IF(E1792&gt;13,"U15",IF(E1792&gt;11,"U13",IF(E1792&gt;0,"U11",0)))))</f>
        <v>Men's</v>
      </c>
      <c r="E1792" s="113">
        <f>IFERROR(IF(Table10[[#This Row],[Year]]&gt;0,$E$1-Table10[[#This Row],[Year]],0),"")</f>
        <v>23</v>
      </c>
      <c r="F1792" s="113">
        <v>2002</v>
      </c>
      <c r="G1792" s="113">
        <v>6</v>
      </c>
      <c r="H1792" s="113">
        <v>14</v>
      </c>
    </row>
    <row r="1793" spans="1:5">
      <c r="A1793" s="18">
        <v>2791</v>
      </c>
      <c r="B1793" s="186" t="s">
        <v>1920</v>
      </c>
      <c r="C1793" s="17" t="s">
        <v>41</v>
      </c>
      <c r="D1793" s="113">
        <f>IF(Table10[[#This Row],[Current Age]]&gt;19,"Men's",IF(E1793&gt;15,"U19",IF(E1793&gt;13,"U15",IF(E1793&gt;11,"U13",IF(E1793&gt;0,"U11",0)))))</f>
        <v>0</v>
      </c>
      <c r="E1793" s="113">
        <f>IFERROR(IF(Table10[[#This Row],[Year]]&gt;0,$E$1-Table10[[#This Row],[Year]],0),"")</f>
        <v>0</v>
      </c>
    </row>
    <row r="1794" spans="1:5">
      <c r="A1794" s="178">
        <v>2792</v>
      </c>
      <c r="B1794" s="185" t="s">
        <v>1921</v>
      </c>
      <c r="C1794" s="179" t="s">
        <v>41</v>
      </c>
      <c r="D1794" s="113">
        <f>IF(Table10[[#This Row],[Current Age]]&gt;19,"Men's",IF(E1794&gt;15,"U19",IF(E1794&gt;13,"U15",IF(E1794&gt;11,"U13",IF(E1794&gt;0,"U11",0)))))</f>
        <v>0</v>
      </c>
      <c r="E1794" s="113">
        <f>IFERROR(IF(Table10[[#This Row],[Year]]&gt;0,$E$1-Table10[[#This Row],[Year]],0),"")</f>
        <v>0</v>
      </c>
    </row>
    <row r="1795" spans="1:5">
      <c r="A1795" s="18">
        <v>2793</v>
      </c>
      <c r="B1795" s="186" t="s">
        <v>1922</v>
      </c>
      <c r="C1795" s="17" t="s">
        <v>41</v>
      </c>
      <c r="D1795" s="113">
        <f>IF(Table10[[#This Row],[Current Age]]&gt;19,"Men's",IF(E1795&gt;15,"U19",IF(E1795&gt;13,"U15",IF(E1795&gt;11,"U13",IF(E1795&gt;0,"U11",0)))))</f>
        <v>0</v>
      </c>
      <c r="E1795" s="113">
        <f>IFERROR(IF(Table10[[#This Row],[Year]]&gt;0,$E$1-Table10[[#This Row],[Year]],0),"")</f>
        <v>0</v>
      </c>
    </row>
    <row r="1796" spans="1:5">
      <c r="A1796" s="178">
        <v>2794</v>
      </c>
      <c r="B1796" s="185" t="s">
        <v>1923</v>
      </c>
      <c r="C1796" s="179" t="s">
        <v>41</v>
      </c>
      <c r="D1796" s="113">
        <f>IF(Table10[[#This Row],[Current Age]]&gt;19,"Men's",IF(E1796&gt;15,"U19",IF(E1796&gt;13,"U15",IF(E1796&gt;11,"U13",IF(E1796&gt;0,"U11",0)))))</f>
        <v>0</v>
      </c>
      <c r="E1796" s="113">
        <f>IFERROR(IF(Table10[[#This Row],[Year]]&gt;0,$E$1-Table10[[#This Row],[Year]],0),"")</f>
        <v>0</v>
      </c>
    </row>
    <row r="1797" spans="1:5">
      <c r="A1797" s="18">
        <v>2795</v>
      </c>
      <c r="B1797" s="186" t="s">
        <v>1924</v>
      </c>
      <c r="C1797" s="17" t="s">
        <v>41</v>
      </c>
      <c r="D1797" s="113">
        <f>IF(Table10[[#This Row],[Current Age]]&gt;19,"Men's",IF(E1797&gt;15,"U19",IF(E1797&gt;13,"U15",IF(E1797&gt;11,"U13",IF(E1797&gt;0,"U11",0)))))</f>
        <v>0</v>
      </c>
      <c r="E1797" s="113">
        <f>IFERROR(IF(Table10[[#This Row],[Year]]&gt;0,$E$1-Table10[[#This Row],[Year]],0),"")</f>
        <v>0</v>
      </c>
    </row>
    <row r="1798" spans="1:5">
      <c r="A1798" s="178">
        <v>2796</v>
      </c>
      <c r="B1798" s="185" t="s">
        <v>1925</v>
      </c>
      <c r="C1798" s="179" t="s">
        <v>41</v>
      </c>
      <c r="D1798" s="113">
        <f>IF(Table10[[#This Row],[Current Age]]&gt;19,"Men's",IF(E1798&gt;15,"U19",IF(E1798&gt;13,"U15",IF(E1798&gt;11,"U13",IF(E1798&gt;0,"U11",0)))))</f>
        <v>0</v>
      </c>
      <c r="E1798" s="113">
        <f>IFERROR(IF(Table10[[#This Row],[Year]]&gt;0,$E$1-Table10[[#This Row],[Year]],0),"")</f>
        <v>0</v>
      </c>
    </row>
    <row r="1799" spans="1:5">
      <c r="A1799" s="18">
        <v>2797</v>
      </c>
      <c r="B1799" s="186" t="s">
        <v>1926</v>
      </c>
      <c r="C1799" s="17" t="s">
        <v>41</v>
      </c>
      <c r="D1799" s="113">
        <f>IF(Table10[[#This Row],[Current Age]]&gt;19,"Men's",IF(E1799&gt;15,"U19",IF(E1799&gt;13,"U15",IF(E1799&gt;11,"U13",IF(E1799&gt;0,"U11",0)))))</f>
        <v>0</v>
      </c>
      <c r="E1799" s="113">
        <f>IFERROR(IF(Table10[[#This Row],[Year]]&gt;0,$E$1-Table10[[#This Row],[Year]],0),"")</f>
        <v>0</v>
      </c>
    </row>
    <row r="1800" spans="1:5">
      <c r="A1800" s="178">
        <v>2798</v>
      </c>
      <c r="B1800" s="185" t="s">
        <v>1927</v>
      </c>
      <c r="C1800" s="179" t="s">
        <v>41</v>
      </c>
      <c r="D1800" s="113">
        <f>IF(Table10[[#This Row],[Current Age]]&gt;19,"Men's",IF(E1800&gt;15,"U19",IF(E1800&gt;13,"U15",IF(E1800&gt;11,"U13",IF(E1800&gt;0,"U11",0)))))</f>
        <v>0</v>
      </c>
      <c r="E1800" s="113">
        <f>IFERROR(IF(Table10[[#This Row],[Year]]&gt;0,$E$1-Table10[[#This Row],[Year]],0),"")</f>
        <v>0</v>
      </c>
    </row>
    <row r="1801" spans="1:5">
      <c r="A1801" s="18">
        <v>2799</v>
      </c>
      <c r="B1801" s="186" t="s">
        <v>1928</v>
      </c>
      <c r="C1801" s="17" t="s">
        <v>41</v>
      </c>
      <c r="D1801" s="113">
        <f>IF(Table10[[#This Row],[Current Age]]&gt;19,"Men's",IF(E1801&gt;15,"U19",IF(E1801&gt;13,"U15",IF(E1801&gt;11,"U13",IF(E1801&gt;0,"U11",0)))))</f>
        <v>0</v>
      </c>
      <c r="E1801" s="113">
        <f>IFERROR(IF(Table10[[#This Row],[Year]]&gt;0,$E$1-Table10[[#This Row],[Year]],0),"")</f>
        <v>0</v>
      </c>
    </row>
    <row r="1802" spans="1:5">
      <c r="A1802" s="178">
        <v>2800</v>
      </c>
      <c r="B1802" s="185" t="s">
        <v>1929</v>
      </c>
      <c r="C1802" s="179" t="s">
        <v>41</v>
      </c>
      <c r="D1802" s="113">
        <f>IF(Table10[[#This Row],[Current Age]]&gt;19,"Men's",IF(E1802&gt;15,"U19",IF(E1802&gt;13,"U15",IF(E1802&gt;11,"U13",IF(E1802&gt;0,"U11",0)))))</f>
        <v>0</v>
      </c>
      <c r="E1802" s="113">
        <f>IFERROR(IF(Table10[[#This Row],[Year]]&gt;0,$E$1-Table10[[#This Row],[Year]],0),"")</f>
        <v>0</v>
      </c>
    </row>
    <row r="1803" spans="1:5">
      <c r="A1803" s="18">
        <v>2801</v>
      </c>
      <c r="B1803" s="186" t="s">
        <v>1930</v>
      </c>
      <c r="C1803" s="17" t="s">
        <v>41</v>
      </c>
      <c r="D1803" s="113">
        <f>IF(Table10[[#This Row],[Current Age]]&gt;19,"Men's",IF(E1803&gt;15,"U19",IF(E1803&gt;13,"U15",IF(E1803&gt;11,"U13",IF(E1803&gt;0,"U11",0)))))</f>
        <v>0</v>
      </c>
      <c r="E1803" s="113">
        <f>IFERROR(IF(Table10[[#This Row],[Year]]&gt;0,$E$1-Table10[[#This Row],[Year]],0),"")</f>
        <v>0</v>
      </c>
    </row>
    <row r="1804" spans="1:5">
      <c r="A1804" s="178">
        <v>2802</v>
      </c>
      <c r="B1804" s="185" t="s">
        <v>1931</v>
      </c>
      <c r="C1804" s="179" t="s">
        <v>41</v>
      </c>
      <c r="D1804" s="113">
        <f>IF(Table10[[#This Row],[Current Age]]&gt;19,"Men's",IF(E1804&gt;15,"U19",IF(E1804&gt;13,"U15",IF(E1804&gt;11,"U13",IF(E1804&gt;0,"U11",0)))))</f>
        <v>0</v>
      </c>
      <c r="E1804" s="113">
        <f>IFERROR(IF(Table10[[#This Row],[Year]]&gt;0,$E$1-Table10[[#This Row],[Year]],0),"")</f>
        <v>0</v>
      </c>
    </row>
    <row r="1805" spans="1:5">
      <c r="A1805" s="18">
        <v>2803</v>
      </c>
      <c r="B1805" s="186" t="s">
        <v>1932</v>
      </c>
      <c r="C1805" s="17" t="s">
        <v>41</v>
      </c>
      <c r="D1805" s="113">
        <f>IF(Table10[[#This Row],[Current Age]]&gt;19,"Men's",IF(E1805&gt;15,"U19",IF(E1805&gt;13,"U15",IF(E1805&gt;11,"U13",IF(E1805&gt;0,"U11",0)))))</f>
        <v>0</v>
      </c>
      <c r="E1805" s="113">
        <f>IFERROR(IF(Table10[[#This Row],[Year]]&gt;0,$E$1-Table10[[#This Row],[Year]],0),"")</f>
        <v>0</v>
      </c>
    </row>
    <row r="1806" spans="1:5">
      <c r="A1806" s="178">
        <v>2804</v>
      </c>
      <c r="B1806" s="185" t="s">
        <v>1933</v>
      </c>
      <c r="C1806" s="179" t="s">
        <v>41</v>
      </c>
      <c r="D1806" s="113">
        <f>IF(Table10[[#This Row],[Current Age]]&gt;19,"Men's",IF(E1806&gt;15,"U19",IF(E1806&gt;13,"U15",IF(E1806&gt;11,"U13",IF(E1806&gt;0,"U11",0)))))</f>
        <v>0</v>
      </c>
      <c r="E1806" s="113">
        <f>IFERROR(IF(Table10[[#This Row],[Year]]&gt;0,$E$1-Table10[[#This Row],[Year]],0),"")</f>
        <v>0</v>
      </c>
    </row>
    <row r="1807" spans="1:5">
      <c r="A1807" s="18">
        <v>2805</v>
      </c>
      <c r="B1807" s="186" t="s">
        <v>1934</v>
      </c>
      <c r="C1807" s="17" t="s">
        <v>41</v>
      </c>
      <c r="D1807" s="113">
        <f>IF(Table10[[#This Row],[Current Age]]&gt;19,"Men's",IF(E1807&gt;15,"U19",IF(E1807&gt;13,"U15",IF(E1807&gt;11,"U13",IF(E1807&gt;0,"U11",0)))))</f>
        <v>0</v>
      </c>
      <c r="E1807" s="113">
        <f>IFERROR(IF(Table10[[#This Row],[Year]]&gt;0,$E$1-Table10[[#This Row],[Year]],0),"")</f>
        <v>0</v>
      </c>
    </row>
    <row r="1808" spans="1:5">
      <c r="A1808" s="178">
        <v>2806</v>
      </c>
      <c r="B1808" s="185" t="s">
        <v>1935</v>
      </c>
      <c r="C1808" s="179" t="s">
        <v>41</v>
      </c>
      <c r="D1808" s="113">
        <f>IF(Table10[[#This Row],[Current Age]]&gt;19,"Men's",IF(E1808&gt;15,"U19",IF(E1808&gt;13,"U15",IF(E1808&gt;11,"U13",IF(E1808&gt;0,"U11",0)))))</f>
        <v>0</v>
      </c>
      <c r="E1808" s="113">
        <f>IFERROR(IF(Table10[[#This Row],[Year]]&gt;0,$E$1-Table10[[#This Row],[Year]],0),"")</f>
        <v>0</v>
      </c>
    </row>
    <row r="1809" spans="1:5">
      <c r="A1809" s="18">
        <v>2807</v>
      </c>
      <c r="B1809" s="186" t="s">
        <v>1936</v>
      </c>
      <c r="C1809" s="17" t="s">
        <v>41</v>
      </c>
      <c r="D1809" s="113">
        <f>IF(Table10[[#This Row],[Current Age]]&gt;19,"Men's",IF(E1809&gt;15,"U19",IF(E1809&gt;13,"U15",IF(E1809&gt;11,"U13",IF(E1809&gt;0,"U11",0)))))</f>
        <v>0</v>
      </c>
      <c r="E1809" s="113">
        <f>IFERROR(IF(Table10[[#This Row],[Year]]&gt;0,$E$1-Table10[[#This Row],[Year]],0),"")</f>
        <v>0</v>
      </c>
    </row>
    <row r="1810" spans="1:5">
      <c r="A1810" s="178">
        <v>2808</v>
      </c>
      <c r="B1810" s="185" t="s">
        <v>1937</v>
      </c>
      <c r="C1810" s="179" t="s">
        <v>41</v>
      </c>
      <c r="D1810" s="113">
        <f>IF(Table10[[#This Row],[Current Age]]&gt;19,"Men's",IF(E1810&gt;15,"U19",IF(E1810&gt;13,"U15",IF(E1810&gt;11,"U13",IF(E1810&gt;0,"U11",0)))))</f>
        <v>0</v>
      </c>
      <c r="E1810" s="113">
        <f>IFERROR(IF(Table10[[#This Row],[Year]]&gt;0,$E$1-Table10[[#This Row],[Year]],0),"")</f>
        <v>0</v>
      </c>
    </row>
    <row r="1811" spans="1:5">
      <c r="A1811" s="18">
        <v>2809</v>
      </c>
      <c r="B1811" s="186" t="s">
        <v>1938</v>
      </c>
      <c r="C1811" s="17" t="s">
        <v>41</v>
      </c>
      <c r="D1811" s="113">
        <f>IF(Table10[[#This Row],[Current Age]]&gt;19,"Men's",IF(E1811&gt;15,"U19",IF(E1811&gt;13,"U15",IF(E1811&gt;11,"U13",IF(E1811&gt;0,"U11",0)))))</f>
        <v>0</v>
      </c>
      <c r="E1811" s="113">
        <f>IFERROR(IF(Table10[[#This Row],[Year]]&gt;0,$E$1-Table10[[#This Row],[Year]],0),"")</f>
        <v>0</v>
      </c>
    </row>
    <row r="1812" spans="1:5">
      <c r="A1812" s="178">
        <v>2810</v>
      </c>
      <c r="B1812" s="185" t="s">
        <v>1939</v>
      </c>
      <c r="C1812" s="179" t="s">
        <v>41</v>
      </c>
      <c r="D1812" s="113">
        <f>IF(Table10[[#This Row],[Current Age]]&gt;19,"Men's",IF(E1812&gt;15,"U19",IF(E1812&gt;13,"U15",IF(E1812&gt;11,"U13",IF(E1812&gt;0,"U11",0)))))</f>
        <v>0</v>
      </c>
      <c r="E1812" s="113">
        <f>IFERROR(IF(Table10[[#This Row],[Year]]&gt;0,$E$1-Table10[[#This Row],[Year]],0),"")</f>
        <v>0</v>
      </c>
    </row>
    <row r="1813" spans="1:5">
      <c r="A1813" s="18">
        <v>2811</v>
      </c>
      <c r="B1813" s="186" t="s">
        <v>1940</v>
      </c>
      <c r="C1813" s="17" t="s">
        <v>41</v>
      </c>
      <c r="D1813" s="113">
        <f>IF(Table10[[#This Row],[Current Age]]&gt;19,"Men's",IF(E1813&gt;15,"U19",IF(E1813&gt;13,"U15",IF(E1813&gt;11,"U13",IF(E1813&gt;0,"U11",0)))))</f>
        <v>0</v>
      </c>
      <c r="E1813" s="113">
        <f>IFERROR(IF(Table10[[#This Row],[Year]]&gt;0,$E$1-Table10[[#This Row],[Year]],0),"")</f>
        <v>0</v>
      </c>
    </row>
    <row r="1814" spans="1:5">
      <c r="A1814" s="178">
        <v>2812</v>
      </c>
      <c r="B1814" s="185" t="s">
        <v>1941</v>
      </c>
      <c r="C1814" s="179" t="s">
        <v>41</v>
      </c>
      <c r="D1814" s="113">
        <f>IF(Table10[[#This Row],[Current Age]]&gt;19,"Men's",IF(E1814&gt;15,"U19",IF(E1814&gt;13,"U15",IF(E1814&gt;11,"U13",IF(E1814&gt;0,"U11",0)))))</f>
        <v>0</v>
      </c>
      <c r="E1814" s="113">
        <f>IFERROR(IF(Table10[[#This Row],[Year]]&gt;0,$E$1-Table10[[#This Row],[Year]],0),"")</f>
        <v>0</v>
      </c>
    </row>
    <row r="1815" spans="1:5">
      <c r="A1815" s="18">
        <v>2813</v>
      </c>
      <c r="B1815" s="186" t="s">
        <v>1942</v>
      </c>
      <c r="C1815" s="17" t="s">
        <v>41</v>
      </c>
      <c r="D1815" s="113">
        <f>IF(Table10[[#This Row],[Current Age]]&gt;19,"Men's",IF(E1815&gt;15,"U19",IF(E1815&gt;13,"U15",IF(E1815&gt;11,"U13",IF(E1815&gt;0,"U11",0)))))</f>
        <v>0</v>
      </c>
      <c r="E1815" s="113">
        <f>IFERROR(IF(Table10[[#This Row],[Year]]&gt;0,$E$1-Table10[[#This Row],[Year]],0),"")</f>
        <v>0</v>
      </c>
    </row>
    <row r="1816" spans="1:5">
      <c r="A1816" s="178">
        <v>2814</v>
      </c>
      <c r="B1816" s="185" t="s">
        <v>1943</v>
      </c>
      <c r="C1816" s="179" t="s">
        <v>41</v>
      </c>
      <c r="D1816" s="113">
        <f>IF(Table10[[#This Row],[Current Age]]&gt;19,"Men's",IF(E1816&gt;15,"U19",IF(E1816&gt;13,"U15",IF(E1816&gt;11,"U13",IF(E1816&gt;0,"U11",0)))))</f>
        <v>0</v>
      </c>
      <c r="E1816" s="113">
        <f>IFERROR(IF(Table10[[#This Row],[Year]]&gt;0,$E$1-Table10[[#This Row],[Year]],0),"")</f>
        <v>0</v>
      </c>
    </row>
    <row r="1817" spans="1:5">
      <c r="A1817" s="18">
        <v>2815</v>
      </c>
      <c r="B1817" s="186" t="s">
        <v>1944</v>
      </c>
      <c r="C1817" s="17" t="s">
        <v>41</v>
      </c>
      <c r="D1817" s="113">
        <f>IF(Table10[[#This Row],[Current Age]]&gt;19,"Men's",IF(E1817&gt;15,"U19",IF(E1817&gt;13,"U15",IF(E1817&gt;11,"U13",IF(E1817&gt;0,"U11",0)))))</f>
        <v>0</v>
      </c>
      <c r="E1817" s="113">
        <f>IFERROR(IF(Table10[[#This Row],[Year]]&gt;0,$E$1-Table10[[#This Row],[Year]],0),"")</f>
        <v>0</v>
      </c>
    </row>
    <row r="1818" spans="1:5">
      <c r="A1818" s="178">
        <v>2816</v>
      </c>
      <c r="B1818" s="185" t="s">
        <v>1945</v>
      </c>
      <c r="C1818" s="179" t="s">
        <v>41</v>
      </c>
      <c r="D1818" s="113">
        <f>IF(Table10[[#This Row],[Current Age]]&gt;19,"Men's",IF(E1818&gt;15,"U19",IF(E1818&gt;13,"U15",IF(E1818&gt;11,"U13",IF(E1818&gt;0,"U11",0)))))</f>
        <v>0</v>
      </c>
      <c r="E1818" s="113">
        <f>IFERROR(IF(Table10[[#This Row],[Year]]&gt;0,$E$1-Table10[[#This Row],[Year]],0),"")</f>
        <v>0</v>
      </c>
    </row>
    <row r="1819" spans="1:5">
      <c r="A1819" s="18">
        <v>2817</v>
      </c>
      <c r="B1819" s="186" t="s">
        <v>1946</v>
      </c>
      <c r="C1819" s="17" t="s">
        <v>41</v>
      </c>
      <c r="D1819" s="113">
        <f>IF(Table10[[#This Row],[Current Age]]&gt;19,"Men's",IF(E1819&gt;15,"U19",IF(E1819&gt;13,"U15",IF(E1819&gt;11,"U13",IF(E1819&gt;0,"U11",0)))))</f>
        <v>0</v>
      </c>
      <c r="E1819" s="113">
        <f>IFERROR(IF(Table10[[#This Row],[Year]]&gt;0,$E$1-Table10[[#This Row],[Year]],0),"")</f>
        <v>0</v>
      </c>
    </row>
    <row r="1820" spans="1:5">
      <c r="A1820" s="178">
        <v>2818</v>
      </c>
      <c r="B1820" s="185" t="s">
        <v>1947</v>
      </c>
      <c r="C1820" s="179" t="s">
        <v>41</v>
      </c>
      <c r="D1820" s="113">
        <f>IF(Table10[[#This Row],[Current Age]]&gt;19,"Men's",IF(E1820&gt;15,"U19",IF(E1820&gt;13,"U15",IF(E1820&gt;11,"U13",IF(E1820&gt;0,"U11",0)))))</f>
        <v>0</v>
      </c>
      <c r="E1820" s="113">
        <f>IFERROR(IF(Table10[[#This Row],[Year]]&gt;0,$E$1-Table10[[#This Row],[Year]],0),"")</f>
        <v>0</v>
      </c>
    </row>
    <row r="1821" spans="1:5">
      <c r="A1821" s="18">
        <v>2819</v>
      </c>
      <c r="B1821" s="186" t="s">
        <v>1948</v>
      </c>
      <c r="C1821" s="17" t="s">
        <v>41</v>
      </c>
      <c r="D1821" s="113">
        <f>IF(Table10[[#This Row],[Current Age]]&gt;19,"Men's",IF(E1821&gt;15,"U19",IF(E1821&gt;13,"U15",IF(E1821&gt;11,"U13",IF(E1821&gt;0,"U11",0)))))</f>
        <v>0</v>
      </c>
      <c r="E1821" s="113">
        <f>IFERROR(IF(Table10[[#This Row],[Year]]&gt;0,$E$1-Table10[[#This Row],[Year]],0),"")</f>
        <v>0</v>
      </c>
    </row>
    <row r="1822" spans="1:5">
      <c r="A1822" s="178">
        <v>2820</v>
      </c>
      <c r="B1822" s="185" t="s">
        <v>1949</v>
      </c>
      <c r="C1822" s="179" t="s">
        <v>41</v>
      </c>
      <c r="D1822" s="113">
        <f>IF(Table10[[#This Row],[Current Age]]&gt;19,"Men's",IF(E1822&gt;15,"U19",IF(E1822&gt;13,"U15",IF(E1822&gt;11,"U13",IF(E1822&gt;0,"U11",0)))))</f>
        <v>0</v>
      </c>
      <c r="E1822" s="113">
        <f>IFERROR(IF(Table10[[#This Row],[Year]]&gt;0,$E$1-Table10[[#This Row],[Year]],0),"")</f>
        <v>0</v>
      </c>
    </row>
    <row r="1823" spans="1:5">
      <c r="A1823" s="18">
        <v>2821</v>
      </c>
      <c r="B1823" s="186" t="s">
        <v>1950</v>
      </c>
      <c r="C1823" s="17" t="s">
        <v>41</v>
      </c>
      <c r="D1823" s="113">
        <f>IF(Table10[[#This Row],[Current Age]]&gt;19,"Men's",IF(E1823&gt;15,"U19",IF(E1823&gt;13,"U15",IF(E1823&gt;11,"U13",IF(E1823&gt;0,"U11",0)))))</f>
        <v>0</v>
      </c>
      <c r="E1823" s="113">
        <f>IFERROR(IF(Table10[[#This Row],[Year]]&gt;0,$E$1-Table10[[#This Row],[Year]],0),"")</f>
        <v>0</v>
      </c>
    </row>
    <row r="1824" spans="1:5">
      <c r="A1824" s="178">
        <v>2822</v>
      </c>
      <c r="B1824" s="185" t="s">
        <v>1951</v>
      </c>
      <c r="C1824" s="179" t="s">
        <v>41</v>
      </c>
      <c r="D1824" s="113">
        <f>IF(Table10[[#This Row],[Current Age]]&gt;19,"Men's",IF(E1824&gt;15,"U19",IF(E1824&gt;13,"U15",IF(E1824&gt;11,"U13",IF(E1824&gt;0,"U11",0)))))</f>
        <v>0</v>
      </c>
      <c r="E1824" s="113">
        <f>IFERROR(IF(Table10[[#This Row],[Year]]&gt;0,$E$1-Table10[[#This Row],[Year]],0),"")</f>
        <v>0</v>
      </c>
    </row>
    <row r="1825" spans="1:5">
      <c r="A1825" s="18">
        <v>2823</v>
      </c>
      <c r="B1825" s="186" t="s">
        <v>1952</v>
      </c>
      <c r="C1825" s="17" t="s">
        <v>41</v>
      </c>
      <c r="D1825" s="113">
        <f>IF(Table10[[#This Row],[Current Age]]&gt;19,"Men's",IF(E1825&gt;15,"U19",IF(E1825&gt;13,"U15",IF(E1825&gt;11,"U13",IF(E1825&gt;0,"U11",0)))))</f>
        <v>0</v>
      </c>
      <c r="E1825" s="113">
        <f>IFERROR(IF(Table10[[#This Row],[Year]]&gt;0,$E$1-Table10[[#This Row],[Year]],0),"")</f>
        <v>0</v>
      </c>
    </row>
    <row r="1826" spans="1:5">
      <c r="A1826" s="178">
        <v>2824</v>
      </c>
      <c r="B1826" s="185" t="s">
        <v>1953</v>
      </c>
      <c r="C1826" s="179" t="s">
        <v>41</v>
      </c>
      <c r="D1826" s="113">
        <f>IF(Table10[[#This Row],[Current Age]]&gt;19,"Men's",IF(E1826&gt;15,"U19",IF(E1826&gt;13,"U15",IF(E1826&gt;11,"U13",IF(E1826&gt;0,"U11",0)))))</f>
        <v>0</v>
      </c>
      <c r="E1826" s="113">
        <f>IFERROR(IF(Table10[[#This Row],[Year]]&gt;0,$E$1-Table10[[#This Row],[Year]],0),"")</f>
        <v>0</v>
      </c>
    </row>
    <row r="1827" spans="1:5">
      <c r="A1827" s="18">
        <v>2825</v>
      </c>
      <c r="B1827" s="186" t="s">
        <v>1954</v>
      </c>
      <c r="C1827" s="17" t="s">
        <v>109</v>
      </c>
      <c r="D1827" s="113">
        <f>IF(Table10[[#This Row],[Current Age]]&gt;19,"Men's",IF(E1827&gt;15,"U19",IF(E1827&gt;13,"U15",IF(E1827&gt;11,"U13",IF(E1827&gt;0,"U11",0)))))</f>
        <v>0</v>
      </c>
      <c r="E1827" s="113">
        <f>IFERROR(IF(Table10[[#This Row],[Year]]&gt;0,$E$1-Table10[[#This Row],[Year]],0),"")</f>
        <v>0</v>
      </c>
    </row>
    <row r="1828" spans="1:5">
      <c r="A1828" s="178">
        <v>2826</v>
      </c>
      <c r="B1828" s="185" t="s">
        <v>1955</v>
      </c>
      <c r="C1828" s="179" t="s">
        <v>109</v>
      </c>
      <c r="D1828" s="113">
        <f>IF(Table10[[#This Row],[Current Age]]&gt;19,"Men's",IF(E1828&gt;15,"U19",IF(E1828&gt;13,"U15",IF(E1828&gt;11,"U13",IF(E1828&gt;0,"U11",0)))))</f>
        <v>0</v>
      </c>
      <c r="E1828" s="113">
        <f>IFERROR(IF(Table10[[#This Row],[Year]]&gt;0,$E$1-Table10[[#This Row],[Year]],0),"")</f>
        <v>0</v>
      </c>
    </row>
    <row r="1829" spans="1:5">
      <c r="A1829" s="18">
        <v>2827</v>
      </c>
      <c r="B1829" s="186" t="s">
        <v>1956</v>
      </c>
      <c r="C1829" s="17" t="s">
        <v>109</v>
      </c>
      <c r="D1829" s="113">
        <f>IF(Table10[[#This Row],[Current Age]]&gt;19,"Men's",IF(E1829&gt;15,"U19",IF(E1829&gt;13,"U15",IF(E1829&gt;11,"U13",IF(E1829&gt;0,"U11",0)))))</f>
        <v>0</v>
      </c>
      <c r="E1829" s="113">
        <f>IFERROR(IF(Table10[[#This Row],[Year]]&gt;0,$E$1-Table10[[#This Row],[Year]],0),"")</f>
        <v>0</v>
      </c>
    </row>
    <row r="1830" spans="1:5">
      <c r="A1830" s="178">
        <v>2828</v>
      </c>
      <c r="B1830" s="185" t="s">
        <v>1957</v>
      </c>
      <c r="C1830" s="179" t="s">
        <v>109</v>
      </c>
      <c r="D1830" s="113">
        <f>IF(Table10[[#This Row],[Current Age]]&gt;19,"Men's",IF(E1830&gt;15,"U19",IF(E1830&gt;13,"U15",IF(E1830&gt;11,"U13",IF(E1830&gt;0,"U11",0)))))</f>
        <v>0</v>
      </c>
      <c r="E1830" s="113">
        <f>IFERROR(IF(Table10[[#This Row],[Year]]&gt;0,$E$1-Table10[[#This Row],[Year]],0),"")</f>
        <v>0</v>
      </c>
    </row>
    <row r="1831" spans="1:5">
      <c r="A1831" s="18">
        <v>2829</v>
      </c>
      <c r="B1831" s="186" t="s">
        <v>1958</v>
      </c>
      <c r="C1831" s="17" t="s">
        <v>109</v>
      </c>
      <c r="D1831" s="113">
        <f>IF(Table10[[#This Row],[Current Age]]&gt;19,"Men's",IF(E1831&gt;15,"U19",IF(E1831&gt;13,"U15",IF(E1831&gt;11,"U13",IF(E1831&gt;0,"U11",0)))))</f>
        <v>0</v>
      </c>
      <c r="E1831" s="113">
        <f>IFERROR(IF(Table10[[#This Row],[Year]]&gt;0,$E$1-Table10[[#This Row],[Year]],0),"")</f>
        <v>0</v>
      </c>
    </row>
    <row r="1832" spans="1:5">
      <c r="A1832" s="178">
        <v>2830</v>
      </c>
      <c r="B1832" s="185" t="s">
        <v>1959</v>
      </c>
      <c r="C1832" s="179" t="s">
        <v>109</v>
      </c>
      <c r="D1832" s="113">
        <f>IF(Table10[[#This Row],[Current Age]]&gt;19,"Men's",IF(E1832&gt;15,"U19",IF(E1832&gt;13,"U15",IF(E1832&gt;11,"U13",IF(E1832&gt;0,"U11",0)))))</f>
        <v>0</v>
      </c>
      <c r="E1832" s="113">
        <f>IFERROR(IF(Table10[[#This Row],[Year]]&gt;0,$E$1-Table10[[#This Row],[Year]],0),"")</f>
        <v>0</v>
      </c>
    </row>
    <row r="1833" spans="1:5">
      <c r="A1833" s="18">
        <v>2831</v>
      </c>
      <c r="B1833" s="186" t="s">
        <v>1960</v>
      </c>
      <c r="C1833" s="17" t="s">
        <v>109</v>
      </c>
      <c r="D1833" s="113">
        <f>IF(Table10[[#This Row],[Current Age]]&gt;19,"Men's",IF(E1833&gt;15,"U19",IF(E1833&gt;13,"U15",IF(E1833&gt;11,"U13",IF(E1833&gt;0,"U11",0)))))</f>
        <v>0</v>
      </c>
      <c r="E1833" s="113">
        <f>IFERROR(IF(Table10[[#This Row],[Year]]&gt;0,$E$1-Table10[[#This Row],[Year]],0),"")</f>
        <v>0</v>
      </c>
    </row>
    <row r="1834" spans="1:5">
      <c r="A1834" s="178">
        <v>2832</v>
      </c>
      <c r="B1834" s="185" t="s">
        <v>1961</v>
      </c>
      <c r="C1834" s="179" t="s">
        <v>109</v>
      </c>
      <c r="D1834" s="113">
        <f>IF(Table10[[#This Row],[Current Age]]&gt;19,"Men's",IF(E1834&gt;15,"U19",IF(E1834&gt;13,"U15",IF(E1834&gt;11,"U13",IF(E1834&gt;0,"U11",0)))))</f>
        <v>0</v>
      </c>
      <c r="E1834" s="113">
        <f>IFERROR(IF(Table10[[#This Row],[Year]]&gt;0,$E$1-Table10[[#This Row],[Year]],0),"")</f>
        <v>0</v>
      </c>
    </row>
    <row r="1835" spans="1:5">
      <c r="A1835" s="18">
        <v>2833</v>
      </c>
      <c r="B1835" s="186" t="s">
        <v>1962</v>
      </c>
      <c r="C1835" s="17" t="s">
        <v>109</v>
      </c>
      <c r="D1835" s="113">
        <f>IF(Table10[[#This Row],[Current Age]]&gt;19,"Men's",IF(E1835&gt;15,"U19",IF(E1835&gt;13,"U15",IF(E1835&gt;11,"U13",IF(E1835&gt;0,"U11",0)))))</f>
        <v>0</v>
      </c>
      <c r="E1835" s="113">
        <f>IFERROR(IF(Table10[[#This Row],[Year]]&gt;0,$E$1-Table10[[#This Row],[Year]],0),"")</f>
        <v>0</v>
      </c>
    </row>
    <row r="1836" spans="1:5">
      <c r="A1836" s="178">
        <v>2834</v>
      </c>
      <c r="B1836" s="185" t="s">
        <v>1963</v>
      </c>
      <c r="C1836" s="179" t="s">
        <v>109</v>
      </c>
      <c r="D1836" s="113">
        <f>IF(Table10[[#This Row],[Current Age]]&gt;19,"Men's",IF(E1836&gt;15,"U19",IF(E1836&gt;13,"U15",IF(E1836&gt;11,"U13",IF(E1836&gt;0,"U11",0)))))</f>
        <v>0</v>
      </c>
      <c r="E1836" s="113">
        <f>IFERROR(IF(Table10[[#This Row],[Year]]&gt;0,$E$1-Table10[[#This Row],[Year]],0),"")</f>
        <v>0</v>
      </c>
    </row>
    <row r="1837" spans="1:5">
      <c r="A1837" s="18">
        <v>2835</v>
      </c>
      <c r="B1837" s="186" t="s">
        <v>1964</v>
      </c>
      <c r="C1837" s="17" t="s">
        <v>109</v>
      </c>
      <c r="D1837" s="113">
        <f>IF(Table10[[#This Row],[Current Age]]&gt;19,"Men's",IF(E1837&gt;15,"U19",IF(E1837&gt;13,"U15",IF(E1837&gt;11,"U13",IF(E1837&gt;0,"U11",0)))))</f>
        <v>0</v>
      </c>
      <c r="E1837" s="113">
        <f>IFERROR(IF(Table10[[#This Row],[Year]]&gt;0,$E$1-Table10[[#This Row],[Year]],0),"")</f>
        <v>0</v>
      </c>
    </row>
    <row r="1838" spans="1:5">
      <c r="A1838" s="178">
        <v>2836</v>
      </c>
      <c r="B1838" s="185" t="s">
        <v>1965</v>
      </c>
      <c r="C1838" s="179" t="s">
        <v>109</v>
      </c>
      <c r="D1838" s="113">
        <f>IF(Table10[[#This Row],[Current Age]]&gt;19,"Men's",IF(E1838&gt;15,"U19",IF(E1838&gt;13,"U15",IF(E1838&gt;11,"U13",IF(E1838&gt;0,"U11",0)))))</f>
        <v>0</v>
      </c>
      <c r="E1838" s="113">
        <f>IFERROR(IF(Table10[[#This Row],[Year]]&gt;0,$E$1-Table10[[#This Row],[Year]],0),"")</f>
        <v>0</v>
      </c>
    </row>
    <row r="1839" spans="1:5">
      <c r="A1839" s="18">
        <v>2837</v>
      </c>
      <c r="B1839" s="186" t="s">
        <v>1966</v>
      </c>
      <c r="C1839" s="17" t="s">
        <v>109</v>
      </c>
      <c r="D1839" s="113">
        <f>IF(Table10[[#This Row],[Current Age]]&gt;19,"Men's",IF(E1839&gt;15,"U19",IF(E1839&gt;13,"U15",IF(E1839&gt;11,"U13",IF(E1839&gt;0,"U11",0)))))</f>
        <v>0</v>
      </c>
      <c r="E1839" s="113">
        <f>IFERROR(IF(Table10[[#This Row],[Year]]&gt;0,$E$1-Table10[[#This Row],[Year]],0),"")</f>
        <v>0</v>
      </c>
    </row>
    <row r="1840" spans="1:5">
      <c r="A1840" s="178">
        <v>2838</v>
      </c>
      <c r="B1840" s="185" t="s">
        <v>1967</v>
      </c>
      <c r="C1840" s="179" t="s">
        <v>109</v>
      </c>
      <c r="D1840" s="113">
        <f>IF(Table10[[#This Row],[Current Age]]&gt;19,"Men's",IF(E1840&gt;15,"U19",IF(E1840&gt;13,"U15",IF(E1840&gt;11,"U13",IF(E1840&gt;0,"U11",0)))))</f>
        <v>0</v>
      </c>
      <c r="E1840" s="113">
        <f>IFERROR(IF(Table10[[#This Row],[Year]]&gt;0,$E$1-Table10[[#This Row],[Year]],0),"")</f>
        <v>0</v>
      </c>
    </row>
    <row r="1841" spans="1:5">
      <c r="A1841" s="18">
        <v>2839</v>
      </c>
      <c r="B1841" s="186" t="s">
        <v>1968</v>
      </c>
      <c r="C1841" s="17" t="s">
        <v>109</v>
      </c>
      <c r="D1841" s="113">
        <f>IF(Table10[[#This Row],[Current Age]]&gt;19,"Men's",IF(E1841&gt;15,"U19",IF(E1841&gt;13,"U15",IF(E1841&gt;11,"U13",IF(E1841&gt;0,"U11",0)))))</f>
        <v>0</v>
      </c>
      <c r="E1841" s="113">
        <f>IFERROR(IF(Table10[[#This Row],[Year]]&gt;0,$E$1-Table10[[#This Row],[Year]],0),"")</f>
        <v>0</v>
      </c>
    </row>
    <row r="1842" spans="1:5">
      <c r="A1842" s="178">
        <v>2840</v>
      </c>
      <c r="B1842" s="185" t="s">
        <v>1969</v>
      </c>
      <c r="C1842" s="179" t="s">
        <v>109</v>
      </c>
      <c r="D1842" s="113">
        <f>IF(Table10[[#This Row],[Current Age]]&gt;19,"Men's",IF(E1842&gt;15,"U19",IF(E1842&gt;13,"U15",IF(E1842&gt;11,"U13",IF(E1842&gt;0,"U11",0)))))</f>
        <v>0</v>
      </c>
      <c r="E1842" s="113">
        <f>IFERROR(IF(Table10[[#This Row],[Year]]&gt;0,$E$1-Table10[[#This Row],[Year]],0),"")</f>
        <v>0</v>
      </c>
    </row>
    <row r="1843" spans="1:5">
      <c r="A1843" s="18">
        <v>2841</v>
      </c>
      <c r="B1843" s="186" t="s">
        <v>1970</v>
      </c>
      <c r="C1843" s="17" t="s">
        <v>109</v>
      </c>
      <c r="D1843" s="113">
        <f>IF(Table10[[#This Row],[Current Age]]&gt;19,"Men's",IF(E1843&gt;15,"U19",IF(E1843&gt;13,"U15",IF(E1843&gt;11,"U13",IF(E1843&gt;0,"U11",0)))))</f>
        <v>0</v>
      </c>
      <c r="E1843" s="113">
        <f>IFERROR(IF(Table10[[#This Row],[Year]]&gt;0,$E$1-Table10[[#This Row],[Year]],0),"")</f>
        <v>0</v>
      </c>
    </row>
    <row r="1844" spans="1:5">
      <c r="A1844" s="178">
        <v>2842</v>
      </c>
      <c r="B1844" s="185" t="s">
        <v>1971</v>
      </c>
      <c r="C1844" s="179" t="s">
        <v>109</v>
      </c>
      <c r="D1844" s="113">
        <f>IF(Table10[[#This Row],[Current Age]]&gt;19,"Men's",IF(E1844&gt;15,"U19",IF(E1844&gt;13,"U15",IF(E1844&gt;11,"U13",IF(E1844&gt;0,"U11",0)))))</f>
        <v>0</v>
      </c>
      <c r="E1844" s="113">
        <f>IFERROR(IF(Table10[[#This Row],[Year]]&gt;0,$E$1-Table10[[#This Row],[Year]],0),"")</f>
        <v>0</v>
      </c>
    </row>
    <row r="1845" spans="1:5">
      <c r="A1845" s="18">
        <v>2843</v>
      </c>
      <c r="B1845" s="186" t="s">
        <v>1972</v>
      </c>
      <c r="C1845" s="17" t="s">
        <v>109</v>
      </c>
      <c r="D1845" s="113">
        <f>IF(Table10[[#This Row],[Current Age]]&gt;19,"Men's",IF(E1845&gt;15,"U19",IF(E1845&gt;13,"U15",IF(E1845&gt;11,"U13",IF(E1845&gt;0,"U11",0)))))</f>
        <v>0</v>
      </c>
      <c r="E1845" s="113">
        <f>IFERROR(IF(Table10[[#This Row],[Year]]&gt;0,$E$1-Table10[[#This Row],[Year]],0),"")</f>
        <v>0</v>
      </c>
    </row>
    <row r="1846" spans="1:5">
      <c r="A1846" s="178">
        <v>2844</v>
      </c>
      <c r="B1846" s="185" t="s">
        <v>1973</v>
      </c>
      <c r="C1846" s="179" t="s">
        <v>109</v>
      </c>
      <c r="D1846" s="113">
        <f>IF(Table10[[#This Row],[Current Age]]&gt;19,"Men's",IF(E1846&gt;15,"U19",IF(E1846&gt;13,"U15",IF(E1846&gt;11,"U13",IF(E1846&gt;0,"U11",0)))))</f>
        <v>0</v>
      </c>
      <c r="E1846" s="113">
        <f>IFERROR(IF(Table10[[#This Row],[Year]]&gt;0,$E$1-Table10[[#This Row],[Year]],0),"")</f>
        <v>0</v>
      </c>
    </row>
    <row r="1847" spans="1:5">
      <c r="A1847" s="18">
        <v>2845</v>
      </c>
      <c r="B1847" s="186" t="s">
        <v>1974</v>
      </c>
      <c r="C1847" s="17" t="s">
        <v>109</v>
      </c>
      <c r="D1847" s="113">
        <f>IF(Table10[[#This Row],[Current Age]]&gt;19,"Men's",IF(E1847&gt;15,"U19",IF(E1847&gt;13,"U15",IF(E1847&gt;11,"U13",IF(E1847&gt;0,"U11",0)))))</f>
        <v>0</v>
      </c>
      <c r="E1847" s="113">
        <f>IFERROR(IF(Table10[[#This Row],[Year]]&gt;0,$E$1-Table10[[#This Row],[Year]],0),"")</f>
        <v>0</v>
      </c>
    </row>
    <row r="1848" spans="1:5">
      <c r="A1848" s="178">
        <v>2846</v>
      </c>
      <c r="B1848" s="185" t="s">
        <v>1975</v>
      </c>
      <c r="C1848" s="179" t="s">
        <v>109</v>
      </c>
      <c r="D1848" s="113">
        <f>IF(Table10[[#This Row],[Current Age]]&gt;19,"Men's",IF(E1848&gt;15,"U19",IF(E1848&gt;13,"U15",IF(E1848&gt;11,"U13",IF(E1848&gt;0,"U11",0)))))</f>
        <v>0</v>
      </c>
      <c r="E1848" s="113">
        <f>IFERROR(IF(Table10[[#This Row],[Year]]&gt;0,$E$1-Table10[[#This Row],[Year]],0),"")</f>
        <v>0</v>
      </c>
    </row>
    <row r="1849" spans="1:5">
      <c r="A1849" s="18">
        <v>2847</v>
      </c>
      <c r="B1849" s="186" t="s">
        <v>1976</v>
      </c>
      <c r="C1849" s="17" t="s">
        <v>109</v>
      </c>
      <c r="D1849" s="113">
        <f>IF(Table10[[#This Row],[Current Age]]&gt;19,"Men's",IF(E1849&gt;15,"U19",IF(E1849&gt;13,"U15",IF(E1849&gt;11,"U13",IF(E1849&gt;0,"U11",0)))))</f>
        <v>0</v>
      </c>
      <c r="E1849" s="113">
        <f>IFERROR(IF(Table10[[#This Row],[Year]]&gt;0,$E$1-Table10[[#This Row],[Year]],0),"")</f>
        <v>0</v>
      </c>
    </row>
    <row r="1850" spans="1:5">
      <c r="A1850" s="178">
        <v>2848</v>
      </c>
      <c r="B1850" s="185" t="s">
        <v>1977</v>
      </c>
      <c r="C1850" s="179" t="s">
        <v>109</v>
      </c>
      <c r="D1850" s="113">
        <f>IF(Table10[[#This Row],[Current Age]]&gt;19,"Men's",IF(E1850&gt;15,"U19",IF(E1850&gt;13,"U15",IF(E1850&gt;11,"U13",IF(E1850&gt;0,"U11",0)))))</f>
        <v>0</v>
      </c>
      <c r="E1850" s="113">
        <f>IFERROR(IF(Table10[[#This Row],[Year]]&gt;0,$E$1-Table10[[#This Row],[Year]],0),"")</f>
        <v>0</v>
      </c>
    </row>
    <row r="1851" spans="1:5">
      <c r="A1851" s="18">
        <v>2849</v>
      </c>
      <c r="B1851" s="186" t="s">
        <v>1978</v>
      </c>
      <c r="C1851" s="17" t="s">
        <v>109</v>
      </c>
      <c r="D1851" s="113">
        <f>IF(Table10[[#This Row],[Current Age]]&gt;19,"Men's",IF(E1851&gt;15,"U19",IF(E1851&gt;13,"U15",IF(E1851&gt;11,"U13",IF(E1851&gt;0,"U11",0)))))</f>
        <v>0</v>
      </c>
      <c r="E1851" s="113">
        <f>IFERROR(IF(Table10[[#This Row],[Year]]&gt;0,$E$1-Table10[[#This Row],[Year]],0),"")</f>
        <v>0</v>
      </c>
    </row>
    <row r="1852" spans="1:5">
      <c r="A1852" s="178">
        <v>2850</v>
      </c>
      <c r="B1852" s="185" t="s">
        <v>1979</v>
      </c>
      <c r="C1852" s="179" t="s">
        <v>109</v>
      </c>
      <c r="D1852" s="113">
        <f>IF(Table10[[#This Row],[Current Age]]&gt;19,"Men's",IF(E1852&gt;15,"U19",IF(E1852&gt;13,"U15",IF(E1852&gt;11,"U13",IF(E1852&gt;0,"U11",0)))))</f>
        <v>0</v>
      </c>
      <c r="E1852" s="113">
        <f>IFERROR(IF(Table10[[#This Row],[Year]]&gt;0,$E$1-Table10[[#This Row],[Year]],0),"")</f>
        <v>0</v>
      </c>
    </row>
    <row r="1853" spans="1:5">
      <c r="A1853" s="18">
        <v>2851</v>
      </c>
      <c r="B1853" s="186" t="s">
        <v>1980</v>
      </c>
      <c r="C1853" s="17" t="s">
        <v>109</v>
      </c>
      <c r="D1853" s="113">
        <f>IF(Table10[[#This Row],[Current Age]]&gt;19,"Men's",IF(E1853&gt;15,"U19",IF(E1853&gt;13,"U15",IF(E1853&gt;11,"U13",IF(E1853&gt;0,"U11",0)))))</f>
        <v>0</v>
      </c>
      <c r="E1853" s="113">
        <f>IFERROR(IF(Table10[[#This Row],[Year]]&gt;0,$E$1-Table10[[#This Row],[Year]],0),"")</f>
        <v>0</v>
      </c>
    </row>
    <row r="1854" spans="1:5">
      <c r="A1854" s="178">
        <v>2852</v>
      </c>
      <c r="B1854" s="185" t="s">
        <v>1981</v>
      </c>
      <c r="C1854" s="179" t="s">
        <v>109</v>
      </c>
      <c r="D1854" s="113">
        <f>IF(Table10[[#This Row],[Current Age]]&gt;19,"Men's",IF(E1854&gt;15,"U19",IF(E1854&gt;13,"U15",IF(E1854&gt;11,"U13",IF(E1854&gt;0,"U11",0)))))</f>
        <v>0</v>
      </c>
      <c r="E1854" s="113">
        <f>IFERROR(IF(Table10[[#This Row],[Year]]&gt;0,$E$1-Table10[[#This Row],[Year]],0),"")</f>
        <v>0</v>
      </c>
    </row>
    <row r="1855" spans="1:5">
      <c r="A1855" s="18">
        <v>2853</v>
      </c>
      <c r="B1855" s="186" t="s">
        <v>1982</v>
      </c>
      <c r="C1855" s="17" t="s">
        <v>109</v>
      </c>
      <c r="D1855" s="113">
        <f>IF(Table10[[#This Row],[Current Age]]&gt;19,"Men's",IF(E1855&gt;15,"U19",IF(E1855&gt;13,"U15",IF(E1855&gt;11,"U13",IF(E1855&gt;0,"U11",0)))))</f>
        <v>0</v>
      </c>
      <c r="E1855" s="113">
        <f>IFERROR(IF(Table10[[#This Row],[Year]]&gt;0,$E$1-Table10[[#This Row],[Year]],0),"")</f>
        <v>0</v>
      </c>
    </row>
    <row r="1856" spans="1:5">
      <c r="A1856" s="178">
        <v>2854</v>
      </c>
      <c r="B1856" s="185" t="s">
        <v>1983</v>
      </c>
      <c r="C1856" s="179" t="s">
        <v>109</v>
      </c>
      <c r="D1856" s="113">
        <f>IF(Table10[[#This Row],[Current Age]]&gt;19,"Men's",IF(E1856&gt;15,"U19",IF(E1856&gt;13,"U15",IF(E1856&gt;11,"U13",IF(E1856&gt;0,"U11",0)))))</f>
        <v>0</v>
      </c>
      <c r="E1856" s="113">
        <f>IFERROR(IF(Table10[[#This Row],[Year]]&gt;0,$E$1-Table10[[#This Row],[Year]],0),"")</f>
        <v>0</v>
      </c>
    </row>
    <row r="1857" spans="1:5">
      <c r="A1857" s="18">
        <v>2855</v>
      </c>
      <c r="B1857" s="186" t="s">
        <v>1984</v>
      </c>
      <c r="C1857" s="17" t="s">
        <v>109</v>
      </c>
      <c r="D1857" s="113">
        <f>IF(Table10[[#This Row],[Current Age]]&gt;19,"Men's",IF(E1857&gt;15,"U19",IF(E1857&gt;13,"U15",IF(E1857&gt;11,"U13",IF(E1857&gt;0,"U11",0)))))</f>
        <v>0</v>
      </c>
      <c r="E1857" s="113">
        <f>IFERROR(IF(Table10[[#This Row],[Year]]&gt;0,$E$1-Table10[[#This Row],[Year]],0),"")</f>
        <v>0</v>
      </c>
    </row>
    <row r="1858" spans="1:5">
      <c r="A1858" s="178">
        <v>2856</v>
      </c>
      <c r="B1858" s="185" t="s">
        <v>1985</v>
      </c>
      <c r="C1858" s="179" t="s">
        <v>109</v>
      </c>
      <c r="D1858" s="113">
        <f>IF(Table10[[#This Row],[Current Age]]&gt;19,"Men's",IF(E1858&gt;15,"U19",IF(E1858&gt;13,"U15",IF(E1858&gt;11,"U13",IF(E1858&gt;0,"U11",0)))))</f>
        <v>0</v>
      </c>
      <c r="E1858" s="113">
        <f>IFERROR(IF(Table10[[#This Row],[Year]]&gt;0,$E$1-Table10[[#This Row],[Year]],0),"")</f>
        <v>0</v>
      </c>
    </row>
    <row r="1859" spans="1:5">
      <c r="A1859" s="18">
        <v>2857</v>
      </c>
      <c r="B1859" s="186" t="s">
        <v>1986</v>
      </c>
      <c r="C1859" s="17" t="s">
        <v>109</v>
      </c>
      <c r="D1859" s="113">
        <f>IF(Table10[[#This Row],[Current Age]]&gt;19,"Men's",IF(E1859&gt;15,"U19",IF(E1859&gt;13,"U15",IF(E1859&gt;11,"U13",IF(E1859&gt;0,"U11",0)))))</f>
        <v>0</v>
      </c>
      <c r="E1859" s="113">
        <f>IFERROR(IF(Table10[[#This Row],[Year]]&gt;0,$E$1-Table10[[#This Row],[Year]],0),"")</f>
        <v>0</v>
      </c>
    </row>
    <row r="1860" spans="1:5">
      <c r="A1860" s="178">
        <v>2858</v>
      </c>
      <c r="B1860" s="185" t="s">
        <v>1987</v>
      </c>
      <c r="C1860" s="179" t="s">
        <v>109</v>
      </c>
      <c r="D1860" s="113">
        <f>IF(Table10[[#This Row],[Current Age]]&gt;19,"Men's",IF(E1860&gt;15,"U19",IF(E1860&gt;13,"U15",IF(E1860&gt;11,"U13",IF(E1860&gt;0,"U11",0)))))</f>
        <v>0</v>
      </c>
      <c r="E1860" s="113">
        <f>IFERROR(IF(Table10[[#This Row],[Year]]&gt;0,$E$1-Table10[[#This Row],[Year]],0),"")</f>
        <v>0</v>
      </c>
    </row>
    <row r="1861" spans="1:5">
      <c r="A1861" s="18">
        <v>2859</v>
      </c>
      <c r="B1861" s="186" t="s">
        <v>1988</v>
      </c>
      <c r="C1861" s="17" t="s">
        <v>109</v>
      </c>
      <c r="D1861" s="113">
        <f>IF(Table10[[#This Row],[Current Age]]&gt;19,"Men's",IF(E1861&gt;15,"U19",IF(E1861&gt;13,"U15",IF(E1861&gt;11,"U13",IF(E1861&gt;0,"U11",0)))))</f>
        <v>0</v>
      </c>
      <c r="E1861" s="113">
        <f>IFERROR(IF(Table10[[#This Row],[Year]]&gt;0,$E$1-Table10[[#This Row],[Year]],0),"")</f>
        <v>0</v>
      </c>
    </row>
    <row r="1862" spans="1:5">
      <c r="A1862" s="178">
        <v>2860</v>
      </c>
      <c r="B1862" s="185" t="s">
        <v>1989</v>
      </c>
      <c r="C1862" s="179" t="s">
        <v>109</v>
      </c>
      <c r="D1862" s="113">
        <f>IF(Table10[[#This Row],[Current Age]]&gt;19,"Men's",IF(E1862&gt;15,"U19",IF(E1862&gt;13,"U15",IF(E1862&gt;11,"U13",IF(E1862&gt;0,"U11",0)))))</f>
        <v>0</v>
      </c>
      <c r="E1862" s="113">
        <f>IFERROR(IF(Table10[[#This Row],[Year]]&gt;0,$E$1-Table10[[#This Row],[Year]],0),"")</f>
        <v>0</v>
      </c>
    </row>
    <row r="1863" spans="1:5">
      <c r="A1863" s="18">
        <v>2861</v>
      </c>
      <c r="B1863" s="186" t="s">
        <v>1990</v>
      </c>
      <c r="C1863" s="17" t="s">
        <v>109</v>
      </c>
      <c r="D1863" s="113">
        <f>IF(Table10[[#This Row],[Current Age]]&gt;19,"Men's",IF(E1863&gt;15,"U19",IF(E1863&gt;13,"U15",IF(E1863&gt;11,"U13",IF(E1863&gt;0,"U11",0)))))</f>
        <v>0</v>
      </c>
      <c r="E1863" s="113">
        <f>IFERROR(IF(Table10[[#This Row],[Year]]&gt;0,$E$1-Table10[[#This Row],[Year]],0),"")</f>
        <v>0</v>
      </c>
    </row>
    <row r="1864" spans="1:5">
      <c r="A1864" s="178">
        <v>2862</v>
      </c>
      <c r="B1864" s="185" t="s">
        <v>1991</v>
      </c>
      <c r="C1864" s="179" t="s">
        <v>109</v>
      </c>
      <c r="D1864" s="113">
        <f>IF(Table10[[#This Row],[Current Age]]&gt;19,"Men's",IF(E1864&gt;15,"U19",IF(E1864&gt;13,"U15",IF(E1864&gt;11,"U13",IF(E1864&gt;0,"U11",0)))))</f>
        <v>0</v>
      </c>
      <c r="E1864" s="113">
        <f>IFERROR(IF(Table10[[#This Row],[Year]]&gt;0,$E$1-Table10[[#This Row],[Year]],0),"")</f>
        <v>0</v>
      </c>
    </row>
    <row r="1865" spans="1:5">
      <c r="A1865" s="18">
        <v>2863</v>
      </c>
      <c r="B1865" s="186" t="s">
        <v>1992</v>
      </c>
      <c r="C1865" s="17" t="s">
        <v>109</v>
      </c>
      <c r="D1865" s="113">
        <f>IF(Table10[[#This Row],[Current Age]]&gt;19,"Men's",IF(E1865&gt;15,"U19",IF(E1865&gt;13,"U15",IF(E1865&gt;11,"U13",IF(E1865&gt;0,"U11",0)))))</f>
        <v>0</v>
      </c>
      <c r="E1865" s="113">
        <f>IFERROR(IF(Table10[[#This Row],[Year]]&gt;0,$E$1-Table10[[#This Row],[Year]],0),"")</f>
        <v>0</v>
      </c>
    </row>
    <row r="1866" spans="1:5">
      <c r="A1866" s="178">
        <v>2864</v>
      </c>
      <c r="B1866" s="185" t="s">
        <v>1993</v>
      </c>
      <c r="C1866" s="179" t="s">
        <v>109</v>
      </c>
      <c r="D1866" s="113">
        <f>IF(Table10[[#This Row],[Current Age]]&gt;19,"Men's",IF(E1866&gt;15,"U19",IF(E1866&gt;13,"U15",IF(E1866&gt;11,"U13",IF(E1866&gt;0,"U11",0)))))</f>
        <v>0</v>
      </c>
      <c r="E1866" s="113">
        <f>IFERROR(IF(Table10[[#This Row],[Year]]&gt;0,$E$1-Table10[[#This Row],[Year]],0),"")</f>
        <v>0</v>
      </c>
    </row>
    <row r="1867" spans="1:5">
      <c r="A1867" s="18">
        <v>2865</v>
      </c>
      <c r="B1867" s="186" t="s">
        <v>1994</v>
      </c>
      <c r="C1867" s="17" t="s">
        <v>109</v>
      </c>
      <c r="D1867" s="113">
        <f>IF(Table10[[#This Row],[Current Age]]&gt;19,"Men's",IF(E1867&gt;15,"U19",IF(E1867&gt;13,"U15",IF(E1867&gt;11,"U13",IF(E1867&gt;0,"U11",0)))))</f>
        <v>0</v>
      </c>
      <c r="E1867" s="113">
        <f>IFERROR(IF(Table10[[#This Row],[Year]]&gt;0,$E$1-Table10[[#This Row],[Year]],0),"")</f>
        <v>0</v>
      </c>
    </row>
    <row r="1868" spans="1:5">
      <c r="A1868" s="178">
        <v>2866</v>
      </c>
      <c r="B1868" s="185" t="s">
        <v>1995</v>
      </c>
      <c r="C1868" s="179" t="s">
        <v>109</v>
      </c>
      <c r="D1868" s="113">
        <f>IF(Table10[[#This Row],[Current Age]]&gt;19,"Men's",IF(E1868&gt;15,"U19",IF(E1868&gt;13,"U15",IF(E1868&gt;11,"U13",IF(E1868&gt;0,"U11",0)))))</f>
        <v>0</v>
      </c>
      <c r="E1868" s="113">
        <f>IFERROR(IF(Table10[[#This Row],[Year]]&gt;0,$E$1-Table10[[#This Row],[Year]],0),"")</f>
        <v>0</v>
      </c>
    </row>
    <row r="1869" spans="1:5">
      <c r="A1869" s="18">
        <v>2867</v>
      </c>
      <c r="B1869" s="186" t="s">
        <v>1996</v>
      </c>
      <c r="C1869" s="17" t="s">
        <v>109</v>
      </c>
      <c r="D1869" s="113">
        <f>IF(Table10[[#This Row],[Current Age]]&gt;19,"Men's",IF(E1869&gt;15,"U19",IF(E1869&gt;13,"U15",IF(E1869&gt;11,"U13",IF(E1869&gt;0,"U11",0)))))</f>
        <v>0</v>
      </c>
      <c r="E1869" s="113">
        <f>IFERROR(IF(Table10[[#This Row],[Year]]&gt;0,$E$1-Table10[[#This Row],[Year]],0),"")</f>
        <v>0</v>
      </c>
    </row>
    <row r="1870" spans="1:5">
      <c r="A1870" s="178">
        <v>2868</v>
      </c>
      <c r="B1870" s="185" t="s">
        <v>1997</v>
      </c>
      <c r="C1870" s="179" t="s">
        <v>109</v>
      </c>
      <c r="D1870" s="113">
        <f>IF(Table10[[#This Row],[Current Age]]&gt;19,"Men's",IF(E1870&gt;15,"U19",IF(E1870&gt;13,"U15",IF(E1870&gt;11,"U13",IF(E1870&gt;0,"U11",0)))))</f>
        <v>0</v>
      </c>
      <c r="E1870" s="113">
        <f>IFERROR(IF(Table10[[#This Row],[Year]]&gt;0,$E$1-Table10[[#This Row],[Year]],0),"")</f>
        <v>0</v>
      </c>
    </row>
    <row r="1871" spans="1:5">
      <c r="A1871" s="18">
        <v>2869</v>
      </c>
      <c r="B1871" s="186" t="s">
        <v>1998</v>
      </c>
      <c r="C1871" s="17" t="s">
        <v>109</v>
      </c>
      <c r="D1871" s="113">
        <f>IF(Table10[[#This Row],[Current Age]]&gt;19,"Men's",IF(E1871&gt;15,"U19",IF(E1871&gt;13,"U15",IF(E1871&gt;11,"U13",IF(E1871&gt;0,"U11",0)))))</f>
        <v>0</v>
      </c>
      <c r="E1871" s="113">
        <f>IFERROR(IF(Table10[[#This Row],[Year]]&gt;0,$E$1-Table10[[#This Row],[Year]],0),"")</f>
        <v>0</v>
      </c>
    </row>
    <row r="1872" spans="1:5">
      <c r="A1872" s="178">
        <v>2870</v>
      </c>
      <c r="B1872" s="185" t="s">
        <v>1999</v>
      </c>
      <c r="C1872" s="179" t="s">
        <v>109</v>
      </c>
      <c r="D1872" s="113">
        <f>IF(Table10[[#This Row],[Current Age]]&gt;19,"Men's",IF(E1872&gt;15,"U19",IF(E1872&gt;13,"U15",IF(E1872&gt;11,"U13",IF(E1872&gt;0,"U11",0)))))</f>
        <v>0</v>
      </c>
      <c r="E1872" s="113">
        <f>IFERROR(IF(Table10[[#This Row],[Year]]&gt;0,$E$1-Table10[[#This Row],[Year]],0),"")</f>
        <v>0</v>
      </c>
    </row>
    <row r="1873" spans="1:5">
      <c r="A1873" s="18">
        <v>2871</v>
      </c>
      <c r="B1873" s="186" t="s">
        <v>2000</v>
      </c>
      <c r="C1873" s="17" t="s">
        <v>109</v>
      </c>
      <c r="D1873" s="113">
        <f>IF(Table10[[#This Row],[Current Age]]&gt;19,"Men's",IF(E1873&gt;15,"U19",IF(E1873&gt;13,"U15",IF(E1873&gt;11,"U13",IF(E1873&gt;0,"U11",0)))))</f>
        <v>0</v>
      </c>
      <c r="E1873" s="113">
        <f>IFERROR(IF(Table10[[#This Row],[Year]]&gt;0,$E$1-Table10[[#This Row],[Year]],0),"")</f>
        <v>0</v>
      </c>
    </row>
    <row r="1874" spans="1:5">
      <c r="A1874" s="178">
        <v>2872</v>
      </c>
      <c r="B1874" s="185" t="s">
        <v>2001</v>
      </c>
      <c r="C1874" s="179" t="s">
        <v>109</v>
      </c>
      <c r="D1874" s="113">
        <f>IF(Table10[[#This Row],[Current Age]]&gt;19,"Men's",IF(E1874&gt;15,"U19",IF(E1874&gt;13,"U15",IF(E1874&gt;11,"U13",IF(E1874&gt;0,"U11",0)))))</f>
        <v>0</v>
      </c>
      <c r="E1874" s="113">
        <f>IFERROR(IF(Table10[[#This Row],[Year]]&gt;0,$E$1-Table10[[#This Row],[Year]],0),"")</f>
        <v>0</v>
      </c>
    </row>
    <row r="1875" spans="1:5">
      <c r="A1875" s="18">
        <v>2873</v>
      </c>
      <c r="B1875" s="186" t="s">
        <v>2002</v>
      </c>
      <c r="C1875" s="17" t="s">
        <v>109</v>
      </c>
      <c r="D1875" s="113">
        <f>IF(Table10[[#This Row],[Current Age]]&gt;19,"Men's",IF(E1875&gt;15,"U19",IF(E1875&gt;13,"U15",IF(E1875&gt;11,"U13",IF(E1875&gt;0,"U11",0)))))</f>
        <v>0</v>
      </c>
      <c r="E1875" s="113">
        <f>IFERROR(IF(Table10[[#This Row],[Year]]&gt;0,$E$1-Table10[[#This Row],[Year]],0),"")</f>
        <v>0</v>
      </c>
    </row>
    <row r="1876" spans="1:5">
      <c r="A1876" s="178">
        <v>2874</v>
      </c>
      <c r="B1876" s="185" t="s">
        <v>2003</v>
      </c>
      <c r="C1876" s="179" t="s">
        <v>109</v>
      </c>
      <c r="D1876" s="113">
        <f>IF(Table10[[#This Row],[Current Age]]&gt;19,"Men's",IF(E1876&gt;15,"U19",IF(E1876&gt;13,"U15",IF(E1876&gt;11,"U13",IF(E1876&gt;0,"U11",0)))))</f>
        <v>0</v>
      </c>
      <c r="E1876" s="113">
        <f>IFERROR(IF(Table10[[#This Row],[Year]]&gt;0,$E$1-Table10[[#This Row],[Year]],0),"")</f>
        <v>0</v>
      </c>
    </row>
    <row r="1877" spans="1:5">
      <c r="A1877" s="18">
        <v>2875</v>
      </c>
      <c r="B1877" s="186" t="s">
        <v>2004</v>
      </c>
      <c r="C1877" s="17" t="s">
        <v>109</v>
      </c>
      <c r="D1877" s="113">
        <f>IF(Table10[[#This Row],[Current Age]]&gt;19,"Men's",IF(E1877&gt;15,"U19",IF(E1877&gt;13,"U15",IF(E1877&gt;11,"U13",IF(E1877&gt;0,"U11",0)))))</f>
        <v>0</v>
      </c>
      <c r="E1877" s="113">
        <f>IFERROR(IF(Table10[[#This Row],[Year]]&gt;0,$E$1-Table10[[#This Row],[Year]],0),"")</f>
        <v>0</v>
      </c>
    </row>
    <row r="1878" spans="1:5">
      <c r="A1878" s="178">
        <v>2876</v>
      </c>
      <c r="B1878" s="185" t="s">
        <v>2005</v>
      </c>
      <c r="C1878" s="179" t="s">
        <v>109</v>
      </c>
      <c r="D1878" s="113">
        <f>IF(Table10[[#This Row],[Current Age]]&gt;19,"Men's",IF(E1878&gt;15,"U19",IF(E1878&gt;13,"U15",IF(E1878&gt;11,"U13",IF(E1878&gt;0,"U11",0)))))</f>
        <v>0</v>
      </c>
      <c r="E1878" s="113">
        <f>IFERROR(IF(Table10[[#This Row],[Year]]&gt;0,$E$1-Table10[[#This Row],[Year]],0),"")</f>
        <v>0</v>
      </c>
    </row>
    <row r="1879" spans="1:5">
      <c r="A1879" s="18">
        <v>2877</v>
      </c>
      <c r="B1879" s="186" t="s">
        <v>2006</v>
      </c>
      <c r="C1879" s="17" t="s">
        <v>109</v>
      </c>
      <c r="D1879" s="113">
        <f>IF(Table10[[#This Row],[Current Age]]&gt;19,"Men's",IF(E1879&gt;15,"U19",IF(E1879&gt;13,"U15",IF(E1879&gt;11,"U13",IF(E1879&gt;0,"U11",0)))))</f>
        <v>0</v>
      </c>
      <c r="E1879" s="113">
        <f>IFERROR(IF(Table10[[#This Row],[Year]]&gt;0,$E$1-Table10[[#This Row],[Year]],0),"")</f>
        <v>0</v>
      </c>
    </row>
    <row r="1880" spans="1:5">
      <c r="A1880" s="178">
        <v>2878</v>
      </c>
      <c r="B1880" s="185" t="s">
        <v>2007</v>
      </c>
      <c r="C1880" s="179" t="s">
        <v>112</v>
      </c>
      <c r="D1880" s="113">
        <f>IF(Table10[[#This Row],[Current Age]]&gt;19,"Men's",IF(E1880&gt;15,"U19",IF(E1880&gt;13,"U15",IF(E1880&gt;11,"U13",IF(E1880&gt;0,"U11",0)))))</f>
        <v>0</v>
      </c>
      <c r="E1880" s="113">
        <f>IFERROR(IF(Table10[[#This Row],[Year]]&gt;0,$E$1-Table10[[#This Row],[Year]],0),"")</f>
        <v>0</v>
      </c>
    </row>
    <row r="1881" spans="1:5">
      <c r="A1881" s="18">
        <v>2879</v>
      </c>
      <c r="B1881" s="186" t="s">
        <v>2008</v>
      </c>
      <c r="C1881" s="17" t="s">
        <v>112</v>
      </c>
      <c r="D1881" s="113">
        <f>IF(Table10[[#This Row],[Current Age]]&gt;19,"Men's",IF(E1881&gt;15,"U19",IF(E1881&gt;13,"U15",IF(E1881&gt;11,"U13",IF(E1881&gt;0,"U11",0)))))</f>
        <v>0</v>
      </c>
      <c r="E1881" s="113">
        <f>IFERROR(IF(Table10[[#This Row],[Year]]&gt;0,$E$1-Table10[[#This Row],[Year]],0),"")</f>
        <v>0</v>
      </c>
    </row>
    <row r="1882" spans="1:5">
      <c r="A1882" s="178">
        <v>2880</v>
      </c>
      <c r="B1882" s="185" t="s">
        <v>2009</v>
      </c>
      <c r="C1882" s="179" t="s">
        <v>112</v>
      </c>
      <c r="D1882" s="113">
        <f>IF(Table10[[#This Row],[Current Age]]&gt;19,"Men's",IF(E1882&gt;15,"U19",IF(E1882&gt;13,"U15",IF(E1882&gt;11,"U13",IF(E1882&gt;0,"U11",0)))))</f>
        <v>0</v>
      </c>
      <c r="E1882" s="113">
        <f>IFERROR(IF(Table10[[#This Row],[Year]]&gt;0,$E$1-Table10[[#This Row],[Year]],0),"")</f>
        <v>0</v>
      </c>
    </row>
    <row r="1883" spans="1:5">
      <c r="A1883" s="18">
        <v>2881</v>
      </c>
      <c r="B1883" s="186" t="s">
        <v>2010</v>
      </c>
      <c r="C1883" s="17" t="s">
        <v>112</v>
      </c>
      <c r="D1883" s="113">
        <f>IF(Table10[[#This Row],[Current Age]]&gt;19,"Men's",IF(E1883&gt;15,"U19",IF(E1883&gt;13,"U15",IF(E1883&gt;11,"U13",IF(E1883&gt;0,"U11",0)))))</f>
        <v>0</v>
      </c>
      <c r="E1883" s="113">
        <f>IFERROR(IF(Table10[[#This Row],[Year]]&gt;0,$E$1-Table10[[#This Row],[Year]],0),"")</f>
        <v>0</v>
      </c>
    </row>
    <row r="1884" spans="1:5">
      <c r="A1884" s="178">
        <v>2882</v>
      </c>
      <c r="B1884" s="185" t="s">
        <v>2011</v>
      </c>
      <c r="C1884" s="179" t="s">
        <v>112</v>
      </c>
      <c r="D1884" s="113">
        <f>IF(Table10[[#This Row],[Current Age]]&gt;19,"Men's",IF(E1884&gt;15,"U19",IF(E1884&gt;13,"U15",IF(E1884&gt;11,"U13",IF(E1884&gt;0,"U11",0)))))</f>
        <v>0</v>
      </c>
      <c r="E1884" s="113">
        <f>IFERROR(IF(Table10[[#This Row],[Year]]&gt;0,$E$1-Table10[[#This Row],[Year]],0),"")</f>
        <v>0</v>
      </c>
    </row>
    <row r="1885" spans="1:5">
      <c r="A1885" s="18">
        <v>2883</v>
      </c>
      <c r="B1885" s="186" t="s">
        <v>2012</v>
      </c>
      <c r="C1885" s="17" t="s">
        <v>112</v>
      </c>
      <c r="D1885" s="113">
        <f>IF(Table10[[#This Row],[Current Age]]&gt;19,"Men's",IF(E1885&gt;15,"U19",IF(E1885&gt;13,"U15",IF(E1885&gt;11,"U13",IF(E1885&gt;0,"U11",0)))))</f>
        <v>0</v>
      </c>
      <c r="E1885" s="113">
        <f>IFERROR(IF(Table10[[#This Row],[Year]]&gt;0,$E$1-Table10[[#This Row],[Year]],0),"")</f>
        <v>0</v>
      </c>
    </row>
    <row r="1886" spans="1:5">
      <c r="A1886" s="178">
        <v>2884</v>
      </c>
      <c r="B1886" s="185" t="s">
        <v>2013</v>
      </c>
      <c r="C1886" s="179" t="s">
        <v>112</v>
      </c>
      <c r="D1886" s="113">
        <f>IF(Table10[[#This Row],[Current Age]]&gt;19,"Men's",IF(E1886&gt;15,"U19",IF(E1886&gt;13,"U15",IF(E1886&gt;11,"U13",IF(E1886&gt;0,"U11",0)))))</f>
        <v>0</v>
      </c>
      <c r="E1886" s="113">
        <f>IFERROR(IF(Table10[[#This Row],[Year]]&gt;0,$E$1-Table10[[#This Row],[Year]],0),"")</f>
        <v>0</v>
      </c>
    </row>
    <row r="1887" spans="1:5">
      <c r="A1887" s="18">
        <v>2885</v>
      </c>
      <c r="B1887" s="186" t="s">
        <v>2014</v>
      </c>
      <c r="C1887" s="17" t="s">
        <v>112</v>
      </c>
      <c r="D1887" s="113">
        <f>IF(Table10[[#This Row],[Current Age]]&gt;19,"Men's",IF(E1887&gt;15,"U19",IF(E1887&gt;13,"U15",IF(E1887&gt;11,"U13",IF(E1887&gt;0,"U11",0)))))</f>
        <v>0</v>
      </c>
      <c r="E1887" s="113">
        <f>IFERROR(IF(Table10[[#This Row],[Year]]&gt;0,$E$1-Table10[[#This Row],[Year]],0),"")</f>
        <v>0</v>
      </c>
    </row>
    <row r="1888" spans="1:5">
      <c r="A1888" s="178">
        <v>2886</v>
      </c>
      <c r="B1888" s="185" t="s">
        <v>2015</v>
      </c>
      <c r="C1888" s="179" t="s">
        <v>112</v>
      </c>
      <c r="D1888" s="113">
        <f>IF(Table10[[#This Row],[Current Age]]&gt;19,"Men's",IF(E1888&gt;15,"U19",IF(E1888&gt;13,"U15",IF(E1888&gt;11,"U13",IF(E1888&gt;0,"U11",0)))))</f>
        <v>0</v>
      </c>
      <c r="E1888" s="113">
        <f>IFERROR(IF(Table10[[#This Row],[Year]]&gt;0,$E$1-Table10[[#This Row],[Year]],0),"")</f>
        <v>0</v>
      </c>
    </row>
    <row r="1889" spans="1:5">
      <c r="A1889" s="18">
        <v>2887</v>
      </c>
      <c r="B1889" s="186" t="s">
        <v>2016</v>
      </c>
      <c r="C1889" s="17" t="s">
        <v>112</v>
      </c>
      <c r="D1889" s="113">
        <f>IF(Table10[[#This Row],[Current Age]]&gt;19,"Men's",IF(E1889&gt;15,"U19",IF(E1889&gt;13,"U15",IF(E1889&gt;11,"U13",IF(E1889&gt;0,"U11",0)))))</f>
        <v>0</v>
      </c>
      <c r="E1889" s="113">
        <f>IFERROR(IF(Table10[[#This Row],[Year]]&gt;0,$E$1-Table10[[#This Row],[Year]],0),"")</f>
        <v>0</v>
      </c>
    </row>
    <row r="1890" spans="1:5">
      <c r="A1890" s="178">
        <v>2888</v>
      </c>
      <c r="B1890" s="185" t="s">
        <v>2017</v>
      </c>
      <c r="C1890" s="179" t="s">
        <v>112</v>
      </c>
      <c r="D1890" s="113">
        <f>IF(Table10[[#This Row],[Current Age]]&gt;19,"Men's",IF(E1890&gt;15,"U19",IF(E1890&gt;13,"U15",IF(E1890&gt;11,"U13",IF(E1890&gt;0,"U11",0)))))</f>
        <v>0</v>
      </c>
      <c r="E1890" s="113">
        <f>IFERROR(IF(Table10[[#This Row],[Year]]&gt;0,$E$1-Table10[[#This Row],[Year]],0),"")</f>
        <v>0</v>
      </c>
    </row>
    <row r="1891" spans="1:5">
      <c r="A1891" s="18">
        <v>2889</v>
      </c>
      <c r="B1891" s="186" t="s">
        <v>2018</v>
      </c>
      <c r="C1891" s="17" t="s">
        <v>112</v>
      </c>
      <c r="D1891" s="113">
        <f>IF(Table10[[#This Row],[Current Age]]&gt;19,"Men's",IF(E1891&gt;15,"U19",IF(E1891&gt;13,"U15",IF(E1891&gt;11,"U13",IF(E1891&gt;0,"U11",0)))))</f>
        <v>0</v>
      </c>
      <c r="E1891" s="113">
        <f>IFERROR(IF(Table10[[#This Row],[Year]]&gt;0,$E$1-Table10[[#This Row],[Year]],0),"")</f>
        <v>0</v>
      </c>
    </row>
    <row r="1892" spans="1:5">
      <c r="A1892" s="178">
        <v>2890</v>
      </c>
      <c r="B1892" s="185" t="s">
        <v>2019</v>
      </c>
      <c r="C1892" s="179" t="s">
        <v>112</v>
      </c>
      <c r="D1892" s="113">
        <f>IF(Table10[[#This Row],[Current Age]]&gt;19,"Men's",IF(E1892&gt;15,"U19",IF(E1892&gt;13,"U15",IF(E1892&gt;11,"U13",IF(E1892&gt;0,"U11",0)))))</f>
        <v>0</v>
      </c>
      <c r="E1892" s="113">
        <f>IFERROR(IF(Table10[[#This Row],[Year]]&gt;0,$E$1-Table10[[#This Row],[Year]],0),"")</f>
        <v>0</v>
      </c>
    </row>
    <row r="1893" spans="1:5">
      <c r="A1893" s="18">
        <v>2891</v>
      </c>
      <c r="B1893" s="186" t="s">
        <v>2020</v>
      </c>
      <c r="C1893" s="17" t="s">
        <v>112</v>
      </c>
      <c r="D1893" s="113">
        <f>IF(Table10[[#This Row],[Current Age]]&gt;19,"Men's",IF(E1893&gt;15,"U19",IF(E1893&gt;13,"U15",IF(E1893&gt;11,"U13",IF(E1893&gt;0,"U11",0)))))</f>
        <v>0</v>
      </c>
      <c r="E1893" s="113">
        <f>IFERROR(IF(Table10[[#This Row],[Year]]&gt;0,$E$1-Table10[[#This Row],[Year]],0),"")</f>
        <v>0</v>
      </c>
    </row>
    <row r="1894" spans="1:5">
      <c r="A1894" s="178">
        <v>2892</v>
      </c>
      <c r="B1894" s="185" t="s">
        <v>2021</v>
      </c>
      <c r="C1894" s="179" t="s">
        <v>112</v>
      </c>
      <c r="D1894" s="113">
        <f>IF(Table10[[#This Row],[Current Age]]&gt;19,"Men's",IF(E1894&gt;15,"U19",IF(E1894&gt;13,"U15",IF(E1894&gt;11,"U13",IF(E1894&gt;0,"U11",0)))))</f>
        <v>0</v>
      </c>
      <c r="E1894" s="113">
        <f>IFERROR(IF(Table10[[#This Row],[Year]]&gt;0,$E$1-Table10[[#This Row],[Year]],0),"")</f>
        <v>0</v>
      </c>
    </row>
    <row r="1895" spans="1:5">
      <c r="A1895" s="18">
        <v>2893</v>
      </c>
      <c r="B1895" s="186" t="s">
        <v>2022</v>
      </c>
      <c r="C1895" s="17" t="s">
        <v>112</v>
      </c>
      <c r="D1895" s="113">
        <f>IF(Table10[[#This Row],[Current Age]]&gt;19,"Men's",IF(E1895&gt;15,"U19",IF(E1895&gt;13,"U15",IF(E1895&gt;11,"U13",IF(E1895&gt;0,"U11",0)))))</f>
        <v>0</v>
      </c>
      <c r="E1895" s="113">
        <f>IFERROR(IF(Table10[[#This Row],[Year]]&gt;0,$E$1-Table10[[#This Row],[Year]],0),"")</f>
        <v>0</v>
      </c>
    </row>
    <row r="1896" spans="1:5">
      <c r="A1896" s="178">
        <v>2894</v>
      </c>
      <c r="B1896" s="185" t="s">
        <v>2023</v>
      </c>
      <c r="C1896" s="179" t="s">
        <v>112</v>
      </c>
      <c r="D1896" s="113">
        <f>IF(Table10[[#This Row],[Current Age]]&gt;19,"Men's",IF(E1896&gt;15,"U19",IF(E1896&gt;13,"U15",IF(E1896&gt;11,"U13",IF(E1896&gt;0,"U11",0)))))</f>
        <v>0</v>
      </c>
      <c r="E1896" s="113">
        <f>IFERROR(IF(Table10[[#This Row],[Year]]&gt;0,$E$1-Table10[[#This Row],[Year]],0),"")</f>
        <v>0</v>
      </c>
    </row>
    <row r="1897" spans="1:5">
      <c r="A1897" s="18">
        <v>2895</v>
      </c>
      <c r="B1897" s="186" t="s">
        <v>2024</v>
      </c>
      <c r="C1897" s="17" t="s">
        <v>112</v>
      </c>
      <c r="D1897" s="113">
        <f>IF(Table10[[#This Row],[Current Age]]&gt;19,"Men's",IF(E1897&gt;15,"U19",IF(E1897&gt;13,"U15",IF(E1897&gt;11,"U13",IF(E1897&gt;0,"U11",0)))))</f>
        <v>0</v>
      </c>
      <c r="E1897" s="113">
        <f>IFERROR(IF(Table10[[#This Row],[Year]]&gt;0,$E$1-Table10[[#This Row],[Year]],0),"")</f>
        <v>0</v>
      </c>
    </row>
    <row r="1898" spans="1:5">
      <c r="A1898" s="178">
        <v>2896</v>
      </c>
      <c r="B1898" s="185" t="s">
        <v>2025</v>
      </c>
      <c r="C1898" s="179" t="s">
        <v>112</v>
      </c>
      <c r="D1898" s="113">
        <f>IF(Table10[[#This Row],[Current Age]]&gt;19,"Men's",IF(E1898&gt;15,"U19",IF(E1898&gt;13,"U15",IF(E1898&gt;11,"U13",IF(E1898&gt;0,"U11",0)))))</f>
        <v>0</v>
      </c>
      <c r="E1898" s="113">
        <f>IFERROR(IF(Table10[[#This Row],[Year]]&gt;0,$E$1-Table10[[#This Row],[Year]],0),"")</f>
        <v>0</v>
      </c>
    </row>
    <row r="1899" spans="1:5">
      <c r="A1899" s="18">
        <v>2897</v>
      </c>
      <c r="B1899" s="186" t="s">
        <v>2026</v>
      </c>
      <c r="C1899" s="17" t="s">
        <v>112</v>
      </c>
      <c r="D1899" s="113">
        <f>IF(Table10[[#This Row],[Current Age]]&gt;19,"Men's",IF(E1899&gt;15,"U19",IF(E1899&gt;13,"U15",IF(E1899&gt;11,"U13",IF(E1899&gt;0,"U11",0)))))</f>
        <v>0</v>
      </c>
      <c r="E1899" s="113">
        <f>IFERROR(IF(Table10[[#This Row],[Year]]&gt;0,$E$1-Table10[[#This Row],[Year]],0),"")</f>
        <v>0</v>
      </c>
    </row>
    <row r="1900" spans="1:5">
      <c r="A1900" s="178">
        <v>2898</v>
      </c>
      <c r="B1900" s="185" t="s">
        <v>2027</v>
      </c>
      <c r="C1900" s="179" t="s">
        <v>112</v>
      </c>
      <c r="D1900" s="113">
        <f>IF(Table10[[#This Row],[Current Age]]&gt;19,"Men's",IF(E1900&gt;15,"U19",IF(E1900&gt;13,"U15",IF(E1900&gt;11,"U13",IF(E1900&gt;0,"U11",0)))))</f>
        <v>0</v>
      </c>
      <c r="E1900" s="113">
        <f>IFERROR(IF(Table10[[#This Row],[Year]]&gt;0,$E$1-Table10[[#This Row],[Year]],0),"")</f>
        <v>0</v>
      </c>
    </row>
    <row r="1901" spans="1:5">
      <c r="A1901" s="18">
        <v>2899</v>
      </c>
      <c r="B1901" s="186" t="s">
        <v>2028</v>
      </c>
      <c r="C1901" s="17" t="s">
        <v>112</v>
      </c>
      <c r="D1901" s="113">
        <f>IF(Table10[[#This Row],[Current Age]]&gt;19,"Men's",IF(E1901&gt;15,"U19",IF(E1901&gt;13,"U15",IF(E1901&gt;11,"U13",IF(E1901&gt;0,"U11",0)))))</f>
        <v>0</v>
      </c>
      <c r="E1901" s="113">
        <f>IFERROR(IF(Table10[[#This Row],[Year]]&gt;0,$E$1-Table10[[#This Row],[Year]],0),"")</f>
        <v>0</v>
      </c>
    </row>
    <row r="1902" spans="1:5">
      <c r="A1902" s="178">
        <v>2900</v>
      </c>
      <c r="B1902" s="185" t="s">
        <v>2029</v>
      </c>
      <c r="C1902" s="179" t="s">
        <v>112</v>
      </c>
      <c r="D1902" s="113">
        <f>IF(Table10[[#This Row],[Current Age]]&gt;19,"Men's",IF(E1902&gt;15,"U19",IF(E1902&gt;13,"U15",IF(E1902&gt;11,"U13",IF(E1902&gt;0,"U11",0)))))</f>
        <v>0</v>
      </c>
      <c r="E1902" s="113">
        <f>IFERROR(IF(Table10[[#This Row],[Year]]&gt;0,$E$1-Table10[[#This Row],[Year]],0),"")</f>
        <v>0</v>
      </c>
    </row>
    <row r="1903" spans="1:5">
      <c r="A1903" s="18">
        <v>2901</v>
      </c>
      <c r="B1903" s="186" t="s">
        <v>2030</v>
      </c>
      <c r="C1903" s="17" t="s">
        <v>112</v>
      </c>
      <c r="D1903" s="113">
        <f>IF(Table10[[#This Row],[Current Age]]&gt;19,"Men's",IF(E1903&gt;15,"U19",IF(E1903&gt;13,"U15",IF(E1903&gt;11,"U13",IF(E1903&gt;0,"U11",0)))))</f>
        <v>0</v>
      </c>
      <c r="E1903" s="113">
        <f>IFERROR(IF(Table10[[#This Row],[Year]]&gt;0,$E$1-Table10[[#This Row],[Year]],0),"")</f>
        <v>0</v>
      </c>
    </row>
    <row r="1904" spans="1:5">
      <c r="A1904" s="178">
        <v>2902</v>
      </c>
      <c r="B1904" s="185" t="s">
        <v>2031</v>
      </c>
      <c r="C1904" s="179" t="s">
        <v>112</v>
      </c>
      <c r="D1904" s="113">
        <f>IF(Table10[[#This Row],[Current Age]]&gt;19,"Men's",IF(E1904&gt;15,"U19",IF(E1904&gt;13,"U15",IF(E1904&gt;11,"U13",IF(E1904&gt;0,"U11",0)))))</f>
        <v>0</v>
      </c>
      <c r="E1904" s="113">
        <f>IFERROR(IF(Table10[[#This Row],[Year]]&gt;0,$E$1-Table10[[#This Row],[Year]],0),"")</f>
        <v>0</v>
      </c>
    </row>
    <row r="1905" spans="1:5">
      <c r="A1905" s="18">
        <v>2903</v>
      </c>
      <c r="B1905" s="186" t="s">
        <v>2032</v>
      </c>
      <c r="C1905" s="17" t="s">
        <v>112</v>
      </c>
      <c r="D1905" s="113">
        <f>IF(Table10[[#This Row],[Current Age]]&gt;19,"Men's",IF(E1905&gt;15,"U19",IF(E1905&gt;13,"U15",IF(E1905&gt;11,"U13",IF(E1905&gt;0,"U11",0)))))</f>
        <v>0</v>
      </c>
      <c r="E1905" s="113">
        <f>IFERROR(IF(Table10[[#This Row],[Year]]&gt;0,$E$1-Table10[[#This Row],[Year]],0),"")</f>
        <v>0</v>
      </c>
    </row>
    <row r="1906" spans="1:5">
      <c r="A1906" s="178">
        <v>2904</v>
      </c>
      <c r="B1906" s="185" t="s">
        <v>2033</v>
      </c>
      <c r="C1906" s="179" t="s">
        <v>112</v>
      </c>
      <c r="D1906" s="113">
        <f>IF(Table10[[#This Row],[Current Age]]&gt;19,"Men's",IF(E1906&gt;15,"U19",IF(E1906&gt;13,"U15",IF(E1906&gt;11,"U13",IF(E1906&gt;0,"U11",0)))))</f>
        <v>0</v>
      </c>
      <c r="E1906" s="113">
        <f>IFERROR(IF(Table10[[#This Row],[Year]]&gt;0,$E$1-Table10[[#This Row],[Year]],0),"")</f>
        <v>0</v>
      </c>
    </row>
    <row r="1907" spans="1:5">
      <c r="A1907" s="18">
        <v>2905</v>
      </c>
      <c r="B1907" s="186" t="s">
        <v>2034</v>
      </c>
      <c r="C1907" s="17" t="s">
        <v>112</v>
      </c>
      <c r="D1907" s="113">
        <f>IF(Table10[[#This Row],[Current Age]]&gt;19,"Men's",IF(E1907&gt;15,"U19",IF(E1907&gt;13,"U15",IF(E1907&gt;11,"U13",IF(E1907&gt;0,"U11",0)))))</f>
        <v>0</v>
      </c>
      <c r="E1907" s="113">
        <f>IFERROR(IF(Table10[[#This Row],[Year]]&gt;0,$E$1-Table10[[#This Row],[Year]],0),"")</f>
        <v>0</v>
      </c>
    </row>
    <row r="1908" spans="1:5">
      <c r="A1908" s="178">
        <v>2906</v>
      </c>
      <c r="B1908" s="185" t="s">
        <v>2035</v>
      </c>
      <c r="C1908" s="179" t="s">
        <v>112</v>
      </c>
      <c r="D1908" s="113">
        <f>IF(Table10[[#This Row],[Current Age]]&gt;19,"Men's",IF(E1908&gt;15,"U19",IF(E1908&gt;13,"U15",IF(E1908&gt;11,"U13",IF(E1908&gt;0,"U11",0)))))</f>
        <v>0</v>
      </c>
      <c r="E1908" s="113">
        <f>IFERROR(IF(Table10[[#This Row],[Year]]&gt;0,$E$1-Table10[[#This Row],[Year]],0),"")</f>
        <v>0</v>
      </c>
    </row>
    <row r="1909" spans="1:5">
      <c r="A1909" s="18">
        <v>2907</v>
      </c>
      <c r="B1909" s="186" t="s">
        <v>2036</v>
      </c>
      <c r="C1909" s="17" t="s">
        <v>112</v>
      </c>
      <c r="D1909" s="113">
        <f>IF(Table10[[#This Row],[Current Age]]&gt;19,"Men's",IF(E1909&gt;15,"U19",IF(E1909&gt;13,"U15",IF(E1909&gt;11,"U13",IF(E1909&gt;0,"U11",0)))))</f>
        <v>0</v>
      </c>
      <c r="E1909" s="113">
        <f>IFERROR(IF(Table10[[#This Row],[Year]]&gt;0,$E$1-Table10[[#This Row],[Year]],0),"")</f>
        <v>0</v>
      </c>
    </row>
    <row r="1910" spans="1:5">
      <c r="A1910" s="178">
        <v>2908</v>
      </c>
      <c r="B1910" s="185" t="s">
        <v>2037</v>
      </c>
      <c r="C1910" s="179" t="s">
        <v>112</v>
      </c>
      <c r="D1910" s="113">
        <f>IF(Table10[[#This Row],[Current Age]]&gt;19,"Men's",IF(E1910&gt;15,"U19",IF(E1910&gt;13,"U15",IF(E1910&gt;11,"U13",IF(E1910&gt;0,"U11",0)))))</f>
        <v>0</v>
      </c>
      <c r="E1910" s="113">
        <f>IFERROR(IF(Table10[[#This Row],[Year]]&gt;0,$E$1-Table10[[#This Row],[Year]],0),"")</f>
        <v>0</v>
      </c>
    </row>
    <row r="1911" spans="1:5">
      <c r="A1911" s="18">
        <v>2909</v>
      </c>
      <c r="B1911" s="186" t="s">
        <v>2038</v>
      </c>
      <c r="C1911" s="17" t="s">
        <v>112</v>
      </c>
      <c r="D1911" s="113">
        <f>IF(Table10[[#This Row],[Current Age]]&gt;19,"Men's",IF(E1911&gt;15,"U19",IF(E1911&gt;13,"U15",IF(E1911&gt;11,"U13",IF(E1911&gt;0,"U11",0)))))</f>
        <v>0</v>
      </c>
      <c r="E1911" s="113">
        <f>IFERROR(IF(Table10[[#This Row],[Year]]&gt;0,$E$1-Table10[[#This Row],[Year]],0),"")</f>
        <v>0</v>
      </c>
    </row>
    <row r="1912" spans="1:5">
      <c r="A1912" s="178">
        <v>2910</v>
      </c>
      <c r="B1912" s="185" t="s">
        <v>2039</v>
      </c>
      <c r="C1912" s="179" t="s">
        <v>112</v>
      </c>
      <c r="D1912" s="113">
        <f>IF(Table10[[#This Row],[Current Age]]&gt;19,"Men's",IF(E1912&gt;15,"U19",IF(E1912&gt;13,"U15",IF(E1912&gt;11,"U13",IF(E1912&gt;0,"U11",0)))))</f>
        <v>0</v>
      </c>
      <c r="E1912" s="113">
        <f>IFERROR(IF(Table10[[#This Row],[Year]]&gt;0,$E$1-Table10[[#This Row],[Year]],0),"")</f>
        <v>0</v>
      </c>
    </row>
    <row r="1913" spans="1:5">
      <c r="A1913" s="18">
        <v>2911</v>
      </c>
      <c r="B1913" s="186" t="s">
        <v>2040</v>
      </c>
      <c r="C1913" s="17" t="s">
        <v>112</v>
      </c>
      <c r="D1913" s="113">
        <f>IF(Table10[[#This Row],[Current Age]]&gt;19,"Men's",IF(E1913&gt;15,"U19",IF(E1913&gt;13,"U15",IF(E1913&gt;11,"U13",IF(E1913&gt;0,"U11",0)))))</f>
        <v>0</v>
      </c>
      <c r="E1913" s="113">
        <f>IFERROR(IF(Table10[[#This Row],[Year]]&gt;0,$E$1-Table10[[#This Row],[Year]],0),"")</f>
        <v>0</v>
      </c>
    </row>
    <row r="1914" spans="1:5">
      <c r="A1914" s="178">
        <v>2912</v>
      </c>
      <c r="B1914" s="185" t="s">
        <v>2041</v>
      </c>
      <c r="C1914" s="179" t="s">
        <v>112</v>
      </c>
      <c r="D1914" s="113">
        <f>IF(Table10[[#This Row],[Current Age]]&gt;19,"Men's",IF(E1914&gt;15,"U19",IF(E1914&gt;13,"U15",IF(E1914&gt;11,"U13",IF(E1914&gt;0,"U11",0)))))</f>
        <v>0</v>
      </c>
      <c r="E1914" s="113">
        <f>IFERROR(IF(Table10[[#This Row],[Year]]&gt;0,$E$1-Table10[[#This Row],[Year]],0),"")</f>
        <v>0</v>
      </c>
    </row>
    <row r="1915" spans="1:5">
      <c r="A1915" s="18">
        <v>2913</v>
      </c>
      <c r="B1915" s="186" t="s">
        <v>2042</v>
      </c>
      <c r="C1915" s="17" t="s">
        <v>112</v>
      </c>
      <c r="D1915" s="113">
        <f>IF(Table10[[#This Row],[Current Age]]&gt;19,"Men's",IF(E1915&gt;15,"U19",IF(E1915&gt;13,"U15",IF(E1915&gt;11,"U13",IF(E1915&gt;0,"U11",0)))))</f>
        <v>0</v>
      </c>
      <c r="E1915" s="113">
        <f>IFERROR(IF(Table10[[#This Row],[Year]]&gt;0,$E$1-Table10[[#This Row],[Year]],0),"")</f>
        <v>0</v>
      </c>
    </row>
    <row r="1916" spans="1:5">
      <c r="A1916" s="178">
        <v>2914</v>
      </c>
      <c r="B1916" s="185" t="s">
        <v>2043</v>
      </c>
      <c r="C1916" s="179" t="s">
        <v>112</v>
      </c>
      <c r="D1916" s="113">
        <f>IF(Table10[[#This Row],[Current Age]]&gt;19,"Men's",IF(E1916&gt;15,"U19",IF(E1916&gt;13,"U15",IF(E1916&gt;11,"U13",IF(E1916&gt;0,"U11",0)))))</f>
        <v>0</v>
      </c>
      <c r="E1916" s="113">
        <f>IFERROR(IF(Table10[[#This Row],[Year]]&gt;0,$E$1-Table10[[#This Row],[Year]],0),"")</f>
        <v>0</v>
      </c>
    </row>
    <row r="1917" spans="1:5">
      <c r="A1917" s="18">
        <v>2915</v>
      </c>
      <c r="B1917" s="186" t="s">
        <v>2044</v>
      </c>
      <c r="C1917" s="17" t="s">
        <v>112</v>
      </c>
      <c r="D1917" s="113">
        <f>IF(Table10[[#This Row],[Current Age]]&gt;19,"Men's",IF(E1917&gt;15,"U19",IF(E1917&gt;13,"U15",IF(E1917&gt;11,"U13",IF(E1917&gt;0,"U11",0)))))</f>
        <v>0</v>
      </c>
      <c r="E1917" s="113">
        <f>IFERROR(IF(Table10[[#This Row],[Year]]&gt;0,$E$1-Table10[[#This Row],[Year]],0),"")</f>
        <v>0</v>
      </c>
    </row>
    <row r="1918" spans="1:5">
      <c r="A1918" s="178">
        <v>2916</v>
      </c>
      <c r="B1918" s="185" t="s">
        <v>2045</v>
      </c>
      <c r="C1918" s="179" t="s">
        <v>112</v>
      </c>
      <c r="D1918" s="113">
        <f>IF(Table10[[#This Row],[Current Age]]&gt;19,"Men's",IF(E1918&gt;15,"U19",IF(E1918&gt;13,"U15",IF(E1918&gt;11,"U13",IF(E1918&gt;0,"U11",0)))))</f>
        <v>0</v>
      </c>
      <c r="E1918" s="113">
        <f>IFERROR(IF(Table10[[#This Row],[Year]]&gt;0,$E$1-Table10[[#This Row],[Year]],0),"")</f>
        <v>0</v>
      </c>
    </row>
    <row r="1919" spans="1:5">
      <c r="A1919" s="18">
        <v>2917</v>
      </c>
      <c r="B1919" s="186" t="s">
        <v>2046</v>
      </c>
      <c r="C1919" s="17" t="s">
        <v>112</v>
      </c>
      <c r="D1919" s="113">
        <f>IF(Table10[[#This Row],[Current Age]]&gt;19,"Men's",IF(E1919&gt;15,"U19",IF(E1919&gt;13,"U15",IF(E1919&gt;11,"U13",IF(E1919&gt;0,"U11",0)))))</f>
        <v>0</v>
      </c>
      <c r="E1919" s="113">
        <f>IFERROR(IF(Table10[[#This Row],[Year]]&gt;0,$E$1-Table10[[#This Row],[Year]],0),"")</f>
        <v>0</v>
      </c>
    </row>
    <row r="1920" spans="1:5">
      <c r="A1920" s="178">
        <v>2918</v>
      </c>
      <c r="B1920" s="185" t="s">
        <v>2047</v>
      </c>
      <c r="C1920" s="179" t="s">
        <v>112</v>
      </c>
      <c r="D1920" s="113">
        <f>IF(Table10[[#This Row],[Current Age]]&gt;19,"Men's",IF(E1920&gt;15,"U19",IF(E1920&gt;13,"U15",IF(E1920&gt;11,"U13",IF(E1920&gt;0,"U11",0)))))</f>
        <v>0</v>
      </c>
      <c r="E1920" s="113">
        <f>IFERROR(IF(Table10[[#This Row],[Year]]&gt;0,$E$1-Table10[[#This Row],[Year]],0),"")</f>
        <v>0</v>
      </c>
    </row>
    <row r="1921" spans="1:5">
      <c r="A1921" s="18">
        <v>2919</v>
      </c>
      <c r="B1921" s="186" t="s">
        <v>2048</v>
      </c>
      <c r="C1921" s="17" t="s">
        <v>112</v>
      </c>
      <c r="D1921" s="113">
        <f>IF(Table10[[#This Row],[Current Age]]&gt;19,"Men's",IF(E1921&gt;15,"U19",IF(E1921&gt;13,"U15",IF(E1921&gt;11,"U13",IF(E1921&gt;0,"U11",0)))))</f>
        <v>0</v>
      </c>
      <c r="E1921" s="113">
        <f>IFERROR(IF(Table10[[#This Row],[Year]]&gt;0,$E$1-Table10[[#This Row],[Year]],0),"")</f>
        <v>0</v>
      </c>
    </row>
    <row r="1922" spans="1:5">
      <c r="A1922" s="178">
        <v>2920</v>
      </c>
      <c r="B1922" s="185" t="s">
        <v>2049</v>
      </c>
      <c r="C1922" s="179" t="s">
        <v>112</v>
      </c>
      <c r="D1922" s="113">
        <f>IF(Table10[[#This Row],[Current Age]]&gt;19,"Men's",IF(E1922&gt;15,"U19",IF(E1922&gt;13,"U15",IF(E1922&gt;11,"U13",IF(E1922&gt;0,"U11",0)))))</f>
        <v>0</v>
      </c>
      <c r="E1922" s="113">
        <f>IFERROR(IF(Table10[[#This Row],[Year]]&gt;0,$E$1-Table10[[#This Row],[Year]],0),"")</f>
        <v>0</v>
      </c>
    </row>
    <row r="1923" spans="1:5">
      <c r="A1923" s="18">
        <v>2921</v>
      </c>
      <c r="B1923" s="186" t="s">
        <v>2050</v>
      </c>
      <c r="C1923" s="17" t="s">
        <v>112</v>
      </c>
      <c r="D1923" s="113">
        <f>IF(Table10[[#This Row],[Current Age]]&gt;19,"Men's",IF(E1923&gt;15,"U19",IF(E1923&gt;13,"U15",IF(E1923&gt;11,"U13",IF(E1923&gt;0,"U11",0)))))</f>
        <v>0</v>
      </c>
      <c r="E1923" s="113">
        <f>IFERROR(IF(Table10[[#This Row],[Year]]&gt;0,$E$1-Table10[[#This Row],[Year]],0),"")</f>
        <v>0</v>
      </c>
    </row>
    <row r="1924" spans="1:5">
      <c r="A1924" s="178">
        <v>2922</v>
      </c>
      <c r="B1924" s="185" t="s">
        <v>2051</v>
      </c>
      <c r="C1924" s="179" t="s">
        <v>112</v>
      </c>
      <c r="D1924" s="113">
        <f>IF(Table10[[#This Row],[Current Age]]&gt;19,"Men's",IF(E1924&gt;15,"U19",IF(E1924&gt;13,"U15",IF(E1924&gt;11,"U13",IF(E1924&gt;0,"U11",0)))))</f>
        <v>0</v>
      </c>
      <c r="E1924" s="113">
        <f>IFERROR(IF(Table10[[#This Row],[Year]]&gt;0,$E$1-Table10[[#This Row],[Year]],0),"")</f>
        <v>0</v>
      </c>
    </row>
    <row r="1925" spans="1:5">
      <c r="A1925" s="18">
        <v>2923</v>
      </c>
      <c r="B1925" s="186" t="s">
        <v>2052</v>
      </c>
      <c r="C1925" s="17" t="s">
        <v>112</v>
      </c>
      <c r="D1925" s="113">
        <f>IF(Table10[[#This Row],[Current Age]]&gt;19,"Men's",IF(E1925&gt;15,"U19",IF(E1925&gt;13,"U15",IF(E1925&gt;11,"U13",IF(E1925&gt;0,"U11",0)))))</f>
        <v>0</v>
      </c>
      <c r="E1925" s="113">
        <f>IFERROR(IF(Table10[[#This Row],[Year]]&gt;0,$E$1-Table10[[#This Row],[Year]],0),"")</f>
        <v>0</v>
      </c>
    </row>
    <row r="1926" spans="1:5">
      <c r="A1926" s="178">
        <v>2924</v>
      </c>
      <c r="B1926" s="185" t="s">
        <v>2053</v>
      </c>
      <c r="C1926" s="179" t="s">
        <v>112</v>
      </c>
      <c r="D1926" s="113">
        <f>IF(Table10[[#This Row],[Current Age]]&gt;19,"Men's",IF(E1926&gt;15,"U19",IF(E1926&gt;13,"U15",IF(E1926&gt;11,"U13",IF(E1926&gt;0,"U11",0)))))</f>
        <v>0</v>
      </c>
      <c r="E1926" s="113">
        <f>IFERROR(IF(Table10[[#This Row],[Year]]&gt;0,$E$1-Table10[[#This Row],[Year]],0),"")</f>
        <v>0</v>
      </c>
    </row>
    <row r="1927" spans="1:5">
      <c r="A1927" s="18">
        <v>2925</v>
      </c>
      <c r="B1927" s="186" t="s">
        <v>2054</v>
      </c>
      <c r="C1927" s="17" t="s">
        <v>112</v>
      </c>
      <c r="D1927" s="113">
        <f>IF(Table10[[#This Row],[Current Age]]&gt;19,"Men's",IF(E1927&gt;15,"U19",IF(E1927&gt;13,"U15",IF(E1927&gt;11,"U13",IF(E1927&gt;0,"U11",0)))))</f>
        <v>0</v>
      </c>
      <c r="E1927" s="113">
        <f>IFERROR(IF(Table10[[#This Row],[Year]]&gt;0,$E$1-Table10[[#This Row],[Year]],0),"")</f>
        <v>0</v>
      </c>
    </row>
    <row r="1928" spans="1:5">
      <c r="A1928" s="178">
        <v>2926</v>
      </c>
      <c r="B1928" s="185" t="s">
        <v>2055</v>
      </c>
      <c r="C1928" s="179" t="s">
        <v>112</v>
      </c>
      <c r="D1928" s="113">
        <f>IF(Table10[[#This Row],[Current Age]]&gt;19,"Men's",IF(E1928&gt;15,"U19",IF(E1928&gt;13,"U15",IF(E1928&gt;11,"U13",IF(E1928&gt;0,"U11",0)))))</f>
        <v>0</v>
      </c>
      <c r="E1928" s="113">
        <f>IFERROR(IF(Table10[[#This Row],[Year]]&gt;0,$E$1-Table10[[#This Row],[Year]],0),"")</f>
        <v>0</v>
      </c>
    </row>
    <row r="1929" spans="1:5">
      <c r="A1929" s="18">
        <v>2927</v>
      </c>
      <c r="B1929" s="186" t="s">
        <v>2056</v>
      </c>
      <c r="C1929" s="17" t="s">
        <v>112</v>
      </c>
      <c r="D1929" s="113">
        <f>IF(Table10[[#This Row],[Current Age]]&gt;19,"Men's",IF(E1929&gt;15,"U19",IF(E1929&gt;13,"U15",IF(E1929&gt;11,"U13",IF(E1929&gt;0,"U11",0)))))</f>
        <v>0</v>
      </c>
      <c r="E1929" s="113">
        <f>IFERROR(IF(Table10[[#This Row],[Year]]&gt;0,$E$1-Table10[[#This Row],[Year]],0),"")</f>
        <v>0</v>
      </c>
    </row>
    <row r="1930" spans="1:5">
      <c r="A1930" s="178">
        <v>2928</v>
      </c>
      <c r="B1930" s="185" t="s">
        <v>2057</v>
      </c>
      <c r="C1930" s="179" t="s">
        <v>112</v>
      </c>
      <c r="D1930" s="113">
        <f>IF(Table10[[#This Row],[Current Age]]&gt;19,"Men's",IF(E1930&gt;15,"U19",IF(E1930&gt;13,"U15",IF(E1930&gt;11,"U13",IF(E1930&gt;0,"U11",0)))))</f>
        <v>0</v>
      </c>
      <c r="E1930" s="113">
        <f>IFERROR(IF(Table10[[#This Row],[Year]]&gt;0,$E$1-Table10[[#This Row],[Year]],0),"")</f>
        <v>0</v>
      </c>
    </row>
    <row r="1931" spans="1:5">
      <c r="A1931" s="18">
        <v>2929</v>
      </c>
      <c r="B1931" s="186" t="s">
        <v>2058</v>
      </c>
      <c r="C1931" s="17" t="s">
        <v>453</v>
      </c>
      <c r="D1931" s="113">
        <f>IF(Table10[[#This Row],[Current Age]]&gt;19,"Men's",IF(E1931&gt;15,"U19",IF(E1931&gt;13,"U15",IF(E1931&gt;11,"U13",IF(E1931&gt;0,"U11",0)))))</f>
        <v>0</v>
      </c>
      <c r="E1931" s="113">
        <f>IFERROR(IF(Table10[[#This Row],[Year]]&gt;0,$E$1-Table10[[#This Row],[Year]],0),"")</f>
        <v>0</v>
      </c>
    </row>
    <row r="1932" spans="1:5">
      <c r="A1932" s="178">
        <v>2930</v>
      </c>
      <c r="B1932" s="185" t="s">
        <v>2059</v>
      </c>
      <c r="C1932" s="179" t="s">
        <v>453</v>
      </c>
      <c r="D1932" s="113">
        <f>IF(Table10[[#This Row],[Current Age]]&gt;19,"Men's",IF(E1932&gt;15,"U19",IF(E1932&gt;13,"U15",IF(E1932&gt;11,"U13",IF(E1932&gt;0,"U11",0)))))</f>
        <v>0</v>
      </c>
      <c r="E1932" s="113">
        <f>IFERROR(IF(Table10[[#This Row],[Year]]&gt;0,$E$1-Table10[[#This Row],[Year]],0),"")</f>
        <v>0</v>
      </c>
    </row>
    <row r="1933" spans="1:5">
      <c r="A1933" s="18">
        <v>2931</v>
      </c>
      <c r="B1933" s="186" t="s">
        <v>2060</v>
      </c>
      <c r="C1933" s="17" t="s">
        <v>453</v>
      </c>
      <c r="D1933" s="113">
        <f>IF(Table10[[#This Row],[Current Age]]&gt;19,"Men's",IF(E1933&gt;15,"U19",IF(E1933&gt;13,"U15",IF(E1933&gt;11,"U13",IF(E1933&gt;0,"U11",0)))))</f>
        <v>0</v>
      </c>
      <c r="E1933" s="113">
        <f>IFERROR(IF(Table10[[#This Row],[Year]]&gt;0,$E$1-Table10[[#This Row],[Year]],0),"")</f>
        <v>0</v>
      </c>
    </row>
    <row r="1934" spans="1:5">
      <c r="A1934" s="178">
        <v>2932</v>
      </c>
      <c r="B1934" s="185" t="s">
        <v>2061</v>
      </c>
      <c r="C1934" s="179" t="s">
        <v>453</v>
      </c>
      <c r="D1934" s="113">
        <f>IF(Table10[[#This Row],[Current Age]]&gt;19,"Men's",IF(E1934&gt;15,"U19",IF(E1934&gt;13,"U15",IF(E1934&gt;11,"U13",IF(E1934&gt;0,"U11",0)))))</f>
        <v>0</v>
      </c>
      <c r="E1934" s="113">
        <f>IFERROR(IF(Table10[[#This Row],[Year]]&gt;0,$E$1-Table10[[#This Row],[Year]],0),"")</f>
        <v>0</v>
      </c>
    </row>
    <row r="1935" spans="1:5">
      <c r="A1935" s="18">
        <v>2933</v>
      </c>
      <c r="B1935" s="186" t="s">
        <v>2062</v>
      </c>
      <c r="C1935" s="17" t="s">
        <v>101</v>
      </c>
      <c r="D1935" s="113">
        <f>IF(Table10[[#This Row],[Current Age]]&gt;19,"Men's",IF(E1935&gt;15,"U19",IF(E1935&gt;13,"U15",IF(E1935&gt;11,"U13",IF(E1935&gt;0,"U11",0)))))</f>
        <v>0</v>
      </c>
      <c r="E1935" s="113">
        <f>IFERROR(IF(Table10[[#This Row],[Year]]&gt;0,$E$1-Table10[[#This Row],[Year]],0),"")</f>
        <v>0</v>
      </c>
    </row>
    <row r="1936" spans="1:5">
      <c r="A1936" s="178">
        <v>2934</v>
      </c>
      <c r="B1936" s="185" t="s">
        <v>2063</v>
      </c>
      <c r="C1936" s="179" t="s">
        <v>453</v>
      </c>
      <c r="D1936" s="113">
        <f>IF(Table10[[#This Row],[Current Age]]&gt;19,"Men's",IF(E1936&gt;15,"U19",IF(E1936&gt;13,"U15",IF(E1936&gt;11,"U13",IF(E1936&gt;0,"U11",0)))))</f>
        <v>0</v>
      </c>
      <c r="E1936" s="113">
        <f>IFERROR(IF(Table10[[#This Row],[Year]]&gt;0,$E$1-Table10[[#This Row],[Year]],0),"")</f>
        <v>0</v>
      </c>
    </row>
    <row r="1937" spans="1:8">
      <c r="A1937" s="18">
        <v>2935</v>
      </c>
      <c r="B1937" s="186" t="s">
        <v>2064</v>
      </c>
      <c r="C1937" s="17" t="s">
        <v>453</v>
      </c>
      <c r="D1937" s="113">
        <f>IF(Table10[[#This Row],[Current Age]]&gt;19,"Men's",IF(E1937&gt;15,"U19",IF(E1937&gt;13,"U15",IF(E1937&gt;11,"U13",IF(E1937&gt;0,"U11",0)))))</f>
        <v>0</v>
      </c>
      <c r="E1937" s="113">
        <f>IFERROR(IF(Table10[[#This Row],[Year]]&gt;0,$E$1-Table10[[#This Row],[Year]],0),"")</f>
        <v>0</v>
      </c>
    </row>
    <row r="1938" spans="1:8">
      <c r="A1938" s="178">
        <v>2936</v>
      </c>
      <c r="B1938" s="185" t="s">
        <v>2065</v>
      </c>
      <c r="C1938" s="179" t="s">
        <v>453</v>
      </c>
      <c r="D1938" s="113">
        <f>IF(Table10[[#This Row],[Current Age]]&gt;19,"Men's",IF(E1938&gt;15,"U19",IF(E1938&gt;13,"U15",IF(E1938&gt;11,"U13",IF(E1938&gt;0,"U11",0)))))</f>
        <v>0</v>
      </c>
      <c r="E1938" s="113">
        <f>IFERROR(IF(Table10[[#This Row],[Year]]&gt;0,$E$1-Table10[[#This Row],[Year]],0),"")</f>
        <v>0</v>
      </c>
    </row>
    <row r="1939" spans="1:8">
      <c r="A1939" s="18">
        <v>2937</v>
      </c>
      <c r="B1939" s="186" t="s">
        <v>1282</v>
      </c>
      <c r="C1939" s="17" t="s">
        <v>453</v>
      </c>
      <c r="D1939" s="113">
        <f>IF(Table10[[#This Row],[Current Age]]&gt;19,"Men's",IF(E1939&gt;15,"U19",IF(E1939&gt;13,"U15",IF(E1939&gt;11,"U13",IF(E1939&gt;0,"U11",0)))))</f>
        <v>0</v>
      </c>
      <c r="E1939" s="113">
        <f>IFERROR(IF(Table10[[#This Row],[Year]]&gt;0,$E$1-Table10[[#This Row],[Year]],0),"")</f>
        <v>0</v>
      </c>
    </row>
    <row r="1940" spans="1:8">
      <c r="A1940" s="178">
        <v>2938</v>
      </c>
      <c r="B1940" s="185" t="s">
        <v>2066</v>
      </c>
      <c r="C1940" s="179" t="s">
        <v>453</v>
      </c>
      <c r="D1940" s="113">
        <f>IF(Table10[[#This Row],[Current Age]]&gt;19,"Men's",IF(E1940&gt;15,"U19",IF(E1940&gt;13,"U15",IF(E1940&gt;11,"U13",IF(E1940&gt;0,"U11",0)))))</f>
        <v>0</v>
      </c>
      <c r="E1940" s="113">
        <f>IFERROR(IF(Table10[[#This Row],[Year]]&gt;0,$E$1-Table10[[#This Row],[Year]],0),"")</f>
        <v>0</v>
      </c>
    </row>
    <row r="1941" spans="1:8">
      <c r="A1941" s="18">
        <v>2939</v>
      </c>
      <c r="B1941" s="186" t="s">
        <v>2067</v>
      </c>
      <c r="C1941" s="17" t="s">
        <v>101</v>
      </c>
      <c r="D1941" s="113">
        <f>IF(Table10[[#This Row],[Current Age]]&gt;19,"Men's",IF(E1941&gt;15,"U19",IF(E1941&gt;13,"U15",IF(E1941&gt;11,"U13",IF(E1941&gt;0,"U11",0)))))</f>
        <v>0</v>
      </c>
      <c r="E1941" s="113">
        <f>IFERROR(IF(Table10[[#This Row],[Year]]&gt;0,$E$1-Table10[[#This Row],[Year]],0),"")</f>
        <v>0</v>
      </c>
    </row>
    <row r="1942" spans="1:8">
      <c r="A1942" s="178">
        <v>2940</v>
      </c>
      <c r="B1942" s="185" t="s">
        <v>2068</v>
      </c>
      <c r="C1942" s="179" t="s">
        <v>453</v>
      </c>
      <c r="D1942" s="113">
        <f>IF(Table10[[#This Row],[Current Age]]&gt;19,"Men's",IF(E1942&gt;15,"U19",IF(E1942&gt;13,"U15",IF(E1942&gt;11,"U13",IF(E1942&gt;0,"U11",0)))))</f>
        <v>0</v>
      </c>
      <c r="E1942" s="113">
        <f>IFERROR(IF(Table10[[#This Row],[Year]]&gt;0,$E$1-Table10[[#This Row],[Year]],0),"")</f>
        <v>0</v>
      </c>
    </row>
    <row r="1943" spans="1:8">
      <c r="A1943" s="18">
        <v>2941</v>
      </c>
      <c r="B1943" s="186" t="s">
        <v>2069</v>
      </c>
      <c r="C1943" s="17" t="s">
        <v>101</v>
      </c>
      <c r="D1943" s="113">
        <f>IF(Table10[[#This Row],[Current Age]]&gt;19,"Men's",IF(E1943&gt;15,"U19",IF(E1943&gt;13,"U15",IF(E1943&gt;11,"U13",IF(E1943&gt;0,"U11",0)))))</f>
        <v>0</v>
      </c>
      <c r="E1943" s="113">
        <f>IFERROR(IF(Table10[[#This Row],[Year]]&gt;0,$E$1-Table10[[#This Row],[Year]],0),"")</f>
        <v>0</v>
      </c>
    </row>
    <row r="1944" spans="1:8">
      <c r="A1944" s="178">
        <v>2942</v>
      </c>
      <c r="B1944" s="185" t="s">
        <v>2070</v>
      </c>
      <c r="C1944" s="179" t="s">
        <v>453</v>
      </c>
      <c r="D1944" s="113">
        <f>IF(Table10[[#This Row],[Current Age]]&gt;19,"Men's",IF(E1944&gt;15,"U19",IF(E1944&gt;13,"U15",IF(E1944&gt;11,"U13",IF(E1944&gt;0,"U11",0)))))</f>
        <v>0</v>
      </c>
      <c r="E1944" s="113">
        <f>IFERROR(IF(Table10[[#This Row],[Year]]&gt;0,$E$1-Table10[[#This Row],[Year]],0),"")</f>
        <v>0</v>
      </c>
    </row>
    <row r="1945" spans="1:8">
      <c r="A1945" s="18">
        <v>2943</v>
      </c>
      <c r="B1945" s="186" t="s">
        <v>2071</v>
      </c>
      <c r="C1945" s="17" t="s">
        <v>112</v>
      </c>
      <c r="D1945" s="113">
        <f>IF(Table10[[#This Row],[Current Age]]&gt;19,"Men's",IF(E1945&gt;15,"U19",IF(E1945&gt;13,"U15",IF(E1945&gt;11,"U13",IF(E1945&gt;0,"U11",0)))))</f>
        <v>0</v>
      </c>
      <c r="E1945" s="113">
        <f>IFERROR(IF(Table10[[#This Row],[Year]]&gt;0,$E$1-Table10[[#This Row],[Year]],0),"")</f>
        <v>0</v>
      </c>
    </row>
    <row r="1946" spans="1:8">
      <c r="A1946" s="178">
        <v>2944</v>
      </c>
      <c r="B1946" s="185" t="s">
        <v>2072</v>
      </c>
      <c r="C1946" s="179" t="s">
        <v>145</v>
      </c>
      <c r="D1946" s="113" t="str">
        <f>IF(Table10[[#This Row],[Current Age]]&gt;19,"Men's",IF(E1946&gt;15,"U19",IF(E1946&gt;13,"U15",IF(E1946&gt;11,"U13",IF(E1946&gt;0,"U11",0)))))</f>
        <v>U19</v>
      </c>
      <c r="E1946" s="113">
        <f>IFERROR(IF(Table10[[#This Row],[Year]]&gt;0,$E$1-Table10[[#This Row],[Year]],0),"")</f>
        <v>19</v>
      </c>
      <c r="F1946" s="113">
        <v>2006</v>
      </c>
      <c r="G1946" s="113">
        <v>4</v>
      </c>
      <c r="H1946" s="113">
        <v>24</v>
      </c>
    </row>
    <row r="1947" spans="1:8">
      <c r="A1947" s="18">
        <v>2945</v>
      </c>
      <c r="B1947" s="186" t="s">
        <v>2073</v>
      </c>
      <c r="C1947" s="17" t="s">
        <v>145</v>
      </c>
      <c r="D1947" s="113" t="str">
        <f>IF(Table10[[#This Row],[Current Age]]&gt;19,"Men's",IF(E1947&gt;15,"U19",IF(E1947&gt;13,"U15",IF(E1947&gt;11,"U13",IF(E1947&gt;0,"U11",0)))))</f>
        <v>U19</v>
      </c>
      <c r="E1947" s="113">
        <f>IFERROR(IF(Table10[[#This Row],[Year]]&gt;0,$E$1-Table10[[#This Row],[Year]],0),"")</f>
        <v>19</v>
      </c>
      <c r="F1947" s="113">
        <v>2006</v>
      </c>
      <c r="G1947" s="113">
        <v>5</v>
      </c>
      <c r="H1947" s="113">
        <v>23</v>
      </c>
    </row>
    <row r="1948" spans="1:8">
      <c r="A1948" s="178">
        <v>2946</v>
      </c>
      <c r="B1948" s="185" t="s">
        <v>2074</v>
      </c>
      <c r="C1948" s="179" t="s">
        <v>145</v>
      </c>
      <c r="D1948" s="113" t="str">
        <f>IF(Table10[[#This Row],[Current Age]]&gt;19,"Men's",IF(E1948&gt;15,"U19",IF(E1948&gt;13,"U15",IF(E1948&gt;11,"U13",IF(E1948&gt;0,"U11",0)))))</f>
        <v>Men's</v>
      </c>
      <c r="E1948" s="113">
        <f>IFERROR(IF(Table10[[#This Row],[Year]]&gt;0,$E$1-Table10[[#This Row],[Year]],0),"")</f>
        <v>20</v>
      </c>
      <c r="F1948" s="113">
        <v>2005</v>
      </c>
      <c r="G1948" s="113">
        <v>3</v>
      </c>
      <c r="H1948" s="113">
        <v>1</v>
      </c>
    </row>
    <row r="1949" spans="1:8">
      <c r="A1949" s="18">
        <v>2947</v>
      </c>
      <c r="B1949" s="186" t="s">
        <v>2075</v>
      </c>
      <c r="C1949" s="17" t="s">
        <v>145</v>
      </c>
      <c r="D1949" s="113" t="str">
        <f>IF(Table10[[#This Row],[Current Age]]&gt;19,"Men's",IF(E1949&gt;15,"U19",IF(E1949&gt;13,"U15",IF(E1949&gt;11,"U13",IF(E1949&gt;0,"U11",0)))))</f>
        <v>Men's</v>
      </c>
      <c r="E1949" s="113">
        <f>IFERROR(IF(Table10[[#This Row],[Year]]&gt;0,$E$1-Table10[[#This Row],[Year]],0),"")</f>
        <v>21</v>
      </c>
      <c r="F1949" s="113">
        <v>2004</v>
      </c>
      <c r="G1949" s="113">
        <v>11</v>
      </c>
      <c r="H1949" s="113">
        <v>18</v>
      </c>
    </row>
    <row r="1950" spans="1:8">
      <c r="A1950" s="178">
        <v>2948</v>
      </c>
      <c r="B1950" s="185" t="s">
        <v>2076</v>
      </c>
      <c r="C1950" s="179" t="s">
        <v>145</v>
      </c>
      <c r="D1950" s="113" t="str">
        <f>IF(Table10[[#This Row],[Current Age]]&gt;19,"Men's",IF(E1950&gt;15,"U19",IF(E1950&gt;13,"U15",IF(E1950&gt;11,"U13",IF(E1950&gt;0,"U11",0)))))</f>
        <v>Men's</v>
      </c>
      <c r="E1950" s="113">
        <f>IFERROR(IF(Table10[[#This Row],[Year]]&gt;0,$E$1-Table10[[#This Row],[Year]],0),"")</f>
        <v>22</v>
      </c>
      <c r="F1950" s="113">
        <v>2003</v>
      </c>
      <c r="G1950" s="113">
        <v>12</v>
      </c>
      <c r="H1950" s="113">
        <v>1</v>
      </c>
    </row>
    <row r="1951" spans="1:8">
      <c r="A1951" s="18">
        <v>2949</v>
      </c>
      <c r="B1951" s="186" t="s">
        <v>2077</v>
      </c>
      <c r="C1951" s="17" t="s">
        <v>145</v>
      </c>
      <c r="D1951" s="113" t="str">
        <f>IF(Table10[[#This Row],[Current Age]]&gt;19,"Men's",IF(E1951&gt;15,"U19",IF(E1951&gt;13,"U15",IF(E1951&gt;11,"U13",IF(E1951&gt;0,"U11",0)))))</f>
        <v>Men's</v>
      </c>
      <c r="E1951" s="113">
        <f>IFERROR(IF(Table10[[#This Row],[Year]]&gt;0,$E$1-Table10[[#This Row],[Year]],0),"")</f>
        <v>23</v>
      </c>
      <c r="F1951" s="113">
        <v>2002</v>
      </c>
      <c r="G1951" s="113">
        <v>5</v>
      </c>
      <c r="H1951" s="113">
        <v>9</v>
      </c>
    </row>
    <row r="1952" spans="1:8">
      <c r="A1952" s="178">
        <v>2950</v>
      </c>
      <c r="B1952" s="185" t="s">
        <v>2078</v>
      </c>
      <c r="C1952" s="179" t="s">
        <v>145</v>
      </c>
      <c r="D1952" s="113" t="str">
        <f>IF(Table10[[#This Row],[Current Age]]&gt;19,"Men's",IF(E1952&gt;15,"U19",IF(E1952&gt;13,"U15",IF(E1952&gt;11,"U13",IF(E1952&gt;0,"U11",0)))))</f>
        <v>Men's</v>
      </c>
      <c r="E1952" s="113">
        <f>IFERROR(IF(Table10[[#This Row],[Year]]&gt;0,$E$1-Table10[[#This Row],[Year]],0),"")</f>
        <v>23</v>
      </c>
      <c r="F1952" s="113">
        <v>2002</v>
      </c>
      <c r="G1952" s="113">
        <v>1</v>
      </c>
      <c r="H1952" s="113">
        <v>18</v>
      </c>
    </row>
    <row r="1953" spans="1:8">
      <c r="A1953" s="18">
        <v>2951</v>
      </c>
      <c r="B1953" s="186" t="s">
        <v>2079</v>
      </c>
      <c r="C1953" s="17" t="s">
        <v>145</v>
      </c>
      <c r="D1953" s="113">
        <f>IF(Table10[[#This Row],[Current Age]]&gt;19,"Men's",IF(E1953&gt;15,"U19",IF(E1953&gt;13,"U15",IF(E1953&gt;11,"U13",IF(E1953&gt;0,"U11",0)))))</f>
        <v>0</v>
      </c>
      <c r="E1953" s="113">
        <f>IFERROR(IF(Table10[[#This Row],[Year]]&gt;0,$E$1-Table10[[#This Row],[Year]],0),"")</f>
        <v>0</v>
      </c>
    </row>
    <row r="1954" spans="1:8">
      <c r="A1954" s="178">
        <v>2952</v>
      </c>
      <c r="B1954" s="185" t="s">
        <v>2080</v>
      </c>
      <c r="C1954" s="179" t="s">
        <v>145</v>
      </c>
      <c r="D1954" s="113">
        <f>IF(Table10[[#This Row],[Current Age]]&gt;19,"Men's",IF(E1954&gt;15,"U19",IF(E1954&gt;13,"U15",IF(E1954&gt;11,"U13",IF(E1954&gt;0,"U11",0)))))</f>
        <v>0</v>
      </c>
      <c r="E1954" s="113">
        <f>IFERROR(IF(Table10[[#This Row],[Year]]&gt;0,$E$1-Table10[[#This Row],[Year]],0),"")</f>
        <v>0</v>
      </c>
    </row>
    <row r="1955" spans="1:8">
      <c r="A1955" s="18">
        <v>2953</v>
      </c>
      <c r="B1955" s="186" t="s">
        <v>2081</v>
      </c>
      <c r="C1955" s="17" t="s">
        <v>145</v>
      </c>
      <c r="D1955" s="113">
        <f>IF(Table10[[#This Row],[Current Age]]&gt;19,"Men's",IF(E1955&gt;15,"U19",IF(E1955&gt;13,"U15",IF(E1955&gt;11,"U13",IF(E1955&gt;0,"U11",0)))))</f>
        <v>0</v>
      </c>
      <c r="E1955" s="113">
        <f>IFERROR(IF(Table10[[#This Row],[Year]]&gt;0,$E$1-Table10[[#This Row],[Year]],0),"")</f>
        <v>0</v>
      </c>
    </row>
    <row r="1956" spans="1:8">
      <c r="A1956" s="178">
        <v>2954</v>
      </c>
      <c r="B1956" s="185" t="s">
        <v>2082</v>
      </c>
      <c r="C1956" s="179" t="s">
        <v>145</v>
      </c>
      <c r="D1956" s="113">
        <f>IF(Table10[[#This Row],[Current Age]]&gt;19,"Men's",IF(E1956&gt;15,"U19",IF(E1956&gt;13,"U15",IF(E1956&gt;11,"U13",IF(E1956&gt;0,"U11",0)))))</f>
        <v>0</v>
      </c>
      <c r="E1956" s="113">
        <f>IFERROR(IF(Table10[[#This Row],[Year]]&gt;0,$E$1-Table10[[#This Row],[Year]],0),"")</f>
        <v>0</v>
      </c>
    </row>
    <row r="1957" spans="1:8">
      <c r="A1957" s="18">
        <v>2955</v>
      </c>
      <c r="B1957" s="186" t="s">
        <v>2083</v>
      </c>
      <c r="C1957" s="17" t="s">
        <v>68</v>
      </c>
      <c r="D1957" s="113" t="str">
        <f>IF(Table10[[#This Row],[Current Age]]&gt;19,"Men's",IF(E1957&gt;15,"U19",IF(E1957&gt;13,"U15",IF(E1957&gt;11,"U13",IF(E1957&gt;0,"U11",0)))))</f>
        <v>U15</v>
      </c>
      <c r="E1957" s="113">
        <f>IFERROR(IF(Table10[[#This Row],[Year]]&gt;0,$E$1-Table10[[#This Row],[Year]],0),"")</f>
        <v>14</v>
      </c>
      <c r="F1957" s="113">
        <v>2011</v>
      </c>
      <c r="G1957" s="113">
        <v>6</v>
      </c>
      <c r="H1957" s="113">
        <v>28</v>
      </c>
    </row>
    <row r="1958" spans="1:8">
      <c r="A1958" s="178">
        <v>2956</v>
      </c>
      <c r="B1958" s="185" t="s">
        <v>2084</v>
      </c>
      <c r="C1958" s="179" t="s">
        <v>149</v>
      </c>
      <c r="D1958" s="113">
        <f>IF(Table10[[#This Row],[Current Age]]&gt;19,"Men's",IF(E1958&gt;15,"U19",IF(E1958&gt;13,"U15",IF(E1958&gt;11,"U13",IF(E1958&gt;0,"U11",0)))))</f>
        <v>0</v>
      </c>
      <c r="E1958" s="113">
        <f>IFERROR(IF(Table10[[#This Row],[Year]]&gt;0,$E$1-Table10[[#This Row],[Year]],0),"")</f>
        <v>0</v>
      </c>
    </row>
    <row r="1959" spans="1:8">
      <c r="A1959" s="18">
        <v>2957</v>
      </c>
      <c r="B1959" s="186" t="s">
        <v>2085</v>
      </c>
      <c r="C1959" s="17" t="s">
        <v>149</v>
      </c>
      <c r="D1959" s="113">
        <f>IF(Table10[[#This Row],[Current Age]]&gt;19,"Men's",IF(E1959&gt;15,"U19",IF(E1959&gt;13,"U15",IF(E1959&gt;11,"U13",IF(E1959&gt;0,"U11",0)))))</f>
        <v>0</v>
      </c>
      <c r="E1959" s="113">
        <f>IFERROR(IF(Table10[[#This Row],[Year]]&gt;0,$E$1-Table10[[#This Row],[Year]],0),"")</f>
        <v>0</v>
      </c>
    </row>
    <row r="1960" spans="1:8">
      <c r="A1960" s="178">
        <v>2958</v>
      </c>
      <c r="B1960" s="185" t="s">
        <v>2086</v>
      </c>
      <c r="C1960" s="179" t="s">
        <v>149</v>
      </c>
      <c r="D1960" s="113">
        <f>IF(Table10[[#This Row],[Current Age]]&gt;19,"Men's",IF(E1960&gt;15,"U19",IF(E1960&gt;13,"U15",IF(E1960&gt;11,"U13",IF(E1960&gt;0,"U11",0)))))</f>
        <v>0</v>
      </c>
      <c r="E1960" s="113">
        <f>IFERROR(IF(Table10[[#This Row],[Year]]&gt;0,$E$1-Table10[[#This Row],[Year]],0),"")</f>
        <v>0</v>
      </c>
    </row>
    <row r="1961" spans="1:8">
      <c r="A1961" s="18">
        <v>2959</v>
      </c>
      <c r="B1961" s="186" t="s">
        <v>2087</v>
      </c>
      <c r="C1961" s="17" t="s">
        <v>149</v>
      </c>
      <c r="D1961" s="113">
        <f>IF(Table10[[#This Row],[Current Age]]&gt;19,"Men's",IF(E1961&gt;15,"U19",IF(E1961&gt;13,"U15",IF(E1961&gt;11,"U13",IF(E1961&gt;0,"U11",0)))))</f>
        <v>0</v>
      </c>
      <c r="E1961" s="113">
        <f>IFERROR(IF(Table10[[#This Row],[Year]]&gt;0,$E$1-Table10[[#This Row],[Year]],0),"")</f>
        <v>0</v>
      </c>
    </row>
    <row r="1962" spans="1:8">
      <c r="A1962" s="178">
        <v>2960</v>
      </c>
      <c r="B1962" s="185" t="s">
        <v>2088</v>
      </c>
      <c r="C1962" s="179" t="s">
        <v>160</v>
      </c>
      <c r="D1962" s="113">
        <f>IF(Table10[[#This Row],[Current Age]]&gt;19,"Men's",IF(E1962&gt;15,"U19",IF(E1962&gt;13,"U15",IF(E1962&gt;11,"U13",IF(E1962&gt;0,"U11",0)))))</f>
        <v>0</v>
      </c>
      <c r="E1962" s="113">
        <f>IFERROR(IF(Table10[[#This Row],[Year]]&gt;0,$E$1-Table10[[#This Row],[Year]],0),"")</f>
        <v>0</v>
      </c>
    </row>
    <row r="1963" spans="1:8">
      <c r="A1963" s="18">
        <v>2961</v>
      </c>
      <c r="B1963" s="186" t="s">
        <v>2089</v>
      </c>
      <c r="C1963" s="17" t="s">
        <v>160</v>
      </c>
      <c r="D1963" s="113">
        <f>IF(Table10[[#This Row],[Current Age]]&gt;19,"Men's",IF(E1963&gt;15,"U19",IF(E1963&gt;13,"U15",IF(E1963&gt;11,"U13",IF(E1963&gt;0,"U11",0)))))</f>
        <v>0</v>
      </c>
      <c r="E1963" s="113">
        <f>IFERROR(IF(Table10[[#This Row],[Year]]&gt;0,$E$1-Table10[[#This Row],[Year]],0),"")</f>
        <v>0</v>
      </c>
    </row>
    <row r="1964" spans="1:8">
      <c r="A1964" s="178">
        <v>2962</v>
      </c>
      <c r="B1964" s="185" t="s">
        <v>2090</v>
      </c>
      <c r="C1964" s="179" t="s">
        <v>68</v>
      </c>
      <c r="D1964" s="113">
        <f>IF(Table10[[#This Row],[Current Age]]&gt;19,"Men's",IF(E1964&gt;15,"U19",IF(E1964&gt;13,"U15",IF(E1964&gt;11,"U13",IF(E1964&gt;0,"U11",0)))))</f>
        <v>0</v>
      </c>
      <c r="E1964" s="113">
        <f>IFERROR(IF(Table10[[#This Row],[Year]]&gt;0,$E$1-Table10[[#This Row],[Year]],0),"")</f>
        <v>0</v>
      </c>
    </row>
    <row r="1965" spans="1:8">
      <c r="A1965" s="18">
        <v>2963</v>
      </c>
      <c r="B1965" s="186" t="s">
        <v>2091</v>
      </c>
      <c r="C1965" s="17" t="s">
        <v>68</v>
      </c>
      <c r="D1965" s="113">
        <f>IF(Table10[[#This Row],[Current Age]]&gt;19,"Men's",IF(E1965&gt;15,"U19",IF(E1965&gt;13,"U15",IF(E1965&gt;11,"U13",IF(E1965&gt;0,"U11",0)))))</f>
        <v>0</v>
      </c>
      <c r="E1965" s="113">
        <f>IFERROR(IF(Table10[[#This Row],[Year]]&gt;0,$E$1-Table10[[#This Row],[Year]],0),"")</f>
        <v>0</v>
      </c>
    </row>
    <row r="1966" spans="1:8">
      <c r="A1966" s="178">
        <v>2964</v>
      </c>
      <c r="B1966" s="185" t="s">
        <v>2092</v>
      </c>
      <c r="C1966" s="179" t="s">
        <v>160</v>
      </c>
      <c r="D1966" s="113">
        <f>IF(Table10[[#This Row],[Current Age]]&gt;19,"Men's",IF(E1966&gt;15,"U19",IF(E1966&gt;13,"U15",IF(E1966&gt;11,"U13",IF(E1966&gt;0,"U11",0)))))</f>
        <v>0</v>
      </c>
      <c r="E1966" s="113">
        <f>IFERROR(IF(Table10[[#This Row],[Year]]&gt;0,$E$1-Table10[[#This Row],[Year]],0),"")</f>
        <v>0</v>
      </c>
    </row>
    <row r="1967" spans="1:8">
      <c r="A1967" s="18">
        <v>2965</v>
      </c>
      <c r="B1967" s="186" t="s">
        <v>2093</v>
      </c>
      <c r="C1967" s="17" t="s">
        <v>160</v>
      </c>
      <c r="D1967" s="113">
        <f>IF(Table10[[#This Row],[Current Age]]&gt;19,"Men's",IF(E1967&gt;15,"U19",IF(E1967&gt;13,"U15",IF(E1967&gt;11,"U13",IF(E1967&gt;0,"U11",0)))))</f>
        <v>0</v>
      </c>
      <c r="E1967" s="113">
        <f>IFERROR(IF(Table10[[#This Row],[Year]]&gt;0,$E$1-Table10[[#This Row],[Year]],0),"")</f>
        <v>0</v>
      </c>
    </row>
    <row r="1968" spans="1:8">
      <c r="A1968" s="178">
        <v>2966</v>
      </c>
      <c r="B1968" s="185" t="s">
        <v>2094</v>
      </c>
      <c r="C1968" s="179" t="s">
        <v>160</v>
      </c>
      <c r="D1968" s="113">
        <f>IF(Table10[[#This Row],[Current Age]]&gt;19,"Men's",IF(E1968&gt;15,"U19",IF(E1968&gt;13,"U15",IF(E1968&gt;11,"U13",IF(E1968&gt;0,"U11",0)))))</f>
        <v>0</v>
      </c>
      <c r="E1968" s="113">
        <f>IFERROR(IF(Table10[[#This Row],[Year]]&gt;0,$E$1-Table10[[#This Row],[Year]],0),"")</f>
        <v>0</v>
      </c>
    </row>
    <row r="1969" spans="1:8">
      <c r="A1969" s="18">
        <v>2967</v>
      </c>
      <c r="B1969" s="186" t="s">
        <v>2095</v>
      </c>
      <c r="C1969" s="17" t="s">
        <v>160</v>
      </c>
      <c r="D1969" s="113">
        <f>IF(Table10[[#This Row],[Current Age]]&gt;19,"Men's",IF(E1969&gt;15,"U19",IF(E1969&gt;13,"U15",IF(E1969&gt;11,"U13",IF(E1969&gt;0,"U11",0)))))</f>
        <v>0</v>
      </c>
      <c r="E1969" s="113">
        <f>IFERROR(IF(Table10[[#This Row],[Year]]&gt;0,$E$1-Table10[[#This Row],[Year]],0),"")</f>
        <v>0</v>
      </c>
    </row>
    <row r="1970" spans="1:8">
      <c r="A1970" s="178">
        <v>2968</v>
      </c>
      <c r="B1970" s="185" t="s">
        <v>2096</v>
      </c>
      <c r="C1970" s="179" t="s">
        <v>160</v>
      </c>
      <c r="D1970" s="113">
        <f>IF(Table10[[#This Row],[Current Age]]&gt;19,"Men's",IF(E1970&gt;15,"U19",IF(E1970&gt;13,"U15",IF(E1970&gt;11,"U13",IF(E1970&gt;0,"U11",0)))))</f>
        <v>0</v>
      </c>
      <c r="E1970" s="113">
        <f>IFERROR(IF(Table10[[#This Row],[Year]]&gt;0,$E$1-Table10[[#This Row],[Year]],0),"")</f>
        <v>0</v>
      </c>
    </row>
    <row r="1971" spans="1:8">
      <c r="A1971" s="18">
        <v>2969</v>
      </c>
      <c r="B1971" s="186" t="s">
        <v>2097</v>
      </c>
      <c r="C1971" s="17" t="s">
        <v>160</v>
      </c>
      <c r="D1971" s="113">
        <f>IF(Table10[[#This Row],[Current Age]]&gt;19,"Men's",IF(E1971&gt;15,"U19",IF(E1971&gt;13,"U15",IF(E1971&gt;11,"U13",IF(E1971&gt;0,"U11",0)))))</f>
        <v>0</v>
      </c>
      <c r="E1971" s="113">
        <f>IFERROR(IF(Table10[[#This Row],[Year]]&gt;0,$E$1-Table10[[#This Row],[Year]],0),"")</f>
        <v>0</v>
      </c>
    </row>
    <row r="1972" spans="1:8">
      <c r="A1972" s="178">
        <v>2970</v>
      </c>
      <c r="B1972" s="185" t="s">
        <v>2098</v>
      </c>
      <c r="C1972" s="179" t="s">
        <v>160</v>
      </c>
      <c r="D1972" s="113">
        <f>IF(Table10[[#This Row],[Current Age]]&gt;19,"Men's",IF(E1972&gt;15,"U19",IF(E1972&gt;13,"U15",IF(E1972&gt;11,"U13",IF(E1972&gt;0,"U11",0)))))</f>
        <v>0</v>
      </c>
      <c r="E1972" s="113">
        <f>IFERROR(IF(Table10[[#This Row],[Year]]&gt;0,$E$1-Table10[[#This Row],[Year]],0),"")</f>
        <v>0</v>
      </c>
    </row>
    <row r="1973" spans="1:8">
      <c r="A1973" s="18">
        <v>2971</v>
      </c>
      <c r="B1973" s="186" t="s">
        <v>2099</v>
      </c>
      <c r="C1973" s="17" t="s">
        <v>160</v>
      </c>
      <c r="D1973" s="113">
        <f>IF(Table10[[#This Row],[Current Age]]&gt;19,"Men's",IF(E1973&gt;15,"U19",IF(E1973&gt;13,"U15",IF(E1973&gt;11,"U13",IF(E1973&gt;0,"U11",0)))))</f>
        <v>0</v>
      </c>
      <c r="E1973" s="113">
        <f>IFERROR(IF(Table10[[#This Row],[Year]]&gt;0,$E$1-Table10[[#This Row],[Year]],0),"")</f>
        <v>0</v>
      </c>
    </row>
    <row r="1974" spans="1:8">
      <c r="A1974" s="178">
        <v>2972</v>
      </c>
      <c r="B1974" s="185" t="s">
        <v>2100</v>
      </c>
      <c r="C1974" s="179" t="s">
        <v>160</v>
      </c>
      <c r="D1974" s="113">
        <f>IF(Table10[[#This Row],[Current Age]]&gt;19,"Men's",IF(E1974&gt;15,"U19",IF(E1974&gt;13,"U15",IF(E1974&gt;11,"U13",IF(E1974&gt;0,"U11",0)))))</f>
        <v>0</v>
      </c>
      <c r="E1974" s="113">
        <f>IFERROR(IF(Table10[[#This Row],[Year]]&gt;0,$E$1-Table10[[#This Row],[Year]],0),"")</f>
        <v>0</v>
      </c>
    </row>
    <row r="1975" spans="1:8">
      <c r="A1975" s="18">
        <v>2973</v>
      </c>
      <c r="B1975" s="186" t="s">
        <v>2101</v>
      </c>
      <c r="C1975" s="17" t="s">
        <v>160</v>
      </c>
      <c r="D1975" s="113" t="str">
        <f>IF(Table10[[#This Row],[Current Age]]&gt;19,"Men's",IF(E1975&gt;15,"U19",IF(E1975&gt;13,"U15",IF(E1975&gt;11,"U13",IF(E1975&gt;0,"U11",0)))))</f>
        <v>Men's</v>
      </c>
      <c r="E1975" s="113">
        <f>IFERROR(IF(Table10[[#This Row],[Year]]&gt;0,$E$1-Table10[[#This Row],[Year]],0),"")</f>
        <v>21</v>
      </c>
      <c r="F1975" s="113">
        <v>2004</v>
      </c>
      <c r="G1975" s="113">
        <v>4</v>
      </c>
      <c r="H1975" s="113">
        <v>4</v>
      </c>
    </row>
    <row r="1976" spans="1:8">
      <c r="A1976" s="178">
        <v>2974</v>
      </c>
      <c r="B1976" s="185" t="s">
        <v>2102</v>
      </c>
      <c r="C1976" s="179" t="s">
        <v>160</v>
      </c>
      <c r="D1976" s="113">
        <f>IF(Table10[[#This Row],[Current Age]]&gt;19,"Men's",IF(E1976&gt;15,"U19",IF(E1976&gt;13,"U15",IF(E1976&gt;11,"U13",IF(E1976&gt;0,"U11",0)))))</f>
        <v>0</v>
      </c>
      <c r="E1976" s="113">
        <f>IFERROR(IF(Table10[[#This Row],[Year]]&gt;0,$E$1-Table10[[#This Row],[Year]],0),"")</f>
        <v>0</v>
      </c>
    </row>
    <row r="1977" spans="1:8">
      <c r="A1977" s="18">
        <v>2975</v>
      </c>
      <c r="B1977" s="186" t="s">
        <v>2103</v>
      </c>
      <c r="C1977" s="17" t="s">
        <v>160</v>
      </c>
      <c r="D1977" s="113">
        <f>IF(Table10[[#This Row],[Current Age]]&gt;19,"Men's",IF(E1977&gt;15,"U19",IF(E1977&gt;13,"U15",IF(E1977&gt;11,"U13",IF(E1977&gt;0,"U11",0)))))</f>
        <v>0</v>
      </c>
      <c r="E1977" s="113">
        <f>IFERROR(IF(Table10[[#This Row],[Year]]&gt;0,$E$1-Table10[[#This Row],[Year]],0),"")</f>
        <v>0</v>
      </c>
    </row>
    <row r="1978" spans="1:8">
      <c r="A1978" s="178">
        <v>2976</v>
      </c>
      <c r="B1978" s="185" t="s">
        <v>2104</v>
      </c>
      <c r="C1978" s="179" t="s">
        <v>160</v>
      </c>
      <c r="D1978" s="113">
        <f>IF(Table10[[#This Row],[Current Age]]&gt;19,"Men's",IF(E1978&gt;15,"U19",IF(E1978&gt;13,"U15",IF(E1978&gt;11,"U13",IF(E1978&gt;0,"U11",0)))))</f>
        <v>0</v>
      </c>
      <c r="E1978" s="113">
        <f>IFERROR(IF(Table10[[#This Row],[Year]]&gt;0,$E$1-Table10[[#This Row],[Year]],0),"")</f>
        <v>0</v>
      </c>
    </row>
    <row r="1979" spans="1:8">
      <c r="A1979" s="18">
        <v>2977</v>
      </c>
      <c r="B1979" s="186" t="s">
        <v>2105</v>
      </c>
      <c r="C1979" s="17" t="s">
        <v>160</v>
      </c>
      <c r="D1979" s="113">
        <f>IF(Table10[[#This Row],[Current Age]]&gt;19,"Men's",IF(E1979&gt;15,"U19",IF(E1979&gt;13,"U15",IF(E1979&gt;11,"U13",IF(E1979&gt;0,"U11",0)))))</f>
        <v>0</v>
      </c>
      <c r="E1979" s="113">
        <f>IFERROR(IF(Table10[[#This Row],[Year]]&gt;0,$E$1-Table10[[#This Row],[Year]],0),"")</f>
        <v>0</v>
      </c>
    </row>
    <row r="1980" spans="1:8">
      <c r="A1980" s="178">
        <v>2978</v>
      </c>
      <c r="B1980" s="185" t="s">
        <v>2106</v>
      </c>
      <c r="C1980" s="179" t="s">
        <v>68</v>
      </c>
      <c r="D1980" s="113">
        <f>IF(Table10[[#This Row],[Current Age]]&gt;19,"Men's",IF(E1980&gt;15,"U19",IF(E1980&gt;13,"U15",IF(E1980&gt;11,"U13",IF(E1980&gt;0,"U11",0)))))</f>
        <v>0</v>
      </c>
      <c r="E1980" s="113">
        <f>IFERROR(IF(Table10[[#This Row],[Year]]&gt;0,$E$1-Table10[[#This Row],[Year]],0),"")</f>
        <v>0</v>
      </c>
    </row>
    <row r="1981" spans="1:8">
      <c r="A1981" s="18">
        <v>2979</v>
      </c>
      <c r="B1981" s="186" t="s">
        <v>2107</v>
      </c>
      <c r="C1981" s="17" t="s">
        <v>160</v>
      </c>
      <c r="D1981" s="113">
        <f>IF(Table10[[#This Row],[Current Age]]&gt;19,"Men's",IF(E1981&gt;15,"U19",IF(E1981&gt;13,"U15",IF(E1981&gt;11,"U13",IF(E1981&gt;0,"U11",0)))))</f>
        <v>0</v>
      </c>
      <c r="E1981" s="113">
        <f>IFERROR(IF(Table10[[#This Row],[Year]]&gt;0,$E$1-Table10[[#This Row],[Year]],0),"")</f>
        <v>0</v>
      </c>
    </row>
    <row r="1982" spans="1:8">
      <c r="A1982" s="178">
        <v>2980</v>
      </c>
      <c r="B1982" s="185" t="s">
        <v>2108</v>
      </c>
      <c r="C1982" s="179" t="s">
        <v>160</v>
      </c>
      <c r="D1982" s="113">
        <f>IF(Table10[[#This Row],[Current Age]]&gt;19,"Men's",IF(E1982&gt;15,"U19",IF(E1982&gt;13,"U15",IF(E1982&gt;11,"U13",IF(E1982&gt;0,"U11",0)))))</f>
        <v>0</v>
      </c>
      <c r="E1982" s="113">
        <f>IFERROR(IF(Table10[[#This Row],[Year]]&gt;0,$E$1-Table10[[#This Row],[Year]],0),"")</f>
        <v>0</v>
      </c>
    </row>
    <row r="1983" spans="1:8">
      <c r="A1983" s="18">
        <v>2981</v>
      </c>
      <c r="B1983" s="186" t="s">
        <v>2109</v>
      </c>
      <c r="C1983" s="17" t="s">
        <v>160</v>
      </c>
      <c r="D1983" s="113">
        <f>IF(Table10[[#This Row],[Current Age]]&gt;19,"Men's",IF(E1983&gt;15,"U19",IF(E1983&gt;13,"U15",IF(E1983&gt;11,"U13",IF(E1983&gt;0,"U11",0)))))</f>
        <v>0</v>
      </c>
      <c r="E1983" s="113">
        <f>IFERROR(IF(Table10[[#This Row],[Year]]&gt;0,$E$1-Table10[[#This Row],[Year]],0),"")</f>
        <v>0</v>
      </c>
    </row>
    <row r="1984" spans="1:8">
      <c r="A1984" s="178">
        <v>2982</v>
      </c>
      <c r="B1984" s="185" t="s">
        <v>2110</v>
      </c>
      <c r="C1984" s="179" t="s">
        <v>68</v>
      </c>
      <c r="D1984" s="113">
        <f>IF(Table10[[#This Row],[Current Age]]&gt;19,"Men's",IF(E1984&gt;15,"U19",IF(E1984&gt;13,"U15",IF(E1984&gt;11,"U13",IF(E1984&gt;0,"U11",0)))))</f>
        <v>0</v>
      </c>
      <c r="E1984" s="113">
        <f>IFERROR(IF(Table10[[#This Row],[Year]]&gt;0,$E$1-Table10[[#This Row],[Year]],0),"")</f>
        <v>0</v>
      </c>
    </row>
    <row r="1985" spans="1:6">
      <c r="A1985" s="18">
        <v>2983</v>
      </c>
      <c r="B1985" s="186" t="s">
        <v>2111</v>
      </c>
      <c r="C1985" s="17" t="s">
        <v>160</v>
      </c>
      <c r="D1985" s="113">
        <f>IF(Table10[[#This Row],[Current Age]]&gt;19,"Men's",IF(E1985&gt;15,"U19",IF(E1985&gt;13,"U15",IF(E1985&gt;11,"U13",IF(E1985&gt;0,"U11",0)))))</f>
        <v>0</v>
      </c>
      <c r="E1985" s="113">
        <f>IFERROR(IF(Table10[[#This Row],[Year]]&gt;0,$E$1-Table10[[#This Row],[Year]],0),"")</f>
        <v>0</v>
      </c>
    </row>
    <row r="1986" spans="1:6">
      <c r="A1986" s="178">
        <v>2984</v>
      </c>
      <c r="B1986" s="185" t="s">
        <v>2112</v>
      </c>
      <c r="C1986" s="179" t="s">
        <v>160</v>
      </c>
      <c r="D1986" s="113">
        <f>IF(Table10[[#This Row],[Current Age]]&gt;19,"Men's",IF(E1986&gt;15,"U19",IF(E1986&gt;13,"U15",IF(E1986&gt;11,"U13",IF(E1986&gt;0,"U11",0)))))</f>
        <v>0</v>
      </c>
      <c r="E1986" s="113">
        <f>IFERROR(IF(Table10[[#This Row],[Year]]&gt;0,$E$1-Table10[[#This Row],[Year]],0),"")</f>
        <v>0</v>
      </c>
    </row>
    <row r="1987" spans="1:6">
      <c r="A1987" s="18">
        <v>2985</v>
      </c>
      <c r="B1987" s="186" t="s">
        <v>2113</v>
      </c>
      <c r="C1987" s="17" t="s">
        <v>160</v>
      </c>
      <c r="D1987" s="113">
        <f>IF(Table10[[#This Row],[Current Age]]&gt;19,"Men's",IF(E1987&gt;15,"U19",IF(E1987&gt;13,"U15",IF(E1987&gt;11,"U13",IF(E1987&gt;0,"U11",0)))))</f>
        <v>0</v>
      </c>
      <c r="E1987" s="113">
        <f>IFERROR(IF(Table10[[#This Row],[Year]]&gt;0,$E$1-Table10[[#This Row],[Year]],0),"")</f>
        <v>0</v>
      </c>
    </row>
    <row r="1988" spans="1:6">
      <c r="A1988" s="178">
        <v>2986</v>
      </c>
      <c r="B1988" s="185" t="s">
        <v>2114</v>
      </c>
      <c r="C1988" s="179" t="s">
        <v>160</v>
      </c>
      <c r="D1988" s="113">
        <f>IF(Table10[[#This Row],[Current Age]]&gt;19,"Men's",IF(E1988&gt;15,"U19",IF(E1988&gt;13,"U15",IF(E1988&gt;11,"U13",IF(E1988&gt;0,"U11",0)))))</f>
        <v>0</v>
      </c>
      <c r="E1988" s="113">
        <f>IFERROR(IF(Table10[[#This Row],[Year]]&gt;0,$E$1-Table10[[#This Row],[Year]],0),"")</f>
        <v>0</v>
      </c>
    </row>
    <row r="1989" spans="1:6">
      <c r="A1989" s="18">
        <v>2987</v>
      </c>
      <c r="B1989" s="186" t="s">
        <v>2115</v>
      </c>
      <c r="C1989" s="17" t="s">
        <v>160</v>
      </c>
      <c r="D1989" s="113">
        <f>IF(Table10[[#This Row],[Current Age]]&gt;19,"Men's",IF(E1989&gt;15,"U19",IF(E1989&gt;13,"U15",IF(E1989&gt;11,"U13",IF(E1989&gt;0,"U11",0)))))</f>
        <v>0</v>
      </c>
      <c r="E1989" s="113">
        <f>IFERROR(IF(Table10[[#This Row],[Year]]&gt;0,$E$1-Table10[[#This Row],[Year]],0),"")</f>
        <v>0</v>
      </c>
    </row>
    <row r="1990" spans="1:6">
      <c r="A1990" s="178">
        <v>2988</v>
      </c>
      <c r="B1990" s="185" t="s">
        <v>2116</v>
      </c>
      <c r="C1990" s="179" t="s">
        <v>160</v>
      </c>
      <c r="D1990" s="113">
        <f>IF(Table10[[#This Row],[Current Age]]&gt;19,"Men's",IF(E1990&gt;15,"U19",IF(E1990&gt;13,"U15",IF(E1990&gt;11,"U13",IF(E1990&gt;0,"U11",0)))))</f>
        <v>0</v>
      </c>
      <c r="E1990" s="113">
        <f>IFERROR(IF(Table10[[#This Row],[Year]]&gt;0,$E$1-Table10[[#This Row],[Year]],0),"")</f>
        <v>0</v>
      </c>
    </row>
    <row r="1991" spans="1:6">
      <c r="A1991" s="18">
        <v>2989</v>
      </c>
      <c r="B1991" s="186" t="s">
        <v>2117</v>
      </c>
      <c r="C1991" s="17" t="s">
        <v>160</v>
      </c>
      <c r="D1991" s="113">
        <f>IF(Table10[[#This Row],[Current Age]]&gt;19,"Men's",IF(E1991&gt;15,"U19",IF(E1991&gt;13,"U15",IF(E1991&gt;11,"U13",IF(E1991&gt;0,"U11",0)))))</f>
        <v>0</v>
      </c>
      <c r="E1991" s="113">
        <f>IFERROR(IF(Table10[[#This Row],[Year]]&gt;0,$E$1-Table10[[#This Row],[Year]],0),"")</f>
        <v>0</v>
      </c>
    </row>
    <row r="1992" spans="1:6">
      <c r="A1992" s="178">
        <v>2990</v>
      </c>
      <c r="B1992" s="185" t="s">
        <v>2118</v>
      </c>
      <c r="C1992" s="179" t="s">
        <v>160</v>
      </c>
      <c r="D1992" s="113">
        <f>IF(Table10[[#This Row],[Current Age]]&gt;19,"Men's",IF(E1992&gt;15,"U19",IF(E1992&gt;13,"U15",IF(E1992&gt;11,"U13",IF(E1992&gt;0,"U11",0)))))</f>
        <v>0</v>
      </c>
      <c r="E1992" s="113">
        <f>IFERROR(IF(Table10[[#This Row],[Year]]&gt;0,$E$1-Table10[[#This Row],[Year]],0),"")</f>
        <v>0</v>
      </c>
    </row>
    <row r="1993" spans="1:6">
      <c r="A1993" s="18">
        <v>2991</v>
      </c>
      <c r="B1993" s="186" t="s">
        <v>2119</v>
      </c>
      <c r="C1993" s="17" t="s">
        <v>160</v>
      </c>
      <c r="D1993" s="113">
        <f>IF(Table10[[#This Row],[Current Age]]&gt;19,"Men's",IF(E1993&gt;15,"U19",IF(E1993&gt;13,"U15",IF(E1993&gt;11,"U13",IF(E1993&gt;0,"U11",0)))))</f>
        <v>0</v>
      </c>
      <c r="E1993" s="113">
        <f>IFERROR(IF(Table10[[#This Row],[Year]]&gt;0,$E$1-Table10[[#This Row],[Year]],0),"")</f>
        <v>0</v>
      </c>
    </row>
    <row r="1994" spans="1:6">
      <c r="A1994" s="178">
        <v>2992</v>
      </c>
      <c r="B1994" s="185" t="s">
        <v>2120</v>
      </c>
      <c r="C1994" s="179" t="s">
        <v>68</v>
      </c>
      <c r="D1994" s="113">
        <f>IF(Table10[[#This Row],[Current Age]]&gt;19,"Men's",IF(E1994&gt;15,"U19",IF(E1994&gt;13,"U15",IF(E1994&gt;11,"U13",IF(E1994&gt;0,"U11",0)))))</f>
        <v>0</v>
      </c>
      <c r="E1994" s="113">
        <f>IFERROR(IF(Table10[[#This Row],[Year]]&gt;0,$E$1-Table10[[#This Row],[Year]],0),"")</f>
        <v>0</v>
      </c>
    </row>
    <row r="1995" spans="1:6">
      <c r="A1995" s="18">
        <v>2993</v>
      </c>
      <c r="B1995" s="186" t="s">
        <v>2121</v>
      </c>
      <c r="C1995" s="17" t="s">
        <v>160</v>
      </c>
      <c r="D1995" s="113">
        <f>IF(Table10[[#This Row],[Current Age]]&gt;19,"Men's",IF(E1995&gt;15,"U19",IF(E1995&gt;13,"U15",IF(E1995&gt;11,"U13",IF(E1995&gt;0,"U11",0)))))</f>
        <v>0</v>
      </c>
      <c r="E1995" s="113">
        <f>IFERROR(IF(Table10[[#This Row],[Year]]&gt;0,$E$1-Table10[[#This Row],[Year]],0),"")</f>
        <v>0</v>
      </c>
    </row>
    <row r="1996" spans="1:6">
      <c r="A1996" s="178">
        <v>2994</v>
      </c>
      <c r="B1996" s="185" t="s">
        <v>2122</v>
      </c>
      <c r="C1996" s="179" t="s">
        <v>112</v>
      </c>
      <c r="D1996" s="113">
        <f>IF(Table10[[#This Row],[Current Age]]&gt;19,"Men's",IF(E1996&gt;15,"U19",IF(E1996&gt;13,"U15",IF(E1996&gt;11,"U13",IF(E1996&gt;0,"U11",0)))))</f>
        <v>0</v>
      </c>
      <c r="E1996" s="113">
        <f>IFERROR(IF(Table10[[#This Row],[Year]]&gt;0,$E$1-Table10[[#This Row],[Year]],0),"")</f>
        <v>0</v>
      </c>
    </row>
    <row r="1997" spans="1:6">
      <c r="A1997" s="18">
        <v>2995</v>
      </c>
      <c r="B1997" s="186" t="s">
        <v>2123</v>
      </c>
      <c r="C1997" s="17" t="s">
        <v>112</v>
      </c>
      <c r="D1997" s="113">
        <f>IF(Table10[[#This Row],[Current Age]]&gt;19,"Men's",IF(E1997&gt;15,"U19",IF(E1997&gt;13,"U15",IF(E1997&gt;11,"U13",IF(E1997&gt;0,"U11",0)))))</f>
        <v>0</v>
      </c>
      <c r="E1997" s="113">
        <f>IFERROR(IF(Table10[[#This Row],[Year]]&gt;0,$E$1-Table10[[#This Row],[Year]],0),"")</f>
        <v>0</v>
      </c>
    </row>
    <row r="1998" spans="1:6">
      <c r="A1998" s="178">
        <v>2996</v>
      </c>
      <c r="B1998" s="185" t="s">
        <v>2124</v>
      </c>
      <c r="C1998" s="179" t="s">
        <v>112</v>
      </c>
      <c r="D1998" s="113">
        <f>IF(Table10[[#This Row],[Current Age]]&gt;19,"Men's",IF(E1998&gt;15,"U19",IF(E1998&gt;13,"U15",IF(E1998&gt;11,"U13",IF(E1998&gt;0,"U11",0)))))</f>
        <v>0</v>
      </c>
      <c r="E1998" s="113">
        <f>IFERROR(IF(Table10[[#This Row],[Year]]&gt;0,$E$1-Table10[[#This Row],[Year]],0),"")</f>
        <v>0</v>
      </c>
    </row>
    <row r="1999" spans="1:6">
      <c r="A1999" s="18">
        <v>2997</v>
      </c>
      <c r="B1999" s="186" t="s">
        <v>2125</v>
      </c>
      <c r="C1999" s="17" t="s">
        <v>101</v>
      </c>
      <c r="D1999" s="113">
        <f>IF(Table10[[#This Row],[Current Age]]&gt;19,"Men's",IF(E1999&gt;15,"U19",IF(E1999&gt;13,"U15",IF(E1999&gt;11,"U13",IF(E1999&gt;0,"U11",0)))))</f>
        <v>0</v>
      </c>
      <c r="E1999" s="113">
        <f>IFERROR(IF(Table10[[#This Row],[Year]]&gt;0,$E$1-Table10[[#This Row],[Year]],0),"")</f>
        <v>0</v>
      </c>
    </row>
    <row r="2000" spans="1:6">
      <c r="A2000" s="178">
        <v>2998</v>
      </c>
      <c r="B2000" s="185" t="s">
        <v>2126</v>
      </c>
      <c r="C2000" s="179" t="s">
        <v>101</v>
      </c>
      <c r="D2000" s="113" t="str">
        <f>IF(Table10[[#This Row],[Current Age]]&gt;19,"Men's",IF(E2000&gt;15,"U19",IF(E2000&gt;13,"U15",IF(E2000&gt;11,"U13",IF(E2000&gt;0,"U11",0)))))</f>
        <v>Men's</v>
      </c>
      <c r="E2000" s="113">
        <f>IFERROR(IF(Table10[[#This Row],[Year]]&gt;0,$E$1-Table10[[#This Row],[Year]],0),"")</f>
        <v>40</v>
      </c>
      <c r="F2000" s="113">
        <v>1985</v>
      </c>
    </row>
    <row r="2001" spans="1:5">
      <c r="A2001" s="18">
        <v>2999</v>
      </c>
      <c r="B2001" s="186" t="s">
        <v>2127</v>
      </c>
      <c r="C2001" s="17" t="s">
        <v>101</v>
      </c>
      <c r="D2001" s="113">
        <f>IF(Table10[[#This Row],[Current Age]]&gt;19,"Men's",IF(E2001&gt;15,"U19",IF(E2001&gt;13,"U15",IF(E2001&gt;11,"U13",IF(E2001&gt;0,"U11",0)))))</f>
        <v>0</v>
      </c>
      <c r="E2001" s="113">
        <f>IFERROR(IF(Table10[[#This Row],[Year]]&gt;0,$E$1-Table10[[#This Row],[Year]],0),"")</f>
        <v>0</v>
      </c>
    </row>
    <row r="2002" spans="1:5">
      <c r="A2002" s="178">
        <v>3000</v>
      </c>
      <c r="B2002" s="185" t="s">
        <v>2128</v>
      </c>
      <c r="C2002" s="179" t="s">
        <v>101</v>
      </c>
      <c r="D2002" s="113">
        <f>IF(Table10[[#This Row],[Current Age]]&gt;19,"Men's",IF(E2002&gt;15,"U19",IF(E2002&gt;13,"U15",IF(E2002&gt;11,"U13",IF(E2002&gt;0,"U11",0)))))</f>
        <v>0</v>
      </c>
      <c r="E2002" s="113">
        <f>IFERROR(IF(Table10[[#This Row],[Year]]&gt;0,$E$1-Table10[[#This Row],[Year]],0),"")</f>
        <v>0</v>
      </c>
    </row>
    <row r="2003" spans="1:5">
      <c r="A2003" s="18">
        <v>3001</v>
      </c>
      <c r="B2003" s="186" t="s">
        <v>2129</v>
      </c>
      <c r="C2003" s="17" t="s">
        <v>101</v>
      </c>
      <c r="D2003" s="113">
        <f>IF(Table10[[#This Row],[Current Age]]&gt;19,"Men's",IF(E2003&gt;15,"U19",IF(E2003&gt;13,"U15",IF(E2003&gt;11,"U13",IF(E2003&gt;0,"U11",0)))))</f>
        <v>0</v>
      </c>
      <c r="E2003" s="113">
        <f>IFERROR(IF(Table10[[#This Row],[Year]]&gt;0,$E$1-Table10[[#This Row],[Year]],0),"")</f>
        <v>0</v>
      </c>
    </row>
    <row r="2004" spans="1:5">
      <c r="A2004" s="178">
        <v>3002</v>
      </c>
      <c r="B2004" s="185" t="s">
        <v>2130</v>
      </c>
      <c r="C2004" s="179" t="s">
        <v>101</v>
      </c>
      <c r="D2004" s="113">
        <f>IF(Table10[[#This Row],[Current Age]]&gt;19,"Men's",IF(E2004&gt;15,"U19",IF(E2004&gt;13,"U15",IF(E2004&gt;11,"U13",IF(E2004&gt;0,"U11",0)))))</f>
        <v>0</v>
      </c>
      <c r="E2004" s="113">
        <f>IFERROR(IF(Table10[[#This Row],[Year]]&gt;0,$E$1-Table10[[#This Row],[Year]],0),"")</f>
        <v>0</v>
      </c>
    </row>
    <row r="2005" spans="1:5">
      <c r="A2005" s="18">
        <v>3003</v>
      </c>
      <c r="B2005" s="186" t="s">
        <v>2131</v>
      </c>
      <c r="C2005" s="17" t="s">
        <v>101</v>
      </c>
      <c r="D2005" s="113">
        <f>IF(Table10[[#This Row],[Current Age]]&gt;19,"Men's",IF(E2005&gt;15,"U19",IF(E2005&gt;13,"U15",IF(E2005&gt;11,"U13",IF(E2005&gt;0,"U11",0)))))</f>
        <v>0</v>
      </c>
      <c r="E2005" s="113">
        <f>IFERROR(IF(Table10[[#This Row],[Year]]&gt;0,$E$1-Table10[[#This Row],[Year]],0),"")</f>
        <v>0</v>
      </c>
    </row>
    <row r="2006" spans="1:5">
      <c r="A2006" s="178">
        <v>3004</v>
      </c>
      <c r="B2006" s="185" t="s">
        <v>2132</v>
      </c>
      <c r="C2006" s="179" t="s">
        <v>101</v>
      </c>
      <c r="D2006" s="113">
        <f>IF(Table10[[#This Row],[Current Age]]&gt;19,"Men's",IF(E2006&gt;15,"U19",IF(E2006&gt;13,"U15",IF(E2006&gt;11,"U13",IF(E2006&gt;0,"U11",0)))))</f>
        <v>0</v>
      </c>
      <c r="E2006" s="113">
        <f>IFERROR(IF(Table10[[#This Row],[Year]]&gt;0,$E$1-Table10[[#This Row],[Year]],0),"")</f>
        <v>0</v>
      </c>
    </row>
    <row r="2007" spans="1:5">
      <c r="A2007" s="18">
        <v>3005</v>
      </c>
      <c r="B2007" s="186" t="s">
        <v>2133</v>
      </c>
      <c r="C2007" s="17" t="s">
        <v>112</v>
      </c>
      <c r="D2007" s="113">
        <f>IF(Table10[[#This Row],[Current Age]]&gt;19,"Men's",IF(E2007&gt;15,"U19",IF(E2007&gt;13,"U15",IF(E2007&gt;11,"U13",IF(E2007&gt;0,"U11",0)))))</f>
        <v>0</v>
      </c>
      <c r="E2007" s="113">
        <f>IFERROR(IF(Table10[[#This Row],[Year]]&gt;0,$E$1-Table10[[#This Row],[Year]],0),"")</f>
        <v>0</v>
      </c>
    </row>
    <row r="2008" spans="1:5">
      <c r="A2008" s="178">
        <v>3006</v>
      </c>
      <c r="B2008" s="185" t="s">
        <v>2134</v>
      </c>
      <c r="C2008" s="179" t="s">
        <v>112</v>
      </c>
      <c r="D2008" s="113">
        <f>IF(Table10[[#This Row],[Current Age]]&gt;19,"Men's",IF(E2008&gt;15,"U19",IF(E2008&gt;13,"U15",IF(E2008&gt;11,"U13",IF(E2008&gt;0,"U11",0)))))</f>
        <v>0</v>
      </c>
      <c r="E2008" s="113">
        <f>IFERROR(IF(Table10[[#This Row],[Year]]&gt;0,$E$1-Table10[[#This Row],[Year]],0),"")</f>
        <v>0</v>
      </c>
    </row>
    <row r="2009" spans="1:5">
      <c r="A2009" s="18">
        <v>3007</v>
      </c>
      <c r="B2009" s="186" t="s">
        <v>2135</v>
      </c>
      <c r="C2009" s="17" t="s">
        <v>112</v>
      </c>
      <c r="D2009" s="113">
        <f>IF(Table10[[#This Row],[Current Age]]&gt;19,"Men's",IF(E2009&gt;15,"U19",IF(E2009&gt;13,"U15",IF(E2009&gt;11,"U13",IF(E2009&gt;0,"U11",0)))))</f>
        <v>0</v>
      </c>
      <c r="E2009" s="113">
        <f>IFERROR(IF(Table10[[#This Row],[Year]]&gt;0,$E$1-Table10[[#This Row],[Year]],0),"")</f>
        <v>0</v>
      </c>
    </row>
    <row r="2010" spans="1:5">
      <c r="A2010" s="178">
        <v>3008</v>
      </c>
      <c r="B2010" s="185" t="s">
        <v>2136</v>
      </c>
      <c r="C2010" s="179" t="s">
        <v>112</v>
      </c>
      <c r="D2010" s="113">
        <f>IF(Table10[[#This Row],[Current Age]]&gt;19,"Men's",IF(E2010&gt;15,"U19",IF(E2010&gt;13,"U15",IF(E2010&gt;11,"U13",IF(E2010&gt;0,"U11",0)))))</f>
        <v>0</v>
      </c>
      <c r="E2010" s="113">
        <f>IFERROR(IF(Table10[[#This Row],[Year]]&gt;0,$E$1-Table10[[#This Row],[Year]],0),"")</f>
        <v>0</v>
      </c>
    </row>
    <row r="2011" spans="1:5">
      <c r="A2011" s="18">
        <v>3009</v>
      </c>
      <c r="B2011" s="186" t="s">
        <v>2137</v>
      </c>
      <c r="C2011" s="17" t="s">
        <v>112</v>
      </c>
      <c r="D2011" s="113">
        <f>IF(Table10[[#This Row],[Current Age]]&gt;19,"Men's",IF(E2011&gt;15,"U19",IF(E2011&gt;13,"U15",IF(E2011&gt;11,"U13",IF(E2011&gt;0,"U11",0)))))</f>
        <v>0</v>
      </c>
      <c r="E2011" s="113">
        <f>IFERROR(IF(Table10[[#This Row],[Year]]&gt;0,$E$1-Table10[[#This Row],[Year]],0),"")</f>
        <v>0</v>
      </c>
    </row>
    <row r="2012" spans="1:5">
      <c r="A2012" s="178">
        <v>3010</v>
      </c>
      <c r="B2012" s="185" t="s">
        <v>2138</v>
      </c>
      <c r="C2012" s="179" t="s">
        <v>112</v>
      </c>
      <c r="D2012" s="113">
        <f>IF(Table10[[#This Row],[Current Age]]&gt;19,"Men's",IF(E2012&gt;15,"U19",IF(E2012&gt;13,"U15",IF(E2012&gt;11,"U13",IF(E2012&gt;0,"U11",0)))))</f>
        <v>0</v>
      </c>
      <c r="E2012" s="113">
        <f>IFERROR(IF(Table10[[#This Row],[Year]]&gt;0,$E$1-Table10[[#This Row],[Year]],0),"")</f>
        <v>0</v>
      </c>
    </row>
    <row r="2013" spans="1:5">
      <c r="A2013" s="18">
        <v>3011</v>
      </c>
      <c r="B2013" s="186" t="s">
        <v>2139</v>
      </c>
      <c r="C2013" s="17" t="s">
        <v>25</v>
      </c>
      <c r="D2013" s="113">
        <f>IF(Table10[[#This Row],[Current Age]]&gt;19,"Men's",IF(E2013&gt;15,"U19",IF(E2013&gt;13,"U15",IF(E2013&gt;11,"U13",IF(E2013&gt;0,"U11",0)))))</f>
        <v>0</v>
      </c>
      <c r="E2013" s="113">
        <f>IFERROR(IF(Table10[[#This Row],[Year]]&gt;0,$E$1-Table10[[#This Row],[Year]],0),"")</f>
        <v>0</v>
      </c>
    </row>
    <row r="2014" spans="1:5">
      <c r="A2014" s="178">
        <v>3012</v>
      </c>
      <c r="B2014" s="185" t="s">
        <v>2140</v>
      </c>
      <c r="C2014" s="179" t="s">
        <v>112</v>
      </c>
      <c r="D2014" s="113">
        <f>IF(Table10[[#This Row],[Current Age]]&gt;19,"Men's",IF(E2014&gt;15,"U19",IF(E2014&gt;13,"U15",IF(E2014&gt;11,"U13",IF(E2014&gt;0,"U11",0)))))</f>
        <v>0</v>
      </c>
      <c r="E2014" s="113">
        <f>IFERROR(IF(Table10[[#This Row],[Year]]&gt;0,$E$1-Table10[[#This Row],[Year]],0),"")</f>
        <v>0</v>
      </c>
    </row>
    <row r="2015" spans="1:5">
      <c r="A2015" s="18">
        <v>3013</v>
      </c>
      <c r="B2015" s="186" t="s">
        <v>2141</v>
      </c>
      <c r="C2015" s="17" t="s">
        <v>112</v>
      </c>
      <c r="D2015" s="113">
        <f>IF(Table10[[#This Row],[Current Age]]&gt;19,"Men's",IF(E2015&gt;15,"U19",IF(E2015&gt;13,"U15",IF(E2015&gt;11,"U13",IF(E2015&gt;0,"U11",0)))))</f>
        <v>0</v>
      </c>
      <c r="E2015" s="113">
        <f>IFERROR(IF(Table10[[#This Row],[Year]]&gt;0,$E$1-Table10[[#This Row],[Year]],0),"")</f>
        <v>0</v>
      </c>
    </row>
    <row r="2016" spans="1:5">
      <c r="A2016" s="178">
        <v>3014</v>
      </c>
      <c r="B2016" s="185" t="s">
        <v>2142</v>
      </c>
      <c r="C2016" s="179" t="s">
        <v>112</v>
      </c>
      <c r="D2016" s="113">
        <f>IF(Table10[[#This Row],[Current Age]]&gt;19,"Men's",IF(E2016&gt;15,"U19",IF(E2016&gt;13,"U15",IF(E2016&gt;11,"U13",IF(E2016&gt;0,"U11",0)))))</f>
        <v>0</v>
      </c>
      <c r="E2016" s="113">
        <f>IFERROR(IF(Table10[[#This Row],[Year]]&gt;0,$E$1-Table10[[#This Row],[Year]],0),"")</f>
        <v>0</v>
      </c>
    </row>
    <row r="2017" spans="1:5">
      <c r="A2017" s="18">
        <v>3015</v>
      </c>
      <c r="B2017" s="186" t="s">
        <v>2143</v>
      </c>
      <c r="C2017" s="17" t="s">
        <v>112</v>
      </c>
      <c r="D2017" s="113">
        <f>IF(Table10[[#This Row],[Current Age]]&gt;19,"Men's",IF(E2017&gt;15,"U19",IF(E2017&gt;13,"U15",IF(E2017&gt;11,"U13",IF(E2017&gt;0,"U11",0)))))</f>
        <v>0</v>
      </c>
      <c r="E2017" s="113">
        <f>IFERROR(IF(Table10[[#This Row],[Year]]&gt;0,$E$1-Table10[[#This Row],[Year]],0),"")</f>
        <v>0</v>
      </c>
    </row>
    <row r="2018" spans="1:5">
      <c r="A2018" s="178">
        <v>3016</v>
      </c>
      <c r="B2018" s="185" t="s">
        <v>2144</v>
      </c>
      <c r="C2018" s="179" t="s">
        <v>112</v>
      </c>
      <c r="D2018" s="113">
        <f>IF(Table10[[#This Row],[Current Age]]&gt;19,"Men's",IF(E2018&gt;15,"U19",IF(E2018&gt;13,"U15",IF(E2018&gt;11,"U13",IF(E2018&gt;0,"U11",0)))))</f>
        <v>0</v>
      </c>
      <c r="E2018" s="113">
        <f>IFERROR(IF(Table10[[#This Row],[Year]]&gt;0,$E$1-Table10[[#This Row],[Year]],0),"")</f>
        <v>0</v>
      </c>
    </row>
    <row r="2019" spans="1:5">
      <c r="A2019" s="18">
        <v>3017</v>
      </c>
      <c r="B2019" s="186" t="s">
        <v>2145</v>
      </c>
      <c r="C2019" s="17" t="s">
        <v>112</v>
      </c>
      <c r="D2019" s="113">
        <f>IF(Table10[[#This Row],[Current Age]]&gt;19,"Men's",IF(E2019&gt;15,"U19",IF(E2019&gt;13,"U15",IF(E2019&gt;11,"U13",IF(E2019&gt;0,"U11",0)))))</f>
        <v>0</v>
      </c>
      <c r="E2019" s="113">
        <f>IFERROR(IF(Table10[[#This Row],[Year]]&gt;0,$E$1-Table10[[#This Row],[Year]],0),"")</f>
        <v>0</v>
      </c>
    </row>
    <row r="2020" spans="1:5">
      <c r="A2020" s="178">
        <v>3018</v>
      </c>
      <c r="B2020" s="185" t="s">
        <v>2146</v>
      </c>
      <c r="C2020" s="179" t="s">
        <v>112</v>
      </c>
      <c r="D2020" s="113">
        <f>IF(Table10[[#This Row],[Current Age]]&gt;19,"Men's",IF(E2020&gt;15,"U19",IF(E2020&gt;13,"U15",IF(E2020&gt;11,"U13",IF(E2020&gt;0,"U11",0)))))</f>
        <v>0</v>
      </c>
      <c r="E2020" s="113">
        <f>IFERROR(IF(Table10[[#This Row],[Year]]&gt;0,$E$1-Table10[[#This Row],[Year]],0),"")</f>
        <v>0</v>
      </c>
    </row>
    <row r="2021" spans="1:5">
      <c r="A2021" s="18">
        <v>3019</v>
      </c>
      <c r="B2021" s="186" t="s">
        <v>2147</v>
      </c>
      <c r="C2021" s="17" t="s">
        <v>112</v>
      </c>
      <c r="D2021" s="113">
        <f>IF(Table10[[#This Row],[Current Age]]&gt;19,"Men's",IF(E2021&gt;15,"U19",IF(E2021&gt;13,"U15",IF(E2021&gt;11,"U13",IF(E2021&gt;0,"U11",0)))))</f>
        <v>0</v>
      </c>
      <c r="E2021" s="113">
        <f>IFERROR(IF(Table10[[#This Row],[Year]]&gt;0,$E$1-Table10[[#This Row],[Year]],0),"")</f>
        <v>0</v>
      </c>
    </row>
    <row r="2022" spans="1:5">
      <c r="A2022" s="178">
        <v>3020</v>
      </c>
      <c r="B2022" s="185" t="s">
        <v>2148</v>
      </c>
      <c r="C2022" s="179" t="s">
        <v>112</v>
      </c>
      <c r="D2022" s="113">
        <f>IF(Table10[[#This Row],[Current Age]]&gt;19,"Men's",IF(E2022&gt;15,"U19",IF(E2022&gt;13,"U15",IF(E2022&gt;11,"U13",IF(E2022&gt;0,"U11",0)))))</f>
        <v>0</v>
      </c>
      <c r="E2022" s="113">
        <f>IFERROR(IF(Table10[[#This Row],[Year]]&gt;0,$E$1-Table10[[#This Row],[Year]],0),"")</f>
        <v>0</v>
      </c>
    </row>
    <row r="2023" spans="1:5">
      <c r="A2023" s="18">
        <v>3021</v>
      </c>
      <c r="B2023" s="186" t="s">
        <v>2149</v>
      </c>
      <c r="C2023" s="17" t="s">
        <v>112</v>
      </c>
      <c r="D2023" s="113">
        <f>IF(Table10[[#This Row],[Current Age]]&gt;19,"Men's",IF(E2023&gt;15,"U19",IF(E2023&gt;13,"U15",IF(E2023&gt;11,"U13",IF(E2023&gt;0,"U11",0)))))</f>
        <v>0</v>
      </c>
      <c r="E2023" s="113">
        <f>IFERROR(IF(Table10[[#This Row],[Year]]&gt;0,$E$1-Table10[[#This Row],[Year]],0),"")</f>
        <v>0</v>
      </c>
    </row>
    <row r="2024" spans="1:5">
      <c r="A2024" s="178">
        <v>3022</v>
      </c>
      <c r="B2024" s="185" t="s">
        <v>2150</v>
      </c>
      <c r="C2024" s="179" t="s">
        <v>112</v>
      </c>
      <c r="D2024" s="113">
        <f>IF(Table10[[#This Row],[Current Age]]&gt;19,"Men's",IF(E2024&gt;15,"U19",IF(E2024&gt;13,"U15",IF(E2024&gt;11,"U13",IF(E2024&gt;0,"U11",0)))))</f>
        <v>0</v>
      </c>
      <c r="E2024" s="113">
        <f>IFERROR(IF(Table10[[#This Row],[Year]]&gt;0,$E$1-Table10[[#This Row],[Year]],0),"")</f>
        <v>0</v>
      </c>
    </row>
    <row r="2025" spans="1:5">
      <c r="A2025" s="18">
        <v>3023</v>
      </c>
      <c r="B2025" s="186" t="s">
        <v>2151</v>
      </c>
      <c r="C2025" s="17"/>
      <c r="D2025" s="113">
        <f>IF(Table10[[#This Row],[Current Age]]&gt;19,"Men's",IF(E2025&gt;15,"U19",IF(E2025&gt;13,"U15",IF(E2025&gt;11,"U13",IF(E2025&gt;0,"U11",0)))))</f>
        <v>0</v>
      </c>
      <c r="E2025" s="113">
        <f>IFERROR(IF(Table10[[#This Row],[Year]]&gt;0,$E$1-Table10[[#This Row],[Year]],0),"")</f>
        <v>0</v>
      </c>
    </row>
    <row r="2026" spans="1:5">
      <c r="A2026" s="178">
        <v>3024</v>
      </c>
      <c r="B2026" s="185" t="s">
        <v>2152</v>
      </c>
      <c r="C2026" s="179"/>
      <c r="D2026" s="113">
        <f>IF(Table10[[#This Row],[Current Age]]&gt;19,"Men's",IF(E2026&gt;15,"U19",IF(E2026&gt;13,"U15",IF(E2026&gt;11,"U13",IF(E2026&gt;0,"U11",0)))))</f>
        <v>0</v>
      </c>
      <c r="E2026" s="113">
        <f>IFERROR(IF(Table10[[#This Row],[Year]]&gt;0,$E$1-Table10[[#This Row],[Year]],0),"")</f>
        <v>0</v>
      </c>
    </row>
    <row r="2027" spans="1:5">
      <c r="A2027" s="18">
        <v>3025</v>
      </c>
      <c r="B2027" s="186" t="s">
        <v>2153</v>
      </c>
      <c r="C2027" s="17"/>
      <c r="D2027" s="113">
        <f>IF(Table10[[#This Row],[Current Age]]&gt;19,"Men's",IF(E2027&gt;15,"U19",IF(E2027&gt;13,"U15",IF(E2027&gt;11,"U13",IF(E2027&gt;0,"U11",0)))))</f>
        <v>0</v>
      </c>
      <c r="E2027" s="113">
        <f>IFERROR(IF(Table10[[#This Row],[Year]]&gt;0,$E$1-Table10[[#This Row],[Year]],0),"")</f>
        <v>0</v>
      </c>
    </row>
    <row r="2028" spans="1:5">
      <c r="A2028" s="178">
        <v>3026</v>
      </c>
      <c r="B2028" s="185" t="s">
        <v>2154</v>
      </c>
      <c r="C2028" s="179" t="s">
        <v>149</v>
      </c>
      <c r="D2028" s="113">
        <f>IF(Table10[[#This Row],[Current Age]]&gt;19,"Men's",IF(E2028&gt;15,"U19",IF(E2028&gt;13,"U15",IF(E2028&gt;11,"U13",IF(E2028&gt;0,"U11",0)))))</f>
        <v>0</v>
      </c>
      <c r="E2028" s="113">
        <f>IFERROR(IF(Table10[[#This Row],[Year]]&gt;0,$E$1-Table10[[#This Row],[Year]],0),"")</f>
        <v>0</v>
      </c>
    </row>
    <row r="2029" spans="1:5">
      <c r="A2029" s="18">
        <v>3027</v>
      </c>
      <c r="B2029" s="186" t="s">
        <v>2155</v>
      </c>
      <c r="C2029" s="17" t="s">
        <v>149</v>
      </c>
      <c r="D2029" s="113">
        <f>IF(Table10[[#This Row],[Current Age]]&gt;19,"Men's",IF(E2029&gt;15,"U19",IF(E2029&gt;13,"U15",IF(E2029&gt;11,"U13",IF(E2029&gt;0,"U11",0)))))</f>
        <v>0</v>
      </c>
      <c r="E2029" s="113">
        <f>IFERROR(IF(Table10[[#This Row],[Year]]&gt;0,$E$1-Table10[[#This Row],[Year]],0),"")</f>
        <v>0</v>
      </c>
    </row>
    <row r="2030" spans="1:5">
      <c r="A2030" s="178">
        <v>3028</v>
      </c>
      <c r="B2030" s="185" t="s">
        <v>2156</v>
      </c>
      <c r="C2030" s="179" t="s">
        <v>149</v>
      </c>
      <c r="D2030" s="113">
        <f>IF(Table10[[#This Row],[Current Age]]&gt;19,"Men's",IF(E2030&gt;15,"U19",IF(E2030&gt;13,"U15",IF(E2030&gt;11,"U13",IF(E2030&gt;0,"U11",0)))))</f>
        <v>0</v>
      </c>
      <c r="E2030" s="113">
        <f>IFERROR(IF(Table10[[#This Row],[Year]]&gt;0,$E$1-Table10[[#This Row],[Year]],0),"")</f>
        <v>0</v>
      </c>
    </row>
    <row r="2031" spans="1:5">
      <c r="A2031" s="18">
        <v>3029</v>
      </c>
      <c r="B2031" s="186" t="s">
        <v>2157</v>
      </c>
      <c r="C2031" s="17" t="s">
        <v>149</v>
      </c>
      <c r="D2031" s="113">
        <f>IF(Table10[[#This Row],[Current Age]]&gt;19,"Men's",IF(E2031&gt;15,"U19",IF(E2031&gt;13,"U15",IF(E2031&gt;11,"U13",IF(E2031&gt;0,"U11",0)))))</f>
        <v>0</v>
      </c>
      <c r="E2031" s="113">
        <f>IFERROR(IF(Table10[[#This Row],[Year]]&gt;0,$E$1-Table10[[#This Row],[Year]],0),"")</f>
        <v>0</v>
      </c>
    </row>
    <row r="2032" spans="1:5">
      <c r="A2032" s="178">
        <v>3030</v>
      </c>
      <c r="B2032" s="185" t="s">
        <v>2158</v>
      </c>
      <c r="C2032" s="179" t="s">
        <v>149</v>
      </c>
      <c r="D2032" s="113">
        <f>IF(Table10[[#This Row],[Current Age]]&gt;19,"Men's",IF(E2032&gt;15,"U19",IF(E2032&gt;13,"U15",IF(E2032&gt;11,"U13",IF(E2032&gt;0,"U11",0)))))</f>
        <v>0</v>
      </c>
      <c r="E2032" s="113">
        <f>IFERROR(IF(Table10[[#This Row],[Year]]&gt;0,$E$1-Table10[[#This Row],[Year]],0),"")</f>
        <v>0</v>
      </c>
    </row>
    <row r="2033" spans="1:6">
      <c r="A2033" s="18">
        <v>3031</v>
      </c>
      <c r="B2033" s="186" t="s">
        <v>2159</v>
      </c>
      <c r="C2033" s="17" t="s">
        <v>149</v>
      </c>
      <c r="D2033" s="113">
        <f>IF(Table10[[#This Row],[Current Age]]&gt;19,"Men's",IF(E2033&gt;15,"U19",IF(E2033&gt;13,"U15",IF(E2033&gt;11,"U13",IF(E2033&gt;0,"U11",0)))))</f>
        <v>0</v>
      </c>
      <c r="E2033" s="113">
        <f>IFERROR(IF(Table10[[#This Row],[Year]]&gt;0,$E$1-Table10[[#This Row],[Year]],0),"")</f>
        <v>0</v>
      </c>
    </row>
    <row r="2034" spans="1:6">
      <c r="A2034" s="178">
        <v>3032</v>
      </c>
      <c r="B2034" s="185" t="s">
        <v>2160</v>
      </c>
      <c r="C2034" s="179" t="s">
        <v>160</v>
      </c>
      <c r="D2034" s="113">
        <f>IF(Table10[[#This Row],[Current Age]]&gt;19,"Men's",IF(E2034&gt;15,"U19",IF(E2034&gt;13,"U15",IF(E2034&gt;11,"U13",IF(E2034&gt;0,"U11",0)))))</f>
        <v>0</v>
      </c>
      <c r="E2034" s="113">
        <f>IFERROR(IF(Table10[[#This Row],[Year]]&gt;0,$E$1-Table10[[#This Row],[Year]],0),"")</f>
        <v>0</v>
      </c>
    </row>
    <row r="2035" spans="1:6">
      <c r="A2035" s="18">
        <v>3033</v>
      </c>
      <c r="B2035" s="186" t="s">
        <v>2161</v>
      </c>
      <c r="C2035" s="17" t="s">
        <v>101</v>
      </c>
      <c r="D2035" s="113">
        <f>IF(Table10[[#This Row],[Current Age]]&gt;19,"Men's",IF(E2035&gt;15,"U19",IF(E2035&gt;13,"U15",IF(E2035&gt;11,"U13",IF(E2035&gt;0,"U11",0)))))</f>
        <v>0</v>
      </c>
      <c r="E2035" s="113">
        <f>IFERROR(IF(Table10[[#This Row],[Year]]&gt;0,$E$1-Table10[[#This Row],[Year]],0),"")</f>
        <v>0</v>
      </c>
    </row>
    <row r="2036" spans="1:6">
      <c r="A2036" s="178">
        <v>3034</v>
      </c>
      <c r="B2036" s="185" t="s">
        <v>2162</v>
      </c>
      <c r="C2036" s="179" t="s">
        <v>101</v>
      </c>
      <c r="D2036" s="113">
        <f>IF(Table10[[#This Row],[Current Age]]&gt;19,"Men's",IF(E2036&gt;15,"U19",IF(E2036&gt;13,"U15",IF(E2036&gt;11,"U13",IF(E2036&gt;0,"U11",0)))))</f>
        <v>0</v>
      </c>
      <c r="E2036" s="113">
        <f>IFERROR(IF(Table10[[#This Row],[Year]]&gt;0,$E$1-Table10[[#This Row],[Year]],0),"")</f>
        <v>0</v>
      </c>
    </row>
    <row r="2037" spans="1:6">
      <c r="A2037" s="18">
        <v>3035</v>
      </c>
      <c r="B2037" s="186" t="s">
        <v>2163</v>
      </c>
      <c r="C2037" s="17" t="s">
        <v>101</v>
      </c>
      <c r="D2037" s="113">
        <f>IF(Table10[[#This Row],[Current Age]]&gt;19,"Men's",IF(E2037&gt;15,"U19",IF(E2037&gt;13,"U15",IF(E2037&gt;11,"U13",IF(E2037&gt;0,"U11",0)))))</f>
        <v>0</v>
      </c>
      <c r="E2037" s="113">
        <f>IFERROR(IF(Table10[[#This Row],[Year]]&gt;0,$E$1-Table10[[#This Row],[Year]],0),"")</f>
        <v>0</v>
      </c>
    </row>
    <row r="2038" spans="1:6">
      <c r="A2038" s="178">
        <v>3036</v>
      </c>
      <c r="B2038" s="185" t="s">
        <v>2164</v>
      </c>
      <c r="C2038" s="179" t="s">
        <v>101</v>
      </c>
      <c r="D2038" s="113">
        <f>IF(Table10[[#This Row],[Current Age]]&gt;19,"Men's",IF(E2038&gt;15,"U19",IF(E2038&gt;13,"U15",IF(E2038&gt;11,"U13",IF(E2038&gt;0,"U11",0)))))</f>
        <v>0</v>
      </c>
      <c r="E2038" s="113">
        <f>IFERROR(IF(Table10[[#This Row],[Year]]&gt;0,$E$1-Table10[[#This Row],[Year]],0),"")</f>
        <v>0</v>
      </c>
    </row>
    <row r="2039" spans="1:6">
      <c r="A2039" s="18">
        <v>3037</v>
      </c>
      <c r="B2039" s="186" t="s">
        <v>2165</v>
      </c>
      <c r="C2039" s="17" t="s">
        <v>101</v>
      </c>
      <c r="D2039" s="113">
        <f>IF(Table10[[#This Row],[Current Age]]&gt;19,"Men's",IF(E2039&gt;15,"U19",IF(E2039&gt;13,"U15",IF(E2039&gt;11,"U13",IF(E2039&gt;0,"U11",0)))))</f>
        <v>0</v>
      </c>
      <c r="E2039" s="113">
        <f>IFERROR(IF(Table10[[#This Row],[Year]]&gt;0,$E$1-Table10[[#This Row],[Year]],0),"")</f>
        <v>0</v>
      </c>
    </row>
    <row r="2040" spans="1:6">
      <c r="A2040" s="178">
        <v>3038</v>
      </c>
      <c r="B2040" s="185" t="s">
        <v>2166</v>
      </c>
      <c r="C2040" s="179" t="s">
        <v>101</v>
      </c>
      <c r="D2040" s="113">
        <f>IF(Table10[[#This Row],[Current Age]]&gt;19,"Men's",IF(E2040&gt;15,"U19",IF(E2040&gt;13,"U15",IF(E2040&gt;11,"U13",IF(E2040&gt;0,"U11",0)))))</f>
        <v>0</v>
      </c>
      <c r="E2040" s="113">
        <f>IFERROR(IF(Table10[[#This Row],[Year]]&gt;0,$E$1-Table10[[#This Row],[Year]],0),"")</f>
        <v>0</v>
      </c>
    </row>
    <row r="2041" spans="1:6">
      <c r="A2041" s="18">
        <v>3039</v>
      </c>
      <c r="B2041" s="186" t="s">
        <v>2167</v>
      </c>
      <c r="C2041" s="17" t="s">
        <v>101</v>
      </c>
      <c r="D2041" s="113">
        <f>IF(Table10[[#This Row],[Current Age]]&gt;19,"Men's",IF(E2041&gt;15,"U19",IF(E2041&gt;13,"U15",IF(E2041&gt;11,"U13",IF(E2041&gt;0,"U11",0)))))</f>
        <v>0</v>
      </c>
      <c r="E2041" s="113">
        <f>IFERROR(IF(Table10[[#This Row],[Year]]&gt;0,$E$1-Table10[[#This Row],[Year]],0),"")</f>
        <v>0</v>
      </c>
    </row>
    <row r="2042" spans="1:6">
      <c r="A2042" s="178">
        <v>3040</v>
      </c>
      <c r="B2042" s="185" t="s">
        <v>2168</v>
      </c>
      <c r="C2042" s="179" t="s">
        <v>154</v>
      </c>
      <c r="D2042" s="113">
        <f>IF(Table10[[#This Row],[Current Age]]&gt;19,"Men's",IF(E2042&gt;15,"U19",IF(E2042&gt;13,"U15",IF(E2042&gt;11,"U13",IF(E2042&gt;0,"U11",0)))))</f>
        <v>0</v>
      </c>
      <c r="E2042" s="113">
        <f>IFERROR(IF(Table10[[#This Row],[Year]]&gt;0,$E$1-Table10[[#This Row],[Year]],0),"")</f>
        <v>0</v>
      </c>
    </row>
    <row r="2043" spans="1:6">
      <c r="A2043" s="18">
        <v>3041</v>
      </c>
      <c r="B2043" s="186" t="s">
        <v>2169</v>
      </c>
      <c r="C2043" s="17" t="s">
        <v>101</v>
      </c>
      <c r="D2043" s="113">
        <f>IF(Table10[[#This Row],[Current Age]]&gt;19,"Men's",IF(E2043&gt;15,"U19",IF(E2043&gt;13,"U15",IF(E2043&gt;11,"U13",IF(E2043&gt;0,"U11",0)))))</f>
        <v>0</v>
      </c>
      <c r="E2043" s="113">
        <f>IFERROR(IF(Table10[[#This Row],[Year]]&gt;0,$E$1-Table10[[#This Row],[Year]],0),"")</f>
        <v>0</v>
      </c>
    </row>
    <row r="2044" spans="1:6">
      <c r="A2044" s="178">
        <v>3042</v>
      </c>
      <c r="B2044" s="185" t="s">
        <v>8</v>
      </c>
      <c r="C2044" s="179" t="s">
        <v>8</v>
      </c>
      <c r="D2044" s="113">
        <f>IF(Table10[[#This Row],[Current Age]]&gt;19,"Men's",IF(E2044&gt;15,"U19",IF(E2044&gt;13,"U15",IF(E2044&gt;11,"U13",IF(E2044&gt;0,"U11",0)))))</f>
        <v>0</v>
      </c>
      <c r="E2044" s="113">
        <f>IFERROR(IF(Table10[[#This Row],[Year]]&gt;0,$E$1-Table10[[#This Row],[Year]],0),"")</f>
        <v>0</v>
      </c>
    </row>
    <row r="2045" spans="1:6">
      <c r="A2045" s="18">
        <v>3043</v>
      </c>
      <c r="B2045" s="186" t="s">
        <v>2170</v>
      </c>
      <c r="C2045" s="17" t="s">
        <v>101</v>
      </c>
      <c r="D2045" s="113" t="str">
        <f>IF(Table10[[#This Row],[Current Age]]&gt;19,"Men's",IF(E2045&gt;15,"U19",IF(E2045&gt;13,"U15",IF(E2045&gt;11,"U13",IF(E2045&gt;0,"U11",0)))))</f>
        <v>U15</v>
      </c>
      <c r="E2045" s="113">
        <f>IFERROR(IF(Table10[[#This Row],[Year]]&gt;0,$E$1-Table10[[#This Row],[Year]],0),"")</f>
        <v>15</v>
      </c>
      <c r="F2045" s="113">
        <v>2010</v>
      </c>
    </row>
    <row r="2046" spans="1:6">
      <c r="A2046" s="178">
        <v>3044</v>
      </c>
      <c r="B2046" s="185" t="s">
        <v>2171</v>
      </c>
      <c r="C2046" s="179" t="s">
        <v>101</v>
      </c>
      <c r="D2046" s="113" t="str">
        <f>IF(Table10[[#This Row],[Current Age]]&gt;19,"Men's",IF(E2046&gt;15,"U19",IF(E2046&gt;13,"U15",IF(E2046&gt;11,"U13",IF(E2046&gt;0,"U11",0)))))</f>
        <v>U15</v>
      </c>
      <c r="E2046" s="113">
        <f>IFERROR(IF(Table10[[#This Row],[Year]]&gt;0,$E$1-Table10[[#This Row],[Year]],0),"")</f>
        <v>14</v>
      </c>
      <c r="F2046" s="113">
        <v>2011</v>
      </c>
    </row>
    <row r="2047" spans="1:6">
      <c r="A2047" s="18">
        <v>3045</v>
      </c>
      <c r="B2047" s="186" t="s">
        <v>2172</v>
      </c>
      <c r="C2047" s="17" t="s">
        <v>101</v>
      </c>
      <c r="D2047" s="113" t="str">
        <f>IF(Table10[[#This Row],[Current Age]]&gt;19,"Men's",IF(E2047&gt;15,"U19",IF(E2047&gt;13,"U15",IF(E2047&gt;11,"U13",IF(E2047&gt;0,"U11",0)))))</f>
        <v>U19</v>
      </c>
      <c r="E2047" s="113">
        <f>IFERROR(IF(Table10[[#This Row],[Year]]&gt;0,$E$1-Table10[[#This Row],[Year]],0),"")</f>
        <v>17</v>
      </c>
      <c r="F2047" s="113">
        <v>2008</v>
      </c>
    </row>
    <row r="2048" spans="1:6">
      <c r="A2048" s="178">
        <v>3046</v>
      </c>
      <c r="B2048" s="185" t="s">
        <v>2173</v>
      </c>
      <c r="C2048" s="179" t="s">
        <v>101</v>
      </c>
      <c r="D2048" s="113">
        <f>IF(Table10[[#This Row],[Current Age]]&gt;19,"Men's",IF(E2048&gt;15,"U19",IF(E2048&gt;13,"U15",IF(E2048&gt;11,"U13",IF(E2048&gt;0,"U11",0)))))</f>
        <v>0</v>
      </c>
      <c r="E2048" s="113">
        <f>IFERROR(IF(Table10[[#This Row],[Year]]&gt;0,$E$1-Table10[[#This Row],[Year]],0),"")</f>
        <v>0</v>
      </c>
    </row>
    <row r="2049" spans="1:5">
      <c r="A2049" s="18">
        <v>3047</v>
      </c>
      <c r="B2049" s="186" t="s">
        <v>2174</v>
      </c>
      <c r="C2049" s="17" t="s">
        <v>101</v>
      </c>
      <c r="D2049" s="113">
        <f>IF(Table10[[#This Row],[Current Age]]&gt;19,"Men's",IF(E2049&gt;15,"U19",IF(E2049&gt;13,"U15",IF(E2049&gt;11,"U13",IF(E2049&gt;0,"U11",0)))))</f>
        <v>0</v>
      </c>
      <c r="E2049" s="113">
        <f>IFERROR(IF(Table10[[#This Row],[Year]]&gt;0,$E$1-Table10[[#This Row],[Year]],0),"")</f>
        <v>0</v>
      </c>
    </row>
    <row r="2050" spans="1:5">
      <c r="A2050" s="178">
        <v>3048</v>
      </c>
      <c r="B2050" s="185" t="s">
        <v>2175</v>
      </c>
      <c r="C2050" s="179" t="s">
        <v>101</v>
      </c>
      <c r="D2050" s="113">
        <f>IF(Table10[[#This Row],[Current Age]]&gt;19,"Men's",IF(E2050&gt;15,"U19",IF(E2050&gt;13,"U15",IF(E2050&gt;11,"U13",IF(E2050&gt;0,"U11",0)))))</f>
        <v>0</v>
      </c>
      <c r="E2050" s="113">
        <f>IFERROR(IF(Table10[[#This Row],[Year]]&gt;0,$E$1-Table10[[#This Row],[Year]],0),"")</f>
        <v>0</v>
      </c>
    </row>
    <row r="2051" spans="1:5">
      <c r="A2051" s="18">
        <v>3049</v>
      </c>
      <c r="B2051" s="186" t="s">
        <v>2176</v>
      </c>
      <c r="C2051" s="17" t="s">
        <v>101</v>
      </c>
      <c r="D2051" s="113">
        <f>IF(Table10[[#This Row],[Current Age]]&gt;19,"Men's",IF(E2051&gt;15,"U19",IF(E2051&gt;13,"U15",IF(E2051&gt;11,"U13",IF(E2051&gt;0,"U11",0)))))</f>
        <v>0</v>
      </c>
      <c r="E2051" s="113">
        <f>IFERROR(IF(Table10[[#This Row],[Year]]&gt;0,$E$1-Table10[[#This Row],[Year]],0),"")</f>
        <v>0</v>
      </c>
    </row>
    <row r="2052" spans="1:5">
      <c r="A2052" s="178">
        <v>3050</v>
      </c>
      <c r="B2052" s="185" t="s">
        <v>2177</v>
      </c>
      <c r="C2052" s="179" t="s">
        <v>101</v>
      </c>
      <c r="D2052" s="113">
        <f>IF(Table10[[#This Row],[Current Age]]&gt;19,"Men's",IF(E2052&gt;15,"U19",IF(E2052&gt;13,"U15",IF(E2052&gt;11,"U13",IF(E2052&gt;0,"U11",0)))))</f>
        <v>0</v>
      </c>
      <c r="E2052" s="113">
        <f>IFERROR(IF(Table10[[#This Row],[Year]]&gt;0,$E$1-Table10[[#This Row],[Year]],0),"")</f>
        <v>0</v>
      </c>
    </row>
    <row r="2053" spans="1:5">
      <c r="A2053" s="18">
        <v>3051</v>
      </c>
      <c r="B2053" s="186" t="s">
        <v>2178</v>
      </c>
      <c r="C2053" s="17" t="s">
        <v>101</v>
      </c>
      <c r="D2053" s="113">
        <f>IF(Table10[[#This Row],[Current Age]]&gt;19,"Men's",IF(E2053&gt;15,"U19",IF(E2053&gt;13,"U15",IF(E2053&gt;11,"U13",IF(E2053&gt;0,"U11",0)))))</f>
        <v>0</v>
      </c>
      <c r="E2053" s="113">
        <f>IFERROR(IF(Table10[[#This Row],[Year]]&gt;0,$E$1-Table10[[#This Row],[Year]],0),"")</f>
        <v>0</v>
      </c>
    </row>
    <row r="2054" spans="1:5">
      <c r="A2054" s="178">
        <v>3052</v>
      </c>
      <c r="B2054" s="185" t="s">
        <v>2179</v>
      </c>
      <c r="C2054" s="179" t="s">
        <v>210</v>
      </c>
      <c r="D2054" s="113">
        <f>IF(Table10[[#This Row],[Current Age]]&gt;19,"Men's",IF(E2054&gt;15,"U19",IF(E2054&gt;13,"U15",IF(E2054&gt;11,"U13",IF(E2054&gt;0,"U11",0)))))</f>
        <v>0</v>
      </c>
      <c r="E2054" s="113">
        <f>IFERROR(IF(Table10[[#This Row],[Year]]&gt;0,$E$1-Table10[[#This Row],[Year]],0),"")</f>
        <v>0</v>
      </c>
    </row>
    <row r="2055" spans="1:5">
      <c r="A2055" s="18">
        <v>3053</v>
      </c>
      <c r="B2055" s="186" t="s">
        <v>2180</v>
      </c>
      <c r="C2055" s="17" t="s">
        <v>210</v>
      </c>
      <c r="D2055" s="113">
        <f>IF(Table10[[#This Row],[Current Age]]&gt;19,"Men's",IF(E2055&gt;15,"U19",IF(E2055&gt;13,"U15",IF(E2055&gt;11,"U13",IF(E2055&gt;0,"U11",0)))))</f>
        <v>0</v>
      </c>
      <c r="E2055" s="113">
        <f>IFERROR(IF(Table10[[#This Row],[Year]]&gt;0,$E$1-Table10[[#This Row],[Year]],0),"")</f>
        <v>0</v>
      </c>
    </row>
    <row r="2056" spans="1:5">
      <c r="A2056" s="178">
        <v>3054</v>
      </c>
      <c r="B2056" s="185" t="s">
        <v>2181</v>
      </c>
      <c r="C2056" s="179" t="s">
        <v>210</v>
      </c>
      <c r="D2056" s="113">
        <f>IF(Table10[[#This Row],[Current Age]]&gt;19,"Men's",IF(E2056&gt;15,"U19",IF(E2056&gt;13,"U15",IF(E2056&gt;11,"U13",IF(E2056&gt;0,"U11",0)))))</f>
        <v>0</v>
      </c>
      <c r="E2056" s="113">
        <f>IFERROR(IF(Table10[[#This Row],[Year]]&gt;0,$E$1-Table10[[#This Row],[Year]],0),"")</f>
        <v>0</v>
      </c>
    </row>
    <row r="2057" spans="1:5">
      <c r="A2057" s="18">
        <v>3055</v>
      </c>
      <c r="B2057" s="186" t="s">
        <v>2182</v>
      </c>
      <c r="C2057" s="17" t="s">
        <v>210</v>
      </c>
      <c r="D2057" s="113">
        <f>IF(Table10[[#This Row],[Current Age]]&gt;19,"Men's",IF(E2057&gt;15,"U19",IF(E2057&gt;13,"U15",IF(E2057&gt;11,"U13",IF(E2057&gt;0,"U11",0)))))</f>
        <v>0</v>
      </c>
      <c r="E2057" s="113">
        <f>IFERROR(IF(Table10[[#This Row],[Year]]&gt;0,$E$1-Table10[[#This Row],[Year]],0),"")</f>
        <v>0</v>
      </c>
    </row>
    <row r="2058" spans="1:5">
      <c r="A2058" s="178">
        <v>3056</v>
      </c>
      <c r="B2058" s="185" t="s">
        <v>2183</v>
      </c>
      <c r="C2058" s="179" t="s">
        <v>210</v>
      </c>
      <c r="D2058" s="113">
        <f>IF(Table10[[#This Row],[Current Age]]&gt;19,"Men's",IF(E2058&gt;15,"U19",IF(E2058&gt;13,"U15",IF(E2058&gt;11,"U13",IF(E2058&gt;0,"U11",0)))))</f>
        <v>0</v>
      </c>
      <c r="E2058" s="113">
        <f>IFERROR(IF(Table10[[#This Row],[Year]]&gt;0,$E$1-Table10[[#This Row],[Year]],0),"")</f>
        <v>0</v>
      </c>
    </row>
    <row r="2059" spans="1:5">
      <c r="A2059" s="18">
        <v>3057</v>
      </c>
      <c r="B2059" s="186" t="s">
        <v>2184</v>
      </c>
      <c r="C2059" s="17" t="s">
        <v>453</v>
      </c>
      <c r="D2059" s="113">
        <f>IF(Table10[[#This Row],[Current Age]]&gt;19,"Men's",IF(E2059&gt;15,"U19",IF(E2059&gt;13,"U15",IF(E2059&gt;11,"U13",IF(E2059&gt;0,"U11",0)))))</f>
        <v>0</v>
      </c>
      <c r="E2059" s="113">
        <f>IFERROR(IF(Table10[[#This Row],[Year]]&gt;0,$E$1-Table10[[#This Row],[Year]],0),"")</f>
        <v>0</v>
      </c>
    </row>
    <row r="2060" spans="1:5">
      <c r="A2060" s="178">
        <v>3058</v>
      </c>
      <c r="B2060" s="185" t="s">
        <v>2185</v>
      </c>
      <c r="C2060" s="179" t="s">
        <v>210</v>
      </c>
      <c r="D2060" s="113">
        <f>IF(Table10[[#This Row],[Current Age]]&gt;19,"Men's",IF(E2060&gt;15,"U19",IF(E2060&gt;13,"U15",IF(E2060&gt;11,"U13",IF(E2060&gt;0,"U11",0)))))</f>
        <v>0</v>
      </c>
      <c r="E2060" s="113">
        <f>IFERROR(IF(Table10[[#This Row],[Year]]&gt;0,$E$1-Table10[[#This Row],[Year]],0),"")</f>
        <v>0</v>
      </c>
    </row>
    <row r="2061" spans="1:5">
      <c r="A2061" s="18">
        <v>3059</v>
      </c>
      <c r="B2061" s="186" t="s">
        <v>2186</v>
      </c>
      <c r="C2061" s="17" t="s">
        <v>210</v>
      </c>
      <c r="D2061" s="113">
        <f>IF(Table10[[#This Row],[Current Age]]&gt;19,"Men's",IF(E2061&gt;15,"U19",IF(E2061&gt;13,"U15",IF(E2061&gt;11,"U13",IF(E2061&gt;0,"U11",0)))))</f>
        <v>0</v>
      </c>
      <c r="E2061" s="113">
        <f>IFERROR(IF(Table10[[#This Row],[Year]]&gt;0,$E$1-Table10[[#This Row],[Year]],0),"")</f>
        <v>0</v>
      </c>
    </row>
    <row r="2062" spans="1:5">
      <c r="A2062" s="178">
        <v>3060</v>
      </c>
      <c r="B2062" s="185" t="s">
        <v>2187</v>
      </c>
      <c r="C2062" s="179" t="s">
        <v>132</v>
      </c>
      <c r="D2062" s="113">
        <f>IF(Table10[[#This Row],[Current Age]]&gt;19,"Men's",IF(E2062&gt;15,"U19",IF(E2062&gt;13,"U15",IF(E2062&gt;11,"U13",IF(E2062&gt;0,"U11",0)))))</f>
        <v>0</v>
      </c>
      <c r="E2062" s="113">
        <f>IFERROR(IF(Table10[[#This Row],[Year]]&gt;0,$E$1-Table10[[#This Row],[Year]],0),"")</f>
        <v>0</v>
      </c>
    </row>
    <row r="2063" spans="1:5">
      <c r="A2063" s="18">
        <v>3061</v>
      </c>
      <c r="B2063" s="186" t="s">
        <v>2188</v>
      </c>
      <c r="C2063" s="17" t="s">
        <v>160</v>
      </c>
      <c r="D2063" s="113">
        <f>IF(Table10[[#This Row],[Current Age]]&gt;19,"Men's",IF(E2063&gt;15,"U19",IF(E2063&gt;13,"U15",IF(E2063&gt;11,"U13",IF(E2063&gt;0,"U11",0)))))</f>
        <v>0</v>
      </c>
      <c r="E2063" s="113">
        <f>IFERROR(IF(Table10[[#This Row],[Year]]&gt;0,$E$1-Table10[[#This Row],[Year]],0),"")</f>
        <v>0</v>
      </c>
    </row>
    <row r="2064" spans="1:5">
      <c r="A2064" s="178">
        <v>3062</v>
      </c>
      <c r="B2064" s="185" t="s">
        <v>2189</v>
      </c>
      <c r="C2064" s="179" t="s">
        <v>68</v>
      </c>
      <c r="D2064" s="113">
        <f>IF(Table10[[#This Row],[Current Age]]&gt;19,"Men's",IF(E2064&gt;15,"U19",IF(E2064&gt;13,"U15",IF(E2064&gt;11,"U13",IF(E2064&gt;0,"U11",0)))))</f>
        <v>0</v>
      </c>
      <c r="E2064" s="113">
        <f>IFERROR(IF(Table10[[#This Row],[Year]]&gt;0,$E$1-Table10[[#This Row],[Year]],0),"")</f>
        <v>0</v>
      </c>
    </row>
    <row r="2065" spans="1:8">
      <c r="A2065" s="18">
        <v>3063</v>
      </c>
      <c r="B2065" s="186" t="s">
        <v>2190</v>
      </c>
      <c r="C2065" s="17" t="s">
        <v>68</v>
      </c>
      <c r="D2065" s="113" t="str">
        <f>IF(Table10[[#This Row],[Current Age]]&gt;19,"Men's",IF(E2065&gt;15,"U19",IF(E2065&gt;13,"U15",IF(E2065&gt;11,"U13",IF(E2065&gt;0,"U11",0)))))</f>
        <v>U19</v>
      </c>
      <c r="E2065" s="113">
        <f>IFERROR(IF(Table10[[#This Row],[Year]]&gt;0,$E$1-Table10[[#This Row],[Year]],0),"")</f>
        <v>18</v>
      </c>
      <c r="F2065" s="188">
        <v>2007</v>
      </c>
      <c r="G2065" s="188">
        <v>8</v>
      </c>
      <c r="H2065" s="188">
        <v>20</v>
      </c>
    </row>
    <row r="2066" spans="1:8">
      <c r="A2066" s="178">
        <v>3064</v>
      </c>
      <c r="B2066" s="185" t="s">
        <v>2191</v>
      </c>
      <c r="C2066" s="179" t="s">
        <v>160</v>
      </c>
      <c r="D2066" s="113">
        <f>IF(Table10[[#This Row],[Current Age]]&gt;19,"Men's",IF(E2066&gt;15,"U19",IF(E2066&gt;13,"U15",IF(E2066&gt;11,"U13",IF(E2066&gt;0,"U11",0)))))</f>
        <v>0</v>
      </c>
      <c r="E2066" s="113">
        <f>IFERROR(IF(Table10[[#This Row],[Year]]&gt;0,$E$1-Table10[[#This Row],[Year]],0),"")</f>
        <v>0</v>
      </c>
    </row>
    <row r="2067" spans="1:8">
      <c r="A2067" s="18">
        <v>3065</v>
      </c>
      <c r="B2067" s="186" t="s">
        <v>2192</v>
      </c>
      <c r="C2067" s="17" t="s">
        <v>160</v>
      </c>
      <c r="D2067" s="113">
        <f>IF(Table10[[#This Row],[Current Age]]&gt;19,"Men's",IF(E2067&gt;15,"U19",IF(E2067&gt;13,"U15",IF(E2067&gt;11,"U13",IF(E2067&gt;0,"U11",0)))))</f>
        <v>0</v>
      </c>
      <c r="E2067" s="113">
        <f>IFERROR(IF(Table10[[#This Row],[Year]]&gt;0,$E$1-Table10[[#This Row],[Year]],0),"")</f>
        <v>0</v>
      </c>
    </row>
    <row r="2068" spans="1:8">
      <c r="A2068" s="178">
        <v>3066</v>
      </c>
      <c r="B2068" s="185" t="s">
        <v>2193</v>
      </c>
      <c r="C2068" s="179" t="s">
        <v>68</v>
      </c>
      <c r="D2068" s="113" t="str">
        <f>IF(Table10[[#This Row],[Current Age]]&gt;19,"Men's",IF(E2068&gt;15,"U19",IF(E2068&gt;13,"U15",IF(E2068&gt;11,"U13",IF(E2068&gt;0,"U11",0)))))</f>
        <v>U19</v>
      </c>
      <c r="E2068" s="113">
        <f>IFERROR(IF(Table10[[#This Row],[Year]]&gt;0,$E$1-Table10[[#This Row],[Year]],0),"")</f>
        <v>16</v>
      </c>
      <c r="F2068" s="188">
        <v>2009</v>
      </c>
      <c r="G2068" s="188">
        <v>10</v>
      </c>
      <c r="H2068" s="188">
        <v>27</v>
      </c>
    </row>
    <row r="2069" spans="1:8">
      <c r="A2069" s="18">
        <v>3067</v>
      </c>
      <c r="B2069" s="186" t="s">
        <v>2194</v>
      </c>
      <c r="C2069" s="17" t="s">
        <v>68</v>
      </c>
      <c r="D2069" s="113">
        <f>IF(Table10[[#This Row],[Current Age]]&gt;19,"Men's",IF(E2069&gt;15,"U19",IF(E2069&gt;13,"U15",IF(E2069&gt;11,"U13",IF(E2069&gt;0,"U11",0)))))</f>
        <v>0</v>
      </c>
      <c r="E2069" s="113">
        <f>IFERROR(IF(Table10[[#This Row],[Year]]&gt;0,$E$1-Table10[[#This Row],[Year]],0),"")</f>
        <v>0</v>
      </c>
    </row>
    <row r="2070" spans="1:8">
      <c r="A2070" s="178">
        <v>3068</v>
      </c>
      <c r="B2070" s="185" t="s">
        <v>2195</v>
      </c>
      <c r="C2070" s="179" t="s">
        <v>68</v>
      </c>
      <c r="D2070" s="113">
        <f>IF(Table10[[#This Row],[Current Age]]&gt;19,"Men's",IF(E2070&gt;15,"U19",IF(E2070&gt;13,"U15",IF(E2070&gt;11,"U13",IF(E2070&gt;0,"U11",0)))))</f>
        <v>0</v>
      </c>
      <c r="E2070" s="113">
        <f>IFERROR(IF(Table10[[#This Row],[Year]]&gt;0,$E$1-Table10[[#This Row],[Year]],0),"")</f>
        <v>0</v>
      </c>
    </row>
    <row r="2071" spans="1:8">
      <c r="A2071" s="18">
        <v>3069</v>
      </c>
      <c r="B2071" s="186" t="s">
        <v>2196</v>
      </c>
      <c r="C2071" s="17" t="s">
        <v>68</v>
      </c>
      <c r="D2071" s="113">
        <f>IF(Table10[[#This Row],[Current Age]]&gt;19,"Men's",IF(E2071&gt;15,"U19",IF(E2071&gt;13,"U15",IF(E2071&gt;11,"U13",IF(E2071&gt;0,"U11",0)))))</f>
        <v>0</v>
      </c>
      <c r="E2071" s="113">
        <f>IFERROR(IF(Table10[[#This Row],[Year]]&gt;0,$E$1-Table10[[#This Row],[Year]],0),"")</f>
        <v>0</v>
      </c>
    </row>
    <row r="2072" spans="1:8">
      <c r="A2072" s="178">
        <v>3070</v>
      </c>
      <c r="B2072" s="185" t="s">
        <v>2197</v>
      </c>
      <c r="C2072" s="179" t="s">
        <v>25</v>
      </c>
      <c r="D2072" s="113">
        <f>IF(Table10[[#This Row],[Current Age]]&gt;19,"Men's",IF(E2072&gt;15,"U19",IF(E2072&gt;13,"U15",IF(E2072&gt;11,"U13",IF(E2072&gt;0,"U11",0)))))</f>
        <v>0</v>
      </c>
      <c r="E2072" s="113">
        <f>IFERROR(IF(Table10[[#This Row],[Year]]&gt;0,$E$1-Table10[[#This Row],[Year]],0),"")</f>
        <v>0</v>
      </c>
    </row>
    <row r="2073" spans="1:8">
      <c r="A2073" s="18">
        <v>3071</v>
      </c>
      <c r="B2073" s="186" t="s">
        <v>2198</v>
      </c>
      <c r="C2073" s="17" t="s">
        <v>25</v>
      </c>
      <c r="D2073" s="113">
        <f>IF(Table10[[#This Row],[Current Age]]&gt;19,"Men's",IF(E2073&gt;15,"U19",IF(E2073&gt;13,"U15",IF(E2073&gt;11,"U13",IF(E2073&gt;0,"U11",0)))))</f>
        <v>0</v>
      </c>
      <c r="E2073" s="113">
        <f>IFERROR(IF(Table10[[#This Row],[Year]]&gt;0,$E$1-Table10[[#This Row],[Year]],0),"")</f>
        <v>0</v>
      </c>
    </row>
    <row r="2074" spans="1:8">
      <c r="A2074" s="178">
        <v>3072</v>
      </c>
      <c r="B2074" s="185" t="s">
        <v>2199</v>
      </c>
      <c r="C2074" s="179" t="s">
        <v>68</v>
      </c>
      <c r="D2074" s="113">
        <f>IF(Table10[[#This Row],[Current Age]]&gt;19,"Men's",IF(E2074&gt;15,"U19",IF(E2074&gt;13,"U15",IF(E2074&gt;11,"U13",IF(E2074&gt;0,"U11",0)))))</f>
        <v>0</v>
      </c>
      <c r="E2074" s="113">
        <f>IFERROR(IF(Table10[[#This Row],[Year]]&gt;0,$E$1-Table10[[#This Row],[Year]],0),"")</f>
        <v>0</v>
      </c>
    </row>
    <row r="2075" spans="1:8">
      <c r="A2075" s="18">
        <v>3073</v>
      </c>
      <c r="B2075" s="186" t="s">
        <v>2200</v>
      </c>
      <c r="C2075" s="17" t="s">
        <v>68</v>
      </c>
      <c r="D2075" s="113">
        <f>IF(Table10[[#This Row],[Current Age]]&gt;19,"Men's",IF(E2075&gt;15,"U19",IF(E2075&gt;13,"U15",IF(E2075&gt;11,"U13",IF(E2075&gt;0,"U11",0)))))</f>
        <v>0</v>
      </c>
      <c r="E2075" s="113">
        <f>IFERROR(IF(Table10[[#This Row],[Year]]&gt;0,$E$1-Table10[[#This Row],[Year]],0),"")</f>
        <v>0</v>
      </c>
    </row>
    <row r="2076" spans="1:8">
      <c r="A2076" s="178">
        <v>3074</v>
      </c>
      <c r="B2076" s="185" t="s">
        <v>2201</v>
      </c>
      <c r="C2076" s="179" t="s">
        <v>68</v>
      </c>
      <c r="D2076" s="113">
        <f>IF(Table10[[#This Row],[Current Age]]&gt;19,"Men's",IF(E2076&gt;15,"U19",IF(E2076&gt;13,"U15",IF(E2076&gt;11,"U13",IF(E2076&gt;0,"U11",0)))))</f>
        <v>0</v>
      </c>
      <c r="E2076" s="113">
        <f>IFERROR(IF(Table10[[#This Row],[Year]]&gt;0,$E$1-Table10[[#This Row],[Year]],0),"")</f>
        <v>0</v>
      </c>
    </row>
    <row r="2077" spans="1:8">
      <c r="A2077" s="18">
        <v>3075</v>
      </c>
      <c r="B2077" s="186" t="s">
        <v>2202</v>
      </c>
      <c r="C2077" s="17" t="s">
        <v>68</v>
      </c>
      <c r="D2077" s="113">
        <f>IF(Table10[[#This Row],[Current Age]]&gt;19,"Men's",IF(E2077&gt;15,"U19",IF(E2077&gt;13,"U15",IF(E2077&gt;11,"U13",IF(E2077&gt;0,"U11",0)))))</f>
        <v>0</v>
      </c>
      <c r="E2077" s="113">
        <f>IFERROR(IF(Table10[[#This Row],[Year]]&gt;0,$E$1-Table10[[#This Row],[Year]],0),"")</f>
        <v>0</v>
      </c>
    </row>
    <row r="2078" spans="1:8">
      <c r="A2078" s="178">
        <v>3076</v>
      </c>
      <c r="B2078" s="185" t="s">
        <v>2203</v>
      </c>
      <c r="C2078" s="179" t="s">
        <v>68</v>
      </c>
      <c r="D2078" s="113">
        <f>IF(Table10[[#This Row],[Current Age]]&gt;19,"Men's",IF(E2078&gt;15,"U19",IF(E2078&gt;13,"U15",IF(E2078&gt;11,"U13",IF(E2078&gt;0,"U11",0)))))</f>
        <v>0</v>
      </c>
      <c r="E2078" s="113">
        <f>IFERROR(IF(Table10[[#This Row],[Year]]&gt;0,$E$1-Table10[[#This Row],[Year]],0),"")</f>
        <v>0</v>
      </c>
    </row>
    <row r="2079" spans="1:8">
      <c r="A2079" s="18">
        <v>3077</v>
      </c>
      <c r="B2079" s="186" t="s">
        <v>2204</v>
      </c>
      <c r="C2079" s="17" t="s">
        <v>68</v>
      </c>
      <c r="D2079" s="113">
        <f>IF(Table10[[#This Row],[Current Age]]&gt;19,"Men's",IF(E2079&gt;15,"U19",IF(E2079&gt;13,"U15",IF(E2079&gt;11,"U13",IF(E2079&gt;0,"U11",0)))))</f>
        <v>0</v>
      </c>
      <c r="E2079" s="113">
        <f>IFERROR(IF(Table10[[#This Row],[Year]]&gt;0,$E$1-Table10[[#This Row],[Year]],0),"")</f>
        <v>0</v>
      </c>
    </row>
    <row r="2080" spans="1:8">
      <c r="A2080" s="178">
        <v>3078</v>
      </c>
      <c r="B2080" s="185" t="s">
        <v>2205</v>
      </c>
      <c r="C2080" s="179" t="s">
        <v>68</v>
      </c>
      <c r="D2080" s="113">
        <f>IF(Table10[[#This Row],[Current Age]]&gt;19,"Men's",IF(E2080&gt;15,"U19",IF(E2080&gt;13,"U15",IF(E2080&gt;11,"U13",IF(E2080&gt;0,"U11",0)))))</f>
        <v>0</v>
      </c>
      <c r="E2080" s="113">
        <f>IFERROR(IF(Table10[[#This Row],[Year]]&gt;0,$E$1-Table10[[#This Row],[Year]],0),"")</f>
        <v>0</v>
      </c>
    </row>
    <row r="2081" spans="1:8">
      <c r="A2081" s="18">
        <v>3079</v>
      </c>
      <c r="B2081" s="186" t="s">
        <v>2206</v>
      </c>
      <c r="C2081" s="17" t="s">
        <v>68</v>
      </c>
      <c r="D2081" s="113">
        <f>IF(Table10[[#This Row],[Current Age]]&gt;19,"Men's",IF(E2081&gt;15,"U19",IF(E2081&gt;13,"U15",IF(E2081&gt;11,"U13",IF(E2081&gt;0,"U11",0)))))</f>
        <v>0</v>
      </c>
      <c r="E2081" s="113">
        <f>IFERROR(IF(Table10[[#This Row],[Year]]&gt;0,$E$1-Table10[[#This Row],[Year]],0),"")</f>
        <v>0</v>
      </c>
    </row>
    <row r="2082" spans="1:8">
      <c r="A2082" s="178">
        <v>3080</v>
      </c>
      <c r="B2082" s="185" t="s">
        <v>2207</v>
      </c>
      <c r="C2082" s="179" t="s">
        <v>68</v>
      </c>
      <c r="D2082" s="113">
        <f>IF(Table10[[#This Row],[Current Age]]&gt;19,"Men's",IF(E2082&gt;15,"U19",IF(E2082&gt;13,"U15",IF(E2082&gt;11,"U13",IF(E2082&gt;0,"U11",0)))))</f>
        <v>0</v>
      </c>
      <c r="E2082" s="113">
        <f>IFERROR(IF(Table10[[#This Row],[Year]]&gt;0,$E$1-Table10[[#This Row],[Year]],0),"")</f>
        <v>0</v>
      </c>
    </row>
    <row r="2083" spans="1:8">
      <c r="A2083" s="18">
        <v>3081</v>
      </c>
      <c r="B2083" s="186" t="s">
        <v>2208</v>
      </c>
      <c r="C2083" s="17" t="s">
        <v>68</v>
      </c>
      <c r="D2083" s="113">
        <f>IF(Table10[[#This Row],[Current Age]]&gt;19,"Men's",IF(E2083&gt;15,"U19",IF(E2083&gt;13,"U15",IF(E2083&gt;11,"U13",IF(E2083&gt;0,"U11",0)))))</f>
        <v>0</v>
      </c>
      <c r="E2083" s="113">
        <f>IFERROR(IF(Table10[[#This Row],[Year]]&gt;0,$E$1-Table10[[#This Row],[Year]],0),"")</f>
        <v>0</v>
      </c>
    </row>
    <row r="2084" spans="1:8">
      <c r="A2084" s="178">
        <v>3082</v>
      </c>
      <c r="B2084" s="185" t="s">
        <v>2209</v>
      </c>
      <c r="C2084" s="179" t="s">
        <v>68</v>
      </c>
      <c r="D2084" s="113">
        <f>IF(Table10[[#This Row],[Current Age]]&gt;19,"Men's",IF(E2084&gt;15,"U19",IF(E2084&gt;13,"U15",IF(E2084&gt;11,"U13",IF(E2084&gt;0,"U11",0)))))</f>
        <v>0</v>
      </c>
      <c r="E2084" s="113">
        <f>IFERROR(IF(Table10[[#This Row],[Year]]&gt;0,$E$1-Table10[[#This Row],[Year]],0),"")</f>
        <v>0</v>
      </c>
    </row>
    <row r="2085" spans="1:8">
      <c r="A2085" s="18">
        <v>3083</v>
      </c>
      <c r="B2085" s="186" t="s">
        <v>2210</v>
      </c>
      <c r="C2085" s="17" t="s">
        <v>68</v>
      </c>
      <c r="D2085" s="113">
        <f>IF(Table10[[#This Row],[Current Age]]&gt;19,"Men's",IF(E2085&gt;15,"U19",IF(E2085&gt;13,"U15",IF(E2085&gt;11,"U13",IF(E2085&gt;0,"U11",0)))))</f>
        <v>0</v>
      </c>
      <c r="E2085" s="113">
        <f>IFERROR(IF(Table10[[#This Row],[Year]]&gt;0,$E$1-Table10[[#This Row],[Year]],0),"")</f>
        <v>0</v>
      </c>
    </row>
    <row r="2086" spans="1:8">
      <c r="A2086" s="178">
        <v>3084</v>
      </c>
      <c r="B2086" s="185" t="s">
        <v>2211</v>
      </c>
      <c r="C2086" s="179" t="s">
        <v>210</v>
      </c>
      <c r="D2086" s="113">
        <f>IF(Table10[[#This Row],[Current Age]]&gt;19,"Men's",IF(E2086&gt;15,"U19",IF(E2086&gt;13,"U15",IF(E2086&gt;11,"U13",IF(E2086&gt;0,"U11",0)))))</f>
        <v>0</v>
      </c>
      <c r="E2086" s="113">
        <f>IFERROR(IF(Table10[[#This Row],[Year]]&gt;0,$E$1-Table10[[#This Row],[Year]],0),"")</f>
        <v>0</v>
      </c>
    </row>
    <row r="2087" spans="1:8">
      <c r="A2087" s="18">
        <v>3085</v>
      </c>
      <c r="B2087" s="186" t="s">
        <v>2212</v>
      </c>
      <c r="C2087" s="17" t="s">
        <v>210</v>
      </c>
      <c r="D2087" s="113">
        <f>IF(Table10[[#This Row],[Current Age]]&gt;19,"Men's",IF(E2087&gt;15,"U19",IF(E2087&gt;13,"U15",IF(E2087&gt;11,"U13",IF(E2087&gt;0,"U11",0)))))</f>
        <v>0</v>
      </c>
      <c r="E2087" s="113">
        <f>IFERROR(IF(Table10[[#This Row],[Year]]&gt;0,$E$1-Table10[[#This Row],[Year]],0),"")</f>
        <v>0</v>
      </c>
    </row>
    <row r="2088" spans="1:8">
      <c r="A2088" s="178">
        <v>3086</v>
      </c>
      <c r="B2088" s="185" t="s">
        <v>2213</v>
      </c>
      <c r="C2088" s="179" t="s">
        <v>210</v>
      </c>
      <c r="D2088" s="113">
        <f>IF(Table10[[#This Row],[Current Age]]&gt;19,"Men's",IF(E2088&gt;15,"U19",IF(E2088&gt;13,"U15",IF(E2088&gt;11,"U13",IF(E2088&gt;0,"U11",0)))))</f>
        <v>0</v>
      </c>
      <c r="E2088" s="113">
        <f>IFERROR(IF(Table10[[#This Row],[Year]]&gt;0,$E$1-Table10[[#This Row],[Year]],0),"")</f>
        <v>0</v>
      </c>
    </row>
    <row r="2089" spans="1:8">
      <c r="A2089" s="18">
        <v>3087</v>
      </c>
      <c r="B2089" s="186" t="s">
        <v>2214</v>
      </c>
      <c r="C2089" s="17" t="s">
        <v>210</v>
      </c>
      <c r="D2089" s="113">
        <f>IF(Table10[[#This Row],[Current Age]]&gt;19,"Men's",IF(E2089&gt;15,"U19",IF(E2089&gt;13,"U15",IF(E2089&gt;11,"U13",IF(E2089&gt;0,"U11",0)))))</f>
        <v>0</v>
      </c>
      <c r="E2089" s="113">
        <f>IFERROR(IF(Table10[[#This Row],[Year]]&gt;0,$E$1-Table10[[#This Row],[Year]],0),"")</f>
        <v>0</v>
      </c>
    </row>
    <row r="2090" spans="1:8">
      <c r="A2090" s="178">
        <v>3088</v>
      </c>
      <c r="B2090" s="185" t="s">
        <v>2215</v>
      </c>
      <c r="C2090" s="179" t="s">
        <v>453</v>
      </c>
      <c r="D2090" s="113">
        <f>IF(Table10[[#This Row],[Current Age]]&gt;19,"Men's",IF(E2090&gt;15,"U19",IF(E2090&gt;13,"U15",IF(E2090&gt;11,"U13",IF(E2090&gt;0,"U11",0)))))</f>
        <v>0</v>
      </c>
      <c r="E2090" s="113">
        <f>IFERROR(IF(Table10[[#This Row],[Year]]&gt;0,$E$1-Table10[[#This Row],[Year]],0),"")</f>
        <v>0</v>
      </c>
    </row>
    <row r="2091" spans="1:8">
      <c r="A2091" s="18">
        <v>3089</v>
      </c>
      <c r="B2091" s="186" t="s">
        <v>2216</v>
      </c>
      <c r="C2091" s="17" t="s">
        <v>210</v>
      </c>
      <c r="D2091" s="113">
        <f>IF(Table10[[#This Row],[Current Age]]&gt;19,"Men's",IF(E2091&gt;15,"U19",IF(E2091&gt;13,"U15",IF(E2091&gt;11,"U13",IF(E2091&gt;0,"U11",0)))))</f>
        <v>0</v>
      </c>
      <c r="E2091" s="113">
        <f>IFERROR(IF(Table10[[#This Row],[Year]]&gt;0,$E$1-Table10[[#This Row],[Year]],0),"")</f>
        <v>0</v>
      </c>
    </row>
    <row r="2092" spans="1:8">
      <c r="A2092" s="178">
        <v>3090</v>
      </c>
      <c r="B2092" s="185" t="s">
        <v>2217</v>
      </c>
      <c r="C2092" s="179" t="s">
        <v>210</v>
      </c>
      <c r="D2092" s="113">
        <f>IF(Table10[[#This Row],[Current Age]]&gt;19,"Men's",IF(E2092&gt;15,"U19",IF(E2092&gt;13,"U15",IF(E2092&gt;11,"U13",IF(E2092&gt;0,"U11",0)))))</f>
        <v>0</v>
      </c>
      <c r="E2092" s="113">
        <f>IFERROR(IF(Table10[[#This Row],[Year]]&gt;0,$E$1-Table10[[#This Row],[Year]],0),"")</f>
        <v>0</v>
      </c>
    </row>
    <row r="2093" spans="1:8">
      <c r="A2093" s="18">
        <v>3091</v>
      </c>
      <c r="B2093" s="186" t="s">
        <v>2218</v>
      </c>
      <c r="C2093" s="17" t="s">
        <v>210</v>
      </c>
      <c r="D2093" s="113">
        <f>IF(Table10[[#This Row],[Current Age]]&gt;19,"Men's",IF(E2093&gt;15,"U19",IF(E2093&gt;13,"U15",IF(E2093&gt;11,"U13",IF(E2093&gt;0,"U11",0)))))</f>
        <v>0</v>
      </c>
      <c r="E2093" s="113">
        <f>IFERROR(IF(Table10[[#This Row],[Year]]&gt;0,$E$1-Table10[[#This Row],[Year]],0),"")</f>
        <v>0</v>
      </c>
    </row>
    <row r="2094" spans="1:8">
      <c r="A2094" s="178">
        <v>3092</v>
      </c>
      <c r="B2094" s="185" t="s">
        <v>2219</v>
      </c>
      <c r="C2094" s="179" t="s">
        <v>112</v>
      </c>
      <c r="D2094" s="113">
        <f>IF(Table10[[#This Row],[Current Age]]&gt;19,"Men's",IF(E2094&gt;15,"U19",IF(E2094&gt;13,"U15",IF(E2094&gt;11,"U13",IF(E2094&gt;0,"U11",0)))))</f>
        <v>0</v>
      </c>
      <c r="E2094" s="113">
        <f>IFERROR(IF(Table10[[#This Row],[Year]]&gt;0,$E$1-Table10[[#This Row],[Year]],0),"")</f>
        <v>0</v>
      </c>
    </row>
    <row r="2095" spans="1:8">
      <c r="A2095" s="18">
        <v>3093</v>
      </c>
      <c r="B2095" s="186" t="s">
        <v>2220</v>
      </c>
      <c r="C2095" s="17" t="s">
        <v>160</v>
      </c>
      <c r="D2095" s="113" t="str">
        <f>IF(Table10[[#This Row],[Current Age]]&gt;19,"Men's",IF(E2095&gt;15,"U19",IF(E2095&gt;13,"U15",IF(E2095&gt;11,"U13",IF(E2095&gt;0,"U11",0)))))</f>
        <v>U19</v>
      </c>
      <c r="E2095" s="113">
        <f>IFERROR(IF(Table10[[#This Row],[Year]]&gt;0,$E$1-Table10[[#This Row],[Year]],0),"")</f>
        <v>19</v>
      </c>
      <c r="F2095" s="113">
        <v>2006</v>
      </c>
      <c r="G2095" s="113">
        <v>6</v>
      </c>
      <c r="H2095" s="113">
        <v>6</v>
      </c>
    </row>
    <row r="2096" spans="1:8">
      <c r="A2096" s="178">
        <v>3094</v>
      </c>
      <c r="B2096" s="185" t="s">
        <v>2221</v>
      </c>
      <c r="C2096" s="179" t="s">
        <v>160</v>
      </c>
      <c r="D2096" s="113" t="str">
        <f>IF(Table10[[#This Row],[Current Age]]&gt;19,"Men's",IF(E2096&gt;15,"U19",IF(E2096&gt;13,"U15",IF(E2096&gt;11,"U13",IF(E2096&gt;0,"U11",0)))))</f>
        <v>U19</v>
      </c>
      <c r="E2096" s="113">
        <f>IFERROR(IF(Table10[[#This Row],[Year]]&gt;0,$E$1-Table10[[#This Row],[Year]],0),"")</f>
        <v>18</v>
      </c>
      <c r="F2096" s="113">
        <v>2007</v>
      </c>
      <c r="G2096" s="113">
        <v>22</v>
      </c>
      <c r="H2096" s="113">
        <v>22</v>
      </c>
    </row>
    <row r="2097" spans="1:8">
      <c r="A2097" s="18">
        <v>3095</v>
      </c>
      <c r="B2097" s="186" t="s">
        <v>2222</v>
      </c>
      <c r="C2097" s="17" t="s">
        <v>160</v>
      </c>
      <c r="D2097" s="113" t="str">
        <f>IF(Table10[[#This Row],[Current Age]]&gt;19,"Men's",IF(E2097&gt;15,"U19",IF(E2097&gt;13,"U15",IF(E2097&gt;11,"U13",IF(E2097&gt;0,"U11",0)))))</f>
        <v>U19</v>
      </c>
      <c r="E2097" s="113">
        <f>IFERROR(IF(Table10[[#This Row],[Year]]&gt;0,$E$1-Table10[[#This Row],[Year]],0),"")</f>
        <v>18</v>
      </c>
      <c r="F2097" s="113">
        <v>2007</v>
      </c>
      <c r="G2097" s="113">
        <v>2</v>
      </c>
      <c r="H2097" s="113">
        <v>2</v>
      </c>
    </row>
    <row r="2098" spans="1:8">
      <c r="A2098" s="178">
        <v>3096</v>
      </c>
      <c r="B2098" s="185" t="s">
        <v>2223</v>
      </c>
      <c r="C2098" s="179" t="s">
        <v>160</v>
      </c>
      <c r="D2098" s="113" t="str">
        <f>IF(Table10[[#This Row],[Current Age]]&gt;19,"Men's",IF(E2098&gt;15,"U19",IF(E2098&gt;13,"U15",IF(E2098&gt;11,"U13",IF(E2098&gt;0,"U11",0)))))</f>
        <v>Men's</v>
      </c>
      <c r="E2098" s="113">
        <f>IFERROR(IF(Table10[[#This Row],[Year]]&gt;0,$E$1-Table10[[#This Row],[Year]],0),"")</f>
        <v>23</v>
      </c>
      <c r="F2098" s="113">
        <v>2002</v>
      </c>
      <c r="G2098" s="113">
        <v>14</v>
      </c>
      <c r="H2098" s="113">
        <v>14</v>
      </c>
    </row>
    <row r="2099" spans="1:8">
      <c r="A2099" s="18">
        <v>3097</v>
      </c>
      <c r="B2099" s="186" t="s">
        <v>2224</v>
      </c>
      <c r="C2099" s="17" t="s">
        <v>160</v>
      </c>
      <c r="D2099" s="113">
        <f>IF(Table10[[#This Row],[Current Age]]&gt;19,"Men's",IF(E2099&gt;15,"U19",IF(E2099&gt;13,"U15",IF(E2099&gt;11,"U13",IF(E2099&gt;0,"U11",0)))))</f>
        <v>0</v>
      </c>
      <c r="E2099" s="113">
        <f>IFERROR(IF(Table10[[#This Row],[Year]]&gt;0,$E$1-Table10[[#This Row],[Year]],0),"")</f>
        <v>0</v>
      </c>
    </row>
    <row r="2100" spans="1:8">
      <c r="A2100" s="178">
        <v>3098</v>
      </c>
      <c r="B2100" s="185" t="s">
        <v>2225</v>
      </c>
      <c r="C2100" s="179" t="s">
        <v>17</v>
      </c>
      <c r="D2100" s="113">
        <f>IF(Table10[[#This Row],[Current Age]]&gt;19,"Men's",IF(E2100&gt;15,"U19",IF(E2100&gt;13,"U15",IF(E2100&gt;11,"U13",IF(E2100&gt;0,"U11",0)))))</f>
        <v>0</v>
      </c>
      <c r="E2100" s="113">
        <f>IFERROR(IF(Table10[[#This Row],[Year]]&gt;0,$E$1-Table10[[#This Row],[Year]],0),"")</f>
        <v>0</v>
      </c>
    </row>
    <row r="2101" spans="1:8">
      <c r="A2101" s="18">
        <v>3099</v>
      </c>
      <c r="B2101" s="186" t="s">
        <v>2226</v>
      </c>
      <c r="C2101" s="17" t="s">
        <v>145</v>
      </c>
      <c r="D2101" s="113">
        <f>IF(Table10[[#This Row],[Current Age]]&gt;19,"Men's",IF(E2101&gt;15,"U19",IF(E2101&gt;13,"U15",IF(E2101&gt;11,"U13",IF(E2101&gt;0,"U11",0)))))</f>
        <v>0</v>
      </c>
      <c r="E2101" s="113">
        <f>IFERROR(IF(Table10[[#This Row],[Year]]&gt;0,$E$1-Table10[[#This Row],[Year]],0),"")</f>
        <v>0</v>
      </c>
    </row>
    <row r="2102" spans="1:8">
      <c r="A2102" s="178">
        <v>3100</v>
      </c>
      <c r="B2102" s="185" t="s">
        <v>2227</v>
      </c>
      <c r="C2102" s="179" t="s">
        <v>101</v>
      </c>
      <c r="D2102" s="113">
        <f>IF(Table10[[#This Row],[Current Age]]&gt;19,"Men's",IF(E2102&gt;15,"U19",IF(E2102&gt;13,"U15",IF(E2102&gt;11,"U13",IF(E2102&gt;0,"U11",0)))))</f>
        <v>0</v>
      </c>
      <c r="E2102" s="113">
        <f>IFERROR(IF(Table10[[#This Row],[Year]]&gt;0,$E$1-Table10[[#This Row],[Year]],0),"")</f>
        <v>0</v>
      </c>
    </row>
    <row r="2103" spans="1:8">
      <c r="A2103" s="18">
        <v>3101</v>
      </c>
      <c r="B2103" s="186" t="s">
        <v>2228</v>
      </c>
      <c r="C2103" s="17" t="s">
        <v>259</v>
      </c>
      <c r="D2103" s="113">
        <f>IF(Table10[[#This Row],[Current Age]]&gt;19,"Men's",IF(E2103&gt;15,"U19",IF(E2103&gt;13,"U15",IF(E2103&gt;11,"U13",IF(E2103&gt;0,"U11",0)))))</f>
        <v>0</v>
      </c>
      <c r="E2103" s="113">
        <f>IFERROR(IF(Table10[[#This Row],[Year]]&gt;0,$E$1-Table10[[#This Row],[Year]],0),"")</f>
        <v>0</v>
      </c>
    </row>
    <row r="2104" spans="1:8">
      <c r="A2104" s="178">
        <v>3102</v>
      </c>
      <c r="B2104" s="185" t="s">
        <v>2229</v>
      </c>
      <c r="C2104" s="179" t="s">
        <v>259</v>
      </c>
      <c r="D2104" s="113">
        <f>IF(Table10[[#This Row],[Current Age]]&gt;19,"Men's",IF(E2104&gt;15,"U19",IF(E2104&gt;13,"U15",IF(E2104&gt;11,"U13",IF(E2104&gt;0,"U11",0)))))</f>
        <v>0</v>
      </c>
      <c r="E2104" s="113">
        <f>IFERROR(IF(Table10[[#This Row],[Year]]&gt;0,$E$1-Table10[[#This Row],[Year]],0),"")</f>
        <v>0</v>
      </c>
    </row>
    <row r="2105" spans="1:8">
      <c r="A2105" s="18">
        <v>3103</v>
      </c>
      <c r="B2105" s="186" t="s">
        <v>2230</v>
      </c>
      <c r="C2105" s="17" t="s">
        <v>259</v>
      </c>
      <c r="D2105" s="113">
        <f>IF(Table10[[#This Row],[Current Age]]&gt;19,"Men's",IF(E2105&gt;15,"U19",IF(E2105&gt;13,"U15",IF(E2105&gt;11,"U13",IF(E2105&gt;0,"U11",0)))))</f>
        <v>0</v>
      </c>
      <c r="E2105" s="113">
        <f>IFERROR(IF(Table10[[#This Row],[Year]]&gt;0,$E$1-Table10[[#This Row],[Year]],0),"")</f>
        <v>0</v>
      </c>
    </row>
    <row r="2106" spans="1:8">
      <c r="A2106" s="178">
        <v>3104</v>
      </c>
      <c r="B2106" s="185" t="s">
        <v>2231</v>
      </c>
      <c r="C2106" s="179" t="s">
        <v>259</v>
      </c>
      <c r="D2106" s="113">
        <f>IF(Table10[[#This Row],[Current Age]]&gt;19,"Men's",IF(E2106&gt;15,"U19",IF(E2106&gt;13,"U15",IF(E2106&gt;11,"U13",IF(E2106&gt;0,"U11",0)))))</f>
        <v>0</v>
      </c>
      <c r="E2106" s="113">
        <f>IFERROR(IF(Table10[[#This Row],[Year]]&gt;0,$E$1-Table10[[#This Row],[Year]],0),"")</f>
        <v>0</v>
      </c>
    </row>
    <row r="2107" spans="1:8">
      <c r="A2107" s="18">
        <v>3105</v>
      </c>
      <c r="B2107" s="186" t="s">
        <v>2232</v>
      </c>
      <c r="C2107" s="17" t="s">
        <v>259</v>
      </c>
      <c r="D2107" s="113">
        <f>IF(Table10[[#This Row],[Current Age]]&gt;19,"Men's",IF(E2107&gt;15,"U19",IF(E2107&gt;13,"U15",IF(E2107&gt;11,"U13",IF(E2107&gt;0,"U11",0)))))</f>
        <v>0</v>
      </c>
      <c r="E2107" s="113">
        <f>IFERROR(IF(Table10[[#This Row],[Year]]&gt;0,$E$1-Table10[[#This Row],[Year]],0),"")</f>
        <v>0</v>
      </c>
    </row>
    <row r="2108" spans="1:8">
      <c r="A2108" s="178">
        <v>3106</v>
      </c>
      <c r="B2108" s="185" t="s">
        <v>2233</v>
      </c>
      <c r="C2108" s="179" t="s">
        <v>259</v>
      </c>
      <c r="D2108" s="113">
        <f>IF(Table10[[#This Row],[Current Age]]&gt;19,"Men's",IF(E2108&gt;15,"U19",IF(E2108&gt;13,"U15",IF(E2108&gt;11,"U13",IF(E2108&gt;0,"U11",0)))))</f>
        <v>0</v>
      </c>
      <c r="E2108" s="113">
        <f>IFERROR(IF(Table10[[#This Row],[Year]]&gt;0,$E$1-Table10[[#This Row],[Year]],0),"")</f>
        <v>0</v>
      </c>
    </row>
    <row r="2109" spans="1:8">
      <c r="A2109" s="18">
        <v>3107</v>
      </c>
      <c r="B2109" s="186" t="s">
        <v>2234</v>
      </c>
      <c r="C2109" s="17" t="s">
        <v>259</v>
      </c>
      <c r="D2109" s="113">
        <f>IF(Table10[[#This Row],[Current Age]]&gt;19,"Men's",IF(E2109&gt;15,"U19",IF(E2109&gt;13,"U15",IF(E2109&gt;11,"U13",IF(E2109&gt;0,"U11",0)))))</f>
        <v>0</v>
      </c>
      <c r="E2109" s="113">
        <f>IFERROR(IF(Table10[[#This Row],[Year]]&gt;0,$E$1-Table10[[#This Row],[Year]],0),"")</f>
        <v>0</v>
      </c>
    </row>
    <row r="2110" spans="1:8">
      <c r="A2110" s="178">
        <v>3108</v>
      </c>
      <c r="B2110" s="185" t="s">
        <v>2235</v>
      </c>
      <c r="C2110" s="179" t="s">
        <v>210</v>
      </c>
      <c r="D2110" s="113" t="str">
        <f>IF(Table10[[#This Row],[Current Age]]&gt;19,"Men's",IF(E2110&gt;15,"U19",IF(E2110&gt;13,"U15",IF(E2110&gt;11,"U13",IF(E2110&gt;0,"U11",0)))))</f>
        <v>Men's</v>
      </c>
      <c r="E2110" s="113">
        <f>IFERROR(IF(Table10[[#This Row],[Year]]&gt;0,$E$1-Table10[[#This Row],[Year]],0),"")</f>
        <v>21</v>
      </c>
      <c r="F2110" s="113">
        <v>2004</v>
      </c>
      <c r="G2110" s="113">
        <v>1</v>
      </c>
      <c r="H2110" s="113">
        <v>4</v>
      </c>
    </row>
    <row r="2111" spans="1:8">
      <c r="A2111" s="18">
        <v>3109</v>
      </c>
      <c r="B2111" s="186" t="s">
        <v>2236</v>
      </c>
      <c r="C2111" s="17" t="s">
        <v>171</v>
      </c>
      <c r="D2111" s="113">
        <f>IF(Table10[[#This Row],[Current Age]]&gt;19,"Men's",IF(E2111&gt;15,"U19",IF(E2111&gt;13,"U15",IF(E2111&gt;11,"U13",IF(E2111&gt;0,"U11",0)))))</f>
        <v>0</v>
      </c>
      <c r="E2111" s="113">
        <f>IFERROR(IF(Table10[[#This Row],[Year]]&gt;0,$E$1-Table10[[#This Row],[Year]],0),"")</f>
        <v>0</v>
      </c>
    </row>
    <row r="2112" spans="1:8">
      <c r="A2112" s="178">
        <v>3110</v>
      </c>
      <c r="B2112" s="185" t="s">
        <v>2237</v>
      </c>
      <c r="C2112" s="179" t="s">
        <v>171</v>
      </c>
      <c r="D2112" s="113">
        <f>IF(Table10[[#This Row],[Current Age]]&gt;19,"Men's",IF(E2112&gt;15,"U19",IF(E2112&gt;13,"U15",IF(E2112&gt;11,"U13",IF(E2112&gt;0,"U11",0)))))</f>
        <v>0</v>
      </c>
      <c r="E2112" s="113">
        <f>IFERROR(IF(Table10[[#This Row],[Year]]&gt;0,$E$1-Table10[[#This Row],[Year]],0),"")</f>
        <v>0</v>
      </c>
    </row>
    <row r="2113" spans="1:8">
      <c r="A2113" s="18">
        <v>3111</v>
      </c>
      <c r="B2113" s="186" t="s">
        <v>2238</v>
      </c>
      <c r="C2113" s="17" t="s">
        <v>171</v>
      </c>
      <c r="D2113" s="113">
        <f>IF(Table10[[#This Row],[Current Age]]&gt;19,"Men's",IF(E2113&gt;15,"U19",IF(E2113&gt;13,"U15",IF(E2113&gt;11,"U13",IF(E2113&gt;0,"U11",0)))))</f>
        <v>0</v>
      </c>
      <c r="E2113" s="113">
        <f>IFERROR(IF(Table10[[#This Row],[Year]]&gt;0,$E$1-Table10[[#This Row],[Year]],0),"")</f>
        <v>0</v>
      </c>
    </row>
    <row r="2114" spans="1:8">
      <c r="A2114" s="178">
        <v>3112</v>
      </c>
      <c r="B2114" s="185" t="s">
        <v>2239</v>
      </c>
      <c r="C2114" s="179" t="s">
        <v>171</v>
      </c>
      <c r="D2114" s="113">
        <f>IF(Table10[[#This Row],[Current Age]]&gt;19,"Men's",IF(E2114&gt;15,"U19",IF(E2114&gt;13,"U15",IF(E2114&gt;11,"U13",IF(E2114&gt;0,"U11",0)))))</f>
        <v>0</v>
      </c>
      <c r="E2114" s="113">
        <f>IFERROR(IF(Table10[[#This Row],[Year]]&gt;0,$E$1-Table10[[#This Row],[Year]],0),"")</f>
        <v>0</v>
      </c>
    </row>
    <row r="2115" spans="1:8">
      <c r="A2115" s="18">
        <v>3113</v>
      </c>
      <c r="B2115" s="186" t="s">
        <v>2240</v>
      </c>
      <c r="C2115" s="17" t="s">
        <v>171</v>
      </c>
      <c r="D2115" s="113">
        <f>IF(Table10[[#This Row],[Current Age]]&gt;19,"Men's",IF(E2115&gt;15,"U19",IF(E2115&gt;13,"U15",IF(E2115&gt;11,"U13",IF(E2115&gt;0,"U11",0)))))</f>
        <v>0</v>
      </c>
      <c r="E2115" s="113">
        <f>IFERROR(IF(Table10[[#This Row],[Year]]&gt;0,$E$1-Table10[[#This Row],[Year]],0),"")</f>
        <v>0</v>
      </c>
    </row>
    <row r="2116" spans="1:8">
      <c r="A2116" s="178">
        <v>3114</v>
      </c>
      <c r="B2116" s="185" t="s">
        <v>2241</v>
      </c>
      <c r="C2116" s="179" t="s">
        <v>171</v>
      </c>
      <c r="D2116" s="113">
        <f>IF(Table10[[#This Row],[Current Age]]&gt;19,"Men's",IF(E2116&gt;15,"U19",IF(E2116&gt;13,"U15",IF(E2116&gt;11,"U13",IF(E2116&gt;0,"U11",0)))))</f>
        <v>0</v>
      </c>
      <c r="E2116" s="113">
        <f>IFERROR(IF(Table10[[#This Row],[Year]]&gt;0,$E$1-Table10[[#This Row],[Year]],0),"")</f>
        <v>0</v>
      </c>
    </row>
    <row r="2117" spans="1:8">
      <c r="A2117" s="18">
        <v>3115</v>
      </c>
      <c r="B2117" s="186" t="s">
        <v>2242</v>
      </c>
      <c r="C2117" s="17" t="s">
        <v>412</v>
      </c>
      <c r="D2117" s="113">
        <f>IF(Table10[[#This Row],[Current Age]]&gt;19,"Men's",IF(E2117&gt;15,"U19",IF(E2117&gt;13,"U15",IF(E2117&gt;11,"U13",IF(E2117&gt;0,"U11",0)))))</f>
        <v>0</v>
      </c>
      <c r="E2117" s="113">
        <f>IFERROR(IF(Table10[[#This Row],[Year]]&gt;0,$E$1-Table10[[#This Row],[Year]],0),"")</f>
        <v>0</v>
      </c>
    </row>
    <row r="2118" spans="1:8">
      <c r="A2118" s="178">
        <v>3116</v>
      </c>
      <c r="B2118" s="185" t="s">
        <v>2243</v>
      </c>
      <c r="C2118" s="179" t="s">
        <v>412</v>
      </c>
      <c r="D2118" s="113">
        <f>IF(Table10[[#This Row],[Current Age]]&gt;19,"Men's",IF(E2118&gt;15,"U19",IF(E2118&gt;13,"U15",IF(E2118&gt;11,"U13",IF(E2118&gt;0,"U11",0)))))</f>
        <v>0</v>
      </c>
      <c r="E2118" s="113">
        <f>IFERROR(IF(Table10[[#This Row],[Year]]&gt;0,$E$1-Table10[[#This Row],[Year]],0),"")</f>
        <v>0</v>
      </c>
    </row>
    <row r="2119" spans="1:8">
      <c r="A2119" s="18">
        <v>3117</v>
      </c>
      <c r="B2119" s="186" t="s">
        <v>2244</v>
      </c>
      <c r="C2119" s="17" t="s">
        <v>412</v>
      </c>
      <c r="D2119" s="113">
        <f>IF(Table10[[#This Row],[Current Age]]&gt;19,"Men's",IF(E2119&gt;15,"U19",IF(E2119&gt;13,"U15",IF(E2119&gt;11,"U13",IF(E2119&gt;0,"U11",0)))))</f>
        <v>0</v>
      </c>
      <c r="E2119" s="113">
        <f>IFERROR(IF(Table10[[#This Row],[Year]]&gt;0,$E$1-Table10[[#This Row],[Year]],0),"")</f>
        <v>0</v>
      </c>
    </row>
    <row r="2120" spans="1:8">
      <c r="A2120" s="178">
        <v>3118</v>
      </c>
      <c r="B2120" s="185" t="s">
        <v>2245</v>
      </c>
      <c r="C2120" s="179" t="s">
        <v>154</v>
      </c>
      <c r="D2120" s="113" t="str">
        <f>IF(Table10[[#This Row],[Current Age]]&gt;19,"Men's",IF(E2120&gt;15,"U19",IF(E2120&gt;13,"U15",IF(E2120&gt;11,"U13",IF(E2120&gt;0,"U11",0)))))</f>
        <v>U19</v>
      </c>
      <c r="E2120" s="113">
        <f>IFERROR(IF(Table10[[#This Row],[Year]]&gt;0,$E$1-Table10[[#This Row],[Year]],0),"")</f>
        <v>19</v>
      </c>
      <c r="F2120" s="113">
        <v>2006</v>
      </c>
      <c r="G2120" s="113">
        <v>5</v>
      </c>
      <c r="H2120" s="113">
        <v>3</v>
      </c>
    </row>
    <row r="2121" spans="1:8">
      <c r="A2121" s="18">
        <v>3119</v>
      </c>
      <c r="B2121" s="186" t="s">
        <v>2246</v>
      </c>
      <c r="C2121" s="17" t="s">
        <v>154</v>
      </c>
      <c r="D2121" s="113" t="str">
        <f>IF(Table10[[#This Row],[Current Age]]&gt;19,"Men's",IF(E2121&gt;15,"U19",IF(E2121&gt;13,"U15",IF(E2121&gt;11,"U13",IF(E2121&gt;0,"U11",0)))))</f>
        <v>U19</v>
      </c>
      <c r="E2121" s="113">
        <f>IFERROR(IF(Table10[[#This Row],[Year]]&gt;0,$E$1-Table10[[#This Row],[Year]],0),"")</f>
        <v>18</v>
      </c>
      <c r="F2121" s="113">
        <v>2007</v>
      </c>
      <c r="G2121" s="113">
        <v>10</v>
      </c>
      <c r="H2121" s="113">
        <v>10</v>
      </c>
    </row>
    <row r="2122" spans="1:8">
      <c r="A2122" s="178">
        <v>3120</v>
      </c>
      <c r="B2122" s="185" t="s">
        <v>2247</v>
      </c>
      <c r="C2122" s="179" t="s">
        <v>154</v>
      </c>
      <c r="D2122" s="113" t="str">
        <f>IF(Table10[[#This Row],[Current Age]]&gt;19,"Men's",IF(E2122&gt;15,"U19",IF(E2122&gt;13,"U15",IF(E2122&gt;11,"U13",IF(E2122&gt;0,"U11",0)))))</f>
        <v>Men's</v>
      </c>
      <c r="E2122" s="113">
        <f>IFERROR(IF(Table10[[#This Row],[Year]]&gt;0,$E$1-Table10[[#This Row],[Year]],0),"")</f>
        <v>21</v>
      </c>
      <c r="F2122" s="113">
        <v>2004</v>
      </c>
      <c r="G2122" s="113">
        <v>5</v>
      </c>
      <c r="H2122" s="113">
        <v>25</v>
      </c>
    </row>
    <row r="2123" spans="1:8">
      <c r="A2123" s="18">
        <v>3121</v>
      </c>
      <c r="B2123" s="186" t="s">
        <v>2248</v>
      </c>
      <c r="C2123" s="17" t="s">
        <v>154</v>
      </c>
      <c r="D2123" s="113" t="str">
        <f>IF(Table10[[#This Row],[Current Age]]&gt;19,"Men's",IF(E2123&gt;15,"U19",IF(E2123&gt;13,"U15",IF(E2123&gt;11,"U13",IF(E2123&gt;0,"U11",0)))))</f>
        <v>Men's</v>
      </c>
      <c r="E2123" s="113">
        <f>IFERROR(IF(Table10[[#This Row],[Year]]&gt;0,$E$1-Table10[[#This Row],[Year]],0),"")</f>
        <v>20</v>
      </c>
      <c r="F2123" s="113">
        <v>2005</v>
      </c>
      <c r="G2123" s="113">
        <v>5</v>
      </c>
      <c r="H2123" s="113">
        <v>5</v>
      </c>
    </row>
    <row r="2124" spans="1:8">
      <c r="A2124" s="178">
        <v>3122</v>
      </c>
      <c r="B2124" s="185" t="s">
        <v>2249</v>
      </c>
      <c r="C2124" s="179" t="s">
        <v>154</v>
      </c>
      <c r="D2124" s="113">
        <f>IF(Table10[[#This Row],[Current Age]]&gt;19,"Men's",IF(E2124&gt;15,"U19",IF(E2124&gt;13,"U15",IF(E2124&gt;11,"U13",IF(E2124&gt;0,"U11",0)))))</f>
        <v>0</v>
      </c>
      <c r="E2124" s="113">
        <f>IFERROR(IF(Table10[[#This Row],[Year]]&gt;0,$E$1-Table10[[#This Row],[Year]],0),"")</f>
        <v>0</v>
      </c>
    </row>
    <row r="2125" spans="1:8">
      <c r="A2125" s="18">
        <v>3123</v>
      </c>
      <c r="B2125" s="186" t="s">
        <v>2250</v>
      </c>
      <c r="C2125" s="17" t="s">
        <v>154</v>
      </c>
      <c r="D2125" s="113" t="str">
        <f>IF(Table10[[#This Row],[Current Age]]&gt;19,"Men's",IF(E2125&gt;15,"U19",IF(E2125&gt;13,"U15",IF(E2125&gt;11,"U13",IF(E2125&gt;0,"U11",0)))))</f>
        <v>Men's</v>
      </c>
      <c r="E2125" s="113">
        <f>IFERROR(IF(Table10[[#This Row],[Year]]&gt;0,$E$1-Table10[[#This Row],[Year]],0),"")</f>
        <v>20</v>
      </c>
      <c r="F2125" s="113">
        <v>2005</v>
      </c>
      <c r="G2125" s="113">
        <v>9</v>
      </c>
      <c r="H2125" s="113">
        <v>6</v>
      </c>
    </row>
    <row r="2126" spans="1:8">
      <c r="A2126" s="178">
        <v>3124</v>
      </c>
      <c r="B2126" s="185" t="s">
        <v>2251</v>
      </c>
      <c r="C2126" s="179" t="s">
        <v>154</v>
      </c>
      <c r="D2126" s="113" t="str">
        <f>IF(Table10[[#This Row],[Current Age]]&gt;19,"Men's",IF(E2126&gt;15,"U19",IF(E2126&gt;13,"U15",IF(E2126&gt;11,"U13",IF(E2126&gt;0,"U11",0)))))</f>
        <v>Men's</v>
      </c>
      <c r="E2126" s="113">
        <f>IFERROR(IF(Table10[[#This Row],[Year]]&gt;0,$E$1-Table10[[#This Row],[Year]],0),"")</f>
        <v>47</v>
      </c>
      <c r="F2126" s="113">
        <v>1978</v>
      </c>
      <c r="G2126" s="113">
        <v>12</v>
      </c>
      <c r="H2126" s="113">
        <v>22</v>
      </c>
    </row>
    <row r="2127" spans="1:8">
      <c r="A2127" s="18">
        <v>3125</v>
      </c>
      <c r="B2127" s="186" t="s">
        <v>2252</v>
      </c>
      <c r="C2127" s="17" t="s">
        <v>149</v>
      </c>
      <c r="D2127" s="113">
        <f>IF(Table10[[#This Row],[Current Age]]&gt;19,"Men's",IF(E2127&gt;15,"U19",IF(E2127&gt;13,"U15",IF(E2127&gt;11,"U13",IF(E2127&gt;0,"U11",0)))))</f>
        <v>0</v>
      </c>
      <c r="E2127" s="113">
        <f>IFERROR(IF(Table10[[#This Row],[Year]]&gt;0,$E$1-Table10[[#This Row],[Year]],0),"")</f>
        <v>0</v>
      </c>
    </row>
    <row r="2128" spans="1:8">
      <c r="A2128" s="178">
        <v>3126</v>
      </c>
      <c r="B2128" s="185" t="s">
        <v>2253</v>
      </c>
      <c r="C2128" s="179" t="s">
        <v>101</v>
      </c>
      <c r="D2128" s="113">
        <f>IF(Table10[[#This Row],[Current Age]]&gt;19,"Men's",IF(E2128&gt;15,"U19",IF(E2128&gt;13,"U15",IF(E2128&gt;11,"U13",IF(E2128&gt;0,"U11",0)))))</f>
        <v>0</v>
      </c>
      <c r="E2128" s="113">
        <f>IFERROR(IF(Table10[[#This Row],[Year]]&gt;0,$E$1-Table10[[#This Row],[Year]],0),"")</f>
        <v>0</v>
      </c>
    </row>
    <row r="2129" spans="1:8">
      <c r="A2129" s="18">
        <v>3127</v>
      </c>
      <c r="B2129" s="186" t="s">
        <v>2254</v>
      </c>
      <c r="C2129" s="17" t="s">
        <v>101</v>
      </c>
      <c r="D2129" s="113">
        <f>IF(Table10[[#This Row],[Current Age]]&gt;19,"Men's",IF(E2129&gt;15,"U19",IF(E2129&gt;13,"U15",IF(E2129&gt;11,"U13",IF(E2129&gt;0,"U11",0)))))</f>
        <v>0</v>
      </c>
      <c r="E2129" s="113">
        <f>IFERROR(IF(Table10[[#This Row],[Year]]&gt;0,$E$1-Table10[[#This Row],[Year]],0),"")</f>
        <v>0</v>
      </c>
    </row>
    <row r="2130" spans="1:8">
      <c r="A2130" s="178">
        <v>3128</v>
      </c>
      <c r="B2130" s="185" t="s">
        <v>2255</v>
      </c>
      <c r="C2130" s="179" t="s">
        <v>101</v>
      </c>
      <c r="D2130" s="113">
        <f>IF(Table10[[#This Row],[Current Age]]&gt;19,"Men's",IF(E2130&gt;15,"U19",IF(E2130&gt;13,"U15",IF(E2130&gt;11,"U13",IF(E2130&gt;0,"U11",0)))))</f>
        <v>0</v>
      </c>
      <c r="E2130" s="113">
        <f>IFERROR(IF(Table10[[#This Row],[Year]]&gt;0,$E$1-Table10[[#This Row],[Year]],0),"")</f>
        <v>0</v>
      </c>
    </row>
    <row r="2131" spans="1:8">
      <c r="A2131" s="18">
        <v>3129</v>
      </c>
      <c r="B2131" s="186" t="s">
        <v>2256</v>
      </c>
      <c r="C2131" s="17" t="s">
        <v>101</v>
      </c>
      <c r="D2131" s="113">
        <f>IF(Table10[[#This Row],[Current Age]]&gt;19,"Men's",IF(E2131&gt;15,"U19",IF(E2131&gt;13,"U15",IF(E2131&gt;11,"U13",IF(E2131&gt;0,"U11",0)))))</f>
        <v>0</v>
      </c>
      <c r="E2131" s="113">
        <f>IFERROR(IF(Table10[[#This Row],[Year]]&gt;0,$E$1-Table10[[#This Row],[Year]],0),"")</f>
        <v>0</v>
      </c>
    </row>
    <row r="2132" spans="1:8">
      <c r="A2132" s="178">
        <v>3130</v>
      </c>
      <c r="B2132" s="185" t="s">
        <v>2257</v>
      </c>
      <c r="C2132" s="179" t="s">
        <v>101</v>
      </c>
      <c r="D2132" s="113">
        <f>IF(Table10[[#This Row],[Current Age]]&gt;19,"Men's",IF(E2132&gt;15,"U19",IF(E2132&gt;13,"U15",IF(E2132&gt;11,"U13",IF(E2132&gt;0,"U11",0)))))</f>
        <v>0</v>
      </c>
      <c r="E2132" s="113">
        <f>IFERROR(IF(Table10[[#This Row],[Year]]&gt;0,$E$1-Table10[[#This Row],[Year]],0),"")</f>
        <v>0</v>
      </c>
    </row>
    <row r="2133" spans="1:8">
      <c r="A2133" s="18">
        <v>3131</v>
      </c>
      <c r="B2133" s="186" t="s">
        <v>2258</v>
      </c>
      <c r="C2133" s="17" t="s">
        <v>101</v>
      </c>
      <c r="D2133" s="113">
        <f>IF(Table10[[#This Row],[Current Age]]&gt;19,"Men's",IF(E2133&gt;15,"U19",IF(E2133&gt;13,"U15",IF(E2133&gt;11,"U13",IF(E2133&gt;0,"U11",0)))))</f>
        <v>0</v>
      </c>
      <c r="E2133" s="113">
        <f>IFERROR(IF(Table10[[#This Row],[Year]]&gt;0,$E$1-Table10[[#This Row],[Year]],0),"")</f>
        <v>0</v>
      </c>
    </row>
    <row r="2134" spans="1:8">
      <c r="A2134" s="178">
        <v>3132</v>
      </c>
      <c r="B2134" s="185" t="s">
        <v>2259</v>
      </c>
      <c r="C2134" s="179" t="s">
        <v>101</v>
      </c>
      <c r="D2134" s="113">
        <f>IF(Table10[[#This Row],[Current Age]]&gt;19,"Men's",IF(E2134&gt;15,"U19",IF(E2134&gt;13,"U15",IF(E2134&gt;11,"U13",IF(E2134&gt;0,"U11",0)))))</f>
        <v>0</v>
      </c>
      <c r="E2134" s="113">
        <f>IFERROR(IF(Table10[[#This Row],[Year]]&gt;0,$E$1-Table10[[#This Row],[Year]],0),"")</f>
        <v>0</v>
      </c>
    </row>
    <row r="2135" spans="1:8">
      <c r="A2135" s="18">
        <v>3133</v>
      </c>
      <c r="B2135" s="186" t="s">
        <v>2260</v>
      </c>
      <c r="C2135" s="17" t="s">
        <v>145</v>
      </c>
      <c r="D2135" s="113">
        <f>IF(Table10[[#This Row],[Current Age]]&gt;19,"Men's",IF(E2135&gt;15,"U19",IF(E2135&gt;13,"U15",IF(E2135&gt;11,"U13",IF(E2135&gt;0,"U11",0)))))</f>
        <v>0</v>
      </c>
      <c r="E2135" s="113">
        <f>IFERROR(IF(Table10[[#This Row],[Year]]&gt;0,$E$1-Table10[[#This Row],[Year]],0),"")</f>
        <v>0</v>
      </c>
    </row>
    <row r="2136" spans="1:8">
      <c r="A2136" s="178">
        <v>3134</v>
      </c>
      <c r="B2136" s="185" t="s">
        <v>2261</v>
      </c>
      <c r="C2136" s="179" t="s">
        <v>145</v>
      </c>
      <c r="D2136" s="113">
        <f>IF(Table10[[#This Row],[Current Age]]&gt;19,"Men's",IF(E2136&gt;15,"U19",IF(E2136&gt;13,"U15",IF(E2136&gt;11,"U13",IF(E2136&gt;0,"U11",0)))))</f>
        <v>0</v>
      </c>
      <c r="E2136" s="113">
        <f>IFERROR(IF(Table10[[#This Row],[Year]]&gt;0,$E$1-Table10[[#This Row],[Year]],0),"")</f>
        <v>0</v>
      </c>
    </row>
    <row r="2137" spans="1:8">
      <c r="A2137" s="18">
        <v>3135</v>
      </c>
      <c r="B2137" s="186" t="s">
        <v>2262</v>
      </c>
      <c r="C2137" s="17" t="s">
        <v>145</v>
      </c>
      <c r="D2137" s="113">
        <f>IF(Table10[[#This Row],[Current Age]]&gt;19,"Men's",IF(E2137&gt;15,"U19",IF(E2137&gt;13,"U15",IF(E2137&gt;11,"U13",IF(E2137&gt;0,"U11",0)))))</f>
        <v>0</v>
      </c>
      <c r="E2137" s="113">
        <f>IFERROR(IF(Table10[[#This Row],[Year]]&gt;0,$E$1-Table10[[#This Row],[Year]],0),"")</f>
        <v>0</v>
      </c>
    </row>
    <row r="2138" spans="1:8">
      <c r="A2138" s="178">
        <v>3136</v>
      </c>
      <c r="B2138" s="185" t="s">
        <v>2263</v>
      </c>
      <c r="C2138" s="179" t="s">
        <v>101</v>
      </c>
      <c r="D2138" s="113" t="str">
        <f>IF(Table10[[#This Row],[Current Age]]&gt;19,"Men's",IF(E2138&gt;15,"U19",IF(E2138&gt;13,"U15",IF(E2138&gt;11,"U13",IF(E2138&gt;0,"U11",0)))))</f>
        <v>U19</v>
      </c>
      <c r="E2138" s="113">
        <f>IFERROR(IF(Table10[[#This Row],[Year]]&gt;0,$E$1-Table10[[#This Row],[Year]],0),"")</f>
        <v>18</v>
      </c>
      <c r="F2138" s="113">
        <v>2007</v>
      </c>
      <c r="G2138" s="113">
        <v>3</v>
      </c>
      <c r="H2138" s="113">
        <v>30</v>
      </c>
    </row>
    <row r="2139" spans="1:8">
      <c r="A2139" s="18">
        <v>3137</v>
      </c>
      <c r="B2139" s="186" t="s">
        <v>2264</v>
      </c>
      <c r="C2139" s="17" t="s">
        <v>101</v>
      </c>
      <c r="D2139" s="113" t="str">
        <f>IF(Table10[[#This Row],[Current Age]]&gt;19,"Men's",IF(E2139&gt;15,"U19",IF(E2139&gt;13,"U15",IF(E2139&gt;11,"U13",IF(E2139&gt;0,"U11",0)))))</f>
        <v>U19</v>
      </c>
      <c r="E2139" s="113">
        <f>IFERROR(IF(Table10[[#This Row],[Year]]&gt;0,$E$1-Table10[[#This Row],[Year]],0),"")</f>
        <v>19</v>
      </c>
      <c r="F2139" s="113">
        <v>2006</v>
      </c>
      <c r="G2139" s="113">
        <v>7</v>
      </c>
      <c r="H2139" s="113">
        <v>11</v>
      </c>
    </row>
    <row r="2140" spans="1:8">
      <c r="A2140" s="178">
        <v>3138</v>
      </c>
      <c r="B2140" s="185" t="s">
        <v>2265</v>
      </c>
      <c r="C2140" s="179" t="s">
        <v>101</v>
      </c>
      <c r="D2140" s="113" t="str">
        <f>IF(Table10[[#This Row],[Current Age]]&gt;19,"Men's",IF(E2140&gt;15,"U19",IF(E2140&gt;13,"U15",IF(E2140&gt;11,"U13",IF(E2140&gt;0,"U11",0)))))</f>
        <v>U19</v>
      </c>
      <c r="E2140" s="113">
        <f>IFERROR(IF(Table10[[#This Row],[Year]]&gt;0,$E$1-Table10[[#This Row],[Year]],0),"")</f>
        <v>19</v>
      </c>
      <c r="F2140" s="113">
        <v>2006</v>
      </c>
      <c r="G2140" s="113">
        <v>4</v>
      </c>
      <c r="H2140" s="113">
        <v>4</v>
      </c>
    </row>
    <row r="2141" spans="1:8">
      <c r="A2141" s="18">
        <v>3139</v>
      </c>
      <c r="B2141" s="186" t="s">
        <v>2266</v>
      </c>
      <c r="C2141" s="17" t="s">
        <v>101</v>
      </c>
      <c r="D2141" s="113" t="str">
        <f>IF(Table10[[#This Row],[Current Age]]&gt;19,"Men's",IF(E2141&gt;15,"U19",IF(E2141&gt;13,"U15",IF(E2141&gt;11,"U13",IF(E2141&gt;0,"U11",0)))))</f>
        <v>U19</v>
      </c>
      <c r="E2141" s="113">
        <f>IFERROR(IF(Table10[[#This Row],[Year]]&gt;0,$E$1-Table10[[#This Row],[Year]],0),"")</f>
        <v>19</v>
      </c>
      <c r="F2141" s="113">
        <v>2006</v>
      </c>
      <c r="G2141" s="113">
        <v>9</v>
      </c>
      <c r="H2141" s="113">
        <v>11</v>
      </c>
    </row>
    <row r="2142" spans="1:8">
      <c r="A2142" s="178">
        <v>3140</v>
      </c>
      <c r="B2142" s="185" t="s">
        <v>2267</v>
      </c>
      <c r="C2142" s="179" t="s">
        <v>101</v>
      </c>
      <c r="D2142" s="113">
        <f>IF(Table10[[#This Row],[Current Age]]&gt;19,"Men's",IF(E2142&gt;15,"U19",IF(E2142&gt;13,"U15",IF(E2142&gt;11,"U13",IF(E2142&gt;0,"U11",0)))))</f>
        <v>0</v>
      </c>
      <c r="E2142" s="113">
        <f>IFERROR(IF(Table10[[#This Row],[Year]]&gt;0,$E$1-Table10[[#This Row],[Year]],0),"")</f>
        <v>0</v>
      </c>
    </row>
    <row r="2143" spans="1:8">
      <c r="A2143" s="18">
        <v>3141</v>
      </c>
      <c r="B2143" s="186" t="s">
        <v>2268</v>
      </c>
      <c r="C2143" s="17" t="s">
        <v>101</v>
      </c>
      <c r="D2143" s="113">
        <f>IF(Table10[[#This Row],[Current Age]]&gt;19,"Men's",IF(E2143&gt;15,"U19",IF(E2143&gt;13,"U15",IF(E2143&gt;11,"U13",IF(E2143&gt;0,"U11",0)))))</f>
        <v>0</v>
      </c>
      <c r="E2143" s="113">
        <f>IFERROR(IF(Table10[[#This Row],[Year]]&gt;0,$E$1-Table10[[#This Row],[Year]],0),"")</f>
        <v>0</v>
      </c>
    </row>
    <row r="2144" spans="1:8">
      <c r="A2144" s="178">
        <v>3142</v>
      </c>
      <c r="B2144" s="185" t="s">
        <v>2269</v>
      </c>
      <c r="C2144" s="179" t="s">
        <v>101</v>
      </c>
      <c r="D2144" s="113">
        <f>IF(Table10[[#This Row],[Current Age]]&gt;19,"Men's",IF(E2144&gt;15,"U19",IF(E2144&gt;13,"U15",IF(E2144&gt;11,"U13",IF(E2144&gt;0,"U11",0)))))</f>
        <v>0</v>
      </c>
      <c r="E2144" s="113">
        <f>IFERROR(IF(Table10[[#This Row],[Year]]&gt;0,$E$1-Table10[[#This Row],[Year]],0),"")</f>
        <v>0</v>
      </c>
    </row>
    <row r="2145" spans="1:8">
      <c r="A2145" s="18">
        <v>3143</v>
      </c>
      <c r="B2145" s="186" t="s">
        <v>2270</v>
      </c>
      <c r="C2145" s="17" t="s">
        <v>101</v>
      </c>
      <c r="D2145" s="113">
        <f>IF(Table10[[#This Row],[Current Age]]&gt;19,"Men's",IF(E2145&gt;15,"U19",IF(E2145&gt;13,"U15",IF(E2145&gt;11,"U13",IF(E2145&gt;0,"U11",0)))))</f>
        <v>0</v>
      </c>
      <c r="E2145" s="113">
        <f>IFERROR(IF(Table10[[#This Row],[Year]]&gt;0,$E$1-Table10[[#This Row],[Year]],0),"")</f>
        <v>0</v>
      </c>
    </row>
    <row r="2146" spans="1:8">
      <c r="A2146" s="178">
        <v>3144</v>
      </c>
      <c r="B2146" s="185" t="s">
        <v>2271</v>
      </c>
      <c r="C2146" s="179" t="s">
        <v>101</v>
      </c>
      <c r="D2146" s="113" t="str">
        <f>IF(Table10[[#This Row],[Current Age]]&gt;19,"Men's",IF(E2146&gt;15,"U19",IF(E2146&gt;13,"U15",IF(E2146&gt;11,"U13",IF(E2146&gt;0,"U11",0)))))</f>
        <v>Men's</v>
      </c>
      <c r="E2146" s="113">
        <f>IFERROR(IF(Table10[[#This Row],[Year]]&gt;0,$E$1-Table10[[#This Row],[Year]],0),"")</f>
        <v>48</v>
      </c>
      <c r="F2146" s="113">
        <v>1977</v>
      </c>
      <c r="G2146" s="113">
        <v>9</v>
      </c>
      <c r="H2146" s="113">
        <v>11</v>
      </c>
    </row>
    <row r="2147" spans="1:8">
      <c r="A2147" s="18">
        <v>3145</v>
      </c>
      <c r="B2147" s="186" t="s">
        <v>2272</v>
      </c>
      <c r="C2147" s="17" t="s">
        <v>101</v>
      </c>
      <c r="D2147" s="113">
        <f>IF(Table10[[#This Row],[Current Age]]&gt;19,"Men's",IF(E2147&gt;15,"U19",IF(E2147&gt;13,"U15",IF(E2147&gt;11,"U13",IF(E2147&gt;0,"U11",0)))))</f>
        <v>0</v>
      </c>
      <c r="E2147" s="113">
        <f>IFERROR(IF(Table10[[#This Row],[Year]]&gt;0,$E$1-Table10[[#This Row],[Year]],0),"")</f>
        <v>0</v>
      </c>
    </row>
    <row r="2148" spans="1:8">
      <c r="A2148" s="178">
        <v>3146</v>
      </c>
      <c r="B2148" s="185" t="s">
        <v>2273</v>
      </c>
      <c r="C2148" s="179" t="s">
        <v>101</v>
      </c>
      <c r="D2148" s="113">
        <f>IF(Table10[[#This Row],[Current Age]]&gt;19,"Men's",IF(E2148&gt;15,"U19",IF(E2148&gt;13,"U15",IF(E2148&gt;11,"U13",IF(E2148&gt;0,"U11",0)))))</f>
        <v>0</v>
      </c>
      <c r="E2148" s="113">
        <f>IFERROR(IF(Table10[[#This Row],[Year]]&gt;0,$E$1-Table10[[#This Row],[Year]],0),"")</f>
        <v>0</v>
      </c>
    </row>
    <row r="2149" spans="1:8">
      <c r="A2149" s="18">
        <v>3147</v>
      </c>
      <c r="B2149" s="186" t="s">
        <v>2274</v>
      </c>
      <c r="C2149" s="17" t="s">
        <v>101</v>
      </c>
      <c r="D2149" s="113">
        <f>IF(Table10[[#This Row],[Current Age]]&gt;19,"Men's",IF(E2149&gt;15,"U19",IF(E2149&gt;13,"U15",IF(E2149&gt;11,"U13",IF(E2149&gt;0,"U11",0)))))</f>
        <v>0</v>
      </c>
      <c r="E2149" s="113">
        <f>IFERROR(IF(Table10[[#This Row],[Year]]&gt;0,$E$1-Table10[[#This Row],[Year]],0),"")</f>
        <v>0</v>
      </c>
    </row>
    <row r="2150" spans="1:8">
      <c r="A2150" s="178">
        <v>3148</v>
      </c>
      <c r="B2150" s="185" t="s">
        <v>2275</v>
      </c>
      <c r="C2150" s="179" t="s">
        <v>149</v>
      </c>
      <c r="D2150" s="113">
        <f>IF(Table10[[#This Row],[Current Age]]&gt;19,"Men's",IF(E2150&gt;15,"U19",IF(E2150&gt;13,"U15",IF(E2150&gt;11,"U13",IF(E2150&gt;0,"U11",0)))))</f>
        <v>0</v>
      </c>
      <c r="E2150" s="113">
        <f>IFERROR(IF(Table10[[#This Row],[Year]]&gt;0,$E$1-Table10[[#This Row],[Year]],0),"")</f>
        <v>0</v>
      </c>
    </row>
    <row r="2151" spans="1:8">
      <c r="A2151" s="18">
        <v>3149</v>
      </c>
      <c r="B2151" s="186" t="s">
        <v>2276</v>
      </c>
      <c r="C2151" s="17" t="s">
        <v>149</v>
      </c>
      <c r="D2151" s="113">
        <f>IF(Table10[[#This Row],[Current Age]]&gt;19,"Men's",IF(E2151&gt;15,"U19",IF(E2151&gt;13,"U15",IF(E2151&gt;11,"U13",IF(E2151&gt;0,"U11",0)))))</f>
        <v>0</v>
      </c>
      <c r="E2151" s="113">
        <f>IFERROR(IF(Table10[[#This Row],[Year]]&gt;0,$E$1-Table10[[#This Row],[Year]],0),"")</f>
        <v>0</v>
      </c>
    </row>
    <row r="2152" spans="1:8">
      <c r="A2152" s="178">
        <v>3150</v>
      </c>
      <c r="B2152" s="185" t="s">
        <v>2277</v>
      </c>
      <c r="C2152" s="179" t="s">
        <v>2278</v>
      </c>
      <c r="D2152" s="113">
        <f>IF(Table10[[#This Row],[Current Age]]&gt;19,"Men's",IF(E2152&gt;15,"U19",IF(E2152&gt;13,"U15",IF(E2152&gt;11,"U13",IF(E2152&gt;0,"U11",0)))))</f>
        <v>0</v>
      </c>
      <c r="E2152" s="113">
        <f>IFERROR(IF(Table10[[#This Row],[Year]]&gt;0,$E$1-Table10[[#This Row],[Year]],0),"")</f>
        <v>0</v>
      </c>
    </row>
    <row r="2153" spans="1:8">
      <c r="A2153" s="18">
        <v>3151</v>
      </c>
      <c r="B2153" s="186" t="s">
        <v>2279</v>
      </c>
      <c r="C2153" s="17" t="s">
        <v>2278</v>
      </c>
      <c r="D2153" s="113">
        <f>IF(Table10[[#This Row],[Current Age]]&gt;19,"Men's",IF(E2153&gt;15,"U19",IF(E2153&gt;13,"U15",IF(E2153&gt;11,"U13",IF(E2153&gt;0,"U11",0)))))</f>
        <v>0</v>
      </c>
      <c r="E2153" s="113">
        <f>IFERROR(IF(Table10[[#This Row],[Year]]&gt;0,$E$1-Table10[[#This Row],[Year]],0),"")</f>
        <v>0</v>
      </c>
    </row>
    <row r="2154" spans="1:8">
      <c r="A2154" s="178">
        <v>3152</v>
      </c>
      <c r="B2154" s="189" t="s">
        <v>2280</v>
      </c>
      <c r="C2154" s="188" t="s">
        <v>171</v>
      </c>
      <c r="D2154" s="188" t="e">
        <f>IF([7]!Table10[[#This Row],[Current Age]]&gt;19,"Men's",IF(E2154&gt;15,"U19",IF(E2154&gt;13,"U15",IF(E2154&gt;11,"U13",IF(E2154&gt;0,"U11",0)))))</f>
        <v>#REF!</v>
      </c>
      <c r="E2154" s="188" t="str">
        <f>IFERROR(IF([7]!Table10[[#This Row],[Year]]&gt;0,$E$1-[7]!Table10[[#This Row],[Year]],0),"")</f>
        <v/>
      </c>
      <c r="F2154" s="188">
        <v>2009</v>
      </c>
      <c r="G2154" s="188">
        <v>1</v>
      </c>
      <c r="H2154" s="188">
        <v>12</v>
      </c>
    </row>
    <row r="2155" spans="1:8">
      <c r="A2155" s="18">
        <v>3153</v>
      </c>
      <c r="B2155" s="186" t="s">
        <v>2281</v>
      </c>
      <c r="C2155" s="17" t="s">
        <v>2282</v>
      </c>
      <c r="D2155" s="113">
        <f>IF(Table10[[#This Row],[Current Age]]&gt;19,"Men's",IF(E2155&gt;15,"U19",IF(E2155&gt;13,"U15",IF(E2155&gt;11,"U13",IF(E2155&gt;0,"U11",0)))))</f>
        <v>0</v>
      </c>
      <c r="E2155" s="113">
        <f>IFERROR(IF(Table10[[#This Row],[Year]]&gt;0,$E$1-Table10[[#This Row],[Year]],0),"")</f>
        <v>0</v>
      </c>
    </row>
    <row r="2156" spans="1:8">
      <c r="A2156" s="178">
        <v>3154</v>
      </c>
      <c r="B2156" s="185" t="s">
        <v>2283</v>
      </c>
      <c r="C2156" s="179" t="s">
        <v>2284</v>
      </c>
      <c r="D2156" s="113">
        <f>IF(Table10[[#This Row],[Current Age]]&gt;19,"Men's",IF(E2156&gt;15,"U19",IF(E2156&gt;13,"U15",IF(E2156&gt;11,"U13",IF(E2156&gt;0,"U11",0)))))</f>
        <v>0</v>
      </c>
      <c r="E2156" s="113">
        <f>IFERROR(IF(Table10[[#This Row],[Year]]&gt;0,$E$1-Table10[[#This Row],[Year]],0),"")</f>
        <v>0</v>
      </c>
    </row>
    <row r="2157" spans="1:8">
      <c r="A2157" s="18">
        <v>3155</v>
      </c>
      <c r="B2157" s="186" t="s">
        <v>2285</v>
      </c>
      <c r="C2157" s="17" t="s">
        <v>2284</v>
      </c>
      <c r="D2157" s="113">
        <f>IF(Table10[[#This Row],[Current Age]]&gt;19,"Men's",IF(E2157&gt;15,"U19",IF(E2157&gt;13,"U15",IF(E2157&gt;11,"U13",IF(E2157&gt;0,"U11",0)))))</f>
        <v>0</v>
      </c>
      <c r="E2157" s="113">
        <f>IFERROR(IF(Table10[[#This Row],[Year]]&gt;0,$E$1-Table10[[#This Row],[Year]],0),"")</f>
        <v>0</v>
      </c>
    </row>
    <row r="2158" spans="1:8">
      <c r="A2158" s="178">
        <v>3156</v>
      </c>
      <c r="B2158" s="185" t="s">
        <v>2286</v>
      </c>
      <c r="C2158" s="179" t="s">
        <v>2284</v>
      </c>
      <c r="D2158" s="113">
        <f>IF(Table10[[#This Row],[Current Age]]&gt;19,"Men's",IF(E2158&gt;15,"U19",IF(E2158&gt;13,"U15",IF(E2158&gt;11,"U13",IF(E2158&gt;0,"U11",0)))))</f>
        <v>0</v>
      </c>
      <c r="E2158" s="113">
        <f>IFERROR(IF(Table10[[#This Row],[Year]]&gt;0,$E$1-Table10[[#This Row],[Year]],0),"")</f>
        <v>0</v>
      </c>
    </row>
    <row r="2159" spans="1:8">
      <c r="A2159" s="18">
        <v>3157</v>
      </c>
      <c r="B2159" s="186" t="s">
        <v>2287</v>
      </c>
      <c r="C2159" s="17" t="s">
        <v>2284</v>
      </c>
      <c r="D2159" s="113">
        <f>IF(Table10[[#This Row],[Current Age]]&gt;19,"Men's",IF(E2159&gt;15,"U19",IF(E2159&gt;13,"U15",IF(E2159&gt;11,"U13",IF(E2159&gt;0,"U11",0)))))</f>
        <v>0</v>
      </c>
      <c r="E2159" s="113">
        <f>IFERROR(IF(Table10[[#This Row],[Year]]&gt;0,$E$1-Table10[[#This Row],[Year]],0),"")</f>
        <v>0</v>
      </c>
    </row>
    <row r="2160" spans="1:8">
      <c r="A2160" s="178">
        <v>3158</v>
      </c>
      <c r="B2160" s="185" t="s">
        <v>2288</v>
      </c>
      <c r="C2160" s="179" t="s">
        <v>2284</v>
      </c>
      <c r="D2160" s="113">
        <f>IF(Table10[[#This Row],[Current Age]]&gt;19,"Men's",IF(E2160&gt;15,"U19",IF(E2160&gt;13,"U15",IF(E2160&gt;11,"U13",IF(E2160&gt;0,"U11",0)))))</f>
        <v>0</v>
      </c>
      <c r="E2160" s="113">
        <f>IFERROR(IF(Table10[[#This Row],[Year]]&gt;0,$E$1-Table10[[#This Row],[Year]],0),"")</f>
        <v>0</v>
      </c>
    </row>
    <row r="2161" spans="1:5">
      <c r="A2161" s="18">
        <v>3159</v>
      </c>
      <c r="B2161" s="186" t="s">
        <v>2289</v>
      </c>
      <c r="C2161" s="17" t="s">
        <v>2284</v>
      </c>
      <c r="D2161" s="113">
        <f>IF(Table10[[#This Row],[Current Age]]&gt;19,"Men's",IF(E2161&gt;15,"U19",IF(E2161&gt;13,"U15",IF(E2161&gt;11,"U13",IF(E2161&gt;0,"U11",0)))))</f>
        <v>0</v>
      </c>
      <c r="E2161" s="113">
        <f>IFERROR(IF(Table10[[#This Row],[Year]]&gt;0,$E$1-Table10[[#This Row],[Year]],0),"")</f>
        <v>0</v>
      </c>
    </row>
    <row r="2162" spans="1:5">
      <c r="A2162" s="178">
        <v>3160</v>
      </c>
      <c r="B2162" s="185" t="s">
        <v>2290</v>
      </c>
      <c r="C2162" s="179" t="s">
        <v>2284</v>
      </c>
      <c r="D2162" s="113">
        <f>IF(Table10[[#This Row],[Current Age]]&gt;19,"Men's",IF(E2162&gt;15,"U19",IF(E2162&gt;13,"U15",IF(E2162&gt;11,"U13",IF(E2162&gt;0,"U11",0)))))</f>
        <v>0</v>
      </c>
      <c r="E2162" s="113">
        <f>IFERROR(IF(Table10[[#This Row],[Year]]&gt;0,$E$1-Table10[[#This Row],[Year]],0),"")</f>
        <v>0</v>
      </c>
    </row>
    <row r="2163" spans="1:5">
      <c r="A2163" s="18">
        <v>3161</v>
      </c>
      <c r="B2163" s="186" t="s">
        <v>2291</v>
      </c>
      <c r="C2163" s="17" t="s">
        <v>2292</v>
      </c>
      <c r="D2163" s="113">
        <f>IF(Table10[[#This Row],[Current Age]]&gt;19,"Men's",IF(E2163&gt;15,"U19",IF(E2163&gt;13,"U15",IF(E2163&gt;11,"U13",IF(E2163&gt;0,"U11",0)))))</f>
        <v>0</v>
      </c>
      <c r="E2163" s="113">
        <f>IFERROR(IF(Table10[[#This Row],[Year]]&gt;0,$E$1-Table10[[#This Row],[Year]],0),"")</f>
        <v>0</v>
      </c>
    </row>
    <row r="2164" spans="1:5">
      <c r="A2164" s="178">
        <v>3162</v>
      </c>
      <c r="B2164" s="185" t="s">
        <v>2293</v>
      </c>
      <c r="C2164" s="179" t="s">
        <v>2292</v>
      </c>
      <c r="D2164" s="113">
        <f>IF(Table10[[#This Row],[Current Age]]&gt;19,"Men's",IF(E2164&gt;15,"U19",IF(E2164&gt;13,"U15",IF(E2164&gt;11,"U13",IF(E2164&gt;0,"U11",0)))))</f>
        <v>0</v>
      </c>
      <c r="E2164" s="113">
        <f>IFERROR(IF(Table10[[#This Row],[Year]]&gt;0,$E$1-Table10[[#This Row],[Year]],0),"")</f>
        <v>0</v>
      </c>
    </row>
    <row r="2165" spans="1:5">
      <c r="A2165" s="18">
        <v>3163</v>
      </c>
      <c r="B2165" s="186" t="s">
        <v>2294</v>
      </c>
      <c r="C2165" s="17" t="s">
        <v>2292</v>
      </c>
      <c r="D2165" s="113">
        <f>IF(Table10[[#This Row],[Current Age]]&gt;19,"Men's",IF(E2165&gt;15,"U19",IF(E2165&gt;13,"U15",IF(E2165&gt;11,"U13",IF(E2165&gt;0,"U11",0)))))</f>
        <v>0</v>
      </c>
      <c r="E2165" s="113">
        <f>IFERROR(IF(Table10[[#This Row],[Year]]&gt;0,$E$1-Table10[[#This Row],[Year]],0),"")</f>
        <v>0</v>
      </c>
    </row>
    <row r="2166" spans="1:5">
      <c r="A2166" s="178">
        <v>3164</v>
      </c>
      <c r="B2166" s="185" t="s">
        <v>2295</v>
      </c>
      <c r="C2166" s="179" t="s">
        <v>2292</v>
      </c>
      <c r="D2166" s="113">
        <f>IF(Table10[[#This Row],[Current Age]]&gt;19,"Men's",IF(E2166&gt;15,"U19",IF(E2166&gt;13,"U15",IF(E2166&gt;11,"U13",IF(E2166&gt;0,"U11",0)))))</f>
        <v>0</v>
      </c>
      <c r="E2166" s="113">
        <f>IFERROR(IF(Table10[[#This Row],[Year]]&gt;0,$E$1-Table10[[#This Row],[Year]],0),"")</f>
        <v>0</v>
      </c>
    </row>
    <row r="2167" spans="1:5">
      <c r="A2167" s="18">
        <v>3165</v>
      </c>
      <c r="B2167" s="186" t="s">
        <v>2296</v>
      </c>
      <c r="C2167" s="17" t="s">
        <v>2292</v>
      </c>
      <c r="D2167" s="113">
        <f>IF(Table10[[#This Row],[Current Age]]&gt;19,"Men's",IF(E2167&gt;15,"U19",IF(E2167&gt;13,"U15",IF(E2167&gt;11,"U13",IF(E2167&gt;0,"U11",0)))))</f>
        <v>0</v>
      </c>
      <c r="E2167" s="113">
        <f>IFERROR(IF(Table10[[#This Row],[Year]]&gt;0,$E$1-Table10[[#This Row],[Year]],0),"")</f>
        <v>0</v>
      </c>
    </row>
    <row r="2168" spans="1:5">
      <c r="A2168" s="178">
        <v>3166</v>
      </c>
      <c r="B2168" s="185" t="s">
        <v>2297</v>
      </c>
      <c r="C2168" s="179" t="s">
        <v>2292</v>
      </c>
      <c r="D2168" s="113">
        <f>IF(Table10[[#This Row],[Current Age]]&gt;19,"Men's",IF(E2168&gt;15,"U19",IF(E2168&gt;13,"U15",IF(E2168&gt;11,"U13",IF(E2168&gt;0,"U11",0)))))</f>
        <v>0</v>
      </c>
      <c r="E2168" s="113">
        <f>IFERROR(IF(Table10[[#This Row],[Year]]&gt;0,$E$1-Table10[[#This Row],[Year]],0),"")</f>
        <v>0</v>
      </c>
    </row>
    <row r="2169" spans="1:5">
      <c r="A2169" s="18">
        <v>3167</v>
      </c>
      <c r="B2169" s="186" t="s">
        <v>2298</v>
      </c>
      <c r="C2169" s="17" t="s">
        <v>2292</v>
      </c>
      <c r="D2169" s="113">
        <f>IF(Table10[[#This Row],[Current Age]]&gt;19,"Men's",IF(E2169&gt;15,"U19",IF(E2169&gt;13,"U15",IF(E2169&gt;11,"U13",IF(E2169&gt;0,"U11",0)))))</f>
        <v>0</v>
      </c>
      <c r="E2169" s="113">
        <f>IFERROR(IF(Table10[[#This Row],[Year]]&gt;0,$E$1-Table10[[#This Row],[Year]],0),"")</f>
        <v>0</v>
      </c>
    </row>
    <row r="2170" spans="1:5">
      <c r="A2170" s="178">
        <v>3168</v>
      </c>
      <c r="B2170" s="185" t="s">
        <v>2299</v>
      </c>
      <c r="C2170" s="179" t="s">
        <v>119</v>
      </c>
      <c r="D2170" s="113">
        <f>IF(Table10[[#This Row],[Current Age]]&gt;19,"Men's",IF(E2170&gt;15,"U19",IF(E2170&gt;13,"U15",IF(E2170&gt;11,"U13",IF(E2170&gt;0,"U11",0)))))</f>
        <v>0</v>
      </c>
      <c r="E2170" s="113">
        <f>IFERROR(IF(Table10[[#This Row],[Year]]&gt;0,$E$1-Table10[[#This Row],[Year]],0),"")</f>
        <v>0</v>
      </c>
    </row>
    <row r="2171" spans="1:5">
      <c r="A2171" s="18">
        <v>3169</v>
      </c>
      <c r="B2171" s="186" t="s">
        <v>2300</v>
      </c>
      <c r="C2171" s="17" t="s">
        <v>2292</v>
      </c>
      <c r="D2171" s="113">
        <f>IF(Table10[[#This Row],[Current Age]]&gt;19,"Men's",IF(E2171&gt;15,"U19",IF(E2171&gt;13,"U15",IF(E2171&gt;11,"U13",IF(E2171&gt;0,"U11",0)))))</f>
        <v>0</v>
      </c>
      <c r="E2171" s="113">
        <f>IFERROR(IF(Table10[[#This Row],[Year]]&gt;0,$E$1-Table10[[#This Row],[Year]],0),"")</f>
        <v>0</v>
      </c>
    </row>
    <row r="2172" spans="1:5">
      <c r="A2172" s="178">
        <v>3170</v>
      </c>
      <c r="B2172" s="185" t="s">
        <v>2301</v>
      </c>
      <c r="C2172" s="179" t="s">
        <v>2292</v>
      </c>
      <c r="D2172" s="113">
        <f>IF(Table10[[#This Row],[Current Age]]&gt;19,"Men's",IF(E2172&gt;15,"U19",IF(E2172&gt;13,"U15",IF(E2172&gt;11,"U13",IF(E2172&gt;0,"U11",0)))))</f>
        <v>0</v>
      </c>
      <c r="E2172" s="113">
        <f>IFERROR(IF(Table10[[#This Row],[Year]]&gt;0,$E$1-Table10[[#This Row],[Year]],0),"")</f>
        <v>0</v>
      </c>
    </row>
    <row r="2173" spans="1:5">
      <c r="A2173" s="18">
        <v>3171</v>
      </c>
      <c r="B2173" s="186" t="s">
        <v>2302</v>
      </c>
      <c r="C2173" s="17" t="s">
        <v>2292</v>
      </c>
      <c r="D2173" s="113">
        <f>IF(Table10[[#This Row],[Current Age]]&gt;19,"Men's",IF(E2173&gt;15,"U19",IF(E2173&gt;13,"U15",IF(E2173&gt;11,"U13",IF(E2173&gt;0,"U11",0)))))</f>
        <v>0</v>
      </c>
      <c r="E2173" s="113">
        <f>IFERROR(IF(Table10[[#This Row],[Year]]&gt;0,$E$1-Table10[[#This Row],[Year]],0),"")</f>
        <v>0</v>
      </c>
    </row>
    <row r="2174" spans="1:5">
      <c r="A2174" s="178">
        <v>3172</v>
      </c>
      <c r="B2174" s="185" t="s">
        <v>2303</v>
      </c>
      <c r="C2174" s="179" t="s">
        <v>2292</v>
      </c>
      <c r="D2174" s="113">
        <f>IF(Table10[[#This Row],[Current Age]]&gt;19,"Men's",IF(E2174&gt;15,"U19",IF(E2174&gt;13,"U15",IF(E2174&gt;11,"U13",IF(E2174&gt;0,"U11",0)))))</f>
        <v>0</v>
      </c>
      <c r="E2174" s="113">
        <f>IFERROR(IF(Table10[[#This Row],[Year]]&gt;0,$E$1-Table10[[#This Row],[Year]],0),"")</f>
        <v>0</v>
      </c>
    </row>
    <row r="2175" spans="1:5">
      <c r="A2175" s="18">
        <v>3173</v>
      </c>
      <c r="B2175" s="186" t="s">
        <v>2304</v>
      </c>
      <c r="C2175" s="17" t="s">
        <v>160</v>
      </c>
      <c r="D2175" s="113">
        <f>IF(Table10[[#This Row],[Current Age]]&gt;19,"Men's",IF(E2175&gt;15,"U19",IF(E2175&gt;13,"U15",IF(E2175&gt;11,"U13",IF(E2175&gt;0,"U11",0)))))</f>
        <v>0</v>
      </c>
      <c r="E2175" s="113">
        <f>IFERROR(IF(Table10[[#This Row],[Year]]&gt;0,$E$1-Table10[[#This Row],[Year]],0),"")</f>
        <v>0</v>
      </c>
    </row>
    <row r="2176" spans="1:5">
      <c r="A2176" s="178">
        <v>3174</v>
      </c>
      <c r="B2176" s="185" t="s">
        <v>2305</v>
      </c>
      <c r="C2176" s="179" t="s">
        <v>2292</v>
      </c>
      <c r="D2176" s="113">
        <f>IF(Table10[[#This Row],[Current Age]]&gt;19,"Men's",IF(E2176&gt;15,"U19",IF(E2176&gt;13,"U15",IF(E2176&gt;11,"U13",IF(E2176&gt;0,"U11",0)))))</f>
        <v>0</v>
      </c>
      <c r="E2176" s="113">
        <f>IFERROR(IF(Table10[[#This Row],[Year]]&gt;0,$E$1-Table10[[#This Row],[Year]],0),"")</f>
        <v>0</v>
      </c>
    </row>
    <row r="2177" spans="1:5">
      <c r="A2177" s="18">
        <v>3175</v>
      </c>
      <c r="B2177" s="186" t="s">
        <v>2306</v>
      </c>
      <c r="C2177" s="17" t="s">
        <v>2292</v>
      </c>
      <c r="D2177" s="113">
        <f>IF(Table10[[#This Row],[Current Age]]&gt;19,"Men's",IF(E2177&gt;15,"U19",IF(E2177&gt;13,"U15",IF(E2177&gt;11,"U13",IF(E2177&gt;0,"U11",0)))))</f>
        <v>0</v>
      </c>
      <c r="E2177" s="113">
        <f>IFERROR(IF(Table10[[#This Row],[Year]]&gt;0,$E$1-Table10[[#This Row],[Year]],0),"")</f>
        <v>0</v>
      </c>
    </row>
    <row r="2178" spans="1:5">
      <c r="A2178" s="178">
        <v>3176</v>
      </c>
      <c r="B2178" s="185" t="s">
        <v>2307</v>
      </c>
      <c r="C2178" s="179" t="s">
        <v>2292</v>
      </c>
      <c r="D2178" s="113">
        <f>IF(Table10[[#This Row],[Current Age]]&gt;19,"Men's",IF(E2178&gt;15,"U19",IF(E2178&gt;13,"U15",IF(E2178&gt;11,"U13",IF(E2178&gt;0,"U11",0)))))</f>
        <v>0</v>
      </c>
      <c r="E2178" s="113">
        <f>IFERROR(IF(Table10[[#This Row],[Year]]&gt;0,$E$1-Table10[[#This Row],[Year]],0),"")</f>
        <v>0</v>
      </c>
    </row>
    <row r="2179" spans="1:5">
      <c r="A2179" s="18">
        <v>3177</v>
      </c>
      <c r="B2179" s="186" t="s">
        <v>2308</v>
      </c>
      <c r="C2179" s="17" t="s">
        <v>2292</v>
      </c>
      <c r="D2179" s="113">
        <f>IF(Table10[[#This Row],[Current Age]]&gt;19,"Men's",IF(E2179&gt;15,"U19",IF(E2179&gt;13,"U15",IF(E2179&gt;11,"U13",IF(E2179&gt;0,"U11",0)))))</f>
        <v>0</v>
      </c>
      <c r="E2179" s="113">
        <f>IFERROR(IF(Table10[[#This Row],[Year]]&gt;0,$E$1-Table10[[#This Row],[Year]],0),"")</f>
        <v>0</v>
      </c>
    </row>
    <row r="2180" spans="1:5">
      <c r="A2180" s="178">
        <v>3178</v>
      </c>
      <c r="B2180" s="185" t="s">
        <v>2309</v>
      </c>
      <c r="C2180" s="179" t="s">
        <v>112</v>
      </c>
      <c r="D2180" s="113">
        <f>IF(Table10[[#This Row],[Current Age]]&gt;19,"Men's",IF(E2180&gt;15,"U19",IF(E2180&gt;13,"U15",IF(E2180&gt;11,"U13",IF(E2180&gt;0,"U11",0)))))</f>
        <v>0</v>
      </c>
      <c r="E2180" s="113">
        <f>IFERROR(IF(Table10[[#This Row],[Year]]&gt;0,$E$1-Table10[[#This Row],[Year]],0),"")</f>
        <v>0</v>
      </c>
    </row>
    <row r="2181" spans="1:5">
      <c r="A2181" s="18">
        <v>3179</v>
      </c>
      <c r="B2181" s="186" t="s">
        <v>2310</v>
      </c>
      <c r="C2181" s="17" t="s">
        <v>112</v>
      </c>
      <c r="D2181" s="113">
        <f>IF(Table10[[#This Row],[Current Age]]&gt;19,"Men's",IF(E2181&gt;15,"U19",IF(E2181&gt;13,"U15",IF(E2181&gt;11,"U13",IF(E2181&gt;0,"U11",0)))))</f>
        <v>0</v>
      </c>
      <c r="E2181" s="113">
        <f>IFERROR(IF(Table10[[#This Row],[Year]]&gt;0,$E$1-Table10[[#This Row],[Year]],0),"")</f>
        <v>0</v>
      </c>
    </row>
    <row r="2182" spans="1:5">
      <c r="A2182" s="178">
        <v>3180</v>
      </c>
      <c r="B2182" s="185" t="s">
        <v>2311</v>
      </c>
      <c r="C2182" s="179" t="s">
        <v>112</v>
      </c>
      <c r="D2182" s="113">
        <f>IF(Table10[[#This Row],[Current Age]]&gt;19,"Men's",IF(E2182&gt;15,"U19",IF(E2182&gt;13,"U15",IF(E2182&gt;11,"U13",IF(E2182&gt;0,"U11",0)))))</f>
        <v>0</v>
      </c>
      <c r="E2182" s="113">
        <f>IFERROR(IF(Table10[[#This Row],[Year]]&gt;0,$E$1-Table10[[#This Row],[Year]],0),"")</f>
        <v>0</v>
      </c>
    </row>
    <row r="2183" spans="1:5">
      <c r="A2183" s="18">
        <v>3181</v>
      </c>
      <c r="B2183" s="186" t="s">
        <v>2312</v>
      </c>
      <c r="C2183" s="17" t="s">
        <v>112</v>
      </c>
      <c r="D2183" s="113">
        <f>IF(Table10[[#This Row],[Current Age]]&gt;19,"Men's",IF(E2183&gt;15,"U19",IF(E2183&gt;13,"U15",IF(E2183&gt;11,"U13",IF(E2183&gt;0,"U11",0)))))</f>
        <v>0</v>
      </c>
      <c r="E2183" s="113">
        <f>IFERROR(IF(Table10[[#This Row],[Year]]&gt;0,$E$1-Table10[[#This Row],[Year]],0),"")</f>
        <v>0</v>
      </c>
    </row>
    <row r="2184" spans="1:5">
      <c r="A2184" s="178">
        <v>3182</v>
      </c>
      <c r="B2184" s="185" t="s">
        <v>2313</v>
      </c>
      <c r="C2184" s="179" t="s">
        <v>112</v>
      </c>
      <c r="D2184" s="113">
        <f>IF(Table10[[#This Row],[Current Age]]&gt;19,"Men's",IF(E2184&gt;15,"U19",IF(E2184&gt;13,"U15",IF(E2184&gt;11,"U13",IF(E2184&gt;0,"U11",0)))))</f>
        <v>0</v>
      </c>
      <c r="E2184" s="113">
        <f>IFERROR(IF(Table10[[#This Row],[Year]]&gt;0,$E$1-Table10[[#This Row],[Year]],0),"")</f>
        <v>0</v>
      </c>
    </row>
    <row r="2185" spans="1:5">
      <c r="A2185" s="18">
        <v>3183</v>
      </c>
      <c r="B2185" s="186" t="s">
        <v>2314</v>
      </c>
      <c r="C2185" s="17" t="s">
        <v>112</v>
      </c>
      <c r="D2185" s="113">
        <f>IF(Table10[[#This Row],[Current Age]]&gt;19,"Men's",IF(E2185&gt;15,"U19",IF(E2185&gt;13,"U15",IF(E2185&gt;11,"U13",IF(E2185&gt;0,"U11",0)))))</f>
        <v>0</v>
      </c>
      <c r="E2185" s="113">
        <f>IFERROR(IF(Table10[[#This Row],[Year]]&gt;0,$E$1-Table10[[#This Row],[Year]],0),"")</f>
        <v>0</v>
      </c>
    </row>
    <row r="2186" spans="1:5">
      <c r="A2186" s="178">
        <v>3184</v>
      </c>
      <c r="B2186" s="185" t="s">
        <v>2315</v>
      </c>
      <c r="C2186" s="179" t="s">
        <v>112</v>
      </c>
      <c r="D2186" s="113">
        <f>IF(Table10[[#This Row],[Current Age]]&gt;19,"Men's",IF(E2186&gt;15,"U19",IF(E2186&gt;13,"U15",IF(E2186&gt;11,"U13",IF(E2186&gt;0,"U11",0)))))</f>
        <v>0</v>
      </c>
      <c r="E2186" s="113">
        <f>IFERROR(IF(Table10[[#This Row],[Year]]&gt;0,$E$1-Table10[[#This Row],[Year]],0),"")</f>
        <v>0</v>
      </c>
    </row>
    <row r="2187" spans="1:5">
      <c r="A2187" s="18">
        <v>3185</v>
      </c>
      <c r="B2187" s="186" t="s">
        <v>2316</v>
      </c>
      <c r="C2187" s="17" t="s">
        <v>112</v>
      </c>
      <c r="D2187" s="113">
        <f>IF(Table10[[#This Row],[Current Age]]&gt;19,"Men's",IF(E2187&gt;15,"U19",IF(E2187&gt;13,"U15",IF(E2187&gt;11,"U13",IF(E2187&gt;0,"U11",0)))))</f>
        <v>0</v>
      </c>
      <c r="E2187" s="113">
        <f>IFERROR(IF(Table10[[#This Row],[Year]]&gt;0,$E$1-Table10[[#This Row],[Year]],0),"")</f>
        <v>0</v>
      </c>
    </row>
    <row r="2188" spans="1:5">
      <c r="A2188" s="178">
        <v>3186</v>
      </c>
      <c r="B2188" s="185" t="s">
        <v>2317</v>
      </c>
      <c r="C2188" s="179" t="s">
        <v>112</v>
      </c>
      <c r="D2188" s="113">
        <f>IF(Table10[[#This Row],[Current Age]]&gt;19,"Men's",IF(E2188&gt;15,"U19",IF(E2188&gt;13,"U15",IF(E2188&gt;11,"U13",IF(E2188&gt;0,"U11",0)))))</f>
        <v>0</v>
      </c>
      <c r="E2188" s="113">
        <f>IFERROR(IF(Table10[[#This Row],[Year]]&gt;0,$E$1-Table10[[#This Row],[Year]],0),"")</f>
        <v>0</v>
      </c>
    </row>
    <row r="2189" spans="1:5">
      <c r="A2189" s="18">
        <v>3187</v>
      </c>
      <c r="B2189" s="186" t="s">
        <v>2318</v>
      </c>
      <c r="C2189" s="17" t="s">
        <v>112</v>
      </c>
      <c r="D2189" s="113">
        <f>IF(Table10[[#This Row],[Current Age]]&gt;19,"Men's",IF(E2189&gt;15,"U19",IF(E2189&gt;13,"U15",IF(E2189&gt;11,"U13",IF(E2189&gt;0,"U11",0)))))</f>
        <v>0</v>
      </c>
      <c r="E2189" s="113">
        <f>IFERROR(IF(Table10[[#This Row],[Year]]&gt;0,$E$1-Table10[[#This Row],[Year]],0),"")</f>
        <v>0</v>
      </c>
    </row>
    <row r="2190" spans="1:5">
      <c r="A2190" s="178">
        <v>3188</v>
      </c>
      <c r="B2190" s="185" t="s">
        <v>2319</v>
      </c>
      <c r="C2190" s="179" t="s">
        <v>112</v>
      </c>
      <c r="D2190" s="113">
        <f>IF(Table10[[#This Row],[Current Age]]&gt;19,"Men's",IF(E2190&gt;15,"U19",IF(E2190&gt;13,"U15",IF(E2190&gt;11,"U13",IF(E2190&gt;0,"U11",0)))))</f>
        <v>0</v>
      </c>
      <c r="E2190" s="113">
        <f>IFERROR(IF(Table10[[#This Row],[Year]]&gt;0,$E$1-Table10[[#This Row],[Year]],0),"")</f>
        <v>0</v>
      </c>
    </row>
    <row r="2191" spans="1:5">
      <c r="A2191" s="18">
        <v>3189</v>
      </c>
      <c r="B2191" s="186" t="s">
        <v>2320</v>
      </c>
      <c r="C2191" s="17" t="s">
        <v>112</v>
      </c>
      <c r="D2191" s="113">
        <f>IF(Table10[[#This Row],[Current Age]]&gt;19,"Men's",IF(E2191&gt;15,"U19",IF(E2191&gt;13,"U15",IF(E2191&gt;11,"U13",IF(E2191&gt;0,"U11",0)))))</f>
        <v>0</v>
      </c>
      <c r="E2191" s="113">
        <f>IFERROR(IF(Table10[[#This Row],[Year]]&gt;0,$E$1-Table10[[#This Row],[Year]],0),"")</f>
        <v>0</v>
      </c>
    </row>
    <row r="2192" spans="1:5">
      <c r="A2192" s="178">
        <v>3190</v>
      </c>
      <c r="B2192" s="185" t="s">
        <v>2321</v>
      </c>
      <c r="C2192" s="179" t="s">
        <v>112</v>
      </c>
      <c r="D2192" s="113">
        <f>IF(Table10[[#This Row],[Current Age]]&gt;19,"Men's",IF(E2192&gt;15,"U19",IF(E2192&gt;13,"U15",IF(E2192&gt;11,"U13",IF(E2192&gt;0,"U11",0)))))</f>
        <v>0</v>
      </c>
      <c r="E2192" s="113">
        <f>IFERROR(IF(Table10[[#This Row],[Year]]&gt;0,$E$1-Table10[[#This Row],[Year]],0),"")</f>
        <v>0</v>
      </c>
    </row>
    <row r="2193" spans="1:8">
      <c r="A2193" s="18">
        <v>3191</v>
      </c>
      <c r="B2193" s="186" t="s">
        <v>2322</v>
      </c>
      <c r="C2193" s="17" t="s">
        <v>112</v>
      </c>
      <c r="D2193" s="113">
        <f>IF(Table10[[#This Row],[Current Age]]&gt;19,"Men's",IF(E2193&gt;15,"U19",IF(E2193&gt;13,"U15",IF(E2193&gt;11,"U13",IF(E2193&gt;0,"U11",0)))))</f>
        <v>0</v>
      </c>
      <c r="E2193" s="113">
        <f>IFERROR(IF(Table10[[#This Row],[Year]]&gt;0,$E$1-Table10[[#This Row],[Year]],0),"")</f>
        <v>0</v>
      </c>
    </row>
    <row r="2194" spans="1:8">
      <c r="A2194" s="178">
        <v>3192</v>
      </c>
      <c r="B2194" s="185" t="s">
        <v>2323</v>
      </c>
      <c r="C2194" s="179" t="s">
        <v>112</v>
      </c>
      <c r="D2194" s="113">
        <f>IF(Table10[[#This Row],[Current Age]]&gt;19,"Men's",IF(E2194&gt;15,"U19",IF(E2194&gt;13,"U15",IF(E2194&gt;11,"U13",IF(E2194&gt;0,"U11",0)))))</f>
        <v>0</v>
      </c>
      <c r="E2194" s="113">
        <f>IFERROR(IF(Table10[[#This Row],[Year]]&gt;0,$E$1-Table10[[#This Row],[Year]],0),"")</f>
        <v>0</v>
      </c>
    </row>
    <row r="2195" spans="1:8">
      <c r="A2195" s="18">
        <v>3193</v>
      </c>
      <c r="B2195" s="186" t="s">
        <v>2324</v>
      </c>
      <c r="C2195" s="17" t="s">
        <v>112</v>
      </c>
      <c r="D2195" s="113">
        <f>IF(Table10[[#This Row],[Current Age]]&gt;19,"Men's",IF(E2195&gt;15,"U19",IF(E2195&gt;13,"U15",IF(E2195&gt;11,"U13",IF(E2195&gt;0,"U11",0)))))</f>
        <v>0</v>
      </c>
      <c r="E2195" s="113">
        <f>IFERROR(IF(Table10[[#This Row],[Year]]&gt;0,$E$1-Table10[[#This Row],[Year]],0),"")</f>
        <v>0</v>
      </c>
    </row>
    <row r="2196" spans="1:8">
      <c r="A2196" s="178">
        <v>3194</v>
      </c>
      <c r="B2196" s="185" t="s">
        <v>2325</v>
      </c>
      <c r="C2196" s="179" t="s">
        <v>160</v>
      </c>
      <c r="D2196" s="113">
        <f>IF(Table10[[#This Row],[Current Age]]&gt;19,"Men's",IF(E2196&gt;15,"U19",IF(E2196&gt;13,"U15",IF(E2196&gt;11,"U13",IF(E2196&gt;0,"U11",0)))))</f>
        <v>0</v>
      </c>
      <c r="E2196" s="113">
        <f>IFERROR(IF(Table10[[#This Row],[Year]]&gt;0,$E$1-Table10[[#This Row],[Year]],0),"")</f>
        <v>0</v>
      </c>
    </row>
    <row r="2197" spans="1:8">
      <c r="A2197" s="18">
        <v>3195</v>
      </c>
      <c r="B2197" s="186" t="s">
        <v>2326</v>
      </c>
      <c r="C2197" s="17" t="s">
        <v>160</v>
      </c>
      <c r="D2197" s="113">
        <f>IF(Table10[[#This Row],[Current Age]]&gt;19,"Men's",IF(E2197&gt;15,"U19",IF(E2197&gt;13,"U15",IF(E2197&gt;11,"U13",IF(E2197&gt;0,"U11",0)))))</f>
        <v>0</v>
      </c>
      <c r="E2197" s="113">
        <f>IFERROR(IF(Table10[[#This Row],[Year]]&gt;0,$E$1-Table10[[#This Row],[Year]],0),"")</f>
        <v>0</v>
      </c>
    </row>
    <row r="2198" spans="1:8">
      <c r="A2198" s="178">
        <v>3196</v>
      </c>
      <c r="B2198" s="185" t="s">
        <v>2327</v>
      </c>
      <c r="C2198" s="179" t="s">
        <v>160</v>
      </c>
      <c r="D2198" s="113">
        <f>IF(Table10[[#This Row],[Current Age]]&gt;19,"Men's",IF(E2198&gt;15,"U19",IF(E2198&gt;13,"U15",IF(E2198&gt;11,"U13",IF(E2198&gt;0,"U11",0)))))</f>
        <v>0</v>
      </c>
      <c r="E2198" s="113">
        <f>IFERROR(IF(Table10[[#This Row],[Year]]&gt;0,$E$1-Table10[[#This Row],[Year]],0),"")</f>
        <v>0</v>
      </c>
    </row>
    <row r="2199" spans="1:8">
      <c r="A2199" s="18">
        <v>3197</v>
      </c>
      <c r="B2199" s="186" t="s">
        <v>2328</v>
      </c>
      <c r="C2199" s="17" t="s">
        <v>68</v>
      </c>
      <c r="D2199" s="113">
        <f>IF(Table10[[#This Row],[Current Age]]&gt;19,"Men's",IF(E2199&gt;15,"U19",IF(E2199&gt;13,"U15",IF(E2199&gt;11,"U13",IF(E2199&gt;0,"U11",0)))))</f>
        <v>0</v>
      </c>
      <c r="E2199" s="113">
        <f>IFERROR(IF(Table10[[#This Row],[Year]]&gt;0,$E$1-Table10[[#This Row],[Year]],0),"")</f>
        <v>0</v>
      </c>
    </row>
    <row r="2200" spans="1:8">
      <c r="A2200" s="178">
        <v>3198</v>
      </c>
      <c r="B2200" s="185" t="s">
        <v>2329</v>
      </c>
      <c r="C2200" s="179" t="s">
        <v>68</v>
      </c>
      <c r="D2200" s="113">
        <f>IF(Table10[[#This Row],[Current Age]]&gt;19,"Men's",IF(E2200&gt;15,"U19",IF(E2200&gt;13,"U15",IF(E2200&gt;11,"U13",IF(E2200&gt;0,"U11",0)))))</f>
        <v>0</v>
      </c>
      <c r="E2200" s="113">
        <f>IFERROR(IF(Table10[[#This Row],[Year]]&gt;0,$E$1-Table10[[#This Row],[Year]],0),"")</f>
        <v>0</v>
      </c>
    </row>
    <row r="2201" spans="1:8">
      <c r="A2201" s="18">
        <v>3199</v>
      </c>
      <c r="B2201" s="186" t="s">
        <v>2330</v>
      </c>
      <c r="C2201" s="17" t="s">
        <v>149</v>
      </c>
      <c r="D2201" s="113">
        <f>IF(Table10[[#This Row],[Current Age]]&gt;19,"Men's",IF(E2201&gt;15,"U19",IF(E2201&gt;13,"U15",IF(E2201&gt;11,"U13",IF(E2201&gt;0,"U11",0)))))</f>
        <v>0</v>
      </c>
      <c r="E2201" s="113">
        <f>IFERROR(IF(Table10[[#This Row],[Year]]&gt;0,$E$1-Table10[[#This Row],[Year]],0),"")</f>
        <v>0</v>
      </c>
    </row>
    <row r="2202" spans="1:8">
      <c r="A2202" s="178">
        <v>3200</v>
      </c>
      <c r="B2202" s="185" t="s">
        <v>2331</v>
      </c>
      <c r="C2202" s="179" t="s">
        <v>149</v>
      </c>
      <c r="D2202" s="113">
        <f>IF(Table10[[#This Row],[Current Age]]&gt;19,"Men's",IF(E2202&gt;15,"U19",IF(E2202&gt;13,"U15",IF(E2202&gt;11,"U13",IF(E2202&gt;0,"U11",0)))))</f>
        <v>0</v>
      </c>
      <c r="E2202" s="113">
        <f>IFERROR(IF(Table10[[#This Row],[Year]]&gt;0,$E$1-Table10[[#This Row],[Year]],0),"")</f>
        <v>0</v>
      </c>
    </row>
    <row r="2203" spans="1:8">
      <c r="A2203" s="18">
        <v>3201</v>
      </c>
      <c r="B2203" s="186" t="s">
        <v>2332</v>
      </c>
      <c r="C2203" s="17" t="s">
        <v>109</v>
      </c>
      <c r="D2203" s="113">
        <f>IF(Table10[[#This Row],[Current Age]]&gt;19,"Men's",IF(E2203&gt;15,"U19",IF(E2203&gt;13,"U15",IF(E2203&gt;11,"U13",IF(E2203&gt;0,"U11",0)))))</f>
        <v>0</v>
      </c>
      <c r="E2203" s="113">
        <f>IFERROR(IF(Table10[[#This Row],[Year]]&gt;0,$E$1-Table10[[#This Row],[Year]],0),"")</f>
        <v>0</v>
      </c>
    </row>
    <row r="2204" spans="1:8">
      <c r="A2204" s="178">
        <v>3202</v>
      </c>
      <c r="B2204" s="185" t="s">
        <v>2333</v>
      </c>
      <c r="C2204" s="179" t="s">
        <v>109</v>
      </c>
      <c r="D2204" s="113">
        <f>IF(Table10[[#This Row],[Current Age]]&gt;19,"Men's",IF(E2204&gt;15,"U19",IF(E2204&gt;13,"U15",IF(E2204&gt;11,"U13",IF(E2204&gt;0,"U11",0)))))</f>
        <v>0</v>
      </c>
      <c r="E2204" s="113">
        <f>IFERROR(IF(Table10[[#This Row],[Year]]&gt;0,$E$1-Table10[[#This Row],[Year]],0),"")</f>
        <v>0</v>
      </c>
    </row>
    <row r="2205" spans="1:8">
      <c r="A2205" s="18">
        <v>3203</v>
      </c>
      <c r="B2205" s="186" t="s">
        <v>2334</v>
      </c>
      <c r="C2205" s="17" t="s">
        <v>68</v>
      </c>
      <c r="D2205" s="113" t="str">
        <f>IF(Table10[[#This Row],[Current Age]]&gt;19,"Men's",IF(E2205&gt;15,"U19",IF(E2205&gt;13,"U15",IF(E2205&gt;11,"U13",IF(E2205&gt;0,"U11",0)))))</f>
        <v>Men's</v>
      </c>
      <c r="E2205" s="113">
        <f>IFERROR(IF(Table10[[#This Row],[Year]]&gt;0,$E$1-Table10[[#This Row],[Year]],0),"")</f>
        <v>76</v>
      </c>
      <c r="F2205" s="188">
        <v>1949</v>
      </c>
      <c r="G2205" s="188">
        <v>10</v>
      </c>
      <c r="H2205" s="188">
        <v>13</v>
      </c>
    </row>
    <row r="2206" spans="1:8">
      <c r="A2206" s="178">
        <v>3204</v>
      </c>
      <c r="B2206" s="185" t="s">
        <v>2335</v>
      </c>
      <c r="C2206" s="179" t="s">
        <v>68</v>
      </c>
      <c r="D2206" s="113">
        <f>IF(Table10[[#This Row],[Current Age]]&gt;19,"Men's",IF(E2206&gt;15,"U19",IF(E2206&gt;13,"U15",IF(E2206&gt;11,"U13",IF(E2206&gt;0,"U11",0)))))</f>
        <v>0</v>
      </c>
      <c r="E2206" s="113">
        <f>IFERROR(IF(Table10[[#This Row],[Year]]&gt;0,$E$1-Table10[[#This Row],[Year]],0),"")</f>
        <v>0</v>
      </c>
    </row>
    <row r="2207" spans="1:8">
      <c r="A2207" s="18">
        <v>3205</v>
      </c>
      <c r="B2207" s="186" t="s">
        <v>2336</v>
      </c>
      <c r="C2207" s="17" t="s">
        <v>259</v>
      </c>
      <c r="D2207" s="113">
        <f>IF(Table10[[#This Row],[Current Age]]&gt;19,"Men's",IF(E2207&gt;15,"U19",IF(E2207&gt;13,"U15",IF(E2207&gt;11,"U13",IF(E2207&gt;0,"U11",0)))))</f>
        <v>0</v>
      </c>
      <c r="E2207" s="113">
        <f>IFERROR(IF(Table10[[#This Row],[Year]]&gt;0,$E$1-Table10[[#This Row],[Year]],0),"")</f>
        <v>0</v>
      </c>
    </row>
    <row r="2208" spans="1:8">
      <c r="A2208" s="178">
        <v>3206</v>
      </c>
      <c r="B2208" s="185" t="s">
        <v>2337</v>
      </c>
      <c r="C2208" s="179" t="s">
        <v>259</v>
      </c>
      <c r="D2208" s="113">
        <f>IF(Table10[[#This Row],[Current Age]]&gt;19,"Men's",IF(E2208&gt;15,"U19",IF(E2208&gt;13,"U15",IF(E2208&gt;11,"U13",IF(E2208&gt;0,"U11",0)))))</f>
        <v>0</v>
      </c>
      <c r="E2208" s="113">
        <f>IFERROR(IF(Table10[[#This Row],[Year]]&gt;0,$E$1-Table10[[#This Row],[Year]],0),"")</f>
        <v>0</v>
      </c>
    </row>
    <row r="2209" spans="1:8">
      <c r="A2209" s="18">
        <v>3207</v>
      </c>
      <c r="B2209" s="186" t="s">
        <v>2338</v>
      </c>
      <c r="C2209" s="17" t="s">
        <v>160</v>
      </c>
      <c r="D2209" s="113">
        <f>IF(Table10[[#This Row],[Current Age]]&gt;19,"Men's",IF(E2209&gt;15,"U19",IF(E2209&gt;13,"U15",IF(E2209&gt;11,"U13",IF(E2209&gt;0,"U11",0)))))</f>
        <v>0</v>
      </c>
      <c r="E2209" s="113">
        <f>IFERROR(IF(Table10[[#This Row],[Year]]&gt;0,$E$1-Table10[[#This Row],[Year]],0),"")</f>
        <v>0</v>
      </c>
    </row>
    <row r="2210" spans="1:8">
      <c r="A2210" s="178">
        <v>3208</v>
      </c>
      <c r="B2210" s="185" t="s">
        <v>2339</v>
      </c>
      <c r="C2210" s="179" t="s">
        <v>160</v>
      </c>
      <c r="D2210" s="113">
        <f>IF(Table10[[#This Row],[Current Age]]&gt;19,"Men's",IF(E2210&gt;15,"U19",IF(E2210&gt;13,"U15",IF(E2210&gt;11,"U13",IF(E2210&gt;0,"U11",0)))))</f>
        <v>0</v>
      </c>
      <c r="E2210" s="113">
        <f>IFERROR(IF(Table10[[#This Row],[Year]]&gt;0,$E$1-Table10[[#This Row],[Year]],0),"")</f>
        <v>0</v>
      </c>
    </row>
    <row r="2211" spans="1:8">
      <c r="A2211" s="18">
        <v>3209</v>
      </c>
      <c r="B2211" s="186" t="s">
        <v>2340</v>
      </c>
      <c r="C2211" s="17" t="s">
        <v>160</v>
      </c>
      <c r="D2211" s="113">
        <f>IF(Table10[[#This Row],[Current Age]]&gt;19,"Men's",IF(E2211&gt;15,"U19",IF(E2211&gt;13,"U15",IF(E2211&gt;11,"U13",IF(E2211&gt;0,"U11",0)))))</f>
        <v>0</v>
      </c>
      <c r="E2211" s="113">
        <f>IFERROR(IF(Table10[[#This Row],[Year]]&gt;0,$E$1-Table10[[#This Row],[Year]],0),"")</f>
        <v>0</v>
      </c>
    </row>
    <row r="2212" spans="1:8">
      <c r="A2212" s="178">
        <v>3210</v>
      </c>
      <c r="B2212" s="185" t="s">
        <v>2341</v>
      </c>
      <c r="C2212" s="179" t="s">
        <v>234</v>
      </c>
      <c r="D2212" s="113">
        <f>IF(Table10[[#This Row],[Current Age]]&gt;19,"Men's",IF(E2212&gt;15,"U19",IF(E2212&gt;13,"U15",IF(E2212&gt;11,"U13",IF(E2212&gt;0,"U11",0)))))</f>
        <v>0</v>
      </c>
      <c r="E2212" s="113">
        <f>IFERROR(IF(Table10[[#This Row],[Year]]&gt;0,$E$1-Table10[[#This Row],[Year]],0),"")</f>
        <v>0</v>
      </c>
    </row>
    <row r="2213" spans="1:8">
      <c r="A2213" s="18">
        <v>3211</v>
      </c>
      <c r="B2213" s="186" t="s">
        <v>2342</v>
      </c>
      <c r="C2213" s="17" t="s">
        <v>234</v>
      </c>
      <c r="D2213" s="113">
        <f>IF(Table10[[#This Row],[Current Age]]&gt;19,"Men's",IF(E2213&gt;15,"U19",IF(E2213&gt;13,"U15",IF(E2213&gt;11,"U13",IF(E2213&gt;0,"U11",0)))))</f>
        <v>0</v>
      </c>
      <c r="E2213" s="113">
        <f>IFERROR(IF(Table10[[#This Row],[Year]]&gt;0,$E$1-Table10[[#This Row],[Year]],0),"")</f>
        <v>0</v>
      </c>
    </row>
    <row r="2214" spans="1:8">
      <c r="A2214" s="178">
        <v>3212</v>
      </c>
      <c r="B2214" s="185" t="s">
        <v>2343</v>
      </c>
      <c r="C2214" s="179" t="s">
        <v>171</v>
      </c>
      <c r="D2214" s="113">
        <f>IF(Table10[[#This Row],[Current Age]]&gt;19,"Men's",IF(E2214&gt;15,"U19",IF(E2214&gt;13,"U15",IF(E2214&gt;11,"U13",IF(E2214&gt;0,"U11",0)))))</f>
        <v>0</v>
      </c>
      <c r="E2214" s="113">
        <f>IFERROR(IF(Table10[[#This Row],[Year]]&gt;0,$E$1-Table10[[#This Row],[Year]],0),"")</f>
        <v>0</v>
      </c>
    </row>
    <row r="2215" spans="1:8">
      <c r="A2215" s="18">
        <v>3213</v>
      </c>
      <c r="B2215" s="186" t="s">
        <v>2344</v>
      </c>
      <c r="C2215" s="17" t="s">
        <v>2345</v>
      </c>
      <c r="D2215" s="113">
        <f>IF(Table10[[#This Row],[Current Age]]&gt;19,"Men's",IF(E2215&gt;15,"U19",IF(E2215&gt;13,"U15",IF(E2215&gt;11,"U13",IF(E2215&gt;0,"U11",0)))))</f>
        <v>0</v>
      </c>
      <c r="E2215" s="113">
        <f>IFERROR(IF(Table10[[#This Row],[Year]]&gt;0,$E$1-Table10[[#This Row],[Year]],0),"")</f>
        <v>0</v>
      </c>
    </row>
    <row r="2216" spans="1:8">
      <c r="A2216" s="178">
        <v>3214</v>
      </c>
      <c r="B2216" s="185" t="s">
        <v>2346</v>
      </c>
      <c r="C2216" s="179" t="s">
        <v>210</v>
      </c>
      <c r="D2216" s="113">
        <f>IF(Table10[[#This Row],[Current Age]]&gt;19,"Men's",IF(E2216&gt;15,"U19",IF(E2216&gt;13,"U15",IF(E2216&gt;11,"U13",IF(E2216&gt;0,"U11",0)))))</f>
        <v>0</v>
      </c>
      <c r="E2216" s="113">
        <f>IFERROR(IF(Table10[[#This Row],[Year]]&gt;0,$E$1-Table10[[#This Row],[Year]],0),"")</f>
        <v>0</v>
      </c>
    </row>
    <row r="2217" spans="1:8">
      <c r="A2217" s="18">
        <v>3215</v>
      </c>
      <c r="B2217" s="186" t="s">
        <v>2347</v>
      </c>
      <c r="C2217" s="17" t="s">
        <v>210</v>
      </c>
      <c r="D2217" s="113">
        <f>IF(Table10[[#This Row],[Current Age]]&gt;19,"Men's",IF(E2217&gt;15,"U19",IF(E2217&gt;13,"U15",IF(E2217&gt;11,"U13",IF(E2217&gt;0,"U11",0)))))</f>
        <v>0</v>
      </c>
      <c r="E2217" s="113">
        <f>IFERROR(IF(Table10[[#This Row],[Year]]&gt;0,$E$1-Table10[[#This Row],[Year]],0),"")</f>
        <v>0</v>
      </c>
    </row>
    <row r="2218" spans="1:8">
      <c r="A2218" s="178">
        <v>3216</v>
      </c>
      <c r="B2218" s="185" t="s">
        <v>2348</v>
      </c>
      <c r="C2218" s="179" t="s">
        <v>25</v>
      </c>
      <c r="D2218" s="113" t="str">
        <f>IF(Table10[[#This Row],[Current Age]]&gt;19,"Men's",IF(E2218&gt;15,"U19",IF(E2218&gt;13,"U15",IF(E2218&gt;11,"U13",IF(E2218&gt;0,"U11",0)))))</f>
        <v>U15</v>
      </c>
      <c r="E2218" s="113">
        <f>IFERROR(IF(Table10[[#This Row],[Year]]&gt;0,$E$1-Table10[[#This Row],[Year]],0),"")</f>
        <v>14</v>
      </c>
      <c r="F2218" s="113">
        <v>2011</v>
      </c>
      <c r="G2218" s="113">
        <v>6</v>
      </c>
      <c r="H2218" s="113">
        <v>27</v>
      </c>
    </row>
    <row r="2219" spans="1:8">
      <c r="A2219" s="18">
        <v>3217</v>
      </c>
      <c r="B2219" s="186" t="s">
        <v>2349</v>
      </c>
      <c r="C2219" s="17" t="s">
        <v>2284</v>
      </c>
      <c r="D2219" s="113">
        <f>IF(Table10[[#This Row],[Current Age]]&gt;19,"Men's",IF(E2219&gt;15,"U19",IF(E2219&gt;13,"U15",IF(E2219&gt;11,"U13",IF(E2219&gt;0,"U11",0)))))</f>
        <v>0</v>
      </c>
      <c r="E2219" s="113">
        <f>IFERROR(IF(Table10[[#This Row],[Year]]&gt;0,$E$1-Table10[[#This Row],[Year]],0),"")</f>
        <v>0</v>
      </c>
    </row>
    <row r="2220" spans="1:8">
      <c r="A2220" s="178">
        <v>3218</v>
      </c>
      <c r="B2220" s="185" t="s">
        <v>2350</v>
      </c>
      <c r="C2220" s="179" t="s">
        <v>149</v>
      </c>
      <c r="D2220" s="113">
        <f>IF(Table10[[#This Row],[Current Age]]&gt;19,"Men's",IF(E2220&gt;15,"U19",IF(E2220&gt;13,"U15",IF(E2220&gt;11,"U13",IF(E2220&gt;0,"U11",0)))))</f>
        <v>0</v>
      </c>
      <c r="E2220" s="113">
        <f>IFERROR(IF(Table10[[#This Row],[Year]]&gt;0,$E$1-Table10[[#This Row],[Year]],0),"")</f>
        <v>0</v>
      </c>
    </row>
    <row r="2221" spans="1:8">
      <c r="A2221" s="18">
        <v>3219</v>
      </c>
      <c r="B2221" s="186" t="s">
        <v>2351</v>
      </c>
      <c r="C2221" s="17" t="s">
        <v>149</v>
      </c>
      <c r="D2221" s="113">
        <f>IF(Table10[[#This Row],[Current Age]]&gt;19,"Men's",IF(E2221&gt;15,"U19",IF(E2221&gt;13,"U15",IF(E2221&gt;11,"U13",IF(E2221&gt;0,"U11",0)))))</f>
        <v>0</v>
      </c>
      <c r="E2221" s="113">
        <f>IFERROR(IF(Table10[[#This Row],[Year]]&gt;0,$E$1-Table10[[#This Row],[Year]],0),"")</f>
        <v>0</v>
      </c>
    </row>
    <row r="2222" spans="1:8">
      <c r="A2222" s="178">
        <v>3220</v>
      </c>
      <c r="B2222" s="185" t="s">
        <v>2352</v>
      </c>
      <c r="C2222" s="179" t="s">
        <v>101</v>
      </c>
      <c r="D2222" s="113">
        <f>IF(Table10[[#This Row],[Current Age]]&gt;19,"Men's",IF(E2222&gt;15,"U19",IF(E2222&gt;13,"U15",IF(E2222&gt;11,"U13",IF(E2222&gt;0,"U11",0)))))</f>
        <v>0</v>
      </c>
      <c r="E2222" s="113">
        <f>IFERROR(IF(Table10[[#This Row],[Year]]&gt;0,$E$1-Table10[[#This Row],[Year]],0),"")</f>
        <v>0</v>
      </c>
    </row>
    <row r="2223" spans="1:8">
      <c r="A2223" s="18">
        <v>3221</v>
      </c>
      <c r="B2223" s="186" t="s">
        <v>2353</v>
      </c>
      <c r="C2223" s="17" t="s">
        <v>101</v>
      </c>
      <c r="D2223" s="113">
        <f>IF(Table10[[#This Row],[Current Age]]&gt;19,"Men's",IF(E2223&gt;15,"U19",IF(E2223&gt;13,"U15",IF(E2223&gt;11,"U13",IF(E2223&gt;0,"U11",0)))))</f>
        <v>0</v>
      </c>
      <c r="E2223" s="113">
        <f>IFERROR(IF(Table10[[#This Row],[Year]]&gt;0,$E$1-Table10[[#This Row],[Year]],0),"")</f>
        <v>0</v>
      </c>
    </row>
    <row r="2224" spans="1:8">
      <c r="A2224" s="178">
        <v>3222</v>
      </c>
      <c r="B2224" s="185" t="s">
        <v>2354</v>
      </c>
      <c r="C2224" s="179" t="s">
        <v>101</v>
      </c>
      <c r="D2224" s="113">
        <f>IF(Table10[[#This Row],[Current Age]]&gt;19,"Men's",IF(E2224&gt;15,"U19",IF(E2224&gt;13,"U15",IF(E2224&gt;11,"U13",IF(E2224&gt;0,"U11",0)))))</f>
        <v>0</v>
      </c>
      <c r="E2224" s="113">
        <f>IFERROR(IF(Table10[[#This Row],[Year]]&gt;0,$E$1-Table10[[#This Row],[Year]],0),"")</f>
        <v>0</v>
      </c>
    </row>
    <row r="2225" spans="1:5">
      <c r="A2225" s="18">
        <v>3223</v>
      </c>
      <c r="B2225" s="186" t="s">
        <v>2355</v>
      </c>
      <c r="C2225" s="17" t="s">
        <v>101</v>
      </c>
      <c r="D2225" s="113">
        <f>IF(Table10[[#This Row],[Current Age]]&gt;19,"Men's",IF(E2225&gt;15,"U19",IF(E2225&gt;13,"U15",IF(E2225&gt;11,"U13",IF(E2225&gt;0,"U11",0)))))</f>
        <v>0</v>
      </c>
      <c r="E2225" s="113">
        <f>IFERROR(IF(Table10[[#This Row],[Year]]&gt;0,$E$1-Table10[[#This Row],[Year]],0),"")</f>
        <v>0</v>
      </c>
    </row>
    <row r="2226" spans="1:5">
      <c r="A2226" s="178">
        <v>3224</v>
      </c>
      <c r="B2226" s="185" t="s">
        <v>2356</v>
      </c>
      <c r="C2226" s="179" t="s">
        <v>101</v>
      </c>
      <c r="D2226" s="113">
        <f>IF(Table10[[#This Row],[Current Age]]&gt;19,"Men's",IF(E2226&gt;15,"U19",IF(E2226&gt;13,"U15",IF(E2226&gt;11,"U13",IF(E2226&gt;0,"U11",0)))))</f>
        <v>0</v>
      </c>
      <c r="E2226" s="113">
        <f>IFERROR(IF(Table10[[#This Row],[Year]]&gt;0,$E$1-Table10[[#This Row],[Year]],0),"")</f>
        <v>0</v>
      </c>
    </row>
    <row r="2227" spans="1:5">
      <c r="A2227" s="18">
        <v>3225</v>
      </c>
      <c r="B2227" s="186" t="s">
        <v>2357</v>
      </c>
      <c r="C2227" s="17" t="s">
        <v>101</v>
      </c>
      <c r="D2227" s="113">
        <f>IF(Table10[[#This Row],[Current Age]]&gt;19,"Men's",IF(E2227&gt;15,"U19",IF(E2227&gt;13,"U15",IF(E2227&gt;11,"U13",IF(E2227&gt;0,"U11",0)))))</f>
        <v>0</v>
      </c>
      <c r="E2227" s="113">
        <f>IFERROR(IF(Table10[[#This Row],[Year]]&gt;0,$E$1-Table10[[#This Row],[Year]],0),"")</f>
        <v>0</v>
      </c>
    </row>
    <row r="2228" spans="1:5">
      <c r="A2228" s="178">
        <v>3226</v>
      </c>
      <c r="B2228" s="185" t="s">
        <v>2358</v>
      </c>
      <c r="C2228" s="179" t="s">
        <v>101</v>
      </c>
      <c r="D2228" s="113">
        <f>IF(Table10[[#This Row],[Current Age]]&gt;19,"Men's",IF(E2228&gt;15,"U19",IF(E2228&gt;13,"U15",IF(E2228&gt;11,"U13",IF(E2228&gt;0,"U11",0)))))</f>
        <v>0</v>
      </c>
      <c r="E2228" s="113">
        <f>IFERROR(IF(Table10[[#This Row],[Year]]&gt;0,$E$1-Table10[[#This Row],[Year]],0),"")</f>
        <v>0</v>
      </c>
    </row>
    <row r="2229" spans="1:5">
      <c r="A2229" s="18">
        <v>3227</v>
      </c>
      <c r="B2229" s="186" t="s">
        <v>2359</v>
      </c>
      <c r="C2229" s="17" t="s">
        <v>101</v>
      </c>
      <c r="D2229" s="113">
        <f>IF(Table10[[#This Row],[Current Age]]&gt;19,"Men's",IF(E2229&gt;15,"U19",IF(E2229&gt;13,"U15",IF(E2229&gt;11,"U13",IF(E2229&gt;0,"U11",0)))))</f>
        <v>0</v>
      </c>
      <c r="E2229" s="113">
        <f>IFERROR(IF(Table10[[#This Row],[Year]]&gt;0,$E$1-Table10[[#This Row],[Year]],0),"")</f>
        <v>0</v>
      </c>
    </row>
    <row r="2230" spans="1:5">
      <c r="A2230" s="178">
        <v>3228</v>
      </c>
      <c r="B2230" s="185" t="s">
        <v>2360</v>
      </c>
      <c r="C2230" s="179" t="s">
        <v>101</v>
      </c>
      <c r="D2230" s="113">
        <f>IF(Table10[[#This Row],[Current Age]]&gt;19,"Men's",IF(E2230&gt;15,"U19",IF(E2230&gt;13,"U15",IF(E2230&gt;11,"U13",IF(E2230&gt;0,"U11",0)))))</f>
        <v>0</v>
      </c>
      <c r="E2230" s="113">
        <f>IFERROR(IF(Table10[[#This Row],[Year]]&gt;0,$E$1-Table10[[#This Row],[Year]],0),"")</f>
        <v>0</v>
      </c>
    </row>
    <row r="2231" spans="1:5">
      <c r="A2231" s="18">
        <v>3229</v>
      </c>
      <c r="B2231" s="186" t="s">
        <v>2361</v>
      </c>
      <c r="C2231" s="17" t="s">
        <v>101</v>
      </c>
      <c r="D2231" s="113">
        <f>IF(Table10[[#This Row],[Current Age]]&gt;19,"Men's",IF(E2231&gt;15,"U19",IF(E2231&gt;13,"U15",IF(E2231&gt;11,"U13",IF(E2231&gt;0,"U11",0)))))</f>
        <v>0</v>
      </c>
      <c r="E2231" s="113">
        <f>IFERROR(IF(Table10[[#This Row],[Year]]&gt;0,$E$1-Table10[[#This Row],[Year]],0),"")</f>
        <v>0</v>
      </c>
    </row>
    <row r="2232" spans="1:5">
      <c r="A2232" s="178">
        <v>3230</v>
      </c>
      <c r="B2232" s="185" t="s">
        <v>2362</v>
      </c>
      <c r="C2232" s="179" t="s">
        <v>101</v>
      </c>
      <c r="D2232" s="113">
        <f>IF(Table10[[#This Row],[Current Age]]&gt;19,"Men's",IF(E2232&gt;15,"U19",IF(E2232&gt;13,"U15",IF(E2232&gt;11,"U13",IF(E2232&gt;0,"U11",0)))))</f>
        <v>0</v>
      </c>
      <c r="E2232" s="113">
        <f>IFERROR(IF(Table10[[#This Row],[Year]]&gt;0,$E$1-Table10[[#This Row],[Year]],0),"")</f>
        <v>0</v>
      </c>
    </row>
    <row r="2233" spans="1:5">
      <c r="A2233" s="18">
        <v>3231</v>
      </c>
      <c r="B2233" s="186" t="s">
        <v>2363</v>
      </c>
      <c r="C2233" s="17" t="s">
        <v>101</v>
      </c>
      <c r="D2233" s="113">
        <f>IF(Table10[[#This Row],[Current Age]]&gt;19,"Men's",IF(E2233&gt;15,"U19",IF(E2233&gt;13,"U15",IF(E2233&gt;11,"U13",IF(E2233&gt;0,"U11",0)))))</f>
        <v>0</v>
      </c>
      <c r="E2233" s="113">
        <f>IFERROR(IF(Table10[[#This Row],[Year]]&gt;0,$E$1-Table10[[#This Row],[Year]],0),"")</f>
        <v>0</v>
      </c>
    </row>
    <row r="2234" spans="1:5">
      <c r="A2234" s="178">
        <v>3232</v>
      </c>
      <c r="B2234" s="185" t="s">
        <v>2364</v>
      </c>
      <c r="C2234" s="179" t="s">
        <v>2365</v>
      </c>
      <c r="D2234" s="113">
        <f>IF(Table10[[#This Row],[Current Age]]&gt;19,"Men's",IF(E2234&gt;15,"U19",IF(E2234&gt;13,"U15",IF(E2234&gt;11,"U13",IF(E2234&gt;0,"U11",0)))))</f>
        <v>0</v>
      </c>
      <c r="E2234" s="113">
        <f>IFERROR(IF(Table10[[#This Row],[Year]]&gt;0,$E$1-Table10[[#This Row],[Year]],0),"")</f>
        <v>0</v>
      </c>
    </row>
    <row r="2235" spans="1:5">
      <c r="A2235" s="18">
        <v>3233</v>
      </c>
      <c r="B2235" s="186" t="s">
        <v>2366</v>
      </c>
      <c r="C2235" s="17" t="s">
        <v>210</v>
      </c>
      <c r="D2235" s="113">
        <f>IF(Table10[[#This Row],[Current Age]]&gt;19,"Men's",IF(E2235&gt;15,"U19",IF(E2235&gt;13,"U15",IF(E2235&gt;11,"U13",IF(E2235&gt;0,"U11",0)))))</f>
        <v>0</v>
      </c>
      <c r="E2235" s="113">
        <f>IFERROR(IF(Table10[[#This Row],[Year]]&gt;0,$E$1-Table10[[#This Row],[Year]],0),"")</f>
        <v>0</v>
      </c>
    </row>
    <row r="2236" spans="1:5">
      <c r="A2236" s="178">
        <v>3234</v>
      </c>
      <c r="B2236" s="185" t="s">
        <v>2367</v>
      </c>
      <c r="C2236" s="179" t="s">
        <v>101</v>
      </c>
      <c r="D2236" s="113">
        <f>IF(Table10[[#This Row],[Current Age]]&gt;19,"Men's",IF(E2236&gt;15,"U19",IF(E2236&gt;13,"U15",IF(E2236&gt;11,"U13",IF(E2236&gt;0,"U11",0)))))</f>
        <v>0</v>
      </c>
      <c r="E2236" s="113">
        <f>IFERROR(IF(Table10[[#This Row],[Year]]&gt;0,$E$1-Table10[[#This Row],[Year]],0),"")</f>
        <v>0</v>
      </c>
    </row>
    <row r="2237" spans="1:5">
      <c r="A2237" s="18">
        <v>3235</v>
      </c>
      <c r="B2237" s="186" t="s">
        <v>2368</v>
      </c>
      <c r="C2237" s="17" t="s">
        <v>101</v>
      </c>
      <c r="D2237" s="113">
        <f>IF(Table10[[#This Row],[Current Age]]&gt;19,"Men's",IF(E2237&gt;15,"U19",IF(E2237&gt;13,"U15",IF(E2237&gt;11,"U13",IF(E2237&gt;0,"U11",0)))))</f>
        <v>0</v>
      </c>
      <c r="E2237" s="113">
        <f>IFERROR(IF(Table10[[#This Row],[Year]]&gt;0,$E$1-Table10[[#This Row],[Year]],0),"")</f>
        <v>0</v>
      </c>
    </row>
    <row r="2238" spans="1:5">
      <c r="A2238" s="178">
        <v>3236</v>
      </c>
      <c r="B2238" s="185" t="s">
        <v>2369</v>
      </c>
      <c r="C2238" s="179" t="s">
        <v>101</v>
      </c>
      <c r="D2238" s="113">
        <f>IF(Table10[[#This Row],[Current Age]]&gt;19,"Men's",IF(E2238&gt;15,"U19",IF(E2238&gt;13,"U15",IF(E2238&gt;11,"U13",IF(E2238&gt;0,"U11",0)))))</f>
        <v>0</v>
      </c>
      <c r="E2238" s="113">
        <f>IFERROR(IF(Table10[[#This Row],[Year]]&gt;0,$E$1-Table10[[#This Row],[Year]],0),"")</f>
        <v>0</v>
      </c>
    </row>
    <row r="2239" spans="1:5">
      <c r="A2239" s="18">
        <v>3237</v>
      </c>
      <c r="B2239" s="186" t="s">
        <v>2370</v>
      </c>
      <c r="C2239" s="17" t="s">
        <v>101</v>
      </c>
      <c r="D2239" s="113">
        <f>IF(Table10[[#This Row],[Current Age]]&gt;19,"Men's",IF(E2239&gt;15,"U19",IF(E2239&gt;13,"U15",IF(E2239&gt;11,"U13",IF(E2239&gt;0,"U11",0)))))</f>
        <v>0</v>
      </c>
      <c r="E2239" s="113">
        <f>IFERROR(IF(Table10[[#This Row],[Year]]&gt;0,$E$1-Table10[[#This Row],[Year]],0),"")</f>
        <v>0</v>
      </c>
    </row>
    <row r="2240" spans="1:5">
      <c r="A2240" s="178">
        <v>3238</v>
      </c>
      <c r="B2240" s="185" t="s">
        <v>2371</v>
      </c>
      <c r="C2240" s="179" t="s">
        <v>101</v>
      </c>
      <c r="D2240" s="113">
        <f>IF(Table10[[#This Row],[Current Age]]&gt;19,"Men's",IF(E2240&gt;15,"U19",IF(E2240&gt;13,"U15",IF(E2240&gt;11,"U13",IF(E2240&gt;0,"U11",0)))))</f>
        <v>0</v>
      </c>
      <c r="E2240" s="113">
        <f>IFERROR(IF(Table10[[#This Row],[Year]]&gt;0,$E$1-Table10[[#This Row],[Year]],0),"")</f>
        <v>0</v>
      </c>
    </row>
    <row r="2241" spans="1:8">
      <c r="A2241" s="18">
        <v>3239</v>
      </c>
      <c r="B2241" s="186" t="s">
        <v>2372</v>
      </c>
      <c r="C2241" s="17" t="s">
        <v>101</v>
      </c>
      <c r="D2241" s="113">
        <f>IF(Table10[[#This Row],[Current Age]]&gt;19,"Men's",IF(E2241&gt;15,"U19",IF(E2241&gt;13,"U15",IF(E2241&gt;11,"U13",IF(E2241&gt;0,"U11",0)))))</f>
        <v>0</v>
      </c>
      <c r="E2241" s="113">
        <f>IFERROR(IF(Table10[[#This Row],[Year]]&gt;0,$E$1-Table10[[#This Row],[Year]],0),"")</f>
        <v>0</v>
      </c>
    </row>
    <row r="2242" spans="1:8">
      <c r="A2242" s="178">
        <v>3240</v>
      </c>
      <c r="B2242" s="185" t="s">
        <v>2373</v>
      </c>
      <c r="C2242" s="179" t="s">
        <v>101</v>
      </c>
      <c r="D2242" s="113">
        <f>IF(Table10[[#This Row],[Current Age]]&gt;19,"Men's",IF(E2242&gt;15,"U19",IF(E2242&gt;13,"U15",IF(E2242&gt;11,"U13",IF(E2242&gt;0,"U11",0)))))</f>
        <v>0</v>
      </c>
      <c r="E2242" s="113">
        <f>IFERROR(IF(Table10[[#This Row],[Year]]&gt;0,$E$1-Table10[[#This Row],[Year]],0),"")</f>
        <v>0</v>
      </c>
    </row>
    <row r="2243" spans="1:8">
      <c r="A2243" s="18">
        <v>3241</v>
      </c>
      <c r="B2243" s="186" t="s">
        <v>2374</v>
      </c>
      <c r="C2243" s="17" t="s">
        <v>101</v>
      </c>
      <c r="D2243" s="113">
        <f>IF(Table10[[#This Row],[Current Age]]&gt;19,"Men's",IF(E2243&gt;15,"U19",IF(E2243&gt;13,"U15",IF(E2243&gt;11,"U13",IF(E2243&gt;0,"U11",0)))))</f>
        <v>0</v>
      </c>
      <c r="E2243" s="113">
        <f>IFERROR(IF(Table10[[#This Row],[Year]]&gt;0,$E$1-Table10[[#This Row],[Year]],0),"")</f>
        <v>0</v>
      </c>
    </row>
    <row r="2244" spans="1:8">
      <c r="A2244" s="178">
        <v>3242</v>
      </c>
      <c r="B2244" s="185" t="s">
        <v>2375</v>
      </c>
      <c r="C2244" s="179" t="s">
        <v>154</v>
      </c>
      <c r="D2244" s="113">
        <f>IF(Table10[[#This Row],[Current Age]]&gt;19,"Men's",IF(E2244&gt;15,"U19",IF(E2244&gt;13,"U15",IF(E2244&gt;11,"U13",IF(E2244&gt;0,"U11",0)))))</f>
        <v>0</v>
      </c>
      <c r="E2244" s="113">
        <f>IFERROR(IF(Table10[[#This Row],[Year]]&gt;0,$E$1-Table10[[#This Row],[Year]],0),"")</f>
        <v>0</v>
      </c>
    </row>
    <row r="2245" spans="1:8">
      <c r="A2245" s="18">
        <v>3243</v>
      </c>
      <c r="B2245" s="186" t="s">
        <v>2376</v>
      </c>
      <c r="C2245" s="17" t="s">
        <v>154</v>
      </c>
      <c r="D2245" s="113" t="str">
        <f>IF(Table10[[#This Row],[Current Age]]&gt;19,"Men's",IF(E2245&gt;15,"U19",IF(E2245&gt;13,"U15",IF(E2245&gt;11,"U13",IF(E2245&gt;0,"U11",0)))))</f>
        <v>U19</v>
      </c>
      <c r="E2245" s="113">
        <f>IFERROR(IF(Table10[[#This Row],[Year]]&gt;0,$E$1-Table10[[#This Row],[Year]],0),"")</f>
        <v>17</v>
      </c>
      <c r="F2245" s="113">
        <v>2008</v>
      </c>
      <c r="G2245" s="113">
        <v>1</v>
      </c>
      <c r="H2245" s="113">
        <v>30</v>
      </c>
    </row>
    <row r="2246" spans="1:8">
      <c r="A2246" s="178">
        <v>3244</v>
      </c>
      <c r="B2246" s="185" t="s">
        <v>2377</v>
      </c>
      <c r="C2246" s="179" t="s">
        <v>101</v>
      </c>
      <c r="D2246" s="113">
        <f>IF(Table10[[#This Row],[Current Age]]&gt;19,"Men's",IF(E2246&gt;15,"U19",IF(E2246&gt;13,"U15",IF(E2246&gt;11,"U13",IF(E2246&gt;0,"U11",0)))))</f>
        <v>0</v>
      </c>
      <c r="E2246" s="113">
        <f>IFERROR(IF(Table10[[#This Row],[Year]]&gt;0,$E$1-Table10[[#This Row],[Year]],0),"")</f>
        <v>0</v>
      </c>
    </row>
    <row r="2247" spans="1:8">
      <c r="A2247" s="18">
        <v>3245</v>
      </c>
      <c r="B2247" s="186" t="s">
        <v>2378</v>
      </c>
      <c r="C2247" s="17" t="s">
        <v>101</v>
      </c>
      <c r="D2247" s="113">
        <f>IF(Table10[[#This Row],[Current Age]]&gt;19,"Men's",IF(E2247&gt;15,"U19",IF(E2247&gt;13,"U15",IF(E2247&gt;11,"U13",IF(E2247&gt;0,"U11",0)))))</f>
        <v>0</v>
      </c>
      <c r="E2247" s="113">
        <f>IFERROR(IF(Table10[[#This Row],[Year]]&gt;0,$E$1-Table10[[#This Row],[Year]],0),"")</f>
        <v>0</v>
      </c>
    </row>
    <row r="2248" spans="1:8">
      <c r="A2248" s="178">
        <v>3246</v>
      </c>
      <c r="B2248" s="185" t="s">
        <v>2379</v>
      </c>
      <c r="C2248" s="179" t="s">
        <v>101</v>
      </c>
      <c r="D2248" s="113">
        <f>IF(Table10[[#This Row],[Current Age]]&gt;19,"Men's",IF(E2248&gt;15,"U19",IF(E2248&gt;13,"U15",IF(E2248&gt;11,"U13",IF(E2248&gt;0,"U11",0)))))</f>
        <v>0</v>
      </c>
      <c r="E2248" s="113">
        <f>IFERROR(IF(Table10[[#This Row],[Year]]&gt;0,$E$1-Table10[[#This Row],[Year]],0),"")</f>
        <v>0</v>
      </c>
    </row>
    <row r="2249" spans="1:8">
      <c r="A2249" s="18">
        <v>3247</v>
      </c>
      <c r="B2249" s="186" t="s">
        <v>2380</v>
      </c>
      <c r="C2249" s="17" t="s">
        <v>101</v>
      </c>
      <c r="D2249" s="113">
        <f>IF(Table10[[#This Row],[Current Age]]&gt;19,"Men's",IF(E2249&gt;15,"U19",IF(E2249&gt;13,"U15",IF(E2249&gt;11,"U13",IF(E2249&gt;0,"U11",0)))))</f>
        <v>0</v>
      </c>
      <c r="E2249" s="113">
        <f>IFERROR(IF(Table10[[#This Row],[Year]]&gt;0,$E$1-Table10[[#This Row],[Year]],0),"")</f>
        <v>0</v>
      </c>
    </row>
    <row r="2250" spans="1:8">
      <c r="A2250" s="178">
        <v>3248</v>
      </c>
      <c r="B2250" s="185" t="s">
        <v>2381</v>
      </c>
      <c r="C2250" s="179" t="s">
        <v>101</v>
      </c>
      <c r="D2250" s="113">
        <f>IF(Table10[[#This Row],[Current Age]]&gt;19,"Men's",IF(E2250&gt;15,"U19",IF(E2250&gt;13,"U15",IF(E2250&gt;11,"U13",IF(E2250&gt;0,"U11",0)))))</f>
        <v>0</v>
      </c>
      <c r="E2250" s="113">
        <f>IFERROR(IF(Table10[[#This Row],[Year]]&gt;0,$E$1-Table10[[#This Row],[Year]],0),"")</f>
        <v>0</v>
      </c>
    </row>
    <row r="2251" spans="1:8">
      <c r="A2251" s="18">
        <v>3249</v>
      </c>
      <c r="B2251" s="186" t="s">
        <v>2382</v>
      </c>
      <c r="C2251" s="17" t="s">
        <v>101</v>
      </c>
      <c r="D2251" s="113">
        <f>IF(Table10[[#This Row],[Current Age]]&gt;19,"Men's",IF(E2251&gt;15,"U19",IF(E2251&gt;13,"U15",IF(E2251&gt;11,"U13",IF(E2251&gt;0,"U11",0)))))</f>
        <v>0</v>
      </c>
      <c r="E2251" s="113">
        <f>IFERROR(IF(Table10[[#This Row],[Year]]&gt;0,$E$1-Table10[[#This Row],[Year]],0),"")</f>
        <v>0</v>
      </c>
    </row>
    <row r="2252" spans="1:8">
      <c r="A2252" s="178">
        <v>3250</v>
      </c>
      <c r="B2252" s="185" t="s">
        <v>2383</v>
      </c>
      <c r="C2252" s="179" t="s">
        <v>101</v>
      </c>
      <c r="D2252" s="113" t="str">
        <f>IF(Table10[[#This Row],[Current Age]]&gt;19,"Men's",IF(E2252&gt;15,"U19",IF(E2252&gt;13,"U15",IF(E2252&gt;11,"U13",IF(E2252&gt;0,"U11",0)))))</f>
        <v>U15</v>
      </c>
      <c r="E2252" s="113">
        <f>IFERROR(IF(Table10[[#This Row],[Year]]&gt;0,$E$1-Table10[[#This Row],[Year]],0),"")</f>
        <v>15</v>
      </c>
      <c r="F2252" s="113">
        <v>2010</v>
      </c>
    </row>
    <row r="2253" spans="1:8">
      <c r="A2253" s="18">
        <v>3251</v>
      </c>
      <c r="B2253" s="186" t="s">
        <v>2384</v>
      </c>
      <c r="C2253" s="17" t="s">
        <v>101</v>
      </c>
      <c r="D2253" s="113">
        <f>IF(Table10[[#This Row],[Current Age]]&gt;19,"Men's",IF(E2253&gt;15,"U19",IF(E2253&gt;13,"U15",IF(E2253&gt;11,"U13",IF(E2253&gt;0,"U11",0)))))</f>
        <v>0</v>
      </c>
      <c r="E2253" s="113">
        <f>IFERROR(IF(Table10[[#This Row],[Year]]&gt;0,$E$1-Table10[[#This Row],[Year]],0),"")</f>
        <v>0</v>
      </c>
    </row>
    <row r="2254" spans="1:8">
      <c r="A2254" s="178">
        <v>3252</v>
      </c>
      <c r="B2254" s="185" t="s">
        <v>2385</v>
      </c>
      <c r="C2254" s="179" t="s">
        <v>101</v>
      </c>
      <c r="D2254" s="113">
        <f>IF(Table10[[#This Row],[Current Age]]&gt;19,"Men's",IF(E2254&gt;15,"U19",IF(E2254&gt;13,"U15",IF(E2254&gt;11,"U13",IF(E2254&gt;0,"U11",0)))))</f>
        <v>0</v>
      </c>
      <c r="E2254" s="113">
        <f>IFERROR(IF(Table10[[#This Row],[Year]]&gt;0,$E$1-Table10[[#This Row],[Year]],0),"")</f>
        <v>0</v>
      </c>
    </row>
    <row r="2255" spans="1:8">
      <c r="A2255" s="18">
        <v>3253</v>
      </c>
      <c r="B2255" s="186" t="s">
        <v>2386</v>
      </c>
      <c r="C2255" s="17" t="s">
        <v>101</v>
      </c>
      <c r="D2255" s="113">
        <f>IF(Table10[[#This Row],[Current Age]]&gt;19,"Men's",IF(E2255&gt;15,"U19",IF(E2255&gt;13,"U15",IF(E2255&gt;11,"U13",IF(E2255&gt;0,"U11",0)))))</f>
        <v>0</v>
      </c>
      <c r="E2255" s="113">
        <f>IFERROR(IF(Table10[[#This Row],[Year]]&gt;0,$E$1-Table10[[#This Row],[Year]],0),"")</f>
        <v>0</v>
      </c>
    </row>
    <row r="2256" spans="1:8">
      <c r="A2256" s="178">
        <v>3254</v>
      </c>
      <c r="B2256" s="185" t="s">
        <v>2387</v>
      </c>
      <c r="C2256" s="179" t="s">
        <v>101</v>
      </c>
      <c r="D2256" s="113">
        <f>IF(Table10[[#This Row],[Current Age]]&gt;19,"Men's",IF(E2256&gt;15,"U19",IF(E2256&gt;13,"U15",IF(E2256&gt;11,"U13",IF(E2256&gt;0,"U11",0)))))</f>
        <v>0</v>
      </c>
      <c r="E2256" s="113">
        <f>IFERROR(IF(Table10[[#This Row],[Year]]&gt;0,$E$1-Table10[[#This Row],[Year]],0),"")</f>
        <v>0</v>
      </c>
    </row>
    <row r="2257" spans="1:8">
      <c r="A2257" s="18">
        <v>3255</v>
      </c>
      <c r="B2257" s="186" t="s">
        <v>2388</v>
      </c>
      <c r="C2257" s="17" t="s">
        <v>41</v>
      </c>
      <c r="D2257" s="113">
        <f>IF(Table10[[#This Row],[Current Age]]&gt;19,"Men's",IF(E2257&gt;15,"U19",IF(E2257&gt;13,"U15",IF(E2257&gt;11,"U13",IF(E2257&gt;0,"U11",0)))))</f>
        <v>0</v>
      </c>
      <c r="E2257" s="113">
        <f>IFERROR(IF(Table10[[#This Row],[Year]]&gt;0,$E$1-Table10[[#This Row],[Year]],0),"")</f>
        <v>0</v>
      </c>
    </row>
    <row r="2258" spans="1:8">
      <c r="A2258" s="178">
        <v>3256</v>
      </c>
      <c r="B2258" s="185" t="s">
        <v>2389</v>
      </c>
      <c r="C2258" s="179" t="s">
        <v>41</v>
      </c>
      <c r="D2258" s="113" t="str">
        <f>IF(Table10[[#This Row],[Current Age]]&gt;19,"Men's",IF(E2258&gt;15,"U19",IF(E2258&gt;13,"U15",IF(E2258&gt;11,"U13",IF(E2258&gt;0,"U11",0)))))</f>
        <v>U15</v>
      </c>
      <c r="E2258" s="113">
        <f>IFERROR(IF(Table10[[#This Row],[Year]]&gt;0,$E$1-Table10[[#This Row],[Year]],0),"")</f>
        <v>15</v>
      </c>
      <c r="F2258" s="113">
        <v>2010</v>
      </c>
      <c r="G2258" s="113">
        <v>8</v>
      </c>
      <c r="H2258" s="113">
        <v>9</v>
      </c>
    </row>
    <row r="2259" spans="1:8">
      <c r="A2259" s="18">
        <v>3257</v>
      </c>
      <c r="B2259" s="186" t="s">
        <v>2390</v>
      </c>
      <c r="C2259" s="17" t="s">
        <v>41</v>
      </c>
      <c r="D2259" s="113" t="str">
        <f>IF(Table10[[#This Row],[Current Age]]&gt;19,"Men's",IF(E2259&gt;15,"U19",IF(E2259&gt;13,"U15",IF(E2259&gt;11,"U13",IF(E2259&gt;0,"U11",0)))))</f>
        <v>U19</v>
      </c>
      <c r="E2259" s="113">
        <f>IFERROR(IF(Table10[[#This Row],[Year]]&gt;0,$E$1-Table10[[#This Row],[Year]],0),"")</f>
        <v>16</v>
      </c>
      <c r="F2259" s="113">
        <v>2009</v>
      </c>
      <c r="G2259" s="113">
        <v>5</v>
      </c>
      <c r="H2259" s="113">
        <v>26</v>
      </c>
    </row>
    <row r="2260" spans="1:8">
      <c r="A2260" s="178">
        <v>3258</v>
      </c>
      <c r="B2260" s="185" t="s">
        <v>2391</v>
      </c>
      <c r="C2260" s="179" t="s">
        <v>101</v>
      </c>
      <c r="D2260" s="113">
        <f>IF(Table10[[#This Row],[Current Age]]&gt;19,"Men's",IF(E2260&gt;15,"U19",IF(E2260&gt;13,"U15",IF(E2260&gt;11,"U13",IF(E2260&gt;0,"U11",0)))))</f>
        <v>0</v>
      </c>
      <c r="E2260" s="113">
        <f>IFERROR(IF(Table10[[#This Row],[Year]]&gt;0,$E$1-Table10[[#This Row],[Year]],0),"")</f>
        <v>0</v>
      </c>
    </row>
    <row r="2261" spans="1:8">
      <c r="A2261" s="18">
        <v>3259</v>
      </c>
      <c r="B2261" s="186" t="s">
        <v>2392</v>
      </c>
      <c r="C2261" s="17" t="s">
        <v>101</v>
      </c>
      <c r="D2261" s="113">
        <f>IF(Table10[[#This Row],[Current Age]]&gt;19,"Men's",IF(E2261&gt;15,"U19",IF(E2261&gt;13,"U15",IF(E2261&gt;11,"U13",IF(E2261&gt;0,"U11",0)))))</f>
        <v>0</v>
      </c>
      <c r="E2261" s="113">
        <f>IFERROR(IF(Table10[[#This Row],[Year]]&gt;0,$E$1-Table10[[#This Row],[Year]],0),"")</f>
        <v>0</v>
      </c>
    </row>
    <row r="2262" spans="1:8">
      <c r="A2262" s="178">
        <v>3260</v>
      </c>
      <c r="B2262" s="185" t="s">
        <v>2393</v>
      </c>
      <c r="C2262" s="179" t="s">
        <v>101</v>
      </c>
      <c r="D2262" s="113">
        <f>IF(Table10[[#This Row],[Current Age]]&gt;19,"Men's",IF(E2262&gt;15,"U19",IF(E2262&gt;13,"U15",IF(E2262&gt;11,"U13",IF(E2262&gt;0,"U11",0)))))</f>
        <v>0</v>
      </c>
      <c r="E2262" s="113">
        <f>IFERROR(IF(Table10[[#This Row],[Year]]&gt;0,$E$1-Table10[[#This Row],[Year]],0),"")</f>
        <v>0</v>
      </c>
    </row>
    <row r="2263" spans="1:8">
      <c r="A2263" s="18">
        <v>3261</v>
      </c>
      <c r="B2263" s="186" t="s">
        <v>2394</v>
      </c>
      <c r="C2263" s="17" t="s">
        <v>101</v>
      </c>
      <c r="D2263" s="113">
        <f>IF(Table10[[#This Row],[Current Age]]&gt;19,"Men's",IF(E2263&gt;15,"U19",IF(E2263&gt;13,"U15",IF(E2263&gt;11,"U13",IF(E2263&gt;0,"U11",0)))))</f>
        <v>0</v>
      </c>
      <c r="E2263" s="113">
        <f>IFERROR(IF(Table10[[#This Row],[Year]]&gt;0,$E$1-Table10[[#This Row],[Year]],0),"")</f>
        <v>0</v>
      </c>
    </row>
    <row r="2264" spans="1:8">
      <c r="A2264" s="178">
        <v>3262</v>
      </c>
      <c r="B2264" s="185" t="s">
        <v>2395</v>
      </c>
      <c r="C2264" s="179" t="s">
        <v>101</v>
      </c>
      <c r="D2264" s="113">
        <f>IF(Table10[[#This Row],[Current Age]]&gt;19,"Men's",IF(E2264&gt;15,"U19",IF(E2264&gt;13,"U15",IF(E2264&gt;11,"U13",IF(E2264&gt;0,"U11",0)))))</f>
        <v>0</v>
      </c>
      <c r="E2264" s="113">
        <f>IFERROR(IF(Table10[[#This Row],[Year]]&gt;0,$E$1-Table10[[#This Row],[Year]],0),"")</f>
        <v>0</v>
      </c>
    </row>
    <row r="2265" spans="1:8">
      <c r="A2265" s="18">
        <v>3263</v>
      </c>
      <c r="B2265" s="186" t="s">
        <v>2396</v>
      </c>
      <c r="C2265" s="17" t="s">
        <v>101</v>
      </c>
      <c r="D2265" s="113">
        <f>IF(Table10[[#This Row],[Current Age]]&gt;19,"Men's",IF(E2265&gt;15,"U19",IF(E2265&gt;13,"U15",IF(E2265&gt;11,"U13",IF(E2265&gt;0,"U11",0)))))</f>
        <v>0</v>
      </c>
      <c r="E2265" s="113">
        <f>IFERROR(IF(Table10[[#This Row],[Year]]&gt;0,$E$1-Table10[[#This Row],[Year]],0),"")</f>
        <v>0</v>
      </c>
    </row>
    <row r="2266" spans="1:8">
      <c r="A2266" s="178">
        <v>3264</v>
      </c>
      <c r="B2266" s="185" t="s">
        <v>2397</v>
      </c>
      <c r="C2266" s="179" t="s">
        <v>25</v>
      </c>
      <c r="D2266" s="113">
        <f>IF(Table10[[#This Row],[Current Age]]&gt;19,"Men's",IF(E2266&gt;15,"U19",IF(E2266&gt;13,"U15",IF(E2266&gt;11,"U13",IF(E2266&gt;0,"U11",0)))))</f>
        <v>0</v>
      </c>
      <c r="E2266" s="113">
        <f>IFERROR(IF(Table10[[#This Row],[Year]]&gt;0,$E$1-Table10[[#This Row],[Year]],0),"")</f>
        <v>0</v>
      </c>
    </row>
    <row r="2267" spans="1:8">
      <c r="A2267" s="18">
        <v>3265</v>
      </c>
      <c r="B2267" s="186" t="s">
        <v>2398</v>
      </c>
      <c r="C2267" s="17" t="s">
        <v>101</v>
      </c>
      <c r="D2267" s="113">
        <f>IF(Table10[[#This Row],[Current Age]]&gt;19,"Men's",IF(E2267&gt;15,"U19",IF(E2267&gt;13,"U15",IF(E2267&gt;11,"U13",IF(E2267&gt;0,"U11",0)))))</f>
        <v>0</v>
      </c>
      <c r="E2267" s="113">
        <f>IFERROR(IF(Table10[[#This Row],[Year]]&gt;0,$E$1-Table10[[#This Row],[Year]],0),"")</f>
        <v>0</v>
      </c>
    </row>
    <row r="2268" spans="1:8">
      <c r="A2268" s="178">
        <v>3266</v>
      </c>
      <c r="B2268" s="185" t="s">
        <v>2399</v>
      </c>
      <c r="C2268" s="179" t="s">
        <v>101</v>
      </c>
      <c r="D2268" s="113">
        <f>IF(Table10[[#This Row],[Current Age]]&gt;19,"Men's",IF(E2268&gt;15,"U19",IF(E2268&gt;13,"U15",IF(E2268&gt;11,"U13",IF(E2268&gt;0,"U11",0)))))</f>
        <v>0</v>
      </c>
      <c r="E2268" s="113">
        <f>IFERROR(IF(Table10[[#This Row],[Year]]&gt;0,$E$1-Table10[[#This Row],[Year]],0),"")</f>
        <v>0</v>
      </c>
    </row>
    <row r="2269" spans="1:8">
      <c r="A2269" s="18">
        <v>3267</v>
      </c>
      <c r="B2269" s="186" t="s">
        <v>2400</v>
      </c>
      <c r="C2269" s="17" t="s">
        <v>101</v>
      </c>
      <c r="D2269" s="113">
        <f>IF(Table10[[#This Row],[Current Age]]&gt;19,"Men's",IF(E2269&gt;15,"U19",IF(E2269&gt;13,"U15",IF(E2269&gt;11,"U13",IF(E2269&gt;0,"U11",0)))))</f>
        <v>0</v>
      </c>
      <c r="E2269" s="113">
        <f>IFERROR(IF(Table10[[#This Row],[Year]]&gt;0,$E$1-Table10[[#This Row],[Year]],0),"")</f>
        <v>0</v>
      </c>
    </row>
    <row r="2270" spans="1:8">
      <c r="A2270" s="178">
        <v>3268</v>
      </c>
      <c r="B2270" s="185" t="s">
        <v>2401</v>
      </c>
      <c r="C2270" s="179" t="s">
        <v>25</v>
      </c>
      <c r="D2270" s="113">
        <f>IF(Table10[[#This Row],[Current Age]]&gt;19,"Men's",IF(E2270&gt;15,"U19",IF(E2270&gt;13,"U15",IF(E2270&gt;11,"U13",IF(E2270&gt;0,"U11",0)))))</f>
        <v>0</v>
      </c>
      <c r="E2270" s="113">
        <f>IFERROR(IF(Table10[[#This Row],[Year]]&gt;0,$E$1-Table10[[#This Row],[Year]],0),"")</f>
        <v>0</v>
      </c>
    </row>
    <row r="2271" spans="1:8">
      <c r="A2271" s="18">
        <v>3269</v>
      </c>
      <c r="B2271" s="186" t="s">
        <v>2402</v>
      </c>
      <c r="C2271" s="17" t="s">
        <v>101</v>
      </c>
      <c r="D2271" s="113">
        <f>IF(Table10[[#This Row],[Current Age]]&gt;19,"Men's",IF(E2271&gt;15,"U19",IF(E2271&gt;13,"U15",IF(E2271&gt;11,"U13",IF(E2271&gt;0,"U11",0)))))</f>
        <v>0</v>
      </c>
      <c r="E2271" s="113">
        <f>IFERROR(IF(Table10[[#This Row],[Year]]&gt;0,$E$1-Table10[[#This Row],[Year]],0),"")</f>
        <v>0</v>
      </c>
    </row>
    <row r="2272" spans="1:8">
      <c r="A2272" s="178">
        <v>3270</v>
      </c>
      <c r="B2272" s="185" t="s">
        <v>2403</v>
      </c>
      <c r="C2272" s="179" t="s">
        <v>101</v>
      </c>
      <c r="D2272" s="113">
        <f>IF(Table10[[#This Row],[Current Age]]&gt;19,"Men's",IF(E2272&gt;15,"U19",IF(E2272&gt;13,"U15",IF(E2272&gt;11,"U13",IF(E2272&gt;0,"U11",0)))))</f>
        <v>0</v>
      </c>
      <c r="E2272" s="113">
        <f>IFERROR(IF(Table10[[#This Row],[Year]]&gt;0,$E$1-Table10[[#This Row],[Year]],0),"")</f>
        <v>0</v>
      </c>
    </row>
    <row r="2273" spans="1:5">
      <c r="A2273" s="18">
        <v>3271</v>
      </c>
      <c r="B2273" s="186" t="s">
        <v>2404</v>
      </c>
      <c r="C2273" s="17" t="s">
        <v>101</v>
      </c>
      <c r="D2273" s="113">
        <f>IF(Table10[[#This Row],[Current Age]]&gt;19,"Men's",IF(E2273&gt;15,"U19",IF(E2273&gt;13,"U15",IF(E2273&gt;11,"U13",IF(E2273&gt;0,"U11",0)))))</f>
        <v>0</v>
      </c>
      <c r="E2273" s="113">
        <f>IFERROR(IF(Table10[[#This Row],[Year]]&gt;0,$E$1-Table10[[#This Row],[Year]],0),"")</f>
        <v>0</v>
      </c>
    </row>
    <row r="2274" spans="1:5">
      <c r="A2274" s="178">
        <v>3272</v>
      </c>
      <c r="B2274" s="185" t="s">
        <v>2405</v>
      </c>
      <c r="C2274" s="179" t="s">
        <v>25</v>
      </c>
      <c r="D2274" s="113">
        <f>IF(Table10[[#This Row],[Current Age]]&gt;19,"Men's",IF(E2274&gt;15,"U19",IF(E2274&gt;13,"U15",IF(E2274&gt;11,"U13",IF(E2274&gt;0,"U11",0)))))</f>
        <v>0</v>
      </c>
      <c r="E2274" s="113">
        <f>IFERROR(IF(Table10[[#This Row],[Year]]&gt;0,$E$1-Table10[[#This Row],[Year]],0),"")</f>
        <v>0</v>
      </c>
    </row>
    <row r="2275" spans="1:5">
      <c r="A2275" s="18">
        <v>3273</v>
      </c>
      <c r="B2275" s="186" t="s">
        <v>2406</v>
      </c>
      <c r="C2275" s="17" t="s">
        <v>101</v>
      </c>
      <c r="D2275" s="113">
        <f>IF(Table10[[#This Row],[Current Age]]&gt;19,"Men's",IF(E2275&gt;15,"U19",IF(E2275&gt;13,"U15",IF(E2275&gt;11,"U13",IF(E2275&gt;0,"U11",0)))))</f>
        <v>0</v>
      </c>
      <c r="E2275" s="113">
        <f>IFERROR(IF(Table10[[#This Row],[Year]]&gt;0,$E$1-Table10[[#This Row],[Year]],0),"")</f>
        <v>0</v>
      </c>
    </row>
    <row r="2276" spans="1:5">
      <c r="A2276" s="178">
        <v>3274</v>
      </c>
      <c r="B2276" s="185" t="s">
        <v>2407</v>
      </c>
      <c r="C2276" s="179" t="s">
        <v>101</v>
      </c>
      <c r="D2276" s="113">
        <f>IF(Table10[[#This Row],[Current Age]]&gt;19,"Men's",IF(E2276&gt;15,"U19",IF(E2276&gt;13,"U15",IF(E2276&gt;11,"U13",IF(E2276&gt;0,"U11",0)))))</f>
        <v>0</v>
      </c>
      <c r="E2276" s="113">
        <f>IFERROR(IF(Table10[[#This Row],[Year]]&gt;0,$E$1-Table10[[#This Row],[Year]],0),"")</f>
        <v>0</v>
      </c>
    </row>
    <row r="2277" spans="1:5">
      <c r="A2277" s="18">
        <v>3275</v>
      </c>
      <c r="B2277" s="186" t="s">
        <v>2408</v>
      </c>
      <c r="C2277" s="17" t="s">
        <v>101</v>
      </c>
      <c r="D2277" s="113">
        <f>IF(Table10[[#This Row],[Current Age]]&gt;19,"Men's",IF(E2277&gt;15,"U19",IF(E2277&gt;13,"U15",IF(E2277&gt;11,"U13",IF(E2277&gt;0,"U11",0)))))</f>
        <v>0</v>
      </c>
      <c r="E2277" s="113">
        <f>IFERROR(IF(Table10[[#This Row],[Year]]&gt;0,$E$1-Table10[[#This Row],[Year]],0),"")</f>
        <v>0</v>
      </c>
    </row>
    <row r="2278" spans="1:5">
      <c r="A2278" s="178">
        <v>3276</v>
      </c>
      <c r="B2278" s="185" t="s">
        <v>2409</v>
      </c>
      <c r="C2278" s="179" t="s">
        <v>101</v>
      </c>
      <c r="D2278" s="113">
        <f>IF(Table10[[#This Row],[Current Age]]&gt;19,"Men's",IF(E2278&gt;15,"U19",IF(E2278&gt;13,"U15",IF(E2278&gt;11,"U13",IF(E2278&gt;0,"U11",0)))))</f>
        <v>0</v>
      </c>
      <c r="E2278" s="113">
        <f>IFERROR(IF(Table10[[#This Row],[Year]]&gt;0,$E$1-Table10[[#This Row],[Year]],0),"")</f>
        <v>0</v>
      </c>
    </row>
    <row r="2279" spans="1:5">
      <c r="A2279" s="18">
        <v>3277</v>
      </c>
      <c r="B2279" s="186" t="s">
        <v>2410</v>
      </c>
      <c r="C2279" s="17" t="s">
        <v>101</v>
      </c>
      <c r="D2279" s="113">
        <f>IF(Table10[[#This Row],[Current Age]]&gt;19,"Men's",IF(E2279&gt;15,"U19",IF(E2279&gt;13,"U15",IF(E2279&gt;11,"U13",IF(E2279&gt;0,"U11",0)))))</f>
        <v>0</v>
      </c>
      <c r="E2279" s="113">
        <f>IFERROR(IF(Table10[[#This Row],[Year]]&gt;0,$E$1-Table10[[#This Row],[Year]],0),"")</f>
        <v>0</v>
      </c>
    </row>
    <row r="2280" spans="1:5">
      <c r="A2280" s="178">
        <v>3278</v>
      </c>
      <c r="B2280" s="185" t="s">
        <v>2411</v>
      </c>
      <c r="C2280" s="179" t="s">
        <v>101</v>
      </c>
      <c r="D2280" s="113">
        <f>IF(Table10[[#This Row],[Current Age]]&gt;19,"Men's",IF(E2280&gt;15,"U19",IF(E2280&gt;13,"U15",IF(E2280&gt;11,"U13",IF(E2280&gt;0,"U11",0)))))</f>
        <v>0</v>
      </c>
      <c r="E2280" s="113">
        <f>IFERROR(IF(Table10[[#This Row],[Year]]&gt;0,$E$1-Table10[[#This Row],[Year]],0),"")</f>
        <v>0</v>
      </c>
    </row>
    <row r="2281" spans="1:5">
      <c r="A2281" s="18">
        <v>3279</v>
      </c>
      <c r="B2281" s="186" t="s">
        <v>2412</v>
      </c>
      <c r="C2281" s="17" t="s">
        <v>101</v>
      </c>
      <c r="D2281" s="113">
        <f>IF(Table10[[#This Row],[Current Age]]&gt;19,"Men's",IF(E2281&gt;15,"U19",IF(E2281&gt;13,"U15",IF(E2281&gt;11,"U13",IF(E2281&gt;0,"U11",0)))))</f>
        <v>0</v>
      </c>
      <c r="E2281" s="113">
        <f>IFERROR(IF(Table10[[#This Row],[Year]]&gt;0,$E$1-Table10[[#This Row],[Year]],0),"")</f>
        <v>0</v>
      </c>
    </row>
    <row r="2282" spans="1:5">
      <c r="A2282" s="178">
        <v>3280</v>
      </c>
      <c r="B2282" s="185" t="s">
        <v>2413</v>
      </c>
      <c r="C2282" s="179" t="s">
        <v>101</v>
      </c>
      <c r="D2282" s="113">
        <f>IF(Table10[[#This Row],[Current Age]]&gt;19,"Men's",IF(E2282&gt;15,"U19",IF(E2282&gt;13,"U15",IF(E2282&gt;11,"U13",IF(E2282&gt;0,"U11",0)))))</f>
        <v>0</v>
      </c>
      <c r="E2282" s="113">
        <f>IFERROR(IF(Table10[[#This Row],[Year]]&gt;0,$E$1-Table10[[#This Row],[Year]],0),"")</f>
        <v>0</v>
      </c>
    </row>
    <row r="2283" spans="1:5">
      <c r="A2283" s="18">
        <v>3281</v>
      </c>
      <c r="B2283" s="186" t="s">
        <v>2414</v>
      </c>
      <c r="C2283" s="17" t="s">
        <v>101</v>
      </c>
      <c r="D2283" s="113">
        <f>IF(Table10[[#This Row],[Current Age]]&gt;19,"Men's",IF(E2283&gt;15,"U19",IF(E2283&gt;13,"U15",IF(E2283&gt;11,"U13",IF(E2283&gt;0,"U11",0)))))</f>
        <v>0</v>
      </c>
      <c r="E2283" s="113">
        <f>IFERROR(IF(Table10[[#This Row],[Year]]&gt;0,$E$1-Table10[[#This Row],[Year]],0),"")</f>
        <v>0</v>
      </c>
    </row>
    <row r="2284" spans="1:5">
      <c r="A2284" s="178">
        <v>3282</v>
      </c>
      <c r="B2284" s="185" t="s">
        <v>2415</v>
      </c>
      <c r="C2284" s="179" t="s">
        <v>101</v>
      </c>
      <c r="D2284" s="113">
        <f>IF(Table10[[#This Row],[Current Age]]&gt;19,"Men's",IF(E2284&gt;15,"U19",IF(E2284&gt;13,"U15",IF(E2284&gt;11,"U13",IF(E2284&gt;0,"U11",0)))))</f>
        <v>0</v>
      </c>
      <c r="E2284" s="113">
        <f>IFERROR(IF(Table10[[#This Row],[Year]]&gt;0,$E$1-Table10[[#This Row],[Year]],0),"")</f>
        <v>0</v>
      </c>
    </row>
    <row r="2285" spans="1:5">
      <c r="A2285" s="18">
        <v>3283</v>
      </c>
      <c r="B2285" s="186" t="s">
        <v>2416</v>
      </c>
      <c r="C2285" s="17" t="s">
        <v>101</v>
      </c>
      <c r="D2285" s="113">
        <f>IF(Table10[[#This Row],[Current Age]]&gt;19,"Men's",IF(E2285&gt;15,"U19",IF(E2285&gt;13,"U15",IF(E2285&gt;11,"U13",IF(E2285&gt;0,"U11",0)))))</f>
        <v>0</v>
      </c>
      <c r="E2285" s="113">
        <f>IFERROR(IF(Table10[[#This Row],[Year]]&gt;0,$E$1-Table10[[#This Row],[Year]],0),"")</f>
        <v>0</v>
      </c>
    </row>
    <row r="2286" spans="1:5">
      <c r="A2286" s="178">
        <v>3284</v>
      </c>
      <c r="B2286" s="185" t="s">
        <v>2417</v>
      </c>
      <c r="C2286" s="179" t="s">
        <v>68</v>
      </c>
      <c r="D2286" s="113">
        <f>IF(Table10[[#This Row],[Current Age]]&gt;19,"Men's",IF(E2286&gt;15,"U19",IF(E2286&gt;13,"U15",IF(E2286&gt;11,"U13",IF(E2286&gt;0,"U11",0)))))</f>
        <v>0</v>
      </c>
      <c r="E2286" s="113">
        <f>IFERROR(IF(Table10[[#This Row],[Year]]&gt;0,$E$1-Table10[[#This Row],[Year]],0),"")</f>
        <v>0</v>
      </c>
    </row>
    <row r="2287" spans="1:5">
      <c r="A2287" s="18">
        <v>3285</v>
      </c>
      <c r="B2287" s="186" t="s">
        <v>2418</v>
      </c>
      <c r="C2287" s="17" t="s">
        <v>101</v>
      </c>
      <c r="D2287" s="113">
        <f>IF(Table10[[#This Row],[Current Age]]&gt;19,"Men's",IF(E2287&gt;15,"U19",IF(E2287&gt;13,"U15",IF(E2287&gt;11,"U13",IF(E2287&gt;0,"U11",0)))))</f>
        <v>0</v>
      </c>
      <c r="E2287" s="113">
        <f>IFERROR(IF(Table10[[#This Row],[Year]]&gt;0,$E$1-Table10[[#This Row],[Year]],0),"")</f>
        <v>0</v>
      </c>
    </row>
    <row r="2288" spans="1:5">
      <c r="A2288" s="178">
        <v>3286</v>
      </c>
      <c r="B2288" s="185" t="s">
        <v>2419</v>
      </c>
      <c r="C2288" s="179" t="s">
        <v>101</v>
      </c>
      <c r="D2288" s="113">
        <f>IF(Table10[[#This Row],[Current Age]]&gt;19,"Men's",IF(E2288&gt;15,"U19",IF(E2288&gt;13,"U15",IF(E2288&gt;11,"U13",IF(E2288&gt;0,"U11",0)))))</f>
        <v>0</v>
      </c>
      <c r="E2288" s="113">
        <f>IFERROR(IF(Table10[[#This Row],[Year]]&gt;0,$E$1-Table10[[#This Row],[Year]],0),"")</f>
        <v>0</v>
      </c>
    </row>
    <row r="2289" spans="1:8">
      <c r="A2289" s="18">
        <v>3287</v>
      </c>
      <c r="B2289" s="186" t="s">
        <v>2420</v>
      </c>
      <c r="C2289" s="17" t="s">
        <v>101</v>
      </c>
      <c r="D2289" s="113">
        <f>IF(Table10[[#This Row],[Current Age]]&gt;19,"Men's",IF(E2289&gt;15,"U19",IF(E2289&gt;13,"U15",IF(E2289&gt;11,"U13",IF(E2289&gt;0,"U11",0)))))</f>
        <v>0</v>
      </c>
      <c r="E2289" s="113">
        <f>IFERROR(IF(Table10[[#This Row],[Year]]&gt;0,$E$1-Table10[[#This Row],[Year]],0),"")</f>
        <v>0</v>
      </c>
    </row>
    <row r="2290" spans="1:8">
      <c r="A2290" s="178">
        <v>3288</v>
      </c>
      <c r="B2290" s="185" t="s">
        <v>2421</v>
      </c>
      <c r="C2290" s="179" t="s">
        <v>101</v>
      </c>
      <c r="D2290" s="113">
        <f>IF(Table10[[#This Row],[Current Age]]&gt;19,"Men's",IF(E2290&gt;15,"U19",IF(E2290&gt;13,"U15",IF(E2290&gt;11,"U13",IF(E2290&gt;0,"U11",0)))))</f>
        <v>0</v>
      </c>
      <c r="E2290" s="113">
        <f>IFERROR(IF(Table10[[#This Row],[Year]]&gt;0,$E$1-Table10[[#This Row],[Year]],0),"")</f>
        <v>0</v>
      </c>
    </row>
    <row r="2291" spans="1:8">
      <c r="A2291" s="18">
        <v>3289</v>
      </c>
      <c r="B2291" s="186" t="s">
        <v>2422</v>
      </c>
      <c r="C2291" s="17" t="s">
        <v>101</v>
      </c>
      <c r="D2291" s="113">
        <f>IF(Table10[[#This Row],[Current Age]]&gt;19,"Men's",IF(E2291&gt;15,"U19",IF(E2291&gt;13,"U15",IF(E2291&gt;11,"U13",IF(E2291&gt;0,"U11",0)))))</f>
        <v>0</v>
      </c>
      <c r="E2291" s="113">
        <f>IFERROR(IF(Table10[[#This Row],[Year]]&gt;0,$E$1-Table10[[#This Row],[Year]],0),"")</f>
        <v>0</v>
      </c>
    </row>
    <row r="2292" spans="1:8">
      <c r="A2292" s="178">
        <v>3290</v>
      </c>
      <c r="B2292" s="185" t="s">
        <v>2423</v>
      </c>
      <c r="C2292" s="179" t="s">
        <v>25</v>
      </c>
      <c r="D2292" s="113">
        <f>IF(Table10[[#This Row],[Current Age]]&gt;19,"Men's",IF(E2292&gt;15,"U19",IF(E2292&gt;13,"U15",IF(E2292&gt;11,"U13",IF(E2292&gt;0,"U11",0)))))</f>
        <v>0</v>
      </c>
      <c r="E2292" s="113">
        <f>IFERROR(IF(Table10[[#This Row],[Year]]&gt;0,$E$1-Table10[[#This Row],[Year]],0),"")</f>
        <v>0</v>
      </c>
    </row>
    <row r="2293" spans="1:8">
      <c r="A2293" s="18">
        <v>3291</v>
      </c>
      <c r="B2293" s="186" t="s">
        <v>2424</v>
      </c>
      <c r="C2293" s="17" t="s">
        <v>25</v>
      </c>
      <c r="D2293" s="113">
        <f>IF(Table10[[#This Row],[Current Age]]&gt;19,"Men's",IF(E2293&gt;15,"U19",IF(E2293&gt;13,"U15",IF(E2293&gt;11,"U13",IF(E2293&gt;0,"U11",0)))))</f>
        <v>0</v>
      </c>
      <c r="E2293" s="113">
        <f>IFERROR(IF(Table10[[#This Row],[Year]]&gt;0,$E$1-Table10[[#This Row],[Year]],0),"")</f>
        <v>0</v>
      </c>
    </row>
    <row r="2294" spans="1:8">
      <c r="A2294" s="178">
        <v>3292</v>
      </c>
      <c r="B2294" s="185" t="s">
        <v>2425</v>
      </c>
      <c r="C2294" s="179" t="s">
        <v>25</v>
      </c>
      <c r="D2294" s="113">
        <f>IF(Table10[[#This Row],[Current Age]]&gt;19,"Men's",IF(E2294&gt;15,"U19",IF(E2294&gt;13,"U15",IF(E2294&gt;11,"U13",IF(E2294&gt;0,"U11",0)))))</f>
        <v>0</v>
      </c>
      <c r="E2294" s="113">
        <f>IFERROR(IF(Table10[[#This Row],[Year]]&gt;0,$E$1-Table10[[#This Row],[Year]],0),"")</f>
        <v>0</v>
      </c>
    </row>
    <row r="2295" spans="1:8">
      <c r="A2295" s="18">
        <v>3293</v>
      </c>
      <c r="B2295" s="186" t="s">
        <v>2426</v>
      </c>
      <c r="C2295" s="17" t="s">
        <v>25</v>
      </c>
      <c r="D2295" s="113">
        <f>IF(Table10[[#This Row],[Current Age]]&gt;19,"Men's",IF(E2295&gt;15,"U19",IF(E2295&gt;13,"U15",IF(E2295&gt;11,"U13",IF(E2295&gt;0,"U11",0)))))</f>
        <v>0</v>
      </c>
      <c r="E2295" s="113">
        <f>IFERROR(IF(Table10[[#This Row],[Year]]&gt;0,$E$1-Table10[[#This Row],[Year]],0),"")</f>
        <v>0</v>
      </c>
    </row>
    <row r="2296" spans="1:8">
      <c r="A2296" s="178">
        <v>3294</v>
      </c>
      <c r="B2296" s="185" t="s">
        <v>2427</v>
      </c>
      <c r="C2296" s="179" t="s">
        <v>112</v>
      </c>
      <c r="D2296" s="113">
        <f>IF(Table10[[#This Row],[Current Age]]&gt;19,"Men's",IF(E2296&gt;15,"U19",IF(E2296&gt;13,"U15",IF(E2296&gt;11,"U13",IF(E2296&gt;0,"U11",0)))))</f>
        <v>0</v>
      </c>
      <c r="E2296" s="113">
        <f>IFERROR(IF(Table10[[#This Row],[Year]]&gt;0,$E$1-Table10[[#This Row],[Year]],0),"")</f>
        <v>0</v>
      </c>
    </row>
    <row r="2297" spans="1:8">
      <c r="A2297" s="18">
        <v>3295</v>
      </c>
      <c r="B2297" s="186" t="s">
        <v>2428</v>
      </c>
      <c r="C2297" s="17" t="s">
        <v>25</v>
      </c>
      <c r="D2297" s="113">
        <f>IF(Table10[[#This Row],[Current Age]]&gt;19,"Men's",IF(E2297&gt;15,"U19",IF(E2297&gt;13,"U15",IF(E2297&gt;11,"U13",IF(E2297&gt;0,"U11",0)))))</f>
        <v>0</v>
      </c>
      <c r="E2297" s="113">
        <f>IFERROR(IF(Table10[[#This Row],[Year]]&gt;0,$E$1-Table10[[#This Row],[Year]],0),"")</f>
        <v>0</v>
      </c>
    </row>
    <row r="2298" spans="1:8">
      <c r="A2298" s="178">
        <v>3296</v>
      </c>
      <c r="B2298" s="185" t="s">
        <v>2429</v>
      </c>
      <c r="C2298" s="179" t="s">
        <v>112</v>
      </c>
      <c r="D2298" s="113">
        <f>IF(Table10[[#This Row],[Current Age]]&gt;19,"Men's",IF(E2298&gt;15,"U19",IF(E2298&gt;13,"U15",IF(E2298&gt;11,"U13",IF(E2298&gt;0,"U11",0)))))</f>
        <v>0</v>
      </c>
      <c r="E2298" s="113">
        <f>IFERROR(IF(Table10[[#This Row],[Year]]&gt;0,$E$1-Table10[[#This Row],[Year]],0),"")</f>
        <v>0</v>
      </c>
    </row>
    <row r="2299" spans="1:8">
      <c r="A2299" s="18">
        <v>3297</v>
      </c>
      <c r="B2299" s="186" t="s">
        <v>2430</v>
      </c>
      <c r="C2299" s="17" t="s">
        <v>149</v>
      </c>
      <c r="D2299" s="113">
        <f>IF(Table10[[#This Row],[Current Age]]&gt;19,"Men's",IF(E2299&gt;15,"U19",IF(E2299&gt;13,"U15",IF(E2299&gt;11,"U13",IF(E2299&gt;0,"U11",0)))))</f>
        <v>0</v>
      </c>
      <c r="E2299" s="113">
        <f>IFERROR(IF(Table10[[#This Row],[Year]]&gt;0,$E$1-Table10[[#This Row],[Year]],0),"")</f>
        <v>0</v>
      </c>
    </row>
    <row r="2300" spans="1:8">
      <c r="A2300" s="178">
        <v>3298</v>
      </c>
      <c r="B2300" s="185" t="s">
        <v>2431</v>
      </c>
      <c r="C2300" s="179" t="s">
        <v>25</v>
      </c>
      <c r="D2300" s="113">
        <f>IF(Table10[[#This Row],[Current Age]]&gt;19,"Men's",IF(E2300&gt;15,"U19",IF(E2300&gt;13,"U15",IF(E2300&gt;11,"U13",IF(E2300&gt;0,"U11",0)))))</f>
        <v>0</v>
      </c>
      <c r="E2300" s="113">
        <f>IFERROR(IF(Table10[[#This Row],[Year]]&gt;0,$E$1-Table10[[#This Row],[Year]],0),"")</f>
        <v>0</v>
      </c>
    </row>
    <row r="2301" spans="1:8">
      <c r="A2301" s="18">
        <v>3299</v>
      </c>
      <c r="B2301" s="186" t="s">
        <v>2432</v>
      </c>
      <c r="C2301" s="17" t="s">
        <v>25</v>
      </c>
      <c r="D2301" s="113">
        <f>IF(Table10[[#This Row],[Current Age]]&gt;19,"Men's",IF(E2301&gt;15,"U19",IF(E2301&gt;13,"U15",IF(E2301&gt;11,"U13",IF(E2301&gt;0,"U11",0)))))</f>
        <v>0</v>
      </c>
      <c r="E2301" s="113">
        <f>IFERROR(IF(Table10[[#This Row],[Year]]&gt;0,$E$1-Table10[[#This Row],[Year]],0),"")</f>
        <v>0</v>
      </c>
    </row>
    <row r="2302" spans="1:8">
      <c r="A2302" s="178">
        <v>3300</v>
      </c>
      <c r="B2302" s="185" t="s">
        <v>2433</v>
      </c>
      <c r="C2302" s="179" t="s">
        <v>25</v>
      </c>
      <c r="D2302" s="113">
        <f>IF(Table10[[#This Row],[Current Age]]&gt;19,"Men's",IF(E2302&gt;15,"U19",IF(E2302&gt;13,"U15",IF(E2302&gt;11,"U13",IF(E2302&gt;0,"U11",0)))))</f>
        <v>0</v>
      </c>
      <c r="E2302" s="113">
        <f>IFERROR(IF(Table10[[#This Row],[Year]]&gt;0,$E$1-Table10[[#This Row],[Year]],0),"")</f>
        <v>0</v>
      </c>
    </row>
    <row r="2303" spans="1:8">
      <c r="A2303" s="18">
        <v>3301</v>
      </c>
      <c r="B2303" s="196" t="s">
        <v>2434</v>
      </c>
      <c r="C2303" s="17" t="s">
        <v>25</v>
      </c>
      <c r="D2303" s="113" t="str">
        <f>IF(Table10[[#This Row],[Current Age]]&gt;19,"Men's",IF(E2303&gt;15,"U19",IF(E2303&gt;13,"U15",IF(E2303&gt;11,"U13",IF(E2303&gt;0,"U11",0)))))</f>
        <v>U15</v>
      </c>
      <c r="E2303" s="113">
        <f>IFERROR(IF(Table10[[#This Row],[Year]]&gt;0,$E$1-Table10[[#This Row],[Year]],0),"")</f>
        <v>14</v>
      </c>
      <c r="F2303" s="113">
        <v>2011</v>
      </c>
      <c r="G2303" s="113">
        <v>8</v>
      </c>
      <c r="H2303" s="113">
        <v>20</v>
      </c>
    </row>
    <row r="2304" spans="1:8">
      <c r="A2304" s="178">
        <v>3302</v>
      </c>
      <c r="B2304" s="185" t="s">
        <v>2435</v>
      </c>
      <c r="C2304" s="179" t="s">
        <v>25</v>
      </c>
      <c r="D2304" s="113" t="str">
        <f>IF(Table10[[#This Row],[Current Age]]&gt;19,"Men's",IF(E2304&gt;15,"U19",IF(E2304&gt;13,"U15",IF(E2304&gt;11,"U13",IF(E2304&gt;0,"U11",0)))))</f>
        <v>U19</v>
      </c>
      <c r="E2304" s="113">
        <f>IFERROR(IF(Table10[[#This Row],[Year]]&gt;0,$E$1-Table10[[#This Row],[Year]],0),"")</f>
        <v>19</v>
      </c>
      <c r="F2304" s="113">
        <v>2006</v>
      </c>
      <c r="G2304" s="113">
        <v>2</v>
      </c>
      <c r="H2304" s="113">
        <v>21</v>
      </c>
    </row>
    <row r="2305" spans="1:5">
      <c r="A2305" s="18">
        <v>3303</v>
      </c>
      <c r="B2305" s="186" t="s">
        <v>2436</v>
      </c>
      <c r="C2305" s="17" t="s">
        <v>25</v>
      </c>
      <c r="D2305" s="113">
        <f>IF(Table10[[#This Row],[Current Age]]&gt;19,"Men's",IF(E2305&gt;15,"U19",IF(E2305&gt;13,"U15",IF(E2305&gt;11,"U13",IF(E2305&gt;0,"U11",0)))))</f>
        <v>0</v>
      </c>
      <c r="E2305" s="113">
        <f>IFERROR(IF(Table10[[#This Row],[Year]]&gt;0,$E$1-Table10[[#This Row],[Year]],0),"")</f>
        <v>0</v>
      </c>
    </row>
    <row r="2306" spans="1:5">
      <c r="A2306" s="178">
        <v>3304</v>
      </c>
      <c r="B2306" s="185" t="s">
        <v>2437</v>
      </c>
      <c r="C2306" s="179" t="s">
        <v>25</v>
      </c>
      <c r="D2306" s="113">
        <f>IF(Table10[[#This Row],[Current Age]]&gt;19,"Men's",IF(E2306&gt;15,"U19",IF(E2306&gt;13,"U15",IF(E2306&gt;11,"U13",IF(E2306&gt;0,"U11",0)))))</f>
        <v>0</v>
      </c>
      <c r="E2306" s="113">
        <f>IFERROR(IF(Table10[[#This Row],[Year]]&gt;0,$E$1-Table10[[#This Row],[Year]],0),"")</f>
        <v>0</v>
      </c>
    </row>
    <row r="2307" spans="1:5">
      <c r="A2307" s="18">
        <v>3305</v>
      </c>
      <c r="B2307" s="186" t="s">
        <v>2438</v>
      </c>
      <c r="C2307" s="17" t="s">
        <v>25</v>
      </c>
      <c r="D2307" s="113">
        <f>IF(Table10[[#This Row],[Current Age]]&gt;19,"Men's",IF(E2307&gt;15,"U19",IF(E2307&gt;13,"U15",IF(E2307&gt;11,"U13",IF(E2307&gt;0,"U11",0)))))</f>
        <v>0</v>
      </c>
      <c r="E2307" s="113">
        <f>IFERROR(IF(Table10[[#This Row],[Year]]&gt;0,$E$1-Table10[[#This Row],[Year]],0),"")</f>
        <v>0</v>
      </c>
    </row>
    <row r="2308" spans="1:5">
      <c r="A2308" s="178">
        <v>3306</v>
      </c>
      <c r="B2308" s="185" t="s">
        <v>2439</v>
      </c>
      <c r="C2308" s="179" t="s">
        <v>25</v>
      </c>
      <c r="D2308" s="113">
        <f>IF(Table10[[#This Row],[Current Age]]&gt;19,"Men's",IF(E2308&gt;15,"U19",IF(E2308&gt;13,"U15",IF(E2308&gt;11,"U13",IF(E2308&gt;0,"U11",0)))))</f>
        <v>0</v>
      </c>
      <c r="E2308" s="113">
        <f>IFERROR(IF(Table10[[#This Row],[Year]]&gt;0,$E$1-Table10[[#This Row],[Year]],0),"")</f>
        <v>0</v>
      </c>
    </row>
    <row r="2309" spans="1:5">
      <c r="A2309" s="18">
        <v>3307</v>
      </c>
      <c r="B2309" s="186" t="s">
        <v>2440</v>
      </c>
      <c r="C2309" s="17" t="s">
        <v>25</v>
      </c>
      <c r="D2309" s="113">
        <f>IF(Table10[[#This Row],[Current Age]]&gt;19,"Men's",IF(E2309&gt;15,"U19",IF(E2309&gt;13,"U15",IF(E2309&gt;11,"U13",IF(E2309&gt;0,"U11",0)))))</f>
        <v>0</v>
      </c>
      <c r="E2309" s="113">
        <f>IFERROR(IF(Table10[[#This Row],[Year]]&gt;0,$E$1-Table10[[#This Row],[Year]],0),"")</f>
        <v>0</v>
      </c>
    </row>
    <row r="2310" spans="1:5">
      <c r="A2310" s="178">
        <v>3308</v>
      </c>
      <c r="B2310" s="185" t="s">
        <v>2441</v>
      </c>
      <c r="C2310" s="179" t="s">
        <v>25</v>
      </c>
      <c r="D2310" s="113">
        <f>IF(Table10[[#This Row],[Current Age]]&gt;19,"Men's",IF(E2310&gt;15,"U19",IF(E2310&gt;13,"U15",IF(E2310&gt;11,"U13",IF(E2310&gt;0,"U11",0)))))</f>
        <v>0</v>
      </c>
      <c r="E2310" s="113">
        <f>IFERROR(IF(Table10[[#This Row],[Year]]&gt;0,$E$1-Table10[[#This Row],[Year]],0),"")</f>
        <v>0</v>
      </c>
    </row>
    <row r="2311" spans="1:5">
      <c r="A2311" s="18">
        <v>3309</v>
      </c>
      <c r="B2311" s="186" t="s">
        <v>2442</v>
      </c>
      <c r="C2311" s="17" t="s">
        <v>25</v>
      </c>
      <c r="D2311" s="113">
        <f>IF(Table10[[#This Row],[Current Age]]&gt;19,"Men's",IF(E2311&gt;15,"U19",IF(E2311&gt;13,"U15",IF(E2311&gt;11,"U13",IF(E2311&gt;0,"U11",0)))))</f>
        <v>0</v>
      </c>
      <c r="E2311" s="113">
        <f>IFERROR(IF(Table10[[#This Row],[Year]]&gt;0,$E$1-Table10[[#This Row],[Year]],0),"")</f>
        <v>0</v>
      </c>
    </row>
    <row r="2312" spans="1:5">
      <c r="A2312" s="178">
        <v>3310</v>
      </c>
      <c r="B2312" s="185" t="s">
        <v>2443</v>
      </c>
      <c r="C2312" s="179" t="s">
        <v>25</v>
      </c>
      <c r="D2312" s="113">
        <f>IF(Table10[[#This Row],[Current Age]]&gt;19,"Men's",IF(E2312&gt;15,"U19",IF(E2312&gt;13,"U15",IF(E2312&gt;11,"U13",IF(E2312&gt;0,"U11",0)))))</f>
        <v>0</v>
      </c>
      <c r="E2312" s="113">
        <f>IFERROR(IF(Table10[[#This Row],[Year]]&gt;0,$E$1-Table10[[#This Row],[Year]],0),"")</f>
        <v>0</v>
      </c>
    </row>
    <row r="2313" spans="1:5">
      <c r="A2313" s="18">
        <v>3311</v>
      </c>
      <c r="B2313" s="186" t="s">
        <v>2444</v>
      </c>
      <c r="C2313" s="17" t="s">
        <v>25</v>
      </c>
      <c r="D2313" s="113">
        <f>IF(Table10[[#This Row],[Current Age]]&gt;19,"Men's",IF(E2313&gt;15,"U19",IF(E2313&gt;13,"U15",IF(E2313&gt;11,"U13",IF(E2313&gt;0,"U11",0)))))</f>
        <v>0</v>
      </c>
      <c r="E2313" s="113">
        <f>IFERROR(IF(Table10[[#This Row],[Year]]&gt;0,$E$1-Table10[[#This Row],[Year]],0),"")</f>
        <v>0</v>
      </c>
    </row>
    <row r="2314" spans="1:5">
      <c r="A2314" s="178">
        <v>3312</v>
      </c>
      <c r="B2314" s="185" t="s">
        <v>2445</v>
      </c>
      <c r="C2314" s="179" t="s">
        <v>25</v>
      </c>
      <c r="D2314" s="113">
        <f>IF(Table10[[#This Row],[Current Age]]&gt;19,"Men's",IF(E2314&gt;15,"U19",IF(E2314&gt;13,"U15",IF(E2314&gt;11,"U13",IF(E2314&gt;0,"U11",0)))))</f>
        <v>0</v>
      </c>
      <c r="E2314" s="113">
        <f>IFERROR(IF(Table10[[#This Row],[Year]]&gt;0,$E$1-Table10[[#This Row],[Year]],0),"")</f>
        <v>0</v>
      </c>
    </row>
    <row r="2315" spans="1:5">
      <c r="A2315" s="18">
        <v>3313</v>
      </c>
      <c r="B2315" s="186" t="s">
        <v>2446</v>
      </c>
      <c r="C2315" s="17" t="s">
        <v>25</v>
      </c>
      <c r="D2315" s="113">
        <f>IF(Table10[[#This Row],[Current Age]]&gt;19,"Men's",IF(E2315&gt;15,"U19",IF(E2315&gt;13,"U15",IF(E2315&gt;11,"U13",IF(E2315&gt;0,"U11",0)))))</f>
        <v>0</v>
      </c>
      <c r="E2315" s="113">
        <f>IFERROR(IF(Table10[[#This Row],[Year]]&gt;0,$E$1-Table10[[#This Row],[Year]],0),"")</f>
        <v>0</v>
      </c>
    </row>
    <row r="2316" spans="1:5">
      <c r="A2316" s="178">
        <v>3314</v>
      </c>
      <c r="B2316" s="185" t="s">
        <v>2447</v>
      </c>
      <c r="C2316" s="179" t="s">
        <v>25</v>
      </c>
      <c r="D2316" s="113">
        <f>IF(Table10[[#This Row],[Current Age]]&gt;19,"Men's",IF(E2316&gt;15,"U19",IF(E2316&gt;13,"U15",IF(E2316&gt;11,"U13",IF(E2316&gt;0,"U11",0)))))</f>
        <v>0</v>
      </c>
      <c r="E2316" s="113">
        <f>IFERROR(IF(Table10[[#This Row],[Year]]&gt;0,$E$1-Table10[[#This Row],[Year]],0),"")</f>
        <v>0</v>
      </c>
    </row>
    <row r="2317" spans="1:5">
      <c r="A2317" s="18">
        <v>3315</v>
      </c>
      <c r="B2317" s="186" t="s">
        <v>2448</v>
      </c>
      <c r="C2317" s="17" t="s">
        <v>25</v>
      </c>
      <c r="D2317" s="113">
        <f>IF(Table10[[#This Row],[Current Age]]&gt;19,"Men's",IF(E2317&gt;15,"U19",IF(E2317&gt;13,"U15",IF(E2317&gt;11,"U13",IF(E2317&gt;0,"U11",0)))))</f>
        <v>0</v>
      </c>
      <c r="E2317" s="113">
        <f>IFERROR(IF(Table10[[#This Row],[Year]]&gt;0,$E$1-Table10[[#This Row],[Year]],0),"")</f>
        <v>0</v>
      </c>
    </row>
    <row r="2318" spans="1:5">
      <c r="A2318" s="178">
        <v>3316</v>
      </c>
      <c r="B2318" s="185" t="s">
        <v>2449</v>
      </c>
      <c r="C2318" s="179" t="s">
        <v>17</v>
      </c>
      <c r="D2318" s="113">
        <f>IF(Table10[[#This Row],[Current Age]]&gt;19,"Men's",IF(E2318&gt;15,"U19",IF(E2318&gt;13,"U15",IF(E2318&gt;11,"U13",IF(E2318&gt;0,"U11",0)))))</f>
        <v>0</v>
      </c>
      <c r="E2318" s="113">
        <f>IFERROR(IF(Table10[[#This Row],[Year]]&gt;0,$E$1-Table10[[#This Row],[Year]],0),"")</f>
        <v>0</v>
      </c>
    </row>
    <row r="2319" spans="1:5">
      <c r="A2319" s="18">
        <v>3317</v>
      </c>
      <c r="B2319" s="186" t="s">
        <v>2450</v>
      </c>
      <c r="C2319" s="17" t="s">
        <v>17</v>
      </c>
      <c r="D2319" s="113">
        <f>IF(Table10[[#This Row],[Current Age]]&gt;19,"Men's",IF(E2319&gt;15,"U19",IF(E2319&gt;13,"U15",IF(E2319&gt;11,"U13",IF(E2319&gt;0,"U11",0)))))</f>
        <v>0</v>
      </c>
      <c r="E2319" s="113">
        <f>IFERROR(IF(Table10[[#This Row],[Year]]&gt;0,$E$1-Table10[[#This Row],[Year]],0),"")</f>
        <v>0</v>
      </c>
    </row>
    <row r="2320" spans="1:5">
      <c r="A2320" s="178">
        <v>3318</v>
      </c>
      <c r="B2320" s="185" t="s">
        <v>2451</v>
      </c>
      <c r="C2320" s="179" t="s">
        <v>17</v>
      </c>
      <c r="D2320" s="113">
        <f>IF(Table10[[#This Row],[Current Age]]&gt;19,"Men's",IF(E2320&gt;15,"U19",IF(E2320&gt;13,"U15",IF(E2320&gt;11,"U13",IF(E2320&gt;0,"U11",0)))))</f>
        <v>0</v>
      </c>
      <c r="E2320" s="113">
        <f>IFERROR(IF(Table10[[#This Row],[Year]]&gt;0,$E$1-Table10[[#This Row],[Year]],0),"")</f>
        <v>0</v>
      </c>
    </row>
    <row r="2321" spans="1:6">
      <c r="A2321" s="18">
        <v>3319</v>
      </c>
      <c r="B2321" s="186" t="s">
        <v>2452</v>
      </c>
      <c r="C2321" s="17" t="s">
        <v>101</v>
      </c>
      <c r="D2321" s="113">
        <f>IF(Table10[[#This Row],[Current Age]]&gt;19,"Men's",IF(E2321&gt;15,"U19",IF(E2321&gt;13,"U15",IF(E2321&gt;11,"U13",IF(E2321&gt;0,"U11",0)))))</f>
        <v>0</v>
      </c>
      <c r="E2321" s="113">
        <f>IFERROR(IF(Table10[[#This Row],[Year]]&gt;0,$E$1-Table10[[#This Row],[Year]],0),"")</f>
        <v>0</v>
      </c>
    </row>
    <row r="2322" spans="1:6">
      <c r="A2322" s="178">
        <v>3320</v>
      </c>
      <c r="B2322" s="185" t="s">
        <v>2453</v>
      </c>
      <c r="C2322" s="179" t="s">
        <v>101</v>
      </c>
      <c r="D2322" s="113">
        <f>IF(Table10[[#This Row],[Current Age]]&gt;19,"Men's",IF(E2322&gt;15,"U19",IF(E2322&gt;13,"U15",IF(E2322&gt;11,"U13",IF(E2322&gt;0,"U11",0)))))</f>
        <v>0</v>
      </c>
      <c r="E2322" s="113">
        <f>IFERROR(IF(Table10[[#This Row],[Year]]&gt;0,$E$1-Table10[[#This Row],[Year]],0),"")</f>
        <v>0</v>
      </c>
    </row>
    <row r="2323" spans="1:6">
      <c r="A2323" s="18">
        <v>3321</v>
      </c>
      <c r="B2323" s="186" t="s">
        <v>2454</v>
      </c>
      <c r="C2323" s="17" t="s">
        <v>101</v>
      </c>
      <c r="D2323" s="113" t="str">
        <f>IF(Table10[[#This Row],[Current Age]]&gt;19,"Men's",IF(E2323&gt;15,"U19",IF(E2323&gt;13,"U15",IF(E2323&gt;11,"U13",IF(E2323&gt;0,"U11",0)))))</f>
        <v>U15</v>
      </c>
      <c r="E2323" s="113">
        <f>IFERROR(IF(Table10[[#This Row],[Year]]&gt;0,$E$1-Table10[[#This Row],[Year]],0),"")</f>
        <v>14</v>
      </c>
      <c r="F2323" s="113">
        <v>2011</v>
      </c>
    </row>
    <row r="2324" spans="1:6">
      <c r="A2324" s="178">
        <v>3322</v>
      </c>
      <c r="B2324" s="185" t="s">
        <v>2455</v>
      </c>
      <c r="C2324" s="179" t="s">
        <v>101</v>
      </c>
      <c r="D2324" s="113" t="str">
        <f>IF(Table10[[#This Row],[Current Age]]&gt;19,"Men's",IF(E2324&gt;15,"U19",IF(E2324&gt;13,"U15",IF(E2324&gt;11,"U13",IF(E2324&gt;0,"U11",0)))))</f>
        <v>U19</v>
      </c>
      <c r="E2324" s="113">
        <f>IFERROR(IF(Table10[[#This Row],[Year]]&gt;0,$E$1-Table10[[#This Row],[Year]],0),"")</f>
        <v>16</v>
      </c>
      <c r="F2324" s="113">
        <v>2009</v>
      </c>
    </row>
    <row r="2325" spans="1:6">
      <c r="A2325" s="18">
        <v>3323</v>
      </c>
      <c r="B2325" s="186" t="s">
        <v>2456</v>
      </c>
      <c r="C2325" s="17" t="s">
        <v>101</v>
      </c>
      <c r="D2325" s="113">
        <f>IF(Table10[[#This Row],[Current Age]]&gt;19,"Men's",IF(E2325&gt;15,"U19",IF(E2325&gt;13,"U15",IF(E2325&gt;11,"U13",IF(E2325&gt;0,"U11",0)))))</f>
        <v>0</v>
      </c>
      <c r="E2325" s="113">
        <f>IFERROR(IF(Table10[[#This Row],[Year]]&gt;0,$E$1-Table10[[#This Row],[Year]],0),"")</f>
        <v>0</v>
      </c>
    </row>
    <row r="2326" spans="1:6">
      <c r="A2326" s="178">
        <v>3324</v>
      </c>
      <c r="B2326" s="185" t="s">
        <v>2457</v>
      </c>
      <c r="C2326" s="179" t="s">
        <v>101</v>
      </c>
      <c r="D2326" s="113">
        <f>IF(Table10[[#This Row],[Current Age]]&gt;19,"Men's",IF(E2326&gt;15,"U19",IF(E2326&gt;13,"U15",IF(E2326&gt;11,"U13",IF(E2326&gt;0,"U11",0)))))</f>
        <v>0</v>
      </c>
      <c r="E2326" s="113">
        <f>IFERROR(IF(Table10[[#This Row],[Year]]&gt;0,$E$1-Table10[[#This Row],[Year]],0),"")</f>
        <v>0</v>
      </c>
    </row>
    <row r="2327" spans="1:6">
      <c r="A2327" s="18">
        <v>3325</v>
      </c>
      <c r="B2327" s="186" t="s">
        <v>2458</v>
      </c>
      <c r="C2327" s="17" t="s">
        <v>101</v>
      </c>
      <c r="D2327" s="113" t="str">
        <f>IF(Table10[[#This Row],[Current Age]]&gt;19,"Men's",IF(E2327&gt;15,"U19",IF(E2327&gt;13,"U15",IF(E2327&gt;11,"U13",IF(E2327&gt;0,"U11",0)))))</f>
        <v>U15</v>
      </c>
      <c r="E2327" s="113">
        <f>IFERROR(IF(Table10[[#This Row],[Year]]&gt;0,$E$1-Table10[[#This Row],[Year]],0),"")</f>
        <v>14</v>
      </c>
      <c r="F2327" s="113">
        <v>2011</v>
      </c>
    </row>
    <row r="2328" spans="1:6">
      <c r="A2328" s="178">
        <v>3326</v>
      </c>
      <c r="B2328" s="185" t="s">
        <v>2459</v>
      </c>
      <c r="C2328" s="179" t="s">
        <v>101</v>
      </c>
      <c r="D2328" s="113" t="str">
        <f>IF(Table10[[#This Row],[Current Age]]&gt;19,"Men's",IF(E2328&gt;15,"U19",IF(E2328&gt;13,"U15",IF(E2328&gt;11,"U13",IF(E2328&gt;0,"U11",0)))))</f>
        <v>U13</v>
      </c>
      <c r="E2328" s="113">
        <f>IFERROR(IF(Table10[[#This Row],[Year]]&gt;0,$E$1-Table10[[#This Row],[Year]],0),"")</f>
        <v>12</v>
      </c>
      <c r="F2328" s="113">
        <v>2013</v>
      </c>
    </row>
    <row r="2329" spans="1:6">
      <c r="A2329" s="18">
        <v>3327</v>
      </c>
      <c r="B2329" s="186" t="s">
        <v>2460</v>
      </c>
      <c r="C2329" s="17" t="s">
        <v>101</v>
      </c>
      <c r="D2329" s="113">
        <f>IF(Table10[[#This Row],[Current Age]]&gt;19,"Men's",IF(E2329&gt;15,"U19",IF(E2329&gt;13,"U15",IF(E2329&gt;11,"U13",IF(E2329&gt;0,"U11",0)))))</f>
        <v>0</v>
      </c>
      <c r="E2329" s="113">
        <f>IFERROR(IF(Table10[[#This Row],[Year]]&gt;0,$E$1-Table10[[#This Row],[Year]],0),"")</f>
        <v>0</v>
      </c>
    </row>
    <row r="2330" spans="1:6">
      <c r="A2330" s="178">
        <v>3328</v>
      </c>
      <c r="B2330" s="185" t="s">
        <v>2461</v>
      </c>
      <c r="C2330" s="179" t="s">
        <v>101</v>
      </c>
      <c r="D2330" s="113">
        <f>IF(Table10[[#This Row],[Current Age]]&gt;19,"Men's",IF(E2330&gt;15,"U19",IF(E2330&gt;13,"U15",IF(E2330&gt;11,"U13",IF(E2330&gt;0,"U11",0)))))</f>
        <v>0</v>
      </c>
      <c r="E2330" s="113">
        <f>IFERROR(IF(Table10[[#This Row],[Year]]&gt;0,$E$1-Table10[[#This Row],[Year]],0),"")</f>
        <v>0</v>
      </c>
    </row>
    <row r="2331" spans="1:6">
      <c r="A2331" s="18">
        <v>3329</v>
      </c>
      <c r="B2331" s="186" t="s">
        <v>2462</v>
      </c>
      <c r="C2331" s="17" t="s">
        <v>101</v>
      </c>
      <c r="D2331" s="113" t="str">
        <f>IF(Table10[[#This Row],[Current Age]]&gt;19,"Men's",IF(E2331&gt;15,"U19",IF(E2331&gt;13,"U15",IF(E2331&gt;11,"U13",IF(E2331&gt;0,"U11",0)))))</f>
        <v>U19</v>
      </c>
      <c r="E2331" s="113">
        <f>IFERROR(IF(Table10[[#This Row],[Year]]&gt;0,$E$1-Table10[[#This Row],[Year]],0),"")</f>
        <v>16</v>
      </c>
      <c r="F2331" s="113">
        <v>2009</v>
      </c>
    </row>
    <row r="2332" spans="1:6">
      <c r="A2332" s="178">
        <v>3330</v>
      </c>
      <c r="B2332" s="185" t="s">
        <v>2463</v>
      </c>
      <c r="C2332" s="179" t="s">
        <v>101</v>
      </c>
      <c r="D2332" s="113">
        <f>IF(Table10[[#This Row],[Current Age]]&gt;19,"Men's",IF(E2332&gt;15,"U19",IF(E2332&gt;13,"U15",IF(E2332&gt;11,"U13",IF(E2332&gt;0,"U11",0)))))</f>
        <v>0</v>
      </c>
      <c r="E2332" s="113">
        <f>IFERROR(IF(Table10[[#This Row],[Year]]&gt;0,$E$1-Table10[[#This Row],[Year]],0),"")</f>
        <v>0</v>
      </c>
    </row>
    <row r="2333" spans="1:6">
      <c r="A2333" s="18">
        <v>3331</v>
      </c>
      <c r="B2333" s="186" t="s">
        <v>2464</v>
      </c>
      <c r="C2333" s="17" t="s">
        <v>101</v>
      </c>
      <c r="D2333" s="113">
        <f>IF(Table10[[#This Row],[Current Age]]&gt;19,"Men's",IF(E2333&gt;15,"U19",IF(E2333&gt;13,"U15",IF(E2333&gt;11,"U13",IF(E2333&gt;0,"U11",0)))))</f>
        <v>0</v>
      </c>
      <c r="E2333" s="113">
        <f>IFERROR(IF(Table10[[#This Row],[Year]]&gt;0,$E$1-Table10[[#This Row],[Year]],0),"")</f>
        <v>0</v>
      </c>
    </row>
    <row r="2334" spans="1:6">
      <c r="A2334" s="178">
        <v>3332</v>
      </c>
      <c r="B2334" s="185" t="s">
        <v>2465</v>
      </c>
      <c r="C2334" s="179" t="s">
        <v>101</v>
      </c>
      <c r="D2334" s="113">
        <f>IF(Table10[[#This Row],[Current Age]]&gt;19,"Men's",IF(E2334&gt;15,"U19",IF(E2334&gt;13,"U15",IF(E2334&gt;11,"U13",IF(E2334&gt;0,"U11",0)))))</f>
        <v>0</v>
      </c>
      <c r="E2334" s="113">
        <f>IFERROR(IF(Table10[[#This Row],[Year]]&gt;0,$E$1-Table10[[#This Row],[Year]],0),"")</f>
        <v>0</v>
      </c>
    </row>
    <row r="2335" spans="1:6">
      <c r="A2335" s="18">
        <v>3333</v>
      </c>
      <c r="B2335" s="186" t="s">
        <v>2466</v>
      </c>
      <c r="C2335" s="17" t="s">
        <v>101</v>
      </c>
      <c r="D2335" s="113">
        <f>IF(Table10[[#This Row],[Current Age]]&gt;19,"Men's",IF(E2335&gt;15,"U19",IF(E2335&gt;13,"U15",IF(E2335&gt;11,"U13",IF(E2335&gt;0,"U11",0)))))</f>
        <v>0</v>
      </c>
      <c r="E2335" s="113">
        <f>IFERROR(IF(Table10[[#This Row],[Year]]&gt;0,$E$1-Table10[[#This Row],[Year]],0),"")</f>
        <v>0</v>
      </c>
    </row>
    <row r="2336" spans="1:6">
      <c r="A2336" s="178">
        <v>3334</v>
      </c>
      <c r="B2336" s="185" t="s">
        <v>2467</v>
      </c>
      <c r="C2336" s="179" t="s">
        <v>101</v>
      </c>
      <c r="D2336" s="113">
        <f>IF(Table10[[#This Row],[Current Age]]&gt;19,"Men's",IF(E2336&gt;15,"U19",IF(E2336&gt;13,"U15",IF(E2336&gt;11,"U13",IF(E2336&gt;0,"U11",0)))))</f>
        <v>0</v>
      </c>
      <c r="E2336" s="113">
        <f>IFERROR(IF(Table10[[#This Row],[Year]]&gt;0,$E$1-Table10[[#This Row],[Year]],0),"")</f>
        <v>0</v>
      </c>
    </row>
    <row r="2337" spans="1:5">
      <c r="A2337" s="18">
        <v>3335</v>
      </c>
      <c r="B2337" s="186" t="s">
        <v>2468</v>
      </c>
      <c r="C2337" s="17" t="s">
        <v>101</v>
      </c>
      <c r="D2337" s="113">
        <f>IF(Table10[[#This Row],[Current Age]]&gt;19,"Men's",IF(E2337&gt;15,"U19",IF(E2337&gt;13,"U15",IF(E2337&gt;11,"U13",IF(E2337&gt;0,"U11",0)))))</f>
        <v>0</v>
      </c>
      <c r="E2337" s="113">
        <f>IFERROR(IF(Table10[[#This Row],[Year]]&gt;0,$E$1-Table10[[#This Row],[Year]],0),"")</f>
        <v>0</v>
      </c>
    </row>
    <row r="2338" spans="1:5">
      <c r="A2338" s="178">
        <v>3336</v>
      </c>
      <c r="B2338" s="185" t="s">
        <v>2469</v>
      </c>
      <c r="C2338" s="179" t="s">
        <v>101</v>
      </c>
      <c r="D2338" s="113">
        <f>IF(Table10[[#This Row],[Current Age]]&gt;19,"Men's",IF(E2338&gt;15,"U19",IF(E2338&gt;13,"U15",IF(E2338&gt;11,"U13",IF(E2338&gt;0,"U11",0)))))</f>
        <v>0</v>
      </c>
      <c r="E2338" s="113">
        <f>IFERROR(IF(Table10[[#This Row],[Year]]&gt;0,$E$1-Table10[[#This Row],[Year]],0),"")</f>
        <v>0</v>
      </c>
    </row>
    <row r="2339" spans="1:5">
      <c r="A2339" s="18">
        <v>3337</v>
      </c>
      <c r="B2339" s="186" t="s">
        <v>2470</v>
      </c>
      <c r="C2339" s="17" t="s">
        <v>101</v>
      </c>
      <c r="D2339" s="113">
        <f>IF(Table10[[#This Row],[Current Age]]&gt;19,"Men's",IF(E2339&gt;15,"U19",IF(E2339&gt;13,"U15",IF(E2339&gt;11,"U13",IF(E2339&gt;0,"U11",0)))))</f>
        <v>0</v>
      </c>
      <c r="E2339" s="113">
        <f>IFERROR(IF(Table10[[#This Row],[Year]]&gt;0,$E$1-Table10[[#This Row],[Year]],0),"")</f>
        <v>0</v>
      </c>
    </row>
    <row r="2340" spans="1:5">
      <c r="A2340" s="178">
        <v>3338</v>
      </c>
      <c r="B2340" s="185" t="s">
        <v>2471</v>
      </c>
      <c r="C2340" s="179" t="s">
        <v>101</v>
      </c>
      <c r="D2340" s="113">
        <f>IF(Table10[[#This Row],[Current Age]]&gt;19,"Men's",IF(E2340&gt;15,"U19",IF(E2340&gt;13,"U15",IF(E2340&gt;11,"U13",IF(E2340&gt;0,"U11",0)))))</f>
        <v>0</v>
      </c>
      <c r="E2340" s="113">
        <f>IFERROR(IF(Table10[[#This Row],[Year]]&gt;0,$E$1-Table10[[#This Row],[Year]],0),"")</f>
        <v>0</v>
      </c>
    </row>
    <row r="2341" spans="1:5">
      <c r="A2341" s="18">
        <v>3339</v>
      </c>
      <c r="B2341" s="186" t="s">
        <v>2472</v>
      </c>
      <c r="C2341" s="17" t="s">
        <v>101</v>
      </c>
      <c r="D2341" s="113">
        <f>IF(Table10[[#This Row],[Current Age]]&gt;19,"Men's",IF(E2341&gt;15,"U19",IF(E2341&gt;13,"U15",IF(E2341&gt;11,"U13",IF(E2341&gt;0,"U11",0)))))</f>
        <v>0</v>
      </c>
      <c r="E2341" s="113">
        <f>IFERROR(IF(Table10[[#This Row],[Year]]&gt;0,$E$1-Table10[[#This Row],[Year]],0),"")</f>
        <v>0</v>
      </c>
    </row>
    <row r="2342" spans="1:5">
      <c r="A2342" s="178">
        <v>3340</v>
      </c>
      <c r="B2342" s="185" t="s">
        <v>2473</v>
      </c>
      <c r="C2342" s="179" t="s">
        <v>101</v>
      </c>
      <c r="D2342" s="113">
        <f>IF(Table10[[#This Row],[Current Age]]&gt;19,"Men's",IF(E2342&gt;15,"U19",IF(E2342&gt;13,"U15",IF(E2342&gt;11,"U13",IF(E2342&gt;0,"U11",0)))))</f>
        <v>0</v>
      </c>
      <c r="E2342" s="113">
        <f>IFERROR(IF(Table10[[#This Row],[Year]]&gt;0,$E$1-Table10[[#This Row],[Year]],0),"")</f>
        <v>0</v>
      </c>
    </row>
    <row r="2343" spans="1:5">
      <c r="A2343" s="18">
        <v>3341</v>
      </c>
      <c r="B2343" s="186" t="s">
        <v>2474</v>
      </c>
      <c r="C2343" s="17" t="s">
        <v>101</v>
      </c>
      <c r="D2343" s="113">
        <f>IF(Table10[[#This Row],[Current Age]]&gt;19,"Men's",IF(E2343&gt;15,"U19",IF(E2343&gt;13,"U15",IF(E2343&gt;11,"U13",IF(E2343&gt;0,"U11",0)))))</f>
        <v>0</v>
      </c>
      <c r="E2343" s="113">
        <f>IFERROR(IF(Table10[[#This Row],[Year]]&gt;0,$E$1-Table10[[#This Row],[Year]],0),"")</f>
        <v>0</v>
      </c>
    </row>
    <row r="2344" spans="1:5">
      <c r="A2344" s="178">
        <v>3342</v>
      </c>
      <c r="B2344" s="185" t="s">
        <v>2475</v>
      </c>
      <c r="C2344" s="179" t="s">
        <v>101</v>
      </c>
      <c r="D2344" s="113">
        <f>IF(Table10[[#This Row],[Current Age]]&gt;19,"Men's",IF(E2344&gt;15,"U19",IF(E2344&gt;13,"U15",IF(E2344&gt;11,"U13",IF(E2344&gt;0,"U11",0)))))</f>
        <v>0</v>
      </c>
      <c r="E2344" s="113">
        <f>IFERROR(IF(Table10[[#This Row],[Year]]&gt;0,$E$1-Table10[[#This Row],[Year]],0),"")</f>
        <v>0</v>
      </c>
    </row>
    <row r="2345" spans="1:5">
      <c r="A2345" s="18">
        <v>3343</v>
      </c>
      <c r="B2345" s="186" t="s">
        <v>2476</v>
      </c>
      <c r="C2345" s="17" t="s">
        <v>101</v>
      </c>
      <c r="D2345" s="113">
        <f>IF(Table10[[#This Row],[Current Age]]&gt;19,"Men's",IF(E2345&gt;15,"U19",IF(E2345&gt;13,"U15",IF(E2345&gt;11,"U13",IF(E2345&gt;0,"U11",0)))))</f>
        <v>0</v>
      </c>
      <c r="E2345" s="113">
        <f>IFERROR(IF(Table10[[#This Row],[Year]]&gt;0,$E$1-Table10[[#This Row],[Year]],0),"")</f>
        <v>0</v>
      </c>
    </row>
    <row r="2346" spans="1:5">
      <c r="A2346" s="178">
        <v>3344</v>
      </c>
      <c r="B2346" s="185" t="s">
        <v>2477</v>
      </c>
      <c r="C2346" s="179" t="s">
        <v>101</v>
      </c>
      <c r="D2346" s="113">
        <f>IF(Table10[[#This Row],[Current Age]]&gt;19,"Men's",IF(E2346&gt;15,"U19",IF(E2346&gt;13,"U15",IF(E2346&gt;11,"U13",IF(E2346&gt;0,"U11",0)))))</f>
        <v>0</v>
      </c>
      <c r="E2346" s="113">
        <f>IFERROR(IF(Table10[[#This Row],[Year]]&gt;0,$E$1-Table10[[#This Row],[Year]],0),"")</f>
        <v>0</v>
      </c>
    </row>
    <row r="2347" spans="1:5">
      <c r="A2347" s="18">
        <v>3345</v>
      </c>
      <c r="B2347" s="186" t="s">
        <v>2478</v>
      </c>
      <c r="C2347" s="17" t="s">
        <v>101</v>
      </c>
      <c r="D2347" s="113">
        <f>IF(Table10[[#This Row],[Current Age]]&gt;19,"Men's",IF(E2347&gt;15,"U19",IF(E2347&gt;13,"U15",IF(E2347&gt;11,"U13",IF(E2347&gt;0,"U11",0)))))</f>
        <v>0</v>
      </c>
      <c r="E2347" s="113">
        <f>IFERROR(IF(Table10[[#This Row],[Year]]&gt;0,$E$1-Table10[[#This Row],[Year]],0),"")</f>
        <v>0</v>
      </c>
    </row>
    <row r="2348" spans="1:5">
      <c r="A2348" s="178">
        <v>3346</v>
      </c>
      <c r="B2348" s="185" t="s">
        <v>2479</v>
      </c>
      <c r="C2348" s="179" t="s">
        <v>101</v>
      </c>
      <c r="D2348" s="113">
        <f>IF(Table10[[#This Row],[Current Age]]&gt;19,"Men's",IF(E2348&gt;15,"U19",IF(E2348&gt;13,"U15",IF(E2348&gt;11,"U13",IF(E2348&gt;0,"U11",0)))))</f>
        <v>0</v>
      </c>
      <c r="E2348" s="113">
        <f>IFERROR(IF(Table10[[#This Row],[Year]]&gt;0,$E$1-Table10[[#This Row],[Year]],0),"")</f>
        <v>0</v>
      </c>
    </row>
    <row r="2349" spans="1:5">
      <c r="A2349" s="18">
        <v>3347</v>
      </c>
      <c r="B2349" s="186" t="s">
        <v>2480</v>
      </c>
      <c r="C2349" s="17" t="s">
        <v>101</v>
      </c>
      <c r="D2349" s="113">
        <f>IF(Table10[[#This Row],[Current Age]]&gt;19,"Men's",IF(E2349&gt;15,"U19",IF(E2349&gt;13,"U15",IF(E2349&gt;11,"U13",IF(E2349&gt;0,"U11",0)))))</f>
        <v>0</v>
      </c>
      <c r="E2349" s="113">
        <f>IFERROR(IF(Table10[[#This Row],[Year]]&gt;0,$E$1-Table10[[#This Row],[Year]],0),"")</f>
        <v>0</v>
      </c>
    </row>
    <row r="2350" spans="1:5">
      <c r="A2350" s="178">
        <v>3348</v>
      </c>
      <c r="B2350" s="185" t="s">
        <v>2481</v>
      </c>
      <c r="C2350" s="179" t="s">
        <v>101</v>
      </c>
      <c r="D2350" s="113">
        <f>IF(Table10[[#This Row],[Current Age]]&gt;19,"Men's",IF(E2350&gt;15,"U19",IF(E2350&gt;13,"U15",IF(E2350&gt;11,"U13",IF(E2350&gt;0,"U11",0)))))</f>
        <v>0</v>
      </c>
      <c r="E2350" s="113">
        <f>IFERROR(IF(Table10[[#This Row],[Year]]&gt;0,$E$1-Table10[[#This Row],[Year]],0),"")</f>
        <v>0</v>
      </c>
    </row>
    <row r="2351" spans="1:5">
      <c r="A2351" s="18">
        <v>3349</v>
      </c>
      <c r="B2351" s="186" t="s">
        <v>2482</v>
      </c>
      <c r="C2351" s="17" t="s">
        <v>101</v>
      </c>
      <c r="D2351" s="113">
        <f>IF(Table10[[#This Row],[Current Age]]&gt;19,"Men's",IF(E2351&gt;15,"U19",IF(E2351&gt;13,"U15",IF(E2351&gt;11,"U13",IF(E2351&gt;0,"U11",0)))))</f>
        <v>0</v>
      </c>
      <c r="E2351" s="113">
        <f>IFERROR(IF(Table10[[#This Row],[Year]]&gt;0,$E$1-Table10[[#This Row],[Year]],0),"")</f>
        <v>0</v>
      </c>
    </row>
    <row r="2352" spans="1:5">
      <c r="A2352" s="178">
        <v>3350</v>
      </c>
      <c r="B2352" s="185" t="s">
        <v>2483</v>
      </c>
      <c r="C2352" s="179" t="s">
        <v>101</v>
      </c>
      <c r="D2352" s="113">
        <f>IF(Table10[[#This Row],[Current Age]]&gt;19,"Men's",IF(E2352&gt;15,"U19",IF(E2352&gt;13,"U15",IF(E2352&gt;11,"U13",IF(E2352&gt;0,"U11",0)))))</f>
        <v>0</v>
      </c>
      <c r="E2352" s="113">
        <f>IFERROR(IF(Table10[[#This Row],[Year]]&gt;0,$E$1-Table10[[#This Row],[Year]],0),"")</f>
        <v>0</v>
      </c>
    </row>
    <row r="2353" spans="1:8">
      <c r="A2353" s="18">
        <v>3351</v>
      </c>
      <c r="B2353" s="186" t="s">
        <v>2484</v>
      </c>
      <c r="C2353" s="17" t="s">
        <v>101</v>
      </c>
      <c r="D2353" s="113">
        <f>IF(Table10[[#This Row],[Current Age]]&gt;19,"Men's",IF(E2353&gt;15,"U19",IF(E2353&gt;13,"U15",IF(E2353&gt;11,"U13",IF(E2353&gt;0,"U11",0)))))</f>
        <v>0</v>
      </c>
      <c r="E2353" s="113">
        <f>IFERROR(IF(Table10[[#This Row],[Year]]&gt;0,$E$1-Table10[[#This Row],[Year]],0),"")</f>
        <v>0</v>
      </c>
    </row>
    <row r="2354" spans="1:8">
      <c r="A2354" s="178">
        <v>3352</v>
      </c>
      <c r="B2354" s="185" t="s">
        <v>2485</v>
      </c>
      <c r="C2354" s="179" t="s">
        <v>101</v>
      </c>
      <c r="D2354" s="113">
        <f>IF(Table10[[#This Row],[Current Age]]&gt;19,"Men's",IF(E2354&gt;15,"U19",IF(E2354&gt;13,"U15",IF(E2354&gt;11,"U13",IF(E2354&gt;0,"U11",0)))))</f>
        <v>0</v>
      </c>
      <c r="E2354" s="113">
        <f>IFERROR(IF(Table10[[#This Row],[Year]]&gt;0,$E$1-Table10[[#This Row],[Year]],0),"")</f>
        <v>0</v>
      </c>
    </row>
    <row r="2355" spans="1:8">
      <c r="A2355" s="18">
        <v>3353</v>
      </c>
      <c r="B2355" s="186" t="s">
        <v>2486</v>
      </c>
      <c r="C2355" s="17" t="s">
        <v>101</v>
      </c>
      <c r="D2355" s="113">
        <f>IF(Table10[[#This Row],[Current Age]]&gt;19,"Men's",IF(E2355&gt;15,"U19",IF(E2355&gt;13,"U15",IF(E2355&gt;11,"U13",IF(E2355&gt;0,"U11",0)))))</f>
        <v>0</v>
      </c>
      <c r="E2355" s="113">
        <f>IFERROR(IF(Table10[[#This Row],[Year]]&gt;0,$E$1-Table10[[#This Row],[Year]],0),"")</f>
        <v>0</v>
      </c>
    </row>
    <row r="2356" spans="1:8">
      <c r="A2356" s="178">
        <v>3354</v>
      </c>
      <c r="B2356" s="185" t="s">
        <v>2487</v>
      </c>
      <c r="C2356" s="179" t="s">
        <v>101</v>
      </c>
      <c r="D2356" s="113">
        <f>IF(Table10[[#This Row],[Current Age]]&gt;19,"Men's",IF(E2356&gt;15,"U19",IF(E2356&gt;13,"U15",IF(E2356&gt;11,"U13",IF(E2356&gt;0,"U11",0)))))</f>
        <v>0</v>
      </c>
      <c r="E2356" s="113">
        <f>IFERROR(IF(Table10[[#This Row],[Year]]&gt;0,$E$1-Table10[[#This Row],[Year]],0),"")</f>
        <v>0</v>
      </c>
    </row>
    <row r="2357" spans="1:8">
      <c r="A2357" s="18">
        <v>3355</v>
      </c>
      <c r="B2357" s="186" t="s">
        <v>2488</v>
      </c>
      <c r="C2357" s="17" t="s">
        <v>41</v>
      </c>
      <c r="D2357" s="113">
        <f>IF(Table10[[#This Row],[Current Age]]&gt;19,"Men's",IF(E2357&gt;15,"U19",IF(E2357&gt;13,"U15",IF(E2357&gt;11,"U13",IF(E2357&gt;0,"U11",0)))))</f>
        <v>0</v>
      </c>
      <c r="E2357" s="113">
        <f>IFERROR(IF(Table10[[#This Row],[Year]]&gt;0,$E$1-Table10[[#This Row],[Year]],0),"")</f>
        <v>0</v>
      </c>
    </row>
    <row r="2358" spans="1:8">
      <c r="A2358" s="178">
        <v>3356</v>
      </c>
      <c r="B2358" s="185" t="s">
        <v>2489</v>
      </c>
      <c r="C2358" s="179" t="s">
        <v>101</v>
      </c>
      <c r="D2358" s="113">
        <f>IF(Table10[[#This Row],[Current Age]]&gt;19,"Men's",IF(E2358&gt;15,"U19",IF(E2358&gt;13,"U15",IF(E2358&gt;11,"U13",IF(E2358&gt;0,"U11",0)))))</f>
        <v>0</v>
      </c>
      <c r="E2358" s="113">
        <f>IFERROR(IF(Table10[[#This Row],[Year]]&gt;0,$E$1-Table10[[#This Row],[Year]],0),"")</f>
        <v>0</v>
      </c>
    </row>
    <row r="2359" spans="1:8">
      <c r="A2359" s="18">
        <v>3357</v>
      </c>
      <c r="B2359" s="186" t="s">
        <v>2490</v>
      </c>
      <c r="C2359" s="17" t="s">
        <v>101</v>
      </c>
      <c r="D2359" s="113">
        <f>IF(Table10[[#This Row],[Current Age]]&gt;19,"Men's",IF(E2359&gt;15,"U19",IF(E2359&gt;13,"U15",IF(E2359&gt;11,"U13",IF(E2359&gt;0,"U11",0)))))</f>
        <v>0</v>
      </c>
      <c r="E2359" s="113">
        <f>IFERROR(IF(Table10[[#This Row],[Year]]&gt;0,$E$1-Table10[[#This Row],[Year]],0),"")</f>
        <v>0</v>
      </c>
    </row>
    <row r="2360" spans="1:8">
      <c r="A2360" s="178">
        <v>3358</v>
      </c>
      <c r="B2360" s="185" t="s">
        <v>2491</v>
      </c>
      <c r="C2360" s="179" t="s">
        <v>41</v>
      </c>
      <c r="D2360" s="113" t="str">
        <f>IF(Table10[[#This Row],[Current Age]]&gt;19,"Men's",IF(E2360&gt;15,"U19",IF(E2360&gt;13,"U15",IF(E2360&gt;11,"U13",IF(E2360&gt;0,"U11",0)))))</f>
        <v>U19</v>
      </c>
      <c r="E2360" s="113">
        <f>IFERROR(IF(Table10[[#This Row],[Year]]&gt;0,$E$1-Table10[[#This Row],[Year]],0),"")</f>
        <v>16</v>
      </c>
      <c r="F2360" s="113">
        <v>2009</v>
      </c>
    </row>
    <row r="2361" spans="1:8">
      <c r="A2361" s="18">
        <v>3359</v>
      </c>
      <c r="B2361" s="186" t="s">
        <v>2492</v>
      </c>
      <c r="C2361" s="17" t="s">
        <v>41</v>
      </c>
      <c r="D2361" s="113" t="str">
        <f>IF(Table10[[#This Row],[Current Age]]&gt;19,"Men's",IF(E2361&gt;15,"U19",IF(E2361&gt;13,"U15",IF(E2361&gt;11,"U13",IF(E2361&gt;0,"U11",0)))))</f>
        <v>U15</v>
      </c>
      <c r="E2361" s="113">
        <f>IFERROR(IF(Table10[[#This Row],[Year]]&gt;0,$E$1-Table10[[#This Row],[Year]],0),"")</f>
        <v>14</v>
      </c>
      <c r="F2361" s="113">
        <v>2011</v>
      </c>
      <c r="G2361" s="113">
        <v>3</v>
      </c>
      <c r="H2361" s="113">
        <v>30</v>
      </c>
    </row>
    <row r="2362" spans="1:8">
      <c r="A2362" s="178">
        <v>3360</v>
      </c>
      <c r="B2362" s="185" t="s">
        <v>2493</v>
      </c>
      <c r="C2362" s="179" t="s">
        <v>101</v>
      </c>
      <c r="D2362" s="113">
        <f>IF(Table10[[#This Row],[Current Age]]&gt;19,"Men's",IF(E2362&gt;15,"U19",IF(E2362&gt;13,"U15",IF(E2362&gt;11,"U13",IF(E2362&gt;0,"U11",0)))))</f>
        <v>0</v>
      </c>
      <c r="E2362" s="113">
        <f>IFERROR(IF(Table10[[#This Row],[Year]]&gt;0,$E$1-Table10[[#This Row],[Year]],0),"")</f>
        <v>0</v>
      </c>
    </row>
    <row r="2363" spans="1:8">
      <c r="A2363" s="18">
        <v>3361</v>
      </c>
      <c r="B2363" s="186" t="s">
        <v>2494</v>
      </c>
      <c r="C2363" s="17" t="s">
        <v>101</v>
      </c>
      <c r="D2363" s="113">
        <f>IF(Table10[[#This Row],[Current Age]]&gt;19,"Men's",IF(E2363&gt;15,"U19",IF(E2363&gt;13,"U15",IF(E2363&gt;11,"U13",IF(E2363&gt;0,"U11",0)))))</f>
        <v>0</v>
      </c>
      <c r="E2363" s="113">
        <f>IFERROR(IF(Table10[[#This Row],[Year]]&gt;0,$E$1-Table10[[#This Row],[Year]],0),"")</f>
        <v>0</v>
      </c>
    </row>
    <row r="2364" spans="1:8">
      <c r="A2364" s="178">
        <v>3362</v>
      </c>
      <c r="B2364" s="185" t="s">
        <v>2495</v>
      </c>
      <c r="C2364" s="179" t="s">
        <v>41</v>
      </c>
      <c r="D2364" s="113">
        <f>IF(Table10[[#This Row],[Current Age]]&gt;19,"Men's",IF(E2364&gt;15,"U19",IF(E2364&gt;13,"U15",IF(E2364&gt;11,"U13",IF(E2364&gt;0,"U11",0)))))</f>
        <v>0</v>
      </c>
      <c r="E2364" s="113">
        <f>IFERROR(IF(Table10[[#This Row],[Year]]&gt;0,$E$1-Table10[[#This Row],[Year]],0),"")</f>
        <v>0</v>
      </c>
    </row>
    <row r="2365" spans="1:8">
      <c r="A2365" s="18">
        <v>3363</v>
      </c>
      <c r="B2365" s="186" t="s">
        <v>2496</v>
      </c>
      <c r="C2365" s="17" t="s">
        <v>101</v>
      </c>
      <c r="D2365" s="113">
        <f>IF(Table10[[#This Row],[Current Age]]&gt;19,"Men's",IF(E2365&gt;15,"U19",IF(E2365&gt;13,"U15",IF(E2365&gt;11,"U13",IF(E2365&gt;0,"U11",0)))))</f>
        <v>0</v>
      </c>
      <c r="E2365" s="113">
        <f>IFERROR(IF(Table10[[#This Row],[Year]]&gt;0,$E$1-Table10[[#This Row],[Year]],0),"")</f>
        <v>0</v>
      </c>
    </row>
    <row r="2366" spans="1:8">
      <c r="A2366" s="178">
        <v>3364</v>
      </c>
      <c r="B2366" s="185" t="s">
        <v>2497</v>
      </c>
      <c r="C2366" s="179" t="s">
        <v>101</v>
      </c>
      <c r="D2366" s="113">
        <f>IF(Table10[[#This Row],[Current Age]]&gt;19,"Men's",IF(E2366&gt;15,"U19",IF(E2366&gt;13,"U15",IF(E2366&gt;11,"U13",IF(E2366&gt;0,"U11",0)))))</f>
        <v>0</v>
      </c>
      <c r="E2366" s="113">
        <f>IFERROR(IF(Table10[[#This Row],[Year]]&gt;0,$E$1-Table10[[#This Row],[Year]],0),"")</f>
        <v>0</v>
      </c>
    </row>
    <row r="2367" spans="1:8">
      <c r="A2367" s="18">
        <v>3365</v>
      </c>
      <c r="B2367" s="186" t="s">
        <v>2498</v>
      </c>
      <c r="C2367" s="17" t="s">
        <v>101</v>
      </c>
      <c r="D2367" s="113">
        <f>IF(Table10[[#This Row],[Current Age]]&gt;19,"Men's",IF(E2367&gt;15,"U19",IF(E2367&gt;13,"U15",IF(E2367&gt;11,"U13",IF(E2367&gt;0,"U11",0)))))</f>
        <v>0</v>
      </c>
      <c r="E2367" s="113">
        <f>IFERROR(IF(Table10[[#This Row],[Year]]&gt;0,$E$1-Table10[[#This Row],[Year]],0),"")</f>
        <v>0</v>
      </c>
    </row>
    <row r="2368" spans="1:8">
      <c r="A2368" s="178">
        <v>3366</v>
      </c>
      <c r="B2368" s="185" t="s">
        <v>2499</v>
      </c>
      <c r="C2368" s="179" t="s">
        <v>101</v>
      </c>
      <c r="D2368" s="113">
        <f>IF(Table10[[#This Row],[Current Age]]&gt;19,"Men's",IF(E2368&gt;15,"U19",IF(E2368&gt;13,"U15",IF(E2368&gt;11,"U13",IF(E2368&gt;0,"U11",0)))))</f>
        <v>0</v>
      </c>
      <c r="E2368" s="113">
        <f>IFERROR(IF(Table10[[#This Row],[Year]]&gt;0,$E$1-Table10[[#This Row],[Year]],0),"")</f>
        <v>0</v>
      </c>
    </row>
    <row r="2369" spans="1:8">
      <c r="A2369" s="18">
        <v>3367</v>
      </c>
      <c r="B2369" s="186" t="s">
        <v>2500</v>
      </c>
      <c r="C2369" s="17" t="s">
        <v>101</v>
      </c>
      <c r="D2369" s="113">
        <f>IF(Table10[[#This Row],[Current Age]]&gt;19,"Men's",IF(E2369&gt;15,"U19",IF(E2369&gt;13,"U15",IF(E2369&gt;11,"U13",IF(E2369&gt;0,"U11",0)))))</f>
        <v>0</v>
      </c>
      <c r="E2369" s="113">
        <f>IFERROR(IF(Table10[[#This Row],[Year]]&gt;0,$E$1-Table10[[#This Row],[Year]],0),"")</f>
        <v>0</v>
      </c>
    </row>
    <row r="2370" spans="1:8">
      <c r="A2370" s="178">
        <v>3368</v>
      </c>
      <c r="B2370" s="185" t="s">
        <v>2501</v>
      </c>
      <c r="C2370" s="179" t="s">
        <v>101</v>
      </c>
      <c r="D2370" s="113">
        <f>IF(Table10[[#This Row],[Current Age]]&gt;19,"Men's",IF(E2370&gt;15,"U19",IF(E2370&gt;13,"U15",IF(E2370&gt;11,"U13",IF(E2370&gt;0,"U11",0)))))</f>
        <v>0</v>
      </c>
      <c r="E2370" s="113">
        <f>IFERROR(IF(Table10[[#This Row],[Year]]&gt;0,$E$1-Table10[[#This Row],[Year]],0),"")</f>
        <v>0</v>
      </c>
    </row>
    <row r="2371" spans="1:8">
      <c r="A2371" s="18">
        <v>3369</v>
      </c>
      <c r="B2371" s="186" t="s">
        <v>2502</v>
      </c>
      <c r="C2371" s="17" t="s">
        <v>101</v>
      </c>
      <c r="D2371" s="113">
        <f>IF(Table10[[#This Row],[Current Age]]&gt;19,"Men's",IF(E2371&gt;15,"U19",IF(E2371&gt;13,"U15",IF(E2371&gt;11,"U13",IF(E2371&gt;0,"U11",0)))))</f>
        <v>0</v>
      </c>
      <c r="E2371" s="113">
        <f>IFERROR(IF(Table10[[#This Row],[Year]]&gt;0,$E$1-Table10[[#This Row],[Year]],0),"")</f>
        <v>0</v>
      </c>
    </row>
    <row r="2372" spans="1:8">
      <c r="A2372" s="178">
        <v>3370</v>
      </c>
      <c r="B2372" s="185" t="s">
        <v>2503</v>
      </c>
      <c r="C2372" s="179" t="s">
        <v>101</v>
      </c>
      <c r="D2372" s="113">
        <f>IF(Table10[[#This Row],[Current Age]]&gt;19,"Men's",IF(E2372&gt;15,"U19",IF(E2372&gt;13,"U15",IF(E2372&gt;11,"U13",IF(E2372&gt;0,"U11",0)))))</f>
        <v>0</v>
      </c>
      <c r="E2372" s="113">
        <f>IFERROR(IF(Table10[[#This Row],[Year]]&gt;0,$E$1-Table10[[#This Row],[Year]],0),"")</f>
        <v>0</v>
      </c>
    </row>
    <row r="2373" spans="1:8">
      <c r="A2373" s="18">
        <v>3371</v>
      </c>
      <c r="B2373" s="186" t="s">
        <v>2504</v>
      </c>
      <c r="C2373" s="17" t="s">
        <v>41</v>
      </c>
      <c r="D2373" s="113">
        <f>IF(Table10[[#This Row],[Current Age]]&gt;19,"Men's",IF(E2373&gt;15,"U19",IF(E2373&gt;13,"U15",IF(E2373&gt;11,"U13",IF(E2373&gt;0,"U11",0)))))</f>
        <v>0</v>
      </c>
      <c r="E2373" s="113">
        <f>IFERROR(IF(Table10[[#This Row],[Year]]&gt;0,$E$1-Table10[[#This Row],[Year]],0),"")</f>
        <v>0</v>
      </c>
    </row>
    <row r="2374" spans="1:8">
      <c r="A2374" s="178">
        <v>3372</v>
      </c>
      <c r="B2374" s="185" t="s">
        <v>2505</v>
      </c>
      <c r="C2374" s="179" t="s">
        <v>41</v>
      </c>
      <c r="D2374" s="113">
        <f>IF(Table10[[#This Row],[Current Age]]&gt;19,"Men's",IF(E2374&gt;15,"U19",IF(E2374&gt;13,"U15",IF(E2374&gt;11,"U13",IF(E2374&gt;0,"U11",0)))))</f>
        <v>0</v>
      </c>
      <c r="E2374" s="113">
        <f>IFERROR(IF(Table10[[#This Row],[Year]]&gt;0,$E$1-Table10[[#This Row],[Year]],0),"")</f>
        <v>0</v>
      </c>
    </row>
    <row r="2375" spans="1:8">
      <c r="A2375" s="18">
        <v>3373</v>
      </c>
      <c r="B2375" s="186" t="s">
        <v>2506</v>
      </c>
      <c r="C2375" s="17" t="s">
        <v>41</v>
      </c>
      <c r="D2375" s="113">
        <f>IF(Table10[[#This Row],[Current Age]]&gt;19,"Men's",IF(E2375&gt;15,"U19",IF(E2375&gt;13,"U15",IF(E2375&gt;11,"U13",IF(E2375&gt;0,"U11",0)))))</f>
        <v>0</v>
      </c>
      <c r="E2375" s="113">
        <f>IFERROR(IF(Table10[[#This Row],[Year]]&gt;0,$E$1-Table10[[#This Row],[Year]],0),"")</f>
        <v>0</v>
      </c>
    </row>
    <row r="2376" spans="1:8">
      <c r="A2376" s="178">
        <v>3374</v>
      </c>
      <c r="B2376" s="185" t="s">
        <v>2507</v>
      </c>
      <c r="C2376" s="179" t="s">
        <v>101</v>
      </c>
      <c r="D2376" s="113">
        <f>IF(Table10[[#This Row],[Current Age]]&gt;19,"Men's",IF(E2376&gt;15,"U19",IF(E2376&gt;13,"U15",IF(E2376&gt;11,"U13",IF(E2376&gt;0,"U11",0)))))</f>
        <v>0</v>
      </c>
      <c r="E2376" s="113">
        <f>IFERROR(IF(Table10[[#This Row],[Year]]&gt;0,$E$1-Table10[[#This Row],[Year]],0),"")</f>
        <v>0</v>
      </c>
    </row>
    <row r="2377" spans="1:8">
      <c r="A2377" s="18">
        <v>3375</v>
      </c>
      <c r="B2377" s="186" t="s">
        <v>2508</v>
      </c>
      <c r="C2377" s="17" t="s">
        <v>17</v>
      </c>
      <c r="D2377" s="113">
        <f>IF(Table10[[#This Row],[Current Age]]&gt;19,"Men's",IF(E2377&gt;15,"U19",IF(E2377&gt;13,"U15",IF(E2377&gt;11,"U13",IF(E2377&gt;0,"U11",0)))))</f>
        <v>0</v>
      </c>
      <c r="E2377" s="113">
        <f>IFERROR(IF(Table10[[#This Row],[Year]]&gt;0,$E$1-Table10[[#This Row],[Year]],0),"")</f>
        <v>0</v>
      </c>
    </row>
    <row r="2378" spans="1:8">
      <c r="A2378" s="178">
        <v>3376</v>
      </c>
      <c r="B2378" s="185" t="s">
        <v>2509</v>
      </c>
      <c r="C2378" s="179" t="s">
        <v>149</v>
      </c>
      <c r="D2378" s="113">
        <f>IF(Table10[[#This Row],[Current Age]]&gt;19,"Men's",IF(E2378&gt;15,"U19",IF(E2378&gt;13,"U15",IF(E2378&gt;11,"U13",IF(E2378&gt;0,"U11",0)))))</f>
        <v>0</v>
      </c>
      <c r="E2378" s="113">
        <f>IFERROR(IF(Table10[[#This Row],[Year]]&gt;0,$E$1-Table10[[#This Row],[Year]],0),"")</f>
        <v>0</v>
      </c>
    </row>
    <row r="2379" spans="1:8">
      <c r="A2379" s="18">
        <v>3377</v>
      </c>
      <c r="B2379" s="186" t="s">
        <v>2510</v>
      </c>
      <c r="C2379" s="17" t="s">
        <v>101</v>
      </c>
      <c r="D2379" s="113">
        <f>IF(Table10[[#This Row],[Current Age]]&gt;19,"Men's",IF(E2379&gt;15,"U19",IF(E2379&gt;13,"U15",IF(E2379&gt;11,"U13",IF(E2379&gt;0,"U11",0)))))</f>
        <v>0</v>
      </c>
      <c r="E2379" s="113">
        <f>IFERROR(IF(Table10[[#This Row],[Year]]&gt;0,$E$1-Table10[[#This Row],[Year]],0),"")</f>
        <v>0</v>
      </c>
    </row>
    <row r="2380" spans="1:8">
      <c r="A2380" s="178">
        <v>3378</v>
      </c>
      <c r="B2380" s="185" t="s">
        <v>2511</v>
      </c>
      <c r="C2380" s="179" t="s">
        <v>145</v>
      </c>
      <c r="D2380" s="113" t="str">
        <f>IF(Table10[[#This Row],[Current Age]]&gt;19,"Men's",IF(E2380&gt;15,"U19",IF(E2380&gt;13,"U15",IF(E2380&gt;11,"U13",IF(E2380&gt;0,"U11",0)))))</f>
        <v>U13</v>
      </c>
      <c r="E2380" s="113">
        <f>IFERROR(IF(Table10[[#This Row],[Year]]&gt;0,$E$1-Table10[[#This Row],[Year]],0),"")</f>
        <v>13</v>
      </c>
      <c r="F2380" s="113">
        <v>2012</v>
      </c>
      <c r="G2380" s="113">
        <v>5</v>
      </c>
      <c r="H2380" s="113">
        <v>22</v>
      </c>
    </row>
    <row r="2381" spans="1:8">
      <c r="A2381" s="18">
        <v>3379</v>
      </c>
      <c r="B2381" s="186" t="s">
        <v>2512</v>
      </c>
      <c r="C2381" s="17" t="s">
        <v>101</v>
      </c>
      <c r="D2381" s="113">
        <f>IF(Table10[[#This Row],[Current Age]]&gt;19,"Men's",IF(E2381&gt;15,"U19",IF(E2381&gt;13,"U15",IF(E2381&gt;11,"U13",IF(E2381&gt;0,"U11",0)))))</f>
        <v>0</v>
      </c>
      <c r="E2381" s="113">
        <f>IFERROR(IF(Table10[[#This Row],[Year]]&gt;0,$E$1-Table10[[#This Row],[Year]],0),"")</f>
        <v>0</v>
      </c>
    </row>
    <row r="2382" spans="1:8">
      <c r="A2382" s="178">
        <v>3380</v>
      </c>
      <c r="B2382" s="185" t="s">
        <v>2513</v>
      </c>
      <c r="C2382" s="179" t="s">
        <v>145</v>
      </c>
      <c r="D2382" s="113" t="str">
        <f>IF(Table10[[#This Row],[Current Age]]&gt;19,"Men's",IF(E2382&gt;15,"U19",IF(E2382&gt;13,"U15",IF(E2382&gt;11,"U13",IF(E2382&gt;0,"U11",0)))))</f>
        <v>U13</v>
      </c>
      <c r="E2382" s="113">
        <f>IFERROR(IF(Table10[[#This Row],[Year]]&gt;0,$E$1-Table10[[#This Row],[Year]],0),"")</f>
        <v>12</v>
      </c>
      <c r="F2382" s="113">
        <v>2013</v>
      </c>
      <c r="G2382" s="113">
        <v>5</v>
      </c>
      <c r="H2382" s="113">
        <v>12</v>
      </c>
    </row>
    <row r="2383" spans="1:8">
      <c r="A2383" s="18">
        <v>3381</v>
      </c>
      <c r="B2383" s="186" t="s">
        <v>2514</v>
      </c>
      <c r="C2383" s="17" t="s">
        <v>101</v>
      </c>
      <c r="D2383" s="113">
        <f>IF(Table10[[#This Row],[Current Age]]&gt;19,"Men's",IF(E2383&gt;15,"U19",IF(E2383&gt;13,"U15",IF(E2383&gt;11,"U13",IF(E2383&gt;0,"U11",0)))))</f>
        <v>0</v>
      </c>
      <c r="E2383" s="113">
        <f>IFERROR(IF(Table10[[#This Row],[Year]]&gt;0,$E$1-Table10[[#This Row],[Year]],0),"")</f>
        <v>0</v>
      </c>
    </row>
    <row r="2384" spans="1:8">
      <c r="A2384" s="178">
        <v>3382</v>
      </c>
      <c r="B2384" s="185" t="s">
        <v>2515</v>
      </c>
      <c r="C2384" s="179" t="s">
        <v>210</v>
      </c>
      <c r="D2384" s="113">
        <f>IF(Table10[[#This Row],[Current Age]]&gt;19,"Men's",IF(E2384&gt;15,"U19",IF(E2384&gt;13,"U15",IF(E2384&gt;11,"U13",IF(E2384&gt;0,"U11",0)))))</f>
        <v>0</v>
      </c>
      <c r="E2384" s="113">
        <f>IFERROR(IF(Table10[[#This Row],[Year]]&gt;0,$E$1-Table10[[#This Row],[Year]],0),"")</f>
        <v>0</v>
      </c>
    </row>
    <row r="2385" spans="1:8">
      <c r="A2385" s="18">
        <v>3383</v>
      </c>
      <c r="B2385" s="186" t="s">
        <v>2516</v>
      </c>
      <c r="C2385" s="17" t="s">
        <v>154</v>
      </c>
      <c r="D2385" s="113">
        <f>IF(Table10[[#This Row],[Current Age]]&gt;19,"Men's",IF(E2385&gt;15,"U19",IF(E2385&gt;13,"U15",IF(E2385&gt;11,"U13",IF(E2385&gt;0,"U11",0)))))</f>
        <v>0</v>
      </c>
      <c r="E2385" s="113">
        <f>IFERROR(IF(Table10[[#This Row],[Year]]&gt;0,$E$1-Table10[[#This Row],[Year]],0),"")</f>
        <v>0</v>
      </c>
    </row>
    <row r="2386" spans="1:8">
      <c r="A2386" s="178">
        <v>3384</v>
      </c>
      <c r="B2386" s="185" t="s">
        <v>2517</v>
      </c>
      <c r="C2386" s="179" t="s">
        <v>210</v>
      </c>
      <c r="D2386" s="113">
        <f>IF(Table10[[#This Row],[Current Age]]&gt;19,"Men's",IF(E2386&gt;15,"U19",IF(E2386&gt;13,"U15",IF(E2386&gt;11,"U13",IF(E2386&gt;0,"U11",0)))))</f>
        <v>0</v>
      </c>
      <c r="E2386" s="113">
        <f>IFERROR(IF(Table10[[#This Row],[Year]]&gt;0,$E$1-Table10[[#This Row],[Year]],0),"")</f>
        <v>0</v>
      </c>
    </row>
    <row r="2387" spans="1:8">
      <c r="A2387" s="18">
        <v>3385</v>
      </c>
      <c r="B2387" s="186" t="s">
        <v>2518</v>
      </c>
      <c r="C2387" s="17" t="s">
        <v>145</v>
      </c>
      <c r="D2387" s="113" t="str">
        <f>IF(Table10[[#This Row],[Current Age]]&gt;19,"Men's",IF(E2387&gt;15,"U19",IF(E2387&gt;13,"U15",IF(E2387&gt;11,"U13",IF(E2387&gt;0,"U11",0)))))</f>
        <v>U19</v>
      </c>
      <c r="E2387" s="113">
        <f>IFERROR(IF(Table10[[#This Row],[Year]]&gt;0,$E$1-Table10[[#This Row],[Year]],0),"")</f>
        <v>16</v>
      </c>
      <c r="F2387" s="113">
        <v>2009</v>
      </c>
      <c r="G2387" s="113">
        <v>4</v>
      </c>
      <c r="H2387" s="113">
        <v>30</v>
      </c>
    </row>
    <row r="2388" spans="1:8">
      <c r="A2388" s="178">
        <v>3386</v>
      </c>
      <c r="B2388" s="185" t="s">
        <v>2519</v>
      </c>
      <c r="C2388" s="179" t="s">
        <v>2520</v>
      </c>
      <c r="D2388" s="113">
        <f>IF(Table10[[#This Row],[Current Age]]&gt;19,"Men's",IF(E2388&gt;15,"U19",IF(E2388&gt;13,"U15",IF(E2388&gt;11,"U13",IF(E2388&gt;0,"U11",0)))))</f>
        <v>0</v>
      </c>
      <c r="E2388" s="113">
        <f>IFERROR(IF(Table10[[#This Row],[Year]]&gt;0,$E$1-Table10[[#This Row],[Year]],0),"")</f>
        <v>0</v>
      </c>
    </row>
    <row r="2389" spans="1:8">
      <c r="A2389" s="18">
        <v>3387</v>
      </c>
      <c r="B2389" s="186"/>
      <c r="C2389" s="17"/>
      <c r="D2389" s="113">
        <f>IF(Table10[[#This Row],[Current Age]]&gt;19,"Men's",IF(E2389&gt;15,"U19",IF(E2389&gt;13,"U15",IF(E2389&gt;11,"U13",IF(E2389&gt;0,"U11",0)))))</f>
        <v>0</v>
      </c>
      <c r="E2389" s="113">
        <f>IFERROR(IF(Table10[[#This Row],[Year]]&gt;0,$E$1-Table10[[#This Row],[Year]],0),"")</f>
        <v>0</v>
      </c>
    </row>
    <row r="2390" spans="1:8">
      <c r="A2390" s="178">
        <v>3388</v>
      </c>
      <c r="B2390" s="185" t="s">
        <v>2521</v>
      </c>
      <c r="C2390" s="179" t="s">
        <v>210</v>
      </c>
      <c r="D2390" s="113" t="str">
        <f>IF(Table10[[#This Row],[Current Age]]&gt;19,"Men's",IF(E2390&gt;15,"U19",IF(E2390&gt;13,"U15",IF(E2390&gt;11,"U13",IF(E2390&gt;0,"U11",0)))))</f>
        <v>U19</v>
      </c>
      <c r="E2390" s="113">
        <f>IFERROR(IF(Table10[[#This Row],[Year]]&gt;0,$E$1-Table10[[#This Row],[Year]],0),"")</f>
        <v>16</v>
      </c>
      <c r="F2390" s="113">
        <v>2009</v>
      </c>
      <c r="G2390" s="113">
        <v>2</v>
      </c>
      <c r="H2390" s="113">
        <v>8</v>
      </c>
    </row>
    <row r="2391" spans="1:8">
      <c r="A2391" s="18">
        <v>3389</v>
      </c>
      <c r="B2391" s="186" t="s">
        <v>2522</v>
      </c>
      <c r="C2391" s="17" t="s">
        <v>101</v>
      </c>
      <c r="D2391" s="113">
        <f>IF(Table10[[#This Row],[Current Age]]&gt;19,"Men's",IF(E2391&gt;15,"U19",IF(E2391&gt;13,"U15",IF(E2391&gt;11,"U13",IF(E2391&gt;0,"U11",0)))))</f>
        <v>0</v>
      </c>
      <c r="E2391" s="113">
        <f>IFERROR(IF(Table10[[#This Row],[Year]]&gt;0,$E$1-Table10[[#This Row],[Year]],0),"")</f>
        <v>0</v>
      </c>
    </row>
    <row r="2392" spans="1:8">
      <c r="A2392" s="178">
        <v>3390</v>
      </c>
      <c r="B2392" s="185" t="s">
        <v>2523</v>
      </c>
      <c r="C2392" s="179" t="s">
        <v>145</v>
      </c>
      <c r="D2392" s="113" t="str">
        <f>IF(Table10[[#This Row],[Current Age]]&gt;19,"Men's",IF(E2392&gt;15,"U19",IF(E2392&gt;13,"U15",IF(E2392&gt;11,"U13",IF(E2392&gt;0,"U11",0)))))</f>
        <v>U15</v>
      </c>
      <c r="E2392" s="113">
        <f>IFERROR(IF(Table10[[#This Row],[Year]]&gt;0,$E$1-Table10[[#This Row],[Year]],0),"")</f>
        <v>15</v>
      </c>
      <c r="F2392" s="113">
        <v>2010</v>
      </c>
      <c r="G2392" s="113">
        <v>8</v>
      </c>
      <c r="H2392" s="113">
        <v>29</v>
      </c>
    </row>
    <row r="2393" spans="1:8">
      <c r="A2393" s="18">
        <v>3391</v>
      </c>
      <c r="B2393" s="186" t="s">
        <v>2524</v>
      </c>
      <c r="C2393" s="17" t="s">
        <v>210</v>
      </c>
      <c r="D2393" s="113">
        <f>IF(Table10[[#This Row],[Current Age]]&gt;19,"Men's",IF(E2393&gt;15,"U19",IF(E2393&gt;13,"U15",IF(E2393&gt;11,"U13",IF(E2393&gt;0,"U11",0)))))</f>
        <v>0</v>
      </c>
      <c r="E2393" s="113">
        <f>IFERROR(IF(Table10[[#This Row],[Year]]&gt;0,$E$1-Table10[[#This Row],[Year]],0),"")</f>
        <v>0</v>
      </c>
    </row>
    <row r="2394" spans="1:8">
      <c r="A2394" s="178">
        <v>3392</v>
      </c>
      <c r="B2394" s="185" t="s">
        <v>2525</v>
      </c>
      <c r="C2394" s="179" t="s">
        <v>145</v>
      </c>
      <c r="D2394" s="113">
        <f>IF(Table10[[#This Row],[Current Age]]&gt;19,"Men's",IF(E2394&gt;15,"U19",IF(E2394&gt;13,"U15",IF(E2394&gt;11,"U13",IF(E2394&gt;0,"U11",0)))))</f>
        <v>0</v>
      </c>
      <c r="E2394" s="113">
        <f>IFERROR(IF(Table10[[#This Row],[Year]]&gt;0,$E$1-Table10[[#This Row],[Year]],0),"")</f>
        <v>0</v>
      </c>
    </row>
    <row r="2395" spans="1:8">
      <c r="A2395" s="18">
        <v>3393</v>
      </c>
      <c r="B2395" s="186" t="s">
        <v>2526</v>
      </c>
      <c r="C2395" s="17" t="s">
        <v>145</v>
      </c>
      <c r="D2395" s="113">
        <f>IF(Table10[[#This Row],[Current Age]]&gt;19,"Men's",IF(E2395&gt;15,"U19",IF(E2395&gt;13,"U15",IF(E2395&gt;11,"U13",IF(E2395&gt;0,"U11",0)))))</f>
        <v>0</v>
      </c>
      <c r="E2395" s="113">
        <f>IFERROR(IF(Table10[[#This Row],[Year]]&gt;0,$E$1-Table10[[#This Row],[Year]],0),"")</f>
        <v>0</v>
      </c>
    </row>
    <row r="2396" spans="1:8">
      <c r="A2396" s="178">
        <v>3394</v>
      </c>
      <c r="B2396" s="185" t="s">
        <v>2527</v>
      </c>
      <c r="C2396" s="179" t="s">
        <v>154</v>
      </c>
      <c r="D2396" s="113" t="str">
        <f>IF(Table10[[#This Row],[Current Age]]&gt;19,"Men's",IF(E2396&gt;15,"U19",IF(E2396&gt;13,"U15",IF(E2396&gt;11,"U13",IF(E2396&gt;0,"U11",0)))))</f>
        <v>U15</v>
      </c>
      <c r="E2396" s="113">
        <f>IFERROR(IF(Table10[[#This Row],[Year]]&gt;0,$E$1-Table10[[#This Row],[Year]],0),"")</f>
        <v>14</v>
      </c>
      <c r="F2396" s="113">
        <v>2011</v>
      </c>
      <c r="G2396" s="113">
        <v>11</v>
      </c>
      <c r="H2396" s="113">
        <v>9</v>
      </c>
    </row>
    <row r="2397" spans="1:8">
      <c r="A2397" s="18">
        <v>3395</v>
      </c>
      <c r="B2397" s="186" t="s">
        <v>2528</v>
      </c>
      <c r="C2397" s="17" t="s">
        <v>145</v>
      </c>
      <c r="D2397" s="113" t="str">
        <f>IF(Table10[[#This Row],[Current Age]]&gt;19,"Men's",IF(E2397&gt;15,"U19",IF(E2397&gt;13,"U15",IF(E2397&gt;11,"U13",IF(E2397&gt;0,"U11",0)))))</f>
        <v>Men's</v>
      </c>
      <c r="E2397" s="113">
        <f>IFERROR(IF(Table10[[#This Row],[Year]]&gt;0,$E$1-Table10[[#This Row],[Year]],0),"")</f>
        <v>40</v>
      </c>
      <c r="F2397" s="113">
        <v>1985</v>
      </c>
      <c r="G2397" s="113">
        <v>7</v>
      </c>
      <c r="H2397" s="113">
        <v>8</v>
      </c>
    </row>
    <row r="2398" spans="1:8">
      <c r="A2398" s="178">
        <v>3396</v>
      </c>
      <c r="B2398" s="185" t="s">
        <v>2529</v>
      </c>
      <c r="C2398" s="179" t="s">
        <v>101</v>
      </c>
      <c r="D2398" s="113">
        <f>IF(Table10[[#This Row],[Current Age]]&gt;19,"Men's",IF(E2398&gt;15,"U19",IF(E2398&gt;13,"U15",IF(E2398&gt;11,"U13",IF(E2398&gt;0,"U11",0)))))</f>
        <v>0</v>
      </c>
      <c r="E2398" s="113">
        <f>IFERROR(IF(Table10[[#This Row],[Year]]&gt;0,$E$1-Table10[[#This Row],[Year]],0),"")</f>
        <v>0</v>
      </c>
    </row>
    <row r="2399" spans="1:8">
      <c r="A2399" s="18">
        <v>3397</v>
      </c>
      <c r="B2399" s="186"/>
      <c r="C2399" s="17"/>
      <c r="D2399" s="113">
        <f>IF(Table10[[#This Row],[Current Age]]&gt;19,"Men's",IF(E2399&gt;15,"U19",IF(E2399&gt;13,"U15",IF(E2399&gt;11,"U13",IF(E2399&gt;0,"U11",0)))))</f>
        <v>0</v>
      </c>
      <c r="E2399" s="113">
        <f>IFERROR(IF(Table10[[#This Row],[Year]]&gt;0,$E$1-Table10[[#This Row],[Year]],0),"")</f>
        <v>0</v>
      </c>
    </row>
    <row r="2400" spans="1:8">
      <c r="A2400" s="178">
        <v>3398</v>
      </c>
      <c r="B2400" s="185" t="s">
        <v>2530</v>
      </c>
      <c r="C2400" s="179" t="s">
        <v>25</v>
      </c>
      <c r="D2400" s="113">
        <f>IF(Table10[[#This Row],[Current Age]]&gt;19,"Men's",IF(E2400&gt;15,"U19",IF(E2400&gt;13,"U15",IF(E2400&gt;11,"U13",IF(E2400&gt;0,"U11",0)))))</f>
        <v>0</v>
      </c>
      <c r="E2400" s="113">
        <f>IFERROR(IF(Table10[[#This Row],[Year]]&gt;0,$E$1-Table10[[#This Row],[Year]],0),"")</f>
        <v>0</v>
      </c>
    </row>
    <row r="2401" spans="1:8">
      <c r="A2401" s="18">
        <v>3399</v>
      </c>
      <c r="B2401" s="186" t="s">
        <v>2531</v>
      </c>
      <c r="C2401" s="17" t="s">
        <v>2532</v>
      </c>
      <c r="D2401" s="113" t="str">
        <f>IF(Table10[[#This Row],[Current Age]]&gt;19,"Men's",IF(E2401&gt;15,"U19",IF(E2401&gt;13,"U15",IF(E2401&gt;11,"U13",IF(E2401&gt;0,"U11",0)))))</f>
        <v>U13</v>
      </c>
      <c r="E2401" s="113">
        <f>IFERROR(IF(Table10[[#This Row],[Year]]&gt;0,$E$1-Table10[[#This Row],[Year]],0),"")</f>
        <v>12</v>
      </c>
      <c r="F2401" s="113">
        <v>2013</v>
      </c>
      <c r="G2401" s="113">
        <v>7</v>
      </c>
      <c r="H2401" s="113">
        <v>28</v>
      </c>
    </row>
    <row r="2402" spans="1:8">
      <c r="A2402" s="178">
        <v>3400</v>
      </c>
      <c r="B2402" s="185" t="s">
        <v>2533</v>
      </c>
      <c r="C2402" s="179" t="s">
        <v>2532</v>
      </c>
      <c r="D2402" s="113">
        <f>IF(Table10[[#This Row],[Current Age]]&gt;19,"Men's",IF(E2402&gt;15,"U19",IF(E2402&gt;13,"U15",IF(E2402&gt;11,"U13",IF(E2402&gt;0,"U11",0)))))</f>
        <v>0</v>
      </c>
      <c r="E2402" s="113">
        <f>IFERROR(IF(Table10[[#This Row],[Year]]&gt;0,$E$1-Table10[[#This Row],[Year]],0),"")</f>
        <v>0</v>
      </c>
    </row>
    <row r="2403" spans="1:8">
      <c r="A2403" s="18">
        <v>3401</v>
      </c>
      <c r="B2403" s="186" t="s">
        <v>2534</v>
      </c>
      <c r="C2403" s="17" t="s">
        <v>112</v>
      </c>
      <c r="D2403" s="113">
        <f>IF(Table10[[#This Row],[Current Age]]&gt;19,"Men's",IF(E2403&gt;15,"U19",IF(E2403&gt;13,"U15",IF(E2403&gt;11,"U13",IF(E2403&gt;0,"U11",0)))))</f>
        <v>0</v>
      </c>
      <c r="E2403" s="113">
        <f>IFERROR(IF(Table10[[#This Row],[Year]]&gt;0,$E$1-Table10[[#This Row],[Year]],0),"")</f>
        <v>0</v>
      </c>
    </row>
    <row r="2404" spans="1:8">
      <c r="A2404" s="178">
        <v>3402</v>
      </c>
      <c r="B2404" s="185" t="s">
        <v>2535</v>
      </c>
      <c r="C2404" s="179" t="s">
        <v>145</v>
      </c>
      <c r="D2404" s="113">
        <f>IF(Table10[[#This Row],[Current Age]]&gt;19,"Men's",IF(E2404&gt;15,"U19",IF(E2404&gt;13,"U15",IF(E2404&gt;11,"U13",IF(E2404&gt;0,"U11",0)))))</f>
        <v>0</v>
      </c>
      <c r="E2404" s="113">
        <f>IFERROR(IF(Table10[[#This Row],[Year]]&gt;0,$E$1-Table10[[#This Row],[Year]],0),"")</f>
        <v>0</v>
      </c>
    </row>
    <row r="2405" spans="1:8">
      <c r="A2405" s="18">
        <v>3403</v>
      </c>
      <c r="B2405" s="186" t="s">
        <v>2536</v>
      </c>
      <c r="C2405" s="17" t="s">
        <v>145</v>
      </c>
      <c r="D2405" s="113" t="str">
        <f>IF(Table10[[#This Row],[Current Age]]&gt;19,"Men's",IF(E2405&gt;15,"U19",IF(E2405&gt;13,"U15",IF(E2405&gt;11,"U13",IF(E2405&gt;0,"U11",0)))))</f>
        <v>Men's</v>
      </c>
      <c r="E2405" s="113">
        <f>IFERROR(IF(Table10[[#This Row],[Year]]&gt;0,$E$1-Table10[[#This Row],[Year]],0),"")</f>
        <v>35</v>
      </c>
      <c r="F2405" s="113">
        <v>1990</v>
      </c>
      <c r="G2405" s="113">
        <v>2</v>
      </c>
      <c r="H2405" s="113">
        <v>7</v>
      </c>
    </row>
    <row r="2406" spans="1:8">
      <c r="A2406" s="178">
        <v>3404</v>
      </c>
      <c r="B2406" s="185" t="s">
        <v>2537</v>
      </c>
      <c r="C2406" s="179" t="s">
        <v>101</v>
      </c>
      <c r="D2406" s="113">
        <f>IF(Table10[[#This Row],[Current Age]]&gt;19,"Men's",IF(E2406&gt;15,"U19",IF(E2406&gt;13,"U15",IF(E2406&gt;11,"U13",IF(E2406&gt;0,"U11",0)))))</f>
        <v>0</v>
      </c>
      <c r="E2406" s="113">
        <f>IFERROR(IF(Table10[[#This Row],[Year]]&gt;0,$E$1-Table10[[#This Row],[Year]],0),"")</f>
        <v>0</v>
      </c>
    </row>
    <row r="2407" spans="1:8">
      <c r="A2407" s="18">
        <v>3405</v>
      </c>
      <c r="B2407" s="186" t="s">
        <v>2538</v>
      </c>
      <c r="C2407" s="17" t="s">
        <v>125</v>
      </c>
      <c r="D2407" s="113" t="str">
        <f>IF(Table10[[#This Row],[Current Age]]&gt;19,"Men's",IF(E2407&gt;15,"U19",IF(E2407&gt;13,"U15",IF(E2407&gt;11,"U13",IF(E2407&gt;0,"U11",0)))))</f>
        <v>U19</v>
      </c>
      <c r="E2407" s="113">
        <f>IFERROR(IF(Table10[[#This Row],[Year]]&gt;0,$E$1-Table10[[#This Row],[Year]],0),"")</f>
        <v>18</v>
      </c>
      <c r="F2407" s="113">
        <v>2007</v>
      </c>
      <c r="G2407" s="113">
        <v>4</v>
      </c>
      <c r="H2407" s="113">
        <v>19</v>
      </c>
    </row>
    <row r="2408" spans="1:8">
      <c r="A2408" s="178">
        <v>3406</v>
      </c>
      <c r="B2408" s="185" t="s">
        <v>2539</v>
      </c>
      <c r="C2408" s="179" t="s">
        <v>101</v>
      </c>
      <c r="D2408" s="113">
        <f>IF(Table10[[#This Row],[Current Age]]&gt;19,"Men's",IF(E2408&gt;15,"U19",IF(E2408&gt;13,"U15",IF(E2408&gt;11,"U13",IF(E2408&gt;0,"U11",0)))))</f>
        <v>0</v>
      </c>
      <c r="E2408" s="113">
        <f>IFERROR(IF(Table10[[#This Row],[Year]]&gt;0,$E$1-Table10[[#This Row],[Year]],0),"")</f>
        <v>0</v>
      </c>
    </row>
    <row r="2409" spans="1:8">
      <c r="A2409" s="18">
        <v>3407</v>
      </c>
      <c r="B2409" s="186" t="s">
        <v>2540</v>
      </c>
      <c r="C2409" s="17" t="s">
        <v>145</v>
      </c>
      <c r="D2409" s="113" t="str">
        <f>IF(Table10[[#This Row],[Current Age]]&gt;19,"Men's",IF(E2409&gt;15,"U19",IF(E2409&gt;13,"U15",IF(E2409&gt;11,"U13",IF(E2409&gt;0,"U11",0)))))</f>
        <v>U15</v>
      </c>
      <c r="E2409" s="113">
        <f>IFERROR(IF(Table10[[#This Row],[Year]]&gt;0,$E$1-Table10[[#This Row],[Year]],0),"")</f>
        <v>15</v>
      </c>
      <c r="F2409" s="113">
        <v>2010</v>
      </c>
      <c r="G2409" s="113">
        <v>3</v>
      </c>
      <c r="H2409" s="113">
        <v>29</v>
      </c>
    </row>
    <row r="2410" spans="1:8">
      <c r="A2410" s="178">
        <v>3408</v>
      </c>
      <c r="B2410" s="185" t="s">
        <v>2541</v>
      </c>
      <c r="C2410" s="179" t="s">
        <v>101</v>
      </c>
      <c r="D2410" s="113">
        <f>IF(Table10[[#This Row],[Current Age]]&gt;19,"Men's",IF(E2410&gt;15,"U19",IF(E2410&gt;13,"U15",IF(E2410&gt;11,"U13",IF(E2410&gt;0,"U11",0)))))</f>
        <v>0</v>
      </c>
      <c r="E2410" s="113">
        <f>IFERROR(IF(Table10[[#This Row],[Year]]&gt;0,$E$1-Table10[[#This Row],[Year]],0),"")</f>
        <v>0</v>
      </c>
    </row>
    <row r="2411" spans="1:8">
      <c r="A2411" s="18">
        <v>3409</v>
      </c>
      <c r="B2411" s="186" t="s">
        <v>2542</v>
      </c>
      <c r="C2411" s="17" t="s">
        <v>41</v>
      </c>
      <c r="D2411" s="113">
        <f>IF(Table10[[#This Row],[Current Age]]&gt;19,"Men's",IF(E2411&gt;15,"U19",IF(E2411&gt;13,"U15",IF(E2411&gt;11,"U13",IF(E2411&gt;0,"U11",0)))))</f>
        <v>0</v>
      </c>
      <c r="E2411" s="113">
        <f>IFERROR(IF(Table10[[#This Row],[Year]]&gt;0,$E$1-Table10[[#This Row],[Year]],0),"")</f>
        <v>0</v>
      </c>
    </row>
    <row r="2412" spans="1:8">
      <c r="A2412" s="178">
        <v>3410</v>
      </c>
      <c r="B2412" s="185" t="s">
        <v>2543</v>
      </c>
      <c r="C2412" s="179" t="s">
        <v>210</v>
      </c>
      <c r="D2412" s="113">
        <f>IF(Table10[[#This Row],[Current Age]]&gt;19,"Men's",IF(E2412&gt;15,"U19",IF(E2412&gt;13,"U15",IF(E2412&gt;11,"U13",IF(E2412&gt;0,"U11",0)))))</f>
        <v>0</v>
      </c>
      <c r="E2412" s="113">
        <f>IFERROR(IF(Table10[[#This Row],[Year]]&gt;0,$E$1-Table10[[#This Row],[Year]],0),"")</f>
        <v>0</v>
      </c>
    </row>
    <row r="2413" spans="1:8">
      <c r="A2413" s="18">
        <v>3411</v>
      </c>
      <c r="B2413" s="186" t="s">
        <v>2544</v>
      </c>
      <c r="C2413" s="17" t="s">
        <v>101</v>
      </c>
      <c r="D2413" s="113">
        <f>IF(Table10[[#This Row],[Current Age]]&gt;19,"Men's",IF(E2413&gt;15,"U19",IF(E2413&gt;13,"U15",IF(E2413&gt;11,"U13",IF(E2413&gt;0,"U11",0)))))</f>
        <v>0</v>
      </c>
      <c r="E2413" s="113">
        <f>IFERROR(IF(Table10[[#This Row],[Year]]&gt;0,$E$1-Table10[[#This Row],[Year]],0),"")</f>
        <v>0</v>
      </c>
    </row>
    <row r="2414" spans="1:8">
      <c r="A2414" s="178">
        <v>3412</v>
      </c>
      <c r="B2414" s="194" t="s">
        <v>2545</v>
      </c>
      <c r="C2414" s="179" t="s">
        <v>101</v>
      </c>
      <c r="D2414" s="113">
        <f>IF(Table10[[#This Row],[Current Age]]&gt;19,"Men's",IF(E2414&gt;15,"U19",IF(E2414&gt;13,"U15",IF(E2414&gt;11,"U13",IF(E2414&gt;0,"U11",0)))))</f>
        <v>0</v>
      </c>
      <c r="E2414" s="113">
        <f>IFERROR(IF(Table10[[#This Row],[Year]]&gt;0,$E$1-Table10[[#This Row],[Year]],0),"")</f>
        <v>0</v>
      </c>
    </row>
    <row r="2415" spans="1:8">
      <c r="A2415" s="18">
        <v>3413</v>
      </c>
      <c r="B2415" s="186" t="s">
        <v>2546</v>
      </c>
      <c r="C2415" s="17" t="s">
        <v>101</v>
      </c>
      <c r="D2415" s="113">
        <f>IF(Table10[[#This Row],[Current Age]]&gt;19,"Men's",IF(E2415&gt;15,"U19",IF(E2415&gt;13,"U15",IF(E2415&gt;11,"U13",IF(E2415&gt;0,"U11",0)))))</f>
        <v>0</v>
      </c>
      <c r="E2415" s="113">
        <f>IFERROR(IF(Table10[[#This Row],[Year]]&gt;0,$E$1-Table10[[#This Row],[Year]],0),"")</f>
        <v>0</v>
      </c>
    </row>
    <row r="2416" spans="1:8">
      <c r="A2416" s="178">
        <v>3414</v>
      </c>
      <c r="B2416" s="185" t="s">
        <v>2547</v>
      </c>
      <c r="C2416" s="179" t="s">
        <v>17</v>
      </c>
      <c r="D2416" s="113">
        <f>IF(Table10[[#This Row],[Current Age]]&gt;19,"Men's",IF(E2416&gt;15,"U19",IF(E2416&gt;13,"U15",IF(E2416&gt;11,"U13",IF(E2416&gt;0,"U11",0)))))</f>
        <v>0</v>
      </c>
      <c r="E2416" s="113">
        <f>IFERROR(IF(Table10[[#This Row],[Year]]&gt;0,$E$1-Table10[[#This Row],[Year]],0),"")</f>
        <v>0</v>
      </c>
    </row>
    <row r="2417" spans="1:8">
      <c r="A2417" s="18">
        <v>3415</v>
      </c>
      <c r="B2417" s="186" t="s">
        <v>2548</v>
      </c>
      <c r="C2417" s="17" t="s">
        <v>145</v>
      </c>
      <c r="D2417" s="113" t="str">
        <f>IF(Table10[[#This Row],[Current Age]]&gt;19,"Men's",IF(E2417&gt;15,"U19",IF(E2417&gt;13,"U15",IF(E2417&gt;11,"U13",IF(E2417&gt;0,"U11",0)))))</f>
        <v>U15</v>
      </c>
      <c r="E2417" s="113">
        <f>IFERROR(IF(Table10[[#This Row],[Year]]&gt;0,$E$1-Table10[[#This Row],[Year]],0),"")</f>
        <v>14</v>
      </c>
      <c r="F2417" s="113">
        <v>2011</v>
      </c>
      <c r="G2417" s="113">
        <v>3</v>
      </c>
      <c r="H2417" s="113">
        <v>18</v>
      </c>
    </row>
    <row r="2418" spans="1:8">
      <c r="A2418" s="178">
        <v>3416</v>
      </c>
      <c r="B2418" s="185" t="s">
        <v>2549</v>
      </c>
      <c r="C2418" s="179" t="s">
        <v>101</v>
      </c>
      <c r="D2418" s="113">
        <f>IF(Table10[[#This Row],[Current Age]]&gt;19,"Men's",IF(E2418&gt;15,"U19",IF(E2418&gt;13,"U15",IF(E2418&gt;11,"U13",IF(E2418&gt;0,"U11",0)))))</f>
        <v>0</v>
      </c>
      <c r="E2418" s="113">
        <f>IFERROR(IF(Table10[[#This Row],[Year]]&gt;0,$E$1-Table10[[#This Row],[Year]],0),"")</f>
        <v>0</v>
      </c>
    </row>
    <row r="2419" spans="1:8">
      <c r="A2419" s="18">
        <v>3417</v>
      </c>
      <c r="B2419" s="186" t="s">
        <v>2550</v>
      </c>
      <c r="C2419" s="17" t="s">
        <v>101</v>
      </c>
      <c r="D2419" s="113">
        <f>IF(Table10[[#This Row],[Current Age]]&gt;19,"Men's",IF(E2419&gt;15,"U19",IF(E2419&gt;13,"U15",IF(E2419&gt;11,"U13",IF(E2419&gt;0,"U11",0)))))</f>
        <v>0</v>
      </c>
      <c r="E2419" s="113">
        <f>IFERROR(IF(Table10[[#This Row],[Year]]&gt;0,$E$1-Table10[[#This Row],[Year]],0),"")</f>
        <v>0</v>
      </c>
    </row>
    <row r="2420" spans="1:8">
      <c r="A2420" s="178">
        <v>3418</v>
      </c>
      <c r="B2420" s="185" t="s">
        <v>2551</v>
      </c>
      <c r="C2420" s="179" t="s">
        <v>101</v>
      </c>
      <c r="D2420" s="113">
        <f>IF(Table10[[#This Row],[Current Age]]&gt;19,"Men's",IF(E2420&gt;15,"U19",IF(E2420&gt;13,"U15",IF(E2420&gt;11,"U13",IF(E2420&gt;0,"U11",0)))))</f>
        <v>0</v>
      </c>
      <c r="E2420" s="113">
        <f>IFERROR(IF(Table10[[#This Row],[Year]]&gt;0,$E$1-Table10[[#This Row],[Year]],0),"")</f>
        <v>0</v>
      </c>
    </row>
    <row r="2421" spans="1:8">
      <c r="A2421" s="18">
        <v>3419</v>
      </c>
      <c r="B2421" s="186" t="s">
        <v>2552</v>
      </c>
      <c r="C2421" s="17" t="s">
        <v>149</v>
      </c>
      <c r="D2421" s="113">
        <f>IF(Table10[[#This Row],[Current Age]]&gt;19,"Men's",IF(E2421&gt;15,"U19",IF(E2421&gt;13,"U15",IF(E2421&gt;11,"U13",IF(E2421&gt;0,"U11",0)))))</f>
        <v>0</v>
      </c>
      <c r="E2421" s="113">
        <f>IFERROR(IF(Table10[[#This Row],[Year]]&gt;0,$E$1-Table10[[#This Row],[Year]],0),"")</f>
        <v>0</v>
      </c>
    </row>
    <row r="2422" spans="1:8">
      <c r="A2422" s="178">
        <v>3420</v>
      </c>
      <c r="B2422" s="185"/>
      <c r="C2422" s="179"/>
      <c r="D2422" s="113">
        <f>IF(Table10[[#This Row],[Current Age]]&gt;19,"Men's",IF(E2422&gt;15,"U19",IF(E2422&gt;13,"U15",IF(E2422&gt;11,"U13",IF(E2422&gt;0,"U11",0)))))</f>
        <v>0</v>
      </c>
      <c r="E2422" s="113">
        <f>IFERROR(IF(Table10[[#This Row],[Year]]&gt;0,$E$1-Table10[[#This Row],[Year]],0),"")</f>
        <v>0</v>
      </c>
    </row>
    <row r="2423" spans="1:8">
      <c r="A2423" s="18">
        <v>3421</v>
      </c>
      <c r="B2423" s="186" t="s">
        <v>2553</v>
      </c>
      <c r="C2423" s="17" t="s">
        <v>149</v>
      </c>
      <c r="D2423" s="113">
        <f>IF(Table10[[#This Row],[Current Age]]&gt;19,"Men's",IF(E2423&gt;15,"U19",IF(E2423&gt;13,"U15",IF(E2423&gt;11,"U13",IF(E2423&gt;0,"U11",0)))))</f>
        <v>0</v>
      </c>
      <c r="E2423" s="113">
        <f>IFERROR(IF(Table10[[#This Row],[Year]]&gt;0,$E$1-Table10[[#This Row],[Year]],0),"")</f>
        <v>0</v>
      </c>
    </row>
    <row r="2424" spans="1:8">
      <c r="A2424" s="178">
        <v>3422</v>
      </c>
      <c r="B2424" s="185" t="s">
        <v>2554</v>
      </c>
      <c r="C2424" s="179" t="s">
        <v>101</v>
      </c>
      <c r="D2424" s="113">
        <f>IF(Table10[[#This Row],[Current Age]]&gt;19,"Men's",IF(E2424&gt;15,"U19",IF(E2424&gt;13,"U15",IF(E2424&gt;11,"U13",IF(E2424&gt;0,"U11",0)))))</f>
        <v>0</v>
      </c>
      <c r="E2424" s="113">
        <f>IFERROR(IF(Table10[[#This Row],[Year]]&gt;0,$E$1-Table10[[#This Row],[Year]],0),"")</f>
        <v>0</v>
      </c>
    </row>
    <row r="2425" spans="1:8">
      <c r="A2425" s="18">
        <v>3423</v>
      </c>
      <c r="B2425" s="186" t="s">
        <v>2555</v>
      </c>
      <c r="C2425" s="17" t="s">
        <v>101</v>
      </c>
      <c r="D2425" s="113">
        <f>IF(Table10[[#This Row],[Current Age]]&gt;19,"Men's",IF(E2425&gt;15,"U19",IF(E2425&gt;13,"U15",IF(E2425&gt;11,"U13",IF(E2425&gt;0,"U11",0)))))</f>
        <v>0</v>
      </c>
      <c r="E2425" s="113">
        <f>IFERROR(IF(Table10[[#This Row],[Year]]&gt;0,$E$1-Table10[[#This Row],[Year]],0),"")</f>
        <v>0</v>
      </c>
    </row>
    <row r="2426" spans="1:8">
      <c r="A2426" s="178">
        <v>3424</v>
      </c>
      <c r="B2426" s="185" t="s">
        <v>2556</v>
      </c>
      <c r="C2426" s="179" t="s">
        <v>41</v>
      </c>
      <c r="D2426" s="113" t="str">
        <f>IF(Table10[[#This Row],[Current Age]]&gt;19,"Men's",IF(E2426&gt;15,"U19",IF(E2426&gt;13,"U15",IF(E2426&gt;11,"U13",IF(E2426&gt;0,"U11",0)))))</f>
        <v>U15</v>
      </c>
      <c r="E2426" s="113">
        <f>IFERROR(IF(Table10[[#This Row],[Year]]&gt;0,$E$1-Table10[[#This Row],[Year]],0),"")</f>
        <v>14</v>
      </c>
      <c r="F2426" s="113">
        <v>2011</v>
      </c>
      <c r="G2426" s="113">
        <v>8</v>
      </c>
      <c r="H2426" s="113">
        <v>31</v>
      </c>
    </row>
    <row r="2427" spans="1:8">
      <c r="A2427" s="18">
        <v>3425</v>
      </c>
      <c r="B2427" s="186" t="s">
        <v>2557</v>
      </c>
      <c r="C2427" s="17" t="s">
        <v>101</v>
      </c>
      <c r="D2427" s="113">
        <f>IF(Table10[[#This Row],[Current Age]]&gt;19,"Men's",IF(E2427&gt;15,"U19",IF(E2427&gt;13,"U15",IF(E2427&gt;11,"U13",IF(E2427&gt;0,"U11",0)))))</f>
        <v>0</v>
      </c>
      <c r="E2427" s="113">
        <f>IFERROR(IF(Table10[[#This Row],[Year]]&gt;0,$E$1-Table10[[#This Row],[Year]],0),"")</f>
        <v>0</v>
      </c>
    </row>
    <row r="2428" spans="1:8">
      <c r="A2428" s="178">
        <v>3426</v>
      </c>
      <c r="B2428" s="185" t="s">
        <v>2558</v>
      </c>
      <c r="C2428" s="179" t="s">
        <v>149</v>
      </c>
      <c r="D2428" s="113">
        <f>IF(Table10[[#This Row],[Current Age]]&gt;19,"Men's",IF(E2428&gt;15,"U19",IF(E2428&gt;13,"U15",IF(E2428&gt;11,"U13",IF(E2428&gt;0,"U11",0)))))</f>
        <v>0</v>
      </c>
      <c r="E2428" s="113">
        <f>IFERROR(IF(Table10[[#This Row],[Year]]&gt;0,$E$1-Table10[[#This Row],[Year]],0),"")</f>
        <v>0</v>
      </c>
    </row>
    <row r="2429" spans="1:8">
      <c r="A2429" s="18">
        <v>3427</v>
      </c>
      <c r="B2429" s="186" t="s">
        <v>2559</v>
      </c>
      <c r="C2429" s="17" t="s">
        <v>17</v>
      </c>
      <c r="D2429" s="113">
        <f>IF(Table10[[#This Row],[Current Age]]&gt;19,"Men's",IF(E2429&gt;15,"U19",IF(E2429&gt;13,"U15",IF(E2429&gt;11,"U13",IF(E2429&gt;0,"U11",0)))))</f>
        <v>0</v>
      </c>
      <c r="E2429" s="113">
        <f>IFERROR(IF(Table10[[#This Row],[Year]]&gt;0,$E$1-Table10[[#This Row],[Year]],0),"")</f>
        <v>0</v>
      </c>
    </row>
    <row r="2430" spans="1:8">
      <c r="A2430" s="178">
        <v>3428</v>
      </c>
      <c r="B2430" s="185" t="s">
        <v>2560</v>
      </c>
      <c r="C2430" s="179" t="s">
        <v>41</v>
      </c>
      <c r="D2430" s="113">
        <f>IF(Table10[[#This Row],[Current Age]]&gt;19,"Men's",IF(E2430&gt;15,"U19",IF(E2430&gt;13,"U15",IF(E2430&gt;11,"U13",IF(E2430&gt;0,"U11",0)))))</f>
        <v>0</v>
      </c>
      <c r="E2430" s="113">
        <f>IFERROR(IF(Table10[[#This Row],[Year]]&gt;0,$E$1-Table10[[#This Row],[Year]],0),"")</f>
        <v>0</v>
      </c>
    </row>
    <row r="2431" spans="1:8">
      <c r="A2431" s="18">
        <v>3429</v>
      </c>
      <c r="B2431" s="186" t="s">
        <v>2561</v>
      </c>
      <c r="C2431" s="17" t="s">
        <v>259</v>
      </c>
      <c r="D2431" s="113">
        <f>IF(Table10[[#This Row],[Current Age]]&gt;19,"Men's",IF(E2431&gt;15,"U19",IF(E2431&gt;13,"U15",IF(E2431&gt;11,"U13",IF(E2431&gt;0,"U11",0)))))</f>
        <v>0</v>
      </c>
      <c r="E2431" s="113">
        <f>IFERROR(IF(Table10[[#This Row],[Year]]&gt;0,$E$1-Table10[[#This Row],[Year]],0),"")</f>
        <v>0</v>
      </c>
    </row>
    <row r="2432" spans="1:8">
      <c r="A2432" s="178">
        <v>3430</v>
      </c>
      <c r="B2432" s="185" t="s">
        <v>2562</v>
      </c>
      <c r="C2432" s="179" t="s">
        <v>112</v>
      </c>
      <c r="D2432" s="113">
        <f>IF(Table10[[#This Row],[Current Age]]&gt;19,"Men's",IF(E2432&gt;15,"U19",IF(E2432&gt;13,"U15",IF(E2432&gt;11,"U13",IF(E2432&gt;0,"U11",0)))))</f>
        <v>0</v>
      </c>
      <c r="E2432" s="113">
        <f>IFERROR(IF(Table10[[#This Row],[Year]]&gt;0,$E$1-Table10[[#This Row],[Year]],0),"")</f>
        <v>0</v>
      </c>
    </row>
    <row r="2433" spans="1:8">
      <c r="A2433" s="18">
        <v>3431</v>
      </c>
      <c r="B2433" s="186" t="s">
        <v>2563</v>
      </c>
      <c r="C2433" s="17" t="s">
        <v>112</v>
      </c>
      <c r="D2433" s="113" t="str">
        <f>IF(Table10[[#This Row],[Current Age]]&gt;19,"Men's",IF(E2433&gt;15,"U19",IF(E2433&gt;13,"U15",IF(E2433&gt;11,"U13",IF(E2433&gt;0,"U11",0)))))</f>
        <v>U19</v>
      </c>
      <c r="E2433" s="113">
        <f>IFERROR(IF(Table10[[#This Row],[Year]]&gt;0,$E$1-Table10[[#This Row],[Year]],0),"")</f>
        <v>18</v>
      </c>
      <c r="F2433" s="113">
        <v>2007</v>
      </c>
      <c r="G2433" s="113">
        <v>12</v>
      </c>
      <c r="H2433" s="113">
        <v>28</v>
      </c>
    </row>
    <row r="2434" spans="1:8">
      <c r="A2434" s="178">
        <v>3432</v>
      </c>
      <c r="B2434" s="185" t="s">
        <v>2564</v>
      </c>
      <c r="C2434" s="179" t="s">
        <v>112</v>
      </c>
      <c r="D2434" s="113">
        <f>IF(Table10[[#This Row],[Current Age]]&gt;19,"Men's",IF(E2434&gt;15,"U19",IF(E2434&gt;13,"U15",IF(E2434&gt;11,"U13",IF(E2434&gt;0,"U11",0)))))</f>
        <v>0</v>
      </c>
      <c r="E2434" s="113">
        <f>IFERROR(IF(Table10[[#This Row],[Year]]&gt;0,$E$1-Table10[[#This Row],[Year]],0),"")</f>
        <v>0</v>
      </c>
    </row>
    <row r="2435" spans="1:8">
      <c r="A2435" s="18">
        <v>3433</v>
      </c>
      <c r="B2435" s="186" t="s">
        <v>2565</v>
      </c>
      <c r="C2435" s="17" t="s">
        <v>298</v>
      </c>
      <c r="D2435" s="113">
        <f>IF(Table10[[#This Row],[Current Age]]&gt;19,"Men's",IF(E2435&gt;15,"U19",IF(E2435&gt;13,"U15",IF(E2435&gt;11,"U13",IF(E2435&gt;0,"U11",0)))))</f>
        <v>0</v>
      </c>
      <c r="E2435" s="113">
        <f>IFERROR(IF(Table10[[#This Row],[Year]]&gt;0,$E$1-Table10[[#This Row],[Year]],0),"")</f>
        <v>0</v>
      </c>
    </row>
    <row r="2436" spans="1:8">
      <c r="A2436" s="178">
        <v>3434</v>
      </c>
      <c r="B2436" s="185" t="s">
        <v>2566</v>
      </c>
      <c r="C2436" s="179" t="s">
        <v>112</v>
      </c>
      <c r="D2436" s="113">
        <f>IF(Table10[[#This Row],[Current Age]]&gt;19,"Men's",IF(E2436&gt;15,"U19",IF(E2436&gt;13,"U15",IF(E2436&gt;11,"U13",IF(E2436&gt;0,"U11",0)))))</f>
        <v>0</v>
      </c>
      <c r="E2436" s="113">
        <f>IFERROR(IF(Table10[[#This Row],[Year]]&gt;0,$E$1-Table10[[#This Row],[Year]],0),"")</f>
        <v>0</v>
      </c>
    </row>
    <row r="2437" spans="1:8">
      <c r="A2437" s="18">
        <v>3435</v>
      </c>
      <c r="B2437" s="186" t="s">
        <v>2567</v>
      </c>
      <c r="C2437" s="17" t="s">
        <v>112</v>
      </c>
      <c r="D2437" s="113">
        <f>IF(Table10[[#This Row],[Current Age]]&gt;19,"Men's",IF(E2437&gt;15,"U19",IF(E2437&gt;13,"U15",IF(E2437&gt;11,"U13",IF(E2437&gt;0,"U11",0)))))</f>
        <v>0</v>
      </c>
      <c r="E2437" s="113">
        <f>IFERROR(IF(Table10[[#This Row],[Year]]&gt;0,$E$1-Table10[[#This Row],[Year]],0),"")</f>
        <v>0</v>
      </c>
    </row>
    <row r="2438" spans="1:8">
      <c r="A2438" s="178">
        <v>3436</v>
      </c>
      <c r="B2438" s="185" t="s">
        <v>2568</v>
      </c>
      <c r="C2438" s="179" t="s">
        <v>112</v>
      </c>
      <c r="D2438" s="113">
        <f>IF(Table10[[#This Row],[Current Age]]&gt;19,"Men's",IF(E2438&gt;15,"U19",IF(E2438&gt;13,"U15",IF(E2438&gt;11,"U13",IF(E2438&gt;0,"U11",0)))))</f>
        <v>0</v>
      </c>
      <c r="E2438" s="113">
        <f>IFERROR(IF(Table10[[#This Row],[Year]]&gt;0,$E$1-Table10[[#This Row],[Year]],0),"")</f>
        <v>0</v>
      </c>
    </row>
    <row r="2439" spans="1:8">
      <c r="A2439" s="18">
        <v>3437</v>
      </c>
      <c r="B2439" s="186" t="s">
        <v>2569</v>
      </c>
      <c r="C2439" s="17" t="s">
        <v>112</v>
      </c>
      <c r="D2439" s="113">
        <f>IF(Table10[[#This Row],[Current Age]]&gt;19,"Men's",IF(E2439&gt;15,"U19",IF(E2439&gt;13,"U15",IF(E2439&gt;11,"U13",IF(E2439&gt;0,"U11",0)))))</f>
        <v>0</v>
      </c>
      <c r="E2439" s="113">
        <f>IFERROR(IF(Table10[[#This Row],[Year]]&gt;0,$E$1-Table10[[#This Row],[Year]],0),"")</f>
        <v>0</v>
      </c>
    </row>
    <row r="2440" spans="1:8">
      <c r="A2440" s="178">
        <v>3438</v>
      </c>
      <c r="B2440" s="185" t="s">
        <v>2570</v>
      </c>
      <c r="C2440" s="179" t="s">
        <v>112</v>
      </c>
      <c r="D2440" s="113">
        <f>IF(Table10[[#This Row],[Current Age]]&gt;19,"Men's",IF(E2440&gt;15,"U19",IF(E2440&gt;13,"U15",IF(E2440&gt;11,"U13",IF(E2440&gt;0,"U11",0)))))</f>
        <v>0</v>
      </c>
      <c r="E2440" s="113">
        <f>IFERROR(IF(Table10[[#This Row],[Year]]&gt;0,$E$1-Table10[[#This Row],[Year]],0),"")</f>
        <v>0</v>
      </c>
    </row>
    <row r="2441" spans="1:8">
      <c r="A2441" s="18">
        <v>3439</v>
      </c>
      <c r="B2441" s="186" t="s">
        <v>2571</v>
      </c>
      <c r="C2441" s="17" t="s">
        <v>112</v>
      </c>
      <c r="D2441" s="113">
        <f>IF(Table10[[#This Row],[Current Age]]&gt;19,"Men's",IF(E2441&gt;15,"U19",IF(E2441&gt;13,"U15",IF(E2441&gt;11,"U13",IF(E2441&gt;0,"U11",0)))))</f>
        <v>0</v>
      </c>
      <c r="E2441" s="113">
        <f>IFERROR(IF(Table10[[#This Row],[Year]]&gt;0,$E$1-Table10[[#This Row],[Year]],0),"")</f>
        <v>0</v>
      </c>
    </row>
    <row r="2442" spans="1:8">
      <c r="A2442" s="178">
        <v>3440</v>
      </c>
      <c r="B2442" s="185" t="s">
        <v>2572</v>
      </c>
      <c r="C2442" s="179" t="s">
        <v>259</v>
      </c>
      <c r="D2442" s="113">
        <f>IF(Table10[[#This Row],[Current Age]]&gt;19,"Men's",IF(E2442&gt;15,"U19",IF(E2442&gt;13,"U15",IF(E2442&gt;11,"U13",IF(E2442&gt;0,"U11",0)))))</f>
        <v>0</v>
      </c>
      <c r="E2442" s="113">
        <f>IFERROR(IF(Table10[[#This Row],[Year]]&gt;0,$E$1-Table10[[#This Row],[Year]],0),"")</f>
        <v>0</v>
      </c>
    </row>
    <row r="2443" spans="1:8">
      <c r="A2443" s="18">
        <v>3441</v>
      </c>
      <c r="B2443" s="186" t="s">
        <v>2573</v>
      </c>
      <c r="C2443" s="17" t="s">
        <v>112</v>
      </c>
      <c r="D2443" s="113">
        <f>IF(Table10[[#This Row],[Current Age]]&gt;19,"Men's",IF(E2443&gt;15,"U19",IF(E2443&gt;13,"U15",IF(E2443&gt;11,"U13",IF(E2443&gt;0,"U11",0)))))</f>
        <v>0</v>
      </c>
      <c r="E2443" s="113">
        <f>IFERROR(IF(Table10[[#This Row],[Year]]&gt;0,$E$1-Table10[[#This Row],[Year]],0),"")</f>
        <v>0</v>
      </c>
    </row>
    <row r="2444" spans="1:8">
      <c r="A2444" s="178">
        <v>3442</v>
      </c>
      <c r="B2444" s="185" t="s">
        <v>2574</v>
      </c>
      <c r="C2444" s="179" t="s">
        <v>112</v>
      </c>
      <c r="D2444" s="113">
        <f>IF(Table10[[#This Row],[Current Age]]&gt;19,"Men's",IF(E2444&gt;15,"U19",IF(E2444&gt;13,"U15",IF(E2444&gt;11,"U13",IF(E2444&gt;0,"U11",0)))))</f>
        <v>0</v>
      </c>
      <c r="E2444" s="113">
        <f>IFERROR(IF(Table10[[#This Row],[Year]]&gt;0,$E$1-Table10[[#This Row],[Year]],0),"")</f>
        <v>0</v>
      </c>
    </row>
    <row r="2445" spans="1:8">
      <c r="A2445" s="18">
        <v>3443</v>
      </c>
      <c r="B2445" s="186" t="s">
        <v>2575</v>
      </c>
      <c r="C2445" s="17" t="s">
        <v>149</v>
      </c>
      <c r="D2445" s="113">
        <f>IF(Table10[[#This Row],[Current Age]]&gt;19,"Men's",IF(E2445&gt;15,"U19",IF(E2445&gt;13,"U15",IF(E2445&gt;11,"U13",IF(E2445&gt;0,"U11",0)))))</f>
        <v>0</v>
      </c>
      <c r="E2445" s="113">
        <f>IFERROR(IF(Table10[[#This Row],[Year]]&gt;0,$E$1-Table10[[#This Row],[Year]],0),"")</f>
        <v>0</v>
      </c>
    </row>
    <row r="2446" spans="1:8">
      <c r="A2446" s="178">
        <v>3444</v>
      </c>
      <c r="B2446" s="185" t="s">
        <v>2576</v>
      </c>
      <c r="C2446" s="179" t="s">
        <v>112</v>
      </c>
      <c r="D2446" s="113">
        <f>IF(Table10[[#This Row],[Current Age]]&gt;19,"Men's",IF(E2446&gt;15,"U19",IF(E2446&gt;13,"U15",IF(E2446&gt;11,"U13",IF(E2446&gt;0,"U11",0)))))</f>
        <v>0</v>
      </c>
      <c r="E2446" s="113">
        <f>IFERROR(IF(Table10[[#This Row],[Year]]&gt;0,$E$1-Table10[[#This Row],[Year]],0),"")</f>
        <v>0</v>
      </c>
    </row>
    <row r="2447" spans="1:8">
      <c r="A2447" s="18">
        <v>3445</v>
      </c>
      <c r="B2447" s="186" t="s">
        <v>2577</v>
      </c>
      <c r="C2447" s="17"/>
      <c r="D2447" s="113">
        <f>IF(Table10[[#This Row],[Current Age]]&gt;19,"Men's",IF(E2447&gt;15,"U19",IF(E2447&gt;13,"U15",IF(E2447&gt;11,"U13",IF(E2447&gt;0,"U11",0)))))</f>
        <v>0</v>
      </c>
      <c r="E2447" s="113">
        <f>IFERROR(IF(Table10[[#This Row],[Year]]&gt;0,$E$1-Table10[[#This Row],[Year]],0),"")</f>
        <v>0</v>
      </c>
    </row>
    <row r="2448" spans="1:8">
      <c r="A2448" s="178">
        <v>3446</v>
      </c>
      <c r="B2448" s="185" t="s">
        <v>2578</v>
      </c>
      <c r="C2448" s="179" t="s">
        <v>109</v>
      </c>
      <c r="D2448" s="113">
        <f>IF(Table10[[#This Row],[Current Age]]&gt;19,"Men's",IF(E2448&gt;15,"U19",IF(E2448&gt;13,"U15",IF(E2448&gt;11,"U13",IF(E2448&gt;0,"U11",0)))))</f>
        <v>0</v>
      </c>
      <c r="E2448" s="113">
        <f>IFERROR(IF(Table10[[#This Row],[Year]]&gt;0,$E$1-Table10[[#This Row],[Year]],0),"")</f>
        <v>0</v>
      </c>
    </row>
    <row r="2449" spans="1:8">
      <c r="A2449" s="18">
        <v>3447</v>
      </c>
      <c r="B2449" s="186" t="s">
        <v>2579</v>
      </c>
      <c r="C2449" s="17" t="s">
        <v>109</v>
      </c>
      <c r="D2449" s="113">
        <f>IF(Table10[[#This Row],[Current Age]]&gt;19,"Men's",IF(E2449&gt;15,"U19",IF(E2449&gt;13,"U15",IF(E2449&gt;11,"U13",IF(E2449&gt;0,"U11",0)))))</f>
        <v>0</v>
      </c>
      <c r="E2449" s="113">
        <f>IFERROR(IF(Table10[[#This Row],[Year]]&gt;0,$E$1-Table10[[#This Row],[Year]],0),"")</f>
        <v>0</v>
      </c>
    </row>
    <row r="2450" spans="1:8">
      <c r="A2450" s="178">
        <v>3448</v>
      </c>
      <c r="B2450" s="185" t="s">
        <v>2580</v>
      </c>
      <c r="C2450" s="179" t="s">
        <v>17</v>
      </c>
      <c r="D2450" s="113">
        <f>IF(Table10[[#This Row],[Current Age]]&gt;19,"Men's",IF(E2450&gt;15,"U19",IF(E2450&gt;13,"U15",IF(E2450&gt;11,"U13",IF(E2450&gt;0,"U11",0)))))</f>
        <v>0</v>
      </c>
      <c r="E2450" s="113">
        <f>IFERROR(IF(Table10[[#This Row],[Year]]&gt;0,$E$1-Table10[[#This Row],[Year]],0),"")</f>
        <v>0</v>
      </c>
    </row>
    <row r="2451" spans="1:8">
      <c r="A2451" s="18">
        <v>3449</v>
      </c>
      <c r="B2451" s="186" t="s">
        <v>2581</v>
      </c>
      <c r="C2451" s="17" t="s">
        <v>25</v>
      </c>
      <c r="D2451" s="113">
        <f>IF(Table10[[#This Row],[Current Age]]&gt;19,"Men's",IF(E2451&gt;15,"U19",IF(E2451&gt;13,"U15",IF(E2451&gt;11,"U13",IF(E2451&gt;0,"U11",0)))))</f>
        <v>0</v>
      </c>
      <c r="E2451" s="113">
        <f>IFERROR(IF(Table10[[#This Row],[Year]]&gt;0,$E$1-Table10[[#This Row],[Year]],0),"")</f>
        <v>0</v>
      </c>
    </row>
    <row r="2452" spans="1:8">
      <c r="A2452" s="178">
        <v>3450</v>
      </c>
      <c r="B2452" s="185" t="s">
        <v>2582</v>
      </c>
      <c r="C2452" s="179" t="s">
        <v>112</v>
      </c>
      <c r="D2452" s="113">
        <f>IF(Table10[[#This Row],[Current Age]]&gt;19,"Men's",IF(E2452&gt;15,"U19",IF(E2452&gt;13,"U15",IF(E2452&gt;11,"U13",IF(E2452&gt;0,"U11",0)))))</f>
        <v>0</v>
      </c>
      <c r="E2452" s="113">
        <f>IFERROR(IF(Table10[[#This Row],[Year]]&gt;0,$E$1-Table10[[#This Row],[Year]],0),"")</f>
        <v>0</v>
      </c>
    </row>
    <row r="2453" spans="1:8">
      <c r="A2453" s="18">
        <v>3451</v>
      </c>
      <c r="B2453" s="186" t="s">
        <v>2583</v>
      </c>
      <c r="C2453" s="17" t="s">
        <v>109</v>
      </c>
      <c r="D2453" s="113">
        <f>IF(Table10[[#This Row],[Current Age]]&gt;19,"Men's",IF(E2453&gt;15,"U19",IF(E2453&gt;13,"U15",IF(E2453&gt;11,"U13",IF(E2453&gt;0,"U11",0)))))</f>
        <v>0</v>
      </c>
      <c r="E2453" s="113">
        <f>IFERROR(IF(Table10[[#This Row],[Year]]&gt;0,$E$1-Table10[[#This Row],[Year]],0),"")</f>
        <v>0</v>
      </c>
    </row>
    <row r="2454" spans="1:8">
      <c r="A2454" s="178">
        <v>3452</v>
      </c>
      <c r="B2454" s="185" t="s">
        <v>2584</v>
      </c>
      <c r="C2454" s="179"/>
      <c r="D2454" s="113">
        <f>IF(Table10[[#This Row],[Current Age]]&gt;19,"Men's",IF(E2454&gt;15,"U19",IF(E2454&gt;13,"U15",IF(E2454&gt;11,"U13",IF(E2454&gt;0,"U11",0)))))</f>
        <v>0</v>
      </c>
      <c r="E2454" s="113">
        <f>IFERROR(IF(Table10[[#This Row],[Year]]&gt;0,$E$1-Table10[[#This Row],[Year]],0),"")</f>
        <v>0</v>
      </c>
    </row>
    <row r="2455" spans="1:8">
      <c r="A2455" s="18">
        <v>3453</v>
      </c>
      <c r="B2455" s="186" t="s">
        <v>2585</v>
      </c>
      <c r="C2455" s="17" t="s">
        <v>109</v>
      </c>
      <c r="D2455" s="113">
        <f>IF(Table10[[#This Row],[Current Age]]&gt;19,"Men's",IF(E2455&gt;15,"U19",IF(E2455&gt;13,"U15",IF(E2455&gt;11,"U13",IF(E2455&gt;0,"U11",0)))))</f>
        <v>0</v>
      </c>
      <c r="E2455" s="113">
        <f>IFERROR(IF(Table10[[#This Row],[Year]]&gt;0,$E$1-Table10[[#This Row],[Year]],0),"")</f>
        <v>0</v>
      </c>
    </row>
    <row r="2456" spans="1:8">
      <c r="A2456" s="178">
        <v>3454</v>
      </c>
      <c r="B2456" s="185" t="s">
        <v>2586</v>
      </c>
      <c r="C2456" s="179" t="s">
        <v>109</v>
      </c>
      <c r="D2456" s="113">
        <f>IF(Table10[[#This Row],[Current Age]]&gt;19,"Men's",IF(E2456&gt;15,"U19",IF(E2456&gt;13,"U15",IF(E2456&gt;11,"U13",IF(E2456&gt;0,"U11",0)))))</f>
        <v>0</v>
      </c>
      <c r="E2456" s="113">
        <f>IFERROR(IF(Table10[[#This Row],[Year]]&gt;0,$E$1-Table10[[#This Row],[Year]],0),"")</f>
        <v>0</v>
      </c>
    </row>
    <row r="2457" spans="1:8">
      <c r="A2457" s="18">
        <v>3455</v>
      </c>
      <c r="B2457" s="186" t="s">
        <v>2587</v>
      </c>
      <c r="C2457" s="17" t="s">
        <v>109</v>
      </c>
      <c r="D2457" s="113">
        <f>IF(Table10[[#This Row],[Current Age]]&gt;19,"Men's",IF(E2457&gt;15,"U19",IF(E2457&gt;13,"U15",IF(E2457&gt;11,"U13",IF(E2457&gt;0,"U11",0)))))</f>
        <v>0</v>
      </c>
      <c r="E2457" s="113">
        <f>IFERROR(IF(Table10[[#This Row],[Year]]&gt;0,$E$1-Table10[[#This Row],[Year]],0),"")</f>
        <v>0</v>
      </c>
    </row>
    <row r="2458" spans="1:8">
      <c r="A2458" s="178">
        <v>3456</v>
      </c>
      <c r="B2458" s="185" t="s">
        <v>2588</v>
      </c>
      <c r="C2458" s="179" t="s">
        <v>109</v>
      </c>
      <c r="D2458" s="113">
        <f>IF(Table10[[#This Row],[Current Age]]&gt;19,"Men's",IF(E2458&gt;15,"U19",IF(E2458&gt;13,"U15",IF(E2458&gt;11,"U13",IF(E2458&gt;0,"U11",0)))))</f>
        <v>0</v>
      </c>
      <c r="E2458" s="113">
        <f>IFERROR(IF(Table10[[#This Row],[Year]]&gt;0,$E$1-Table10[[#This Row],[Year]],0),"")</f>
        <v>0</v>
      </c>
    </row>
    <row r="2459" spans="1:8">
      <c r="A2459" s="18">
        <v>3457</v>
      </c>
      <c r="B2459" s="193" t="s">
        <v>2589</v>
      </c>
      <c r="C2459" s="17"/>
      <c r="D2459" s="113">
        <f>IF(Table10[[#This Row],[Current Age]]&gt;19,"Men's",IF(E2459&gt;15,"U19",IF(E2459&gt;13,"U15",IF(E2459&gt;11,"U13",IF(E2459&gt;0,"U11",0)))))</f>
        <v>0</v>
      </c>
      <c r="E2459" s="113">
        <f>IFERROR(IF(Table10[[#This Row],[Year]]&gt;0,$E$1-Table10[[#This Row],[Year]],0),"")</f>
        <v>0</v>
      </c>
    </row>
    <row r="2460" spans="1:8">
      <c r="A2460" s="178">
        <v>3458</v>
      </c>
      <c r="B2460" s="185" t="s">
        <v>2590</v>
      </c>
      <c r="C2460" s="179" t="s">
        <v>298</v>
      </c>
      <c r="D2460" s="113">
        <f>IF(Table10[[#This Row],[Current Age]]&gt;19,"Men's",IF(E2460&gt;15,"U19",IF(E2460&gt;13,"U15",IF(E2460&gt;11,"U13",IF(E2460&gt;0,"U11",0)))))</f>
        <v>0</v>
      </c>
      <c r="E2460" s="113">
        <f>IFERROR(IF(Table10[[#This Row],[Year]]&gt;0,$E$1-Table10[[#This Row],[Year]],0),"")</f>
        <v>0</v>
      </c>
    </row>
    <row r="2461" spans="1:8">
      <c r="A2461" s="18">
        <v>3459</v>
      </c>
      <c r="B2461" s="186" t="s">
        <v>2591</v>
      </c>
      <c r="C2461" s="17" t="s">
        <v>112</v>
      </c>
      <c r="D2461" s="113" t="str">
        <f>IF(Table10[[#This Row],[Current Age]]&gt;19,"Men's",IF(E2461&gt;15,"U19",IF(E2461&gt;13,"U15",IF(E2461&gt;11,"U13",IF(E2461&gt;0,"U11",0)))))</f>
        <v>U19</v>
      </c>
      <c r="E2461" s="113">
        <f>IFERROR(IF(Table10[[#This Row],[Year]]&gt;0,$E$1-Table10[[#This Row],[Year]],0),"")</f>
        <v>17</v>
      </c>
      <c r="F2461" s="113">
        <v>2008</v>
      </c>
      <c r="G2461" s="113">
        <v>6</v>
      </c>
      <c r="H2461" s="113">
        <v>26</v>
      </c>
    </row>
    <row r="2462" spans="1:8">
      <c r="A2462" s="178">
        <v>3460</v>
      </c>
      <c r="B2462" s="185" t="s">
        <v>2592</v>
      </c>
      <c r="C2462" s="179"/>
      <c r="D2462" s="113">
        <f>IF(Table10[[#This Row],[Current Age]]&gt;19,"Men's",IF(E2462&gt;15,"U19",IF(E2462&gt;13,"U15",IF(E2462&gt;11,"U13",IF(E2462&gt;0,"U11",0)))))</f>
        <v>0</v>
      </c>
      <c r="E2462" s="113">
        <f>IFERROR(IF(Table10[[#This Row],[Year]]&gt;0,$E$1-Table10[[#This Row],[Year]],0),"")</f>
        <v>0</v>
      </c>
    </row>
    <row r="2463" spans="1:8">
      <c r="A2463" s="18">
        <v>3461</v>
      </c>
      <c r="B2463" s="186" t="s">
        <v>2593</v>
      </c>
      <c r="C2463" s="17" t="s">
        <v>112</v>
      </c>
      <c r="D2463" s="113">
        <f>IF(Table10[[#This Row],[Current Age]]&gt;19,"Men's",IF(E2463&gt;15,"U19",IF(E2463&gt;13,"U15",IF(E2463&gt;11,"U13",IF(E2463&gt;0,"U11",0)))))</f>
        <v>0</v>
      </c>
      <c r="E2463" s="113">
        <f>IFERROR(IF(Table10[[#This Row],[Year]]&gt;0,$E$1-Table10[[#This Row],[Year]],0),"")</f>
        <v>0</v>
      </c>
    </row>
    <row r="2464" spans="1:8">
      <c r="A2464" s="178">
        <v>3462</v>
      </c>
      <c r="B2464" s="185" t="s">
        <v>2594</v>
      </c>
      <c r="C2464" s="179" t="s">
        <v>298</v>
      </c>
      <c r="D2464" s="113">
        <f>IF(Table10[[#This Row],[Current Age]]&gt;19,"Men's",IF(E2464&gt;15,"U19",IF(E2464&gt;13,"U15",IF(E2464&gt;11,"U13",IF(E2464&gt;0,"U11",0)))))</f>
        <v>0</v>
      </c>
      <c r="E2464" s="113">
        <f>IFERROR(IF(Table10[[#This Row],[Year]]&gt;0,$E$1-Table10[[#This Row],[Year]],0),"")</f>
        <v>0</v>
      </c>
    </row>
    <row r="2465" spans="1:8">
      <c r="A2465" s="18">
        <v>3463</v>
      </c>
      <c r="B2465" s="186" t="s">
        <v>2595</v>
      </c>
      <c r="C2465" s="17" t="s">
        <v>210</v>
      </c>
      <c r="D2465" s="113">
        <f>IF(Table10[[#This Row],[Current Age]]&gt;19,"Men's",IF(E2465&gt;15,"U19",IF(E2465&gt;13,"U15",IF(E2465&gt;11,"U13",IF(E2465&gt;0,"U11",0)))))</f>
        <v>0</v>
      </c>
      <c r="E2465" s="113">
        <f>IFERROR(IF(Table10[[#This Row],[Year]]&gt;0,$E$1-Table10[[#This Row],[Year]],0),"")</f>
        <v>0</v>
      </c>
    </row>
    <row r="2466" spans="1:8">
      <c r="A2466" s="178">
        <v>3464</v>
      </c>
      <c r="B2466" s="185" t="s">
        <v>2596</v>
      </c>
      <c r="C2466" s="179" t="s">
        <v>112</v>
      </c>
      <c r="D2466" s="113" t="str">
        <f>IF(Table10[[#This Row],[Current Age]]&gt;19,"Men's",IF(E2466&gt;15,"U19",IF(E2466&gt;13,"U15",IF(E2466&gt;11,"U13",IF(E2466&gt;0,"U11",0)))))</f>
        <v>U19</v>
      </c>
      <c r="E2466" s="113">
        <f>IFERROR(IF(Table10[[#This Row],[Year]]&gt;0,$E$1-Table10[[#This Row],[Year]],0),"")</f>
        <v>16</v>
      </c>
      <c r="F2466" s="113">
        <v>2009</v>
      </c>
      <c r="G2466" s="113">
        <v>4</v>
      </c>
      <c r="H2466" s="113">
        <v>21</v>
      </c>
    </row>
    <row r="2467" spans="1:8">
      <c r="A2467" s="18">
        <v>3465</v>
      </c>
      <c r="B2467" s="186" t="s">
        <v>2597</v>
      </c>
      <c r="C2467" s="17" t="s">
        <v>298</v>
      </c>
      <c r="D2467" s="113">
        <f>IF(Table10[[#This Row],[Current Age]]&gt;19,"Men's",IF(E2467&gt;15,"U19",IF(E2467&gt;13,"U15",IF(E2467&gt;11,"U13",IF(E2467&gt;0,"U11",0)))))</f>
        <v>0</v>
      </c>
      <c r="E2467" s="113">
        <f>IFERROR(IF(Table10[[#This Row],[Year]]&gt;0,$E$1-Table10[[#This Row],[Year]],0),"")</f>
        <v>0</v>
      </c>
    </row>
    <row r="2468" spans="1:8">
      <c r="A2468" s="178">
        <v>3466</v>
      </c>
      <c r="B2468" s="185" t="s">
        <v>2598</v>
      </c>
      <c r="C2468" s="179" t="s">
        <v>112</v>
      </c>
      <c r="D2468" s="113">
        <f>IF(Table10[[#This Row],[Current Age]]&gt;19,"Men's",IF(E2468&gt;15,"U19",IF(E2468&gt;13,"U15",IF(E2468&gt;11,"U13",IF(E2468&gt;0,"U11",0)))))</f>
        <v>0</v>
      </c>
      <c r="E2468" s="113">
        <f>IFERROR(IF(Table10[[#This Row],[Year]]&gt;0,$E$1-Table10[[#This Row],[Year]],0),"")</f>
        <v>0</v>
      </c>
    </row>
    <row r="2469" spans="1:8">
      <c r="A2469" s="18">
        <v>3467</v>
      </c>
      <c r="B2469" s="186" t="s">
        <v>2599</v>
      </c>
      <c r="C2469" s="17"/>
      <c r="D2469" s="113">
        <f>IF(Table10[[#This Row],[Current Age]]&gt;19,"Men's",IF(E2469&gt;15,"U19",IF(E2469&gt;13,"U15",IF(E2469&gt;11,"U13",IF(E2469&gt;0,"U11",0)))))</f>
        <v>0</v>
      </c>
      <c r="E2469" s="113">
        <f>IFERROR(IF(Table10[[#This Row],[Year]]&gt;0,$E$1-Table10[[#This Row],[Year]],0),"")</f>
        <v>0</v>
      </c>
    </row>
    <row r="2470" spans="1:8">
      <c r="A2470" s="178">
        <v>3468</v>
      </c>
      <c r="B2470" s="185" t="s">
        <v>2600</v>
      </c>
      <c r="C2470" s="179"/>
      <c r="D2470" s="113">
        <f>IF(Table10[[#This Row],[Current Age]]&gt;19,"Men's",IF(E2470&gt;15,"U19",IF(E2470&gt;13,"U15",IF(E2470&gt;11,"U13",IF(E2470&gt;0,"U11",0)))))</f>
        <v>0</v>
      </c>
      <c r="E2470" s="113">
        <f>IFERROR(IF(Table10[[#This Row],[Year]]&gt;0,$E$1-Table10[[#This Row],[Year]],0),"")</f>
        <v>0</v>
      </c>
    </row>
    <row r="2471" spans="1:8">
      <c r="A2471" s="18">
        <v>3469</v>
      </c>
      <c r="B2471" s="186" t="s">
        <v>2601</v>
      </c>
      <c r="C2471" s="17"/>
      <c r="D2471" s="113">
        <f>IF(Table10[[#This Row],[Current Age]]&gt;19,"Men's",IF(E2471&gt;15,"U19",IF(E2471&gt;13,"U15",IF(E2471&gt;11,"U13",IF(E2471&gt;0,"U11",0)))))</f>
        <v>0</v>
      </c>
      <c r="E2471" s="113">
        <f>IFERROR(IF(Table10[[#This Row],[Year]]&gt;0,$E$1-Table10[[#This Row],[Year]],0),"")</f>
        <v>0</v>
      </c>
    </row>
    <row r="2472" spans="1:8">
      <c r="A2472" s="178">
        <v>3470</v>
      </c>
      <c r="B2472" s="185" t="s">
        <v>2602</v>
      </c>
      <c r="C2472" s="179"/>
      <c r="D2472" s="113">
        <f>IF(Table10[[#This Row],[Current Age]]&gt;19,"Men's",IF(E2472&gt;15,"U19",IF(E2472&gt;13,"U15",IF(E2472&gt;11,"U13",IF(E2472&gt;0,"U11",0)))))</f>
        <v>0</v>
      </c>
      <c r="E2472" s="113">
        <f>IFERROR(IF(Table10[[#This Row],[Year]]&gt;0,$E$1-Table10[[#This Row],[Year]],0),"")</f>
        <v>0</v>
      </c>
    </row>
    <row r="2473" spans="1:8">
      <c r="A2473" s="18">
        <v>3471</v>
      </c>
      <c r="B2473" s="186" t="s">
        <v>2603</v>
      </c>
      <c r="C2473" s="17"/>
      <c r="D2473" s="113" t="str">
        <f>IF(Table10[[#This Row],[Current Age]]&gt;19,"Men's",IF(E2473&gt;15,"U19",IF(E2473&gt;13,"U15",IF(E2473&gt;11,"U13",IF(E2473&gt;0,"U11",0)))))</f>
        <v>U15</v>
      </c>
      <c r="E2473" s="113">
        <f>IFERROR(IF(Table10[[#This Row],[Year]]&gt;0,$E$1-Table10[[#This Row],[Year]],0),"")</f>
        <v>14</v>
      </c>
      <c r="F2473" s="113">
        <v>2011</v>
      </c>
      <c r="G2473" s="113">
        <v>2</v>
      </c>
      <c r="H2473" s="113">
        <v>15</v>
      </c>
    </row>
    <row r="2474" spans="1:8">
      <c r="A2474" s="178">
        <v>3472</v>
      </c>
      <c r="B2474" s="185" t="s">
        <v>2604</v>
      </c>
      <c r="C2474" s="179"/>
      <c r="D2474" s="113">
        <f>IF(Table10[[#This Row],[Current Age]]&gt;19,"Men's",IF(E2474&gt;15,"U19",IF(E2474&gt;13,"U15",IF(E2474&gt;11,"U13",IF(E2474&gt;0,"U11",0)))))</f>
        <v>0</v>
      </c>
      <c r="E2474" s="113">
        <f>IFERROR(IF(Table10[[#This Row],[Year]]&gt;0,$E$1-Table10[[#This Row],[Year]],0),"")</f>
        <v>0</v>
      </c>
    </row>
    <row r="2475" spans="1:8">
      <c r="A2475" s="18">
        <v>3473</v>
      </c>
      <c r="B2475" s="186" t="s">
        <v>2605</v>
      </c>
      <c r="C2475" s="17" t="s">
        <v>17</v>
      </c>
      <c r="D2475" s="113">
        <f>IF(Table10[[#This Row],[Current Age]]&gt;19,"Men's",IF(E2475&gt;15,"U19",IF(E2475&gt;13,"U15",IF(E2475&gt;11,"U13",IF(E2475&gt;0,"U11",0)))))</f>
        <v>0</v>
      </c>
      <c r="E2475" s="113">
        <f>IFERROR(IF(Table10[[#This Row],[Year]]&gt;0,$E$1-Table10[[#This Row],[Year]],0),"")</f>
        <v>0</v>
      </c>
    </row>
    <row r="2476" spans="1:8">
      <c r="A2476" s="178">
        <v>3474</v>
      </c>
      <c r="B2476" s="185" t="s">
        <v>2606</v>
      </c>
      <c r="C2476" s="179"/>
      <c r="D2476" s="113">
        <f>IF(Table10[[#This Row],[Current Age]]&gt;19,"Men's",IF(E2476&gt;15,"U19",IF(E2476&gt;13,"U15",IF(E2476&gt;11,"U13",IF(E2476&gt;0,"U11",0)))))</f>
        <v>0</v>
      </c>
      <c r="E2476" s="113">
        <f>IFERROR(IF(Table10[[#This Row],[Year]]&gt;0,$E$1-Table10[[#This Row],[Year]],0),"")</f>
        <v>0</v>
      </c>
    </row>
    <row r="2477" spans="1:8">
      <c r="A2477" s="18">
        <v>3475</v>
      </c>
      <c r="B2477" s="186" t="s">
        <v>2607</v>
      </c>
      <c r="C2477" s="17" t="s">
        <v>112</v>
      </c>
      <c r="D2477" s="113">
        <f>IF(Table10[[#This Row],[Current Age]]&gt;19,"Men's",IF(E2477&gt;15,"U19",IF(E2477&gt;13,"U15",IF(E2477&gt;11,"U13",IF(E2477&gt;0,"U11",0)))))</f>
        <v>0</v>
      </c>
      <c r="E2477" s="113">
        <f>IFERROR(IF(Table10[[#This Row],[Year]]&gt;0,$E$1-Table10[[#This Row],[Year]],0),"")</f>
        <v>0</v>
      </c>
    </row>
    <row r="2478" spans="1:8">
      <c r="A2478" s="178">
        <v>3476</v>
      </c>
      <c r="B2478" s="185" t="s">
        <v>2608</v>
      </c>
      <c r="C2478" s="179" t="s">
        <v>68</v>
      </c>
      <c r="D2478" s="113" t="str">
        <f>IF(Table10[[#This Row],[Current Age]]&gt;19,"Men's",IF(E2478&gt;15,"U19",IF(E2478&gt;13,"U15",IF(E2478&gt;11,"U13",IF(E2478&gt;0,"U11",0)))))</f>
        <v>U15</v>
      </c>
      <c r="E2478" s="113">
        <f>IFERROR(IF(Table10[[#This Row],[Year]]&gt;0,$E$1-Table10[[#This Row],[Year]],0),"")</f>
        <v>14</v>
      </c>
      <c r="F2478" s="113">
        <v>2011</v>
      </c>
      <c r="G2478" s="113">
        <v>10</v>
      </c>
      <c r="H2478" s="113">
        <v>26</v>
      </c>
    </row>
    <row r="2479" spans="1:8">
      <c r="A2479" s="18">
        <v>3477</v>
      </c>
      <c r="B2479" s="186" t="s">
        <v>2609</v>
      </c>
      <c r="C2479" s="17" t="s">
        <v>112</v>
      </c>
      <c r="D2479" s="113">
        <f>IF(Table10[[#This Row],[Current Age]]&gt;19,"Men's",IF(E2479&gt;15,"U19",IF(E2479&gt;13,"U15",IF(E2479&gt;11,"U13",IF(E2479&gt;0,"U11",0)))))</f>
        <v>0</v>
      </c>
      <c r="E2479" s="113">
        <f>IFERROR(IF(Table10[[#This Row],[Year]]&gt;0,$E$1-Table10[[#This Row],[Year]],0),"")</f>
        <v>0</v>
      </c>
    </row>
    <row r="2480" spans="1:8">
      <c r="A2480" s="178">
        <v>3478</v>
      </c>
      <c r="B2480" s="185" t="s">
        <v>2610</v>
      </c>
      <c r="C2480" s="179" t="s">
        <v>112</v>
      </c>
      <c r="D2480" s="113">
        <f>IF(Table10[[#This Row],[Current Age]]&gt;19,"Men's",IF(E2480&gt;15,"U19",IF(E2480&gt;13,"U15",IF(E2480&gt;11,"U13",IF(E2480&gt;0,"U11",0)))))</f>
        <v>0</v>
      </c>
      <c r="E2480" s="113">
        <f>IFERROR(IF(Table10[[#This Row],[Year]]&gt;0,$E$1-Table10[[#This Row],[Year]],0),"")</f>
        <v>0</v>
      </c>
    </row>
    <row r="2481" spans="1:8">
      <c r="A2481" s="18">
        <v>3479</v>
      </c>
      <c r="B2481" s="186" t="s">
        <v>2611</v>
      </c>
      <c r="C2481" s="17" t="s">
        <v>68</v>
      </c>
      <c r="D2481" s="113">
        <f>IF(Table10[[#This Row],[Current Age]]&gt;19,"Men's",IF(E2481&gt;15,"U19",IF(E2481&gt;13,"U15",IF(E2481&gt;11,"U13",IF(E2481&gt;0,"U11",0)))))</f>
        <v>0</v>
      </c>
      <c r="E2481" s="113">
        <f>IFERROR(IF(Table10[[#This Row],[Year]]&gt;0,$E$1-Table10[[#This Row],[Year]],0),"")</f>
        <v>0</v>
      </c>
    </row>
    <row r="2482" spans="1:8">
      <c r="A2482" s="178">
        <v>3480</v>
      </c>
      <c r="B2482" s="185" t="s">
        <v>2612</v>
      </c>
      <c r="C2482" s="179" t="s">
        <v>112</v>
      </c>
      <c r="D2482" s="113">
        <f>IF(Table10[[#This Row],[Current Age]]&gt;19,"Men's",IF(E2482&gt;15,"U19",IF(E2482&gt;13,"U15",IF(E2482&gt;11,"U13",IF(E2482&gt;0,"U11",0)))))</f>
        <v>0</v>
      </c>
      <c r="E2482" s="113">
        <f>IFERROR(IF(Table10[[#This Row],[Year]]&gt;0,$E$1-Table10[[#This Row],[Year]],0),"")</f>
        <v>0</v>
      </c>
    </row>
    <row r="2483" spans="1:8">
      <c r="A2483" s="18">
        <v>3481</v>
      </c>
      <c r="B2483" s="186" t="s">
        <v>2613</v>
      </c>
      <c r="C2483" s="17" t="s">
        <v>25</v>
      </c>
      <c r="D2483" s="113">
        <f>IF(Table10[[#This Row],[Current Age]]&gt;19,"Men's",IF(E2483&gt;15,"U19",IF(E2483&gt;13,"U15",IF(E2483&gt;11,"U13",IF(E2483&gt;0,"U11",0)))))</f>
        <v>0</v>
      </c>
      <c r="E2483" s="113">
        <f>IFERROR(IF(Table10[[#This Row],[Year]]&gt;0,$E$1-Table10[[#This Row],[Year]],0),"")</f>
        <v>0</v>
      </c>
    </row>
    <row r="2484" spans="1:8">
      <c r="A2484" s="178">
        <v>3482</v>
      </c>
      <c r="B2484" s="185" t="s">
        <v>2614</v>
      </c>
      <c r="C2484" s="179" t="s">
        <v>68</v>
      </c>
      <c r="D2484" s="113" t="str">
        <f>IF(Table10[[#This Row],[Current Age]]&gt;19,"Men's",IF(E2484&gt;15,"U19",IF(E2484&gt;13,"U15",IF(E2484&gt;11,"U13",IF(E2484&gt;0,"U11",0)))))</f>
        <v>U19</v>
      </c>
      <c r="E2484" s="113">
        <f>IFERROR(IF(Table10[[#This Row],[Year]]&gt;0,$E$1-Table10[[#This Row],[Year]],0),"")</f>
        <v>16</v>
      </c>
      <c r="F2484" s="113">
        <v>2009</v>
      </c>
      <c r="G2484" s="113">
        <v>5</v>
      </c>
      <c r="H2484" s="113">
        <v>17</v>
      </c>
    </row>
    <row r="2485" spans="1:8">
      <c r="A2485" s="18">
        <v>3483</v>
      </c>
      <c r="B2485" s="186" t="s">
        <v>2615</v>
      </c>
      <c r="C2485" s="17" t="s">
        <v>25</v>
      </c>
      <c r="D2485" s="113">
        <f>IF(Table10[[#This Row],[Current Age]]&gt;19,"Men's",IF(E2485&gt;15,"U19",IF(E2485&gt;13,"U15",IF(E2485&gt;11,"U13",IF(E2485&gt;0,"U11",0)))))</f>
        <v>0</v>
      </c>
      <c r="E2485" s="113">
        <f>IFERROR(IF(Table10[[#This Row],[Year]]&gt;0,$E$1-Table10[[#This Row],[Year]],0),"")</f>
        <v>0</v>
      </c>
    </row>
    <row r="2486" spans="1:8">
      <c r="A2486" s="178">
        <v>3484</v>
      </c>
      <c r="B2486" s="185" t="s">
        <v>2616</v>
      </c>
      <c r="C2486" s="179" t="s">
        <v>17</v>
      </c>
      <c r="D2486" s="113">
        <f>IF(Table10[[#This Row],[Current Age]]&gt;19,"Men's",IF(E2486&gt;15,"U19",IF(E2486&gt;13,"U15",IF(E2486&gt;11,"U13",IF(E2486&gt;0,"U11",0)))))</f>
        <v>0</v>
      </c>
      <c r="E2486" s="113">
        <f>IFERROR(IF(Table10[[#This Row],[Year]]&gt;0,$E$1-Table10[[#This Row],[Year]],0),"")</f>
        <v>0</v>
      </c>
    </row>
    <row r="2487" spans="1:8">
      <c r="A2487" s="18">
        <v>3485</v>
      </c>
      <c r="B2487" s="186" t="s">
        <v>2617</v>
      </c>
      <c r="C2487" s="17" t="s">
        <v>112</v>
      </c>
      <c r="D2487" s="113">
        <f>IF(Table10[[#This Row],[Current Age]]&gt;19,"Men's",IF(E2487&gt;15,"U19",IF(E2487&gt;13,"U15",IF(E2487&gt;11,"U13",IF(E2487&gt;0,"U11",0)))))</f>
        <v>0</v>
      </c>
      <c r="E2487" s="113">
        <f>IFERROR(IF(Table10[[#This Row],[Year]]&gt;0,$E$1-Table10[[#This Row],[Year]],0),"")</f>
        <v>0</v>
      </c>
    </row>
    <row r="2488" spans="1:8">
      <c r="A2488" s="178">
        <v>3486</v>
      </c>
      <c r="B2488" s="185" t="s">
        <v>2618</v>
      </c>
      <c r="C2488" s="179" t="s">
        <v>33</v>
      </c>
      <c r="D2488" s="113">
        <f>IF(Table10[[#This Row],[Current Age]]&gt;19,"Men's",IF(E2488&gt;15,"U19",IF(E2488&gt;13,"U15",IF(E2488&gt;11,"U13",IF(E2488&gt;0,"U11",0)))))</f>
        <v>0</v>
      </c>
      <c r="E2488" s="113">
        <f>IFERROR(IF(Table10[[#This Row],[Year]]&gt;0,$E$1-Table10[[#This Row],[Year]],0),"")</f>
        <v>0</v>
      </c>
    </row>
    <row r="2489" spans="1:8">
      <c r="A2489" s="18">
        <v>3487</v>
      </c>
      <c r="B2489" s="186" t="s">
        <v>2619</v>
      </c>
      <c r="C2489" s="17" t="s">
        <v>25</v>
      </c>
      <c r="D2489" s="113">
        <f>IF(Table10[[#This Row],[Current Age]]&gt;19,"Men's",IF(E2489&gt;15,"U19",IF(E2489&gt;13,"U15",IF(E2489&gt;11,"U13",IF(E2489&gt;0,"U11",0)))))</f>
        <v>0</v>
      </c>
      <c r="E2489" s="113">
        <f>IFERROR(IF(Table10[[#This Row],[Year]]&gt;0,$E$1-Table10[[#This Row],[Year]],0),"")</f>
        <v>0</v>
      </c>
    </row>
    <row r="2490" spans="1:8">
      <c r="A2490" s="178">
        <v>3488</v>
      </c>
      <c r="B2490" s="185" t="s">
        <v>2620</v>
      </c>
      <c r="C2490" s="179" t="s">
        <v>25</v>
      </c>
      <c r="D2490" s="113">
        <f>IF(Table10[[#This Row],[Current Age]]&gt;19,"Men's",IF(E2490&gt;15,"U19",IF(E2490&gt;13,"U15",IF(E2490&gt;11,"U13",IF(E2490&gt;0,"U11",0)))))</f>
        <v>0</v>
      </c>
      <c r="E2490" s="113">
        <f>IFERROR(IF(Table10[[#This Row],[Year]]&gt;0,$E$1-Table10[[#This Row],[Year]],0),"")</f>
        <v>0</v>
      </c>
    </row>
    <row r="2491" spans="1:8">
      <c r="A2491" s="18">
        <v>3489</v>
      </c>
      <c r="B2491" s="186" t="s">
        <v>2621</v>
      </c>
      <c r="C2491" s="17" t="s">
        <v>25</v>
      </c>
      <c r="D2491" s="113">
        <f>IF(Table10[[#This Row],[Current Age]]&gt;19,"Men's",IF(E2491&gt;15,"U19",IF(E2491&gt;13,"U15",IF(E2491&gt;11,"U13",IF(E2491&gt;0,"U11",0)))))</f>
        <v>0</v>
      </c>
      <c r="E2491" s="113">
        <f>IFERROR(IF(Table10[[#This Row],[Year]]&gt;0,$E$1-Table10[[#This Row],[Year]],0),"")</f>
        <v>0</v>
      </c>
    </row>
    <row r="2492" spans="1:8">
      <c r="A2492" s="178">
        <v>3490</v>
      </c>
      <c r="B2492" s="185" t="s">
        <v>2622</v>
      </c>
      <c r="C2492" s="179" t="s">
        <v>25</v>
      </c>
      <c r="D2492" s="113">
        <f>IF(Table10[[#This Row],[Current Age]]&gt;19,"Men's",IF(E2492&gt;15,"U19",IF(E2492&gt;13,"U15",IF(E2492&gt;11,"U13",IF(E2492&gt;0,"U11",0)))))</f>
        <v>0</v>
      </c>
      <c r="E2492" s="113">
        <f>IFERROR(IF(Table10[[#This Row],[Year]]&gt;0,$E$1-Table10[[#This Row],[Year]],0),"")</f>
        <v>0</v>
      </c>
    </row>
    <row r="2493" spans="1:8">
      <c r="A2493" s="18">
        <v>3491</v>
      </c>
      <c r="B2493" s="186" t="s">
        <v>2623</v>
      </c>
      <c r="C2493" s="17" t="s">
        <v>25</v>
      </c>
      <c r="D2493" s="113">
        <f>IF(Table10[[#This Row],[Current Age]]&gt;19,"Men's",IF(E2493&gt;15,"U19",IF(E2493&gt;13,"U15",IF(E2493&gt;11,"U13",IF(E2493&gt;0,"U11",0)))))</f>
        <v>0</v>
      </c>
      <c r="E2493" s="113">
        <f>IFERROR(IF(Table10[[#This Row],[Year]]&gt;0,$E$1-Table10[[#This Row],[Year]],0),"")</f>
        <v>0</v>
      </c>
    </row>
    <row r="2494" spans="1:8">
      <c r="A2494" s="178">
        <v>3492</v>
      </c>
      <c r="B2494" s="185" t="s">
        <v>2624</v>
      </c>
      <c r="C2494" s="179" t="s">
        <v>25</v>
      </c>
      <c r="D2494" s="113">
        <f>IF(Table10[[#This Row],[Current Age]]&gt;19,"Men's",IF(E2494&gt;15,"U19",IF(E2494&gt;13,"U15",IF(E2494&gt;11,"U13",IF(E2494&gt;0,"U11",0)))))</f>
        <v>0</v>
      </c>
      <c r="E2494" s="113">
        <f>IFERROR(IF(Table10[[#This Row],[Year]]&gt;0,$E$1-Table10[[#This Row],[Year]],0),"")</f>
        <v>0</v>
      </c>
    </row>
    <row r="2495" spans="1:8">
      <c r="A2495" s="18">
        <v>3493</v>
      </c>
      <c r="B2495" s="186" t="s">
        <v>2625</v>
      </c>
      <c r="C2495" s="17" t="s">
        <v>34</v>
      </c>
      <c r="D2495" s="113" t="str">
        <f>IF(Table10[[#This Row],[Current Age]]&gt;19,"Men's",IF(E2495&gt;15,"U19",IF(E2495&gt;13,"U15",IF(E2495&gt;11,"U13",IF(E2495&gt;0,"U11",0)))))</f>
        <v>Men's</v>
      </c>
      <c r="E2495" s="113">
        <f>IFERROR(IF(Table10[[#This Row],[Year]]&gt;0,$E$1-Table10[[#This Row],[Year]],0),"")</f>
        <v>27</v>
      </c>
      <c r="F2495" s="206">
        <v>1998</v>
      </c>
      <c r="G2495" s="206">
        <v>6</v>
      </c>
      <c r="H2495" s="206">
        <v>23</v>
      </c>
    </row>
    <row r="2496" spans="1:8">
      <c r="A2496" s="178">
        <v>3494</v>
      </c>
      <c r="B2496" s="185" t="s">
        <v>2626</v>
      </c>
      <c r="C2496" s="179" t="s">
        <v>112</v>
      </c>
      <c r="D2496" s="113">
        <f>IF(Table10[[#This Row],[Current Age]]&gt;19,"Men's",IF(E2496&gt;15,"U19",IF(E2496&gt;13,"U15",IF(E2496&gt;11,"U13",IF(E2496&gt;0,"U11",0)))))</f>
        <v>0</v>
      </c>
      <c r="E2496" s="113">
        <f>IFERROR(IF(Table10[[#This Row],[Year]]&gt;0,$E$1-Table10[[#This Row],[Year]],0),"")</f>
        <v>0</v>
      </c>
    </row>
    <row r="2497" spans="1:5">
      <c r="A2497" s="18">
        <v>3495</v>
      </c>
      <c r="B2497" s="186" t="s">
        <v>2627</v>
      </c>
      <c r="C2497" s="17" t="s">
        <v>112</v>
      </c>
      <c r="D2497" s="113">
        <f>IF(Table10[[#This Row],[Current Age]]&gt;19,"Men's",IF(E2497&gt;15,"U19",IF(E2497&gt;13,"U15",IF(E2497&gt;11,"U13",IF(E2497&gt;0,"U11",0)))))</f>
        <v>0</v>
      </c>
      <c r="E2497" s="113">
        <f>IFERROR(IF(Table10[[#This Row],[Year]]&gt;0,$E$1-Table10[[#This Row],[Year]],0),"")</f>
        <v>0</v>
      </c>
    </row>
    <row r="2498" spans="1:5">
      <c r="A2498" s="178">
        <v>3496</v>
      </c>
      <c r="B2498" s="185" t="s">
        <v>2628</v>
      </c>
      <c r="C2498" s="179" t="s">
        <v>210</v>
      </c>
      <c r="D2498" s="113">
        <f>IF(Table10[[#This Row],[Current Age]]&gt;19,"Men's",IF(E2498&gt;15,"U19",IF(E2498&gt;13,"U15",IF(E2498&gt;11,"U13",IF(E2498&gt;0,"U11",0)))))</f>
        <v>0</v>
      </c>
      <c r="E2498" s="113">
        <f>IFERROR(IF(Table10[[#This Row],[Year]]&gt;0,$E$1-Table10[[#This Row],[Year]],0),"")</f>
        <v>0</v>
      </c>
    </row>
    <row r="2499" spans="1:5">
      <c r="A2499" s="18">
        <v>3497</v>
      </c>
      <c r="B2499" s="186" t="s">
        <v>2629</v>
      </c>
      <c r="C2499" s="17" t="s">
        <v>210</v>
      </c>
      <c r="D2499" s="113">
        <f>IF(Table10[[#This Row],[Current Age]]&gt;19,"Men's",IF(E2499&gt;15,"U19",IF(E2499&gt;13,"U15",IF(E2499&gt;11,"U13",IF(E2499&gt;0,"U11",0)))))</f>
        <v>0</v>
      </c>
      <c r="E2499" s="113">
        <f>IFERROR(IF(Table10[[#This Row],[Year]]&gt;0,$E$1-Table10[[#This Row],[Year]],0),"")</f>
        <v>0</v>
      </c>
    </row>
    <row r="2500" spans="1:5">
      <c r="A2500" s="178">
        <v>3498</v>
      </c>
      <c r="B2500" s="185" t="s">
        <v>2630</v>
      </c>
      <c r="C2500" s="179" t="s">
        <v>17</v>
      </c>
      <c r="D2500" s="113">
        <f>IF(Table10[[#This Row],[Current Age]]&gt;19,"Men's",IF(E2500&gt;15,"U19",IF(E2500&gt;13,"U15",IF(E2500&gt;11,"U13",IF(E2500&gt;0,"U11",0)))))</f>
        <v>0</v>
      </c>
      <c r="E2500" s="113">
        <f>IFERROR(IF(Table10[[#This Row],[Year]]&gt;0,$E$1-Table10[[#This Row],[Year]],0),"")</f>
        <v>0</v>
      </c>
    </row>
    <row r="2501" spans="1:5">
      <c r="A2501" s="18">
        <v>3499</v>
      </c>
      <c r="B2501" s="186" t="s">
        <v>2631</v>
      </c>
      <c r="C2501" s="17" t="s">
        <v>17</v>
      </c>
      <c r="D2501" s="113">
        <f>IF(Table10[[#This Row],[Current Age]]&gt;19,"Men's",IF(E2501&gt;15,"U19",IF(E2501&gt;13,"U15",IF(E2501&gt;11,"U13",IF(E2501&gt;0,"U11",0)))))</f>
        <v>0</v>
      </c>
      <c r="E2501" s="113">
        <f>IFERROR(IF(Table10[[#This Row],[Year]]&gt;0,$E$1-Table10[[#This Row],[Year]],0),"")</f>
        <v>0</v>
      </c>
    </row>
    <row r="2502" spans="1:5">
      <c r="A2502" s="178">
        <v>3500</v>
      </c>
      <c r="B2502" s="185" t="s">
        <v>2632</v>
      </c>
      <c r="C2502" s="179" t="s">
        <v>17</v>
      </c>
      <c r="D2502" s="113">
        <f>IF(Table10[[#This Row],[Current Age]]&gt;19,"Men's",IF(E2502&gt;15,"U19",IF(E2502&gt;13,"U15",IF(E2502&gt;11,"U13",IF(E2502&gt;0,"U11",0)))))</f>
        <v>0</v>
      </c>
      <c r="E2502" s="113">
        <f>IFERROR(IF(Table10[[#This Row],[Year]]&gt;0,$E$1-Table10[[#This Row],[Year]],0),"")</f>
        <v>0</v>
      </c>
    </row>
    <row r="2503" spans="1:5">
      <c r="A2503" s="18">
        <v>3501</v>
      </c>
      <c r="B2503" s="186" t="s">
        <v>2633</v>
      </c>
      <c r="C2503" s="17" t="s">
        <v>210</v>
      </c>
      <c r="D2503" s="113">
        <f>IF(Table10[[#This Row],[Current Age]]&gt;19,"Men's",IF(E2503&gt;15,"U19",IF(E2503&gt;13,"U15",IF(E2503&gt;11,"U13",IF(E2503&gt;0,"U11",0)))))</f>
        <v>0</v>
      </c>
      <c r="E2503" s="113">
        <f>IFERROR(IF(Table10[[#This Row],[Year]]&gt;0,$E$1-Table10[[#This Row],[Year]],0),"")</f>
        <v>0</v>
      </c>
    </row>
    <row r="2504" spans="1:5">
      <c r="A2504" s="178">
        <v>3502</v>
      </c>
      <c r="B2504" s="185" t="s">
        <v>2634</v>
      </c>
      <c r="C2504" s="179" t="s">
        <v>210</v>
      </c>
      <c r="D2504" s="113">
        <f>IF(Table10[[#This Row],[Current Age]]&gt;19,"Men's",IF(E2504&gt;15,"U19",IF(E2504&gt;13,"U15",IF(E2504&gt;11,"U13",IF(E2504&gt;0,"U11",0)))))</f>
        <v>0</v>
      </c>
      <c r="E2504" s="113">
        <f>IFERROR(IF(Table10[[#This Row],[Year]]&gt;0,$E$1-Table10[[#This Row],[Year]],0),"")</f>
        <v>0</v>
      </c>
    </row>
    <row r="2505" spans="1:5">
      <c r="A2505" s="18">
        <v>3503</v>
      </c>
      <c r="B2505" s="186" t="s">
        <v>2635</v>
      </c>
      <c r="C2505" s="17" t="s">
        <v>210</v>
      </c>
      <c r="D2505" s="113">
        <f>IF(Table10[[#This Row],[Current Age]]&gt;19,"Men's",IF(E2505&gt;15,"U19",IF(E2505&gt;13,"U15",IF(E2505&gt;11,"U13",IF(E2505&gt;0,"U11",0)))))</f>
        <v>0</v>
      </c>
      <c r="E2505" s="113">
        <f>IFERROR(IF(Table10[[#This Row],[Year]]&gt;0,$E$1-Table10[[#This Row],[Year]],0),"")</f>
        <v>0</v>
      </c>
    </row>
    <row r="2506" spans="1:5">
      <c r="A2506" s="178">
        <v>3504</v>
      </c>
      <c r="B2506" s="185" t="s">
        <v>2636</v>
      </c>
      <c r="C2506" s="179" t="s">
        <v>17</v>
      </c>
      <c r="D2506" s="113">
        <f>IF(Table10[[#This Row],[Current Age]]&gt;19,"Men's",IF(E2506&gt;15,"U19",IF(E2506&gt;13,"U15",IF(E2506&gt;11,"U13",IF(E2506&gt;0,"U11",0)))))</f>
        <v>0</v>
      </c>
      <c r="E2506" s="113">
        <f>IFERROR(IF(Table10[[#This Row],[Year]]&gt;0,$E$1-Table10[[#This Row],[Year]],0),"")</f>
        <v>0</v>
      </c>
    </row>
    <row r="2507" spans="1:5">
      <c r="A2507" s="18">
        <v>3505</v>
      </c>
      <c r="B2507" s="186" t="s">
        <v>2637</v>
      </c>
      <c r="C2507" s="17" t="s">
        <v>210</v>
      </c>
      <c r="D2507" s="113">
        <f>IF(Table10[[#This Row],[Current Age]]&gt;19,"Men's",IF(E2507&gt;15,"U19",IF(E2507&gt;13,"U15",IF(E2507&gt;11,"U13",IF(E2507&gt;0,"U11",0)))))</f>
        <v>0</v>
      </c>
      <c r="E2507" s="113">
        <f>IFERROR(IF(Table10[[#This Row],[Year]]&gt;0,$E$1-Table10[[#This Row],[Year]],0),"")</f>
        <v>0</v>
      </c>
    </row>
    <row r="2508" spans="1:5">
      <c r="A2508" s="178">
        <v>3506</v>
      </c>
      <c r="B2508" s="185" t="s">
        <v>2638</v>
      </c>
      <c r="C2508" s="179" t="s">
        <v>17</v>
      </c>
      <c r="D2508" s="113">
        <f>IF(Table10[[#This Row],[Current Age]]&gt;19,"Men's",IF(E2508&gt;15,"U19",IF(E2508&gt;13,"U15",IF(E2508&gt;11,"U13",IF(E2508&gt;0,"U11",0)))))</f>
        <v>0</v>
      </c>
      <c r="E2508" s="113">
        <f>IFERROR(IF(Table10[[#This Row],[Year]]&gt;0,$E$1-Table10[[#This Row],[Year]],0),"")</f>
        <v>0</v>
      </c>
    </row>
    <row r="2509" spans="1:5">
      <c r="A2509" s="18">
        <v>3507</v>
      </c>
      <c r="B2509" s="186" t="s">
        <v>2639</v>
      </c>
      <c r="C2509" s="17" t="s">
        <v>17</v>
      </c>
      <c r="D2509" s="113">
        <f>IF(Table10[[#This Row],[Current Age]]&gt;19,"Men's",IF(E2509&gt;15,"U19",IF(E2509&gt;13,"U15",IF(E2509&gt;11,"U13",IF(E2509&gt;0,"U11",0)))))</f>
        <v>0</v>
      </c>
      <c r="E2509" s="113">
        <f>IFERROR(IF(Table10[[#This Row],[Year]]&gt;0,$E$1-Table10[[#This Row],[Year]],0),"")</f>
        <v>0</v>
      </c>
    </row>
    <row r="2510" spans="1:5">
      <c r="A2510" s="178">
        <v>3508</v>
      </c>
      <c r="B2510" s="185" t="s">
        <v>2640</v>
      </c>
      <c r="C2510" s="179" t="s">
        <v>210</v>
      </c>
      <c r="D2510" s="113">
        <f>IF(Table10[[#This Row],[Current Age]]&gt;19,"Men's",IF(E2510&gt;15,"U19",IF(E2510&gt;13,"U15",IF(E2510&gt;11,"U13",IF(E2510&gt;0,"U11",0)))))</f>
        <v>0</v>
      </c>
      <c r="E2510" s="113">
        <f>IFERROR(IF(Table10[[#This Row],[Year]]&gt;0,$E$1-Table10[[#This Row],[Year]],0),"")</f>
        <v>0</v>
      </c>
    </row>
    <row r="2511" spans="1:5">
      <c r="A2511" s="18">
        <v>3509</v>
      </c>
      <c r="B2511" s="186" t="s">
        <v>2641</v>
      </c>
      <c r="C2511" s="17" t="s">
        <v>17</v>
      </c>
      <c r="D2511" s="113">
        <f>IF(Table10[[#This Row],[Current Age]]&gt;19,"Men's",IF(E2511&gt;15,"U19",IF(E2511&gt;13,"U15",IF(E2511&gt;11,"U13",IF(E2511&gt;0,"U11",0)))))</f>
        <v>0</v>
      </c>
      <c r="E2511" s="113">
        <f>IFERROR(IF(Table10[[#This Row],[Year]]&gt;0,$E$1-Table10[[#This Row],[Year]],0),"")</f>
        <v>0</v>
      </c>
    </row>
    <row r="2512" spans="1:5">
      <c r="A2512" s="178">
        <v>3510</v>
      </c>
      <c r="B2512" s="185" t="s">
        <v>2642</v>
      </c>
      <c r="C2512" s="179" t="s">
        <v>17</v>
      </c>
      <c r="D2512" s="113">
        <f>IF(Table10[[#This Row],[Current Age]]&gt;19,"Men's",IF(E2512&gt;15,"U19",IF(E2512&gt;13,"U15",IF(E2512&gt;11,"U13",IF(E2512&gt;0,"U11",0)))))</f>
        <v>0</v>
      </c>
      <c r="E2512" s="113">
        <f>IFERROR(IF(Table10[[#This Row],[Year]]&gt;0,$E$1-Table10[[#This Row],[Year]],0),"")</f>
        <v>0</v>
      </c>
    </row>
    <row r="2513" spans="1:5">
      <c r="A2513" s="18">
        <v>3511</v>
      </c>
      <c r="B2513" s="186" t="s">
        <v>2643</v>
      </c>
      <c r="C2513" s="17" t="s">
        <v>210</v>
      </c>
      <c r="D2513" s="113">
        <f>IF(Table10[[#This Row],[Current Age]]&gt;19,"Men's",IF(E2513&gt;15,"U19",IF(E2513&gt;13,"U15",IF(E2513&gt;11,"U13",IF(E2513&gt;0,"U11",0)))))</f>
        <v>0</v>
      </c>
      <c r="E2513" s="113">
        <f>IFERROR(IF(Table10[[#This Row],[Year]]&gt;0,$E$1-Table10[[#This Row],[Year]],0),"")</f>
        <v>0</v>
      </c>
    </row>
    <row r="2514" spans="1:5">
      <c r="A2514" s="178">
        <v>3512</v>
      </c>
      <c r="B2514" s="185" t="s">
        <v>2644</v>
      </c>
      <c r="C2514" s="179" t="s">
        <v>125</v>
      </c>
      <c r="D2514" s="113">
        <f>IF(Table10[[#This Row],[Current Age]]&gt;19,"Men's",IF(E2514&gt;15,"U19",IF(E2514&gt;13,"U15",IF(E2514&gt;11,"U13",IF(E2514&gt;0,"U11",0)))))</f>
        <v>0</v>
      </c>
      <c r="E2514" s="113">
        <f>IFERROR(IF(Table10[[#This Row],[Year]]&gt;0,$E$1-Table10[[#This Row],[Year]],0),"")</f>
        <v>0</v>
      </c>
    </row>
    <row r="2515" spans="1:5">
      <c r="A2515" s="18">
        <v>3513</v>
      </c>
      <c r="B2515" s="186" t="s">
        <v>2645</v>
      </c>
      <c r="C2515" s="17" t="s">
        <v>17</v>
      </c>
      <c r="D2515" s="113">
        <f>IF(Table10[[#This Row],[Current Age]]&gt;19,"Men's",IF(E2515&gt;15,"U19",IF(E2515&gt;13,"U15",IF(E2515&gt;11,"U13",IF(E2515&gt;0,"U11",0)))))</f>
        <v>0</v>
      </c>
      <c r="E2515" s="113">
        <f>IFERROR(IF(Table10[[#This Row],[Year]]&gt;0,$E$1-Table10[[#This Row],[Year]],0),"")</f>
        <v>0</v>
      </c>
    </row>
    <row r="2516" spans="1:5">
      <c r="A2516" s="178">
        <v>3514</v>
      </c>
      <c r="B2516" s="194" t="s">
        <v>2646</v>
      </c>
      <c r="C2516" s="195" t="s">
        <v>17</v>
      </c>
      <c r="D2516" s="113">
        <f>IF(Table10[[#This Row],[Current Age]]&gt;19,"Men's",IF(E2516&gt;15,"U19",IF(E2516&gt;13,"U15",IF(E2516&gt;11,"U13",IF(E2516&gt;0,"U11",0)))))</f>
        <v>0</v>
      </c>
      <c r="E2516" s="113">
        <f>IFERROR(IF(Table10[[#This Row],[Year]]&gt;0,$E$1-Table10[[#This Row],[Year]],0),"")</f>
        <v>0</v>
      </c>
    </row>
    <row r="2517" spans="1:5">
      <c r="A2517" s="18">
        <v>3515</v>
      </c>
      <c r="B2517" s="186" t="s">
        <v>2647</v>
      </c>
      <c r="C2517" s="14" t="s">
        <v>17</v>
      </c>
      <c r="D2517" s="113">
        <f>IF(Table10[[#This Row],[Current Age]]&gt;19,"Men's",IF(E2517&gt;15,"U19",IF(E2517&gt;13,"U15",IF(E2517&gt;11,"U13",IF(E2517&gt;0,"U11",0)))))</f>
        <v>0</v>
      </c>
      <c r="E2517" s="113">
        <f>IFERROR(IF(Table10[[#This Row],[Year]]&gt;0,$E$1-Table10[[#This Row],[Year]],0),"")</f>
        <v>0</v>
      </c>
    </row>
    <row r="2518" spans="1:5">
      <c r="A2518" s="178">
        <v>3516</v>
      </c>
      <c r="B2518" s="185" t="s">
        <v>2648</v>
      </c>
      <c r="C2518" s="195" t="s">
        <v>17</v>
      </c>
      <c r="D2518" s="113">
        <f>IF(Table10[[#This Row],[Current Age]]&gt;19,"Men's",IF(E2518&gt;15,"U19",IF(E2518&gt;13,"U15",IF(E2518&gt;11,"U13",IF(E2518&gt;0,"U11",0)))))</f>
        <v>0</v>
      </c>
      <c r="E2518" s="113">
        <f>IFERROR(IF(Table10[[#This Row],[Year]]&gt;0,$E$1-Table10[[#This Row],[Year]],0),"")</f>
        <v>0</v>
      </c>
    </row>
    <row r="2519" spans="1:5">
      <c r="A2519" s="18">
        <v>3517</v>
      </c>
      <c r="B2519" s="186" t="s">
        <v>2649</v>
      </c>
      <c r="C2519" s="14" t="s">
        <v>17</v>
      </c>
      <c r="D2519" s="113">
        <f>IF(Table10[[#This Row],[Current Age]]&gt;19,"Men's",IF(E2519&gt;15,"U19",IF(E2519&gt;13,"U15",IF(E2519&gt;11,"U13",IF(E2519&gt;0,"U11",0)))))</f>
        <v>0</v>
      </c>
      <c r="E2519" s="113">
        <f>IFERROR(IF(Table10[[#This Row],[Year]]&gt;0,$E$1-Table10[[#This Row],[Year]],0),"")</f>
        <v>0</v>
      </c>
    </row>
    <row r="2520" spans="1:5">
      <c r="A2520" s="178">
        <v>3518</v>
      </c>
      <c r="B2520" s="185" t="s">
        <v>2650</v>
      </c>
      <c r="C2520" s="179" t="s">
        <v>112</v>
      </c>
      <c r="D2520" s="113">
        <f>IF(Table10[[#This Row],[Current Age]]&gt;19,"Men's",IF(E2520&gt;15,"U19",IF(E2520&gt;13,"U15",IF(E2520&gt;11,"U13",IF(E2520&gt;0,"U11",0)))))</f>
        <v>0</v>
      </c>
      <c r="E2520" s="113">
        <f>IFERROR(IF(Table10[[#This Row],[Year]]&gt;0,$E$1-Table10[[#This Row],[Year]],0),"")</f>
        <v>0</v>
      </c>
    </row>
    <row r="2521" spans="1:5">
      <c r="A2521" s="18">
        <v>3519</v>
      </c>
      <c r="B2521" s="186" t="s">
        <v>2651</v>
      </c>
      <c r="C2521" s="17" t="s">
        <v>112</v>
      </c>
      <c r="D2521" s="113">
        <f>IF(Table10[[#This Row],[Current Age]]&gt;19,"Men's",IF(E2521&gt;15,"U19",IF(E2521&gt;13,"U15",IF(E2521&gt;11,"U13",IF(E2521&gt;0,"U11",0)))))</f>
        <v>0</v>
      </c>
      <c r="E2521" s="113">
        <f>IFERROR(IF(Table10[[#This Row],[Year]]&gt;0,$E$1-Table10[[#This Row],[Year]],0),"")</f>
        <v>0</v>
      </c>
    </row>
    <row r="2522" spans="1:5">
      <c r="A2522" s="178">
        <v>3520</v>
      </c>
      <c r="B2522" s="185" t="s">
        <v>2652</v>
      </c>
      <c r="C2522" s="179" t="s">
        <v>68</v>
      </c>
      <c r="D2522" s="113">
        <f>IF(Table10[[#This Row],[Current Age]]&gt;19,"Men's",IF(E2522&gt;15,"U19",IF(E2522&gt;13,"U15",IF(E2522&gt;11,"U13",IF(E2522&gt;0,"U11",0)))))</f>
        <v>0</v>
      </c>
      <c r="E2522" s="113">
        <f>IFERROR(IF(Table10[[#This Row],[Year]]&gt;0,$E$1-Table10[[#This Row],[Year]],0),"")</f>
        <v>0</v>
      </c>
    </row>
    <row r="2523" spans="1:5">
      <c r="A2523" s="18">
        <v>3521</v>
      </c>
      <c r="B2523" s="186" t="s">
        <v>2653</v>
      </c>
      <c r="C2523" s="17" t="s">
        <v>68</v>
      </c>
      <c r="D2523" s="113">
        <f>IF(Table10[[#This Row],[Current Age]]&gt;19,"Men's",IF(E2523&gt;15,"U19",IF(E2523&gt;13,"U15",IF(E2523&gt;11,"U13",IF(E2523&gt;0,"U11",0)))))</f>
        <v>0</v>
      </c>
      <c r="E2523" s="113">
        <f>IFERROR(IF(Table10[[#This Row],[Year]]&gt;0,$E$1-Table10[[#This Row],[Year]],0),"")</f>
        <v>0</v>
      </c>
    </row>
    <row r="2524" spans="1:5">
      <c r="A2524" s="178">
        <v>3522</v>
      </c>
      <c r="B2524" s="185" t="s">
        <v>2654</v>
      </c>
      <c r="C2524" s="179" t="s">
        <v>68</v>
      </c>
      <c r="D2524" s="113">
        <f>IF(Table10[[#This Row],[Current Age]]&gt;19,"Men's",IF(E2524&gt;15,"U19",IF(E2524&gt;13,"U15",IF(E2524&gt;11,"U13",IF(E2524&gt;0,"U11",0)))))</f>
        <v>0</v>
      </c>
      <c r="E2524" s="113">
        <f>IFERROR(IF(Table10[[#This Row],[Year]]&gt;0,$E$1-Table10[[#This Row],[Year]],0),"")</f>
        <v>0</v>
      </c>
    </row>
    <row r="2525" spans="1:5">
      <c r="A2525" s="18">
        <v>3523</v>
      </c>
      <c r="B2525" s="186" t="s">
        <v>2655</v>
      </c>
      <c r="C2525" s="17" t="s">
        <v>68</v>
      </c>
      <c r="D2525" s="113">
        <f>IF(Table10[[#This Row],[Current Age]]&gt;19,"Men's",IF(E2525&gt;15,"U19",IF(E2525&gt;13,"U15",IF(E2525&gt;11,"U13",IF(E2525&gt;0,"U11",0)))))</f>
        <v>0</v>
      </c>
      <c r="E2525" s="113">
        <f>IFERROR(IF(Table10[[#This Row],[Year]]&gt;0,$E$1-Table10[[#This Row],[Year]],0),"")</f>
        <v>0</v>
      </c>
    </row>
    <row r="2526" spans="1:5">
      <c r="A2526" s="178">
        <v>3524</v>
      </c>
      <c r="B2526" s="185" t="s">
        <v>2656</v>
      </c>
      <c r="C2526" s="179" t="s">
        <v>160</v>
      </c>
      <c r="D2526" s="113">
        <f>IF(Table10[[#This Row],[Current Age]]&gt;19,"Men's",IF(E2526&gt;15,"U19",IF(E2526&gt;13,"U15",IF(E2526&gt;11,"U13",IF(E2526&gt;0,"U11",0)))))</f>
        <v>0</v>
      </c>
      <c r="E2526" s="113">
        <f>IFERROR(IF(Table10[[#This Row],[Year]]&gt;0,$E$1-Table10[[#This Row],[Year]],0),"")</f>
        <v>0</v>
      </c>
    </row>
    <row r="2527" spans="1:5">
      <c r="A2527" s="18">
        <v>3525</v>
      </c>
      <c r="B2527" s="186" t="s">
        <v>2657</v>
      </c>
      <c r="C2527" s="17" t="s">
        <v>2658</v>
      </c>
      <c r="D2527" s="113">
        <f>IF(Table10[[#This Row],[Current Age]]&gt;19,"Men's",IF(E2527&gt;15,"U19",IF(E2527&gt;13,"U15",IF(E2527&gt;11,"U13",IF(E2527&gt;0,"U11",0)))))</f>
        <v>0</v>
      </c>
      <c r="E2527" s="113">
        <f>IFERROR(IF(Table10[[#This Row],[Year]]&gt;0,$E$1-Table10[[#This Row],[Year]],0),"")</f>
        <v>0</v>
      </c>
    </row>
    <row r="2528" spans="1:5">
      <c r="A2528" s="178">
        <v>3526</v>
      </c>
      <c r="B2528" s="185" t="s">
        <v>2659</v>
      </c>
      <c r="C2528" s="179" t="s">
        <v>68</v>
      </c>
      <c r="D2528" s="113">
        <f>IF(Table10[[#This Row],[Current Age]]&gt;19,"Men's",IF(E2528&gt;15,"U19",IF(E2528&gt;13,"U15",IF(E2528&gt;11,"U13",IF(E2528&gt;0,"U11",0)))))</f>
        <v>0</v>
      </c>
      <c r="E2528" s="113">
        <f>IFERROR(IF(Table10[[#This Row],[Year]]&gt;0,$E$1-Table10[[#This Row],[Year]],0),"")</f>
        <v>0</v>
      </c>
    </row>
    <row r="2529" spans="1:8">
      <c r="A2529" s="18">
        <v>3527</v>
      </c>
      <c r="B2529" s="186" t="s">
        <v>2660</v>
      </c>
      <c r="C2529" s="17" t="s">
        <v>68</v>
      </c>
      <c r="D2529" s="113">
        <f>IF(Table10[[#This Row],[Current Age]]&gt;19,"Men's",IF(E2529&gt;15,"U19",IF(E2529&gt;13,"U15",IF(E2529&gt;11,"U13",IF(E2529&gt;0,"U11",0)))))</f>
        <v>0</v>
      </c>
      <c r="E2529" s="113">
        <f>IFERROR(IF(Table10[[#This Row],[Year]]&gt;0,$E$1-Table10[[#This Row],[Year]],0),"")</f>
        <v>0</v>
      </c>
    </row>
    <row r="2530" spans="1:8">
      <c r="A2530" s="178">
        <v>3528</v>
      </c>
      <c r="B2530" s="185" t="s">
        <v>2661</v>
      </c>
      <c r="C2530" s="179" t="s">
        <v>160</v>
      </c>
      <c r="D2530" s="113">
        <f>IF(Table10[[#This Row],[Current Age]]&gt;19,"Men's",IF(E2530&gt;15,"U19",IF(E2530&gt;13,"U15",IF(E2530&gt;11,"U13",IF(E2530&gt;0,"U11",0)))))</f>
        <v>0</v>
      </c>
      <c r="E2530" s="113">
        <f>IFERROR(IF(Table10[[#This Row],[Year]]&gt;0,$E$1-Table10[[#This Row],[Year]],0),"")</f>
        <v>0</v>
      </c>
    </row>
    <row r="2531" spans="1:8">
      <c r="A2531" s="18">
        <v>3529</v>
      </c>
      <c r="B2531" s="186" t="s">
        <v>2662</v>
      </c>
      <c r="C2531" s="17" t="s">
        <v>25</v>
      </c>
      <c r="D2531" s="113">
        <f>IF(Table10[[#This Row],[Current Age]]&gt;19,"Men's",IF(E2531&gt;15,"U19",IF(E2531&gt;13,"U15",IF(E2531&gt;11,"U13",IF(E2531&gt;0,"U11",0)))))</f>
        <v>0</v>
      </c>
      <c r="E2531" s="113">
        <f>IFERROR(IF(Table10[[#This Row],[Year]]&gt;0,$E$1-Table10[[#This Row],[Year]],0),"")</f>
        <v>0</v>
      </c>
    </row>
    <row r="2532" spans="1:8">
      <c r="A2532" s="178">
        <v>3530</v>
      </c>
      <c r="B2532" s="185" t="s">
        <v>2663</v>
      </c>
      <c r="C2532" s="179" t="s">
        <v>68</v>
      </c>
      <c r="D2532" s="113" t="str">
        <f>IF(Table10[[#This Row],[Current Age]]&gt;19,"Men's",IF(E2532&gt;15,"U19",IF(E2532&gt;13,"U15",IF(E2532&gt;11,"U13",IF(E2532&gt;0,"U11",0)))))</f>
        <v>U19</v>
      </c>
      <c r="E2532" s="113">
        <f>IFERROR(IF(Table10[[#This Row],[Year]]&gt;0,$E$1-Table10[[#This Row],[Year]],0),"")</f>
        <v>18</v>
      </c>
      <c r="F2532" s="113">
        <v>2007</v>
      </c>
      <c r="G2532" s="113">
        <v>1</v>
      </c>
      <c r="H2532" s="113">
        <v>25</v>
      </c>
    </row>
    <row r="2533" spans="1:8">
      <c r="A2533" s="18">
        <v>3531</v>
      </c>
      <c r="B2533" s="186" t="s">
        <v>2664</v>
      </c>
      <c r="C2533" s="17" t="s">
        <v>68</v>
      </c>
      <c r="D2533" s="113">
        <f>IF(Table10[[#This Row],[Current Age]]&gt;19,"Men's",IF(E2533&gt;15,"U19",IF(E2533&gt;13,"U15",IF(E2533&gt;11,"U13",IF(E2533&gt;0,"U11",0)))))</f>
        <v>0</v>
      </c>
      <c r="E2533" s="113">
        <f>IFERROR(IF(Table10[[#This Row],[Year]]&gt;0,$E$1-Table10[[#This Row],[Year]],0),"")</f>
        <v>0</v>
      </c>
    </row>
    <row r="2534" spans="1:8">
      <c r="A2534" s="178">
        <v>3532</v>
      </c>
      <c r="B2534" s="185" t="s">
        <v>2665</v>
      </c>
      <c r="C2534" s="179" t="s">
        <v>68</v>
      </c>
      <c r="D2534" s="113">
        <f>IF(Table10[[#This Row],[Current Age]]&gt;19,"Men's",IF(E2534&gt;15,"U19",IF(E2534&gt;13,"U15",IF(E2534&gt;11,"U13",IF(E2534&gt;0,"U11",0)))))</f>
        <v>0</v>
      </c>
      <c r="E2534" s="113">
        <f>IFERROR(IF(Table10[[#This Row],[Year]]&gt;0,$E$1-Table10[[#This Row],[Year]],0),"")</f>
        <v>0</v>
      </c>
    </row>
    <row r="2535" spans="1:8">
      <c r="A2535" s="18">
        <v>3533</v>
      </c>
      <c r="B2535" s="186" t="s">
        <v>2666</v>
      </c>
      <c r="C2535" s="17" t="s">
        <v>68</v>
      </c>
      <c r="D2535" s="113">
        <f>IF(Table10[[#This Row],[Current Age]]&gt;19,"Men's",IF(E2535&gt;15,"U19",IF(E2535&gt;13,"U15",IF(E2535&gt;11,"U13",IF(E2535&gt;0,"U11",0)))))</f>
        <v>0</v>
      </c>
      <c r="E2535" s="113">
        <f>IFERROR(IF(Table10[[#This Row],[Year]]&gt;0,$E$1-Table10[[#This Row],[Year]],0),"")</f>
        <v>0</v>
      </c>
    </row>
    <row r="2536" spans="1:8">
      <c r="A2536" s="178">
        <v>3534</v>
      </c>
      <c r="B2536" s="185" t="s">
        <v>2667</v>
      </c>
      <c r="C2536" s="179" t="s">
        <v>2658</v>
      </c>
      <c r="D2536" s="113">
        <f>IF(Table10[[#This Row],[Current Age]]&gt;19,"Men's",IF(E2536&gt;15,"U19",IF(E2536&gt;13,"U15",IF(E2536&gt;11,"U13",IF(E2536&gt;0,"U11",0)))))</f>
        <v>0</v>
      </c>
      <c r="E2536" s="113">
        <f>IFERROR(IF(Table10[[#This Row],[Year]]&gt;0,$E$1-Table10[[#This Row],[Year]],0),"")</f>
        <v>0</v>
      </c>
    </row>
    <row r="2537" spans="1:8">
      <c r="A2537" s="18">
        <v>3535</v>
      </c>
      <c r="B2537" s="186" t="s">
        <v>2668</v>
      </c>
      <c r="C2537" s="17" t="s">
        <v>160</v>
      </c>
      <c r="D2537" s="113">
        <f>IF(Table10[[#This Row],[Current Age]]&gt;19,"Men's",IF(E2537&gt;15,"U19",IF(E2537&gt;13,"U15",IF(E2537&gt;11,"U13",IF(E2537&gt;0,"U11",0)))))</f>
        <v>0</v>
      </c>
      <c r="E2537" s="113">
        <f>IFERROR(IF(Table10[[#This Row],[Year]]&gt;0,$E$1-Table10[[#This Row],[Year]],0),"")</f>
        <v>0</v>
      </c>
    </row>
    <row r="2538" spans="1:8">
      <c r="A2538" s="178">
        <v>3536</v>
      </c>
      <c r="B2538" s="185" t="s">
        <v>2669</v>
      </c>
      <c r="C2538" s="179" t="s">
        <v>129</v>
      </c>
      <c r="D2538" s="113" t="str">
        <f>IF(Table10[[#This Row],[Current Age]]&gt;19,"Men's",IF(E2538&gt;15,"U19",IF(E2538&gt;13,"U15",IF(E2538&gt;11,"U13",IF(E2538&gt;0,"U11",0)))))</f>
        <v>Men's</v>
      </c>
      <c r="E2538" s="113">
        <f>IFERROR(IF(Table10[[#This Row],[Year]]&gt;0,$E$1-Table10[[#This Row],[Year]],0),"")</f>
        <v>51</v>
      </c>
      <c r="F2538" s="113">
        <v>1974</v>
      </c>
      <c r="G2538" s="113">
        <v>9</v>
      </c>
      <c r="H2538" s="113">
        <v>19</v>
      </c>
    </row>
    <row r="2539" spans="1:8">
      <c r="A2539" s="18">
        <v>3537</v>
      </c>
      <c r="B2539" s="186" t="s">
        <v>2670</v>
      </c>
      <c r="C2539" s="17" t="s">
        <v>2658</v>
      </c>
      <c r="D2539" s="113">
        <f>IF(Table10[[#This Row],[Current Age]]&gt;19,"Men's",IF(E2539&gt;15,"U19",IF(E2539&gt;13,"U15",IF(E2539&gt;11,"U13",IF(E2539&gt;0,"U11",0)))))</f>
        <v>0</v>
      </c>
      <c r="E2539" s="113">
        <f>IFERROR(IF(Table10[[#This Row],[Year]]&gt;0,$E$1-Table10[[#This Row],[Year]],0),"")</f>
        <v>0</v>
      </c>
    </row>
    <row r="2540" spans="1:8">
      <c r="A2540" s="178">
        <v>3538</v>
      </c>
      <c r="B2540" s="185" t="s">
        <v>2671</v>
      </c>
      <c r="C2540" s="179" t="s">
        <v>68</v>
      </c>
      <c r="D2540" s="113">
        <f>IF(Table10[[#This Row],[Current Age]]&gt;19,"Men's",IF(E2540&gt;15,"U19",IF(E2540&gt;13,"U15",IF(E2540&gt;11,"U13",IF(E2540&gt;0,"U11",0)))))</f>
        <v>0</v>
      </c>
      <c r="E2540" s="113">
        <f>IFERROR(IF(Table10[[#This Row],[Year]]&gt;0,$E$1-Table10[[#This Row],[Year]],0),"")</f>
        <v>0</v>
      </c>
    </row>
    <row r="2541" spans="1:8">
      <c r="A2541" s="18">
        <v>3539</v>
      </c>
      <c r="B2541" s="186" t="s">
        <v>2672</v>
      </c>
      <c r="C2541" s="17" t="s">
        <v>68</v>
      </c>
      <c r="D2541" s="113" t="str">
        <f>IF(Table10[[#This Row],[Current Age]]&gt;19,"Men's",IF(E2541&gt;15,"U19",IF(E2541&gt;13,"U15",IF(E2541&gt;11,"U13",IF(E2541&gt;0,"U11",0)))))</f>
        <v>Men's</v>
      </c>
      <c r="E2541" s="113">
        <f>IFERROR(IF(Table10[[#This Row],[Year]]&gt;0,$E$1-Table10[[#This Row],[Year]],0),"")</f>
        <v>54</v>
      </c>
      <c r="F2541" s="188">
        <v>1971</v>
      </c>
      <c r="G2541" s="188">
        <v>3</v>
      </c>
      <c r="H2541" s="188">
        <v>1</v>
      </c>
    </row>
    <row r="2542" spans="1:8">
      <c r="A2542" s="178">
        <v>3540</v>
      </c>
      <c r="B2542" s="185" t="s">
        <v>2673</v>
      </c>
      <c r="C2542" s="179" t="s">
        <v>160</v>
      </c>
      <c r="D2542" s="113">
        <f>IF(Table10[[#This Row],[Current Age]]&gt;19,"Men's",IF(E2542&gt;15,"U19",IF(E2542&gt;13,"U15",IF(E2542&gt;11,"U13",IF(E2542&gt;0,"U11",0)))))</f>
        <v>0</v>
      </c>
      <c r="E2542" s="113">
        <f>IFERROR(IF(Table10[[#This Row],[Year]]&gt;0,$E$1-Table10[[#This Row],[Year]],0),"")</f>
        <v>0</v>
      </c>
    </row>
    <row r="2543" spans="1:8">
      <c r="A2543" s="18">
        <v>3541</v>
      </c>
      <c r="B2543" s="186" t="s">
        <v>2674</v>
      </c>
      <c r="C2543" s="17" t="s">
        <v>68</v>
      </c>
      <c r="D2543" s="113">
        <f>IF(Table10[[#This Row],[Current Age]]&gt;19,"Men's",IF(E2543&gt;15,"U19",IF(E2543&gt;13,"U15",IF(E2543&gt;11,"U13",IF(E2543&gt;0,"U11",0)))))</f>
        <v>0</v>
      </c>
      <c r="E2543" s="113">
        <f>IFERROR(IF(Table10[[#This Row],[Year]]&gt;0,$E$1-Table10[[#This Row],[Year]],0),"")</f>
        <v>0</v>
      </c>
    </row>
    <row r="2544" spans="1:8">
      <c r="A2544" s="178">
        <v>3542</v>
      </c>
      <c r="B2544" s="185" t="s">
        <v>2675</v>
      </c>
      <c r="C2544" s="179" t="s">
        <v>68</v>
      </c>
      <c r="D2544" s="113">
        <f>IF(Table10[[#This Row],[Current Age]]&gt;19,"Men's",IF(E2544&gt;15,"U19",IF(E2544&gt;13,"U15",IF(E2544&gt;11,"U13",IF(E2544&gt;0,"U11",0)))))</f>
        <v>0</v>
      </c>
      <c r="E2544" s="113">
        <f>IFERROR(IF(Table10[[#This Row],[Year]]&gt;0,$E$1-Table10[[#This Row],[Year]],0),"")</f>
        <v>0</v>
      </c>
    </row>
    <row r="2545" spans="1:8">
      <c r="A2545" s="18">
        <v>3543</v>
      </c>
      <c r="B2545" s="186" t="s">
        <v>2676</v>
      </c>
      <c r="C2545" s="17" t="s">
        <v>101</v>
      </c>
      <c r="D2545" s="113">
        <f>IF(Table10[[#This Row],[Current Age]]&gt;19,"Men's",IF(E2545&gt;15,"U19",IF(E2545&gt;13,"U15",IF(E2545&gt;11,"U13",IF(E2545&gt;0,"U11",0)))))</f>
        <v>0</v>
      </c>
      <c r="E2545" s="113">
        <f>IFERROR(IF(Table10[[#This Row],[Year]]&gt;0,$E$1-Table10[[#This Row],[Year]],0),"")</f>
        <v>0</v>
      </c>
    </row>
    <row r="2546" spans="1:8">
      <c r="A2546" s="178">
        <v>3544</v>
      </c>
      <c r="B2546" s="185" t="s">
        <v>2677</v>
      </c>
      <c r="C2546" s="179" t="s">
        <v>68</v>
      </c>
      <c r="D2546" s="113">
        <f>IF(Table10[[#This Row],[Current Age]]&gt;19,"Men's",IF(E2546&gt;15,"U19",IF(E2546&gt;13,"U15",IF(E2546&gt;11,"U13",IF(E2546&gt;0,"U11",0)))))</f>
        <v>0</v>
      </c>
      <c r="E2546" s="113">
        <f>IFERROR(IF(Table10[[#This Row],[Year]]&gt;0,$E$1-Table10[[#This Row],[Year]],0),"")</f>
        <v>0</v>
      </c>
    </row>
    <row r="2547" spans="1:8">
      <c r="A2547" s="18">
        <v>3545</v>
      </c>
      <c r="B2547" s="186" t="s">
        <v>2678</v>
      </c>
      <c r="C2547" s="17" t="s">
        <v>68</v>
      </c>
      <c r="D2547" s="113" t="str">
        <f>IF(Table10[[#This Row],[Current Age]]&gt;19,"Men's",IF(E2547&gt;15,"U19",IF(E2547&gt;13,"U15",IF(E2547&gt;11,"U13",IF(E2547&gt;0,"U11",0)))))</f>
        <v>U19</v>
      </c>
      <c r="E2547" s="113">
        <f>IFERROR(IF(Table10[[#This Row],[Year]]&gt;0,$E$1-Table10[[#This Row],[Year]],0),"")</f>
        <v>17</v>
      </c>
      <c r="F2547" s="113">
        <v>2008</v>
      </c>
      <c r="G2547" s="113">
        <v>4</v>
      </c>
      <c r="H2547" s="113">
        <v>15</v>
      </c>
    </row>
    <row r="2548" spans="1:8">
      <c r="A2548" s="178">
        <v>3546</v>
      </c>
      <c r="B2548" s="185" t="s">
        <v>2679</v>
      </c>
      <c r="C2548" s="179" t="s">
        <v>68</v>
      </c>
      <c r="D2548" s="113">
        <f>IF(Table10[[#This Row],[Current Age]]&gt;19,"Men's",IF(E2548&gt;15,"U19",IF(E2548&gt;13,"U15",IF(E2548&gt;11,"U13",IF(E2548&gt;0,"U11",0)))))</f>
        <v>0</v>
      </c>
      <c r="E2548" s="113">
        <f>IFERROR(IF(Table10[[#This Row],[Year]]&gt;0,$E$1-Table10[[#This Row],[Year]],0),"")</f>
        <v>0</v>
      </c>
    </row>
    <row r="2549" spans="1:8">
      <c r="A2549" s="18">
        <v>3547</v>
      </c>
      <c r="B2549" s="186" t="s">
        <v>2680</v>
      </c>
      <c r="C2549" s="17" t="s">
        <v>68</v>
      </c>
      <c r="D2549" s="113" t="str">
        <f>IF(Table10[[#This Row],[Current Age]]&gt;19,"Men's",IF(E2549&gt;15,"U19",IF(E2549&gt;13,"U15",IF(E2549&gt;11,"U13",IF(E2549&gt;0,"U11",0)))))</f>
        <v>U19</v>
      </c>
      <c r="E2549" s="113">
        <f>IFERROR(IF(Table10[[#This Row],[Year]]&gt;0,$E$1-Table10[[#This Row],[Year]],0),"")</f>
        <v>17</v>
      </c>
      <c r="F2549" s="113">
        <v>2008</v>
      </c>
      <c r="G2549" s="113">
        <v>12</v>
      </c>
      <c r="H2549" s="113">
        <v>2</v>
      </c>
    </row>
    <row r="2550" spans="1:8">
      <c r="A2550" s="178">
        <v>3548</v>
      </c>
      <c r="B2550" s="185" t="s">
        <v>2681</v>
      </c>
      <c r="C2550" s="179" t="s">
        <v>160</v>
      </c>
      <c r="D2550" s="113">
        <f>IF(Table10[[#This Row],[Current Age]]&gt;19,"Men's",IF(E2550&gt;15,"U19",IF(E2550&gt;13,"U15",IF(E2550&gt;11,"U13",IF(E2550&gt;0,"U11",0)))))</f>
        <v>0</v>
      </c>
      <c r="E2550" s="113">
        <f>IFERROR(IF(Table10[[#This Row],[Year]]&gt;0,$E$1-Table10[[#This Row],[Year]],0),"")</f>
        <v>0</v>
      </c>
    </row>
    <row r="2551" spans="1:8">
      <c r="A2551" s="18">
        <v>3549</v>
      </c>
      <c r="B2551" s="186" t="s">
        <v>2682</v>
      </c>
      <c r="C2551" s="17" t="s">
        <v>68</v>
      </c>
      <c r="D2551" s="113">
        <f>IF(Table10[[#This Row],[Current Age]]&gt;19,"Men's",IF(E2551&gt;15,"U19",IF(E2551&gt;13,"U15",IF(E2551&gt;11,"U13",IF(E2551&gt;0,"U11",0)))))</f>
        <v>0</v>
      </c>
      <c r="E2551" s="113">
        <f>IFERROR(IF(Table10[[#This Row],[Year]]&gt;0,$E$1-Table10[[#This Row],[Year]],0),"")</f>
        <v>0</v>
      </c>
    </row>
    <row r="2552" spans="1:8">
      <c r="A2552" s="178">
        <v>3550</v>
      </c>
      <c r="B2552" s="185" t="s">
        <v>2683</v>
      </c>
      <c r="C2552" s="179" t="s">
        <v>68</v>
      </c>
      <c r="D2552" s="113">
        <f>IF(Table10[[#This Row],[Current Age]]&gt;19,"Men's",IF(E2552&gt;15,"U19",IF(E2552&gt;13,"U15",IF(E2552&gt;11,"U13",IF(E2552&gt;0,"U11",0)))))</f>
        <v>0</v>
      </c>
      <c r="E2552" s="113">
        <f>IFERROR(IF(Table10[[#This Row],[Year]]&gt;0,$E$1-Table10[[#This Row],[Year]],0),"")</f>
        <v>0</v>
      </c>
    </row>
    <row r="2553" spans="1:8">
      <c r="A2553" s="18">
        <v>3551</v>
      </c>
      <c r="B2553" s="186" t="s">
        <v>2684</v>
      </c>
      <c r="C2553" s="17" t="s">
        <v>68</v>
      </c>
      <c r="D2553" s="113" t="str">
        <f>IF(Table10[[#This Row],[Current Age]]&gt;19,"Men's",IF(E2553&gt;15,"U19",IF(E2553&gt;13,"U15",IF(E2553&gt;11,"U13",IF(E2553&gt;0,"U11",0)))))</f>
        <v>U11</v>
      </c>
      <c r="E2553" s="113">
        <f>IFERROR(IF(Table10[[#This Row],[Year]]&gt;0,$E$1-Table10[[#This Row],[Year]],0),"")</f>
        <v>11</v>
      </c>
      <c r="F2553" s="188">
        <v>2014</v>
      </c>
      <c r="G2553" s="188">
        <v>2</v>
      </c>
      <c r="H2553" s="188">
        <v>13</v>
      </c>
    </row>
    <row r="2554" spans="1:8">
      <c r="A2554" s="178">
        <v>3552</v>
      </c>
      <c r="B2554" s="185" t="s">
        <v>2685</v>
      </c>
      <c r="C2554" s="179" t="s">
        <v>68</v>
      </c>
      <c r="D2554" s="113">
        <f>IF(Table10[[#This Row],[Current Age]]&gt;19,"Men's",IF(E2554&gt;15,"U19",IF(E2554&gt;13,"U15",IF(E2554&gt;11,"U13",IF(E2554&gt;0,"U11",0)))))</f>
        <v>0</v>
      </c>
      <c r="E2554" s="113">
        <f>IFERROR(IF(Table10[[#This Row],[Year]]&gt;0,$E$1-Table10[[#This Row],[Year]],0),"")</f>
        <v>0</v>
      </c>
    </row>
    <row r="2555" spans="1:8">
      <c r="A2555" s="18">
        <v>3553</v>
      </c>
      <c r="B2555" s="186" t="s">
        <v>2686</v>
      </c>
      <c r="C2555" s="17" t="s">
        <v>68</v>
      </c>
      <c r="D2555" s="113">
        <f>IF(Table10[[#This Row],[Current Age]]&gt;19,"Men's",IF(E2555&gt;15,"U19",IF(E2555&gt;13,"U15",IF(E2555&gt;11,"U13",IF(E2555&gt;0,"U11",0)))))</f>
        <v>0</v>
      </c>
      <c r="E2555" s="113">
        <f>IFERROR(IF(Table10[[#This Row],[Year]]&gt;0,$E$1-Table10[[#This Row],[Year]],0),"")</f>
        <v>0</v>
      </c>
    </row>
    <row r="2556" spans="1:8">
      <c r="A2556" s="178">
        <v>3554</v>
      </c>
      <c r="B2556" s="185" t="s">
        <v>2687</v>
      </c>
      <c r="C2556" s="179" t="s">
        <v>68</v>
      </c>
      <c r="D2556" s="113">
        <f>IF(Table10[[#This Row],[Current Age]]&gt;19,"Men's",IF(E2556&gt;15,"U19",IF(E2556&gt;13,"U15",IF(E2556&gt;11,"U13",IF(E2556&gt;0,"U11",0)))))</f>
        <v>0</v>
      </c>
      <c r="E2556" s="113">
        <f>IFERROR(IF(Table10[[#This Row],[Year]]&gt;0,$E$1-Table10[[#This Row],[Year]],0),"")</f>
        <v>0</v>
      </c>
    </row>
    <row r="2557" spans="1:8">
      <c r="A2557" s="18">
        <v>3555</v>
      </c>
      <c r="B2557" s="186" t="s">
        <v>2688</v>
      </c>
      <c r="C2557" s="17" t="s">
        <v>68</v>
      </c>
      <c r="D2557" s="113">
        <f>IF(Table10[[#This Row],[Current Age]]&gt;19,"Men's",IF(E2557&gt;15,"U19",IF(E2557&gt;13,"U15",IF(E2557&gt;11,"U13",IF(E2557&gt;0,"U11",0)))))</f>
        <v>0</v>
      </c>
      <c r="E2557" s="113">
        <f>IFERROR(IF(Table10[[#This Row],[Year]]&gt;0,$E$1-Table10[[#This Row],[Year]],0),"")</f>
        <v>0</v>
      </c>
    </row>
    <row r="2558" spans="1:8">
      <c r="A2558" s="178">
        <v>3556</v>
      </c>
      <c r="B2558" s="185" t="s">
        <v>2689</v>
      </c>
      <c r="C2558" s="179" t="s">
        <v>68</v>
      </c>
      <c r="D2558" s="113">
        <f>IF(Table10[[#This Row],[Current Age]]&gt;19,"Men's",IF(E2558&gt;15,"U19",IF(E2558&gt;13,"U15",IF(E2558&gt;11,"U13",IF(E2558&gt;0,"U11",0)))))</f>
        <v>0</v>
      </c>
      <c r="E2558" s="113">
        <f>IFERROR(IF(Table10[[#This Row],[Year]]&gt;0,$E$1-Table10[[#This Row],[Year]],0),"")</f>
        <v>0</v>
      </c>
    </row>
    <row r="2559" spans="1:8">
      <c r="A2559" s="18">
        <v>3557</v>
      </c>
      <c r="B2559" s="186" t="s">
        <v>2690</v>
      </c>
      <c r="C2559" s="17" t="s">
        <v>68</v>
      </c>
      <c r="D2559" s="113">
        <f>IF(Table10[[#This Row],[Current Age]]&gt;19,"Men's",IF(E2559&gt;15,"U19",IF(E2559&gt;13,"U15",IF(E2559&gt;11,"U13",IF(E2559&gt;0,"U11",0)))))</f>
        <v>0</v>
      </c>
      <c r="E2559" s="113">
        <f>IFERROR(IF(Table10[[#This Row],[Year]]&gt;0,$E$1-Table10[[#This Row],[Year]],0),"")</f>
        <v>0</v>
      </c>
    </row>
    <row r="2560" spans="1:8">
      <c r="A2560" s="178">
        <v>3558</v>
      </c>
      <c r="B2560" s="185" t="s">
        <v>2691</v>
      </c>
      <c r="C2560" s="179" t="s">
        <v>68</v>
      </c>
      <c r="D2560" s="113">
        <f>IF(Table10[[#This Row],[Current Age]]&gt;19,"Men's",IF(E2560&gt;15,"U19",IF(E2560&gt;13,"U15",IF(E2560&gt;11,"U13",IF(E2560&gt;0,"U11",0)))))</f>
        <v>0</v>
      </c>
      <c r="E2560" s="113">
        <f>IFERROR(IF(Table10[[#This Row],[Year]]&gt;0,$E$1-Table10[[#This Row],[Year]],0),"")</f>
        <v>0</v>
      </c>
    </row>
    <row r="2561" spans="1:8">
      <c r="A2561" s="18">
        <v>3559</v>
      </c>
      <c r="B2561" s="186" t="s">
        <v>2692</v>
      </c>
      <c r="C2561" s="17" t="s">
        <v>68</v>
      </c>
      <c r="D2561" s="113">
        <f>IF(Table10[[#This Row],[Current Age]]&gt;19,"Men's",IF(E2561&gt;15,"U19",IF(E2561&gt;13,"U15",IF(E2561&gt;11,"U13",IF(E2561&gt;0,"U11",0)))))</f>
        <v>0</v>
      </c>
      <c r="E2561" s="113">
        <f>IFERROR(IF(Table10[[#This Row],[Year]]&gt;0,$E$1-Table10[[#This Row],[Year]],0),"")</f>
        <v>0</v>
      </c>
    </row>
    <row r="2562" spans="1:8">
      <c r="A2562" s="178">
        <v>3560</v>
      </c>
      <c r="B2562" s="185" t="s">
        <v>2693</v>
      </c>
      <c r="C2562" s="179" t="s">
        <v>68</v>
      </c>
      <c r="D2562" s="113">
        <f>IF(Table10[[#This Row],[Current Age]]&gt;19,"Men's",IF(E2562&gt;15,"U19",IF(E2562&gt;13,"U15",IF(E2562&gt;11,"U13",IF(E2562&gt;0,"U11",0)))))</f>
        <v>0</v>
      </c>
      <c r="E2562" s="113">
        <f>IFERROR(IF(Table10[[#This Row],[Year]]&gt;0,$E$1-Table10[[#This Row],[Year]],0),"")</f>
        <v>0</v>
      </c>
    </row>
    <row r="2563" spans="1:8">
      <c r="A2563" s="18">
        <v>3561</v>
      </c>
      <c r="B2563" s="186" t="s">
        <v>2694</v>
      </c>
      <c r="C2563" s="17" t="s">
        <v>68</v>
      </c>
      <c r="D2563" s="113">
        <f>IF(Table10[[#This Row],[Current Age]]&gt;19,"Men's",IF(E2563&gt;15,"U19",IF(E2563&gt;13,"U15",IF(E2563&gt;11,"U13",IF(E2563&gt;0,"U11",0)))))</f>
        <v>0</v>
      </c>
      <c r="E2563" s="113">
        <f>IFERROR(IF(Table10[[#This Row],[Year]]&gt;0,$E$1-Table10[[#This Row],[Year]],0),"")</f>
        <v>0</v>
      </c>
    </row>
    <row r="2564" spans="1:8">
      <c r="A2564" s="178">
        <v>3562</v>
      </c>
      <c r="B2564" s="185" t="s">
        <v>2695</v>
      </c>
      <c r="C2564" s="179" t="s">
        <v>68</v>
      </c>
      <c r="D2564" s="113">
        <f>IF(Table10[[#This Row],[Current Age]]&gt;19,"Men's",IF(E2564&gt;15,"U19",IF(E2564&gt;13,"U15",IF(E2564&gt;11,"U13",IF(E2564&gt;0,"U11",0)))))</f>
        <v>0</v>
      </c>
      <c r="E2564" s="113">
        <f>IFERROR(IF(Table10[[#This Row],[Year]]&gt;0,$E$1-Table10[[#This Row],[Year]],0),"")</f>
        <v>0</v>
      </c>
    </row>
    <row r="2565" spans="1:8">
      <c r="A2565" s="18">
        <v>3563</v>
      </c>
      <c r="B2565" s="186" t="s">
        <v>2696</v>
      </c>
      <c r="C2565" s="17" t="s">
        <v>68</v>
      </c>
      <c r="D2565" s="113">
        <f>IF(Table10[[#This Row],[Current Age]]&gt;19,"Men's",IF(E2565&gt;15,"U19",IF(E2565&gt;13,"U15",IF(E2565&gt;11,"U13",IF(E2565&gt;0,"U11",0)))))</f>
        <v>0</v>
      </c>
      <c r="E2565" s="113">
        <f>IFERROR(IF(Table10[[#This Row],[Year]]&gt;0,$E$1-Table10[[#This Row],[Year]],0),"")</f>
        <v>0</v>
      </c>
    </row>
    <row r="2566" spans="1:8">
      <c r="A2566" s="178">
        <v>3564</v>
      </c>
      <c r="B2566" s="185" t="s">
        <v>2697</v>
      </c>
      <c r="C2566" s="179" t="s">
        <v>68</v>
      </c>
      <c r="D2566" s="113">
        <f>IF(Table10[[#This Row],[Current Age]]&gt;19,"Men's",IF(E2566&gt;15,"U19",IF(E2566&gt;13,"U15",IF(E2566&gt;11,"U13",IF(E2566&gt;0,"U11",0)))))</f>
        <v>0</v>
      </c>
      <c r="E2566" s="113">
        <f>IFERROR(IF(Table10[[#This Row],[Year]]&gt;0,$E$1-Table10[[#This Row],[Year]],0),"")</f>
        <v>0</v>
      </c>
    </row>
    <row r="2567" spans="1:8">
      <c r="A2567" s="18">
        <v>3565</v>
      </c>
      <c r="B2567" s="186" t="s">
        <v>2698</v>
      </c>
      <c r="C2567" s="17" t="s">
        <v>68</v>
      </c>
      <c r="D2567" s="113">
        <f>IF(Table10[[#This Row],[Current Age]]&gt;19,"Men's",IF(E2567&gt;15,"U19",IF(E2567&gt;13,"U15",IF(E2567&gt;11,"U13",IF(E2567&gt;0,"U11",0)))))</f>
        <v>0</v>
      </c>
      <c r="E2567" s="113">
        <f>IFERROR(IF(Table10[[#This Row],[Year]]&gt;0,$E$1-Table10[[#This Row],[Year]],0),"")</f>
        <v>0</v>
      </c>
    </row>
    <row r="2568" spans="1:8">
      <c r="A2568" s="178">
        <v>3566</v>
      </c>
      <c r="B2568" s="185" t="s">
        <v>2699</v>
      </c>
      <c r="C2568" s="179" t="s">
        <v>68</v>
      </c>
      <c r="D2568" s="113">
        <f>IF(Table10[[#This Row],[Current Age]]&gt;19,"Men's",IF(E2568&gt;15,"U19",IF(E2568&gt;13,"U15",IF(E2568&gt;11,"U13",IF(E2568&gt;0,"U11",0)))))</f>
        <v>0</v>
      </c>
      <c r="E2568" s="113">
        <f>IFERROR(IF(Table10[[#This Row],[Year]]&gt;0,$E$1-Table10[[#This Row],[Year]],0),"")</f>
        <v>0</v>
      </c>
    </row>
    <row r="2569" spans="1:8">
      <c r="A2569" s="18">
        <v>3567</v>
      </c>
      <c r="B2569" s="186" t="s">
        <v>2700</v>
      </c>
      <c r="C2569" s="17" t="s">
        <v>68</v>
      </c>
      <c r="D2569" s="113">
        <f>IF(Table10[[#This Row],[Current Age]]&gt;19,"Men's",IF(E2569&gt;15,"U19",IF(E2569&gt;13,"U15",IF(E2569&gt;11,"U13",IF(E2569&gt;0,"U11",0)))))</f>
        <v>0</v>
      </c>
      <c r="E2569" s="113">
        <f>IFERROR(IF(Table10[[#This Row],[Year]]&gt;0,$E$1-Table10[[#This Row],[Year]],0),"")</f>
        <v>0</v>
      </c>
    </row>
    <row r="2570" spans="1:8">
      <c r="A2570" s="178">
        <v>3568</v>
      </c>
      <c r="B2570" s="185" t="s">
        <v>2701</v>
      </c>
      <c r="C2570" s="179" t="s">
        <v>68</v>
      </c>
      <c r="D2570" s="113" t="str">
        <f>IF(Table10[[#This Row],[Current Age]]&gt;19,"Men's",IF(E2570&gt;15,"U19",IF(E2570&gt;13,"U15",IF(E2570&gt;11,"U13",IF(E2570&gt;0,"U11",0)))))</f>
        <v>U15</v>
      </c>
      <c r="E2570" s="113">
        <f>IFERROR(IF(Table10[[#This Row],[Year]]&gt;0,$E$1-Table10[[#This Row],[Year]],0),"")</f>
        <v>14</v>
      </c>
      <c r="F2570" s="188">
        <v>2011</v>
      </c>
      <c r="G2570" s="188">
        <v>12</v>
      </c>
      <c r="H2570" s="188">
        <v>25</v>
      </c>
    </row>
    <row r="2571" spans="1:8">
      <c r="A2571" s="18">
        <v>3569</v>
      </c>
      <c r="B2571" s="186" t="s">
        <v>2702</v>
      </c>
      <c r="C2571" s="17" t="s">
        <v>68</v>
      </c>
      <c r="D2571" s="113">
        <f>IF(Table10[[#This Row],[Current Age]]&gt;19,"Men's",IF(E2571&gt;15,"U19",IF(E2571&gt;13,"U15",IF(E2571&gt;11,"U13",IF(E2571&gt;0,"U11",0)))))</f>
        <v>0</v>
      </c>
      <c r="E2571" s="113">
        <f>IFERROR(IF(Table10[[#This Row],[Year]]&gt;0,$E$1-Table10[[#This Row],[Year]],0),"")</f>
        <v>0</v>
      </c>
    </row>
    <row r="2572" spans="1:8">
      <c r="A2572" s="178">
        <v>3570</v>
      </c>
      <c r="B2572" s="185" t="s">
        <v>2703</v>
      </c>
      <c r="C2572" s="179" t="s">
        <v>68</v>
      </c>
      <c r="D2572" s="113">
        <f>IF(Table10[[#This Row],[Current Age]]&gt;19,"Men's",IF(E2572&gt;15,"U19",IF(E2572&gt;13,"U15",IF(E2572&gt;11,"U13",IF(E2572&gt;0,"U11",0)))))</f>
        <v>0</v>
      </c>
      <c r="E2572" s="113">
        <f>IFERROR(IF(Table10[[#This Row],[Year]]&gt;0,$E$1-Table10[[#This Row],[Year]],0),"")</f>
        <v>0</v>
      </c>
    </row>
    <row r="2573" spans="1:8">
      <c r="A2573" s="18">
        <v>3571</v>
      </c>
      <c r="B2573" s="186" t="s">
        <v>2704</v>
      </c>
      <c r="C2573" s="17" t="s">
        <v>68</v>
      </c>
      <c r="D2573" s="113">
        <f>IF(Table10[[#This Row],[Current Age]]&gt;19,"Men's",IF(E2573&gt;15,"U19",IF(E2573&gt;13,"U15",IF(E2573&gt;11,"U13",IF(E2573&gt;0,"U11",0)))))</f>
        <v>0</v>
      </c>
      <c r="E2573" s="113">
        <f>IFERROR(IF(Table10[[#This Row],[Year]]&gt;0,$E$1-Table10[[#This Row],[Year]],0),"")</f>
        <v>0</v>
      </c>
    </row>
    <row r="2574" spans="1:8">
      <c r="A2574" s="178">
        <v>3572</v>
      </c>
      <c r="B2574" s="185" t="s">
        <v>2705</v>
      </c>
      <c r="C2574" s="179" t="s">
        <v>101</v>
      </c>
      <c r="D2574" s="113">
        <f>IF(Table10[[#This Row],[Current Age]]&gt;19,"Men's",IF(E2574&gt;15,"U19",IF(E2574&gt;13,"U15",IF(E2574&gt;11,"U13",IF(E2574&gt;0,"U11",0)))))</f>
        <v>0</v>
      </c>
      <c r="E2574" s="113">
        <f>IFERROR(IF(Table10[[#This Row],[Year]]&gt;0,$E$1-Table10[[#This Row],[Year]],0),"")</f>
        <v>0</v>
      </c>
    </row>
    <row r="2575" spans="1:8">
      <c r="A2575" s="18">
        <v>3573</v>
      </c>
      <c r="B2575" s="186" t="s">
        <v>2706</v>
      </c>
      <c r="C2575" s="17" t="s">
        <v>101</v>
      </c>
      <c r="D2575" s="113">
        <f>IF(Table10[[#This Row],[Current Age]]&gt;19,"Men's",IF(E2575&gt;15,"U19",IF(E2575&gt;13,"U15",IF(E2575&gt;11,"U13",IF(E2575&gt;0,"U11",0)))))</f>
        <v>0</v>
      </c>
      <c r="E2575" s="113">
        <f>IFERROR(IF(Table10[[#This Row],[Year]]&gt;0,$E$1-Table10[[#This Row],[Year]],0),"")</f>
        <v>0</v>
      </c>
    </row>
    <row r="2576" spans="1:8">
      <c r="A2576" s="178">
        <v>3574</v>
      </c>
      <c r="B2576" s="185" t="s">
        <v>2707</v>
      </c>
      <c r="C2576" s="179" t="s">
        <v>101</v>
      </c>
      <c r="D2576" s="113">
        <f>IF(Table10[[#This Row],[Current Age]]&gt;19,"Men's",IF(E2576&gt;15,"U19",IF(E2576&gt;13,"U15",IF(E2576&gt;11,"U13",IF(E2576&gt;0,"U11",0)))))</f>
        <v>0</v>
      </c>
      <c r="E2576" s="113">
        <f>IFERROR(IF(Table10[[#This Row],[Year]]&gt;0,$E$1-Table10[[#This Row],[Year]],0),"")</f>
        <v>0</v>
      </c>
    </row>
    <row r="2577" spans="1:8">
      <c r="A2577" s="18">
        <v>3575</v>
      </c>
      <c r="B2577" s="186" t="s">
        <v>2708</v>
      </c>
      <c r="C2577" s="17" t="s">
        <v>101</v>
      </c>
      <c r="D2577" s="113">
        <f>IF(Table10[[#This Row],[Current Age]]&gt;19,"Men's",IF(E2577&gt;15,"U19",IF(E2577&gt;13,"U15",IF(E2577&gt;11,"U13",IF(E2577&gt;0,"U11",0)))))</f>
        <v>0</v>
      </c>
      <c r="E2577" s="113">
        <f>IFERROR(IF(Table10[[#This Row],[Year]]&gt;0,$E$1-Table10[[#This Row],[Year]],0),"")</f>
        <v>0</v>
      </c>
    </row>
    <row r="2578" spans="1:8">
      <c r="A2578" s="178">
        <v>3576</v>
      </c>
      <c r="B2578" s="185" t="s">
        <v>2709</v>
      </c>
      <c r="C2578" s="179" t="s">
        <v>101</v>
      </c>
      <c r="D2578" s="113">
        <f>IF(Table10[[#This Row],[Current Age]]&gt;19,"Men's",IF(E2578&gt;15,"U19",IF(E2578&gt;13,"U15",IF(E2578&gt;11,"U13",IF(E2578&gt;0,"U11",0)))))</f>
        <v>0</v>
      </c>
      <c r="E2578" s="113">
        <f>IFERROR(IF(Table10[[#This Row],[Year]]&gt;0,$E$1-Table10[[#This Row],[Year]],0),"")</f>
        <v>0</v>
      </c>
    </row>
    <row r="2579" spans="1:8">
      <c r="A2579" s="18">
        <v>3577</v>
      </c>
      <c r="B2579" s="186" t="s">
        <v>2710</v>
      </c>
      <c r="C2579" s="17" t="s">
        <v>101</v>
      </c>
      <c r="D2579" s="113">
        <f>IF(Table10[[#This Row],[Current Age]]&gt;19,"Men's",IF(E2579&gt;15,"U19",IF(E2579&gt;13,"U15",IF(E2579&gt;11,"U13",IF(E2579&gt;0,"U11",0)))))</f>
        <v>0</v>
      </c>
      <c r="E2579" s="113">
        <f>IFERROR(IF(Table10[[#This Row],[Year]]&gt;0,$E$1-Table10[[#This Row],[Year]],0),"")</f>
        <v>0</v>
      </c>
    </row>
    <row r="2580" spans="1:8">
      <c r="A2580" s="178">
        <v>3578</v>
      </c>
      <c r="B2580" s="185" t="s">
        <v>2711</v>
      </c>
      <c r="C2580" s="179" t="s">
        <v>101</v>
      </c>
      <c r="D2580" s="113">
        <f>IF(Table10[[#This Row],[Current Age]]&gt;19,"Men's",IF(E2580&gt;15,"U19",IF(E2580&gt;13,"U15",IF(E2580&gt;11,"U13",IF(E2580&gt;0,"U11",0)))))</f>
        <v>0</v>
      </c>
      <c r="E2580" s="113">
        <f>IFERROR(IF(Table10[[#This Row],[Year]]&gt;0,$E$1-Table10[[#This Row],[Year]],0),"")</f>
        <v>0</v>
      </c>
    </row>
    <row r="2581" spans="1:8">
      <c r="A2581" s="18">
        <v>3579</v>
      </c>
      <c r="B2581" s="186" t="s">
        <v>2712</v>
      </c>
      <c r="C2581" s="17" t="s">
        <v>101</v>
      </c>
      <c r="D2581" s="113">
        <f>IF(Table10[[#This Row],[Current Age]]&gt;19,"Men's",IF(E2581&gt;15,"U19",IF(E2581&gt;13,"U15",IF(E2581&gt;11,"U13",IF(E2581&gt;0,"U11",0)))))</f>
        <v>0</v>
      </c>
      <c r="E2581" s="113">
        <f>IFERROR(IF(Table10[[#This Row],[Year]]&gt;0,$E$1-Table10[[#This Row],[Year]],0),"")</f>
        <v>0</v>
      </c>
    </row>
    <row r="2582" spans="1:8">
      <c r="A2582" s="178">
        <v>3580</v>
      </c>
      <c r="B2582" s="185" t="s">
        <v>2713</v>
      </c>
      <c r="C2582" s="179" t="s">
        <v>101</v>
      </c>
      <c r="D2582" s="113">
        <f>IF(Table10[[#This Row],[Current Age]]&gt;19,"Men's",IF(E2582&gt;15,"U19",IF(E2582&gt;13,"U15",IF(E2582&gt;11,"U13",IF(E2582&gt;0,"U11",0)))))</f>
        <v>0</v>
      </c>
      <c r="E2582" s="113">
        <f>IFERROR(IF(Table10[[#This Row],[Year]]&gt;0,$E$1-Table10[[#This Row],[Year]],0),"")</f>
        <v>0</v>
      </c>
    </row>
    <row r="2583" spans="1:8">
      <c r="A2583" s="18">
        <v>3581</v>
      </c>
      <c r="B2583" s="186" t="s">
        <v>2714</v>
      </c>
      <c r="C2583" s="17" t="s">
        <v>101</v>
      </c>
      <c r="D2583" s="113">
        <f>IF(Table10[[#This Row],[Current Age]]&gt;19,"Men's",IF(E2583&gt;15,"U19",IF(E2583&gt;13,"U15",IF(E2583&gt;11,"U13",IF(E2583&gt;0,"U11",0)))))</f>
        <v>0</v>
      </c>
      <c r="E2583" s="113">
        <f>IFERROR(IF(Table10[[#This Row],[Year]]&gt;0,$E$1-Table10[[#This Row],[Year]],0),"")</f>
        <v>0</v>
      </c>
    </row>
    <row r="2584" spans="1:8">
      <c r="A2584" s="178">
        <v>3582</v>
      </c>
      <c r="B2584" s="185" t="s">
        <v>2715</v>
      </c>
      <c r="C2584" s="179" t="s">
        <v>101</v>
      </c>
      <c r="D2584" s="113">
        <f>IF(Table10[[#This Row],[Current Age]]&gt;19,"Men's",IF(E2584&gt;15,"U19",IF(E2584&gt;13,"U15",IF(E2584&gt;11,"U13",IF(E2584&gt;0,"U11",0)))))</f>
        <v>0</v>
      </c>
      <c r="E2584" s="113">
        <f>IFERROR(IF(Table10[[#This Row],[Year]]&gt;0,$E$1-Table10[[#This Row],[Year]],0),"")</f>
        <v>0</v>
      </c>
    </row>
    <row r="2585" spans="1:8">
      <c r="A2585" s="18">
        <v>3583</v>
      </c>
      <c r="B2585" s="186" t="s">
        <v>2716</v>
      </c>
      <c r="C2585" s="17" t="s">
        <v>101</v>
      </c>
      <c r="D2585" s="113">
        <f>IF(Table10[[#This Row],[Current Age]]&gt;19,"Men's",IF(E2585&gt;15,"U19",IF(E2585&gt;13,"U15",IF(E2585&gt;11,"U13",IF(E2585&gt;0,"U11",0)))))</f>
        <v>0</v>
      </c>
      <c r="E2585" s="113">
        <f>IFERROR(IF(Table10[[#This Row],[Year]]&gt;0,$E$1-Table10[[#This Row],[Year]],0),"")</f>
        <v>0</v>
      </c>
    </row>
    <row r="2586" spans="1:8">
      <c r="A2586" s="178">
        <v>3584</v>
      </c>
      <c r="B2586" s="185" t="s">
        <v>2717</v>
      </c>
      <c r="C2586" s="179" t="s">
        <v>101</v>
      </c>
      <c r="D2586" s="113">
        <f>IF(Table10[[#This Row],[Current Age]]&gt;19,"Men's",IF(E2586&gt;15,"U19",IF(E2586&gt;13,"U15",IF(E2586&gt;11,"U13",IF(E2586&gt;0,"U11",0)))))</f>
        <v>0</v>
      </c>
      <c r="E2586" s="113">
        <f>IFERROR(IF(Table10[[#This Row],[Year]]&gt;0,$E$1-Table10[[#This Row],[Year]],0),"")</f>
        <v>0</v>
      </c>
    </row>
    <row r="2587" spans="1:8">
      <c r="A2587" s="18">
        <v>3585</v>
      </c>
      <c r="B2587" s="186" t="s">
        <v>2718</v>
      </c>
      <c r="C2587" s="17" t="s">
        <v>298</v>
      </c>
      <c r="D2587" s="113">
        <f>IF(Table10[[#This Row],[Current Age]]&gt;19,"Men's",IF(E2587&gt;15,"U19",IF(E2587&gt;13,"U15",IF(E2587&gt;11,"U13",IF(E2587&gt;0,"U11",0)))))</f>
        <v>0</v>
      </c>
      <c r="E2587" s="113">
        <f>IFERROR(IF(Table10[[#This Row],[Year]]&gt;0,$E$1-Table10[[#This Row],[Year]],0),"")</f>
        <v>0</v>
      </c>
    </row>
    <row r="2588" spans="1:8">
      <c r="A2588" s="178">
        <v>3586</v>
      </c>
      <c r="B2588" s="185" t="s">
        <v>2719</v>
      </c>
      <c r="C2588" s="179" t="s">
        <v>298</v>
      </c>
      <c r="D2588" s="113" t="str">
        <f>IF(Table10[[#This Row],[Current Age]]&gt;19,"Men's",IF(E2588&gt;15,"U19",IF(E2588&gt;13,"U15",IF(E2588&gt;11,"U13",IF(E2588&gt;0,"U11",0)))))</f>
        <v>U15</v>
      </c>
      <c r="E2588" s="113">
        <f>IFERROR(IF(Table10[[#This Row],[Year]]&gt;0,$E$1-Table10[[#This Row],[Year]],0),"")</f>
        <v>15</v>
      </c>
      <c r="F2588" s="113">
        <v>2010</v>
      </c>
      <c r="G2588" s="113">
        <v>4</v>
      </c>
      <c r="H2588" s="113">
        <v>8</v>
      </c>
    </row>
    <row r="2589" spans="1:8">
      <c r="A2589" s="18">
        <v>3587</v>
      </c>
      <c r="B2589" s="186" t="s">
        <v>2720</v>
      </c>
      <c r="C2589" s="17" t="s">
        <v>298</v>
      </c>
      <c r="D2589" s="113">
        <f>IF(Table10[[#This Row],[Current Age]]&gt;19,"Men's",IF(E2589&gt;15,"U19",IF(E2589&gt;13,"U15",IF(E2589&gt;11,"U13",IF(E2589&gt;0,"U11",0)))))</f>
        <v>0</v>
      </c>
      <c r="E2589" s="113">
        <f>IFERROR(IF(Table10[[#This Row],[Year]]&gt;0,$E$1-Table10[[#This Row],[Year]],0),"")</f>
        <v>0</v>
      </c>
    </row>
    <row r="2590" spans="1:8">
      <c r="A2590" s="178">
        <v>3588</v>
      </c>
      <c r="B2590" s="185" t="s">
        <v>2721</v>
      </c>
      <c r="C2590" s="179" t="s">
        <v>298</v>
      </c>
      <c r="D2590" s="113">
        <f>IF(Table10[[#This Row],[Current Age]]&gt;19,"Men's",IF(E2590&gt;15,"U19",IF(E2590&gt;13,"U15",IF(E2590&gt;11,"U13",IF(E2590&gt;0,"U11",0)))))</f>
        <v>0</v>
      </c>
      <c r="E2590" s="113">
        <f>IFERROR(IF(Table10[[#This Row],[Year]]&gt;0,$E$1-Table10[[#This Row],[Year]],0),"")</f>
        <v>0</v>
      </c>
    </row>
    <row r="2591" spans="1:8">
      <c r="A2591" s="18">
        <v>3589</v>
      </c>
      <c r="B2591" s="186" t="s">
        <v>2722</v>
      </c>
      <c r="C2591" s="17" t="s">
        <v>298</v>
      </c>
      <c r="D2591" s="113">
        <f>IF(Table10[[#This Row],[Current Age]]&gt;19,"Men's",IF(E2591&gt;15,"U19",IF(E2591&gt;13,"U15",IF(E2591&gt;11,"U13",IF(E2591&gt;0,"U11",0)))))</f>
        <v>0</v>
      </c>
      <c r="E2591" s="113">
        <f>IFERROR(IF(Table10[[#This Row],[Year]]&gt;0,$E$1-Table10[[#This Row],[Year]],0),"")</f>
        <v>0</v>
      </c>
    </row>
    <row r="2592" spans="1:8">
      <c r="A2592" s="178">
        <v>3590</v>
      </c>
      <c r="B2592" s="207" t="s">
        <v>2723</v>
      </c>
      <c r="C2592" s="208" t="s">
        <v>101</v>
      </c>
      <c r="D2592" s="113">
        <f>IF(Table10[[#This Row],[Current Age]]&gt;19,"Men's",IF(E2592&gt;15,"U19",IF(E2592&gt;13,"U15",IF(E2592&gt;11,"U13",IF(E2592&gt;0,"U11",0)))))</f>
        <v>0</v>
      </c>
      <c r="E2592" s="113">
        <f>IFERROR(IF(Table10[[#This Row],[Year]]&gt;0,$E$1-Table10[[#This Row],[Year]],0),"")</f>
        <v>0</v>
      </c>
    </row>
    <row r="2593" spans="1:8">
      <c r="A2593" s="18">
        <v>3591</v>
      </c>
      <c r="B2593" s="209" t="s">
        <v>2724</v>
      </c>
      <c r="C2593" s="210" t="s">
        <v>101</v>
      </c>
      <c r="D2593" s="113">
        <f>IF(Table10[[#This Row],[Current Age]]&gt;19,"Men's",IF(E2593&gt;15,"U19",IF(E2593&gt;13,"U15",IF(E2593&gt;11,"U13",IF(E2593&gt;0,"U11",0)))))</f>
        <v>0</v>
      </c>
      <c r="E2593" s="113">
        <f>IFERROR(IF(Table10[[#This Row],[Year]]&gt;0,$E$1-Table10[[#This Row],[Year]],0),"")</f>
        <v>0</v>
      </c>
    </row>
    <row r="2594" spans="1:8">
      <c r="A2594" s="178">
        <v>3592</v>
      </c>
      <c r="B2594" s="185" t="s">
        <v>2725</v>
      </c>
      <c r="C2594" s="208" t="s">
        <v>101</v>
      </c>
      <c r="D2594" s="113">
        <f>IF(Table10[[#This Row],[Current Age]]&gt;19,"Men's",IF(E2594&gt;15,"U19",IF(E2594&gt;13,"U15",IF(E2594&gt;11,"U13",IF(E2594&gt;0,"U11",0)))))</f>
        <v>0</v>
      </c>
      <c r="E2594" s="113">
        <f>IFERROR(IF(Table10[[#This Row],[Year]]&gt;0,$E$1-Table10[[#This Row],[Year]],0),"")</f>
        <v>0</v>
      </c>
    </row>
    <row r="2595" spans="1:8">
      <c r="A2595" s="18">
        <v>3593</v>
      </c>
      <c r="B2595" s="186" t="s">
        <v>2726</v>
      </c>
      <c r="C2595" s="210" t="s">
        <v>101</v>
      </c>
      <c r="D2595" s="113">
        <f>IF(Table10[[#This Row],[Current Age]]&gt;19,"Men's",IF(E2595&gt;15,"U19",IF(E2595&gt;13,"U15",IF(E2595&gt;11,"U13",IF(E2595&gt;0,"U11",0)))))</f>
        <v>0</v>
      </c>
      <c r="E2595" s="113">
        <f>IFERROR(IF(Table10[[#This Row],[Year]]&gt;0,$E$1-Table10[[#This Row],[Year]],0),"")</f>
        <v>0</v>
      </c>
    </row>
    <row r="2596" spans="1:8">
      <c r="A2596" s="178">
        <v>3594</v>
      </c>
      <c r="B2596" s="185" t="s">
        <v>2727</v>
      </c>
      <c r="C2596" s="208" t="s">
        <v>101</v>
      </c>
      <c r="D2596" s="113">
        <f>IF(Table10[[#This Row],[Current Age]]&gt;19,"Men's",IF(E2596&gt;15,"U19",IF(E2596&gt;13,"U15",IF(E2596&gt;11,"U13",IF(E2596&gt;0,"U11",0)))))</f>
        <v>0</v>
      </c>
      <c r="E2596" s="113">
        <f>IFERROR(IF(Table10[[#This Row],[Year]]&gt;0,$E$1-Table10[[#This Row],[Year]],0),"")</f>
        <v>0</v>
      </c>
    </row>
    <row r="2597" spans="1:8">
      <c r="A2597" s="18">
        <v>3595</v>
      </c>
      <c r="B2597" s="186" t="s">
        <v>2728</v>
      </c>
      <c r="C2597" s="210" t="s">
        <v>101</v>
      </c>
      <c r="D2597" s="113">
        <f>IF(Table10[[#This Row],[Current Age]]&gt;19,"Men's",IF(E2597&gt;15,"U19",IF(E2597&gt;13,"U15",IF(E2597&gt;11,"U13",IF(E2597&gt;0,"U11",0)))))</f>
        <v>0</v>
      </c>
      <c r="E2597" s="113">
        <f>IFERROR(IF(Table10[[#This Row],[Year]]&gt;0,$E$1-Table10[[#This Row],[Year]],0),"")</f>
        <v>0</v>
      </c>
    </row>
    <row r="2598" spans="1:8">
      <c r="A2598" s="178">
        <v>3596</v>
      </c>
      <c r="B2598" s="185" t="s">
        <v>2729</v>
      </c>
      <c r="C2598" s="208" t="s">
        <v>101</v>
      </c>
      <c r="D2598" s="113">
        <f>IF(Table10[[#This Row],[Current Age]]&gt;19,"Men's",IF(E2598&gt;15,"U19",IF(E2598&gt;13,"U15",IF(E2598&gt;11,"U13",IF(E2598&gt;0,"U11",0)))))</f>
        <v>0</v>
      </c>
      <c r="E2598" s="113">
        <f>IFERROR(IF(Table10[[#This Row],[Year]]&gt;0,$E$1-Table10[[#This Row],[Year]],0),"")</f>
        <v>0</v>
      </c>
    </row>
    <row r="2599" spans="1:8">
      <c r="A2599" s="18">
        <v>3597</v>
      </c>
      <c r="B2599" s="186" t="s">
        <v>2730</v>
      </c>
      <c r="C2599" s="210" t="s">
        <v>101</v>
      </c>
      <c r="D2599" s="113">
        <f>IF(Table10[[#This Row],[Current Age]]&gt;19,"Men's",IF(E2599&gt;15,"U19",IF(E2599&gt;13,"U15",IF(E2599&gt;11,"U13",IF(E2599&gt;0,"U11",0)))))</f>
        <v>0</v>
      </c>
      <c r="E2599" s="113">
        <f>IFERROR(IF(Table10[[#This Row],[Year]]&gt;0,$E$1-Table10[[#This Row],[Year]],0),"")</f>
        <v>0</v>
      </c>
    </row>
    <row r="2600" spans="1:8">
      <c r="A2600" s="178">
        <v>3598</v>
      </c>
      <c r="B2600" s="185" t="s">
        <v>2731</v>
      </c>
      <c r="C2600" s="179" t="s">
        <v>101</v>
      </c>
      <c r="D2600" s="113">
        <f>IF(Table10[[#This Row],[Current Age]]&gt;19,"Men's",IF(E2600&gt;15,"U19",IF(E2600&gt;13,"U15",IF(E2600&gt;11,"U13",IF(E2600&gt;0,"U11",0)))))</f>
        <v>0</v>
      </c>
      <c r="E2600" s="113">
        <f>IFERROR(IF(Table10[[#This Row],[Year]]&gt;0,$E$1-Table10[[#This Row],[Year]],0),"")</f>
        <v>0</v>
      </c>
    </row>
    <row r="2601" spans="1:8">
      <c r="A2601" s="18">
        <v>3599</v>
      </c>
      <c r="B2601" s="186" t="s">
        <v>2732</v>
      </c>
      <c r="C2601" s="17" t="s">
        <v>101</v>
      </c>
      <c r="D2601" s="113">
        <f>IF(Table10[[#This Row],[Current Age]]&gt;19,"Men's",IF(E2601&gt;15,"U19",IF(E2601&gt;13,"U15",IF(E2601&gt;11,"U13",IF(E2601&gt;0,"U11",0)))))</f>
        <v>0</v>
      </c>
      <c r="E2601" s="113">
        <f>IFERROR(IF(Table10[[#This Row],[Year]]&gt;0,$E$1-Table10[[#This Row],[Year]],0),"")</f>
        <v>0</v>
      </c>
    </row>
    <row r="2602" spans="1:8">
      <c r="A2602" s="178">
        <v>3600</v>
      </c>
      <c r="B2602" s="185" t="s">
        <v>2733</v>
      </c>
      <c r="C2602" s="179" t="s">
        <v>101</v>
      </c>
      <c r="D2602" s="113">
        <f>IF(Table10[[#This Row],[Current Age]]&gt;19,"Men's",IF(E2602&gt;15,"U19",IF(E2602&gt;13,"U15",IF(E2602&gt;11,"U13",IF(E2602&gt;0,"U11",0)))))</f>
        <v>0</v>
      </c>
      <c r="E2602" s="113">
        <f>IFERROR(IF(Table10[[#This Row],[Year]]&gt;0,$E$1-Table10[[#This Row],[Year]],0),"")</f>
        <v>0</v>
      </c>
    </row>
    <row r="2603" spans="1:8">
      <c r="A2603" s="18">
        <v>3601</v>
      </c>
      <c r="B2603" s="186" t="s">
        <v>2734</v>
      </c>
      <c r="C2603" s="17" t="s">
        <v>101</v>
      </c>
      <c r="D2603" s="113">
        <f>IF(Table10[[#This Row],[Current Age]]&gt;19,"Men's",IF(E2603&gt;15,"U19",IF(E2603&gt;13,"U15",IF(E2603&gt;11,"U13",IF(E2603&gt;0,"U11",0)))))</f>
        <v>0</v>
      </c>
      <c r="E2603" s="113">
        <f>IFERROR(IF(Table10[[#This Row],[Year]]&gt;0,$E$1-Table10[[#This Row],[Year]],0),"")</f>
        <v>0</v>
      </c>
    </row>
    <row r="2604" spans="1:8">
      <c r="A2604" s="178">
        <v>3602</v>
      </c>
      <c r="B2604" s="185" t="s">
        <v>2735</v>
      </c>
      <c r="C2604" s="179" t="s">
        <v>101</v>
      </c>
      <c r="D2604" s="113">
        <f>IF(Table10[[#This Row],[Current Age]]&gt;19,"Men's",IF(E2604&gt;15,"U19",IF(E2604&gt;13,"U15",IF(E2604&gt;11,"U13",IF(E2604&gt;0,"U11",0)))))</f>
        <v>0</v>
      </c>
      <c r="E2604" s="113">
        <f>IFERROR(IF(Table10[[#This Row],[Year]]&gt;0,$E$1-Table10[[#This Row],[Year]],0),"")</f>
        <v>0</v>
      </c>
    </row>
    <row r="2605" spans="1:8">
      <c r="A2605" s="18">
        <v>3603</v>
      </c>
      <c r="B2605" s="186" t="s">
        <v>2736</v>
      </c>
      <c r="C2605" s="17" t="s">
        <v>112</v>
      </c>
      <c r="D2605" s="113" t="str">
        <f>IF(Table10[[#This Row],[Current Age]]&gt;19,"Men's",IF(E2605&gt;15,"U19",IF(E2605&gt;13,"U15",IF(E2605&gt;11,"U13",IF(E2605&gt;0,"U11",0)))))</f>
        <v>U19</v>
      </c>
      <c r="E2605" s="113">
        <f>IFERROR(IF(Table10[[#This Row],[Year]]&gt;0,$E$1-Table10[[#This Row],[Year]],0),"")</f>
        <v>19</v>
      </c>
      <c r="F2605" s="113">
        <v>2006</v>
      </c>
      <c r="G2605" s="113">
        <v>3</v>
      </c>
      <c r="H2605" s="113">
        <v>7</v>
      </c>
    </row>
    <row r="2606" spans="1:8">
      <c r="A2606" s="178">
        <v>3604</v>
      </c>
      <c r="B2606" s="211" t="s">
        <v>2737</v>
      </c>
      <c r="C2606" s="179" t="s">
        <v>17</v>
      </c>
      <c r="D2606" s="113">
        <f>IF(Table10[[#This Row],[Current Age]]&gt;19,"Men's",IF(E2606&gt;15,"U19",IF(E2606&gt;13,"U15",IF(E2606&gt;11,"U13",IF(E2606&gt;0,"U11",0)))))</f>
        <v>0</v>
      </c>
      <c r="E2606" s="113">
        <f>IFERROR(IF(Table10[[#This Row],[Year]]&gt;0,$E$1-Table10[[#This Row],[Year]],0),"")</f>
        <v>0</v>
      </c>
    </row>
    <row r="2607" spans="1:8">
      <c r="A2607" s="18">
        <v>3605</v>
      </c>
      <c r="B2607" s="186" t="s">
        <v>2738</v>
      </c>
      <c r="C2607" s="17" t="s">
        <v>17</v>
      </c>
      <c r="D2607" s="113">
        <f>IF(Table10[[#This Row],[Current Age]]&gt;19,"Men's",IF(E2607&gt;15,"U19",IF(E2607&gt;13,"U15",IF(E2607&gt;11,"U13",IF(E2607&gt;0,"U11",0)))))</f>
        <v>0</v>
      </c>
      <c r="E2607" s="113">
        <f>IFERROR(IF(Table10[[#This Row],[Year]]&gt;0,$E$1-Table10[[#This Row],[Year]],0),"")</f>
        <v>0</v>
      </c>
    </row>
    <row r="2608" spans="1:8">
      <c r="A2608" s="178">
        <v>3606</v>
      </c>
      <c r="B2608" s="185" t="s">
        <v>2739</v>
      </c>
      <c r="C2608" s="179" t="s">
        <v>17</v>
      </c>
      <c r="D2608" s="113">
        <f>IF(Table10[[#This Row],[Current Age]]&gt;19,"Men's",IF(E2608&gt;15,"U19",IF(E2608&gt;13,"U15",IF(E2608&gt;11,"U13",IF(E2608&gt;0,"U11",0)))))</f>
        <v>0</v>
      </c>
      <c r="E2608" s="113">
        <f>IFERROR(IF(Table10[[#This Row],[Year]]&gt;0,$E$1-Table10[[#This Row],[Year]],0),"")</f>
        <v>0</v>
      </c>
    </row>
    <row r="2609" spans="1:5">
      <c r="A2609" s="18">
        <v>3607</v>
      </c>
      <c r="B2609" s="212" t="s">
        <v>2740</v>
      </c>
      <c r="C2609" s="17" t="s">
        <v>17</v>
      </c>
      <c r="D2609" s="113">
        <f>IF(Table10[[#This Row],[Current Age]]&gt;19,"Men's",IF(E2609&gt;15,"U19",IF(E2609&gt;13,"U15",IF(E2609&gt;11,"U13",IF(E2609&gt;0,"U11",0)))))</f>
        <v>0</v>
      </c>
      <c r="E2609" s="113">
        <f>IFERROR(IF(Table10[[#This Row],[Year]]&gt;0,$E$1-Table10[[#This Row],[Year]],0),"")</f>
        <v>0</v>
      </c>
    </row>
    <row r="2610" spans="1:5">
      <c r="A2610" s="178">
        <v>3608</v>
      </c>
      <c r="B2610" s="211" t="s">
        <v>2741</v>
      </c>
      <c r="C2610" s="179" t="s">
        <v>17</v>
      </c>
      <c r="D2610" s="113">
        <f>IF(Table10[[#This Row],[Current Age]]&gt;19,"Men's",IF(E2610&gt;15,"U19",IF(E2610&gt;13,"U15",IF(E2610&gt;11,"U13",IF(E2610&gt;0,"U11",0)))))</f>
        <v>0</v>
      </c>
      <c r="E2610" s="113">
        <f>IFERROR(IF(Table10[[#This Row],[Year]]&gt;0,$E$1-Table10[[#This Row],[Year]],0),"")</f>
        <v>0</v>
      </c>
    </row>
    <row r="2611" spans="1:5">
      <c r="A2611" s="18">
        <v>3609</v>
      </c>
      <c r="B2611" s="212" t="s">
        <v>2742</v>
      </c>
      <c r="C2611" s="17" t="s">
        <v>17</v>
      </c>
      <c r="D2611" s="113">
        <f>IF(Table10[[#This Row],[Current Age]]&gt;19,"Men's",IF(E2611&gt;15,"U19",IF(E2611&gt;13,"U15",IF(E2611&gt;11,"U13",IF(E2611&gt;0,"U11",0)))))</f>
        <v>0</v>
      </c>
      <c r="E2611" s="113">
        <f>IFERROR(IF(Table10[[#This Row],[Year]]&gt;0,$E$1-Table10[[#This Row],[Year]],0),"")</f>
        <v>0</v>
      </c>
    </row>
    <row r="2612" spans="1:5">
      <c r="A2612" s="178">
        <v>3610</v>
      </c>
      <c r="B2612" s="211" t="s">
        <v>2743</v>
      </c>
      <c r="C2612" s="179" t="s">
        <v>17</v>
      </c>
      <c r="D2612" s="113">
        <f>IF(Table10[[#This Row],[Current Age]]&gt;19,"Men's",IF(E2612&gt;15,"U19",IF(E2612&gt;13,"U15",IF(E2612&gt;11,"U13",IF(E2612&gt;0,"U11",0)))))</f>
        <v>0</v>
      </c>
      <c r="E2612" s="113">
        <f>IFERROR(IF(Table10[[#This Row],[Year]]&gt;0,$E$1-Table10[[#This Row],[Year]],0),"")</f>
        <v>0</v>
      </c>
    </row>
    <row r="2613" spans="1:5">
      <c r="A2613" s="18">
        <v>3611</v>
      </c>
      <c r="B2613" s="213" t="s">
        <v>2744</v>
      </c>
      <c r="C2613" s="17" t="s">
        <v>259</v>
      </c>
      <c r="D2613" s="113">
        <f>IF(Table10[[#This Row],[Current Age]]&gt;19,"Men's",IF(E2613&gt;15,"U19",IF(E2613&gt;13,"U15",IF(E2613&gt;11,"U13",IF(E2613&gt;0,"U11",0)))))</f>
        <v>0</v>
      </c>
      <c r="E2613" s="113">
        <f>IFERROR(IF(Table10[[#This Row],[Year]]&gt;0,$E$1-Table10[[#This Row],[Year]],0),"")</f>
        <v>0</v>
      </c>
    </row>
    <row r="2614" spans="1:5">
      <c r="A2614" s="178">
        <v>3612</v>
      </c>
      <c r="B2614" s="214" t="s">
        <v>2745</v>
      </c>
      <c r="C2614" s="179" t="s">
        <v>259</v>
      </c>
      <c r="D2614" s="113">
        <f>IF(Table10[[#This Row],[Current Age]]&gt;19,"Men's",IF(E2614&gt;15,"U19",IF(E2614&gt;13,"U15",IF(E2614&gt;11,"U13",IF(E2614&gt;0,"U11",0)))))</f>
        <v>0</v>
      </c>
      <c r="E2614" s="113">
        <f>IFERROR(IF(Table10[[#This Row],[Year]]&gt;0,$E$1-Table10[[#This Row],[Year]],0),"")</f>
        <v>0</v>
      </c>
    </row>
    <row r="2615" spans="1:5">
      <c r="A2615" s="18">
        <v>3613</v>
      </c>
      <c r="B2615" s="213" t="s">
        <v>2746</v>
      </c>
      <c r="C2615" s="17" t="s">
        <v>259</v>
      </c>
      <c r="D2615" s="113">
        <f>IF(Table10[[#This Row],[Current Age]]&gt;19,"Men's",IF(E2615&gt;15,"U19",IF(E2615&gt;13,"U15",IF(E2615&gt;11,"U13",IF(E2615&gt;0,"U11",0)))))</f>
        <v>0</v>
      </c>
      <c r="E2615" s="113">
        <f>IFERROR(IF(Table10[[#This Row],[Year]]&gt;0,$E$1-Table10[[#This Row],[Year]],0),"")</f>
        <v>0</v>
      </c>
    </row>
    <row r="2616" spans="1:5">
      <c r="A2616" s="178">
        <v>3614</v>
      </c>
      <c r="B2616" s="214" t="s">
        <v>2747</v>
      </c>
      <c r="C2616" s="179" t="s">
        <v>259</v>
      </c>
      <c r="D2616" s="113">
        <f>IF(Table10[[#This Row],[Current Age]]&gt;19,"Men's",IF(E2616&gt;15,"U19",IF(E2616&gt;13,"U15",IF(E2616&gt;11,"U13",IF(E2616&gt;0,"U11",0)))))</f>
        <v>0</v>
      </c>
      <c r="E2616" s="113">
        <f>IFERROR(IF(Table10[[#This Row],[Year]]&gt;0,$E$1-Table10[[#This Row],[Year]],0),"")</f>
        <v>0</v>
      </c>
    </row>
    <row r="2617" spans="1:5">
      <c r="A2617" s="18">
        <v>3615</v>
      </c>
      <c r="B2617" s="213" t="s">
        <v>2748</v>
      </c>
      <c r="C2617" s="17" t="s">
        <v>259</v>
      </c>
      <c r="D2617" s="113">
        <f>IF(Table10[[#This Row],[Current Age]]&gt;19,"Men's",IF(E2617&gt;15,"U19",IF(E2617&gt;13,"U15",IF(E2617&gt;11,"U13",IF(E2617&gt;0,"U11",0)))))</f>
        <v>0</v>
      </c>
      <c r="E2617" s="113">
        <f>IFERROR(IF(Table10[[#This Row],[Year]]&gt;0,$E$1-Table10[[#This Row],[Year]],0),"")</f>
        <v>0</v>
      </c>
    </row>
    <row r="2618" spans="1:5">
      <c r="A2618" s="178">
        <v>3616</v>
      </c>
      <c r="B2618" s="214" t="s">
        <v>2749</v>
      </c>
      <c r="C2618" s="179" t="s">
        <v>259</v>
      </c>
      <c r="D2618" s="113">
        <f>IF(Table10[[#This Row],[Current Age]]&gt;19,"Men's",IF(E2618&gt;15,"U19",IF(E2618&gt;13,"U15",IF(E2618&gt;11,"U13",IF(E2618&gt;0,"U11",0)))))</f>
        <v>0</v>
      </c>
      <c r="E2618" s="113">
        <f>IFERROR(IF(Table10[[#This Row],[Year]]&gt;0,$E$1-Table10[[#This Row],[Year]],0),"")</f>
        <v>0</v>
      </c>
    </row>
    <row r="2619" spans="1:5">
      <c r="A2619" s="18">
        <v>3617</v>
      </c>
      <c r="B2619" s="212" t="s">
        <v>2750</v>
      </c>
      <c r="C2619" s="17" t="s">
        <v>259</v>
      </c>
      <c r="D2619" s="113">
        <f>IF(Table10[[#This Row],[Current Age]]&gt;19,"Men's",IF(E2619&gt;15,"U19",IF(E2619&gt;13,"U15",IF(E2619&gt;11,"U13",IF(E2619&gt;0,"U11",0)))))</f>
        <v>0</v>
      </c>
      <c r="E2619" s="113">
        <f>IFERROR(IF(Table10[[#This Row],[Year]]&gt;0,$E$1-Table10[[#This Row],[Year]],0),"")</f>
        <v>0</v>
      </c>
    </row>
    <row r="2620" spans="1:5">
      <c r="A2620" s="178">
        <v>3618</v>
      </c>
      <c r="B2620" s="211" t="s">
        <v>2751</v>
      </c>
      <c r="C2620" s="179" t="s">
        <v>259</v>
      </c>
      <c r="D2620" s="113">
        <f>IF(Table10[[#This Row],[Current Age]]&gt;19,"Men's",IF(E2620&gt;15,"U19",IF(E2620&gt;13,"U15",IF(E2620&gt;11,"U13",IF(E2620&gt;0,"U11",0)))))</f>
        <v>0</v>
      </c>
      <c r="E2620" s="113">
        <f>IFERROR(IF(Table10[[#This Row],[Year]]&gt;0,$E$1-Table10[[#This Row],[Year]],0),"")</f>
        <v>0</v>
      </c>
    </row>
    <row r="2621" spans="1:5">
      <c r="A2621" s="18">
        <v>3619</v>
      </c>
      <c r="B2621" s="212" t="s">
        <v>2752</v>
      </c>
      <c r="C2621" s="17" t="s">
        <v>259</v>
      </c>
      <c r="D2621" s="113">
        <f>IF(Table10[[#This Row],[Current Age]]&gt;19,"Men's",IF(E2621&gt;15,"U19",IF(E2621&gt;13,"U15",IF(E2621&gt;11,"U13",IF(E2621&gt;0,"U11",0)))))</f>
        <v>0</v>
      </c>
      <c r="E2621" s="113">
        <f>IFERROR(IF(Table10[[#This Row],[Year]]&gt;0,$E$1-Table10[[#This Row],[Year]],0),"")</f>
        <v>0</v>
      </c>
    </row>
    <row r="2622" spans="1:5">
      <c r="A2622" s="178">
        <v>3620</v>
      </c>
      <c r="B2622" s="211" t="s">
        <v>2753</v>
      </c>
      <c r="C2622" s="179" t="s">
        <v>259</v>
      </c>
      <c r="D2622" s="113">
        <f>IF(Table10[[#This Row],[Current Age]]&gt;19,"Men's",IF(E2622&gt;15,"U19",IF(E2622&gt;13,"U15",IF(E2622&gt;11,"U13",IF(E2622&gt;0,"U11",0)))))</f>
        <v>0</v>
      </c>
      <c r="E2622" s="113">
        <f>IFERROR(IF(Table10[[#This Row],[Year]]&gt;0,$E$1-Table10[[#This Row],[Year]],0),"")</f>
        <v>0</v>
      </c>
    </row>
    <row r="2623" spans="1:5">
      <c r="A2623" s="18">
        <v>3621</v>
      </c>
      <c r="B2623" s="212" t="s">
        <v>2754</v>
      </c>
      <c r="C2623" s="17" t="s">
        <v>259</v>
      </c>
      <c r="D2623" s="113">
        <f>IF(Table10[[#This Row],[Current Age]]&gt;19,"Men's",IF(E2623&gt;15,"U19",IF(E2623&gt;13,"U15",IF(E2623&gt;11,"U13",IF(E2623&gt;0,"U11",0)))))</f>
        <v>0</v>
      </c>
      <c r="E2623" s="113">
        <f>IFERROR(IF(Table10[[#This Row],[Year]]&gt;0,$E$1-Table10[[#This Row],[Year]],0),"")</f>
        <v>0</v>
      </c>
    </row>
    <row r="2624" spans="1:5">
      <c r="A2624" s="178">
        <v>3622</v>
      </c>
      <c r="B2624" s="211"/>
      <c r="C2624" s="179" t="s">
        <v>8</v>
      </c>
      <c r="D2624" s="113">
        <f>IF(Table10[[#This Row],[Current Age]]&gt;19,"Men's",IF(E2624&gt;15,"U19",IF(E2624&gt;13,"U15",IF(E2624&gt;11,"U13",IF(E2624&gt;0,"U11",0)))))</f>
        <v>0</v>
      </c>
      <c r="E2624" s="113">
        <f>IFERROR(IF(Table10[[#This Row],[Year]]&gt;0,$E$1-Table10[[#This Row],[Year]],0),"")</f>
        <v>0</v>
      </c>
    </row>
    <row r="2625" spans="1:8">
      <c r="A2625" s="18">
        <v>3623</v>
      </c>
      <c r="B2625" s="215" t="s">
        <v>2755</v>
      </c>
      <c r="C2625" s="17" t="s">
        <v>112</v>
      </c>
      <c r="F2625" s="113">
        <v>2009</v>
      </c>
      <c r="G2625" s="113">
        <v>4</v>
      </c>
      <c r="H2625" s="113">
        <v>14</v>
      </c>
    </row>
    <row r="2626" spans="1:8">
      <c r="A2626" s="178">
        <v>3624</v>
      </c>
      <c r="B2626" s="216" t="s">
        <v>2756</v>
      </c>
      <c r="C2626" s="179" t="s">
        <v>160</v>
      </c>
      <c r="D2626" s="113">
        <f>IF(Table10[[#This Row],[Current Age]]&gt;19,"Men's",IF(E2626&gt;15,"U19",IF(E2626&gt;13,"U15",IF(E2626&gt;11,"U13",IF(E2626&gt;0,"U11",0)))))</f>
        <v>0</v>
      </c>
      <c r="E2626" s="113">
        <f>IFERROR(IF(Table10[[#This Row],[Year]]&gt;0,$E$1-Table10[[#This Row],[Year]],0),"")</f>
        <v>0</v>
      </c>
    </row>
    <row r="2627" spans="1:8">
      <c r="A2627" s="18">
        <v>3625</v>
      </c>
      <c r="B2627" s="215" t="s">
        <v>2757</v>
      </c>
      <c r="C2627" s="17" t="s">
        <v>145</v>
      </c>
      <c r="D2627" s="113" t="str">
        <f>IF(Table10[[#This Row],[Current Age]]&gt;19,"Men's",IF(E2627&gt;15,"U19",IF(E2627&gt;13,"U15",IF(E2627&gt;11,"U13",IF(E2627&gt;0,"U11",0)))))</f>
        <v>U13</v>
      </c>
      <c r="E2627" s="113">
        <f>IFERROR(IF(Table10[[#This Row],[Year]]&gt;0,$E$1-Table10[[#This Row],[Year]],0),"")</f>
        <v>12</v>
      </c>
      <c r="F2627" s="113">
        <v>2013</v>
      </c>
      <c r="G2627" s="113">
        <v>1</v>
      </c>
      <c r="H2627" s="113">
        <v>15</v>
      </c>
    </row>
    <row r="2628" spans="1:8">
      <c r="A2628" s="178">
        <v>3626</v>
      </c>
      <c r="B2628" s="216" t="s">
        <v>2758</v>
      </c>
      <c r="C2628" s="179" t="s">
        <v>145</v>
      </c>
      <c r="D2628" s="113" t="str">
        <f>IF(Table10[[#This Row],[Current Age]]&gt;19,"Men's",IF(E2628&gt;15,"U19",IF(E2628&gt;13,"U15",IF(E2628&gt;11,"U13",IF(E2628&gt;0,"U11",0)))))</f>
        <v>U13</v>
      </c>
      <c r="E2628" s="113">
        <f>IFERROR(IF(Table10[[#This Row],[Year]]&gt;0,$E$1-Table10[[#This Row],[Year]],0),"")</f>
        <v>12</v>
      </c>
      <c r="F2628" s="113">
        <v>2013</v>
      </c>
      <c r="G2628" s="113">
        <v>2</v>
      </c>
      <c r="H2628" s="113">
        <v>19</v>
      </c>
    </row>
    <row r="2629" spans="1:8">
      <c r="A2629" s="18">
        <v>3627</v>
      </c>
      <c r="B2629" s="215" t="s">
        <v>2759</v>
      </c>
      <c r="C2629" s="17" t="s">
        <v>145</v>
      </c>
      <c r="D2629" s="113" t="str">
        <f>IF(Table10[[#This Row],[Current Age]]&gt;19,"Men's",IF(E2629&gt;15,"U19",IF(E2629&gt;13,"U15",IF(E2629&gt;11,"U13",IF(E2629&gt;0,"U11",0)))))</f>
        <v>U15</v>
      </c>
      <c r="E2629" s="113">
        <f>IFERROR(IF(Table10[[#This Row],[Year]]&gt;0,$E$1-Table10[[#This Row],[Year]],0),"")</f>
        <v>14</v>
      </c>
      <c r="F2629" s="113">
        <v>2011</v>
      </c>
      <c r="G2629" s="113">
        <v>5</v>
      </c>
      <c r="H2629" s="113">
        <v>24</v>
      </c>
    </row>
    <row r="2630" spans="1:8">
      <c r="A2630" s="178">
        <v>3628</v>
      </c>
      <c r="B2630" s="216" t="s">
        <v>2760</v>
      </c>
      <c r="C2630" s="179" t="s">
        <v>145</v>
      </c>
      <c r="D2630" s="113" t="str">
        <f>IF(Table10[[#This Row],[Current Age]]&gt;19,"Men's",IF(E2630&gt;15,"U19",IF(E2630&gt;13,"U15",IF(E2630&gt;11,"U13",IF(E2630&gt;0,"U11",0)))))</f>
        <v>U15</v>
      </c>
      <c r="E2630" s="113">
        <f>IFERROR(IF(Table10[[#This Row],[Year]]&gt;0,$E$1-Table10[[#This Row],[Year]],0),"")</f>
        <v>15</v>
      </c>
      <c r="F2630" s="113">
        <v>2010</v>
      </c>
      <c r="G2630" s="113">
        <v>6</v>
      </c>
      <c r="H2630" s="113">
        <v>2</v>
      </c>
    </row>
    <row r="2631" spans="1:8">
      <c r="A2631" s="18">
        <v>3629</v>
      </c>
      <c r="B2631" s="215" t="s">
        <v>2761</v>
      </c>
      <c r="C2631" s="17" t="s">
        <v>145</v>
      </c>
      <c r="D2631" s="113" t="str">
        <f>IF(Table10[[#This Row],[Current Age]]&gt;19,"Men's",IF(E2631&gt;15,"U19",IF(E2631&gt;13,"U15",IF(E2631&gt;11,"U13",IF(E2631&gt;0,"U11",0)))))</f>
        <v>U19</v>
      </c>
      <c r="E2631" s="113">
        <f>IFERROR(IF(Table10[[#This Row],[Year]]&gt;0,$E$1-Table10[[#This Row],[Year]],0),"")</f>
        <v>17</v>
      </c>
      <c r="F2631" s="113">
        <v>2008</v>
      </c>
      <c r="G2631" s="113">
        <v>12</v>
      </c>
      <c r="H2631" s="113">
        <v>3</v>
      </c>
    </row>
    <row r="2632" spans="1:8">
      <c r="A2632" s="178">
        <v>3630</v>
      </c>
      <c r="B2632" s="216" t="s">
        <v>2762</v>
      </c>
      <c r="C2632" s="179" t="s">
        <v>145</v>
      </c>
      <c r="D2632" s="113" t="str">
        <f>IF(Table10[[#This Row],[Current Age]]&gt;19,"Men's",IF(E2632&gt;15,"U19",IF(E2632&gt;13,"U15",IF(E2632&gt;11,"U13",IF(E2632&gt;0,"U11",0)))))</f>
        <v>U19</v>
      </c>
      <c r="E2632" s="113">
        <f>IFERROR(IF(Table10[[#This Row],[Year]]&gt;0,$E$1-Table10[[#This Row],[Year]],0),"")</f>
        <v>17</v>
      </c>
      <c r="F2632" s="113">
        <v>2008</v>
      </c>
      <c r="G2632" s="113">
        <v>5</v>
      </c>
      <c r="H2632" s="113">
        <v>14</v>
      </c>
    </row>
    <row r="2633" spans="1:8">
      <c r="A2633" s="18">
        <v>3631</v>
      </c>
      <c r="B2633" s="215" t="s">
        <v>2763</v>
      </c>
      <c r="C2633" s="17" t="s">
        <v>145</v>
      </c>
      <c r="D2633" s="113" t="str">
        <f>IF(Table10[[#This Row],[Current Age]]&gt;19,"Men's",IF(E2633&gt;15,"U19",IF(E2633&gt;13,"U15",IF(E2633&gt;11,"U13",IF(E2633&gt;0,"U11",0)))))</f>
        <v>Men's</v>
      </c>
      <c r="E2633" s="113">
        <f>IFERROR(IF(Table10[[#This Row],[Year]]&gt;0,$E$1-Table10[[#This Row],[Year]],0),"")</f>
        <v>20</v>
      </c>
      <c r="F2633" s="113">
        <v>2005</v>
      </c>
      <c r="G2633" s="113">
        <v>11</v>
      </c>
      <c r="H2633" s="113">
        <v>1</v>
      </c>
    </row>
    <row r="2634" spans="1:8">
      <c r="A2634" s="178">
        <v>3632</v>
      </c>
      <c r="B2634" s="216" t="s">
        <v>2764</v>
      </c>
      <c r="C2634" s="179" t="s">
        <v>145</v>
      </c>
      <c r="D2634" s="113" t="str">
        <f>IF(Table10[[#This Row],[Current Age]]&gt;19,"Men's",IF(E2634&gt;15,"U19",IF(E2634&gt;13,"U15",IF(E2634&gt;11,"U13",IF(E2634&gt;0,"U11",0)))))</f>
        <v>Men's</v>
      </c>
      <c r="E2634" s="113">
        <f>IFERROR(IF(Table10[[#This Row],[Year]]&gt;0,$E$1-Table10[[#This Row],[Year]],0),"")</f>
        <v>24</v>
      </c>
      <c r="F2634" s="113">
        <v>2001</v>
      </c>
      <c r="G2634" s="113">
        <v>7</v>
      </c>
      <c r="H2634" s="113">
        <v>31</v>
      </c>
    </row>
    <row r="2635" spans="1:8">
      <c r="A2635" s="18">
        <v>3633</v>
      </c>
      <c r="B2635" s="215" t="s">
        <v>2765</v>
      </c>
      <c r="C2635" s="17" t="s">
        <v>145</v>
      </c>
      <c r="D2635" s="113">
        <f>IF(Table10[[#This Row],[Current Age]]&gt;19,"Men's",IF(E2635&gt;15,"U19",IF(E2635&gt;13,"U15",IF(E2635&gt;11,"U13",IF(E2635&gt;0,"U11",0)))))</f>
        <v>0</v>
      </c>
      <c r="E2635" s="113">
        <f>IFERROR(IF(Table10[[#This Row],[Year]]&gt;0,$E$1-Table10[[#This Row],[Year]],0),"")</f>
        <v>0</v>
      </c>
    </row>
    <row r="2636" spans="1:8">
      <c r="A2636" s="178">
        <v>3634</v>
      </c>
      <c r="B2636" s="185" t="s">
        <v>2766</v>
      </c>
      <c r="C2636" s="179" t="s">
        <v>119</v>
      </c>
      <c r="D2636" s="113">
        <f>IF(Table10[[#This Row],[Current Age]]&gt;19,"Men's",IF(E2636&gt;15,"U19",IF(E2636&gt;13,"U15",IF(E2636&gt;11,"U13",IF(E2636&gt;0,"U11",0)))))</f>
        <v>0</v>
      </c>
      <c r="E2636" s="113">
        <f>IFERROR(IF(Table10[[#This Row],[Year]]&gt;0,$E$1-Table10[[#This Row],[Year]],0),"")</f>
        <v>0</v>
      </c>
    </row>
    <row r="2637" spans="1:8">
      <c r="A2637" s="18">
        <v>3635</v>
      </c>
      <c r="B2637" s="186" t="s">
        <v>2767</v>
      </c>
      <c r="C2637" s="17" t="s">
        <v>119</v>
      </c>
      <c r="D2637" s="113">
        <f>IF(Table10[[#This Row],[Current Age]]&gt;19,"Men's",IF(E2637&gt;15,"U19",IF(E2637&gt;13,"U15",IF(E2637&gt;11,"U13",IF(E2637&gt;0,"U11",0)))))</f>
        <v>0</v>
      </c>
      <c r="E2637" s="113">
        <f>IFERROR(IF(Table10[[#This Row],[Year]]&gt;0,$E$1-Table10[[#This Row],[Year]],0),"")</f>
        <v>0</v>
      </c>
    </row>
    <row r="2638" spans="1:8">
      <c r="A2638" s="178">
        <v>3636</v>
      </c>
      <c r="B2638" s="185" t="s">
        <v>2768</v>
      </c>
      <c r="C2638" s="179" t="s">
        <v>119</v>
      </c>
      <c r="D2638" s="113">
        <f>IF(Table10[[#This Row],[Current Age]]&gt;19,"Men's",IF(E2638&gt;15,"U19",IF(E2638&gt;13,"U15",IF(E2638&gt;11,"U13",IF(E2638&gt;0,"U11",0)))))</f>
        <v>0</v>
      </c>
      <c r="E2638" s="113">
        <f>IFERROR(IF(Table10[[#This Row],[Year]]&gt;0,$E$1-Table10[[#This Row],[Year]],0),"")</f>
        <v>0</v>
      </c>
    </row>
    <row r="2639" spans="1:8">
      <c r="A2639" s="18">
        <v>3637</v>
      </c>
      <c r="B2639" s="186" t="s">
        <v>2769</v>
      </c>
      <c r="C2639" s="17" t="s">
        <v>119</v>
      </c>
      <c r="D2639" s="113">
        <f>IF(Table10[[#This Row],[Current Age]]&gt;19,"Men's",IF(E2639&gt;15,"U19",IF(E2639&gt;13,"U15",IF(E2639&gt;11,"U13",IF(E2639&gt;0,"U11",0)))))</f>
        <v>0</v>
      </c>
      <c r="E2639" s="113">
        <f>IFERROR(IF(Table10[[#This Row],[Year]]&gt;0,$E$1-Table10[[#This Row],[Year]],0),"")</f>
        <v>0</v>
      </c>
    </row>
    <row r="2640" spans="1:8">
      <c r="A2640" s="178">
        <v>3638</v>
      </c>
      <c r="B2640" s="185" t="s">
        <v>2770</v>
      </c>
      <c r="C2640" s="179" t="s">
        <v>119</v>
      </c>
      <c r="D2640" s="113">
        <f>IF(Table10[[#This Row],[Current Age]]&gt;19,"Men's",IF(E2640&gt;15,"U19",IF(E2640&gt;13,"U15",IF(E2640&gt;11,"U13",IF(E2640&gt;0,"U11",0)))))</f>
        <v>0</v>
      </c>
      <c r="E2640" s="113">
        <f>IFERROR(IF(Table10[[#This Row],[Year]]&gt;0,$E$1-Table10[[#This Row],[Year]],0),"")</f>
        <v>0</v>
      </c>
    </row>
    <row r="2641" spans="1:5">
      <c r="A2641" s="18">
        <v>3639</v>
      </c>
      <c r="B2641" s="186" t="s">
        <v>2771</v>
      </c>
      <c r="C2641" s="17" t="s">
        <v>101</v>
      </c>
      <c r="D2641" s="113">
        <f>IF(Table10[[#This Row],[Current Age]]&gt;19,"Men's",IF(E2641&gt;15,"U19",IF(E2641&gt;13,"U15",IF(E2641&gt;11,"U13",IF(E2641&gt;0,"U11",0)))))</f>
        <v>0</v>
      </c>
      <c r="E2641" s="113">
        <f>IFERROR(IF(Table10[[#This Row],[Year]]&gt;0,$E$1-Table10[[#This Row],[Year]],0),"")</f>
        <v>0</v>
      </c>
    </row>
    <row r="2642" spans="1:5">
      <c r="A2642" s="178">
        <v>3640</v>
      </c>
      <c r="B2642" s="185" t="s">
        <v>2772</v>
      </c>
      <c r="C2642" s="179" t="s">
        <v>101</v>
      </c>
      <c r="D2642" s="113">
        <f>IF(Table10[[#This Row],[Current Age]]&gt;19,"Men's",IF(E2642&gt;15,"U19",IF(E2642&gt;13,"U15",IF(E2642&gt;11,"U13",IF(E2642&gt;0,"U11",0)))))</f>
        <v>0</v>
      </c>
      <c r="E2642" s="113">
        <f>IFERROR(IF(Table10[[#This Row],[Year]]&gt;0,$E$1-Table10[[#This Row],[Year]],0),"")</f>
        <v>0</v>
      </c>
    </row>
    <row r="2643" spans="1:5">
      <c r="A2643" s="18">
        <v>3641</v>
      </c>
      <c r="B2643" s="186" t="s">
        <v>2773</v>
      </c>
      <c r="C2643" s="17" t="s">
        <v>101</v>
      </c>
      <c r="D2643" s="113">
        <f>IF(Table10[[#This Row],[Current Age]]&gt;19,"Men's",IF(E2643&gt;15,"U19",IF(E2643&gt;13,"U15",IF(E2643&gt;11,"U13",IF(E2643&gt;0,"U11",0)))))</f>
        <v>0</v>
      </c>
      <c r="E2643" s="113">
        <f>IFERROR(IF(Table10[[#This Row],[Year]]&gt;0,$E$1-Table10[[#This Row],[Year]],0),"")</f>
        <v>0</v>
      </c>
    </row>
    <row r="2644" spans="1:5">
      <c r="A2644" s="178">
        <v>3642</v>
      </c>
      <c r="B2644" s="185" t="s">
        <v>2774</v>
      </c>
      <c r="C2644" s="179" t="s">
        <v>101</v>
      </c>
      <c r="D2644" s="113">
        <f>IF(Table10[[#This Row],[Current Age]]&gt;19,"Men's",IF(E2644&gt;15,"U19",IF(E2644&gt;13,"U15",IF(E2644&gt;11,"U13",IF(E2644&gt;0,"U11",0)))))</f>
        <v>0</v>
      </c>
      <c r="E2644" s="113">
        <f>IFERROR(IF(Table10[[#This Row],[Year]]&gt;0,$E$1-Table10[[#This Row],[Year]],0),"")</f>
        <v>0</v>
      </c>
    </row>
    <row r="2645" spans="1:5">
      <c r="A2645" s="18">
        <v>3643</v>
      </c>
      <c r="B2645" s="186" t="s">
        <v>2775</v>
      </c>
      <c r="C2645" s="17" t="s">
        <v>101</v>
      </c>
      <c r="D2645" s="113">
        <f>IF(Table10[[#This Row],[Current Age]]&gt;19,"Men's",IF(E2645&gt;15,"U19",IF(E2645&gt;13,"U15",IF(E2645&gt;11,"U13",IF(E2645&gt;0,"U11",0)))))</f>
        <v>0</v>
      </c>
      <c r="E2645" s="113">
        <f>IFERROR(IF(Table10[[#This Row],[Year]]&gt;0,$E$1-Table10[[#This Row],[Year]],0),"")</f>
        <v>0</v>
      </c>
    </row>
    <row r="2646" spans="1:5">
      <c r="A2646" s="178">
        <v>3644</v>
      </c>
      <c r="B2646" s="185" t="s">
        <v>2776</v>
      </c>
      <c r="C2646" s="179" t="s">
        <v>149</v>
      </c>
      <c r="D2646" s="113">
        <f>IF(Table10[[#This Row],[Current Age]]&gt;19,"Men's",IF(E2646&gt;15,"U19",IF(E2646&gt;13,"U15",IF(E2646&gt;11,"U13",IF(E2646&gt;0,"U11",0)))))</f>
        <v>0</v>
      </c>
      <c r="E2646" s="113">
        <f>IFERROR(IF(Table10[[#This Row],[Year]]&gt;0,$E$1-Table10[[#This Row],[Year]],0),"")</f>
        <v>0</v>
      </c>
    </row>
    <row r="2647" spans="1:5">
      <c r="A2647" s="18">
        <v>3645</v>
      </c>
      <c r="B2647" s="186" t="s">
        <v>2777</v>
      </c>
      <c r="C2647" s="17" t="s">
        <v>149</v>
      </c>
      <c r="D2647" s="113">
        <f>IF(Table10[[#This Row],[Current Age]]&gt;19,"Men's",IF(E2647&gt;15,"U19",IF(E2647&gt;13,"U15",IF(E2647&gt;11,"U13",IF(E2647&gt;0,"U11",0)))))</f>
        <v>0</v>
      </c>
      <c r="E2647" s="113">
        <f>IFERROR(IF(Table10[[#This Row],[Year]]&gt;0,$E$1-Table10[[#This Row],[Year]],0),"")</f>
        <v>0</v>
      </c>
    </row>
    <row r="2648" spans="1:5">
      <c r="A2648" s="178">
        <v>3646</v>
      </c>
      <c r="B2648" s="185" t="s">
        <v>2778</v>
      </c>
      <c r="C2648" s="179" t="s">
        <v>149</v>
      </c>
      <c r="D2648" s="113">
        <f>IF(Table10[[#This Row],[Current Age]]&gt;19,"Men's",IF(E2648&gt;15,"U19",IF(E2648&gt;13,"U15",IF(E2648&gt;11,"U13",IF(E2648&gt;0,"U11",0)))))</f>
        <v>0</v>
      </c>
      <c r="E2648" s="113">
        <f>IFERROR(IF(Table10[[#This Row],[Year]]&gt;0,$E$1-Table10[[#This Row],[Year]],0),"")</f>
        <v>0</v>
      </c>
    </row>
    <row r="2649" spans="1:5">
      <c r="A2649" s="18">
        <v>3647</v>
      </c>
      <c r="B2649" s="186" t="s">
        <v>2779</v>
      </c>
      <c r="C2649" s="17" t="s">
        <v>149</v>
      </c>
      <c r="D2649" s="113">
        <f>IF(Table10[[#This Row],[Current Age]]&gt;19,"Men's",IF(E2649&gt;15,"U19",IF(E2649&gt;13,"U15",IF(E2649&gt;11,"U13",IF(E2649&gt;0,"U11",0)))))</f>
        <v>0</v>
      </c>
      <c r="E2649" s="113">
        <f>IFERROR(IF(Table10[[#This Row],[Year]]&gt;0,$E$1-Table10[[#This Row],[Year]],0),"")</f>
        <v>0</v>
      </c>
    </row>
    <row r="2650" spans="1:5">
      <c r="A2650" s="178">
        <v>3648</v>
      </c>
      <c r="B2650" s="185" t="s">
        <v>2780</v>
      </c>
      <c r="C2650" s="179" t="s">
        <v>149</v>
      </c>
      <c r="D2650" s="113">
        <f>IF(Table10[[#This Row],[Current Age]]&gt;19,"Men's",IF(E2650&gt;15,"U19",IF(E2650&gt;13,"U15",IF(E2650&gt;11,"U13",IF(E2650&gt;0,"U11",0)))))</f>
        <v>0</v>
      </c>
      <c r="E2650" s="113">
        <f>IFERROR(IF(Table10[[#This Row],[Year]]&gt;0,$E$1-Table10[[#This Row],[Year]],0),"")</f>
        <v>0</v>
      </c>
    </row>
    <row r="2651" spans="1:5">
      <c r="A2651" s="18">
        <v>3649</v>
      </c>
      <c r="B2651" s="186" t="s">
        <v>2781</v>
      </c>
      <c r="C2651" s="17" t="s">
        <v>149</v>
      </c>
      <c r="D2651" s="113">
        <f>IF(Table10[[#This Row],[Current Age]]&gt;19,"Men's",IF(E2651&gt;15,"U19",IF(E2651&gt;13,"U15",IF(E2651&gt;11,"U13",IF(E2651&gt;0,"U11",0)))))</f>
        <v>0</v>
      </c>
      <c r="E2651" s="113">
        <f>IFERROR(IF(Table10[[#This Row],[Year]]&gt;0,$E$1-Table10[[#This Row],[Year]],0),"")</f>
        <v>0</v>
      </c>
    </row>
    <row r="2652" spans="1:5">
      <c r="A2652" s="178">
        <v>3650</v>
      </c>
      <c r="B2652" s="185" t="s">
        <v>2782</v>
      </c>
      <c r="C2652" s="179" t="s">
        <v>149</v>
      </c>
      <c r="D2652" s="113">
        <f>IF(Table10[[#This Row],[Current Age]]&gt;19,"Men's",IF(E2652&gt;15,"U19",IF(E2652&gt;13,"U15",IF(E2652&gt;11,"U13",IF(E2652&gt;0,"U11",0)))))</f>
        <v>0</v>
      </c>
      <c r="E2652" s="113">
        <f>IFERROR(IF(Table10[[#This Row],[Year]]&gt;0,$E$1-Table10[[#This Row],[Year]],0),"")</f>
        <v>0</v>
      </c>
    </row>
    <row r="2653" spans="1:5">
      <c r="A2653" s="18">
        <v>3651</v>
      </c>
      <c r="B2653" s="186" t="s">
        <v>2783</v>
      </c>
      <c r="C2653" s="17" t="s">
        <v>149</v>
      </c>
      <c r="D2653" s="113">
        <f>IF(Table10[[#This Row],[Current Age]]&gt;19,"Men's",IF(E2653&gt;15,"U19",IF(E2653&gt;13,"U15",IF(E2653&gt;11,"U13",IF(E2653&gt;0,"U11",0)))))</f>
        <v>0</v>
      </c>
      <c r="E2653" s="113">
        <f>IFERROR(IF(Table10[[#This Row],[Year]]&gt;0,$E$1-Table10[[#This Row],[Year]],0),"")</f>
        <v>0</v>
      </c>
    </row>
    <row r="2654" spans="1:5">
      <c r="A2654" s="178">
        <v>3652</v>
      </c>
      <c r="B2654" s="185" t="s">
        <v>2784</v>
      </c>
      <c r="C2654" s="179" t="s">
        <v>149</v>
      </c>
      <c r="D2654" s="113">
        <f>IF(Table10[[#This Row],[Current Age]]&gt;19,"Men's",IF(E2654&gt;15,"U19",IF(E2654&gt;13,"U15",IF(E2654&gt;11,"U13",IF(E2654&gt;0,"U11",0)))))</f>
        <v>0</v>
      </c>
      <c r="E2654" s="113">
        <f>IFERROR(IF(Table10[[#This Row],[Year]]&gt;0,$E$1-Table10[[#This Row],[Year]],0),"")</f>
        <v>0</v>
      </c>
    </row>
    <row r="2655" spans="1:5">
      <c r="A2655" s="18">
        <v>3653</v>
      </c>
      <c r="B2655" s="186" t="s">
        <v>2785</v>
      </c>
      <c r="C2655" s="17" t="s">
        <v>149</v>
      </c>
      <c r="D2655" s="113">
        <f>IF(Table10[[#This Row],[Current Age]]&gt;19,"Men's",IF(E2655&gt;15,"U19",IF(E2655&gt;13,"U15",IF(E2655&gt;11,"U13",IF(E2655&gt;0,"U11",0)))))</f>
        <v>0</v>
      </c>
      <c r="E2655" s="113">
        <f>IFERROR(IF(Table10[[#This Row],[Year]]&gt;0,$E$1-Table10[[#This Row],[Year]],0),"")</f>
        <v>0</v>
      </c>
    </row>
    <row r="2656" spans="1:5">
      <c r="A2656" s="178">
        <v>3654</v>
      </c>
      <c r="B2656" s="185" t="s">
        <v>2786</v>
      </c>
      <c r="C2656" s="179" t="s">
        <v>149</v>
      </c>
      <c r="D2656" s="113">
        <f>IF(Table10[[#This Row],[Current Age]]&gt;19,"Men's",IF(E2656&gt;15,"U19",IF(E2656&gt;13,"U15",IF(E2656&gt;11,"U13",IF(E2656&gt;0,"U11",0)))))</f>
        <v>0</v>
      </c>
      <c r="E2656" s="113">
        <f>IFERROR(IF(Table10[[#This Row],[Year]]&gt;0,$E$1-Table10[[#This Row],[Year]],0),"")</f>
        <v>0</v>
      </c>
    </row>
    <row r="2657" spans="1:5">
      <c r="A2657" s="18">
        <v>3655</v>
      </c>
      <c r="B2657" s="186" t="s">
        <v>2787</v>
      </c>
      <c r="C2657" s="17" t="s">
        <v>149</v>
      </c>
      <c r="D2657" s="113">
        <f>IF(Table10[[#This Row],[Current Age]]&gt;19,"Men's",IF(E2657&gt;15,"U19",IF(E2657&gt;13,"U15",IF(E2657&gt;11,"U13",IF(E2657&gt;0,"U11",0)))))</f>
        <v>0</v>
      </c>
      <c r="E2657" s="113">
        <f>IFERROR(IF(Table10[[#This Row],[Year]]&gt;0,$E$1-Table10[[#This Row],[Year]],0),"")</f>
        <v>0</v>
      </c>
    </row>
    <row r="2658" spans="1:5">
      <c r="A2658" s="178">
        <v>3656</v>
      </c>
      <c r="B2658" s="185" t="s">
        <v>2788</v>
      </c>
      <c r="C2658" s="179" t="s">
        <v>149</v>
      </c>
      <c r="D2658" s="113">
        <f>IF(Table10[[#This Row],[Current Age]]&gt;19,"Men's",IF(E2658&gt;15,"U19",IF(E2658&gt;13,"U15",IF(E2658&gt;11,"U13",IF(E2658&gt;0,"U11",0)))))</f>
        <v>0</v>
      </c>
      <c r="E2658" s="113">
        <f>IFERROR(IF(Table10[[#This Row],[Year]]&gt;0,$E$1-Table10[[#This Row],[Year]],0),"")</f>
        <v>0</v>
      </c>
    </row>
    <row r="2659" spans="1:5">
      <c r="A2659" s="18">
        <v>3657</v>
      </c>
      <c r="B2659" s="186" t="s">
        <v>2789</v>
      </c>
      <c r="C2659" s="17" t="s">
        <v>149</v>
      </c>
      <c r="D2659" s="113">
        <f>IF(Table10[[#This Row],[Current Age]]&gt;19,"Men's",IF(E2659&gt;15,"U19",IF(E2659&gt;13,"U15",IF(E2659&gt;11,"U13",IF(E2659&gt;0,"U11",0)))))</f>
        <v>0</v>
      </c>
      <c r="E2659" s="113">
        <f>IFERROR(IF(Table10[[#This Row],[Year]]&gt;0,$E$1-Table10[[#This Row],[Year]],0),"")</f>
        <v>0</v>
      </c>
    </row>
    <row r="2660" spans="1:5">
      <c r="A2660" s="178">
        <v>3658</v>
      </c>
      <c r="B2660" s="185" t="s">
        <v>2790</v>
      </c>
      <c r="C2660" s="179" t="s">
        <v>149</v>
      </c>
      <c r="D2660" s="113">
        <f>IF(Table10[[#This Row],[Current Age]]&gt;19,"Men's",IF(E2660&gt;15,"U19",IF(E2660&gt;13,"U15",IF(E2660&gt;11,"U13",IF(E2660&gt;0,"U11",0)))))</f>
        <v>0</v>
      </c>
      <c r="E2660" s="113">
        <f>IFERROR(IF(Table10[[#This Row],[Year]]&gt;0,$E$1-Table10[[#This Row],[Year]],0),"")</f>
        <v>0</v>
      </c>
    </row>
    <row r="2661" spans="1:5">
      <c r="A2661" s="18">
        <v>3659</v>
      </c>
      <c r="B2661" s="186" t="s">
        <v>2791</v>
      </c>
      <c r="C2661" s="17" t="s">
        <v>149</v>
      </c>
      <c r="D2661" s="113">
        <f>IF(Table10[[#This Row],[Current Age]]&gt;19,"Men's",IF(E2661&gt;15,"U19",IF(E2661&gt;13,"U15",IF(E2661&gt;11,"U13",IF(E2661&gt;0,"U11",0)))))</f>
        <v>0</v>
      </c>
      <c r="E2661" s="113">
        <f>IFERROR(IF(Table10[[#This Row],[Year]]&gt;0,$E$1-Table10[[#This Row],[Year]],0),"")</f>
        <v>0</v>
      </c>
    </row>
    <row r="2662" spans="1:5">
      <c r="A2662" s="178">
        <v>3660</v>
      </c>
      <c r="B2662" s="185" t="s">
        <v>2792</v>
      </c>
      <c r="C2662" s="179" t="s">
        <v>149</v>
      </c>
      <c r="D2662" s="113">
        <f>IF(Table10[[#This Row],[Current Age]]&gt;19,"Men's",IF(E2662&gt;15,"U19",IF(E2662&gt;13,"U15",IF(E2662&gt;11,"U13",IF(E2662&gt;0,"U11",0)))))</f>
        <v>0</v>
      </c>
      <c r="E2662" s="113">
        <f>IFERROR(IF(Table10[[#This Row],[Year]]&gt;0,$E$1-Table10[[#This Row],[Year]],0),"")</f>
        <v>0</v>
      </c>
    </row>
    <row r="2663" spans="1:5">
      <c r="A2663" s="18">
        <v>3661</v>
      </c>
      <c r="B2663" s="186" t="s">
        <v>2793</v>
      </c>
      <c r="C2663" s="17" t="s">
        <v>149</v>
      </c>
      <c r="D2663" s="113">
        <f>IF(Table10[[#This Row],[Current Age]]&gt;19,"Men's",IF(E2663&gt;15,"U19",IF(E2663&gt;13,"U15",IF(E2663&gt;11,"U13",IF(E2663&gt;0,"U11",0)))))</f>
        <v>0</v>
      </c>
      <c r="E2663" s="113">
        <f>IFERROR(IF(Table10[[#This Row],[Year]]&gt;0,$E$1-Table10[[#This Row],[Year]],0),"")</f>
        <v>0</v>
      </c>
    </row>
    <row r="2664" spans="1:5">
      <c r="A2664" s="178">
        <v>3662</v>
      </c>
      <c r="B2664" s="185" t="s">
        <v>2794</v>
      </c>
      <c r="C2664" s="179" t="s">
        <v>149</v>
      </c>
      <c r="D2664" s="113">
        <f>IF(Table10[[#This Row],[Current Age]]&gt;19,"Men's",IF(E2664&gt;15,"U19",IF(E2664&gt;13,"U15",IF(E2664&gt;11,"U13",IF(E2664&gt;0,"U11",0)))))</f>
        <v>0</v>
      </c>
      <c r="E2664" s="113">
        <f>IFERROR(IF(Table10[[#This Row],[Year]]&gt;0,$E$1-Table10[[#This Row],[Year]],0),"")</f>
        <v>0</v>
      </c>
    </row>
    <row r="2665" spans="1:5">
      <c r="A2665" s="18">
        <v>3663</v>
      </c>
      <c r="B2665" s="186" t="s">
        <v>2795</v>
      </c>
      <c r="C2665" s="17" t="s">
        <v>149</v>
      </c>
      <c r="D2665" s="113">
        <f>IF(Table10[[#This Row],[Current Age]]&gt;19,"Men's",IF(E2665&gt;15,"U19",IF(E2665&gt;13,"U15",IF(E2665&gt;11,"U13",IF(E2665&gt;0,"U11",0)))))</f>
        <v>0</v>
      </c>
      <c r="E2665" s="113">
        <f>IFERROR(IF(Table10[[#This Row],[Year]]&gt;0,$E$1-Table10[[#This Row],[Year]],0),"")</f>
        <v>0</v>
      </c>
    </row>
    <row r="2666" spans="1:5">
      <c r="A2666" s="178">
        <v>3664</v>
      </c>
      <c r="B2666" s="185" t="s">
        <v>2796</v>
      </c>
      <c r="C2666" s="179" t="s">
        <v>149</v>
      </c>
      <c r="D2666" s="113">
        <f>IF(Table10[[#This Row],[Current Age]]&gt;19,"Men's",IF(E2666&gt;15,"U19",IF(E2666&gt;13,"U15",IF(E2666&gt;11,"U13",IF(E2666&gt;0,"U11",0)))))</f>
        <v>0</v>
      </c>
      <c r="E2666" s="113">
        <f>IFERROR(IF(Table10[[#This Row],[Year]]&gt;0,$E$1-Table10[[#This Row],[Year]],0),"")</f>
        <v>0</v>
      </c>
    </row>
    <row r="2667" spans="1:5">
      <c r="A2667" s="18">
        <v>3665</v>
      </c>
      <c r="B2667" s="186" t="s">
        <v>2797</v>
      </c>
      <c r="C2667" s="17" t="s">
        <v>149</v>
      </c>
      <c r="D2667" s="113">
        <f>IF(Table10[[#This Row],[Current Age]]&gt;19,"Men's",IF(E2667&gt;15,"U19",IF(E2667&gt;13,"U15",IF(E2667&gt;11,"U13",IF(E2667&gt;0,"U11",0)))))</f>
        <v>0</v>
      </c>
      <c r="E2667" s="113">
        <f>IFERROR(IF(Table10[[#This Row],[Year]]&gt;0,$E$1-Table10[[#This Row],[Year]],0),"")</f>
        <v>0</v>
      </c>
    </row>
    <row r="2668" spans="1:5">
      <c r="A2668" s="178">
        <v>3666</v>
      </c>
      <c r="B2668" s="185" t="s">
        <v>2798</v>
      </c>
      <c r="C2668" s="179" t="s">
        <v>149</v>
      </c>
      <c r="D2668" s="113">
        <f>IF(Table10[[#This Row],[Current Age]]&gt;19,"Men's",IF(E2668&gt;15,"U19",IF(E2668&gt;13,"U15",IF(E2668&gt;11,"U13",IF(E2668&gt;0,"U11",0)))))</f>
        <v>0</v>
      </c>
      <c r="E2668" s="113">
        <f>IFERROR(IF(Table10[[#This Row],[Year]]&gt;0,$E$1-Table10[[#This Row],[Year]],0),"")</f>
        <v>0</v>
      </c>
    </row>
    <row r="2669" spans="1:5">
      <c r="A2669" s="18">
        <v>3667</v>
      </c>
      <c r="B2669" s="186" t="s">
        <v>2799</v>
      </c>
      <c r="C2669" s="17" t="s">
        <v>149</v>
      </c>
      <c r="D2669" s="113">
        <f>IF(Table10[[#This Row],[Current Age]]&gt;19,"Men's",IF(E2669&gt;15,"U19",IF(E2669&gt;13,"U15",IF(E2669&gt;11,"U13",IF(E2669&gt;0,"U11",0)))))</f>
        <v>0</v>
      </c>
      <c r="E2669" s="113">
        <f>IFERROR(IF(Table10[[#This Row],[Year]]&gt;0,$E$1-Table10[[#This Row],[Year]],0),"")</f>
        <v>0</v>
      </c>
    </row>
    <row r="2670" spans="1:5">
      <c r="A2670" s="178">
        <v>3668</v>
      </c>
      <c r="B2670" s="185" t="s">
        <v>2800</v>
      </c>
      <c r="C2670" s="179" t="s">
        <v>149</v>
      </c>
      <c r="D2670" s="113">
        <f>IF(Table10[[#This Row],[Current Age]]&gt;19,"Men's",IF(E2670&gt;15,"U19",IF(E2670&gt;13,"U15",IF(E2670&gt;11,"U13",IF(E2670&gt;0,"U11",0)))))</f>
        <v>0</v>
      </c>
      <c r="E2670" s="113">
        <f>IFERROR(IF(Table10[[#This Row],[Year]]&gt;0,$E$1-Table10[[#This Row],[Year]],0),"")</f>
        <v>0</v>
      </c>
    </row>
    <row r="2671" spans="1:5">
      <c r="A2671" s="18">
        <v>3669</v>
      </c>
      <c r="B2671" s="186" t="s">
        <v>2801</v>
      </c>
      <c r="C2671" s="17" t="s">
        <v>149</v>
      </c>
      <c r="D2671" s="113">
        <f>IF(Table10[[#This Row],[Current Age]]&gt;19,"Men's",IF(E2671&gt;15,"U19",IF(E2671&gt;13,"U15",IF(E2671&gt;11,"U13",IF(E2671&gt;0,"U11",0)))))</f>
        <v>0</v>
      </c>
      <c r="E2671" s="113">
        <f>IFERROR(IF(Table10[[#This Row],[Year]]&gt;0,$E$1-Table10[[#This Row],[Year]],0),"")</f>
        <v>0</v>
      </c>
    </row>
    <row r="2672" spans="1:5">
      <c r="A2672" s="178">
        <v>3670</v>
      </c>
      <c r="B2672" s="185" t="s">
        <v>2802</v>
      </c>
      <c r="C2672" s="179" t="s">
        <v>149</v>
      </c>
      <c r="D2672" s="113">
        <f>IF(Table10[[#This Row],[Current Age]]&gt;19,"Men's",IF(E2672&gt;15,"U19",IF(E2672&gt;13,"U15",IF(E2672&gt;11,"U13",IF(E2672&gt;0,"U11",0)))))</f>
        <v>0</v>
      </c>
      <c r="E2672" s="113">
        <f>IFERROR(IF(Table10[[#This Row],[Year]]&gt;0,$E$1-Table10[[#This Row],[Year]],0),"")</f>
        <v>0</v>
      </c>
    </row>
    <row r="2673" spans="1:8">
      <c r="A2673" s="18">
        <v>3671</v>
      </c>
      <c r="B2673" s="186" t="s">
        <v>2803</v>
      </c>
      <c r="C2673" s="17" t="s">
        <v>210</v>
      </c>
      <c r="D2673" s="113">
        <f>IF(Table10[[#This Row],[Current Age]]&gt;19,"Men's",IF(E2673&gt;15,"U19",IF(E2673&gt;13,"U15",IF(E2673&gt;11,"U13",IF(E2673&gt;0,"U11",0)))))</f>
        <v>0</v>
      </c>
      <c r="E2673" s="113">
        <f>IFERROR(IF(Table10[[#This Row],[Year]]&gt;0,$E$1-Table10[[#This Row],[Year]],0),"")</f>
        <v>0</v>
      </c>
    </row>
    <row r="2674" spans="1:8">
      <c r="A2674" s="178">
        <v>3672</v>
      </c>
      <c r="B2674" s="185" t="s">
        <v>2804</v>
      </c>
      <c r="C2674" s="179" t="s">
        <v>210</v>
      </c>
      <c r="D2674" s="113">
        <f>IF(Table10[[#This Row],[Current Age]]&gt;19,"Men's",IF(E2674&gt;15,"U19",IF(E2674&gt;13,"U15",IF(E2674&gt;11,"U13",IF(E2674&gt;0,"U11",0)))))</f>
        <v>0</v>
      </c>
      <c r="E2674" s="113">
        <f>IFERROR(IF(Table10[[#This Row],[Year]]&gt;0,$E$1-Table10[[#This Row],[Year]],0),"")</f>
        <v>0</v>
      </c>
    </row>
    <row r="2675" spans="1:8">
      <c r="A2675" s="18">
        <v>3673</v>
      </c>
      <c r="B2675" s="186" t="s">
        <v>2805</v>
      </c>
      <c r="C2675" s="17" t="s">
        <v>210</v>
      </c>
      <c r="D2675" s="113">
        <f>IF(Table10[[#This Row],[Current Age]]&gt;19,"Men's",IF(E2675&gt;15,"U19",IF(E2675&gt;13,"U15",IF(E2675&gt;11,"U13",IF(E2675&gt;0,"U11",0)))))</f>
        <v>0</v>
      </c>
      <c r="E2675" s="113">
        <f>IFERROR(IF(Table10[[#This Row],[Year]]&gt;0,$E$1-Table10[[#This Row],[Year]],0),"")</f>
        <v>0</v>
      </c>
    </row>
    <row r="2676" spans="1:8">
      <c r="A2676" s="178">
        <v>3674</v>
      </c>
      <c r="B2676" s="185" t="s">
        <v>2806</v>
      </c>
      <c r="C2676" s="179" t="s">
        <v>210</v>
      </c>
      <c r="D2676" s="113">
        <f>IF(Table10[[#This Row],[Current Age]]&gt;19,"Men's",IF(E2676&gt;15,"U19",IF(E2676&gt;13,"U15",IF(E2676&gt;11,"U13",IF(E2676&gt;0,"U11",0)))))</f>
        <v>0</v>
      </c>
      <c r="E2676" s="113">
        <f>IFERROR(IF(Table10[[#This Row],[Year]]&gt;0,$E$1-Table10[[#This Row],[Year]],0),"")</f>
        <v>0</v>
      </c>
    </row>
    <row r="2677" spans="1:8">
      <c r="A2677" s="18">
        <v>3675</v>
      </c>
      <c r="B2677" s="186" t="s">
        <v>2807</v>
      </c>
      <c r="C2677" s="17" t="s">
        <v>101</v>
      </c>
      <c r="D2677" s="113">
        <f>IF(Table10[[#This Row],[Current Age]]&gt;19,"Men's",IF(E2677&gt;15,"U19",IF(E2677&gt;13,"U15",IF(E2677&gt;11,"U13",IF(E2677&gt;0,"U11",0)))))</f>
        <v>0</v>
      </c>
      <c r="E2677" s="113">
        <f>IFERROR(IF(Table10[[#This Row],[Year]]&gt;0,$E$1-Table10[[#This Row],[Year]],0),"")</f>
        <v>0</v>
      </c>
    </row>
    <row r="2678" spans="1:8">
      <c r="A2678" s="178">
        <v>3676</v>
      </c>
      <c r="B2678" s="185" t="s">
        <v>2808</v>
      </c>
      <c r="C2678" s="179" t="s">
        <v>101</v>
      </c>
      <c r="D2678" s="113">
        <f>IF(Table10[[#This Row],[Current Age]]&gt;19,"Men's",IF(E2678&gt;15,"U19",IF(E2678&gt;13,"U15",IF(E2678&gt;11,"U13",IF(E2678&gt;0,"U11",0)))))</f>
        <v>0</v>
      </c>
      <c r="E2678" s="113">
        <f>IFERROR(IF(Table10[[#This Row],[Year]]&gt;0,$E$1-Table10[[#This Row],[Year]],0),"")</f>
        <v>0</v>
      </c>
    </row>
    <row r="2679" spans="1:8">
      <c r="A2679" s="18">
        <v>3677</v>
      </c>
      <c r="B2679" s="186" t="s">
        <v>2809</v>
      </c>
      <c r="C2679" s="17" t="s">
        <v>101</v>
      </c>
      <c r="D2679" s="113">
        <f>IF(Table10[[#This Row],[Current Age]]&gt;19,"Men's",IF(E2679&gt;15,"U19",IF(E2679&gt;13,"U15",IF(E2679&gt;11,"U13",IF(E2679&gt;0,"U11",0)))))</f>
        <v>0</v>
      </c>
      <c r="E2679" s="113">
        <f>IFERROR(IF(Table10[[#This Row],[Year]]&gt;0,$E$1-Table10[[#This Row],[Year]],0),"")</f>
        <v>0</v>
      </c>
    </row>
    <row r="2680" spans="1:8">
      <c r="A2680" s="178">
        <v>3678</v>
      </c>
      <c r="B2680" s="185" t="s">
        <v>2810</v>
      </c>
      <c r="C2680" s="179" t="s">
        <v>25</v>
      </c>
      <c r="D2680" s="113">
        <f>IF(Table10[[#This Row],[Current Age]]&gt;19,"Men's",IF(E2680&gt;15,"U19",IF(E2680&gt;13,"U15",IF(E2680&gt;11,"U13",IF(E2680&gt;0,"U11",0)))))</f>
        <v>0</v>
      </c>
      <c r="E2680" s="113">
        <f>IFERROR(IF(Table10[[#This Row],[Year]]&gt;0,$E$1-Table10[[#This Row],[Year]],0),"")</f>
        <v>0</v>
      </c>
    </row>
    <row r="2681" spans="1:8">
      <c r="A2681" s="18">
        <v>3679</v>
      </c>
      <c r="B2681" s="186" t="s">
        <v>2811</v>
      </c>
      <c r="C2681" s="17" t="s">
        <v>210</v>
      </c>
      <c r="D2681" s="113">
        <f>IF(Table10[[#This Row],[Current Age]]&gt;19,"Men's",IF(E2681&gt;15,"U19",IF(E2681&gt;13,"U15",IF(E2681&gt;11,"U13",IF(E2681&gt;0,"U11",0)))))</f>
        <v>0</v>
      </c>
      <c r="E2681" s="113">
        <f>IFERROR(IF(Table10[[#This Row],[Year]]&gt;0,$E$1-Table10[[#This Row],[Year]],0),"")</f>
        <v>0</v>
      </c>
    </row>
    <row r="2682" spans="1:8">
      <c r="A2682" s="178">
        <v>3680</v>
      </c>
      <c r="B2682" s="185" t="s">
        <v>2812</v>
      </c>
      <c r="C2682" s="179" t="s">
        <v>210</v>
      </c>
      <c r="D2682" s="113">
        <f>IF(Table10[[#This Row],[Current Age]]&gt;19,"Men's",IF(E2682&gt;15,"U19",IF(E2682&gt;13,"U15",IF(E2682&gt;11,"U13",IF(E2682&gt;0,"U11",0)))))</f>
        <v>0</v>
      </c>
      <c r="E2682" s="113">
        <f>IFERROR(IF(Table10[[#This Row],[Year]]&gt;0,$E$1-Table10[[#This Row],[Year]],0),"")</f>
        <v>0</v>
      </c>
    </row>
    <row r="2683" spans="1:8">
      <c r="A2683" s="18">
        <v>3681</v>
      </c>
      <c r="B2683" s="186" t="s">
        <v>2813</v>
      </c>
      <c r="C2683" s="17" t="s">
        <v>210</v>
      </c>
      <c r="D2683" s="113">
        <f>IF(Table10[[#This Row],[Current Age]]&gt;19,"Men's",IF(E2683&gt;15,"U19",IF(E2683&gt;13,"U15",IF(E2683&gt;11,"U13",IF(E2683&gt;0,"U11",0)))))</f>
        <v>0</v>
      </c>
      <c r="E2683" s="113">
        <f>IFERROR(IF(Table10[[#This Row],[Year]]&gt;0,$E$1-Table10[[#This Row],[Year]],0),"")</f>
        <v>0</v>
      </c>
    </row>
    <row r="2684" spans="1:8">
      <c r="A2684" s="178">
        <v>3682</v>
      </c>
      <c r="B2684" s="185" t="s">
        <v>2814</v>
      </c>
      <c r="C2684" s="179" t="s">
        <v>210</v>
      </c>
      <c r="D2684" s="113">
        <f>IF(Table10[[#This Row],[Current Age]]&gt;19,"Men's",IF(E2684&gt;15,"U19",IF(E2684&gt;13,"U15",IF(E2684&gt;11,"U13",IF(E2684&gt;0,"U11",0)))))</f>
        <v>0</v>
      </c>
      <c r="E2684" s="113">
        <f>IFERROR(IF(Table10[[#This Row],[Year]]&gt;0,$E$1-Table10[[#This Row],[Year]],0),"")</f>
        <v>0</v>
      </c>
    </row>
    <row r="2685" spans="1:8">
      <c r="A2685" s="18">
        <v>3683</v>
      </c>
      <c r="B2685" s="186" t="s">
        <v>2815</v>
      </c>
      <c r="C2685" s="17" t="s">
        <v>210</v>
      </c>
      <c r="D2685" s="113">
        <f>IF(Table10[[#This Row],[Current Age]]&gt;19,"Men's",IF(E2685&gt;15,"U19",IF(E2685&gt;13,"U15",IF(E2685&gt;11,"U13",IF(E2685&gt;0,"U11",0)))))</f>
        <v>0</v>
      </c>
      <c r="E2685" s="113">
        <f>IFERROR(IF(Table10[[#This Row],[Year]]&gt;0,$E$1-Table10[[#This Row],[Year]],0),"")</f>
        <v>0</v>
      </c>
    </row>
    <row r="2686" spans="1:8">
      <c r="A2686" s="178">
        <v>3684</v>
      </c>
      <c r="B2686" s="185" t="s">
        <v>2816</v>
      </c>
      <c r="C2686" s="179" t="s">
        <v>210</v>
      </c>
      <c r="D2686" s="113">
        <f>IF(Table10[[#This Row],[Current Age]]&gt;19,"Men's",IF(E2686&gt;15,"U19",IF(E2686&gt;13,"U15",IF(E2686&gt;11,"U13",IF(E2686&gt;0,"U11",0)))))</f>
        <v>0</v>
      </c>
      <c r="E2686" s="113">
        <f>IFERROR(IF(Table10[[#This Row],[Year]]&gt;0,$E$1-Table10[[#This Row],[Year]],0),"")</f>
        <v>0</v>
      </c>
    </row>
    <row r="2687" spans="1:8">
      <c r="A2687" s="18">
        <v>3685</v>
      </c>
      <c r="B2687" s="186" t="s">
        <v>2817</v>
      </c>
      <c r="C2687" s="17" t="s">
        <v>210</v>
      </c>
      <c r="D2687" s="113">
        <f>IF(Table10[[#This Row],[Current Age]]&gt;19,"Men's",IF(E2687&gt;15,"U19",IF(E2687&gt;13,"U15",IF(E2687&gt;11,"U13",IF(E2687&gt;0,"U11",0)))))</f>
        <v>0</v>
      </c>
      <c r="E2687" s="113">
        <f>IFERROR(IF(Table10[[#This Row],[Year]]&gt;0,$E$1-Table10[[#This Row],[Year]],0),"")</f>
        <v>0</v>
      </c>
    </row>
    <row r="2688" spans="1:8">
      <c r="A2688" s="178">
        <v>3686</v>
      </c>
      <c r="B2688" s="185" t="s">
        <v>2818</v>
      </c>
      <c r="C2688" s="179" t="s">
        <v>160</v>
      </c>
      <c r="D2688" s="113" t="str">
        <f>IF(Table10[[#This Row],[Current Age]]&gt;19,"Men's",IF(E2688&gt;15,"U19",IF(E2688&gt;13,"U15",IF(E2688&gt;11,"U13",IF(E2688&gt;0,"U11",0)))))</f>
        <v>Men's</v>
      </c>
      <c r="E2688" s="113">
        <f>IFERROR(IF(Table10[[#This Row],[Year]]&gt;0,$E$1-Table10[[#This Row],[Year]],0),"")</f>
        <v>28</v>
      </c>
      <c r="F2688" s="113">
        <v>1997</v>
      </c>
      <c r="G2688" s="113">
        <v>7</v>
      </c>
      <c r="H2688" s="113">
        <v>13</v>
      </c>
    </row>
    <row r="2689" spans="1:8">
      <c r="A2689" s="18">
        <v>3687</v>
      </c>
      <c r="B2689" s="186" t="s">
        <v>2819</v>
      </c>
      <c r="C2689" s="17" t="s">
        <v>160</v>
      </c>
      <c r="D2689" s="113" t="str">
        <f>IF(Table10[[#This Row],[Current Age]]&gt;19,"Men's",IF(E2689&gt;15,"U19",IF(E2689&gt;13,"U15",IF(E2689&gt;11,"U13",IF(E2689&gt;0,"U11",0)))))</f>
        <v>U19</v>
      </c>
      <c r="E2689" s="113">
        <f>IFERROR(IF(Table10[[#This Row],[Year]]&gt;0,$E$1-Table10[[#This Row],[Year]],0),"")</f>
        <v>19</v>
      </c>
      <c r="F2689" s="113">
        <v>2006</v>
      </c>
      <c r="G2689" s="113">
        <v>8</v>
      </c>
      <c r="H2689" s="113">
        <v>8</v>
      </c>
    </row>
    <row r="2690" spans="1:8">
      <c r="A2690" s="178">
        <v>3688</v>
      </c>
      <c r="B2690" s="185" t="s">
        <v>2820</v>
      </c>
      <c r="C2690" s="179" t="s">
        <v>2520</v>
      </c>
      <c r="D2690" s="113" t="str">
        <f>IF(Table10[[#This Row],[Current Age]]&gt;19,"Men's",IF(E2690&gt;15,"U19",IF(E2690&gt;13,"U15",IF(E2690&gt;11,"U13",IF(E2690&gt;0,"U11",0)))))</f>
        <v>U19</v>
      </c>
      <c r="E2690" s="113">
        <f>IFERROR(IF(Table10[[#This Row],[Year]]&gt;0,$E$1-Table10[[#This Row],[Year]],0),"")</f>
        <v>16</v>
      </c>
      <c r="F2690" s="113">
        <v>2009</v>
      </c>
      <c r="G2690" s="113">
        <v>2</v>
      </c>
      <c r="H2690" s="113">
        <v>18</v>
      </c>
    </row>
    <row r="2691" spans="1:8">
      <c r="A2691" s="18">
        <v>3689</v>
      </c>
      <c r="B2691" s="186" t="s">
        <v>2821</v>
      </c>
      <c r="C2691" s="17" t="s">
        <v>2520</v>
      </c>
      <c r="D2691" s="113" t="str">
        <f>IF(Table10[[#This Row],[Current Age]]&gt;19,"Men's",IF(E2691&gt;15,"U19",IF(E2691&gt;13,"U15",IF(E2691&gt;11,"U13",IF(E2691&gt;0,"U11",0)))))</f>
        <v>U19</v>
      </c>
      <c r="E2691" s="113">
        <f>IFERROR(IF(Table10[[#This Row],[Year]]&gt;0,$E$1-Table10[[#This Row],[Year]],0),"")</f>
        <v>16</v>
      </c>
      <c r="F2691" s="113">
        <v>2009</v>
      </c>
      <c r="G2691" s="113">
        <v>10</v>
      </c>
      <c r="H2691" s="113">
        <v>30</v>
      </c>
    </row>
    <row r="2692" spans="1:8">
      <c r="A2692" s="178">
        <v>3690</v>
      </c>
      <c r="B2692" s="185" t="s">
        <v>2822</v>
      </c>
      <c r="C2692" s="179" t="s">
        <v>2520</v>
      </c>
      <c r="D2692" s="113" t="str">
        <f>IF(Table10[[#This Row],[Current Age]]&gt;19,"Men's",IF(E2692&gt;15,"U19",IF(E2692&gt;13,"U15",IF(E2692&gt;11,"U13",IF(E2692&gt;0,"U11",0)))))</f>
        <v>U15</v>
      </c>
      <c r="E2692" s="113">
        <f>IFERROR(IF(Table10[[#This Row],[Year]]&gt;0,$E$1-Table10[[#This Row],[Year]],0),"")</f>
        <v>15</v>
      </c>
      <c r="F2692" s="113">
        <v>2010</v>
      </c>
      <c r="G2692" s="113">
        <v>7</v>
      </c>
      <c r="H2692" s="113">
        <v>2</v>
      </c>
    </row>
    <row r="2693" spans="1:8">
      <c r="A2693" s="18">
        <v>3691</v>
      </c>
      <c r="B2693" s="186" t="s">
        <v>2823</v>
      </c>
      <c r="C2693" s="17" t="s">
        <v>2520</v>
      </c>
      <c r="D2693" s="113" t="str">
        <f>IF(Table10[[#This Row],[Current Age]]&gt;19,"Men's",IF(E2693&gt;15,"U19",IF(E2693&gt;13,"U15",IF(E2693&gt;11,"U13",IF(E2693&gt;0,"U11",0)))))</f>
        <v>U15</v>
      </c>
      <c r="E2693" s="113">
        <f>IFERROR(IF(Table10[[#This Row],[Year]]&gt;0,$E$1-Table10[[#This Row],[Year]],0),"")</f>
        <v>15</v>
      </c>
      <c r="F2693" s="113">
        <v>2010</v>
      </c>
      <c r="G2693" s="113">
        <v>1</v>
      </c>
      <c r="H2693" s="113">
        <v>22</v>
      </c>
    </row>
    <row r="2694" spans="1:8">
      <c r="A2694" s="178">
        <v>3692</v>
      </c>
      <c r="B2694" s="185" t="s">
        <v>2824</v>
      </c>
      <c r="C2694" s="179" t="s">
        <v>2520</v>
      </c>
      <c r="D2694" s="113" t="str">
        <f>IF(Table10[[#This Row],[Current Age]]&gt;19,"Men's",IF(E2694&gt;15,"U19",IF(E2694&gt;13,"U15",IF(E2694&gt;11,"U13",IF(E2694&gt;0,"U11",0)))))</f>
        <v>U15</v>
      </c>
      <c r="E2694" s="113">
        <f>IFERROR(IF(Table10[[#This Row],[Year]]&gt;0,$E$1-Table10[[#This Row],[Year]],0),"")</f>
        <v>15</v>
      </c>
      <c r="F2694" s="113">
        <v>2010</v>
      </c>
      <c r="G2694" s="113">
        <v>9</v>
      </c>
      <c r="H2694" s="113">
        <v>23</v>
      </c>
    </row>
    <row r="2695" spans="1:8">
      <c r="A2695" s="18">
        <v>3693</v>
      </c>
      <c r="B2695" s="186" t="s">
        <v>2825</v>
      </c>
      <c r="C2695" s="17" t="s">
        <v>2520</v>
      </c>
      <c r="D2695" s="113" t="str">
        <f>IF(Table10[[#This Row],[Current Age]]&gt;19,"Men's",IF(E2695&gt;15,"U19",IF(E2695&gt;13,"U15",IF(E2695&gt;11,"U13",IF(E2695&gt;0,"U11",0)))))</f>
        <v>U13</v>
      </c>
      <c r="E2695" s="113">
        <f>IFERROR(IF(Table10[[#This Row],[Year]]&gt;0,$E$1-Table10[[#This Row],[Year]],0),"")</f>
        <v>13</v>
      </c>
      <c r="F2695" s="113">
        <v>2012</v>
      </c>
      <c r="G2695" s="113">
        <v>9</v>
      </c>
      <c r="H2695" s="113">
        <v>28</v>
      </c>
    </row>
    <row r="2696" spans="1:8">
      <c r="A2696" s="178">
        <v>3694</v>
      </c>
      <c r="B2696" s="185" t="s">
        <v>2826</v>
      </c>
      <c r="C2696" s="179" t="s">
        <v>2520</v>
      </c>
      <c r="D2696" s="113" t="str">
        <f>IF(Table10[[#This Row],[Current Age]]&gt;19,"Men's",IF(E2696&gt;15,"U19",IF(E2696&gt;13,"U15",IF(E2696&gt;11,"U13",IF(E2696&gt;0,"U11",0)))))</f>
        <v>U13</v>
      </c>
      <c r="E2696" s="113">
        <f>IFERROR(IF(Table10[[#This Row],[Year]]&gt;0,$E$1-Table10[[#This Row],[Year]],0),"")</f>
        <v>12</v>
      </c>
      <c r="F2696" s="113">
        <v>2013</v>
      </c>
      <c r="G2696" s="113">
        <v>100</v>
      </c>
      <c r="H2696" s="113">
        <v>10</v>
      </c>
    </row>
    <row r="2697" spans="1:8">
      <c r="A2697" s="18">
        <v>3695</v>
      </c>
      <c r="B2697" s="186" t="s">
        <v>2827</v>
      </c>
      <c r="C2697" s="17" t="s">
        <v>2520</v>
      </c>
      <c r="D2697" s="113" t="str">
        <f>IF(Table10[[#This Row],[Current Age]]&gt;19,"Men's",IF(E2697&gt;15,"U19",IF(E2697&gt;13,"U15",IF(E2697&gt;11,"U13",IF(E2697&gt;0,"U11",0)))))</f>
        <v>U13</v>
      </c>
      <c r="E2697" s="113">
        <f>IFERROR(IF(Table10[[#This Row],[Year]]&gt;0,$E$1-Table10[[#This Row],[Year]],0),"")</f>
        <v>12</v>
      </c>
      <c r="F2697" s="113">
        <v>2013</v>
      </c>
      <c r="G2697" s="113">
        <v>6</v>
      </c>
      <c r="H2697" s="113">
        <v>26</v>
      </c>
    </row>
    <row r="2698" spans="1:8">
      <c r="A2698" s="178">
        <v>3696</v>
      </c>
      <c r="B2698" s="185" t="s">
        <v>2828</v>
      </c>
      <c r="C2698" s="179" t="s">
        <v>2520</v>
      </c>
      <c r="D2698" s="113" t="str">
        <f>IF(Table10[[#This Row],[Current Age]]&gt;19,"Men's",IF(E2698&gt;15,"U19",IF(E2698&gt;13,"U15",IF(E2698&gt;11,"U13",IF(E2698&gt;0,"U11",0)))))</f>
        <v>U13</v>
      </c>
      <c r="E2698" s="113">
        <f>IFERROR(IF(Table10[[#This Row],[Year]]&gt;0,$E$1-Table10[[#This Row],[Year]],0),"")</f>
        <v>13</v>
      </c>
      <c r="F2698" s="113">
        <v>2012</v>
      </c>
      <c r="G2698" s="113">
        <v>1</v>
      </c>
      <c r="H2698" s="113">
        <v>27</v>
      </c>
    </row>
    <row r="2699" spans="1:8">
      <c r="A2699" s="18">
        <v>3697</v>
      </c>
      <c r="B2699" s="186" t="s">
        <v>2829</v>
      </c>
      <c r="C2699" s="17" t="s">
        <v>2520</v>
      </c>
      <c r="D2699" s="113" t="str">
        <f>IF(Table10[[#This Row],[Current Age]]&gt;19,"Men's",IF(E2699&gt;15,"U19",IF(E2699&gt;13,"U15",IF(E2699&gt;11,"U13",IF(E2699&gt;0,"U11",0)))))</f>
        <v>U13</v>
      </c>
      <c r="E2699" s="113">
        <f>IFERROR(IF(Table10[[#This Row],[Year]]&gt;0,$E$1-Table10[[#This Row],[Year]],0),"")</f>
        <v>13</v>
      </c>
      <c r="F2699" s="113">
        <v>2012</v>
      </c>
      <c r="G2699" s="113">
        <v>1</v>
      </c>
      <c r="H2699" s="113">
        <v>26</v>
      </c>
    </row>
    <row r="2700" spans="1:8">
      <c r="A2700" s="178">
        <v>3698</v>
      </c>
      <c r="B2700" s="185" t="s">
        <v>2830</v>
      </c>
      <c r="C2700" s="179" t="s">
        <v>2520</v>
      </c>
      <c r="D2700" s="113" t="str">
        <f>IF(Table10[[#This Row],[Current Age]]&gt;19,"Men's",IF(E2700&gt;15,"U19",IF(E2700&gt;13,"U15",IF(E2700&gt;11,"U13",IF(E2700&gt;0,"U11",0)))))</f>
        <v>U15</v>
      </c>
      <c r="E2700" s="113">
        <f>IFERROR(IF(Table10[[#This Row],[Year]]&gt;0,$E$1-Table10[[#This Row],[Year]],0),"")</f>
        <v>14</v>
      </c>
      <c r="F2700" s="113">
        <v>2011</v>
      </c>
      <c r="G2700" s="113">
        <v>8</v>
      </c>
      <c r="H2700" s="113">
        <v>30</v>
      </c>
    </row>
    <row r="2701" spans="1:8">
      <c r="A2701" s="18">
        <v>3699</v>
      </c>
      <c r="B2701" s="186" t="s">
        <v>2831</v>
      </c>
      <c r="C2701" s="17" t="s">
        <v>2520</v>
      </c>
      <c r="D2701" s="113" t="str">
        <f>IF(Table10[[#This Row],[Current Age]]&gt;19,"Men's",IF(E2701&gt;15,"U19",IF(E2701&gt;13,"U15",IF(E2701&gt;11,"U13",IF(E2701&gt;0,"U11",0)))))</f>
        <v>U19</v>
      </c>
      <c r="E2701" s="113">
        <f>IFERROR(IF(Table10[[#This Row],[Year]]&gt;0,$E$1-Table10[[#This Row],[Year]],0),"")</f>
        <v>17</v>
      </c>
      <c r="F2701" s="113">
        <v>2008</v>
      </c>
      <c r="G2701" s="113">
        <v>8</v>
      </c>
      <c r="H2701" s="113">
        <v>30</v>
      </c>
    </row>
    <row r="2702" spans="1:8">
      <c r="A2702" s="178">
        <v>3700</v>
      </c>
      <c r="B2702" s="185"/>
      <c r="C2702" s="179"/>
      <c r="D2702" s="113">
        <f>IF(Table10[[#This Row],[Current Age]]&gt;19,"Men's",IF(E2702&gt;15,"U19",IF(E2702&gt;13,"U15",IF(E2702&gt;11,"U13",IF(E2702&gt;0,"U11",0)))))</f>
        <v>0</v>
      </c>
      <c r="E2702" s="113">
        <f>IFERROR(IF(Table10[[#This Row],[Year]]&gt;0,$E$1-Table10[[#This Row],[Year]],0),"")</f>
        <v>0</v>
      </c>
    </row>
    <row r="2703" spans="1:8">
      <c r="A2703" s="18">
        <v>3701</v>
      </c>
      <c r="B2703" s="186" t="s">
        <v>2832</v>
      </c>
      <c r="C2703" s="17" t="s">
        <v>145</v>
      </c>
      <c r="D2703" s="113" t="str">
        <f>IF(Table10[[#This Row],[Current Age]]&gt;19,"Men's",IF(E2703&gt;15,"U19",IF(E2703&gt;13,"U15",IF(E2703&gt;11,"U13",IF(E2703&gt;0,"U11",0)))))</f>
        <v>Men's</v>
      </c>
      <c r="E2703" s="113">
        <f>IFERROR(IF(Table10[[#This Row],[Year]]&gt;0,$E$1-Table10[[#This Row],[Year]],0),"")</f>
        <v>46</v>
      </c>
      <c r="F2703" s="113">
        <v>1979</v>
      </c>
      <c r="G2703" s="113">
        <v>2</v>
      </c>
      <c r="H2703" s="113">
        <v>27</v>
      </c>
    </row>
    <row r="2704" spans="1:8">
      <c r="A2704" s="178">
        <v>3702</v>
      </c>
      <c r="B2704" s="185" t="s">
        <v>2833</v>
      </c>
      <c r="C2704" s="179" t="s">
        <v>160</v>
      </c>
      <c r="D2704" s="113">
        <f>IF(Table10[[#This Row],[Current Age]]&gt;19,"Men's",IF(E2704&gt;15,"U19",IF(E2704&gt;13,"U15",IF(E2704&gt;11,"U13",IF(E2704&gt;0,"U11",0)))))</f>
        <v>0</v>
      </c>
      <c r="E2704" s="113">
        <f>IFERROR(IF(Table10[[#This Row],[Year]]&gt;0,$E$1-Table10[[#This Row],[Year]],0),"")</f>
        <v>0</v>
      </c>
    </row>
    <row r="2705" spans="1:8">
      <c r="A2705" s="18">
        <v>3703</v>
      </c>
      <c r="B2705" s="186" t="s">
        <v>2834</v>
      </c>
      <c r="C2705" s="17" t="s">
        <v>160</v>
      </c>
      <c r="D2705" s="113">
        <f>IF(Table10[[#This Row],[Current Age]]&gt;19,"Men's",IF(E2705&gt;15,"U19",IF(E2705&gt;13,"U15",IF(E2705&gt;11,"U13",IF(E2705&gt;0,"U11",0)))))</f>
        <v>0</v>
      </c>
      <c r="E2705" s="113">
        <f>IFERROR(IF(Table10[[#This Row],[Year]]&gt;0,$E$1-Table10[[#This Row],[Year]],0),"")</f>
        <v>0</v>
      </c>
    </row>
    <row r="2706" spans="1:8">
      <c r="A2706" s="178">
        <v>3704</v>
      </c>
      <c r="B2706" s="185" t="s">
        <v>2835</v>
      </c>
      <c r="C2706" s="179" t="s">
        <v>160</v>
      </c>
      <c r="D2706" s="113">
        <f>IF(Table10[[#This Row],[Current Age]]&gt;19,"Men's",IF(E2706&gt;15,"U19",IF(E2706&gt;13,"U15",IF(E2706&gt;11,"U13",IF(E2706&gt;0,"U11",0)))))</f>
        <v>0</v>
      </c>
      <c r="E2706" s="113">
        <f>IFERROR(IF(Table10[[#This Row],[Year]]&gt;0,$E$1-Table10[[#This Row],[Year]],0),"")</f>
        <v>0</v>
      </c>
    </row>
    <row r="2707" spans="1:8">
      <c r="A2707" s="18">
        <v>3705</v>
      </c>
      <c r="B2707" s="186" t="s">
        <v>2836</v>
      </c>
      <c r="C2707" s="17" t="s">
        <v>160</v>
      </c>
      <c r="D2707" s="113">
        <f>IF(Table10[[#This Row],[Current Age]]&gt;19,"Men's",IF(E2707&gt;15,"U19",IF(E2707&gt;13,"U15",IF(E2707&gt;11,"U13",IF(E2707&gt;0,"U11",0)))))</f>
        <v>0</v>
      </c>
      <c r="E2707" s="113">
        <f>IFERROR(IF(Table10[[#This Row],[Year]]&gt;0,$E$1-Table10[[#This Row],[Year]],0),"")</f>
        <v>0</v>
      </c>
    </row>
    <row r="2708" spans="1:8">
      <c r="A2708" s="178">
        <v>3706</v>
      </c>
      <c r="B2708" s="185" t="s">
        <v>2837</v>
      </c>
      <c r="C2708" s="179" t="s">
        <v>160</v>
      </c>
      <c r="D2708" s="113">
        <f>IF(Table10[[#This Row],[Current Age]]&gt;19,"Men's",IF(E2708&gt;15,"U19",IF(E2708&gt;13,"U15",IF(E2708&gt;11,"U13",IF(E2708&gt;0,"U11",0)))))</f>
        <v>0</v>
      </c>
      <c r="E2708" s="113">
        <f>IFERROR(IF(Table10[[#This Row],[Year]]&gt;0,$E$1-Table10[[#This Row],[Year]],0),"")</f>
        <v>0</v>
      </c>
    </row>
    <row r="2709" spans="1:8">
      <c r="A2709" s="18">
        <v>3707</v>
      </c>
      <c r="B2709" s="186" t="s">
        <v>2838</v>
      </c>
      <c r="C2709" s="17" t="s">
        <v>160</v>
      </c>
      <c r="D2709" s="113">
        <f>IF(Table10[[#This Row],[Current Age]]&gt;19,"Men's",IF(E2709&gt;15,"U19",IF(E2709&gt;13,"U15",IF(E2709&gt;11,"U13",IF(E2709&gt;0,"U11",0)))))</f>
        <v>0</v>
      </c>
      <c r="E2709" s="113">
        <f>IFERROR(IF(Table10[[#This Row],[Year]]&gt;0,$E$1-Table10[[#This Row],[Year]],0),"")</f>
        <v>0</v>
      </c>
    </row>
    <row r="2710" spans="1:8">
      <c r="A2710" s="178">
        <v>3708</v>
      </c>
      <c r="B2710" s="185" t="s">
        <v>2839</v>
      </c>
      <c r="C2710" s="179" t="s">
        <v>160</v>
      </c>
      <c r="D2710" s="113">
        <f>IF(Table10[[#This Row],[Current Age]]&gt;19,"Men's",IF(E2710&gt;15,"U19",IF(E2710&gt;13,"U15",IF(E2710&gt;11,"U13",IF(E2710&gt;0,"U11",0)))))</f>
        <v>0</v>
      </c>
      <c r="E2710" s="113">
        <f>IFERROR(IF(Table10[[#This Row],[Year]]&gt;0,$E$1-Table10[[#This Row],[Year]],0),"")</f>
        <v>0</v>
      </c>
    </row>
    <row r="2711" spans="1:8">
      <c r="A2711" s="18">
        <v>3709</v>
      </c>
      <c r="B2711" s="186" t="s">
        <v>2840</v>
      </c>
      <c r="C2711" s="17" t="s">
        <v>160</v>
      </c>
      <c r="D2711" s="113">
        <f>IF(Table10[[#This Row],[Current Age]]&gt;19,"Men's",IF(E2711&gt;15,"U19",IF(E2711&gt;13,"U15",IF(E2711&gt;11,"U13",IF(E2711&gt;0,"U11",0)))))</f>
        <v>0</v>
      </c>
      <c r="E2711" s="113">
        <f>IFERROR(IF(Table10[[#This Row],[Year]]&gt;0,$E$1-Table10[[#This Row],[Year]],0),"")</f>
        <v>0</v>
      </c>
    </row>
    <row r="2712" spans="1:8">
      <c r="A2712" s="178">
        <v>3710</v>
      </c>
      <c r="B2712" s="185" t="s">
        <v>2841</v>
      </c>
      <c r="C2712" s="179" t="s">
        <v>160</v>
      </c>
      <c r="D2712" s="113">
        <f>IF(Table10[[#This Row],[Current Age]]&gt;19,"Men's",IF(E2712&gt;15,"U19",IF(E2712&gt;13,"U15",IF(E2712&gt;11,"U13",IF(E2712&gt;0,"U11",0)))))</f>
        <v>0</v>
      </c>
      <c r="E2712" s="113">
        <f>IFERROR(IF(Table10[[#This Row],[Year]]&gt;0,$E$1-Table10[[#This Row],[Year]],0),"")</f>
        <v>0</v>
      </c>
    </row>
    <row r="2713" spans="1:8">
      <c r="A2713" s="18">
        <v>3711</v>
      </c>
      <c r="B2713" s="186" t="s">
        <v>2842</v>
      </c>
      <c r="C2713" s="17" t="s">
        <v>160</v>
      </c>
      <c r="D2713" s="113">
        <f>IF(Table10[[#This Row],[Current Age]]&gt;19,"Men's",IF(E2713&gt;15,"U19",IF(E2713&gt;13,"U15",IF(E2713&gt;11,"U13",IF(E2713&gt;0,"U11",0)))))</f>
        <v>0</v>
      </c>
      <c r="E2713" s="113">
        <f>IFERROR(IF(Table10[[#This Row],[Year]]&gt;0,$E$1-Table10[[#This Row],[Year]],0),"")</f>
        <v>0</v>
      </c>
    </row>
    <row r="2714" spans="1:8">
      <c r="A2714" s="178">
        <v>3712</v>
      </c>
      <c r="B2714" s="185" t="s">
        <v>2843</v>
      </c>
      <c r="C2714" s="179" t="s">
        <v>160</v>
      </c>
      <c r="D2714" s="113">
        <f>IF(Table10[[#This Row],[Current Age]]&gt;19,"Men's",IF(E2714&gt;15,"U19",IF(E2714&gt;13,"U15",IF(E2714&gt;11,"U13",IF(E2714&gt;0,"U11",0)))))</f>
        <v>0</v>
      </c>
      <c r="E2714" s="113">
        <f>IFERROR(IF(Table10[[#This Row],[Year]]&gt;0,$E$1-Table10[[#This Row],[Year]],0),"")</f>
        <v>0</v>
      </c>
    </row>
    <row r="2715" spans="1:8">
      <c r="A2715" s="18">
        <v>3713</v>
      </c>
      <c r="B2715" s="186" t="s">
        <v>2844</v>
      </c>
      <c r="C2715" s="17" t="s">
        <v>160</v>
      </c>
      <c r="D2715" s="113">
        <f>IF(Table10[[#This Row],[Current Age]]&gt;19,"Men's",IF(E2715&gt;15,"U19",IF(E2715&gt;13,"U15",IF(E2715&gt;11,"U13",IF(E2715&gt;0,"U11",0)))))</f>
        <v>0</v>
      </c>
      <c r="E2715" s="113">
        <f>IFERROR(IF(Table10[[#This Row],[Year]]&gt;0,$E$1-Table10[[#This Row],[Year]],0),"")</f>
        <v>0</v>
      </c>
    </row>
    <row r="2716" spans="1:8">
      <c r="A2716" s="178">
        <v>3714</v>
      </c>
      <c r="B2716" s="185" t="s">
        <v>2845</v>
      </c>
      <c r="C2716" s="179" t="s">
        <v>25</v>
      </c>
      <c r="D2716" s="113">
        <f>IF(Table10[[#This Row],[Current Age]]&gt;19,"Men's",IF(E2716&gt;15,"U19",IF(E2716&gt;13,"U15",IF(E2716&gt;11,"U13",IF(E2716&gt;0,"U11",0)))))</f>
        <v>0</v>
      </c>
      <c r="E2716" s="113">
        <f>IFERROR(IF(Table10[[#This Row],[Year]]&gt;0,$E$1-Table10[[#This Row],[Year]],0),"")</f>
        <v>0</v>
      </c>
    </row>
    <row r="2717" spans="1:8">
      <c r="A2717" s="18">
        <v>3715</v>
      </c>
      <c r="B2717" s="186" t="s">
        <v>2846</v>
      </c>
      <c r="C2717" s="17" t="s">
        <v>25</v>
      </c>
      <c r="D2717" s="113">
        <f>IF(Table10[[#This Row],[Current Age]]&gt;19,"Men's",IF(E2717&gt;15,"U19",IF(E2717&gt;13,"U15",IF(E2717&gt;11,"U13",IF(E2717&gt;0,"U11",0)))))</f>
        <v>0</v>
      </c>
      <c r="E2717" s="113">
        <f>IFERROR(IF(Table10[[#This Row],[Year]]&gt;0,$E$1-Table10[[#This Row],[Year]],0),"")</f>
        <v>0</v>
      </c>
    </row>
    <row r="2718" spans="1:8">
      <c r="A2718" s="178">
        <v>3716</v>
      </c>
      <c r="B2718" s="185" t="s">
        <v>2847</v>
      </c>
      <c r="C2718" s="179" t="s">
        <v>25</v>
      </c>
      <c r="D2718" s="113">
        <f>IF(Table10[[#This Row],[Current Age]]&gt;19,"Men's",IF(E2718&gt;15,"U19",IF(E2718&gt;13,"U15",IF(E2718&gt;11,"U13",IF(E2718&gt;0,"U11",0)))))</f>
        <v>0</v>
      </c>
      <c r="E2718" s="113">
        <f>IFERROR(IF(Table10[[#This Row],[Year]]&gt;0,$E$1-Table10[[#This Row],[Year]],0),"")</f>
        <v>0</v>
      </c>
    </row>
    <row r="2719" spans="1:8">
      <c r="A2719" s="18">
        <v>3717</v>
      </c>
      <c r="B2719" s="186" t="s">
        <v>2848</v>
      </c>
      <c r="C2719" s="17" t="s">
        <v>68</v>
      </c>
      <c r="D2719" s="113" t="str">
        <f>IF(Table10[[#This Row],[Current Age]]&gt;19,"Men's",IF(E2719&gt;15,"U19",IF(E2719&gt;13,"U15",IF(E2719&gt;11,"U13",IF(E2719&gt;0,"U11",0)))))</f>
        <v>U15</v>
      </c>
      <c r="E2719" s="113">
        <f>IFERROR(IF(Table10[[#This Row],[Year]]&gt;0,$E$1-Table10[[#This Row],[Year]],0),"")</f>
        <v>15</v>
      </c>
      <c r="F2719" s="113">
        <v>2010</v>
      </c>
      <c r="G2719" s="113">
        <v>8</v>
      </c>
      <c r="H2719" s="113">
        <v>5</v>
      </c>
    </row>
    <row r="2720" spans="1:8">
      <c r="A2720" s="178">
        <v>3718</v>
      </c>
      <c r="B2720" s="185" t="s">
        <v>2849</v>
      </c>
      <c r="C2720" s="179" t="s">
        <v>25</v>
      </c>
      <c r="D2720" s="113" t="str">
        <f>IF(Table10[[#This Row],[Current Age]]&gt;19,"Men's",IF(E2720&gt;15,"U19",IF(E2720&gt;13,"U15",IF(E2720&gt;11,"U13",IF(E2720&gt;0,"U11",0)))))</f>
        <v>U15</v>
      </c>
      <c r="E2720" s="113">
        <f>IFERROR(IF(Table10[[#This Row],[Year]]&gt;0,$E$1-Table10[[#This Row],[Year]],0),"")</f>
        <v>15</v>
      </c>
      <c r="F2720" s="113">
        <v>2010</v>
      </c>
      <c r="G2720" s="113">
        <v>4</v>
      </c>
      <c r="H2720" s="113">
        <v>26</v>
      </c>
    </row>
    <row r="2721" spans="1:8">
      <c r="A2721" s="18">
        <v>3719</v>
      </c>
      <c r="B2721" s="186" t="s">
        <v>2850</v>
      </c>
      <c r="C2721" s="17" t="s">
        <v>25</v>
      </c>
      <c r="D2721" s="113">
        <f>IF(Table10[[#This Row],[Current Age]]&gt;19,"Men's",IF(E2721&gt;15,"U19",IF(E2721&gt;13,"U15",IF(E2721&gt;11,"U13",IF(E2721&gt;0,"U11",0)))))</f>
        <v>0</v>
      </c>
      <c r="E2721" s="113">
        <f>IFERROR(IF(Table10[[#This Row],[Year]]&gt;0,$E$1-Table10[[#This Row],[Year]],0),"")</f>
        <v>0</v>
      </c>
    </row>
    <row r="2722" spans="1:8">
      <c r="A2722" s="178">
        <v>3720</v>
      </c>
      <c r="B2722" s="185" t="s">
        <v>2851</v>
      </c>
      <c r="C2722" s="179" t="s">
        <v>25</v>
      </c>
      <c r="D2722" s="113">
        <f>IF(Table10[[#This Row],[Current Age]]&gt;19,"Men's",IF(E2722&gt;15,"U19",IF(E2722&gt;13,"U15",IF(E2722&gt;11,"U13",IF(E2722&gt;0,"U11",0)))))</f>
        <v>0</v>
      </c>
      <c r="E2722" s="113">
        <f>IFERROR(IF(Table10[[#This Row],[Year]]&gt;0,$E$1-Table10[[#This Row],[Year]],0),"")</f>
        <v>0</v>
      </c>
    </row>
    <row r="2723" spans="1:8">
      <c r="A2723" s="18">
        <v>3721</v>
      </c>
      <c r="B2723" s="186" t="s">
        <v>2852</v>
      </c>
      <c r="C2723" s="17" t="s">
        <v>25</v>
      </c>
      <c r="D2723" s="113" t="str">
        <f>IF(Table10[[#This Row],[Current Age]]&gt;19,"Men's",IF(E2723&gt;15,"U19",IF(E2723&gt;13,"U15",IF(E2723&gt;11,"U13",IF(E2723&gt;0,"U11",0)))))</f>
        <v>U19</v>
      </c>
      <c r="E2723" s="113">
        <f>IFERROR(IF(Table10[[#This Row],[Year]]&gt;0,$E$1-Table10[[#This Row],[Year]],0),"")</f>
        <v>18</v>
      </c>
      <c r="F2723" s="113">
        <v>2007</v>
      </c>
      <c r="G2723" s="113">
        <v>7</v>
      </c>
      <c r="H2723" s="113">
        <v>31</v>
      </c>
    </row>
    <row r="2724" spans="1:8">
      <c r="A2724" s="178">
        <v>3722</v>
      </c>
      <c r="B2724" s="185" t="s">
        <v>2853</v>
      </c>
      <c r="C2724" s="179" t="s">
        <v>109</v>
      </c>
      <c r="D2724" s="113">
        <f>IF(Table10[[#This Row],[Current Age]]&gt;19,"Men's",IF(E2724&gt;15,"U19",IF(E2724&gt;13,"U15",IF(E2724&gt;11,"U13",IF(E2724&gt;0,"U11",0)))))</f>
        <v>0</v>
      </c>
      <c r="E2724" s="113">
        <f>IFERROR(IF(Table10[[#This Row],[Year]]&gt;0,$E$1-Table10[[#This Row],[Year]],0),"")</f>
        <v>0</v>
      </c>
    </row>
    <row r="2725" spans="1:8">
      <c r="A2725" s="18">
        <v>3723</v>
      </c>
      <c r="B2725" s="186" t="s">
        <v>2854</v>
      </c>
      <c r="C2725" s="17" t="s">
        <v>109</v>
      </c>
      <c r="D2725" s="113">
        <f>IF(Table10[[#This Row],[Current Age]]&gt;19,"Men's",IF(E2725&gt;15,"U19",IF(E2725&gt;13,"U15",IF(E2725&gt;11,"U13",IF(E2725&gt;0,"U11",0)))))</f>
        <v>0</v>
      </c>
      <c r="E2725" s="113">
        <f>IFERROR(IF(Table10[[#This Row],[Year]]&gt;0,$E$1-Table10[[#This Row],[Year]],0),"")</f>
        <v>0</v>
      </c>
    </row>
    <row r="2726" spans="1:8">
      <c r="A2726" s="178">
        <v>3724</v>
      </c>
      <c r="B2726" s="185" t="s">
        <v>2855</v>
      </c>
      <c r="C2726" s="179" t="s">
        <v>109</v>
      </c>
      <c r="D2726" s="113">
        <f>IF(Table10[[#This Row],[Current Age]]&gt;19,"Men's",IF(E2726&gt;15,"U19",IF(E2726&gt;13,"U15",IF(E2726&gt;11,"U13",IF(E2726&gt;0,"U11",0)))))</f>
        <v>0</v>
      </c>
      <c r="E2726" s="113">
        <f>IFERROR(IF(Table10[[#This Row],[Year]]&gt;0,$E$1-Table10[[#This Row],[Year]],0),"")</f>
        <v>0</v>
      </c>
    </row>
    <row r="2727" spans="1:8">
      <c r="A2727" s="18">
        <v>3725</v>
      </c>
      <c r="B2727" s="186" t="s">
        <v>2856</v>
      </c>
      <c r="C2727" s="17" t="s">
        <v>109</v>
      </c>
      <c r="D2727" s="113">
        <f>IF(Table10[[#This Row],[Current Age]]&gt;19,"Men's",IF(E2727&gt;15,"U19",IF(E2727&gt;13,"U15",IF(E2727&gt;11,"U13",IF(E2727&gt;0,"U11",0)))))</f>
        <v>0</v>
      </c>
      <c r="E2727" s="113">
        <f>IFERROR(IF(Table10[[#This Row],[Year]]&gt;0,$E$1-Table10[[#This Row],[Year]],0),"")</f>
        <v>0</v>
      </c>
    </row>
    <row r="2728" spans="1:8">
      <c r="A2728" s="178">
        <v>3726</v>
      </c>
      <c r="B2728" s="185" t="s">
        <v>2857</v>
      </c>
      <c r="C2728" s="179" t="s">
        <v>109</v>
      </c>
      <c r="D2728" s="113">
        <f>IF(Table10[[#This Row],[Current Age]]&gt;19,"Men's",IF(E2728&gt;15,"U19",IF(E2728&gt;13,"U15",IF(E2728&gt;11,"U13",IF(E2728&gt;0,"U11",0)))))</f>
        <v>0</v>
      </c>
      <c r="E2728" s="113">
        <f>IFERROR(IF(Table10[[#This Row],[Year]]&gt;0,$E$1-Table10[[#This Row],[Year]],0),"")</f>
        <v>0</v>
      </c>
    </row>
    <row r="2729" spans="1:8">
      <c r="A2729" s="18">
        <v>3727</v>
      </c>
      <c r="B2729" s="186" t="s">
        <v>2858</v>
      </c>
      <c r="C2729" s="17" t="s">
        <v>109</v>
      </c>
      <c r="D2729" s="113">
        <f>IF(Table10[[#This Row],[Current Age]]&gt;19,"Men's",IF(E2729&gt;15,"U19",IF(E2729&gt;13,"U15",IF(E2729&gt;11,"U13",IF(E2729&gt;0,"U11",0)))))</f>
        <v>0</v>
      </c>
      <c r="E2729" s="113">
        <f>IFERROR(IF(Table10[[#This Row],[Year]]&gt;0,$E$1-Table10[[#This Row],[Year]],0),"")</f>
        <v>0</v>
      </c>
    </row>
    <row r="2730" spans="1:8">
      <c r="A2730" s="178">
        <v>3728</v>
      </c>
      <c r="B2730" s="185" t="s">
        <v>2859</v>
      </c>
      <c r="C2730" s="179" t="s">
        <v>109</v>
      </c>
      <c r="D2730" s="113">
        <f>IF(Table10[[#This Row],[Current Age]]&gt;19,"Men's",IF(E2730&gt;15,"U19",IF(E2730&gt;13,"U15",IF(E2730&gt;11,"U13",IF(E2730&gt;0,"U11",0)))))</f>
        <v>0</v>
      </c>
      <c r="E2730" s="113">
        <f>IFERROR(IF(Table10[[#This Row],[Year]]&gt;0,$E$1-Table10[[#This Row],[Year]],0),"")</f>
        <v>0</v>
      </c>
    </row>
    <row r="2731" spans="1:8">
      <c r="A2731" s="18">
        <v>3729</v>
      </c>
      <c r="B2731" s="186" t="s">
        <v>2860</v>
      </c>
      <c r="C2731" s="17" t="s">
        <v>109</v>
      </c>
      <c r="D2731" s="113">
        <f>IF(Table10[[#This Row],[Current Age]]&gt;19,"Men's",IF(E2731&gt;15,"U19",IF(E2731&gt;13,"U15",IF(E2731&gt;11,"U13",IF(E2731&gt;0,"U11",0)))))</f>
        <v>0</v>
      </c>
      <c r="E2731" s="113">
        <f>IFERROR(IF(Table10[[#This Row],[Year]]&gt;0,$E$1-Table10[[#This Row],[Year]],0),"")</f>
        <v>0</v>
      </c>
    </row>
    <row r="2732" spans="1:8">
      <c r="A2732" s="178">
        <v>3730</v>
      </c>
      <c r="B2732" s="185" t="s">
        <v>2861</v>
      </c>
      <c r="C2732" s="179" t="s">
        <v>109</v>
      </c>
      <c r="D2732" s="113">
        <f>IF(Table10[[#This Row],[Current Age]]&gt;19,"Men's",IF(E2732&gt;15,"U19",IF(E2732&gt;13,"U15",IF(E2732&gt;11,"U13",IF(E2732&gt;0,"U11",0)))))</f>
        <v>0</v>
      </c>
      <c r="E2732" s="113">
        <f>IFERROR(IF(Table10[[#This Row],[Year]]&gt;0,$E$1-Table10[[#This Row],[Year]],0),"")</f>
        <v>0</v>
      </c>
    </row>
    <row r="2733" spans="1:8">
      <c r="A2733" s="18">
        <v>3731</v>
      </c>
      <c r="B2733" s="186" t="s">
        <v>2862</v>
      </c>
      <c r="C2733" s="17" t="s">
        <v>109</v>
      </c>
      <c r="D2733" s="113">
        <f>IF(Table10[[#This Row],[Current Age]]&gt;19,"Men's",IF(E2733&gt;15,"U19",IF(E2733&gt;13,"U15",IF(E2733&gt;11,"U13",IF(E2733&gt;0,"U11",0)))))</f>
        <v>0</v>
      </c>
      <c r="E2733" s="113">
        <f>IFERROR(IF(Table10[[#This Row],[Year]]&gt;0,$E$1-Table10[[#This Row],[Year]],0),"")</f>
        <v>0</v>
      </c>
    </row>
    <row r="2734" spans="1:8">
      <c r="A2734" s="178">
        <v>3732</v>
      </c>
      <c r="B2734" s="185" t="s">
        <v>2863</v>
      </c>
      <c r="C2734" s="179" t="s">
        <v>109</v>
      </c>
      <c r="D2734" s="113">
        <f>IF(Table10[[#This Row],[Current Age]]&gt;19,"Men's",IF(E2734&gt;15,"U19",IF(E2734&gt;13,"U15",IF(E2734&gt;11,"U13",IF(E2734&gt;0,"U11",0)))))</f>
        <v>0</v>
      </c>
      <c r="E2734" s="113">
        <f>IFERROR(IF(Table10[[#This Row],[Year]]&gt;0,$E$1-Table10[[#This Row],[Year]],0),"")</f>
        <v>0</v>
      </c>
    </row>
    <row r="2735" spans="1:8">
      <c r="A2735" s="18">
        <v>3733</v>
      </c>
      <c r="B2735" s="186" t="s">
        <v>2864</v>
      </c>
      <c r="C2735" s="17" t="s">
        <v>149</v>
      </c>
      <c r="D2735" s="113">
        <f>IF(Table10[[#This Row],[Current Age]]&gt;19,"Men's",IF(E2735&gt;15,"U19",IF(E2735&gt;13,"U15",IF(E2735&gt;11,"U13",IF(E2735&gt;0,"U11",0)))))</f>
        <v>0</v>
      </c>
      <c r="E2735" s="113">
        <f>IFERROR(IF(Table10[[#This Row],[Year]]&gt;0,$E$1-Table10[[#This Row],[Year]],0),"")</f>
        <v>0</v>
      </c>
    </row>
    <row r="2736" spans="1:8">
      <c r="A2736" s="178">
        <v>3734</v>
      </c>
      <c r="B2736" s="185" t="s">
        <v>2865</v>
      </c>
      <c r="C2736" s="179" t="s">
        <v>149</v>
      </c>
      <c r="D2736" s="113">
        <f>IF(Table10[[#This Row],[Current Age]]&gt;19,"Men's",IF(E2736&gt;15,"U19",IF(E2736&gt;13,"U15",IF(E2736&gt;11,"U13",IF(E2736&gt;0,"U11",0)))))</f>
        <v>0</v>
      </c>
      <c r="E2736" s="113">
        <f>IFERROR(IF(Table10[[#This Row],[Year]]&gt;0,$E$1-Table10[[#This Row],[Year]],0),"")</f>
        <v>0</v>
      </c>
    </row>
    <row r="2737" spans="1:8">
      <c r="A2737" s="18">
        <v>3735</v>
      </c>
      <c r="B2737" s="186" t="s">
        <v>2866</v>
      </c>
      <c r="C2737" s="17" t="s">
        <v>149</v>
      </c>
      <c r="D2737" s="113">
        <f>IF(Table10[[#This Row],[Current Age]]&gt;19,"Men's",IF(E2737&gt;15,"U19",IF(E2737&gt;13,"U15",IF(E2737&gt;11,"U13",IF(E2737&gt;0,"U11",0)))))</f>
        <v>0</v>
      </c>
      <c r="E2737" s="113">
        <f>IFERROR(IF(Table10[[#This Row],[Year]]&gt;0,$E$1-Table10[[#This Row],[Year]],0),"")</f>
        <v>0</v>
      </c>
    </row>
    <row r="2738" spans="1:8">
      <c r="A2738" s="178">
        <v>3736</v>
      </c>
      <c r="B2738" s="185" t="s">
        <v>2867</v>
      </c>
      <c r="C2738" s="179" t="s">
        <v>149</v>
      </c>
      <c r="D2738" s="113">
        <f>IF(Table10[[#This Row],[Current Age]]&gt;19,"Men's",IF(E2738&gt;15,"U19",IF(E2738&gt;13,"U15",IF(E2738&gt;11,"U13",IF(E2738&gt;0,"U11",0)))))</f>
        <v>0</v>
      </c>
      <c r="E2738" s="113">
        <f>IFERROR(IF(Table10[[#This Row],[Year]]&gt;0,$E$1-Table10[[#This Row],[Year]],0),"")</f>
        <v>0</v>
      </c>
    </row>
    <row r="2739" spans="1:8">
      <c r="A2739" s="18">
        <v>3737</v>
      </c>
      <c r="B2739" s="186" t="s">
        <v>2868</v>
      </c>
      <c r="C2739" s="17" t="s">
        <v>149</v>
      </c>
      <c r="D2739" s="113">
        <f>IF(Table10[[#This Row],[Current Age]]&gt;19,"Men's",IF(E2739&gt;15,"U19",IF(E2739&gt;13,"U15",IF(E2739&gt;11,"U13",IF(E2739&gt;0,"U11",0)))))</f>
        <v>0</v>
      </c>
      <c r="E2739" s="113">
        <f>IFERROR(IF(Table10[[#This Row],[Year]]&gt;0,$E$1-Table10[[#This Row],[Year]],0),"")</f>
        <v>0</v>
      </c>
    </row>
    <row r="2740" spans="1:8">
      <c r="A2740" s="178">
        <v>3738</v>
      </c>
      <c r="B2740" s="185" t="s">
        <v>2869</v>
      </c>
      <c r="C2740" s="179" t="s">
        <v>149</v>
      </c>
      <c r="D2740" s="113">
        <f>IF(Table10[[#This Row],[Current Age]]&gt;19,"Men's",IF(E2740&gt;15,"U19",IF(E2740&gt;13,"U15",IF(E2740&gt;11,"U13",IF(E2740&gt;0,"U11",0)))))</f>
        <v>0</v>
      </c>
      <c r="E2740" s="113">
        <f>IFERROR(IF(Table10[[#This Row],[Year]]&gt;0,$E$1-Table10[[#This Row],[Year]],0),"")</f>
        <v>0</v>
      </c>
    </row>
    <row r="2741" spans="1:8">
      <c r="A2741" s="18">
        <v>3739</v>
      </c>
      <c r="B2741" s="186" t="s">
        <v>2870</v>
      </c>
      <c r="C2741" s="17" t="s">
        <v>2365</v>
      </c>
      <c r="D2741" s="113">
        <f>IF(Table10[[#This Row],[Current Age]]&gt;19,"Men's",IF(E2741&gt;15,"U19",IF(E2741&gt;13,"U15",IF(E2741&gt;11,"U13",IF(E2741&gt;0,"U11",0)))))</f>
        <v>0</v>
      </c>
      <c r="E2741" s="113">
        <f>IFERROR(IF(Table10[[#This Row],[Year]]&gt;0,$E$1-Table10[[#This Row],[Year]],0),"")</f>
        <v>0</v>
      </c>
    </row>
    <row r="2742" spans="1:8">
      <c r="A2742" s="178">
        <v>3740</v>
      </c>
      <c r="B2742" s="185" t="s">
        <v>2871</v>
      </c>
      <c r="C2742" s="179" t="s">
        <v>2365</v>
      </c>
      <c r="D2742" s="113">
        <f>IF(Table10[[#This Row],[Current Age]]&gt;19,"Men's",IF(E2742&gt;15,"U19",IF(E2742&gt;13,"U15",IF(E2742&gt;11,"U13",IF(E2742&gt;0,"U11",0)))))</f>
        <v>0</v>
      </c>
      <c r="E2742" s="113">
        <f>IFERROR(IF(Table10[[#This Row],[Year]]&gt;0,$E$1-Table10[[#This Row],[Year]],0),"")</f>
        <v>0</v>
      </c>
    </row>
    <row r="2743" spans="1:8">
      <c r="A2743" s="18">
        <v>3741</v>
      </c>
      <c r="B2743" s="186" t="s">
        <v>2872</v>
      </c>
      <c r="C2743" s="17" t="s">
        <v>2365</v>
      </c>
      <c r="D2743" s="113">
        <f>IF(Table10[[#This Row],[Current Age]]&gt;19,"Men's",IF(E2743&gt;15,"U19",IF(E2743&gt;13,"U15",IF(E2743&gt;11,"U13",IF(E2743&gt;0,"U11",0)))))</f>
        <v>0</v>
      </c>
      <c r="E2743" s="113">
        <f>IFERROR(IF(Table10[[#This Row],[Year]]&gt;0,$E$1-Table10[[#This Row],[Year]],0),"")</f>
        <v>0</v>
      </c>
    </row>
    <row r="2744" spans="1:8">
      <c r="A2744" s="178">
        <v>3742</v>
      </c>
      <c r="B2744" s="185" t="s">
        <v>2873</v>
      </c>
      <c r="C2744" s="179" t="s">
        <v>2365</v>
      </c>
      <c r="D2744" s="113">
        <f>IF(Table10[[#This Row],[Current Age]]&gt;19,"Men's",IF(E2744&gt;15,"U19",IF(E2744&gt;13,"U15",IF(E2744&gt;11,"U13",IF(E2744&gt;0,"U11",0)))))</f>
        <v>0</v>
      </c>
      <c r="E2744" s="113">
        <f>IFERROR(IF(Table10[[#This Row],[Year]]&gt;0,$E$1-Table10[[#This Row],[Year]],0),"")</f>
        <v>0</v>
      </c>
    </row>
    <row r="2745" spans="1:8">
      <c r="A2745" s="18">
        <v>3743</v>
      </c>
      <c r="B2745" s="186" t="s">
        <v>2874</v>
      </c>
      <c r="C2745" s="17" t="s">
        <v>2365</v>
      </c>
      <c r="D2745" s="113">
        <f>IF(Table10[[#This Row],[Current Age]]&gt;19,"Men's",IF(E2745&gt;15,"U19",IF(E2745&gt;13,"U15",IF(E2745&gt;11,"U13",IF(E2745&gt;0,"U11",0)))))</f>
        <v>0</v>
      </c>
      <c r="E2745" s="113">
        <f>IFERROR(IF(Table10[[#This Row],[Year]]&gt;0,$E$1-Table10[[#This Row],[Year]],0),"")</f>
        <v>0</v>
      </c>
    </row>
    <row r="2746" spans="1:8">
      <c r="A2746" s="178">
        <v>3744</v>
      </c>
      <c r="B2746" s="185" t="s">
        <v>2875</v>
      </c>
      <c r="C2746" s="179" t="s">
        <v>2365</v>
      </c>
      <c r="D2746" s="113">
        <f>IF(Table10[[#This Row],[Current Age]]&gt;19,"Men's",IF(E2746&gt;15,"U19",IF(E2746&gt;13,"U15",IF(E2746&gt;11,"U13",IF(E2746&gt;0,"U11",0)))))</f>
        <v>0</v>
      </c>
      <c r="E2746" s="113">
        <f>IFERROR(IF(Table10[[#This Row],[Year]]&gt;0,$E$1-Table10[[#This Row],[Year]],0),"")</f>
        <v>0</v>
      </c>
    </row>
    <row r="2747" spans="1:8">
      <c r="A2747" s="18">
        <v>3745</v>
      </c>
      <c r="B2747" s="186" t="s">
        <v>2876</v>
      </c>
      <c r="C2747" s="17" t="s">
        <v>2365</v>
      </c>
      <c r="D2747" s="113">
        <f>IF(Table10[[#This Row],[Current Age]]&gt;19,"Men's",IF(E2747&gt;15,"U19",IF(E2747&gt;13,"U15",IF(E2747&gt;11,"U13",IF(E2747&gt;0,"U11",0)))))</f>
        <v>0</v>
      </c>
      <c r="E2747" s="113">
        <f>IFERROR(IF(Table10[[#This Row],[Year]]&gt;0,$E$1-Table10[[#This Row],[Year]],0),"")</f>
        <v>0</v>
      </c>
    </row>
    <row r="2748" spans="1:8">
      <c r="A2748" s="178">
        <v>3746</v>
      </c>
      <c r="B2748" s="185" t="s">
        <v>2877</v>
      </c>
      <c r="C2748" s="179" t="s">
        <v>2365</v>
      </c>
      <c r="D2748" s="113">
        <f>IF(Table10[[#This Row],[Current Age]]&gt;19,"Men's",IF(E2748&gt;15,"U19",IF(E2748&gt;13,"U15",IF(E2748&gt;11,"U13",IF(E2748&gt;0,"U11",0)))))</f>
        <v>0</v>
      </c>
      <c r="E2748" s="113">
        <f>IFERROR(IF(Table10[[#This Row],[Year]]&gt;0,$E$1-Table10[[#This Row],[Year]],0),"")</f>
        <v>0</v>
      </c>
    </row>
    <row r="2749" spans="1:8">
      <c r="A2749" s="18">
        <v>3747</v>
      </c>
      <c r="B2749" s="186" t="s">
        <v>2878</v>
      </c>
      <c r="C2749" s="17" t="s">
        <v>2365</v>
      </c>
      <c r="D2749" s="113">
        <f>IF(Table10[[#This Row],[Current Age]]&gt;19,"Men's",IF(E2749&gt;15,"U19",IF(E2749&gt;13,"U15",IF(E2749&gt;11,"U13",IF(E2749&gt;0,"U11",0)))))</f>
        <v>0</v>
      </c>
      <c r="E2749" s="113">
        <f>IFERROR(IF(Table10[[#This Row],[Year]]&gt;0,$E$1-Table10[[#This Row],[Year]],0),"")</f>
        <v>0</v>
      </c>
    </row>
    <row r="2750" spans="1:8">
      <c r="A2750" s="178">
        <v>3748</v>
      </c>
      <c r="B2750" s="185"/>
      <c r="C2750" s="179" t="s">
        <v>8</v>
      </c>
      <c r="D2750" s="113">
        <f>IF(Table10[[#This Row],[Current Age]]&gt;19,"Men's",IF(E2750&gt;15,"U19",IF(E2750&gt;13,"U15",IF(E2750&gt;11,"U13",IF(E2750&gt;0,"U11",0)))))</f>
        <v>0</v>
      </c>
      <c r="E2750" s="113">
        <f>IFERROR(IF(Table10[[#This Row],[Year]]&gt;0,$E$1-Table10[[#This Row],[Year]],0),"")</f>
        <v>0</v>
      </c>
    </row>
    <row r="2751" spans="1:8">
      <c r="A2751" s="18">
        <v>3749</v>
      </c>
      <c r="B2751" s="186" t="s">
        <v>2879</v>
      </c>
      <c r="C2751" s="17" t="s">
        <v>68</v>
      </c>
      <c r="D2751" s="113">
        <f>IF(Table10[[#This Row],[Current Age]]&gt;19,"Men's",IF(E2751&gt;15,"U19",IF(E2751&gt;13,"U15",IF(E2751&gt;11,"U13",IF(E2751&gt;0,"U11",0)))))</f>
        <v>0</v>
      </c>
      <c r="E2751" s="113">
        <f>IFERROR(IF(Table10[[#This Row],[Year]]&gt;0,$E$1-Table10[[#This Row],[Year]],0),"")</f>
        <v>0</v>
      </c>
    </row>
    <row r="2752" spans="1:8">
      <c r="A2752" s="178">
        <v>3750</v>
      </c>
      <c r="B2752" s="185" t="s">
        <v>2880</v>
      </c>
      <c r="C2752" s="179" t="s">
        <v>125</v>
      </c>
      <c r="D2752" s="113" t="str">
        <f>IF(Table10[[#This Row],[Current Age]]&gt;19,"Men's",IF(E2752&gt;15,"U19",IF(E2752&gt;13,"U15",IF(E2752&gt;11,"U13",IF(E2752&gt;0,"U11",0)))))</f>
        <v>Men's</v>
      </c>
      <c r="E2752" s="113">
        <f>IFERROR(IF(Table10[[#This Row],[Year]]&gt;0,$E$1-Table10[[#This Row],[Year]],0),"")</f>
        <v>37</v>
      </c>
      <c r="F2752" s="113">
        <v>1988</v>
      </c>
      <c r="G2752" s="113">
        <v>9</v>
      </c>
      <c r="H2752" s="113">
        <v>30</v>
      </c>
    </row>
    <row r="2753" spans="1:8">
      <c r="A2753" s="18">
        <v>3751</v>
      </c>
      <c r="B2753" s="186" t="s">
        <v>2881</v>
      </c>
      <c r="C2753" s="17" t="s">
        <v>259</v>
      </c>
      <c r="D2753" s="113">
        <f>IF(Table10[[#This Row],[Current Age]]&gt;19,"Men's",IF(E2753&gt;15,"U19",IF(E2753&gt;13,"U15",IF(E2753&gt;11,"U13",IF(E2753&gt;0,"U11",0)))))</f>
        <v>0</v>
      </c>
      <c r="E2753" s="113">
        <f>IFERROR(IF(Table10[[#This Row],[Year]]&gt;0,$E$1-Table10[[#This Row],[Year]],0),"")</f>
        <v>0</v>
      </c>
    </row>
    <row r="2754" spans="1:8">
      <c r="A2754" s="178">
        <v>3752</v>
      </c>
      <c r="B2754" s="185" t="s">
        <v>2882</v>
      </c>
      <c r="C2754" s="179" t="s">
        <v>171</v>
      </c>
      <c r="D2754" s="113" t="str">
        <f>IF(Table10[[#This Row],[Current Age]]&gt;19,"Men's",IF(E2754&gt;15,"U19",IF(E2754&gt;13,"U15",IF(E2754&gt;11,"U13",IF(E2754&gt;0,"U11",0)))))</f>
        <v>Men's</v>
      </c>
      <c r="E2754" s="113">
        <f>IFERROR(IF(Table10[[#This Row],[Year]]&gt;0,$E$1-Table10[[#This Row],[Year]],0),"")</f>
        <v>48</v>
      </c>
      <c r="F2754" s="113">
        <v>1977</v>
      </c>
      <c r="G2754" s="113">
        <v>1</v>
      </c>
      <c r="H2754" s="113">
        <v>2</v>
      </c>
    </row>
    <row r="2755" spans="1:8">
      <c r="A2755" s="18">
        <v>3753</v>
      </c>
      <c r="B2755" s="186" t="s">
        <v>2883</v>
      </c>
      <c r="C2755" s="17" t="s">
        <v>171</v>
      </c>
      <c r="D2755" s="113" t="str">
        <f>IF(Table10[[#This Row],[Current Age]]&gt;19,"Men's",IF(E2755&gt;15,"U19",IF(E2755&gt;13,"U15",IF(E2755&gt;11,"U13",IF(E2755&gt;0,"U11",0)))))</f>
        <v>Men's</v>
      </c>
      <c r="E2755" s="113">
        <f>IFERROR(IF(Table10[[#This Row],[Year]]&gt;0,$E$1-Table10[[#This Row],[Year]],0),"")</f>
        <v>52</v>
      </c>
      <c r="F2755" s="113">
        <v>1973</v>
      </c>
      <c r="G2755" s="113">
        <v>9</v>
      </c>
      <c r="H2755" s="113">
        <v>9</v>
      </c>
    </row>
    <row r="2756" spans="1:8">
      <c r="A2756" s="178">
        <v>3754</v>
      </c>
      <c r="B2756" s="185" t="s">
        <v>2884</v>
      </c>
      <c r="C2756" s="179" t="s">
        <v>112</v>
      </c>
      <c r="D2756" s="113">
        <f>IF(Table10[[#This Row],[Current Age]]&gt;19,"Men's",IF(E2756&gt;15,"U19",IF(E2756&gt;13,"U15",IF(E2756&gt;11,"U13",IF(E2756&gt;0,"U11",0)))))</f>
        <v>0</v>
      </c>
      <c r="E2756" s="113">
        <f>IFERROR(IF(Table10[[#This Row],[Year]]&gt;0,$E$1-Table10[[#This Row],[Year]],0),"")</f>
        <v>0</v>
      </c>
      <c r="G2756" s="113">
        <v>3</v>
      </c>
      <c r="H2756" s="113">
        <v>3</v>
      </c>
    </row>
    <row r="2757" spans="1:8">
      <c r="A2757" s="18">
        <v>3755</v>
      </c>
      <c r="B2757" s="186" t="s">
        <v>2885</v>
      </c>
      <c r="C2757" s="17" t="s">
        <v>41</v>
      </c>
      <c r="D2757" s="113">
        <f>IF(Table10[[#This Row],[Current Age]]&gt;19,"Men's",IF(E2757&gt;15,"U19",IF(E2757&gt;13,"U15",IF(E2757&gt;11,"U13",IF(E2757&gt;0,"U11",0)))))</f>
        <v>0</v>
      </c>
      <c r="E2757" s="113">
        <f>IFERROR(IF(Table10[[#This Row],[Year]]&gt;0,$E$1-Table10[[#This Row],[Year]],0),"")</f>
        <v>0</v>
      </c>
    </row>
    <row r="2758" spans="1:8">
      <c r="A2758" s="178">
        <v>3756</v>
      </c>
      <c r="B2758" s="185" t="s">
        <v>2886</v>
      </c>
      <c r="C2758" s="179" t="s">
        <v>41</v>
      </c>
      <c r="D2758" s="113">
        <f>IF(Table10[[#This Row],[Current Age]]&gt;19,"Men's",IF(E2758&gt;15,"U19",IF(E2758&gt;13,"U15",IF(E2758&gt;11,"U13",IF(E2758&gt;0,"U11",0)))))</f>
        <v>0</v>
      </c>
      <c r="E2758" s="113">
        <f>IFERROR(IF(Table10[[#This Row],[Year]]&gt;0,$E$1-Table10[[#This Row],[Year]],0),"")</f>
        <v>0</v>
      </c>
    </row>
    <row r="2759" spans="1:8">
      <c r="A2759" s="18">
        <v>3757</v>
      </c>
      <c r="B2759" s="186" t="s">
        <v>2887</v>
      </c>
      <c r="C2759" s="17" t="s">
        <v>41</v>
      </c>
      <c r="D2759" s="113">
        <f>IF(Table10[[#This Row],[Current Age]]&gt;19,"Men's",IF(E2759&gt;15,"U19",IF(E2759&gt;13,"U15",IF(E2759&gt;11,"U13",IF(E2759&gt;0,"U11",0)))))</f>
        <v>0</v>
      </c>
      <c r="E2759" s="113">
        <f>IFERROR(IF(Table10[[#This Row],[Year]]&gt;0,$E$1-Table10[[#This Row],[Year]],0),"")</f>
        <v>0</v>
      </c>
    </row>
    <row r="2760" spans="1:8">
      <c r="A2760" s="178">
        <v>3758</v>
      </c>
      <c r="B2760" s="185" t="s">
        <v>2888</v>
      </c>
      <c r="C2760" s="179" t="s">
        <v>41</v>
      </c>
      <c r="D2760" s="113" t="str">
        <f>IF(Table10[[#This Row],[Current Age]]&gt;19,"Men's",IF(E2760&gt;15,"U19",IF(E2760&gt;13,"U15",IF(E2760&gt;11,"U13",IF(E2760&gt;0,"U11",0)))))</f>
        <v>U15</v>
      </c>
      <c r="E2760" s="113">
        <f>IFERROR(IF(Table10[[#This Row],[Year]]&gt;0,$E$1-Table10[[#This Row],[Year]],0),"")</f>
        <v>15</v>
      </c>
      <c r="F2760" s="113">
        <v>2010</v>
      </c>
      <c r="G2760" s="113">
        <v>11</v>
      </c>
      <c r="H2760" s="113">
        <v>11</v>
      </c>
    </row>
    <row r="2761" spans="1:8">
      <c r="A2761" s="18">
        <v>3759</v>
      </c>
      <c r="B2761" s="186" t="s">
        <v>2889</v>
      </c>
      <c r="C2761" s="17" t="s">
        <v>41</v>
      </c>
      <c r="D2761" s="113" t="str">
        <f>IF(Table10[[#This Row],[Current Age]]&gt;19,"Men's",IF(E2761&gt;15,"U19",IF(E2761&gt;13,"U15",IF(E2761&gt;11,"U13",IF(E2761&gt;0,"U11",0)))))</f>
        <v>U19</v>
      </c>
      <c r="E2761" s="113">
        <f>IFERROR(IF(Table10[[#This Row],[Year]]&gt;0,$E$1-Table10[[#This Row],[Year]],0),"")</f>
        <v>16</v>
      </c>
      <c r="F2761" s="113">
        <v>2009</v>
      </c>
      <c r="G2761" s="113">
        <v>5</v>
      </c>
      <c r="H2761" s="113">
        <v>27</v>
      </c>
    </row>
    <row r="2762" spans="1:8">
      <c r="A2762" s="178">
        <v>3760</v>
      </c>
      <c r="B2762" s="185" t="s">
        <v>2890</v>
      </c>
      <c r="C2762" s="179" t="s">
        <v>41</v>
      </c>
      <c r="D2762" s="113" t="str">
        <f>IF(Table10[[#This Row],[Current Age]]&gt;19,"Men's",IF(E2762&gt;15,"U19",IF(E2762&gt;13,"U15",IF(E2762&gt;11,"U13",IF(E2762&gt;0,"U11",0)))))</f>
        <v>U19</v>
      </c>
      <c r="E2762" s="113">
        <f>IFERROR(IF(Table10[[#This Row],[Year]]&gt;0,$E$1-Table10[[#This Row],[Year]],0),"")</f>
        <v>16</v>
      </c>
      <c r="F2762" s="113">
        <v>2009</v>
      </c>
      <c r="G2762" s="113">
        <v>12</v>
      </c>
      <c r="H2762" s="113">
        <v>30</v>
      </c>
    </row>
    <row r="2763" spans="1:8">
      <c r="A2763" s="18">
        <v>3761</v>
      </c>
      <c r="B2763" s="186" t="s">
        <v>2891</v>
      </c>
      <c r="C2763" s="17" t="s">
        <v>109</v>
      </c>
      <c r="D2763" s="113">
        <f>IF(Table10[[#This Row],[Current Age]]&gt;19,"Men's",IF(E2763&gt;15,"U19",IF(E2763&gt;13,"U15",IF(E2763&gt;11,"U13",IF(E2763&gt;0,"U11",0)))))</f>
        <v>0</v>
      </c>
      <c r="E2763" s="113">
        <f>IFERROR(IF(Table10[[#This Row],[Year]]&gt;0,$E$1-Table10[[#This Row],[Year]],0),"")</f>
        <v>0</v>
      </c>
    </row>
    <row r="2764" spans="1:8">
      <c r="A2764" s="178">
        <v>3762</v>
      </c>
      <c r="B2764" s="185" t="s">
        <v>2892</v>
      </c>
      <c r="C2764" s="179" t="s">
        <v>109</v>
      </c>
      <c r="D2764" s="113">
        <f>IF(Table10[[#This Row],[Current Age]]&gt;19,"Men's",IF(E2764&gt;15,"U19",IF(E2764&gt;13,"U15",IF(E2764&gt;11,"U13",IF(E2764&gt;0,"U11",0)))))</f>
        <v>0</v>
      </c>
      <c r="E2764" s="113">
        <f>IFERROR(IF(Table10[[#This Row],[Year]]&gt;0,$E$1-Table10[[#This Row],[Year]],0),"")</f>
        <v>0</v>
      </c>
    </row>
    <row r="2765" spans="1:8">
      <c r="A2765" s="18">
        <v>3763</v>
      </c>
      <c r="B2765" s="186" t="s">
        <v>2893</v>
      </c>
      <c r="C2765" s="17" t="s">
        <v>109</v>
      </c>
      <c r="D2765" s="113">
        <f>IF(Table10[[#This Row],[Current Age]]&gt;19,"Men's",IF(E2765&gt;15,"U19",IF(E2765&gt;13,"U15",IF(E2765&gt;11,"U13",IF(E2765&gt;0,"U11",0)))))</f>
        <v>0</v>
      </c>
      <c r="E2765" s="113">
        <f>IFERROR(IF(Table10[[#This Row],[Year]]&gt;0,$E$1-Table10[[#This Row],[Year]],0),"")</f>
        <v>0</v>
      </c>
    </row>
    <row r="2766" spans="1:8">
      <c r="A2766" s="178">
        <v>3764</v>
      </c>
      <c r="B2766" s="185" t="s">
        <v>2894</v>
      </c>
      <c r="C2766" s="179" t="s">
        <v>109</v>
      </c>
      <c r="D2766" s="113">
        <f>IF(Table10[[#This Row],[Current Age]]&gt;19,"Men's",IF(E2766&gt;15,"U19",IF(E2766&gt;13,"U15",IF(E2766&gt;11,"U13",IF(E2766&gt;0,"U11",0)))))</f>
        <v>0</v>
      </c>
      <c r="E2766" s="113">
        <f>IFERROR(IF(Table10[[#This Row],[Year]]&gt;0,$E$1-Table10[[#This Row],[Year]],0),"")</f>
        <v>0</v>
      </c>
    </row>
    <row r="2767" spans="1:8">
      <c r="A2767" s="18">
        <v>3765</v>
      </c>
      <c r="B2767" s="186" t="s">
        <v>2895</v>
      </c>
      <c r="C2767" s="17" t="s">
        <v>109</v>
      </c>
      <c r="D2767" s="113">
        <f>IF(Table10[[#This Row],[Current Age]]&gt;19,"Men's",IF(E2767&gt;15,"U19",IF(E2767&gt;13,"U15",IF(E2767&gt;11,"U13",IF(E2767&gt;0,"U11",0)))))</f>
        <v>0</v>
      </c>
      <c r="E2767" s="113">
        <f>IFERROR(IF(Table10[[#This Row],[Year]]&gt;0,$E$1-Table10[[#This Row],[Year]],0),"")</f>
        <v>0</v>
      </c>
    </row>
    <row r="2768" spans="1:8">
      <c r="A2768" s="178">
        <v>3766</v>
      </c>
      <c r="B2768" s="185" t="s">
        <v>2896</v>
      </c>
      <c r="C2768" s="179" t="s">
        <v>109</v>
      </c>
      <c r="D2768" s="113">
        <f>IF(Table10[[#This Row],[Current Age]]&gt;19,"Men's",IF(E2768&gt;15,"U19",IF(E2768&gt;13,"U15",IF(E2768&gt;11,"U13",IF(E2768&gt;0,"U11",0)))))</f>
        <v>0</v>
      </c>
      <c r="E2768" s="113">
        <f>IFERROR(IF(Table10[[#This Row],[Year]]&gt;0,$E$1-Table10[[#This Row],[Year]],0),"")</f>
        <v>0</v>
      </c>
    </row>
    <row r="2769" spans="1:8">
      <c r="A2769" s="18">
        <v>3767</v>
      </c>
      <c r="B2769" s="186" t="s">
        <v>2897</v>
      </c>
      <c r="C2769" s="17" t="s">
        <v>109</v>
      </c>
      <c r="D2769" s="113">
        <f>IF(Table10[[#This Row],[Current Age]]&gt;19,"Men's",IF(E2769&gt;15,"U19",IF(E2769&gt;13,"U15",IF(E2769&gt;11,"U13",IF(E2769&gt;0,"U11",0)))))</f>
        <v>0</v>
      </c>
      <c r="E2769" s="113">
        <f>IFERROR(IF(Table10[[#This Row],[Year]]&gt;0,$E$1-Table10[[#This Row],[Year]],0),"")</f>
        <v>0</v>
      </c>
    </row>
    <row r="2770" spans="1:8">
      <c r="A2770" s="178">
        <v>3768</v>
      </c>
      <c r="B2770" s="185" t="s">
        <v>2898</v>
      </c>
      <c r="C2770" s="179" t="s">
        <v>109</v>
      </c>
      <c r="D2770" s="113">
        <f>IF(Table10[[#This Row],[Current Age]]&gt;19,"Men's",IF(E2770&gt;15,"U19",IF(E2770&gt;13,"U15",IF(E2770&gt;11,"U13",IF(E2770&gt;0,"U11",0)))))</f>
        <v>0</v>
      </c>
      <c r="E2770" s="113">
        <f>IFERROR(IF(Table10[[#This Row],[Year]]&gt;0,$E$1-Table10[[#This Row],[Year]],0),"")</f>
        <v>0</v>
      </c>
    </row>
    <row r="2771" spans="1:8">
      <c r="A2771" s="18">
        <v>3769</v>
      </c>
      <c r="B2771" s="186" t="s">
        <v>2899</v>
      </c>
      <c r="C2771" s="17" t="s">
        <v>109</v>
      </c>
      <c r="D2771" s="113">
        <f>IF(Table10[[#This Row],[Current Age]]&gt;19,"Men's",IF(E2771&gt;15,"U19",IF(E2771&gt;13,"U15",IF(E2771&gt;11,"U13",IF(E2771&gt;0,"U11",0)))))</f>
        <v>0</v>
      </c>
      <c r="E2771" s="113">
        <f>IFERROR(IF(Table10[[#This Row],[Year]]&gt;0,$E$1-Table10[[#This Row],[Year]],0),"")</f>
        <v>0</v>
      </c>
    </row>
    <row r="2772" spans="1:8">
      <c r="A2772" s="178">
        <v>3770</v>
      </c>
      <c r="B2772" s="185" t="s">
        <v>2900</v>
      </c>
      <c r="C2772" s="179" t="s">
        <v>453</v>
      </c>
      <c r="D2772" s="113">
        <f>IF(Table10[[#This Row],[Current Age]]&gt;19,"Men's",IF(E2772&gt;15,"U19",IF(E2772&gt;13,"U15",IF(E2772&gt;11,"U13",IF(E2772&gt;0,"U11",0)))))</f>
        <v>0</v>
      </c>
      <c r="E2772" s="113">
        <f>IFERROR(IF(Table10[[#This Row],[Year]]&gt;0,$E$1-Table10[[#This Row],[Year]],0),"")</f>
        <v>0</v>
      </c>
    </row>
    <row r="2773" spans="1:8">
      <c r="A2773" s="18">
        <v>3771</v>
      </c>
      <c r="B2773" s="186" t="s">
        <v>2901</v>
      </c>
      <c r="C2773" s="17" t="s">
        <v>453</v>
      </c>
      <c r="D2773" s="113">
        <f>IF(Table10[[#This Row],[Current Age]]&gt;19,"Men's",IF(E2773&gt;15,"U19",IF(E2773&gt;13,"U15",IF(E2773&gt;11,"U13",IF(E2773&gt;0,"U11",0)))))</f>
        <v>0</v>
      </c>
      <c r="E2773" s="113">
        <f>IFERROR(IF(Table10[[#This Row],[Year]]&gt;0,$E$1-Table10[[#This Row],[Year]],0),"")</f>
        <v>0</v>
      </c>
    </row>
    <row r="2774" spans="1:8">
      <c r="A2774" s="178">
        <v>3772</v>
      </c>
      <c r="B2774" s="185" t="s">
        <v>2902</v>
      </c>
      <c r="C2774" s="179" t="s">
        <v>453</v>
      </c>
      <c r="D2774" s="113">
        <f>IF(Table10[[#This Row],[Current Age]]&gt;19,"Men's",IF(E2774&gt;15,"U19",IF(E2774&gt;13,"U15",IF(E2774&gt;11,"U13",IF(E2774&gt;0,"U11",0)))))</f>
        <v>0</v>
      </c>
      <c r="E2774" s="113">
        <f>IFERROR(IF(Table10[[#This Row],[Year]]&gt;0,$E$1-Table10[[#This Row],[Year]],0),"")</f>
        <v>0</v>
      </c>
    </row>
    <row r="2775" spans="1:8">
      <c r="A2775" s="18">
        <v>3773</v>
      </c>
      <c r="B2775" s="186" t="s">
        <v>2903</v>
      </c>
      <c r="C2775" s="17" t="s">
        <v>453</v>
      </c>
      <c r="D2775" s="113">
        <f>IF(Table10[[#This Row],[Current Age]]&gt;19,"Men's",IF(E2775&gt;15,"U19",IF(E2775&gt;13,"U15",IF(E2775&gt;11,"U13",IF(E2775&gt;0,"U11",0)))))</f>
        <v>0</v>
      </c>
      <c r="E2775" s="113">
        <f>IFERROR(IF(Table10[[#This Row],[Year]]&gt;0,$E$1-Table10[[#This Row],[Year]],0),"")</f>
        <v>0</v>
      </c>
    </row>
    <row r="2776" spans="1:8">
      <c r="A2776" s="178">
        <v>3774</v>
      </c>
      <c r="B2776" s="185" t="s">
        <v>2904</v>
      </c>
      <c r="C2776" s="179" t="s">
        <v>259</v>
      </c>
      <c r="D2776" s="113">
        <f>IF(Table10[[#This Row],[Current Age]]&gt;19,"Men's",IF(E2776&gt;15,"U19",IF(E2776&gt;13,"U15",IF(E2776&gt;11,"U13",IF(E2776&gt;0,"U11",0)))))</f>
        <v>0</v>
      </c>
      <c r="E2776" s="113">
        <f>IFERROR(IF(Table10[[#This Row],[Year]]&gt;0,$E$1-Table10[[#This Row],[Year]],0),"")</f>
        <v>0</v>
      </c>
    </row>
    <row r="2777" spans="1:8">
      <c r="A2777" s="18">
        <v>3775</v>
      </c>
      <c r="B2777" s="186" t="s">
        <v>2905</v>
      </c>
      <c r="C2777" s="17" t="s">
        <v>17</v>
      </c>
      <c r="D2777" s="113">
        <f>IF(Table10[[#This Row],[Current Age]]&gt;19,"Men's",IF(E2777&gt;15,"U19",IF(E2777&gt;13,"U15",IF(E2777&gt;11,"U13",IF(E2777&gt;0,"U11",0)))))</f>
        <v>0</v>
      </c>
      <c r="E2777" s="113">
        <f>IFERROR(IF(Table10[[#This Row],[Year]]&gt;0,$E$1-Table10[[#This Row],[Year]],0),"")</f>
        <v>0</v>
      </c>
    </row>
    <row r="2778" spans="1:8">
      <c r="A2778" s="178">
        <v>3776</v>
      </c>
      <c r="B2778" s="185" t="s">
        <v>2906</v>
      </c>
      <c r="C2778" s="179" t="s">
        <v>25</v>
      </c>
      <c r="D2778" s="113">
        <f>IF(Table10[[#This Row],[Current Age]]&gt;19,"Men's",IF(E2778&gt;15,"U19",IF(E2778&gt;13,"U15",IF(E2778&gt;11,"U13",IF(E2778&gt;0,"U11",0)))))</f>
        <v>0</v>
      </c>
      <c r="E2778" s="113">
        <f>IFERROR(IF(Table10[[#This Row],[Year]]&gt;0,$E$1-Table10[[#This Row],[Year]],0),"")</f>
        <v>0</v>
      </c>
    </row>
    <row r="2779" spans="1:8">
      <c r="A2779" s="18">
        <v>3777</v>
      </c>
      <c r="B2779" s="186" t="s">
        <v>2907</v>
      </c>
      <c r="C2779" s="17" t="s">
        <v>25</v>
      </c>
      <c r="D2779" s="113">
        <f>IF(Table10[[#This Row],[Current Age]]&gt;19,"Men's",IF(E2779&gt;15,"U19",IF(E2779&gt;13,"U15",IF(E2779&gt;11,"U13",IF(E2779&gt;0,"U11",0)))))</f>
        <v>0</v>
      </c>
      <c r="E2779" s="113">
        <f>IFERROR(IF(Table10[[#This Row],[Year]]&gt;0,$E$1-Table10[[#This Row],[Year]],0),"")</f>
        <v>0</v>
      </c>
    </row>
    <row r="2780" spans="1:8">
      <c r="A2780" s="178">
        <v>3778</v>
      </c>
      <c r="B2780" s="185" t="s">
        <v>2908</v>
      </c>
      <c r="C2780" s="179" t="s">
        <v>25</v>
      </c>
      <c r="D2780" s="113">
        <f>IF(Table10[[#This Row],[Current Age]]&gt;19,"Men's",IF(E2780&gt;15,"U19",IF(E2780&gt;13,"U15",IF(E2780&gt;11,"U13",IF(E2780&gt;0,"U11",0)))))</f>
        <v>0</v>
      </c>
      <c r="E2780" s="113">
        <f>IFERROR(IF(Table10[[#This Row],[Year]]&gt;0,$E$1-Table10[[#This Row],[Year]],0),"")</f>
        <v>0</v>
      </c>
    </row>
    <row r="2781" spans="1:8">
      <c r="A2781" s="18">
        <v>3779</v>
      </c>
      <c r="B2781" s="186" t="s">
        <v>2909</v>
      </c>
      <c r="C2781" s="17" t="s">
        <v>25</v>
      </c>
      <c r="D2781" s="113" t="str">
        <f>IF(Table10[[#This Row],[Current Age]]&gt;19,"Men's",IF(E2781&gt;15,"U19",IF(E2781&gt;13,"U15",IF(E2781&gt;11,"U13",IF(E2781&gt;0,"U11",0)))))</f>
        <v>U19</v>
      </c>
      <c r="E2781" s="113">
        <f>IFERROR(IF(Table10[[#This Row],[Year]]&gt;0,$E$1-Table10[[#This Row],[Year]],0),"")</f>
        <v>18</v>
      </c>
      <c r="F2781" s="113">
        <v>2007</v>
      </c>
      <c r="G2781" s="113">
        <v>7</v>
      </c>
      <c r="H2781" s="113">
        <v>23</v>
      </c>
    </row>
    <row r="2782" spans="1:8">
      <c r="A2782" s="178">
        <v>3780</v>
      </c>
      <c r="B2782" s="185" t="s">
        <v>2910</v>
      </c>
      <c r="C2782" s="179" t="s">
        <v>25</v>
      </c>
      <c r="D2782" s="113" t="str">
        <f>IF(Table10[[#This Row],[Current Age]]&gt;19,"Men's",IF(E2782&gt;15,"U19",IF(E2782&gt;13,"U15",IF(E2782&gt;11,"U13",IF(E2782&gt;0,"U11",0)))))</f>
        <v>U15</v>
      </c>
      <c r="E2782" s="113">
        <f>IFERROR(IF(Table10[[#This Row],[Year]]&gt;0,$E$1-Table10[[#This Row],[Year]],0),"")</f>
        <v>15</v>
      </c>
      <c r="F2782" s="113">
        <v>2010</v>
      </c>
      <c r="G2782" s="113">
        <v>5</v>
      </c>
      <c r="H2782" s="113">
        <v>10</v>
      </c>
    </row>
    <row r="2783" spans="1:8">
      <c r="A2783" s="18">
        <v>3781</v>
      </c>
      <c r="B2783" s="186" t="s">
        <v>2911</v>
      </c>
      <c r="C2783" s="17" t="s">
        <v>25</v>
      </c>
      <c r="D2783" s="113" t="str">
        <f>IF(Table10[[#This Row],[Current Age]]&gt;19,"Men's",IF(E2783&gt;15,"U19",IF(E2783&gt;13,"U15",IF(E2783&gt;11,"U13",IF(E2783&gt;0,"U11",0)))))</f>
        <v>U15</v>
      </c>
      <c r="E2783" s="113">
        <f>IFERROR(IF(Table10[[#This Row],[Year]]&gt;0,$E$1-Table10[[#This Row],[Year]],0),"")</f>
        <v>15</v>
      </c>
      <c r="F2783" s="113">
        <v>2010</v>
      </c>
      <c r="G2783" s="113">
        <v>12</v>
      </c>
      <c r="H2783" s="113">
        <v>15</v>
      </c>
    </row>
    <row r="2784" spans="1:8">
      <c r="A2784" s="178">
        <v>3782</v>
      </c>
      <c r="B2784" s="185" t="s">
        <v>2912</v>
      </c>
      <c r="C2784" s="179" t="s">
        <v>25</v>
      </c>
      <c r="D2784" s="113">
        <f>IF(Table10[[#This Row],[Current Age]]&gt;19,"Men's",IF(E2784&gt;15,"U19",IF(E2784&gt;13,"U15",IF(E2784&gt;11,"U13",IF(E2784&gt;0,"U11",0)))))</f>
        <v>0</v>
      </c>
      <c r="E2784" s="113">
        <f>IFERROR(IF(Table10[[#This Row],[Year]]&gt;0,$E$1-Table10[[#This Row],[Year]],0),"")</f>
        <v>0</v>
      </c>
    </row>
    <row r="2785" spans="1:8">
      <c r="A2785" s="18">
        <v>3783</v>
      </c>
      <c r="B2785" s="186" t="s">
        <v>2913</v>
      </c>
      <c r="C2785" s="17" t="s">
        <v>112</v>
      </c>
      <c r="D2785" s="113">
        <f>IF(Table10[[#This Row],[Current Age]]&gt;19,"Men's",IF(E2785&gt;15,"U19",IF(E2785&gt;13,"U15",IF(E2785&gt;11,"U13",IF(E2785&gt;0,"U11",0)))))</f>
        <v>0</v>
      </c>
      <c r="E2785" s="113">
        <f>IFERROR(IF(Table10[[#This Row],[Year]]&gt;0,$E$1-Table10[[#This Row],[Year]],0),"")</f>
        <v>0</v>
      </c>
    </row>
    <row r="2786" spans="1:8">
      <c r="A2786" s="178">
        <v>3784</v>
      </c>
      <c r="B2786" s="185" t="s">
        <v>2914</v>
      </c>
      <c r="C2786" s="179" t="s">
        <v>25</v>
      </c>
      <c r="D2786" s="113">
        <f>IF(Table10[[#This Row],[Current Age]]&gt;19,"Men's",IF(E2786&gt;15,"U19",IF(E2786&gt;13,"U15",IF(E2786&gt;11,"U13",IF(E2786&gt;0,"U11",0)))))</f>
        <v>0</v>
      </c>
      <c r="E2786" s="113">
        <f>IFERROR(IF(Table10[[#This Row],[Year]]&gt;0,$E$1-Table10[[#This Row],[Year]],0),"")</f>
        <v>0</v>
      </c>
    </row>
    <row r="2787" spans="1:8">
      <c r="A2787" s="18">
        <v>3785</v>
      </c>
      <c r="B2787" s="186" t="s">
        <v>2915</v>
      </c>
      <c r="C2787" s="17" t="s">
        <v>25</v>
      </c>
      <c r="D2787" s="113">
        <f>IF(Table10[[#This Row],[Current Age]]&gt;19,"Men's",IF(E2787&gt;15,"U19",IF(E2787&gt;13,"U15",IF(E2787&gt;11,"U13",IF(E2787&gt;0,"U11",0)))))</f>
        <v>0</v>
      </c>
      <c r="E2787" s="113">
        <f>IFERROR(IF(Table10[[#This Row],[Year]]&gt;0,$E$1-Table10[[#This Row],[Year]],0),"")</f>
        <v>0</v>
      </c>
    </row>
    <row r="2788" spans="1:8">
      <c r="A2788" s="178">
        <v>3786</v>
      </c>
      <c r="B2788" s="185" t="s">
        <v>2916</v>
      </c>
      <c r="C2788" s="179" t="s">
        <v>210</v>
      </c>
      <c r="D2788" s="113" t="str">
        <f>IF(Table10[[#This Row],[Current Age]]&gt;19,"Men's",IF(E2788&gt;15,"U19",IF(E2788&gt;13,"U15",IF(E2788&gt;11,"U13",IF(E2788&gt;0,"U11",0)))))</f>
        <v>Men's</v>
      </c>
      <c r="E2788" s="113">
        <f>IFERROR(IF(Table10[[#This Row],[Year]]&gt;0,$E$1-Table10[[#This Row],[Year]],0),"")</f>
        <v>47</v>
      </c>
      <c r="F2788" s="113">
        <v>1978</v>
      </c>
      <c r="G2788" s="113">
        <v>7</v>
      </c>
      <c r="H2788" s="113">
        <v>31</v>
      </c>
    </row>
    <row r="2789" spans="1:8">
      <c r="A2789" s="18">
        <v>3787</v>
      </c>
      <c r="B2789" s="186" t="s">
        <v>2917</v>
      </c>
      <c r="C2789" s="17" t="s">
        <v>210</v>
      </c>
      <c r="D2789" s="113" t="str">
        <f>IF(Table10[[#This Row],[Current Age]]&gt;19,"Men's",IF(E2789&gt;15,"U19",IF(E2789&gt;13,"U15",IF(E2789&gt;11,"U13",IF(E2789&gt;0,"U11",0)))))</f>
        <v>Men's</v>
      </c>
      <c r="E2789" s="113">
        <f>IFERROR(IF(Table10[[#This Row],[Year]]&gt;0,$E$1-Table10[[#This Row],[Year]],0),"")</f>
        <v>21</v>
      </c>
      <c r="F2789" s="113" t="s">
        <v>2918</v>
      </c>
      <c r="G2789" s="113" t="s">
        <v>2919</v>
      </c>
      <c r="H2789" s="113" t="s">
        <v>2919</v>
      </c>
    </row>
    <row r="2790" spans="1:8">
      <c r="A2790" s="178">
        <v>3788</v>
      </c>
      <c r="B2790" s="185" t="s">
        <v>2920</v>
      </c>
      <c r="C2790" s="179" t="s">
        <v>210</v>
      </c>
      <c r="D2790" s="113" t="str">
        <f>IF(Table10[[#This Row],[Current Age]]&gt;19,"Men's",IF(E2790&gt;15,"U19",IF(E2790&gt;13,"U15",IF(E2790&gt;11,"U13",IF(E2790&gt;0,"U11",0)))))</f>
        <v>U13</v>
      </c>
      <c r="E2790" s="113">
        <f>IFERROR(IF(Table10[[#This Row],[Year]]&gt;0,$E$1-Table10[[#This Row],[Year]],0),"")</f>
        <v>12</v>
      </c>
      <c r="F2790" s="113" t="s">
        <v>2921</v>
      </c>
      <c r="G2790" s="113" t="s">
        <v>2922</v>
      </c>
      <c r="H2790" s="113" t="s">
        <v>2923</v>
      </c>
    </row>
    <row r="2791" spans="1:8">
      <c r="A2791" s="18">
        <v>3789</v>
      </c>
      <c r="B2791" s="186" t="s">
        <v>2924</v>
      </c>
      <c r="C2791" s="17" t="s">
        <v>210</v>
      </c>
      <c r="D2791" s="113" t="str">
        <f>IF(Table10[[#This Row],[Current Age]]&gt;19,"Men's",IF(E2791&gt;15,"U19",IF(E2791&gt;13,"U15",IF(E2791&gt;11,"U13",IF(E2791&gt;0,"U11",0)))))</f>
        <v>U19</v>
      </c>
      <c r="E2791" s="113">
        <f>IFERROR(IF(Table10[[#This Row],[Year]]&gt;0,$E$1-Table10[[#This Row],[Year]],0),"")</f>
        <v>16</v>
      </c>
      <c r="F2791" s="113" t="s">
        <v>2925</v>
      </c>
      <c r="G2791" s="113" t="s">
        <v>2926</v>
      </c>
      <c r="H2791" s="113" t="s">
        <v>2919</v>
      </c>
    </row>
    <row r="2792" spans="1:8">
      <c r="A2792" s="178">
        <v>3790</v>
      </c>
      <c r="B2792" s="185" t="s">
        <v>2927</v>
      </c>
      <c r="C2792" s="179" t="s">
        <v>210</v>
      </c>
      <c r="D2792" s="113" t="str">
        <f>IF(Table10[[#This Row],[Current Age]]&gt;19,"Men's",IF(E2792&gt;15,"U19",IF(E2792&gt;13,"U15",IF(E2792&gt;11,"U13",IF(E2792&gt;0,"U11",0)))))</f>
        <v>Men's</v>
      </c>
      <c r="E2792" s="113">
        <f>IFERROR(IF(Table10[[#This Row],[Year]]&gt;0,$E$1-Table10[[#This Row],[Year]],0),"")</f>
        <v>24</v>
      </c>
      <c r="F2792" s="113" t="s">
        <v>2928</v>
      </c>
      <c r="G2792" s="113" t="s">
        <v>2929</v>
      </c>
      <c r="H2792" s="113" t="s">
        <v>2930</v>
      </c>
    </row>
    <row r="2793" spans="1:8">
      <c r="A2793" s="18">
        <v>3791</v>
      </c>
      <c r="B2793" s="186" t="s">
        <v>2931</v>
      </c>
      <c r="C2793" s="17" t="s">
        <v>210</v>
      </c>
      <c r="D2793" s="113" t="str">
        <f>IF(Table10[[#This Row],[Current Age]]&gt;19,"Men's",IF(E2793&gt;15,"U19",IF(E2793&gt;13,"U15",IF(E2793&gt;11,"U13",IF(E2793&gt;0,"U11",0)))))</f>
        <v>Men's</v>
      </c>
      <c r="E2793" s="113">
        <f>IFERROR(IF(Table10[[#This Row],[Year]]&gt;0,$E$1-Table10[[#This Row],[Year]],0),"")</f>
        <v>23</v>
      </c>
      <c r="F2793" s="113" t="s">
        <v>2932</v>
      </c>
      <c r="G2793" s="113" t="s">
        <v>23</v>
      </c>
      <c r="H2793" s="113" t="s">
        <v>2933</v>
      </c>
    </row>
    <row r="2794" spans="1:8">
      <c r="A2794" s="178">
        <v>3792</v>
      </c>
      <c r="B2794" s="185" t="s">
        <v>2934</v>
      </c>
      <c r="C2794" s="179" t="s">
        <v>210</v>
      </c>
      <c r="D2794" s="113">
        <f>IF(Table10[[#This Row],[Current Age]]&gt;19,"Men's",IF(E2794&gt;15,"U19",IF(E2794&gt;13,"U15",IF(E2794&gt;11,"U13",IF(E2794&gt;0,"U11",0)))))</f>
        <v>0</v>
      </c>
      <c r="E2794" s="113">
        <f>IFERROR(IF(Table10[[#This Row],[Year]]&gt;0,$E$1-Table10[[#This Row],[Year]],0),"")</f>
        <v>0</v>
      </c>
    </row>
    <row r="2795" spans="1:8">
      <c r="A2795" s="18">
        <v>3793</v>
      </c>
      <c r="B2795" s="186" t="s">
        <v>2935</v>
      </c>
      <c r="C2795" s="17" t="s">
        <v>210</v>
      </c>
      <c r="D2795" s="113" t="str">
        <f>IF(Table10[[#This Row],[Current Age]]&gt;19,"Men's",IF(E2795&gt;15,"U19",IF(E2795&gt;13,"U15",IF(E2795&gt;11,"U13",IF(E2795&gt;0,"U11",0)))))</f>
        <v>Men's</v>
      </c>
      <c r="E2795" s="113">
        <f>IFERROR(IF(Table10[[#This Row],[Year]]&gt;0,$E$1-Table10[[#This Row],[Year]],0),"")</f>
        <v>28</v>
      </c>
      <c r="F2795" s="113">
        <v>1997</v>
      </c>
      <c r="G2795" s="113" t="s">
        <v>2926</v>
      </c>
      <c r="H2795" s="113" t="s">
        <v>2936</v>
      </c>
    </row>
    <row r="2796" spans="1:8">
      <c r="A2796" s="178">
        <v>3794</v>
      </c>
      <c r="B2796" s="185" t="s">
        <v>2937</v>
      </c>
      <c r="C2796" s="179" t="s">
        <v>210</v>
      </c>
      <c r="D2796" s="113" t="str">
        <f>IF(Table10[[#This Row],[Current Age]]&gt;19,"Men's",IF(E2796&gt;15,"U19",IF(E2796&gt;13,"U15",IF(E2796&gt;11,"U13",IF(E2796&gt;0,"U11",0)))))</f>
        <v>Men's</v>
      </c>
      <c r="E2796" s="113">
        <f>IFERROR(IF(Table10[[#This Row],[Year]]&gt;0,$E$1-Table10[[#This Row],[Year]],0),"")</f>
        <v>24</v>
      </c>
      <c r="F2796" s="113">
        <v>2001</v>
      </c>
      <c r="G2796" s="113" t="s">
        <v>2930</v>
      </c>
      <c r="H2796" s="113" t="s">
        <v>2938</v>
      </c>
    </row>
    <row r="2797" spans="1:8">
      <c r="A2797" s="18">
        <v>3795</v>
      </c>
      <c r="B2797" s="186" t="s">
        <v>2939</v>
      </c>
      <c r="C2797" s="17" t="s">
        <v>210</v>
      </c>
      <c r="D2797" s="113" t="str">
        <f>IF(Table10[[#This Row],[Current Age]]&gt;19,"Men's",IF(E2797&gt;15,"U19",IF(E2797&gt;13,"U15",IF(E2797&gt;11,"U13",IF(E2797&gt;0,"U11",0)))))</f>
        <v>Men's</v>
      </c>
      <c r="E2797" s="113">
        <f>IFERROR(IF(Table10[[#This Row],[Year]]&gt;0,$E$1-Table10[[#This Row],[Year]],0),"")</f>
        <v>24</v>
      </c>
      <c r="F2797" s="113">
        <v>2001</v>
      </c>
      <c r="G2797" s="113" t="s">
        <v>2940</v>
      </c>
      <c r="H2797" s="113" t="s">
        <v>2933</v>
      </c>
    </row>
    <row r="2798" spans="1:8">
      <c r="A2798" s="178">
        <v>3796</v>
      </c>
      <c r="B2798" s="185" t="s">
        <v>2941</v>
      </c>
      <c r="C2798" s="179" t="s">
        <v>210</v>
      </c>
      <c r="D2798" s="113" t="str">
        <f>IF(Table10[[#This Row],[Current Age]]&gt;19,"Men's",IF(E2798&gt;15,"U19",IF(E2798&gt;13,"U15",IF(E2798&gt;11,"U13",IF(E2798&gt;0,"U11",0)))))</f>
        <v>Men's</v>
      </c>
      <c r="E2798" s="113">
        <f>IFERROR(IF(Table10[[#This Row],[Year]]&gt;0,$E$1-Table10[[#This Row],[Year]],0),"")</f>
        <v>27</v>
      </c>
      <c r="F2798" s="113">
        <v>1998</v>
      </c>
      <c r="G2798" s="113" t="s">
        <v>2919</v>
      </c>
      <c r="H2798" s="113" t="s">
        <v>2940</v>
      </c>
    </row>
    <row r="2799" spans="1:8">
      <c r="A2799" s="18">
        <v>3797</v>
      </c>
      <c r="B2799" s="186" t="s">
        <v>2942</v>
      </c>
      <c r="C2799" s="17" t="s">
        <v>210</v>
      </c>
      <c r="D2799" s="113" t="str">
        <f>IF(Table10[[#This Row],[Current Age]]&gt;19,"Men's",IF(E2799&gt;15,"U19",IF(E2799&gt;13,"U15",IF(E2799&gt;11,"U13",IF(E2799&gt;0,"U11",0)))))</f>
        <v>U15</v>
      </c>
      <c r="E2799" s="113">
        <f>IFERROR(IF(Table10[[#This Row],[Year]]&gt;0,$E$1-Table10[[#This Row],[Year]],0),"")</f>
        <v>14</v>
      </c>
      <c r="F2799" s="113">
        <v>2011</v>
      </c>
      <c r="G2799" s="113" t="s">
        <v>2943</v>
      </c>
      <c r="H2799" s="113" t="s">
        <v>2936</v>
      </c>
    </row>
    <row r="2800" spans="1:8">
      <c r="A2800" s="178">
        <v>3798</v>
      </c>
      <c r="B2800" s="185" t="s">
        <v>2944</v>
      </c>
      <c r="C2800" s="179" t="s">
        <v>210</v>
      </c>
      <c r="D2800" s="113" t="str">
        <f>IF(Table10[[#This Row],[Current Age]]&gt;19,"Men's",IF(E2800&gt;15,"U19",IF(E2800&gt;13,"U15",IF(E2800&gt;11,"U13",IF(E2800&gt;0,"U11",0)))))</f>
        <v>U15</v>
      </c>
      <c r="E2800" s="113">
        <f>IFERROR(IF(Table10[[#This Row],[Year]]&gt;0,$E$1-Table10[[#This Row],[Year]],0),"")</f>
        <v>15</v>
      </c>
      <c r="F2800" s="113">
        <v>2010</v>
      </c>
      <c r="G2800" s="113" t="s">
        <v>2926</v>
      </c>
      <c r="H2800" s="113" t="s">
        <v>2929</v>
      </c>
    </row>
    <row r="2801" spans="1:8">
      <c r="A2801" s="18">
        <v>3799</v>
      </c>
      <c r="B2801" s="186" t="s">
        <v>2945</v>
      </c>
      <c r="C2801" s="17" t="s">
        <v>210</v>
      </c>
      <c r="D2801" s="113" t="str">
        <f>IF(Table10[[#This Row],[Current Age]]&gt;19,"Men's",IF(E2801&gt;15,"U19",IF(E2801&gt;13,"U15",IF(E2801&gt;11,"U13",IF(E2801&gt;0,"U11",0)))))</f>
        <v>U19</v>
      </c>
      <c r="E2801" s="113">
        <f>IFERROR(IF(Table10[[#This Row],[Year]]&gt;0,$E$1-Table10[[#This Row],[Year]],0),"")</f>
        <v>16</v>
      </c>
      <c r="F2801" s="113">
        <v>2009</v>
      </c>
      <c r="G2801" s="113" t="s">
        <v>2926</v>
      </c>
      <c r="H2801" s="113" t="s">
        <v>2946</v>
      </c>
    </row>
    <row r="2802" spans="1:8">
      <c r="A2802" s="178">
        <v>3800</v>
      </c>
      <c r="B2802" s="185" t="s">
        <v>2947</v>
      </c>
      <c r="C2802" s="179" t="s">
        <v>210</v>
      </c>
      <c r="D2802" s="113" t="str">
        <f>IF(Table10[[#This Row],[Current Age]]&gt;19,"Men's",IF(E2802&gt;15,"U19",IF(E2802&gt;13,"U15",IF(E2802&gt;11,"U13",IF(E2802&gt;0,"U11",0)))))</f>
        <v>U11</v>
      </c>
      <c r="E2802" s="113">
        <f>IFERROR(IF(Table10[[#This Row],[Year]]&gt;0,$E$1-Table10[[#This Row],[Year]],0),"")</f>
        <v>11</v>
      </c>
      <c r="F2802" s="113">
        <v>2014</v>
      </c>
      <c r="G2802" s="113" t="s">
        <v>2948</v>
      </c>
      <c r="H2802" s="113" t="s">
        <v>2933</v>
      </c>
    </row>
    <row r="2803" spans="1:8">
      <c r="A2803" s="18">
        <v>3801</v>
      </c>
      <c r="B2803" s="186" t="s">
        <v>2949</v>
      </c>
      <c r="C2803" s="17" t="s">
        <v>210</v>
      </c>
      <c r="D2803" s="113" t="str">
        <f>IF(Table10[[#This Row],[Current Age]]&gt;19,"Men's",IF(E2803&gt;15,"U19",IF(E2803&gt;13,"U15",IF(E2803&gt;11,"U13",IF(E2803&gt;0,"U11",0)))))</f>
        <v>U15</v>
      </c>
      <c r="E2803" s="113">
        <f>IFERROR(IF(Table10[[#This Row],[Year]]&gt;0,$E$1-Table10[[#This Row],[Year]],0),"")</f>
        <v>15</v>
      </c>
      <c r="F2803" s="113">
        <v>2010</v>
      </c>
      <c r="G2803" s="113" t="s">
        <v>2946</v>
      </c>
      <c r="H2803" s="113" t="s">
        <v>2948</v>
      </c>
    </row>
    <row r="2804" spans="1:8">
      <c r="A2804" s="178">
        <v>3802</v>
      </c>
      <c r="B2804" s="185" t="s">
        <v>2950</v>
      </c>
      <c r="C2804" s="179" t="s">
        <v>210</v>
      </c>
      <c r="D2804" s="113" t="str">
        <f>IF(Table10[[#This Row],[Current Age]]&gt;19,"Men's",IF(E2804&gt;15,"U19",IF(E2804&gt;13,"U15",IF(E2804&gt;11,"U13",IF(E2804&gt;0,"U11",0)))))</f>
        <v>U19</v>
      </c>
      <c r="E2804" s="113">
        <f>IFERROR(IF(Table10[[#This Row],[Year]]&gt;0,$E$1-Table10[[#This Row],[Year]],0),"")</f>
        <v>16</v>
      </c>
      <c r="F2804" s="113">
        <v>2009</v>
      </c>
      <c r="G2804" s="113" t="s">
        <v>2926</v>
      </c>
      <c r="H2804" s="113" t="s">
        <v>2919</v>
      </c>
    </row>
    <row r="2805" spans="1:8">
      <c r="A2805" s="18">
        <v>3803</v>
      </c>
      <c r="B2805" s="186" t="s">
        <v>2951</v>
      </c>
      <c r="C2805" s="17" t="s">
        <v>210</v>
      </c>
      <c r="D2805" s="113" t="str">
        <f>IF(Table10[[#This Row],[Current Age]]&gt;19,"Men's",IF(E2805&gt;15,"U19",IF(E2805&gt;13,"U15",IF(E2805&gt;11,"U13",IF(E2805&gt;0,"U11",0)))))</f>
        <v>U11</v>
      </c>
      <c r="E2805" s="113">
        <f>IFERROR(IF(Table10[[#This Row],[Year]]&gt;0,$E$1-Table10[[#This Row],[Year]],0),"")</f>
        <v>11</v>
      </c>
      <c r="F2805" s="113">
        <v>2014</v>
      </c>
      <c r="G2805" s="113" t="s">
        <v>2952</v>
      </c>
      <c r="H2805" s="113" t="s">
        <v>2943</v>
      </c>
    </row>
    <row r="2806" spans="1:8">
      <c r="A2806" s="178">
        <v>3804</v>
      </c>
      <c r="B2806" s="185" t="s">
        <v>2953</v>
      </c>
      <c r="C2806" s="179" t="s">
        <v>210</v>
      </c>
      <c r="D2806" s="113" t="str">
        <f>IF(Table10[[#This Row],[Current Age]]&gt;19,"Men's",IF(E2806&gt;15,"U19",IF(E2806&gt;13,"U15",IF(E2806&gt;11,"U13",IF(E2806&gt;0,"U11",0)))))</f>
        <v>U15</v>
      </c>
      <c r="E2806" s="113">
        <f>IFERROR(IF(Table10[[#This Row],[Year]]&gt;0,$E$1-Table10[[#This Row],[Year]],0),"")</f>
        <v>15</v>
      </c>
      <c r="F2806" s="113">
        <v>2010</v>
      </c>
      <c r="G2806" s="113" t="s">
        <v>2922</v>
      </c>
      <c r="H2806" s="113" t="s">
        <v>2954</v>
      </c>
    </row>
    <row r="2807" spans="1:8">
      <c r="A2807" s="18">
        <v>3805</v>
      </c>
      <c r="B2807" s="186" t="s">
        <v>2955</v>
      </c>
      <c r="C2807" s="17" t="s">
        <v>210</v>
      </c>
      <c r="D2807" s="113" t="str">
        <f>IF(Table10[[#This Row],[Current Age]]&gt;19,"Men's",IF(E2807&gt;15,"U19",IF(E2807&gt;13,"U15",IF(E2807&gt;11,"U13",IF(E2807&gt;0,"U11",0)))))</f>
        <v>U15</v>
      </c>
      <c r="E2807" s="113">
        <f>IFERROR(IF(Table10[[#This Row],[Year]]&gt;0,$E$1-Table10[[#This Row],[Year]],0),"")</f>
        <v>14</v>
      </c>
      <c r="F2807" s="113">
        <v>2011</v>
      </c>
      <c r="G2807" s="113" t="s">
        <v>2943</v>
      </c>
      <c r="H2807" s="113" t="s">
        <v>2956</v>
      </c>
    </row>
    <row r="2808" spans="1:8">
      <c r="A2808" s="178">
        <v>3806</v>
      </c>
      <c r="B2808" s="185" t="s">
        <v>2957</v>
      </c>
      <c r="C2808" s="179" t="s">
        <v>210</v>
      </c>
      <c r="D2808" s="113" t="str">
        <f>IF(Table10[[#This Row],[Current Age]]&gt;19,"Men's",IF(E2808&gt;15,"U19",IF(E2808&gt;13,"U15",IF(E2808&gt;11,"U13",IF(E2808&gt;0,"U11",0)))))</f>
        <v>U15</v>
      </c>
      <c r="E2808" s="113">
        <f>IFERROR(IF(Table10[[#This Row],[Year]]&gt;0,$E$1-Table10[[#This Row],[Year]],0),"")</f>
        <v>14</v>
      </c>
      <c r="F2808" s="113">
        <v>2011</v>
      </c>
      <c r="G2808" s="113" t="s">
        <v>2956</v>
      </c>
      <c r="H2808" s="113" t="s">
        <v>2938</v>
      </c>
    </row>
    <row r="2809" spans="1:8">
      <c r="A2809" s="18">
        <v>3807</v>
      </c>
      <c r="B2809" s="186" t="s">
        <v>2958</v>
      </c>
      <c r="C2809" s="17" t="s">
        <v>210</v>
      </c>
      <c r="D2809" s="113" t="str">
        <f>IF(Table10[[#This Row],[Current Age]]&gt;19,"Men's",IF(E2809&gt;15,"U19",IF(E2809&gt;13,"U15",IF(E2809&gt;11,"U13",IF(E2809&gt;0,"U11",0)))))</f>
        <v>U13</v>
      </c>
      <c r="E2809" s="113">
        <f>IFERROR(IF(Table10[[#This Row],[Year]]&gt;0,$E$1-Table10[[#This Row],[Year]],0),"")</f>
        <v>12</v>
      </c>
      <c r="F2809" s="113">
        <v>2013</v>
      </c>
      <c r="G2809" s="113" t="s">
        <v>2930</v>
      </c>
      <c r="H2809" s="113" t="s">
        <v>2959</v>
      </c>
    </row>
    <row r="2810" spans="1:8">
      <c r="A2810" s="178">
        <v>3808</v>
      </c>
      <c r="B2810" s="185" t="s">
        <v>2960</v>
      </c>
      <c r="C2810" s="179" t="s">
        <v>210</v>
      </c>
      <c r="D2810" s="113" t="str">
        <f>IF(Table10[[#This Row],[Current Age]]&gt;19,"Men's",IF(E2810&gt;15,"U19",IF(E2810&gt;13,"U15",IF(E2810&gt;11,"U13",IF(E2810&gt;0,"U11",0)))))</f>
        <v>U19</v>
      </c>
      <c r="E2810" s="113">
        <f>IFERROR(IF(Table10[[#This Row],[Year]]&gt;0,$E$1-Table10[[#This Row],[Year]],0),"")</f>
        <v>17</v>
      </c>
      <c r="F2810" s="113">
        <v>2008</v>
      </c>
      <c r="G2810" s="113" t="s">
        <v>2948</v>
      </c>
      <c r="H2810" s="113" t="s">
        <v>2943</v>
      </c>
    </row>
    <row r="2811" spans="1:8">
      <c r="A2811" s="18">
        <v>3809</v>
      </c>
      <c r="B2811" s="186" t="s">
        <v>2961</v>
      </c>
      <c r="C2811" s="17" t="s">
        <v>210</v>
      </c>
      <c r="D2811" s="113" t="str">
        <f>IF(Table10[[#This Row],[Current Age]]&gt;19,"Men's",IF(E2811&gt;15,"U19",IF(E2811&gt;13,"U15",IF(E2811&gt;11,"U13",IF(E2811&gt;0,"U11",0)))))</f>
        <v>U19</v>
      </c>
      <c r="E2811" s="113">
        <f>IFERROR(IF(Table10[[#This Row],[Year]]&gt;0,$E$1-Table10[[#This Row],[Year]],0),"")</f>
        <v>16</v>
      </c>
      <c r="F2811" s="113">
        <v>2009</v>
      </c>
      <c r="G2811" s="113" t="s">
        <v>2943</v>
      </c>
      <c r="H2811" s="113" t="s">
        <v>2946</v>
      </c>
    </row>
    <row r="2812" spans="1:8">
      <c r="A2812" s="178">
        <v>3810</v>
      </c>
      <c r="B2812" s="185" t="s">
        <v>2962</v>
      </c>
      <c r="C2812" s="179" t="s">
        <v>210</v>
      </c>
      <c r="D2812" s="113" t="str">
        <f>IF(Table10[[#This Row],[Current Age]]&gt;19,"Men's",IF(E2812&gt;15,"U19",IF(E2812&gt;13,"U15",IF(E2812&gt;11,"U13",IF(E2812&gt;0,"U11",0)))))</f>
        <v>U13</v>
      </c>
      <c r="E2812" s="113">
        <f>IFERROR(IF(Table10[[#This Row],[Year]]&gt;0,$E$1-Table10[[#This Row],[Year]],0),"")</f>
        <v>13</v>
      </c>
      <c r="F2812" s="113">
        <v>2012</v>
      </c>
      <c r="G2812" s="113" t="s">
        <v>2940</v>
      </c>
      <c r="H2812" s="113" t="s">
        <v>2963</v>
      </c>
    </row>
    <row r="2813" spans="1:8">
      <c r="A2813" s="18">
        <v>3811</v>
      </c>
      <c r="B2813" s="186" t="s">
        <v>2964</v>
      </c>
      <c r="C2813" s="17" t="s">
        <v>210</v>
      </c>
      <c r="D2813" s="113" t="str">
        <f>IF(Table10[[#This Row],[Current Age]]&gt;19,"Men's",IF(E2813&gt;15,"U19",IF(E2813&gt;13,"U15",IF(E2813&gt;11,"U13",IF(E2813&gt;0,"U11",0)))))</f>
        <v>U13</v>
      </c>
      <c r="E2813" s="113">
        <f>IFERROR(IF(Table10[[#This Row],[Year]]&gt;0,$E$1-Table10[[#This Row],[Year]],0),"")</f>
        <v>13</v>
      </c>
      <c r="F2813" s="113">
        <v>2012</v>
      </c>
      <c r="G2813" s="113" t="s">
        <v>2946</v>
      </c>
      <c r="H2813" s="113" t="s">
        <v>2965</v>
      </c>
    </row>
    <row r="2814" spans="1:8">
      <c r="A2814" s="178">
        <v>3812</v>
      </c>
      <c r="B2814" s="185" t="s">
        <v>2966</v>
      </c>
      <c r="C2814" s="179" t="s">
        <v>210</v>
      </c>
      <c r="D2814" s="113" t="str">
        <f>IF(Table10[[#This Row],[Current Age]]&gt;19,"Men's",IF(E2814&gt;15,"U19",IF(E2814&gt;13,"U15",IF(E2814&gt;11,"U13",IF(E2814&gt;0,"U11",0)))))</f>
        <v>Men's</v>
      </c>
      <c r="E2814" s="113">
        <f>IFERROR(IF(Table10[[#This Row],[Year]]&gt;0,$E$1-Table10[[#This Row],[Year]],0),"")</f>
        <v>51</v>
      </c>
      <c r="F2814" s="113">
        <v>1974</v>
      </c>
      <c r="G2814" s="113" t="s">
        <v>2940</v>
      </c>
      <c r="H2814" s="113" t="s">
        <v>2952</v>
      </c>
    </row>
    <row r="2815" spans="1:8">
      <c r="A2815" s="18">
        <v>3813</v>
      </c>
      <c r="B2815" s="186" t="s">
        <v>2967</v>
      </c>
      <c r="C2815" s="17" t="s">
        <v>210</v>
      </c>
      <c r="D2815" s="113" t="str">
        <f>IF(Table10[[#This Row],[Current Age]]&gt;19,"Men's",IF(E2815&gt;15,"U19",IF(E2815&gt;13,"U15",IF(E2815&gt;11,"U13",IF(E2815&gt;0,"U11",0)))))</f>
        <v>U13</v>
      </c>
      <c r="E2815" s="113">
        <f>IFERROR(IF(Table10[[#This Row],[Year]]&gt;0,$E$1-Table10[[#This Row],[Year]],0),"")</f>
        <v>13</v>
      </c>
      <c r="F2815" s="113">
        <v>2012</v>
      </c>
      <c r="G2815" s="113">
        <v>9</v>
      </c>
      <c r="H2815" s="113">
        <v>4</v>
      </c>
    </row>
    <row r="2816" spans="1:8">
      <c r="A2816" s="178">
        <v>3814</v>
      </c>
      <c r="B2816" s="185" t="s">
        <v>2968</v>
      </c>
      <c r="C2816" s="179" t="s">
        <v>25</v>
      </c>
      <c r="D2816" s="113">
        <f>IF(Table10[[#This Row],[Current Age]]&gt;19,"Men's",IF(E2816&gt;15,"U19",IF(E2816&gt;13,"U15",IF(E2816&gt;11,"U13",IF(E2816&gt;0,"U11",0)))))</f>
        <v>0</v>
      </c>
      <c r="E2816" s="113">
        <f>IFERROR(IF(Table10[[#This Row],[Year]]&gt;0,$E$1-Table10[[#This Row],[Year]],0),"")</f>
        <v>0</v>
      </c>
    </row>
    <row r="2817" spans="1:5">
      <c r="A2817" s="18">
        <v>3815</v>
      </c>
      <c r="B2817" s="186" t="s">
        <v>2969</v>
      </c>
      <c r="C2817" s="17" t="s">
        <v>25</v>
      </c>
      <c r="D2817" s="113">
        <f>IF(Table10[[#This Row],[Current Age]]&gt;19,"Men's",IF(E2817&gt;15,"U19",IF(E2817&gt;13,"U15",IF(E2817&gt;11,"U13",IF(E2817&gt;0,"U11",0)))))</f>
        <v>0</v>
      </c>
      <c r="E2817" s="113">
        <f>IFERROR(IF(Table10[[#This Row],[Year]]&gt;0,$E$1-Table10[[#This Row],[Year]],0),"")</f>
        <v>0</v>
      </c>
    </row>
    <row r="2818" spans="1:5">
      <c r="A2818" s="178">
        <v>3816</v>
      </c>
      <c r="B2818" s="185" t="s">
        <v>2970</v>
      </c>
      <c r="C2818" s="179" t="s">
        <v>25</v>
      </c>
      <c r="D2818" s="113">
        <f>IF(Table10[[#This Row],[Current Age]]&gt;19,"Men's",IF(E2818&gt;15,"U19",IF(E2818&gt;13,"U15",IF(E2818&gt;11,"U13",IF(E2818&gt;0,"U11",0)))))</f>
        <v>0</v>
      </c>
      <c r="E2818" s="113">
        <f>IFERROR(IF(Table10[[#This Row],[Year]]&gt;0,$E$1-Table10[[#This Row],[Year]],0),"")</f>
        <v>0</v>
      </c>
    </row>
    <row r="2819" spans="1:5">
      <c r="A2819" s="18">
        <v>3817</v>
      </c>
      <c r="B2819" s="186" t="s">
        <v>2971</v>
      </c>
      <c r="C2819" s="17" t="s">
        <v>112</v>
      </c>
      <c r="D2819" s="113">
        <f>IF(Table10[[#This Row],[Current Age]]&gt;19,"Men's",IF(E2819&gt;15,"U19",IF(E2819&gt;13,"U15",IF(E2819&gt;11,"U13",IF(E2819&gt;0,"U11",0)))))</f>
        <v>0</v>
      </c>
      <c r="E2819" s="113">
        <f>IFERROR(IF(Table10[[#This Row],[Year]]&gt;0,$E$1-Table10[[#This Row],[Year]],0),"")</f>
        <v>0</v>
      </c>
    </row>
    <row r="2820" spans="1:5">
      <c r="A2820" s="178">
        <v>3818</v>
      </c>
      <c r="B2820" s="185" t="s">
        <v>2972</v>
      </c>
      <c r="C2820" s="179" t="s">
        <v>25</v>
      </c>
      <c r="D2820" s="113">
        <f>IF(Table10[[#This Row],[Current Age]]&gt;19,"Men's",IF(E2820&gt;15,"U19",IF(E2820&gt;13,"U15",IF(E2820&gt;11,"U13",IF(E2820&gt;0,"U11",0)))))</f>
        <v>0</v>
      </c>
      <c r="E2820" s="113">
        <f>IFERROR(IF(Table10[[#This Row],[Year]]&gt;0,$E$1-Table10[[#This Row],[Year]],0),"")</f>
        <v>0</v>
      </c>
    </row>
    <row r="2821" spans="1:5">
      <c r="A2821" s="18">
        <v>3819</v>
      </c>
      <c r="B2821" s="186" t="s">
        <v>2973</v>
      </c>
      <c r="C2821" s="17" t="s">
        <v>25</v>
      </c>
      <c r="D2821" s="113">
        <f>IF(Table10[[#This Row],[Current Age]]&gt;19,"Men's",IF(E2821&gt;15,"U19",IF(E2821&gt;13,"U15",IF(E2821&gt;11,"U13",IF(E2821&gt;0,"U11",0)))))</f>
        <v>0</v>
      </c>
      <c r="E2821" s="113">
        <f>IFERROR(IF(Table10[[#This Row],[Year]]&gt;0,$E$1-Table10[[#This Row],[Year]],0),"")</f>
        <v>0</v>
      </c>
    </row>
    <row r="2822" spans="1:5">
      <c r="A2822" s="178">
        <v>3820</v>
      </c>
      <c r="B2822" s="185" t="s">
        <v>2974</v>
      </c>
      <c r="C2822" s="179" t="s">
        <v>109</v>
      </c>
      <c r="D2822" s="113">
        <f>IF(Table10[[#This Row],[Current Age]]&gt;19,"Men's",IF(E2822&gt;15,"U19",IF(E2822&gt;13,"U15",IF(E2822&gt;11,"U13",IF(E2822&gt;0,"U11",0)))))</f>
        <v>0</v>
      </c>
      <c r="E2822" s="113">
        <f>IFERROR(IF(Table10[[#This Row],[Year]]&gt;0,$E$1-Table10[[#This Row],[Year]],0),"")</f>
        <v>0</v>
      </c>
    </row>
    <row r="2823" spans="1:5">
      <c r="A2823" s="18">
        <v>3821</v>
      </c>
      <c r="B2823" s="186" t="s">
        <v>2975</v>
      </c>
      <c r="C2823" s="17" t="s">
        <v>25</v>
      </c>
      <c r="D2823" s="113">
        <f>IF(Table10[[#This Row],[Current Age]]&gt;19,"Men's",IF(E2823&gt;15,"U19",IF(E2823&gt;13,"U15",IF(E2823&gt;11,"U13",IF(E2823&gt;0,"U11",0)))))</f>
        <v>0</v>
      </c>
      <c r="E2823" s="113">
        <f>IFERROR(IF(Table10[[#This Row],[Year]]&gt;0,$E$1-Table10[[#This Row],[Year]],0),"")</f>
        <v>0</v>
      </c>
    </row>
    <row r="2824" spans="1:5">
      <c r="A2824" s="178">
        <v>3822</v>
      </c>
      <c r="B2824" s="185" t="s">
        <v>2976</v>
      </c>
      <c r="C2824" s="179" t="s">
        <v>25</v>
      </c>
      <c r="D2824" s="113">
        <f>IF(Table10[[#This Row],[Current Age]]&gt;19,"Men's",IF(E2824&gt;15,"U19",IF(E2824&gt;13,"U15",IF(E2824&gt;11,"U13",IF(E2824&gt;0,"U11",0)))))</f>
        <v>0</v>
      </c>
      <c r="E2824" s="113">
        <f>IFERROR(IF(Table10[[#This Row],[Year]]&gt;0,$E$1-Table10[[#This Row],[Year]],0),"")</f>
        <v>0</v>
      </c>
    </row>
    <row r="2825" spans="1:5">
      <c r="A2825" s="18">
        <v>3823</v>
      </c>
      <c r="B2825" s="186" t="s">
        <v>2977</v>
      </c>
      <c r="C2825" s="17" t="s">
        <v>112</v>
      </c>
      <c r="D2825" s="113">
        <f>IF(Table10[[#This Row],[Current Age]]&gt;19,"Men's",IF(E2825&gt;15,"U19",IF(E2825&gt;13,"U15",IF(E2825&gt;11,"U13",IF(E2825&gt;0,"U11",0)))))</f>
        <v>0</v>
      </c>
      <c r="E2825" s="113">
        <f>IFERROR(IF(Table10[[#This Row],[Year]]&gt;0,$E$1-Table10[[#This Row],[Year]],0),"")</f>
        <v>0</v>
      </c>
    </row>
    <row r="2826" spans="1:5">
      <c r="A2826" s="178">
        <v>3824</v>
      </c>
      <c r="B2826" s="185" t="s">
        <v>2978</v>
      </c>
      <c r="C2826" s="179" t="s">
        <v>112</v>
      </c>
      <c r="D2826" s="113">
        <f>IF(Table10[[#This Row],[Current Age]]&gt;19,"Men's",IF(E2826&gt;15,"U19",IF(E2826&gt;13,"U15",IF(E2826&gt;11,"U13",IF(E2826&gt;0,"U11",0)))))</f>
        <v>0</v>
      </c>
      <c r="E2826" s="113">
        <f>IFERROR(IF(Table10[[#This Row],[Year]]&gt;0,$E$1-Table10[[#This Row],[Year]],0),"")</f>
        <v>0</v>
      </c>
    </row>
    <row r="2827" spans="1:5">
      <c r="A2827" s="18">
        <v>3825</v>
      </c>
      <c r="B2827" s="186" t="s">
        <v>2979</v>
      </c>
      <c r="C2827" s="17" t="s">
        <v>112</v>
      </c>
      <c r="D2827" s="113">
        <f>IF(Table10[[#This Row],[Current Age]]&gt;19,"Men's",IF(E2827&gt;15,"U19",IF(E2827&gt;13,"U15",IF(E2827&gt;11,"U13",IF(E2827&gt;0,"U11",0)))))</f>
        <v>0</v>
      </c>
      <c r="E2827" s="113">
        <f>IFERROR(IF(Table10[[#This Row],[Year]]&gt;0,$E$1-Table10[[#This Row],[Year]],0),"")</f>
        <v>0</v>
      </c>
    </row>
    <row r="2828" spans="1:5">
      <c r="A2828" s="178">
        <v>3826</v>
      </c>
      <c r="B2828" s="185" t="s">
        <v>2980</v>
      </c>
      <c r="C2828" s="179" t="s">
        <v>112</v>
      </c>
      <c r="D2828" s="113">
        <f>IF(Table10[[#This Row],[Current Age]]&gt;19,"Men's",IF(E2828&gt;15,"U19",IF(E2828&gt;13,"U15",IF(E2828&gt;11,"U13",IF(E2828&gt;0,"U11",0)))))</f>
        <v>0</v>
      </c>
      <c r="E2828" s="113">
        <f>IFERROR(IF(Table10[[#This Row],[Year]]&gt;0,$E$1-Table10[[#This Row],[Year]],0),"")</f>
        <v>0</v>
      </c>
    </row>
    <row r="2829" spans="1:5">
      <c r="A2829" s="18">
        <v>3827</v>
      </c>
      <c r="B2829" s="186" t="s">
        <v>2981</v>
      </c>
      <c r="C2829" s="17" t="s">
        <v>112</v>
      </c>
      <c r="D2829" s="113">
        <f>IF(Table10[[#This Row],[Current Age]]&gt;19,"Men's",IF(E2829&gt;15,"U19",IF(E2829&gt;13,"U15",IF(E2829&gt;11,"U13",IF(E2829&gt;0,"U11",0)))))</f>
        <v>0</v>
      </c>
      <c r="E2829" s="113">
        <f>IFERROR(IF(Table10[[#This Row],[Year]]&gt;0,$E$1-Table10[[#This Row],[Year]],0),"")</f>
        <v>0</v>
      </c>
    </row>
    <row r="2830" spans="1:5">
      <c r="A2830" s="178">
        <v>3828</v>
      </c>
      <c r="B2830" s="185" t="s">
        <v>2982</v>
      </c>
      <c r="C2830" s="179" t="s">
        <v>109</v>
      </c>
      <c r="D2830" s="113">
        <f>IF(Table10[[#This Row],[Current Age]]&gt;19,"Men's",IF(E2830&gt;15,"U19",IF(E2830&gt;13,"U15",IF(E2830&gt;11,"U13",IF(E2830&gt;0,"U11",0)))))</f>
        <v>0</v>
      </c>
      <c r="E2830" s="113">
        <f>IFERROR(IF(Table10[[#This Row],[Year]]&gt;0,$E$1-Table10[[#This Row],[Year]],0),"")</f>
        <v>0</v>
      </c>
    </row>
    <row r="2831" spans="1:5">
      <c r="A2831" s="18">
        <v>3829</v>
      </c>
      <c r="B2831" s="186" t="s">
        <v>2983</v>
      </c>
      <c r="C2831" s="17" t="s">
        <v>109</v>
      </c>
      <c r="D2831" s="113">
        <f>IF(Table10[[#This Row],[Current Age]]&gt;19,"Men's",IF(E2831&gt;15,"U19",IF(E2831&gt;13,"U15",IF(E2831&gt;11,"U13",IF(E2831&gt;0,"U11",0)))))</f>
        <v>0</v>
      </c>
      <c r="E2831" s="113">
        <f>IFERROR(IF(Table10[[#This Row],[Year]]&gt;0,$E$1-Table10[[#This Row],[Year]],0),"")</f>
        <v>0</v>
      </c>
    </row>
    <row r="2832" spans="1:5">
      <c r="A2832" s="178">
        <v>3830</v>
      </c>
      <c r="B2832" s="185" t="s">
        <v>2984</v>
      </c>
      <c r="C2832" s="179" t="s">
        <v>109</v>
      </c>
      <c r="D2832" s="113">
        <f>IF(Table10[[#This Row],[Current Age]]&gt;19,"Men's",IF(E2832&gt;15,"U19",IF(E2832&gt;13,"U15",IF(E2832&gt;11,"U13",IF(E2832&gt;0,"U11",0)))))</f>
        <v>0</v>
      </c>
      <c r="E2832" s="113">
        <f>IFERROR(IF(Table10[[#This Row],[Year]]&gt;0,$E$1-Table10[[#This Row],[Year]],0),"")</f>
        <v>0</v>
      </c>
    </row>
    <row r="2833" spans="1:8">
      <c r="A2833" s="18">
        <v>3831</v>
      </c>
      <c r="B2833" s="186" t="s">
        <v>2985</v>
      </c>
      <c r="C2833" s="17" t="s">
        <v>25</v>
      </c>
      <c r="D2833" s="113">
        <f>IF(Table10[[#This Row],[Current Age]]&gt;19,"Men's",IF(E2833&gt;15,"U19",IF(E2833&gt;13,"U15",IF(E2833&gt;11,"U13",IF(E2833&gt;0,"U11",0)))))</f>
        <v>0</v>
      </c>
      <c r="E2833" s="113">
        <f>IFERROR(IF(Table10[[#This Row],[Year]]&gt;0,$E$1-Table10[[#This Row],[Year]],0),"")</f>
        <v>0</v>
      </c>
    </row>
    <row r="2834" spans="1:8">
      <c r="A2834" s="178">
        <v>3832</v>
      </c>
      <c r="B2834" s="185" t="s">
        <v>2986</v>
      </c>
      <c r="C2834" s="179" t="s">
        <v>25</v>
      </c>
      <c r="D2834" s="113">
        <f>IF(Table10[[#This Row],[Current Age]]&gt;19,"Men's",IF(E2834&gt;15,"U19",IF(E2834&gt;13,"U15",IF(E2834&gt;11,"U13",IF(E2834&gt;0,"U11",0)))))</f>
        <v>0</v>
      </c>
      <c r="E2834" s="113">
        <f>IFERROR(IF(Table10[[#This Row],[Year]]&gt;0,$E$1-Table10[[#This Row],[Year]],0),"")</f>
        <v>0</v>
      </c>
    </row>
    <row r="2835" spans="1:8">
      <c r="A2835" s="18">
        <v>3833</v>
      </c>
      <c r="B2835" s="186" t="s">
        <v>2987</v>
      </c>
      <c r="C2835" s="17" t="s">
        <v>109</v>
      </c>
      <c r="D2835" s="113">
        <f>IF(Table10[[#This Row],[Current Age]]&gt;19,"Men's",IF(E2835&gt;15,"U19",IF(E2835&gt;13,"U15",IF(E2835&gt;11,"U13",IF(E2835&gt;0,"U11",0)))))</f>
        <v>0</v>
      </c>
      <c r="E2835" s="113">
        <f>IFERROR(IF(Table10[[#This Row],[Year]]&gt;0,$E$1-Table10[[#This Row],[Year]],0),"")</f>
        <v>0</v>
      </c>
    </row>
    <row r="2836" spans="1:8">
      <c r="A2836" s="178">
        <v>3834</v>
      </c>
      <c r="B2836" s="185" t="s">
        <v>2988</v>
      </c>
      <c r="C2836" s="179" t="s">
        <v>112</v>
      </c>
      <c r="D2836" s="113" t="str">
        <f>IF(Table10[[#This Row],[Current Age]]&gt;19,"Men's",IF(E2836&gt;15,"U19",IF(E2836&gt;13,"U15",IF(E2836&gt;11,"U13",IF(E2836&gt;0,"U11",0)))))</f>
        <v>U19</v>
      </c>
      <c r="E2836" s="113">
        <f>IFERROR(IF(Table10[[#This Row],[Year]]&gt;0,$E$1-Table10[[#This Row],[Year]],0),"")</f>
        <v>16</v>
      </c>
      <c r="F2836" s="113">
        <v>2009</v>
      </c>
      <c r="G2836" s="113">
        <v>10</v>
      </c>
      <c r="H2836" s="113">
        <v>10</v>
      </c>
    </row>
    <row r="2837" spans="1:8">
      <c r="A2837" s="18">
        <v>3835</v>
      </c>
      <c r="B2837" s="186" t="s">
        <v>2989</v>
      </c>
      <c r="C2837" s="17" t="s">
        <v>25</v>
      </c>
      <c r="D2837" s="113">
        <f>IF(Table10[[#This Row],[Current Age]]&gt;19,"Men's",IF(E2837&gt;15,"U19",IF(E2837&gt;13,"U15",IF(E2837&gt;11,"U13",IF(E2837&gt;0,"U11",0)))))</f>
        <v>0</v>
      </c>
      <c r="E2837" s="113">
        <f>IFERROR(IF(Table10[[#This Row],[Year]]&gt;0,$E$1-Table10[[#This Row],[Year]],0),"")</f>
        <v>0</v>
      </c>
    </row>
    <row r="2838" spans="1:8">
      <c r="A2838" s="178">
        <v>3836</v>
      </c>
      <c r="B2838" s="185" t="s">
        <v>2990</v>
      </c>
      <c r="C2838" s="179" t="s">
        <v>25</v>
      </c>
      <c r="D2838" s="113">
        <f>IF(Table10[[#This Row],[Current Age]]&gt;19,"Men's",IF(E2838&gt;15,"U19",IF(E2838&gt;13,"U15",IF(E2838&gt;11,"U13",IF(E2838&gt;0,"U11",0)))))</f>
        <v>0</v>
      </c>
      <c r="E2838" s="113">
        <f>IFERROR(IF(Table10[[#This Row],[Year]]&gt;0,$E$1-Table10[[#This Row],[Year]],0),"")</f>
        <v>0</v>
      </c>
    </row>
    <row r="2839" spans="1:8">
      <c r="A2839" s="18">
        <v>3837</v>
      </c>
      <c r="B2839" s="186" t="s">
        <v>2991</v>
      </c>
      <c r="C2839" s="17" t="s">
        <v>112</v>
      </c>
      <c r="D2839" s="113">
        <f>IF(Table10[[#This Row],[Current Age]]&gt;19,"Men's",IF(E2839&gt;15,"U19",IF(E2839&gt;13,"U15",IF(E2839&gt;11,"U13",IF(E2839&gt;0,"U11",0)))))</f>
        <v>0</v>
      </c>
      <c r="E2839" s="113">
        <f>IFERROR(IF(Table10[[#This Row],[Year]]&gt;0,$E$1-Table10[[#This Row],[Year]],0),"")</f>
        <v>0</v>
      </c>
    </row>
    <row r="2840" spans="1:8">
      <c r="A2840" s="178">
        <v>3838</v>
      </c>
      <c r="B2840" s="185" t="s">
        <v>2992</v>
      </c>
      <c r="C2840" s="179" t="s">
        <v>25</v>
      </c>
      <c r="D2840" s="113" t="str">
        <f>IF(Table10[[#This Row],[Current Age]]&gt;19,"Men's",IF(E2840&gt;15,"U19",IF(E2840&gt;13,"U15",IF(E2840&gt;11,"U13",IF(E2840&gt;0,"U11",0)))))</f>
        <v>U19</v>
      </c>
      <c r="E2840" s="113">
        <f>IFERROR(IF(Table10[[#This Row],[Year]]&gt;0,$E$1-Table10[[#This Row],[Year]],0),"")</f>
        <v>17</v>
      </c>
      <c r="F2840" s="113">
        <v>2008</v>
      </c>
      <c r="G2840" s="113">
        <v>1</v>
      </c>
      <c r="H2840" s="113">
        <v>16</v>
      </c>
    </row>
    <row r="2841" spans="1:8">
      <c r="A2841" s="18">
        <v>3839</v>
      </c>
      <c r="B2841" s="186" t="s">
        <v>2993</v>
      </c>
      <c r="C2841" s="17" t="s">
        <v>25</v>
      </c>
      <c r="D2841" s="113">
        <f>IF(Table10[[#This Row],[Current Age]]&gt;19,"Men's",IF(E2841&gt;15,"U19",IF(E2841&gt;13,"U15",IF(E2841&gt;11,"U13",IF(E2841&gt;0,"U11",0)))))</f>
        <v>0</v>
      </c>
      <c r="E2841" s="113">
        <f>IFERROR(IF(Table10[[#This Row],[Year]]&gt;0,$E$1-Table10[[#This Row],[Year]],0),"")</f>
        <v>0</v>
      </c>
    </row>
    <row r="2842" spans="1:8">
      <c r="A2842" s="178">
        <v>3840</v>
      </c>
      <c r="B2842" s="185" t="s">
        <v>2994</v>
      </c>
      <c r="C2842" s="179" t="s">
        <v>25</v>
      </c>
      <c r="D2842" s="113">
        <f>IF(Table10[[#This Row],[Current Age]]&gt;19,"Men's",IF(E2842&gt;15,"U19",IF(E2842&gt;13,"U15",IF(E2842&gt;11,"U13",IF(E2842&gt;0,"U11",0)))))</f>
        <v>0</v>
      </c>
      <c r="E2842" s="113">
        <f>IFERROR(IF(Table10[[#This Row],[Year]]&gt;0,$E$1-Table10[[#This Row],[Year]],0),"")</f>
        <v>0</v>
      </c>
    </row>
    <row r="2843" spans="1:8">
      <c r="A2843" s="18">
        <v>3841</v>
      </c>
      <c r="B2843" s="186" t="s">
        <v>2995</v>
      </c>
      <c r="C2843" s="17" t="s">
        <v>112</v>
      </c>
      <c r="D2843" s="113">
        <f>IF(Table10[[#This Row],[Current Age]]&gt;19,"Men's",IF(E2843&gt;15,"U19",IF(E2843&gt;13,"U15",IF(E2843&gt;11,"U13",IF(E2843&gt;0,"U11",0)))))</f>
        <v>0</v>
      </c>
      <c r="E2843" s="113">
        <f>IFERROR(IF(Table10[[#This Row],[Year]]&gt;0,$E$1-Table10[[#This Row],[Year]],0),"")</f>
        <v>0</v>
      </c>
    </row>
    <row r="2844" spans="1:8">
      <c r="A2844" s="178">
        <v>3842</v>
      </c>
      <c r="B2844" s="185" t="s">
        <v>2996</v>
      </c>
      <c r="C2844" s="179" t="s">
        <v>25</v>
      </c>
      <c r="D2844" s="113">
        <f>IF(Table10[[#This Row],[Current Age]]&gt;19,"Men's",IF(E2844&gt;15,"U19",IF(E2844&gt;13,"U15",IF(E2844&gt;11,"U13",IF(E2844&gt;0,"U11",0)))))</f>
        <v>0</v>
      </c>
      <c r="E2844" s="113">
        <f>IFERROR(IF(Table10[[#This Row],[Year]]&gt;0,$E$1-Table10[[#This Row],[Year]],0),"")</f>
        <v>0</v>
      </c>
    </row>
    <row r="2845" spans="1:8">
      <c r="A2845" s="18">
        <v>3843</v>
      </c>
      <c r="B2845" s="186" t="s">
        <v>2997</v>
      </c>
      <c r="C2845" s="17" t="s">
        <v>25</v>
      </c>
      <c r="D2845" s="113">
        <f>IF(Table10[[#This Row],[Current Age]]&gt;19,"Men's",IF(E2845&gt;15,"U19",IF(E2845&gt;13,"U15",IF(E2845&gt;11,"U13",IF(E2845&gt;0,"U11",0)))))</f>
        <v>0</v>
      </c>
      <c r="E2845" s="113">
        <f>IFERROR(IF(Table10[[#This Row],[Year]]&gt;0,$E$1-Table10[[#This Row],[Year]],0),"")</f>
        <v>0</v>
      </c>
    </row>
    <row r="2846" spans="1:8">
      <c r="A2846" s="178">
        <v>3844</v>
      </c>
      <c r="B2846" s="185" t="s">
        <v>2998</v>
      </c>
      <c r="C2846" s="179" t="s">
        <v>17</v>
      </c>
      <c r="D2846" s="113">
        <f>IF(Table10[[#This Row],[Current Age]]&gt;19,"Men's",IF(E2846&gt;15,"U19",IF(E2846&gt;13,"U15",IF(E2846&gt;11,"U13",IF(E2846&gt;0,"U11",0)))))</f>
        <v>0</v>
      </c>
      <c r="E2846" s="113">
        <f>IFERROR(IF(Table10[[#This Row],[Year]]&gt;0,$E$1-Table10[[#This Row],[Year]],0),"")</f>
        <v>0</v>
      </c>
    </row>
    <row r="2847" spans="1:8">
      <c r="A2847" s="18">
        <v>3845</v>
      </c>
      <c r="B2847" s="186" t="s">
        <v>2999</v>
      </c>
      <c r="C2847" s="17" t="s">
        <v>25</v>
      </c>
      <c r="D2847" s="113">
        <f>IF(Table10[[#This Row],[Current Age]]&gt;19,"Men's",IF(E2847&gt;15,"U19",IF(E2847&gt;13,"U15",IF(E2847&gt;11,"U13",IF(E2847&gt;0,"U11",0)))))</f>
        <v>0</v>
      </c>
      <c r="E2847" s="113">
        <f>IFERROR(IF(Table10[[#This Row],[Year]]&gt;0,$E$1-Table10[[#This Row],[Year]],0),"")</f>
        <v>0</v>
      </c>
    </row>
    <row r="2848" spans="1:8">
      <c r="A2848" s="178">
        <v>3846</v>
      </c>
      <c r="B2848" s="185" t="s">
        <v>3000</v>
      </c>
      <c r="C2848" s="179" t="s">
        <v>25</v>
      </c>
      <c r="D2848" s="113">
        <f>IF(Table10[[#This Row],[Current Age]]&gt;19,"Men's",IF(E2848&gt;15,"U19",IF(E2848&gt;13,"U15",IF(E2848&gt;11,"U13",IF(E2848&gt;0,"U11",0)))))</f>
        <v>0</v>
      </c>
      <c r="E2848" s="113">
        <f>IFERROR(IF(Table10[[#This Row],[Year]]&gt;0,$E$1-Table10[[#This Row],[Year]],0),"")</f>
        <v>0</v>
      </c>
    </row>
    <row r="2849" spans="1:8">
      <c r="A2849" s="18">
        <v>3847</v>
      </c>
      <c r="B2849" s="186" t="s">
        <v>3001</v>
      </c>
      <c r="C2849" s="17" t="s">
        <v>25</v>
      </c>
      <c r="D2849" s="113">
        <f>IF(Table10[[#This Row],[Current Age]]&gt;19,"Men's",IF(E2849&gt;15,"U19",IF(E2849&gt;13,"U15",IF(E2849&gt;11,"U13",IF(E2849&gt;0,"U11",0)))))</f>
        <v>0</v>
      </c>
      <c r="E2849" s="113">
        <f>IFERROR(IF(Table10[[#This Row],[Year]]&gt;0,$E$1-Table10[[#This Row],[Year]],0),"")</f>
        <v>0</v>
      </c>
    </row>
    <row r="2850" spans="1:8">
      <c r="A2850" s="178">
        <v>3848</v>
      </c>
      <c r="B2850" s="185" t="s">
        <v>3002</v>
      </c>
      <c r="C2850" s="179" t="s">
        <v>25</v>
      </c>
      <c r="D2850" s="113">
        <f>IF(Table10[[#This Row],[Current Age]]&gt;19,"Men's",IF(E2850&gt;15,"U19",IF(E2850&gt;13,"U15",IF(E2850&gt;11,"U13",IF(E2850&gt;0,"U11",0)))))</f>
        <v>0</v>
      </c>
      <c r="E2850" s="113">
        <f>IFERROR(IF(Table10[[#This Row],[Year]]&gt;0,$E$1-Table10[[#This Row],[Year]],0),"")</f>
        <v>0</v>
      </c>
    </row>
    <row r="2851" spans="1:8">
      <c r="A2851" s="18">
        <v>3849</v>
      </c>
      <c r="B2851" s="186" t="s">
        <v>3003</v>
      </c>
      <c r="C2851" s="17" t="s">
        <v>112</v>
      </c>
      <c r="D2851" s="113" t="str">
        <f>IF(Table10[[#This Row],[Current Age]]&gt;19,"Men's",IF(E2851&gt;15,"U19",IF(E2851&gt;13,"U15",IF(E2851&gt;11,"U13",IF(E2851&gt;0,"U11",0)))))</f>
        <v>U13</v>
      </c>
      <c r="E2851" s="113">
        <f>IFERROR(IF(Table10[[#This Row],[Year]]&gt;0,$E$1-Table10[[#This Row],[Year]],0),"")</f>
        <v>12</v>
      </c>
      <c r="F2851" s="113">
        <v>2013</v>
      </c>
      <c r="G2851" s="113">
        <v>12</v>
      </c>
      <c r="H2851" s="113">
        <v>27</v>
      </c>
    </row>
    <row r="2852" spans="1:8">
      <c r="A2852" s="178">
        <v>3850</v>
      </c>
      <c r="B2852" s="185" t="s">
        <v>3004</v>
      </c>
      <c r="C2852" s="179" t="s">
        <v>25</v>
      </c>
      <c r="D2852" s="113" t="str">
        <f>IF(Table10[[#This Row],[Current Age]]&gt;19,"Men's",IF(E2852&gt;15,"U19",IF(E2852&gt;13,"U15",IF(E2852&gt;11,"U13",IF(E2852&gt;0,"U11",0)))))</f>
        <v>U11</v>
      </c>
      <c r="E2852" s="113">
        <f>IFERROR(IF(Table10[[#This Row],[Year]]&gt;0,$E$1-Table10[[#This Row],[Year]],0),"")</f>
        <v>10</v>
      </c>
      <c r="F2852" s="113">
        <v>2015</v>
      </c>
      <c r="G2852" s="113">
        <v>4</v>
      </c>
      <c r="H2852" s="113">
        <v>22</v>
      </c>
    </row>
    <row r="2853" spans="1:8">
      <c r="A2853" s="18">
        <v>3851</v>
      </c>
      <c r="B2853" s="186" t="s">
        <v>3005</v>
      </c>
      <c r="C2853" s="17" t="s">
        <v>112</v>
      </c>
      <c r="D2853" s="113">
        <f>IF(Table10[[#This Row],[Current Age]]&gt;19,"Men's",IF(E2853&gt;15,"U19",IF(E2853&gt;13,"U15",IF(E2853&gt;11,"U13",IF(E2853&gt;0,"U11",0)))))</f>
        <v>0</v>
      </c>
      <c r="E2853" s="113">
        <f>IFERROR(IF(Table10[[#This Row],[Year]]&gt;0,$E$1-Table10[[#This Row],[Year]],0),"")</f>
        <v>0</v>
      </c>
    </row>
    <row r="2854" spans="1:8">
      <c r="A2854" s="178">
        <v>3852</v>
      </c>
      <c r="B2854" s="185" t="s">
        <v>3006</v>
      </c>
      <c r="C2854" s="179" t="s">
        <v>25</v>
      </c>
      <c r="D2854" s="113">
        <f>IF(Table10[[#This Row],[Current Age]]&gt;19,"Men's",IF(E2854&gt;15,"U19",IF(E2854&gt;13,"U15",IF(E2854&gt;11,"U13",IF(E2854&gt;0,"U11",0)))))</f>
        <v>0</v>
      </c>
      <c r="E2854" s="113">
        <f>IFERROR(IF(Table10[[#This Row],[Year]]&gt;0,$E$1-Table10[[#This Row],[Year]],0),"")</f>
        <v>0</v>
      </c>
    </row>
    <row r="2855" spans="1:8">
      <c r="A2855" s="18">
        <v>3853</v>
      </c>
      <c r="B2855" s="186" t="s">
        <v>3007</v>
      </c>
      <c r="C2855" s="17" t="s">
        <v>25</v>
      </c>
      <c r="D2855" s="113">
        <f>IF(Table10[[#This Row],[Current Age]]&gt;19,"Men's",IF(E2855&gt;15,"U19",IF(E2855&gt;13,"U15",IF(E2855&gt;11,"U13",IF(E2855&gt;0,"U11",0)))))</f>
        <v>0</v>
      </c>
      <c r="E2855" s="113">
        <f>IFERROR(IF(Table10[[#This Row],[Year]]&gt;0,$E$1-Table10[[#This Row],[Year]],0),"")</f>
        <v>0</v>
      </c>
    </row>
    <row r="2856" spans="1:8">
      <c r="A2856" s="178">
        <v>3854</v>
      </c>
      <c r="B2856" s="185" t="s">
        <v>3008</v>
      </c>
      <c r="C2856" s="179" t="s">
        <v>25</v>
      </c>
      <c r="D2856" s="113">
        <f>IF(Table10[[#This Row],[Current Age]]&gt;19,"Men's",IF(E2856&gt;15,"U19",IF(E2856&gt;13,"U15",IF(E2856&gt;11,"U13",IF(E2856&gt;0,"U11",0)))))</f>
        <v>0</v>
      </c>
      <c r="E2856" s="113">
        <f>IFERROR(IF(Table10[[#This Row],[Year]]&gt;0,$E$1-Table10[[#This Row],[Year]],0),"")</f>
        <v>0</v>
      </c>
    </row>
    <row r="2857" spans="1:8">
      <c r="A2857" s="18">
        <v>3855</v>
      </c>
      <c r="B2857" s="186" t="s">
        <v>3009</v>
      </c>
      <c r="C2857" s="17" t="s">
        <v>25</v>
      </c>
      <c r="D2857" s="113">
        <f>IF(Table10[[#This Row],[Current Age]]&gt;19,"Men's",IF(E2857&gt;15,"U19",IF(E2857&gt;13,"U15",IF(E2857&gt;11,"U13",IF(E2857&gt;0,"U11",0)))))</f>
        <v>0</v>
      </c>
      <c r="E2857" s="113">
        <f>IFERROR(IF(Table10[[#This Row],[Year]]&gt;0,$E$1-Table10[[#This Row],[Year]],0),"")</f>
        <v>0</v>
      </c>
    </row>
    <row r="2858" spans="1:8">
      <c r="A2858" s="178">
        <v>3856</v>
      </c>
      <c r="B2858" s="185" t="s">
        <v>3010</v>
      </c>
      <c r="C2858" s="179" t="s">
        <v>25</v>
      </c>
      <c r="D2858" s="113">
        <f>IF(Table10[[#This Row],[Current Age]]&gt;19,"Men's",IF(E2858&gt;15,"U19",IF(E2858&gt;13,"U15",IF(E2858&gt;11,"U13",IF(E2858&gt;0,"U11",0)))))</f>
        <v>0</v>
      </c>
      <c r="E2858" s="113">
        <f>IFERROR(IF(Table10[[#This Row],[Year]]&gt;0,$E$1-Table10[[#This Row],[Year]],0),"")</f>
        <v>0</v>
      </c>
    </row>
    <row r="2859" spans="1:8">
      <c r="A2859" s="18">
        <v>3857</v>
      </c>
      <c r="B2859" s="186" t="s">
        <v>3011</v>
      </c>
      <c r="C2859" s="17" t="s">
        <v>112</v>
      </c>
      <c r="D2859" s="113" t="str">
        <f>IF(Table10[[#This Row],[Current Age]]&gt;19,"Men's",IF(E2859&gt;15,"U19",IF(E2859&gt;13,"U15",IF(E2859&gt;11,"U13",IF(E2859&gt;0,"U11",0)))))</f>
        <v>U19</v>
      </c>
      <c r="E2859" s="113">
        <f>IFERROR(IF(Table10[[#This Row],[Year]]&gt;0,$E$1-Table10[[#This Row],[Year]],0),"")</f>
        <v>16</v>
      </c>
      <c r="F2859" s="113">
        <v>2009</v>
      </c>
      <c r="G2859" s="113">
        <v>1</v>
      </c>
      <c r="H2859" s="113">
        <v>19</v>
      </c>
    </row>
    <row r="2860" spans="1:8">
      <c r="A2860" s="178">
        <v>3858</v>
      </c>
      <c r="B2860" s="185" t="s">
        <v>3012</v>
      </c>
      <c r="C2860" s="179" t="s">
        <v>25</v>
      </c>
      <c r="D2860" s="113">
        <f>IF(Table10[[#This Row],[Current Age]]&gt;19,"Men's",IF(E2860&gt;15,"U19",IF(E2860&gt;13,"U15",IF(E2860&gt;11,"U13",IF(E2860&gt;0,"U11",0)))))</f>
        <v>0</v>
      </c>
      <c r="E2860" s="113">
        <f>IFERROR(IF(Table10[[#This Row],[Year]]&gt;0,$E$1-Table10[[#This Row],[Year]],0),"")</f>
        <v>-18082</v>
      </c>
      <c r="F2860" s="113">
        <v>20107</v>
      </c>
      <c r="G2860" s="113">
        <v>7</v>
      </c>
      <c r="H2860" s="113">
        <v>12</v>
      </c>
    </row>
    <row r="2861" spans="1:8">
      <c r="A2861" s="18">
        <v>3859</v>
      </c>
      <c r="B2861" s="186" t="s">
        <v>3013</v>
      </c>
      <c r="C2861" s="17" t="s">
        <v>25</v>
      </c>
      <c r="D2861" s="113" t="str">
        <f>IF(Table10[[#This Row],[Current Age]]&gt;19,"Men's",IF(E2861&gt;15,"U19",IF(E2861&gt;13,"U15",IF(E2861&gt;11,"U13",IF(E2861&gt;0,"U11",0)))))</f>
        <v>U15</v>
      </c>
      <c r="E2861" s="113">
        <f>IFERROR(IF(Table10[[#This Row],[Year]]&gt;0,$E$1-Table10[[#This Row],[Year]],0),"")</f>
        <v>15</v>
      </c>
      <c r="F2861" s="113">
        <v>2010</v>
      </c>
      <c r="G2861" s="113">
        <v>7</v>
      </c>
      <c r="H2861" s="113">
        <v>12</v>
      </c>
    </row>
    <row r="2862" spans="1:8">
      <c r="A2862" s="178">
        <v>3860</v>
      </c>
      <c r="B2862" s="185" t="s">
        <v>3014</v>
      </c>
      <c r="C2862" s="179" t="s">
        <v>25</v>
      </c>
      <c r="D2862" s="113" t="str">
        <f>IF(Table10[[#This Row],[Current Age]]&gt;19,"Men's",IF(E2862&gt;15,"U19",IF(E2862&gt;13,"U15",IF(E2862&gt;11,"U13",IF(E2862&gt;0,"U11",0)))))</f>
        <v>U15</v>
      </c>
      <c r="E2862" s="113">
        <f>IFERROR(IF(Table10[[#This Row],[Year]]&gt;0,$E$1-Table10[[#This Row],[Year]],0),"")</f>
        <v>14</v>
      </c>
      <c r="F2862" s="113">
        <v>2011</v>
      </c>
      <c r="G2862" s="113">
        <v>5</v>
      </c>
      <c r="H2862" s="113">
        <v>12</v>
      </c>
    </row>
    <row r="2863" spans="1:8">
      <c r="A2863" s="18">
        <v>3861</v>
      </c>
      <c r="B2863" s="186" t="s">
        <v>3015</v>
      </c>
      <c r="C2863" s="17" t="s">
        <v>25</v>
      </c>
      <c r="D2863" s="113" t="str">
        <f>IF(Table10[[#This Row],[Current Age]]&gt;19,"Men's",IF(E2863&gt;15,"U19",IF(E2863&gt;13,"U15",IF(E2863&gt;11,"U13",IF(E2863&gt;0,"U11",0)))))</f>
        <v>U15</v>
      </c>
      <c r="E2863" s="113">
        <f>IFERROR(IF(Table10[[#This Row],[Year]]&gt;0,$E$1-Table10[[#This Row],[Year]],0),"")</f>
        <v>14</v>
      </c>
      <c r="F2863" s="113">
        <v>2011</v>
      </c>
      <c r="G2863" s="113">
        <v>11</v>
      </c>
      <c r="H2863" s="113">
        <v>9</v>
      </c>
    </row>
    <row r="2864" spans="1:8">
      <c r="A2864" s="178">
        <v>3862</v>
      </c>
      <c r="B2864" s="185" t="s">
        <v>3016</v>
      </c>
      <c r="C2864" s="179" t="s">
        <v>25</v>
      </c>
      <c r="D2864" s="113">
        <f>IF(Table10[[#This Row],[Current Age]]&gt;19,"Men's",IF(E2864&gt;15,"U19",IF(E2864&gt;13,"U15",IF(E2864&gt;11,"U13",IF(E2864&gt;0,"U11",0)))))</f>
        <v>0</v>
      </c>
      <c r="E2864" s="113">
        <f>IFERROR(IF(Table10[[#This Row],[Year]]&gt;0,$E$1-Table10[[#This Row],[Year]],0),"")</f>
        <v>0</v>
      </c>
    </row>
    <row r="2865" spans="1:8">
      <c r="A2865" s="18">
        <v>3863</v>
      </c>
      <c r="B2865" s="186" t="s">
        <v>3017</v>
      </c>
      <c r="C2865" s="17" t="s">
        <v>25</v>
      </c>
      <c r="D2865" s="113">
        <f>IF(Table10[[#This Row],[Current Age]]&gt;19,"Men's",IF(E2865&gt;15,"U19",IF(E2865&gt;13,"U15",IF(E2865&gt;11,"U13",IF(E2865&gt;0,"U11",0)))))</f>
        <v>0</v>
      </c>
      <c r="E2865" s="113">
        <f>IFERROR(IF(Table10[[#This Row],[Year]]&gt;0,$E$1-Table10[[#This Row],[Year]],0),"")</f>
        <v>0</v>
      </c>
    </row>
    <row r="2866" spans="1:8">
      <c r="A2866" s="178">
        <v>3864</v>
      </c>
      <c r="B2866" s="185" t="s">
        <v>3018</v>
      </c>
      <c r="C2866" s="179" t="s">
        <v>25</v>
      </c>
      <c r="D2866" s="113" t="str">
        <f>IF(Table10[[#This Row],[Current Age]]&gt;19,"Men's",IF(E2866&gt;15,"U19",IF(E2866&gt;13,"U15",IF(E2866&gt;11,"U13",IF(E2866&gt;0,"U11",0)))))</f>
        <v>U11</v>
      </c>
      <c r="E2866" s="113">
        <f>IFERROR(IF(Table10[[#This Row],[Year]]&gt;0,$E$1-Table10[[#This Row],[Year]],0),"")</f>
        <v>9</v>
      </c>
      <c r="F2866" s="113">
        <v>2016</v>
      </c>
      <c r="G2866" s="113">
        <v>6</v>
      </c>
      <c r="H2866" s="113">
        <v>27</v>
      </c>
    </row>
    <row r="2867" spans="1:8">
      <c r="A2867" s="18">
        <v>3865</v>
      </c>
      <c r="B2867" s="186" t="s">
        <v>3019</v>
      </c>
      <c r="C2867" s="17" t="s">
        <v>17</v>
      </c>
      <c r="D2867" s="113">
        <f>IF(Table10[[#This Row],[Current Age]]&gt;19,"Men's",IF(E2867&gt;15,"U19",IF(E2867&gt;13,"U15",IF(E2867&gt;11,"U13",IF(E2867&gt;0,"U11",0)))))</f>
        <v>0</v>
      </c>
      <c r="E2867" s="113">
        <f>IFERROR(IF(Table10[[#This Row],[Year]]&gt;0,$E$1-Table10[[#This Row],[Year]],0),"")</f>
        <v>0</v>
      </c>
    </row>
    <row r="2868" spans="1:8">
      <c r="A2868" s="178">
        <v>3866</v>
      </c>
      <c r="B2868" s="185" t="s">
        <v>3020</v>
      </c>
      <c r="C2868" s="179" t="s">
        <v>17</v>
      </c>
      <c r="D2868" s="113">
        <f>IF(Table10[[#This Row],[Current Age]]&gt;19,"Men's",IF(E2868&gt;15,"U19",IF(E2868&gt;13,"U15",IF(E2868&gt;11,"U13",IF(E2868&gt;0,"U11",0)))))</f>
        <v>0</v>
      </c>
      <c r="E2868" s="113">
        <f>IFERROR(IF(Table10[[#This Row],[Year]]&gt;0,$E$1-Table10[[#This Row],[Year]],0),"")</f>
        <v>0</v>
      </c>
    </row>
    <row r="2869" spans="1:8">
      <c r="A2869" s="18">
        <v>3867</v>
      </c>
      <c r="B2869" s="186" t="s">
        <v>3021</v>
      </c>
      <c r="C2869" s="17" t="s">
        <v>17</v>
      </c>
      <c r="D2869" s="113">
        <f>IF(Table10[[#This Row],[Current Age]]&gt;19,"Men's",IF(E2869&gt;15,"U19",IF(E2869&gt;13,"U15",IF(E2869&gt;11,"U13",IF(E2869&gt;0,"U11",0)))))</f>
        <v>0</v>
      </c>
      <c r="E2869" s="113">
        <f>IFERROR(IF(Table10[[#This Row],[Year]]&gt;0,$E$1-Table10[[#This Row],[Year]],0),"")</f>
        <v>0</v>
      </c>
    </row>
    <row r="2870" spans="1:8">
      <c r="A2870" s="178">
        <v>3868</v>
      </c>
      <c r="B2870" s="185" t="s">
        <v>3022</v>
      </c>
      <c r="C2870" s="179" t="s">
        <v>210</v>
      </c>
      <c r="D2870" s="113" t="str">
        <f>IF(Table10[[#This Row],[Current Age]]&gt;19,"Men's",IF(E2870&gt;15,"U19",IF(E2870&gt;13,"U15",IF(E2870&gt;11,"U13",IF(E2870&gt;0,"U11",0)))))</f>
        <v>Men's</v>
      </c>
      <c r="E2870" s="113">
        <f>IFERROR(IF(Table10[[#This Row],[Year]]&gt;0,$E$1-Table10[[#This Row],[Year]],0),"")</f>
        <v>51</v>
      </c>
      <c r="F2870" s="113">
        <v>1974</v>
      </c>
      <c r="G2870" s="113">
        <v>7</v>
      </c>
      <c r="H2870" s="113">
        <v>4</v>
      </c>
    </row>
    <row r="2871" spans="1:8">
      <c r="A2871" s="18">
        <v>3869</v>
      </c>
      <c r="B2871" s="186" t="s">
        <v>3023</v>
      </c>
      <c r="C2871" s="17" t="s">
        <v>17</v>
      </c>
      <c r="D2871" s="113">
        <f>IF(Table10[[#This Row],[Current Age]]&gt;19,"Men's",IF(E2871&gt;15,"U19",IF(E2871&gt;13,"U15",IF(E2871&gt;11,"U13",IF(E2871&gt;0,"U11",0)))))</f>
        <v>0</v>
      </c>
      <c r="E2871" s="113">
        <f>IFERROR(IF(Table10[[#This Row],[Year]]&gt;0,$E$1-Table10[[#This Row],[Year]],0),"")</f>
        <v>0</v>
      </c>
    </row>
    <row r="2872" spans="1:8">
      <c r="A2872" s="178">
        <v>3870</v>
      </c>
      <c r="B2872" s="185" t="s">
        <v>3024</v>
      </c>
      <c r="C2872" s="179" t="s">
        <v>17</v>
      </c>
      <c r="D2872" s="113">
        <f>IF(Table10[[#This Row],[Current Age]]&gt;19,"Men's",IF(E2872&gt;15,"U19",IF(E2872&gt;13,"U15",IF(E2872&gt;11,"U13",IF(E2872&gt;0,"U11",0)))))</f>
        <v>0</v>
      </c>
      <c r="E2872" s="113">
        <f>IFERROR(IF(Table10[[#This Row],[Year]]&gt;0,$E$1-Table10[[#This Row],[Year]],0),"")</f>
        <v>0</v>
      </c>
    </row>
    <row r="2873" spans="1:8">
      <c r="A2873" s="18">
        <v>3871</v>
      </c>
      <c r="B2873" s="186" t="s">
        <v>3025</v>
      </c>
      <c r="C2873" s="17" t="s">
        <v>17</v>
      </c>
      <c r="D2873" s="113">
        <f>IF(Table10[[#This Row],[Current Age]]&gt;19,"Men's",IF(E2873&gt;15,"U19",IF(E2873&gt;13,"U15",IF(E2873&gt;11,"U13",IF(E2873&gt;0,"U11",0)))))</f>
        <v>0</v>
      </c>
      <c r="E2873" s="113">
        <f>IFERROR(IF(Table10[[#This Row],[Year]]&gt;0,$E$1-Table10[[#This Row],[Year]],0),"")</f>
        <v>0</v>
      </c>
    </row>
    <row r="2874" spans="1:8">
      <c r="A2874" s="178">
        <v>3872</v>
      </c>
      <c r="B2874" s="185" t="s">
        <v>3026</v>
      </c>
      <c r="C2874" s="179" t="s">
        <v>17</v>
      </c>
      <c r="D2874" s="113">
        <f>IF(Table10[[#This Row],[Current Age]]&gt;19,"Men's",IF(E2874&gt;15,"U19",IF(E2874&gt;13,"U15",IF(E2874&gt;11,"U13",IF(E2874&gt;0,"U11",0)))))</f>
        <v>0</v>
      </c>
      <c r="E2874" s="113">
        <f>IFERROR(IF(Table10[[#This Row],[Year]]&gt;0,$E$1-Table10[[#This Row],[Year]],0),"")</f>
        <v>0</v>
      </c>
    </row>
    <row r="2875" spans="1:8">
      <c r="A2875" s="18">
        <v>3873</v>
      </c>
      <c r="B2875" s="186" t="s">
        <v>3027</v>
      </c>
      <c r="C2875" s="17" t="s">
        <v>17</v>
      </c>
      <c r="D2875" s="113">
        <f>IF(Table10[[#This Row],[Current Age]]&gt;19,"Men's",IF(E2875&gt;15,"U19",IF(E2875&gt;13,"U15",IF(E2875&gt;11,"U13",IF(E2875&gt;0,"U11",0)))))</f>
        <v>0</v>
      </c>
      <c r="E2875" s="113">
        <f>IFERROR(IF(Table10[[#This Row],[Year]]&gt;0,$E$1-Table10[[#This Row],[Year]],0),"")</f>
        <v>0</v>
      </c>
    </row>
    <row r="2876" spans="1:8">
      <c r="A2876" s="178">
        <v>3874</v>
      </c>
      <c r="B2876" s="185" t="s">
        <v>3028</v>
      </c>
      <c r="C2876" s="179" t="s">
        <v>210</v>
      </c>
      <c r="D2876" s="113">
        <f>IF(Table10[[#This Row],[Current Age]]&gt;19,"Men's",IF(E2876&gt;15,"U19",IF(E2876&gt;13,"U15",IF(E2876&gt;11,"U13",IF(E2876&gt;0,"U11",0)))))</f>
        <v>0</v>
      </c>
      <c r="E2876" s="113">
        <f>IFERROR(IF(Table10[[#This Row],[Year]]&gt;0,$E$1-Table10[[#This Row],[Year]],0),"")</f>
        <v>0</v>
      </c>
    </row>
    <row r="2877" spans="1:8">
      <c r="A2877" s="18">
        <v>3875</v>
      </c>
      <c r="B2877" s="186" t="s">
        <v>3029</v>
      </c>
      <c r="C2877" s="17" t="s">
        <v>210</v>
      </c>
      <c r="D2877" s="113">
        <f>IF(Table10[[#This Row],[Current Age]]&gt;19,"Men's",IF(E2877&gt;15,"U19",IF(E2877&gt;13,"U15",IF(E2877&gt;11,"U13",IF(E2877&gt;0,"U11",0)))))</f>
        <v>0</v>
      </c>
      <c r="E2877" s="113">
        <f>IFERROR(IF(Table10[[#This Row],[Year]]&gt;0,$E$1-Table10[[#This Row],[Year]],0),"")</f>
        <v>0</v>
      </c>
    </row>
    <row r="2878" spans="1:8">
      <c r="A2878" s="178">
        <v>3876</v>
      </c>
      <c r="B2878" s="185" t="s">
        <v>3030</v>
      </c>
      <c r="C2878" s="179" t="s">
        <v>17</v>
      </c>
      <c r="D2878" s="113">
        <f>IF(Table10[[#This Row],[Current Age]]&gt;19,"Men's",IF(E2878&gt;15,"U19",IF(E2878&gt;13,"U15",IF(E2878&gt;11,"U13",IF(E2878&gt;0,"U11",0)))))</f>
        <v>0</v>
      </c>
      <c r="E2878" s="113">
        <f>IFERROR(IF(Table10[[#This Row],[Year]]&gt;0,$E$1-Table10[[#This Row],[Year]],0),"")</f>
        <v>0</v>
      </c>
    </row>
    <row r="2879" spans="1:8">
      <c r="A2879" s="18">
        <v>3877</v>
      </c>
      <c r="B2879" s="186" t="s">
        <v>3031</v>
      </c>
      <c r="C2879" s="17" t="s">
        <v>17</v>
      </c>
      <c r="D2879" s="113">
        <f>IF(Table10[[#This Row],[Current Age]]&gt;19,"Men's",IF(E2879&gt;15,"U19",IF(E2879&gt;13,"U15",IF(E2879&gt;11,"U13",IF(E2879&gt;0,"U11",0)))))</f>
        <v>0</v>
      </c>
      <c r="E2879" s="113">
        <f>IFERROR(IF(Table10[[#This Row],[Year]]&gt;0,$E$1-Table10[[#This Row],[Year]],0),"")</f>
        <v>0</v>
      </c>
    </row>
    <row r="2880" spans="1:8">
      <c r="A2880" s="178">
        <v>3878</v>
      </c>
      <c r="B2880" s="185" t="s">
        <v>3032</v>
      </c>
      <c r="C2880" s="179"/>
      <c r="D2880" s="113">
        <f>IF(Table10[[#This Row],[Current Age]]&gt;19,"Men's",IF(E2880&gt;15,"U19",IF(E2880&gt;13,"U15",IF(E2880&gt;11,"U13",IF(E2880&gt;0,"U11",0)))))</f>
        <v>0</v>
      </c>
      <c r="E2880" s="113">
        <f>IFERROR(IF(Table10[[#This Row],[Year]]&gt;0,$E$1-Table10[[#This Row],[Year]],0),"")</f>
        <v>0</v>
      </c>
    </row>
    <row r="2881" spans="1:8">
      <c r="A2881" s="18">
        <v>3879</v>
      </c>
      <c r="B2881" s="186" t="s">
        <v>3033</v>
      </c>
      <c r="C2881" s="17" t="s">
        <v>17</v>
      </c>
      <c r="D2881" s="113" t="str">
        <f>IF(Table10[[#This Row],[Current Age]]&gt;19,"Men's",IF(E2881&gt;15,"U19",IF(E2881&gt;13,"U15",IF(E2881&gt;11,"U13",IF(E2881&gt;0,"U11",0)))))</f>
        <v>U11</v>
      </c>
      <c r="E2881" s="113">
        <f>IFERROR(IF(Table10[[#This Row],[Year]]&gt;0,$E$1-Table10[[#This Row],[Year]],0),"")</f>
        <v>11</v>
      </c>
      <c r="F2881" s="113">
        <v>2014</v>
      </c>
      <c r="G2881" s="113">
        <v>8</v>
      </c>
      <c r="H2881" s="113">
        <v>14</v>
      </c>
    </row>
    <row r="2882" spans="1:8">
      <c r="A2882" s="178">
        <v>3880</v>
      </c>
      <c r="B2882" s="185" t="s">
        <v>3034</v>
      </c>
      <c r="C2882" s="179" t="s">
        <v>145</v>
      </c>
      <c r="D2882" s="113">
        <f>IF(Table10[[#This Row],[Current Age]]&gt;19,"Men's",IF(E2882&gt;15,"U19",IF(E2882&gt;13,"U15",IF(E2882&gt;11,"U13",IF(E2882&gt;0,"U11",0)))))</f>
        <v>0</v>
      </c>
      <c r="E2882" s="113">
        <f>IFERROR(IF(Table10[[#This Row],[Year]]&gt;0,$E$1-Table10[[#This Row],[Year]],0),"")</f>
        <v>0</v>
      </c>
    </row>
    <row r="2883" spans="1:8">
      <c r="A2883" s="18">
        <v>3881</v>
      </c>
      <c r="B2883" s="186" t="s">
        <v>3035</v>
      </c>
      <c r="C2883" s="17" t="s">
        <v>145</v>
      </c>
      <c r="D2883" s="113">
        <f>IF(Table10[[#This Row],[Current Age]]&gt;19,"Men's",IF(E2883&gt;15,"U19",IF(E2883&gt;13,"U15",IF(E2883&gt;11,"U13",IF(E2883&gt;0,"U11",0)))))</f>
        <v>0</v>
      </c>
      <c r="E2883" s="113">
        <f>IFERROR(IF(Table10[[#This Row],[Year]]&gt;0,$E$1-Table10[[#This Row],[Year]],0),"")</f>
        <v>0</v>
      </c>
    </row>
    <row r="2884" spans="1:8">
      <c r="A2884" s="178">
        <v>3882</v>
      </c>
      <c r="B2884" s="185" t="s">
        <v>3036</v>
      </c>
      <c r="C2884" s="179" t="s">
        <v>145</v>
      </c>
      <c r="D2884" s="113">
        <f>IF(Table10[[#This Row],[Current Age]]&gt;19,"Men's",IF(E2884&gt;15,"U19",IF(E2884&gt;13,"U15",IF(E2884&gt;11,"U13",IF(E2884&gt;0,"U11",0)))))</f>
        <v>0</v>
      </c>
      <c r="E2884" s="113">
        <f>IFERROR(IF(Table10[[#This Row],[Year]]&gt;0,$E$1-Table10[[#This Row],[Year]],0),"")</f>
        <v>0</v>
      </c>
    </row>
    <row r="2885" spans="1:8">
      <c r="A2885" s="18">
        <v>3883</v>
      </c>
      <c r="B2885" s="186" t="s">
        <v>3037</v>
      </c>
      <c r="C2885" s="17" t="s">
        <v>145</v>
      </c>
      <c r="D2885" s="113">
        <f>IF(Table10[[#This Row],[Current Age]]&gt;19,"Men's",IF(E2885&gt;15,"U19",IF(E2885&gt;13,"U15",IF(E2885&gt;11,"U13",IF(E2885&gt;0,"U11",0)))))</f>
        <v>0</v>
      </c>
      <c r="E2885" s="113">
        <f>IFERROR(IF(Table10[[#This Row],[Year]]&gt;0,$E$1-Table10[[#This Row],[Year]],0),"")</f>
        <v>0</v>
      </c>
    </row>
    <row r="2886" spans="1:8">
      <c r="A2886" s="178">
        <v>3884</v>
      </c>
      <c r="B2886" s="185" t="s">
        <v>3038</v>
      </c>
      <c r="C2886" s="179" t="s">
        <v>145</v>
      </c>
      <c r="D2886" s="113">
        <f>IF(Table10[[#This Row],[Current Age]]&gt;19,"Men's",IF(E2886&gt;15,"U19",IF(E2886&gt;13,"U15",IF(E2886&gt;11,"U13",IF(E2886&gt;0,"U11",0)))))</f>
        <v>0</v>
      </c>
      <c r="E2886" s="113">
        <f>IFERROR(IF(Table10[[#This Row],[Year]]&gt;0,$E$1-Table10[[#This Row],[Year]],0),"")</f>
        <v>0</v>
      </c>
    </row>
    <row r="2887" spans="1:8">
      <c r="A2887" s="18">
        <v>3885</v>
      </c>
      <c r="B2887" s="186" t="s">
        <v>3039</v>
      </c>
      <c r="C2887" s="17" t="s">
        <v>145</v>
      </c>
      <c r="D2887" s="113">
        <f>IF(Table10[[#This Row],[Current Age]]&gt;19,"Men's",IF(E2887&gt;15,"U19",IF(E2887&gt;13,"U15",IF(E2887&gt;11,"U13",IF(E2887&gt;0,"U11",0)))))</f>
        <v>0</v>
      </c>
      <c r="E2887" s="113">
        <f>IFERROR(IF(Table10[[#This Row],[Year]]&gt;0,$E$1-Table10[[#This Row],[Year]],0),"")</f>
        <v>0</v>
      </c>
    </row>
    <row r="2888" spans="1:8">
      <c r="A2888" s="178">
        <v>3886</v>
      </c>
      <c r="B2888" s="185" t="s">
        <v>3040</v>
      </c>
      <c r="C2888" s="179" t="s">
        <v>145</v>
      </c>
      <c r="D2888" s="113">
        <f>IF(Table10[[#This Row],[Current Age]]&gt;19,"Men's",IF(E2888&gt;15,"U19",IF(E2888&gt;13,"U15",IF(E2888&gt;11,"U13",IF(E2888&gt;0,"U11",0)))))</f>
        <v>0</v>
      </c>
      <c r="E2888" s="113">
        <f>IFERROR(IF(Table10[[#This Row],[Year]]&gt;0,$E$1-Table10[[#This Row],[Year]],0),"")</f>
        <v>0</v>
      </c>
    </row>
    <row r="2889" spans="1:8">
      <c r="A2889" s="18">
        <v>3887</v>
      </c>
      <c r="B2889" s="186" t="s">
        <v>3041</v>
      </c>
      <c r="C2889" s="17" t="s">
        <v>145</v>
      </c>
      <c r="D2889" s="113">
        <f>IF(Table10[[#This Row],[Current Age]]&gt;19,"Men's",IF(E2889&gt;15,"U19",IF(E2889&gt;13,"U15",IF(E2889&gt;11,"U13",IF(E2889&gt;0,"U11",0)))))</f>
        <v>0</v>
      </c>
      <c r="E2889" s="113">
        <f>IFERROR(IF(Table10[[#This Row],[Year]]&gt;0,$E$1-Table10[[#This Row],[Year]],0),"")</f>
        <v>0</v>
      </c>
    </row>
    <row r="2890" spans="1:8">
      <c r="A2890" s="178">
        <v>3888</v>
      </c>
      <c r="B2890" s="185" t="s">
        <v>3042</v>
      </c>
      <c r="C2890" s="179" t="s">
        <v>149</v>
      </c>
      <c r="D2890" s="113">
        <f>IF(Table10[[#This Row],[Current Age]]&gt;19,"Men's",IF(E2890&gt;15,"U19",IF(E2890&gt;13,"U15",IF(E2890&gt;11,"U13",IF(E2890&gt;0,"U11",0)))))</f>
        <v>0</v>
      </c>
      <c r="E2890" s="113">
        <f>IFERROR(IF(Table10[[#This Row],[Year]]&gt;0,$E$1-Table10[[#This Row],[Year]],0),"")</f>
        <v>0</v>
      </c>
    </row>
    <row r="2891" spans="1:8">
      <c r="A2891" s="18">
        <v>3889</v>
      </c>
      <c r="B2891" s="186" t="s">
        <v>3043</v>
      </c>
      <c r="C2891" s="17" t="s">
        <v>3044</v>
      </c>
      <c r="D2891" s="113" t="str">
        <f>IF(Table10[[#This Row],[Current Age]]&gt;19,"Men's",IF(E2891&gt;15,"U19",IF(E2891&gt;13,"U15",IF(E2891&gt;11,"U13",IF(E2891&gt;0,"U11",0)))))</f>
        <v>U19</v>
      </c>
      <c r="E2891" s="113">
        <f>IFERROR(IF(Table10[[#This Row],[Year]]&gt;0,$E$1-Table10[[#This Row],[Year]],0),"")</f>
        <v>17</v>
      </c>
      <c r="F2891" s="113">
        <v>2008</v>
      </c>
      <c r="G2891" s="113">
        <v>2</v>
      </c>
      <c r="H2891" s="113">
        <v>6</v>
      </c>
    </row>
    <row r="2892" spans="1:8">
      <c r="A2892" s="178">
        <v>3890</v>
      </c>
      <c r="B2892" s="185" t="s">
        <v>3045</v>
      </c>
      <c r="C2892" s="179" t="s">
        <v>149</v>
      </c>
      <c r="D2892" s="113">
        <f>IF(Table10[[#This Row],[Current Age]]&gt;19,"Men's",IF(E2892&gt;15,"U19",IF(E2892&gt;13,"U15",IF(E2892&gt;11,"U13",IF(E2892&gt;0,"U11",0)))))</f>
        <v>0</v>
      </c>
      <c r="E2892" s="113">
        <f>IFERROR(IF(Table10[[#This Row],[Year]]&gt;0,$E$1-Table10[[#This Row],[Year]],0),"")</f>
        <v>0</v>
      </c>
    </row>
    <row r="2893" spans="1:8">
      <c r="A2893" s="18">
        <v>3891</v>
      </c>
      <c r="B2893" s="186" t="s">
        <v>3046</v>
      </c>
      <c r="C2893" s="17" t="s">
        <v>149</v>
      </c>
      <c r="D2893" s="113">
        <f>IF(Table10[[#This Row],[Current Age]]&gt;19,"Men's",IF(E2893&gt;15,"U19",IF(E2893&gt;13,"U15",IF(E2893&gt;11,"U13",IF(E2893&gt;0,"U11",0)))))</f>
        <v>0</v>
      </c>
      <c r="E2893" s="113">
        <f>IFERROR(IF(Table10[[#This Row],[Year]]&gt;0,$E$1-Table10[[#This Row],[Year]],0),"")</f>
        <v>0</v>
      </c>
    </row>
    <row r="2894" spans="1:8">
      <c r="A2894" s="178">
        <v>3892</v>
      </c>
      <c r="B2894" s="185" t="s">
        <v>3047</v>
      </c>
      <c r="C2894" s="179" t="s">
        <v>149</v>
      </c>
      <c r="D2894" s="113">
        <f>IF(Table10[[#This Row],[Current Age]]&gt;19,"Men's",IF(E2894&gt;15,"U19",IF(E2894&gt;13,"U15",IF(E2894&gt;11,"U13",IF(E2894&gt;0,"U11",0)))))</f>
        <v>0</v>
      </c>
      <c r="E2894" s="113">
        <f>IFERROR(IF(Table10[[#This Row],[Year]]&gt;0,$E$1-Table10[[#This Row],[Year]],0),"")</f>
        <v>0</v>
      </c>
    </row>
    <row r="2895" spans="1:8">
      <c r="A2895" s="18">
        <v>3893</v>
      </c>
      <c r="B2895" s="186" t="s">
        <v>3048</v>
      </c>
      <c r="C2895" s="17" t="s">
        <v>149</v>
      </c>
      <c r="D2895" s="113">
        <f>IF(Table10[[#This Row],[Current Age]]&gt;19,"Men's",IF(E2895&gt;15,"U19",IF(E2895&gt;13,"U15",IF(E2895&gt;11,"U13",IF(E2895&gt;0,"U11",0)))))</f>
        <v>0</v>
      </c>
      <c r="E2895" s="113">
        <f>IFERROR(IF(Table10[[#This Row],[Year]]&gt;0,$E$1-Table10[[#This Row],[Year]],0),"")</f>
        <v>0</v>
      </c>
    </row>
    <row r="2896" spans="1:8">
      <c r="A2896" s="178">
        <v>3894</v>
      </c>
      <c r="B2896" s="185" t="s">
        <v>3049</v>
      </c>
      <c r="C2896" s="179" t="s">
        <v>149</v>
      </c>
      <c r="D2896" s="113">
        <f>IF(Table10[[#This Row],[Current Age]]&gt;19,"Men's",IF(E2896&gt;15,"U19",IF(E2896&gt;13,"U15",IF(E2896&gt;11,"U13",IF(E2896&gt;0,"U11",0)))))</f>
        <v>0</v>
      </c>
      <c r="E2896" s="113">
        <f>IFERROR(IF(Table10[[#This Row],[Year]]&gt;0,$E$1-Table10[[#This Row],[Year]],0),"")</f>
        <v>0</v>
      </c>
    </row>
    <row r="2897" spans="1:8">
      <c r="A2897" s="18">
        <v>3895</v>
      </c>
      <c r="B2897" s="186" t="s">
        <v>3050</v>
      </c>
      <c r="C2897" s="17" t="s">
        <v>149</v>
      </c>
      <c r="D2897" s="113">
        <f>IF(Table10[[#This Row],[Current Age]]&gt;19,"Men's",IF(E2897&gt;15,"U19",IF(E2897&gt;13,"U15",IF(E2897&gt;11,"U13",IF(E2897&gt;0,"U11",0)))))</f>
        <v>0</v>
      </c>
      <c r="E2897" s="113">
        <f>IFERROR(IF(Table10[[#This Row],[Year]]&gt;0,$E$1-Table10[[#This Row],[Year]],0),"")</f>
        <v>0</v>
      </c>
    </row>
    <row r="2898" spans="1:8">
      <c r="A2898" s="178">
        <v>3896</v>
      </c>
      <c r="B2898" s="185" t="s">
        <v>3051</v>
      </c>
      <c r="C2898" s="179" t="s">
        <v>149</v>
      </c>
      <c r="D2898" s="113">
        <f>IF(Table10[[#This Row],[Current Age]]&gt;19,"Men's",IF(E2898&gt;15,"U19",IF(E2898&gt;13,"U15",IF(E2898&gt;11,"U13",IF(E2898&gt;0,"U11",0)))))</f>
        <v>0</v>
      </c>
      <c r="E2898" s="113">
        <f>IFERROR(IF(Table10[[#This Row],[Year]]&gt;0,$E$1-Table10[[#This Row],[Year]],0),"")</f>
        <v>0</v>
      </c>
    </row>
    <row r="2899" spans="1:8">
      <c r="A2899" s="18">
        <v>3897</v>
      </c>
      <c r="B2899" s="186" t="s">
        <v>3052</v>
      </c>
      <c r="C2899" s="17" t="s">
        <v>149</v>
      </c>
      <c r="D2899" s="113">
        <f>IF(Table10[[#This Row],[Current Age]]&gt;19,"Men's",IF(E2899&gt;15,"U19",IF(E2899&gt;13,"U15",IF(E2899&gt;11,"U13",IF(E2899&gt;0,"U11",0)))))</f>
        <v>0</v>
      </c>
      <c r="E2899" s="113">
        <f>IFERROR(IF(Table10[[#This Row],[Year]]&gt;0,$E$1-Table10[[#This Row],[Year]],0),"")</f>
        <v>0</v>
      </c>
    </row>
    <row r="2900" spans="1:8">
      <c r="A2900" s="178">
        <v>3898</v>
      </c>
      <c r="B2900" s="185" t="s">
        <v>3053</v>
      </c>
      <c r="C2900" s="179" t="s">
        <v>149</v>
      </c>
      <c r="D2900" s="113">
        <f>IF(Table10[[#This Row],[Current Age]]&gt;19,"Men's",IF(E2900&gt;15,"U19",IF(E2900&gt;13,"U15",IF(E2900&gt;11,"U13",IF(E2900&gt;0,"U11",0)))))</f>
        <v>0</v>
      </c>
      <c r="E2900" s="113">
        <f>IFERROR(IF(Table10[[#This Row],[Year]]&gt;0,$E$1-Table10[[#This Row],[Year]],0),"")</f>
        <v>0</v>
      </c>
    </row>
    <row r="2901" spans="1:8">
      <c r="A2901" s="18">
        <v>3899</v>
      </c>
      <c r="B2901" s="186" t="s">
        <v>3054</v>
      </c>
      <c r="C2901" s="17" t="s">
        <v>149</v>
      </c>
      <c r="D2901" s="113">
        <f>IF(Table10[[#This Row],[Current Age]]&gt;19,"Men's",IF(E2901&gt;15,"U19",IF(E2901&gt;13,"U15",IF(E2901&gt;11,"U13",IF(E2901&gt;0,"U11",0)))))</f>
        <v>0</v>
      </c>
      <c r="E2901" s="113">
        <f>IFERROR(IF(Table10[[#This Row],[Year]]&gt;0,$E$1-Table10[[#This Row],[Year]],0),"")</f>
        <v>0</v>
      </c>
    </row>
    <row r="2902" spans="1:8">
      <c r="A2902" s="178">
        <v>3900</v>
      </c>
      <c r="B2902" s="185" t="s">
        <v>3055</v>
      </c>
      <c r="C2902" s="179" t="s">
        <v>149</v>
      </c>
      <c r="D2902" s="113" t="str">
        <f>IF(Table10[[#This Row],[Current Age]]&gt;19,"Men's",IF(E2902&gt;15,"U19",IF(E2902&gt;13,"U15",IF(E2902&gt;11,"U13",IF(E2902&gt;0,"U11",0)))))</f>
        <v>U15</v>
      </c>
      <c r="E2902" s="113">
        <f>IFERROR(IF(Table10[[#This Row],[Year]]&gt;0,$E$1-Table10[[#This Row],[Year]],0),"")</f>
        <v>15</v>
      </c>
      <c r="F2902" s="113">
        <v>2010</v>
      </c>
      <c r="G2902" s="113">
        <v>5</v>
      </c>
      <c r="H2902" s="113">
        <v>24</v>
      </c>
    </row>
    <row r="2903" spans="1:8">
      <c r="A2903" s="18">
        <v>3901</v>
      </c>
      <c r="B2903" s="186" t="s">
        <v>3056</v>
      </c>
      <c r="C2903" s="17" t="s">
        <v>149</v>
      </c>
      <c r="D2903" s="113">
        <f>IF(Table10[[#This Row],[Current Age]]&gt;19,"Men's",IF(E2903&gt;15,"U19",IF(E2903&gt;13,"U15",IF(E2903&gt;11,"U13",IF(E2903&gt;0,"U11",0)))))</f>
        <v>0</v>
      </c>
      <c r="E2903" s="113">
        <f>IFERROR(IF(Table10[[#This Row],[Year]]&gt;0,$E$1-Table10[[#This Row],[Year]],0),"")</f>
        <v>0</v>
      </c>
    </row>
    <row r="2904" spans="1:8">
      <c r="A2904" s="178">
        <v>3902</v>
      </c>
      <c r="B2904" s="185" t="s">
        <v>3057</v>
      </c>
      <c r="C2904" s="179" t="s">
        <v>149</v>
      </c>
      <c r="D2904" s="113" t="str">
        <f>IF(Table10[[#This Row],[Current Age]]&gt;19,"Men's",IF(E2904&gt;15,"U19",IF(E2904&gt;13,"U15",IF(E2904&gt;11,"U13",IF(E2904&gt;0,"U11",0)))))</f>
        <v>U19</v>
      </c>
      <c r="E2904" s="113">
        <f>IFERROR(IF(Table10[[#This Row],[Year]]&gt;0,$E$1-Table10[[#This Row],[Year]],0),"")</f>
        <v>17</v>
      </c>
      <c r="F2904" s="113">
        <v>2008</v>
      </c>
      <c r="G2904" s="113">
        <v>7</v>
      </c>
      <c r="H2904" s="113">
        <v>17</v>
      </c>
    </row>
    <row r="2905" spans="1:8">
      <c r="A2905" s="18">
        <v>3903</v>
      </c>
      <c r="B2905" s="186" t="s">
        <v>3058</v>
      </c>
      <c r="C2905" s="17" t="s">
        <v>149</v>
      </c>
      <c r="D2905" s="113" t="str">
        <f>IF(Table10[[#This Row],[Current Age]]&gt;19,"Men's",IF(E2905&gt;15,"U19",IF(E2905&gt;13,"U15",IF(E2905&gt;11,"U13",IF(E2905&gt;0,"U11",0)))))</f>
        <v>U19</v>
      </c>
      <c r="E2905" s="113">
        <f>IFERROR(IF(Table10[[#This Row],[Year]]&gt;0,$E$1-Table10[[#This Row],[Year]],0),"")</f>
        <v>16</v>
      </c>
      <c r="F2905" s="113">
        <v>2009</v>
      </c>
      <c r="G2905" s="113">
        <v>8</v>
      </c>
      <c r="H2905" s="113">
        <v>31</v>
      </c>
    </row>
    <row r="2906" spans="1:8">
      <c r="A2906" s="178">
        <v>3904</v>
      </c>
      <c r="B2906" s="185" t="s">
        <v>3059</v>
      </c>
      <c r="C2906" s="179" t="s">
        <v>149</v>
      </c>
      <c r="D2906" s="113" t="str">
        <f>IF(Table10[[#This Row],[Current Age]]&gt;19,"Men's",IF(E2906&gt;15,"U19",IF(E2906&gt;13,"U15",IF(E2906&gt;11,"U13",IF(E2906&gt;0,"U11",0)))))</f>
        <v>U19</v>
      </c>
      <c r="E2906" s="113">
        <f>IFERROR(IF(Table10[[#This Row],[Year]]&gt;0,$E$1-Table10[[#This Row],[Year]],0),"")</f>
        <v>17</v>
      </c>
      <c r="F2906" s="113">
        <v>2008</v>
      </c>
      <c r="G2906" s="113">
        <v>1</v>
      </c>
      <c r="H2906" s="113">
        <v>17</v>
      </c>
    </row>
    <row r="2907" spans="1:8">
      <c r="A2907" s="18">
        <v>3905</v>
      </c>
      <c r="B2907" s="186" t="s">
        <v>3060</v>
      </c>
      <c r="C2907" s="17" t="s">
        <v>149</v>
      </c>
      <c r="D2907" s="113" t="str">
        <f>IF(Table10[[#This Row],[Current Age]]&gt;19,"Men's",IF(E2907&gt;15,"U19",IF(E2907&gt;13,"U15",IF(E2907&gt;11,"U13",IF(E2907&gt;0,"U11",0)))))</f>
        <v>Men's</v>
      </c>
      <c r="E2907" s="113">
        <f>IFERROR(IF(Table10[[#This Row],[Year]]&gt;0,$E$1-Table10[[#This Row],[Year]],0),"")</f>
        <v>24</v>
      </c>
      <c r="F2907" s="113">
        <v>2001</v>
      </c>
      <c r="G2907" s="113">
        <v>1</v>
      </c>
      <c r="H2907" s="113">
        <v>28</v>
      </c>
    </row>
    <row r="2908" spans="1:8">
      <c r="A2908" s="178">
        <v>3906</v>
      </c>
      <c r="B2908" s="185" t="s">
        <v>3061</v>
      </c>
      <c r="C2908" s="179" t="s">
        <v>149</v>
      </c>
      <c r="D2908" s="113" t="str">
        <f>IF(Table10[[#This Row],[Current Age]]&gt;19,"Men's",IF(E2908&gt;15,"U19",IF(E2908&gt;13,"U15",IF(E2908&gt;11,"U13",IF(E2908&gt;0,"U11",0)))))</f>
        <v>Men's</v>
      </c>
      <c r="E2908" s="113">
        <f>IFERROR(IF(Table10[[#This Row],[Year]]&gt;0,$E$1-Table10[[#This Row],[Year]],0),"")</f>
        <v>40</v>
      </c>
      <c r="F2908" s="113">
        <v>1985</v>
      </c>
      <c r="G2908" s="113">
        <v>6</v>
      </c>
      <c r="H2908" s="113">
        <v>15</v>
      </c>
    </row>
    <row r="2909" spans="1:8">
      <c r="A2909" s="18">
        <v>3907</v>
      </c>
      <c r="B2909" s="186" t="s">
        <v>3062</v>
      </c>
      <c r="C2909" s="17" t="s">
        <v>210</v>
      </c>
      <c r="D2909" s="113">
        <f>IF(Table10[[#This Row],[Current Age]]&gt;19,"Men's",IF(E2909&gt;15,"U19",IF(E2909&gt;13,"U15",IF(E2909&gt;11,"U13",IF(E2909&gt;0,"U11",0)))))</f>
        <v>0</v>
      </c>
      <c r="E2909" s="113">
        <f>IFERROR(IF(Table10[[#This Row],[Year]]&gt;0,$E$1-Table10[[#This Row],[Year]],0),"")</f>
        <v>0</v>
      </c>
    </row>
    <row r="2910" spans="1:8">
      <c r="A2910" s="178">
        <v>3908</v>
      </c>
      <c r="B2910" s="185" t="s">
        <v>3063</v>
      </c>
      <c r="C2910" s="179" t="s">
        <v>210</v>
      </c>
      <c r="D2910" s="113">
        <f>IF(Table10[[#This Row],[Current Age]]&gt;19,"Men's",IF(E2910&gt;15,"U19",IF(E2910&gt;13,"U15",IF(E2910&gt;11,"U13",IF(E2910&gt;0,"U11",0)))))</f>
        <v>0</v>
      </c>
      <c r="E2910" s="113">
        <f>IFERROR(IF(Table10[[#This Row],[Year]]&gt;0,$E$1-Table10[[#This Row],[Year]],0),"")</f>
        <v>0</v>
      </c>
    </row>
    <row r="2911" spans="1:8">
      <c r="A2911" s="18">
        <v>3909</v>
      </c>
      <c r="B2911" s="186" t="s">
        <v>3064</v>
      </c>
      <c r="C2911" s="17" t="s">
        <v>210</v>
      </c>
      <c r="D2911" s="113">
        <f>IF(Table10[[#This Row],[Current Age]]&gt;19,"Men's",IF(E2911&gt;15,"U19",IF(E2911&gt;13,"U15",IF(E2911&gt;11,"U13",IF(E2911&gt;0,"U11",0)))))</f>
        <v>0</v>
      </c>
      <c r="E2911" s="113">
        <f>IFERROR(IF(Table10[[#This Row],[Year]]&gt;0,$E$1-Table10[[#This Row],[Year]],0),"")</f>
        <v>0</v>
      </c>
    </row>
    <row r="2912" spans="1:8">
      <c r="A2912" s="178">
        <v>3910</v>
      </c>
      <c r="B2912" s="185" t="s">
        <v>3065</v>
      </c>
      <c r="C2912" s="179" t="s">
        <v>210</v>
      </c>
      <c r="D2912" s="113">
        <f>IF(Table10[[#This Row],[Current Age]]&gt;19,"Men's",IF(E2912&gt;15,"U19",IF(E2912&gt;13,"U15",IF(E2912&gt;11,"U13",IF(E2912&gt;0,"U11",0)))))</f>
        <v>0</v>
      </c>
      <c r="E2912" s="113">
        <f>IFERROR(IF(Table10[[#This Row],[Year]]&gt;0,$E$1-Table10[[#This Row],[Year]],0),"")</f>
        <v>0</v>
      </c>
    </row>
    <row r="2913" spans="1:5">
      <c r="A2913" s="18">
        <v>3911</v>
      </c>
      <c r="B2913" s="186" t="s">
        <v>3066</v>
      </c>
      <c r="C2913" s="17" t="s">
        <v>210</v>
      </c>
      <c r="D2913" s="113">
        <f>IF(Table10[[#This Row],[Current Age]]&gt;19,"Men's",IF(E2913&gt;15,"U19",IF(E2913&gt;13,"U15",IF(E2913&gt;11,"U13",IF(E2913&gt;0,"U11",0)))))</f>
        <v>0</v>
      </c>
      <c r="E2913" s="113">
        <f>IFERROR(IF(Table10[[#This Row],[Year]]&gt;0,$E$1-Table10[[#This Row],[Year]],0),"")</f>
        <v>0</v>
      </c>
    </row>
    <row r="2914" spans="1:5">
      <c r="A2914" s="178">
        <v>3912</v>
      </c>
      <c r="B2914" s="185" t="s">
        <v>3067</v>
      </c>
      <c r="C2914" s="179" t="s">
        <v>210</v>
      </c>
      <c r="D2914" s="113">
        <f>IF(Table10[[#This Row],[Current Age]]&gt;19,"Men's",IF(E2914&gt;15,"U19",IF(E2914&gt;13,"U15",IF(E2914&gt;11,"U13",IF(E2914&gt;0,"U11",0)))))</f>
        <v>0</v>
      </c>
      <c r="E2914" s="113">
        <f>IFERROR(IF(Table10[[#This Row],[Year]]&gt;0,$E$1-Table10[[#This Row],[Year]],0),"")</f>
        <v>0</v>
      </c>
    </row>
    <row r="2915" spans="1:5">
      <c r="A2915" s="18">
        <v>3913</v>
      </c>
      <c r="B2915" s="186" t="s">
        <v>3068</v>
      </c>
      <c r="C2915" s="17" t="s">
        <v>210</v>
      </c>
      <c r="D2915" s="113">
        <f>IF(Table10[[#This Row],[Current Age]]&gt;19,"Men's",IF(E2915&gt;15,"U19",IF(E2915&gt;13,"U15",IF(E2915&gt;11,"U13",IF(E2915&gt;0,"U11",0)))))</f>
        <v>0</v>
      </c>
      <c r="E2915" s="113">
        <f>IFERROR(IF(Table10[[#This Row],[Year]]&gt;0,$E$1-Table10[[#This Row],[Year]],0),"")</f>
        <v>0</v>
      </c>
    </row>
    <row r="2916" spans="1:5">
      <c r="A2916" s="178">
        <v>3914</v>
      </c>
      <c r="B2916" s="185" t="s">
        <v>3069</v>
      </c>
      <c r="C2916" s="179" t="s">
        <v>210</v>
      </c>
      <c r="D2916" s="113">
        <f>IF(Table10[[#This Row],[Current Age]]&gt;19,"Men's",IF(E2916&gt;15,"U19",IF(E2916&gt;13,"U15",IF(E2916&gt;11,"U13",IF(E2916&gt;0,"U11",0)))))</f>
        <v>0</v>
      </c>
      <c r="E2916" s="113">
        <f>IFERROR(IF(Table10[[#This Row],[Year]]&gt;0,$E$1-Table10[[#This Row],[Year]],0),"")</f>
        <v>0</v>
      </c>
    </row>
    <row r="2917" spans="1:5">
      <c r="A2917" s="18">
        <v>3915</v>
      </c>
      <c r="B2917" s="186" t="s">
        <v>3070</v>
      </c>
      <c r="C2917" s="17" t="s">
        <v>210</v>
      </c>
      <c r="D2917" s="113">
        <f>IF(Table10[[#This Row],[Current Age]]&gt;19,"Men's",IF(E2917&gt;15,"U19",IF(E2917&gt;13,"U15",IF(E2917&gt;11,"U13",IF(E2917&gt;0,"U11",0)))))</f>
        <v>0</v>
      </c>
      <c r="E2917" s="113">
        <f>IFERROR(IF(Table10[[#This Row],[Year]]&gt;0,$E$1-Table10[[#This Row],[Year]],0),"")</f>
        <v>0</v>
      </c>
    </row>
    <row r="2918" spans="1:5">
      <c r="A2918" s="178">
        <v>3916</v>
      </c>
      <c r="B2918" s="185" t="s">
        <v>3071</v>
      </c>
      <c r="C2918" s="179" t="s">
        <v>210</v>
      </c>
      <c r="D2918" s="113">
        <f>IF(Table10[[#This Row],[Current Age]]&gt;19,"Men's",IF(E2918&gt;15,"U19",IF(E2918&gt;13,"U15",IF(E2918&gt;11,"U13",IF(E2918&gt;0,"U11",0)))))</f>
        <v>0</v>
      </c>
      <c r="E2918" s="113">
        <f>IFERROR(IF(Table10[[#This Row],[Year]]&gt;0,$E$1-Table10[[#This Row],[Year]],0),"")</f>
        <v>0</v>
      </c>
    </row>
    <row r="2919" spans="1:5">
      <c r="A2919" s="18">
        <v>3917</v>
      </c>
      <c r="B2919" s="186" t="s">
        <v>3072</v>
      </c>
      <c r="C2919" s="17" t="s">
        <v>210</v>
      </c>
      <c r="D2919" s="113">
        <f>IF(Table10[[#This Row],[Current Age]]&gt;19,"Men's",IF(E2919&gt;15,"U19",IF(E2919&gt;13,"U15",IF(E2919&gt;11,"U13",IF(E2919&gt;0,"U11",0)))))</f>
        <v>0</v>
      </c>
      <c r="E2919" s="113">
        <f>IFERROR(IF(Table10[[#This Row],[Year]]&gt;0,$E$1-Table10[[#This Row],[Year]],0),"")</f>
        <v>0</v>
      </c>
    </row>
    <row r="2920" spans="1:5">
      <c r="A2920" s="178">
        <v>3918</v>
      </c>
      <c r="B2920" s="185" t="s">
        <v>3073</v>
      </c>
      <c r="C2920" s="179" t="s">
        <v>210</v>
      </c>
      <c r="D2920" s="113">
        <f>IF(Table10[[#This Row],[Current Age]]&gt;19,"Men's",IF(E2920&gt;15,"U19",IF(E2920&gt;13,"U15",IF(E2920&gt;11,"U13",IF(E2920&gt;0,"U11",0)))))</f>
        <v>0</v>
      </c>
      <c r="E2920" s="113">
        <f>IFERROR(IF(Table10[[#This Row],[Year]]&gt;0,$E$1-Table10[[#This Row],[Year]],0),"")</f>
        <v>0</v>
      </c>
    </row>
    <row r="2921" spans="1:5">
      <c r="A2921" s="18">
        <v>3919</v>
      </c>
      <c r="B2921" s="186" t="s">
        <v>3074</v>
      </c>
      <c r="C2921" s="17" t="s">
        <v>210</v>
      </c>
      <c r="D2921" s="113">
        <f>IF(Table10[[#This Row],[Current Age]]&gt;19,"Men's",IF(E2921&gt;15,"U19",IF(E2921&gt;13,"U15",IF(E2921&gt;11,"U13",IF(E2921&gt;0,"U11",0)))))</f>
        <v>0</v>
      </c>
      <c r="E2921" s="113">
        <f>IFERROR(IF(Table10[[#This Row],[Year]]&gt;0,$E$1-Table10[[#This Row],[Year]],0),"")</f>
        <v>0</v>
      </c>
    </row>
    <row r="2922" spans="1:5">
      <c r="A2922" s="178">
        <v>3920</v>
      </c>
      <c r="B2922" s="185" t="s">
        <v>3075</v>
      </c>
      <c r="C2922" s="179" t="s">
        <v>210</v>
      </c>
      <c r="D2922" s="113">
        <f>IF(Table10[[#This Row],[Current Age]]&gt;19,"Men's",IF(E2922&gt;15,"U19",IF(E2922&gt;13,"U15",IF(E2922&gt;11,"U13",IF(E2922&gt;0,"U11",0)))))</f>
        <v>0</v>
      </c>
      <c r="E2922" s="113">
        <f>IFERROR(IF(Table10[[#This Row],[Year]]&gt;0,$E$1-Table10[[#This Row],[Year]],0),"")</f>
        <v>0</v>
      </c>
    </row>
    <row r="2923" spans="1:5">
      <c r="A2923" s="18">
        <v>3921</v>
      </c>
      <c r="B2923" s="186" t="s">
        <v>3076</v>
      </c>
      <c r="C2923" s="17" t="s">
        <v>210</v>
      </c>
      <c r="D2923" s="113">
        <f>IF(Table10[[#This Row],[Current Age]]&gt;19,"Men's",IF(E2923&gt;15,"U19",IF(E2923&gt;13,"U15",IF(E2923&gt;11,"U13",IF(E2923&gt;0,"U11",0)))))</f>
        <v>0</v>
      </c>
      <c r="E2923" s="113">
        <f>IFERROR(IF(Table10[[#This Row],[Year]]&gt;0,$E$1-Table10[[#This Row],[Year]],0),"")</f>
        <v>0</v>
      </c>
    </row>
    <row r="2924" spans="1:5">
      <c r="A2924" s="178">
        <v>3922</v>
      </c>
      <c r="B2924" s="185"/>
      <c r="C2924" s="179"/>
      <c r="D2924" s="113">
        <f>IF(Table10[[#This Row],[Current Age]]&gt;19,"Men's",IF(E2924&gt;15,"U19",IF(E2924&gt;13,"U15",IF(E2924&gt;11,"U13",IF(E2924&gt;0,"U11",0)))))</f>
        <v>0</v>
      </c>
      <c r="E2924" s="113">
        <f>IFERROR(IF(Table10[[#This Row],[Year]]&gt;0,$E$1-Table10[[#This Row],[Year]],0),"")</f>
        <v>0</v>
      </c>
    </row>
    <row r="2925" spans="1:5">
      <c r="A2925" s="18">
        <v>3923</v>
      </c>
      <c r="B2925" s="186" t="s">
        <v>3077</v>
      </c>
      <c r="C2925" s="17" t="s">
        <v>210</v>
      </c>
      <c r="D2925" s="113">
        <f>IF(Table10[[#This Row],[Current Age]]&gt;19,"Men's",IF(E2925&gt;15,"U19",IF(E2925&gt;13,"U15",IF(E2925&gt;11,"U13",IF(E2925&gt;0,"U11",0)))))</f>
        <v>0</v>
      </c>
      <c r="E2925" s="113">
        <f>IFERROR(IF(Table10[[#This Row],[Year]]&gt;0,$E$1-Table10[[#This Row],[Year]],0),"")</f>
        <v>0</v>
      </c>
    </row>
    <row r="2926" spans="1:5">
      <c r="A2926" s="178">
        <v>3924</v>
      </c>
      <c r="B2926" s="185" t="s">
        <v>3078</v>
      </c>
      <c r="C2926" s="179" t="s">
        <v>25</v>
      </c>
      <c r="D2926" s="113">
        <f>IF(Table10[[#This Row],[Current Age]]&gt;19,"Men's",IF(E2926&gt;15,"U19",IF(E2926&gt;13,"U15",IF(E2926&gt;11,"U13",IF(E2926&gt;0,"U11",0)))))</f>
        <v>0</v>
      </c>
      <c r="E2926" s="113">
        <f>IFERROR(IF(Table10[[#This Row],[Year]]&gt;0,$E$1-Table10[[#This Row],[Year]],0),"")</f>
        <v>0</v>
      </c>
    </row>
    <row r="2927" spans="1:5">
      <c r="A2927" s="18">
        <v>3925</v>
      </c>
      <c r="B2927" s="186" t="s">
        <v>3079</v>
      </c>
      <c r="C2927" s="17" t="s">
        <v>25</v>
      </c>
      <c r="D2927" s="113">
        <f>IF(Table10[[#This Row],[Current Age]]&gt;19,"Men's",IF(E2927&gt;15,"U19",IF(E2927&gt;13,"U15",IF(E2927&gt;11,"U13",IF(E2927&gt;0,"U11",0)))))</f>
        <v>0</v>
      </c>
      <c r="E2927" s="113">
        <f>IFERROR(IF(Table10[[#This Row],[Year]]&gt;0,$E$1-Table10[[#This Row],[Year]],0),"")</f>
        <v>0</v>
      </c>
    </row>
    <row r="2928" spans="1:5">
      <c r="A2928" s="178">
        <v>3926</v>
      </c>
      <c r="B2928" s="185" t="s">
        <v>3080</v>
      </c>
      <c r="C2928" s="179" t="s">
        <v>25</v>
      </c>
      <c r="D2928" s="113">
        <f>IF(Table10[[#This Row],[Current Age]]&gt;19,"Men's",IF(E2928&gt;15,"U19",IF(E2928&gt;13,"U15",IF(E2928&gt;11,"U13",IF(E2928&gt;0,"U11",0)))))</f>
        <v>0</v>
      </c>
      <c r="E2928" s="113">
        <f>IFERROR(IF(Table10[[#This Row],[Year]]&gt;0,$E$1-Table10[[#This Row],[Year]],0),"")</f>
        <v>0</v>
      </c>
    </row>
    <row r="2929" spans="1:8">
      <c r="A2929" s="18">
        <v>3927</v>
      </c>
      <c r="B2929" s="186" t="s">
        <v>3081</v>
      </c>
      <c r="C2929" s="17" t="s">
        <v>25</v>
      </c>
      <c r="D2929" s="113">
        <f>IF(Table10[[#This Row],[Current Age]]&gt;19,"Men's",IF(E2929&gt;15,"U19",IF(E2929&gt;13,"U15",IF(E2929&gt;11,"U13",IF(E2929&gt;0,"U11",0)))))</f>
        <v>0</v>
      </c>
      <c r="E2929" s="113">
        <f>IFERROR(IF(Table10[[#This Row],[Year]]&gt;0,$E$1-Table10[[#This Row],[Year]],0),"")</f>
        <v>0</v>
      </c>
    </row>
    <row r="2930" spans="1:8">
      <c r="A2930" s="178">
        <v>3928</v>
      </c>
      <c r="B2930" s="185" t="s">
        <v>3082</v>
      </c>
      <c r="C2930" s="179" t="s">
        <v>25</v>
      </c>
      <c r="D2930" s="113">
        <f>IF(Table10[[#This Row],[Current Age]]&gt;19,"Men's",IF(E2930&gt;15,"U19",IF(E2930&gt;13,"U15",IF(E2930&gt;11,"U13",IF(E2930&gt;0,"U11",0)))))</f>
        <v>0</v>
      </c>
      <c r="E2930" s="113">
        <f>IFERROR(IF(Table10[[#This Row],[Year]]&gt;0,$E$1-Table10[[#This Row],[Year]],0),"")</f>
        <v>0</v>
      </c>
    </row>
    <row r="2931" spans="1:8">
      <c r="A2931" s="18">
        <v>3929</v>
      </c>
      <c r="B2931" s="186" t="s">
        <v>3083</v>
      </c>
      <c r="C2931" s="17" t="s">
        <v>25</v>
      </c>
      <c r="D2931" s="113" t="str">
        <f>IF(Table10[[#This Row],[Current Age]]&gt;19,"Men's",IF(E2931&gt;15,"U19",IF(E2931&gt;13,"U15",IF(E2931&gt;11,"U13",IF(E2931&gt;0,"U11",0)))))</f>
        <v>U15</v>
      </c>
      <c r="E2931" s="113">
        <f>IFERROR(IF(Table10[[#This Row],[Year]]&gt;0,$E$1-Table10[[#This Row],[Year]],0),"")</f>
        <v>14</v>
      </c>
      <c r="F2931" s="113">
        <v>2011</v>
      </c>
      <c r="G2931" s="113">
        <v>10</v>
      </c>
      <c r="H2931" s="113">
        <v>18</v>
      </c>
    </row>
    <row r="2932" spans="1:8">
      <c r="A2932" s="178">
        <v>3930</v>
      </c>
      <c r="B2932" s="185" t="s">
        <v>3084</v>
      </c>
      <c r="C2932" s="179" t="s">
        <v>112</v>
      </c>
      <c r="D2932" s="113" t="str">
        <f>IF(Table10[[#This Row],[Current Age]]&gt;19,"Men's",IF(E2932&gt;15,"U19",IF(E2932&gt;13,"U15",IF(E2932&gt;11,"U13",IF(E2932&gt;0,"U11",0)))))</f>
        <v>U19</v>
      </c>
      <c r="E2932" s="113">
        <f>IFERROR(IF(Table10[[#This Row],[Year]]&gt;0,$E$1-Table10[[#This Row],[Year]],0),"")</f>
        <v>16</v>
      </c>
      <c r="F2932" s="113">
        <v>2009</v>
      </c>
      <c r="G2932" s="113">
        <v>6</v>
      </c>
      <c r="H2932" s="113">
        <v>19</v>
      </c>
    </row>
    <row r="2933" spans="1:8">
      <c r="A2933" s="18">
        <v>3931</v>
      </c>
      <c r="B2933" s="186" t="s">
        <v>3085</v>
      </c>
      <c r="C2933" s="17" t="s">
        <v>25</v>
      </c>
      <c r="D2933" s="113">
        <f>IF(Table10[[#This Row],[Current Age]]&gt;19,"Men's",IF(E2933&gt;15,"U19",IF(E2933&gt;13,"U15",IF(E2933&gt;11,"U13",IF(E2933&gt;0,"U11",0)))))</f>
        <v>0</v>
      </c>
      <c r="E2933" s="113">
        <f>IFERROR(IF(Table10[[#This Row],[Year]]&gt;0,$E$1-Table10[[#This Row],[Year]],0),"")</f>
        <v>0</v>
      </c>
    </row>
    <row r="2934" spans="1:8">
      <c r="A2934" s="178">
        <v>3932</v>
      </c>
      <c r="B2934" s="185" t="s">
        <v>3086</v>
      </c>
      <c r="C2934" s="179" t="s">
        <v>25</v>
      </c>
      <c r="D2934" s="113">
        <f>IF(Table10[[#This Row],[Current Age]]&gt;19,"Men's",IF(E2934&gt;15,"U19",IF(E2934&gt;13,"U15",IF(E2934&gt;11,"U13",IF(E2934&gt;0,"U11",0)))))</f>
        <v>0</v>
      </c>
      <c r="E2934" s="113">
        <f>IFERROR(IF(Table10[[#This Row],[Year]]&gt;0,$E$1-Table10[[#This Row],[Year]],0),"")</f>
        <v>0</v>
      </c>
    </row>
    <row r="2935" spans="1:8">
      <c r="A2935" s="18">
        <v>3933</v>
      </c>
      <c r="B2935" s="186" t="s">
        <v>3087</v>
      </c>
      <c r="C2935" s="17" t="s">
        <v>25</v>
      </c>
      <c r="D2935" s="113">
        <f>IF(Table10[[#This Row],[Current Age]]&gt;19,"Men's",IF(E2935&gt;15,"U19",IF(E2935&gt;13,"U15",IF(E2935&gt;11,"U13",IF(E2935&gt;0,"U11",0)))))</f>
        <v>0</v>
      </c>
      <c r="E2935" s="113">
        <f>IFERROR(IF(Table10[[#This Row],[Year]]&gt;0,$E$1-Table10[[#This Row],[Year]],0),"")</f>
        <v>0</v>
      </c>
    </row>
    <row r="2936" spans="1:8">
      <c r="A2936" s="178">
        <v>3934</v>
      </c>
      <c r="B2936" s="185" t="s">
        <v>3088</v>
      </c>
      <c r="C2936" s="179" t="s">
        <v>25</v>
      </c>
      <c r="D2936" s="113">
        <f>IF(Table10[[#This Row],[Current Age]]&gt;19,"Men's",IF(E2936&gt;15,"U19",IF(E2936&gt;13,"U15",IF(E2936&gt;11,"U13",IF(E2936&gt;0,"U11",0)))))</f>
        <v>0</v>
      </c>
      <c r="E2936" s="113">
        <f>IFERROR(IF(Table10[[#This Row],[Year]]&gt;0,$E$1-Table10[[#This Row],[Year]],0),"")</f>
        <v>0</v>
      </c>
    </row>
    <row r="2937" spans="1:8">
      <c r="A2937" s="18">
        <v>3935</v>
      </c>
      <c r="B2937" s="186" t="s">
        <v>3089</v>
      </c>
      <c r="C2937" s="17" t="s">
        <v>25</v>
      </c>
      <c r="D2937" s="113" t="str">
        <f>IF(Table10[[#This Row],[Current Age]]&gt;19,"Men's",IF(E2937&gt;15,"U19",IF(E2937&gt;13,"U15",IF(E2937&gt;11,"U13",IF(E2937&gt;0,"U11",0)))))</f>
        <v>U19</v>
      </c>
      <c r="E2937" s="113">
        <f>IFERROR(IF(Table10[[#This Row],[Year]]&gt;0,$E$1-Table10[[#This Row],[Year]],0),"")</f>
        <v>17</v>
      </c>
      <c r="F2937" s="113">
        <v>2008</v>
      </c>
      <c r="G2937" s="113">
        <v>3</v>
      </c>
      <c r="H2937" s="113">
        <v>23</v>
      </c>
    </row>
    <row r="2938" spans="1:8">
      <c r="A2938" s="178">
        <v>3936</v>
      </c>
      <c r="B2938" s="185" t="s">
        <v>3090</v>
      </c>
      <c r="C2938" s="179" t="s">
        <v>101</v>
      </c>
      <c r="D2938" s="113">
        <f>IF(Table10[[#This Row],[Current Age]]&gt;19,"Men's",IF(E2938&gt;15,"U19",IF(E2938&gt;13,"U15",IF(E2938&gt;11,"U13",IF(E2938&gt;0,"U11",0)))))</f>
        <v>0</v>
      </c>
      <c r="E2938" s="113">
        <f>IFERROR(IF(Table10[[#This Row],[Year]]&gt;0,$E$1-Table10[[#This Row],[Year]],0),"")</f>
        <v>0</v>
      </c>
    </row>
    <row r="2939" spans="1:8">
      <c r="A2939" s="18">
        <v>3937</v>
      </c>
      <c r="B2939" s="186" t="s">
        <v>3091</v>
      </c>
      <c r="C2939" s="17" t="s">
        <v>101</v>
      </c>
      <c r="D2939" s="113">
        <f>IF(Table10[[#This Row],[Current Age]]&gt;19,"Men's",IF(E2939&gt;15,"U19",IF(E2939&gt;13,"U15",IF(E2939&gt;11,"U13",IF(E2939&gt;0,"U11",0)))))</f>
        <v>0</v>
      </c>
      <c r="E2939" s="113">
        <f>IFERROR(IF(Table10[[#This Row],[Year]]&gt;0,$E$1-Table10[[#This Row],[Year]],0),"")</f>
        <v>0</v>
      </c>
    </row>
    <row r="2940" spans="1:8">
      <c r="A2940" s="178">
        <v>3938</v>
      </c>
      <c r="B2940" s="185" t="s">
        <v>3092</v>
      </c>
      <c r="C2940" s="179" t="s">
        <v>101</v>
      </c>
      <c r="D2940" s="113">
        <f>IF(Table10[[#This Row],[Current Age]]&gt;19,"Men's",IF(E2940&gt;15,"U19",IF(E2940&gt;13,"U15",IF(E2940&gt;11,"U13",IF(E2940&gt;0,"U11",0)))))</f>
        <v>0</v>
      </c>
      <c r="E2940" s="113">
        <f>IFERROR(IF(Table10[[#This Row],[Year]]&gt;0,$E$1-Table10[[#This Row],[Year]],0),"")</f>
        <v>0</v>
      </c>
    </row>
    <row r="2941" spans="1:8">
      <c r="A2941" s="18">
        <v>3939</v>
      </c>
      <c r="B2941" s="186" t="s">
        <v>3093</v>
      </c>
      <c r="C2941" s="17" t="s">
        <v>101</v>
      </c>
      <c r="D2941" s="113">
        <f>IF(Table10[[#This Row],[Current Age]]&gt;19,"Men's",IF(E2941&gt;15,"U19",IF(E2941&gt;13,"U15",IF(E2941&gt;11,"U13",IF(E2941&gt;0,"U11",0)))))</f>
        <v>0</v>
      </c>
      <c r="E2941" s="113">
        <f>IFERROR(IF(Table10[[#This Row],[Year]]&gt;0,$E$1-Table10[[#This Row],[Year]],0),"")</f>
        <v>0</v>
      </c>
    </row>
    <row r="2942" spans="1:8">
      <c r="A2942" s="178">
        <v>3940</v>
      </c>
      <c r="B2942" s="185" t="s">
        <v>3094</v>
      </c>
      <c r="C2942" s="179" t="s">
        <v>101</v>
      </c>
      <c r="D2942" s="113">
        <f>IF(Table10[[#This Row],[Current Age]]&gt;19,"Men's",IF(E2942&gt;15,"U19",IF(E2942&gt;13,"U15",IF(E2942&gt;11,"U13",IF(E2942&gt;0,"U11",0)))))</f>
        <v>0</v>
      </c>
      <c r="E2942" s="113">
        <f>IFERROR(IF(Table10[[#This Row],[Year]]&gt;0,$E$1-Table10[[#This Row],[Year]],0),"")</f>
        <v>0</v>
      </c>
    </row>
    <row r="2943" spans="1:8">
      <c r="A2943" s="18">
        <v>3941</v>
      </c>
      <c r="B2943" s="186" t="s">
        <v>3095</v>
      </c>
      <c r="C2943" s="17" t="s">
        <v>101</v>
      </c>
      <c r="D2943" s="113">
        <f>IF(Table10[[#This Row],[Current Age]]&gt;19,"Men's",IF(E2943&gt;15,"U19",IF(E2943&gt;13,"U15",IF(E2943&gt;11,"U13",IF(E2943&gt;0,"U11",0)))))</f>
        <v>0</v>
      </c>
      <c r="E2943" s="113">
        <f>IFERROR(IF(Table10[[#This Row],[Year]]&gt;0,$E$1-Table10[[#This Row],[Year]],0),"")</f>
        <v>0</v>
      </c>
    </row>
    <row r="2944" spans="1:8">
      <c r="A2944" s="178">
        <v>3942</v>
      </c>
      <c r="B2944" s="185" t="s">
        <v>3096</v>
      </c>
      <c r="C2944" s="179" t="s">
        <v>2520</v>
      </c>
      <c r="D2944" s="113">
        <f>IF(Table10[[#This Row],[Current Age]]&gt;19,"Men's",IF(E2944&gt;15,"U19",IF(E2944&gt;13,"U15",IF(E2944&gt;11,"U13",IF(E2944&gt;0,"U11",0)))))</f>
        <v>0</v>
      </c>
      <c r="E2944" s="113">
        <f>IFERROR(IF(Table10[[#This Row],[Year]]&gt;0,$E$1-Table10[[#This Row],[Year]],0),"")</f>
        <v>0</v>
      </c>
    </row>
    <row r="2945" spans="1:5">
      <c r="A2945" s="18">
        <v>3943</v>
      </c>
      <c r="B2945" s="186" t="s">
        <v>3097</v>
      </c>
      <c r="C2945" s="17" t="s">
        <v>2520</v>
      </c>
      <c r="D2945" s="113">
        <f>IF(Table10[[#This Row],[Current Age]]&gt;19,"Men's",IF(E2945&gt;15,"U19",IF(E2945&gt;13,"U15",IF(E2945&gt;11,"U13",IF(E2945&gt;0,"U11",0)))))</f>
        <v>0</v>
      </c>
      <c r="E2945" s="113">
        <f>IFERROR(IF(Table10[[#This Row],[Year]]&gt;0,$E$1-Table10[[#This Row],[Year]],0),"")</f>
        <v>0</v>
      </c>
    </row>
    <row r="2946" spans="1:5">
      <c r="A2946" s="178">
        <v>3944</v>
      </c>
      <c r="B2946" s="185" t="s">
        <v>3098</v>
      </c>
      <c r="C2946" s="179" t="s">
        <v>2520</v>
      </c>
      <c r="D2946" s="113">
        <f>IF(Table10[[#This Row],[Current Age]]&gt;19,"Men's",IF(E2946&gt;15,"U19",IF(E2946&gt;13,"U15",IF(E2946&gt;11,"U13",IF(E2946&gt;0,"U11",0)))))</f>
        <v>0</v>
      </c>
      <c r="E2946" s="113">
        <f>IFERROR(IF(Table10[[#This Row],[Year]]&gt;0,$E$1-Table10[[#This Row],[Year]],0),"")</f>
        <v>0</v>
      </c>
    </row>
    <row r="2947" spans="1:5">
      <c r="A2947" s="18">
        <v>3945</v>
      </c>
      <c r="B2947" s="186" t="s">
        <v>3099</v>
      </c>
      <c r="C2947" s="17" t="s">
        <v>2520</v>
      </c>
      <c r="D2947" s="113">
        <f>IF(Table10[[#This Row],[Current Age]]&gt;19,"Men's",IF(E2947&gt;15,"U19",IF(E2947&gt;13,"U15",IF(E2947&gt;11,"U13",IF(E2947&gt;0,"U11",0)))))</f>
        <v>0</v>
      </c>
      <c r="E2947" s="113">
        <f>IFERROR(IF(Table10[[#This Row],[Year]]&gt;0,$E$1-Table10[[#This Row],[Year]],0),"")</f>
        <v>0</v>
      </c>
    </row>
    <row r="2948" spans="1:5">
      <c r="A2948" s="178">
        <v>3946</v>
      </c>
      <c r="B2948" s="185" t="s">
        <v>3100</v>
      </c>
      <c r="C2948" s="179" t="s">
        <v>2520</v>
      </c>
      <c r="D2948" s="113">
        <f>IF(Table10[[#This Row],[Current Age]]&gt;19,"Men's",IF(E2948&gt;15,"U19",IF(E2948&gt;13,"U15",IF(E2948&gt;11,"U13",IF(E2948&gt;0,"U11",0)))))</f>
        <v>0</v>
      </c>
      <c r="E2948" s="113">
        <f>IFERROR(IF(Table10[[#This Row],[Year]]&gt;0,$E$1-Table10[[#This Row],[Year]],0),"")</f>
        <v>0</v>
      </c>
    </row>
    <row r="2949" spans="1:5">
      <c r="A2949" s="18">
        <v>3947</v>
      </c>
      <c r="B2949" s="186" t="s">
        <v>3101</v>
      </c>
      <c r="C2949" s="17" t="s">
        <v>2520</v>
      </c>
      <c r="D2949" s="113">
        <f>IF(Table10[[#This Row],[Current Age]]&gt;19,"Men's",IF(E2949&gt;15,"U19",IF(E2949&gt;13,"U15",IF(E2949&gt;11,"U13",IF(E2949&gt;0,"U11",0)))))</f>
        <v>0</v>
      </c>
      <c r="E2949" s="113">
        <f>IFERROR(IF(Table10[[#This Row],[Year]]&gt;0,$E$1-Table10[[#This Row],[Year]],0),"")</f>
        <v>0</v>
      </c>
    </row>
    <row r="2950" spans="1:5">
      <c r="A2950" s="178">
        <v>3948</v>
      </c>
      <c r="B2950" s="185" t="s">
        <v>3102</v>
      </c>
      <c r="C2950" s="179" t="s">
        <v>2520</v>
      </c>
      <c r="D2950" s="113">
        <f>IF(Table10[[#This Row],[Current Age]]&gt;19,"Men's",IF(E2950&gt;15,"U19",IF(E2950&gt;13,"U15",IF(E2950&gt;11,"U13",IF(E2950&gt;0,"U11",0)))))</f>
        <v>0</v>
      </c>
      <c r="E2950" s="113">
        <f>IFERROR(IF(Table10[[#This Row],[Year]]&gt;0,$E$1-Table10[[#This Row],[Year]],0),"")</f>
        <v>0</v>
      </c>
    </row>
    <row r="2951" spans="1:5">
      <c r="A2951" s="18">
        <v>3949</v>
      </c>
      <c r="B2951" s="186" t="s">
        <v>3103</v>
      </c>
      <c r="C2951" s="17" t="s">
        <v>2520</v>
      </c>
      <c r="D2951" s="113">
        <f>IF(Table10[[#This Row],[Current Age]]&gt;19,"Men's",IF(E2951&gt;15,"U19",IF(E2951&gt;13,"U15",IF(E2951&gt;11,"U13",IF(E2951&gt;0,"U11",0)))))</f>
        <v>0</v>
      </c>
      <c r="E2951" s="113">
        <f>IFERROR(IF(Table10[[#This Row],[Year]]&gt;0,$E$1-Table10[[#This Row],[Year]],0),"")</f>
        <v>0</v>
      </c>
    </row>
    <row r="2952" spans="1:5">
      <c r="A2952" s="178">
        <v>3950</v>
      </c>
      <c r="B2952" s="185" t="s">
        <v>3104</v>
      </c>
      <c r="C2952" s="179" t="s">
        <v>2520</v>
      </c>
      <c r="D2952" s="113">
        <f>IF(Table10[[#This Row],[Current Age]]&gt;19,"Men's",IF(E2952&gt;15,"U19",IF(E2952&gt;13,"U15",IF(E2952&gt;11,"U13",IF(E2952&gt;0,"U11",0)))))</f>
        <v>0</v>
      </c>
      <c r="E2952" s="113">
        <f>IFERROR(IF(Table10[[#This Row],[Year]]&gt;0,$E$1-Table10[[#This Row],[Year]],0),"")</f>
        <v>0</v>
      </c>
    </row>
    <row r="2953" spans="1:5">
      <c r="A2953" s="18">
        <v>3951</v>
      </c>
      <c r="B2953" s="186" t="s">
        <v>3105</v>
      </c>
      <c r="C2953" s="17" t="s">
        <v>2520</v>
      </c>
      <c r="D2953" s="113">
        <f>IF(Table10[[#This Row],[Current Age]]&gt;19,"Men's",IF(E2953&gt;15,"U19",IF(E2953&gt;13,"U15",IF(E2953&gt;11,"U13",IF(E2953&gt;0,"U11",0)))))</f>
        <v>0</v>
      </c>
      <c r="E2953" s="113">
        <f>IFERROR(IF(Table10[[#This Row],[Year]]&gt;0,$E$1-Table10[[#This Row],[Year]],0),"")</f>
        <v>0</v>
      </c>
    </row>
    <row r="2954" spans="1:5">
      <c r="A2954" s="178">
        <v>3952</v>
      </c>
      <c r="B2954" s="185" t="s">
        <v>3106</v>
      </c>
      <c r="C2954" s="179" t="s">
        <v>2520</v>
      </c>
      <c r="D2954" s="113">
        <f>IF(Table10[[#This Row],[Current Age]]&gt;19,"Men's",IF(E2954&gt;15,"U19",IF(E2954&gt;13,"U15",IF(E2954&gt;11,"U13",IF(E2954&gt;0,"U11",0)))))</f>
        <v>0</v>
      </c>
      <c r="E2954" s="113">
        <f>IFERROR(IF(Table10[[#This Row],[Year]]&gt;0,$E$1-Table10[[#This Row],[Year]],0),"")</f>
        <v>0</v>
      </c>
    </row>
    <row r="2955" spans="1:5">
      <c r="A2955" s="18">
        <v>3953</v>
      </c>
      <c r="B2955" s="186" t="s">
        <v>3107</v>
      </c>
      <c r="C2955" s="17" t="s">
        <v>2520</v>
      </c>
      <c r="D2955" s="113">
        <f>IF(Table10[[#This Row],[Current Age]]&gt;19,"Men's",IF(E2955&gt;15,"U19",IF(E2955&gt;13,"U15",IF(E2955&gt;11,"U13",IF(E2955&gt;0,"U11",0)))))</f>
        <v>0</v>
      </c>
      <c r="E2955" s="113">
        <f>IFERROR(IF(Table10[[#This Row],[Year]]&gt;0,$E$1-Table10[[#This Row],[Year]],0),"")</f>
        <v>0</v>
      </c>
    </row>
    <row r="2956" spans="1:5">
      <c r="A2956" s="178">
        <v>3954</v>
      </c>
      <c r="B2956" s="185" t="s">
        <v>3108</v>
      </c>
      <c r="C2956" s="179" t="s">
        <v>145</v>
      </c>
      <c r="D2956" s="113">
        <f>IF(Table10[[#This Row],[Current Age]]&gt;19,"Men's",IF(E2956&gt;15,"U19",IF(E2956&gt;13,"U15",IF(E2956&gt;11,"U13",IF(E2956&gt;0,"U11",0)))))</f>
        <v>0</v>
      </c>
      <c r="E2956" s="113">
        <f>IFERROR(IF(Table10[[#This Row],[Year]]&gt;0,$E$1-Table10[[#This Row],[Year]],0),"")</f>
        <v>0</v>
      </c>
    </row>
    <row r="2957" spans="1:5">
      <c r="A2957" s="18">
        <v>3955</v>
      </c>
      <c r="B2957" s="186" t="s">
        <v>3109</v>
      </c>
      <c r="C2957" s="17" t="s">
        <v>145</v>
      </c>
      <c r="D2957" s="113">
        <f>IF(Table10[[#This Row],[Current Age]]&gt;19,"Men's",IF(E2957&gt;15,"U19",IF(E2957&gt;13,"U15",IF(E2957&gt;11,"U13",IF(E2957&gt;0,"U11",0)))))</f>
        <v>0</v>
      </c>
      <c r="E2957" s="113">
        <f>IFERROR(IF(Table10[[#This Row],[Year]]&gt;0,$E$1-Table10[[#This Row],[Year]],0),"")</f>
        <v>0</v>
      </c>
    </row>
    <row r="2958" spans="1:5">
      <c r="A2958" s="178">
        <v>3956</v>
      </c>
      <c r="B2958" s="185" t="s">
        <v>3110</v>
      </c>
      <c r="C2958" s="179" t="s">
        <v>145</v>
      </c>
      <c r="D2958" s="113">
        <f>IF(Table10[[#This Row],[Current Age]]&gt;19,"Men's",IF(E2958&gt;15,"U19",IF(E2958&gt;13,"U15",IF(E2958&gt;11,"U13",IF(E2958&gt;0,"U11",0)))))</f>
        <v>0</v>
      </c>
      <c r="E2958" s="113">
        <f>IFERROR(IF(Table10[[#This Row],[Year]]&gt;0,$E$1-Table10[[#This Row],[Year]],0),"")</f>
        <v>0</v>
      </c>
    </row>
    <row r="2959" spans="1:5">
      <c r="A2959" s="18">
        <v>3957</v>
      </c>
      <c r="B2959" s="186" t="s">
        <v>3111</v>
      </c>
      <c r="C2959" s="17" t="s">
        <v>2520</v>
      </c>
      <c r="D2959" s="113">
        <f>IF(Table10[[#This Row],[Current Age]]&gt;19,"Men's",IF(E2959&gt;15,"U19",IF(E2959&gt;13,"U15",IF(E2959&gt;11,"U13",IF(E2959&gt;0,"U11",0)))))</f>
        <v>0</v>
      </c>
      <c r="E2959" s="113">
        <f>IFERROR(IF(Table10[[#This Row],[Year]]&gt;0,$E$1-Table10[[#This Row],[Year]],0),"")</f>
        <v>0</v>
      </c>
    </row>
    <row r="2960" spans="1:5">
      <c r="A2960" s="178">
        <v>3958</v>
      </c>
      <c r="B2960" s="185" t="s">
        <v>3112</v>
      </c>
      <c r="C2960" s="179" t="s">
        <v>2520</v>
      </c>
      <c r="D2960" s="113">
        <f>IF(Table10[[#This Row],[Current Age]]&gt;19,"Men's",IF(E2960&gt;15,"U19",IF(E2960&gt;13,"U15",IF(E2960&gt;11,"U13",IF(E2960&gt;0,"U11",0)))))</f>
        <v>0</v>
      </c>
      <c r="E2960" s="113">
        <f>IFERROR(IF(Table10[[#This Row],[Year]]&gt;0,$E$1-Table10[[#This Row],[Year]],0),"")</f>
        <v>0</v>
      </c>
    </row>
    <row r="2961" spans="1:8">
      <c r="A2961" s="18">
        <v>3959</v>
      </c>
      <c r="B2961" s="186" t="s">
        <v>3113</v>
      </c>
      <c r="C2961" s="17" t="s">
        <v>2520</v>
      </c>
      <c r="D2961" s="113">
        <f>IF(Table10[[#This Row],[Current Age]]&gt;19,"Men's",IF(E2961&gt;15,"U19",IF(E2961&gt;13,"U15",IF(E2961&gt;11,"U13",IF(E2961&gt;0,"U11",0)))))</f>
        <v>0</v>
      </c>
      <c r="E2961" s="113">
        <f>IFERROR(IF(Table10[[#This Row],[Year]]&gt;0,$E$1-Table10[[#This Row],[Year]],0),"")</f>
        <v>0</v>
      </c>
    </row>
    <row r="2962" spans="1:8">
      <c r="A2962" s="178">
        <v>3960</v>
      </c>
      <c r="B2962" s="185" t="s">
        <v>3114</v>
      </c>
      <c r="C2962" s="179" t="s">
        <v>2520</v>
      </c>
      <c r="D2962" s="113">
        <f>IF(Table10[[#This Row],[Current Age]]&gt;19,"Men's",IF(E2962&gt;15,"U19",IF(E2962&gt;13,"U15",IF(E2962&gt;11,"U13",IF(E2962&gt;0,"U11",0)))))</f>
        <v>0</v>
      </c>
      <c r="E2962" s="113">
        <f>IFERROR(IF(Table10[[#This Row],[Year]]&gt;0,$E$1-Table10[[#This Row],[Year]],0),"")</f>
        <v>0</v>
      </c>
    </row>
    <row r="2963" spans="1:8">
      <c r="A2963" s="18">
        <v>3961</v>
      </c>
      <c r="B2963" s="186" t="s">
        <v>3115</v>
      </c>
      <c r="C2963" s="17" t="s">
        <v>2520</v>
      </c>
      <c r="D2963" s="113">
        <f>IF(Table10[[#This Row],[Current Age]]&gt;19,"Men's",IF(E2963&gt;15,"U19",IF(E2963&gt;13,"U15",IF(E2963&gt;11,"U13",IF(E2963&gt;0,"U11",0)))))</f>
        <v>0</v>
      </c>
      <c r="E2963" s="113">
        <f>IFERROR(IF(Table10[[#This Row],[Year]]&gt;0,$E$1-Table10[[#This Row],[Year]],0),"")</f>
        <v>0</v>
      </c>
    </row>
    <row r="2964" spans="1:8">
      <c r="A2964" s="178">
        <v>3962</v>
      </c>
      <c r="B2964" s="185" t="s">
        <v>3116</v>
      </c>
      <c r="C2964" s="179" t="s">
        <v>29</v>
      </c>
      <c r="D2964" s="113" t="str">
        <f>IF(Table10[[#This Row],[Current Age]]&gt;19,"Men's",IF(E2964&gt;15,"U19",IF(E2964&gt;13,"U15",IF(E2964&gt;11,"U13",IF(E2964&gt;0,"U11",0)))))</f>
        <v>U11</v>
      </c>
      <c r="E2964" s="113">
        <f>IFERROR(IF(Table10[[#This Row],[Year]]&gt;0,$E$1-Table10[[#This Row],[Year]],0),"")</f>
        <v>11</v>
      </c>
      <c r="F2964" s="113">
        <v>2014</v>
      </c>
      <c r="G2964" s="113">
        <v>3</v>
      </c>
      <c r="H2964" s="113">
        <v>20</v>
      </c>
    </row>
    <row r="2965" spans="1:8">
      <c r="A2965" s="18">
        <v>3963</v>
      </c>
      <c r="B2965" s="186" t="s">
        <v>3117</v>
      </c>
      <c r="C2965" s="17" t="s">
        <v>29</v>
      </c>
      <c r="D2965" s="113" t="str">
        <f>IF(Table10[[#This Row],[Current Age]]&gt;19,"Men's",IF(E2965&gt;15,"U19",IF(E2965&gt;13,"U15",IF(E2965&gt;11,"U13",IF(E2965&gt;0,"U11",0)))))</f>
        <v>U11</v>
      </c>
      <c r="E2965" s="113">
        <f>IFERROR(IF(Table10[[#This Row],[Year]]&gt;0,$E$1-Table10[[#This Row],[Year]],0),"")</f>
        <v>9</v>
      </c>
      <c r="F2965" s="113">
        <v>2016</v>
      </c>
      <c r="G2965" s="113">
        <v>3</v>
      </c>
      <c r="H2965" s="113">
        <v>26</v>
      </c>
    </row>
    <row r="2966" spans="1:8">
      <c r="A2966" s="178">
        <v>3964</v>
      </c>
      <c r="B2966" s="185" t="s">
        <v>3118</v>
      </c>
      <c r="C2966" s="179" t="s">
        <v>29</v>
      </c>
      <c r="D2966" s="113">
        <f>IF(Table10[[#This Row],[Current Age]]&gt;19,"Men's",IF(E2966&gt;15,"U19",IF(E2966&gt;13,"U15",IF(E2966&gt;11,"U13",IF(E2966&gt;0,"U11",0)))))</f>
        <v>0</v>
      </c>
      <c r="E2966" s="113">
        <f>IFERROR(IF(Table10[[#This Row],[Year]]&gt;0,$E$1-Table10[[#This Row],[Year]],0),"")</f>
        <v>0</v>
      </c>
    </row>
    <row r="2967" spans="1:8">
      <c r="A2967" s="18">
        <v>3965</v>
      </c>
      <c r="B2967" s="186" t="s">
        <v>3119</v>
      </c>
      <c r="C2967" s="17" t="s">
        <v>29</v>
      </c>
      <c r="D2967" s="113" t="str">
        <f>IF(Table10[[#This Row],[Current Age]]&gt;19,"Men's",IF(E2967&gt;15,"U19",IF(E2967&gt;13,"U15",IF(E2967&gt;11,"U13",IF(E2967&gt;0,"U11",0)))))</f>
        <v>U13</v>
      </c>
      <c r="E2967" s="113">
        <f>IFERROR(IF(Table10[[#This Row],[Year]]&gt;0,$E$1-Table10[[#This Row],[Year]],0),"")</f>
        <v>12</v>
      </c>
      <c r="F2967" s="113">
        <v>2013</v>
      </c>
      <c r="G2967" s="113">
        <v>4</v>
      </c>
      <c r="H2967" s="113">
        <v>26</v>
      </c>
    </row>
    <row r="2968" spans="1:8">
      <c r="A2968" s="178">
        <v>3966</v>
      </c>
      <c r="B2968" s="185" t="s">
        <v>3120</v>
      </c>
      <c r="C2968" s="179" t="s">
        <v>29</v>
      </c>
      <c r="D2968" s="113" t="str">
        <f>IF(Table10[[#This Row],[Current Age]]&gt;19,"Men's",IF(E2968&gt;15,"U19",IF(E2968&gt;13,"U15",IF(E2968&gt;11,"U13",IF(E2968&gt;0,"U11",0)))))</f>
        <v>U15</v>
      </c>
      <c r="E2968" s="113">
        <f>IFERROR(IF(Table10[[#This Row],[Year]]&gt;0,$E$1-Table10[[#This Row],[Year]],0),"")</f>
        <v>14</v>
      </c>
      <c r="F2968" s="113">
        <v>2011</v>
      </c>
      <c r="G2968" s="113">
        <v>12</v>
      </c>
      <c r="H2968" s="113">
        <v>11</v>
      </c>
    </row>
    <row r="2969" spans="1:8">
      <c r="A2969" s="18">
        <v>3967</v>
      </c>
      <c r="B2969" s="186" t="s">
        <v>3121</v>
      </c>
      <c r="C2969" s="17" t="s">
        <v>29</v>
      </c>
      <c r="D2969" s="113" t="str">
        <f>IF(Table10[[#This Row],[Current Age]]&gt;19,"Men's",IF(E2969&gt;15,"U19",IF(E2969&gt;13,"U15",IF(E2969&gt;11,"U13",IF(E2969&gt;0,"U11",0)))))</f>
        <v>U15</v>
      </c>
      <c r="E2969" s="113">
        <f>IFERROR(IF(Table10[[#This Row],[Year]]&gt;0,$E$1-Table10[[#This Row],[Year]],0),"")</f>
        <v>15</v>
      </c>
      <c r="F2969" s="113">
        <v>2010</v>
      </c>
      <c r="G2969" s="113">
        <v>12</v>
      </c>
      <c r="H2969" s="113">
        <v>24</v>
      </c>
    </row>
    <row r="2970" spans="1:8">
      <c r="A2970" s="178">
        <v>3968</v>
      </c>
      <c r="B2970" s="185" t="s">
        <v>3122</v>
      </c>
      <c r="C2970" s="179" t="s">
        <v>29</v>
      </c>
      <c r="D2970" s="113">
        <f>IF(Table10[[#This Row],[Current Age]]&gt;19,"Men's",IF(E2970&gt;15,"U19",IF(E2970&gt;13,"U15",IF(E2970&gt;11,"U13",IF(E2970&gt;0,"U11",0)))))</f>
        <v>0</v>
      </c>
      <c r="E2970" s="113">
        <f>IFERROR(IF(Table10[[#This Row],[Year]]&gt;0,$E$1-Table10[[#This Row],[Year]],0),"")</f>
        <v>0</v>
      </c>
    </row>
    <row r="2971" spans="1:8">
      <c r="A2971" s="18">
        <v>3969</v>
      </c>
      <c r="B2971" s="186" t="s">
        <v>3123</v>
      </c>
      <c r="C2971" s="17" t="s">
        <v>29</v>
      </c>
      <c r="D2971" s="113" t="str">
        <f>IF(Table10[[#This Row],[Current Age]]&gt;19,"Men's",IF(E2971&gt;15,"U19",IF(E2971&gt;13,"U15",IF(E2971&gt;11,"U13",IF(E2971&gt;0,"U11",0)))))</f>
        <v>U11</v>
      </c>
      <c r="E2971" s="113">
        <f>IFERROR(IF(Table10[[#This Row],[Year]]&gt;0,$E$1-Table10[[#This Row],[Year]],0),"")</f>
        <v>7</v>
      </c>
      <c r="F2971" s="113">
        <v>2018</v>
      </c>
      <c r="G2971" s="113">
        <v>10</v>
      </c>
      <c r="H2971" s="113">
        <v>5</v>
      </c>
    </row>
    <row r="2972" spans="1:8">
      <c r="A2972" s="178">
        <v>3970</v>
      </c>
      <c r="B2972" s="185" t="s">
        <v>3124</v>
      </c>
      <c r="C2972" s="179" t="s">
        <v>29</v>
      </c>
      <c r="D2972" s="113" t="str">
        <f>IF(Table10[[#This Row],[Current Age]]&gt;19,"Men's",IF(E2972&gt;15,"U19",IF(E2972&gt;13,"U15",IF(E2972&gt;11,"U13",IF(E2972&gt;0,"U11",0)))))</f>
        <v>U19</v>
      </c>
      <c r="E2972" s="113">
        <f>IFERROR(IF(Table10[[#This Row],[Year]]&gt;0,$E$1-Table10[[#This Row],[Year]],0),"")</f>
        <v>16</v>
      </c>
      <c r="F2972" s="113">
        <v>2009</v>
      </c>
      <c r="G2972" s="113">
        <v>11</v>
      </c>
      <c r="H2972" s="113">
        <v>24</v>
      </c>
    </row>
    <row r="2973" spans="1:8">
      <c r="A2973" s="18">
        <v>3971</v>
      </c>
      <c r="B2973" s="186" t="s">
        <v>3125</v>
      </c>
      <c r="C2973" s="17" t="s">
        <v>29</v>
      </c>
      <c r="D2973" s="113" t="str">
        <f>IF(Table10[[#This Row],[Current Age]]&gt;19,"Men's",IF(E2973&gt;15,"U19",IF(E2973&gt;13,"U15",IF(E2973&gt;11,"U13",IF(E2973&gt;0,"U11",0)))))</f>
        <v>U15</v>
      </c>
      <c r="E2973" s="113">
        <f>IFERROR(IF(Table10[[#This Row],[Year]]&gt;0,$E$1-Table10[[#This Row],[Year]],0),"")</f>
        <v>15</v>
      </c>
      <c r="F2973" s="113">
        <v>2010</v>
      </c>
      <c r="G2973" s="113">
        <v>10</v>
      </c>
      <c r="H2973" s="113">
        <v>29</v>
      </c>
    </row>
    <row r="2974" spans="1:8">
      <c r="A2974" s="178">
        <v>3972</v>
      </c>
      <c r="B2974" s="185" t="s">
        <v>3126</v>
      </c>
      <c r="C2974" s="179" t="s">
        <v>29</v>
      </c>
      <c r="D2974" s="113" t="str">
        <f>IF(Table10[[#This Row],[Current Age]]&gt;19,"Men's",IF(E2974&gt;15,"U19",IF(E2974&gt;13,"U15",IF(E2974&gt;11,"U13",IF(E2974&gt;0,"U11",0)))))</f>
        <v>U15</v>
      </c>
      <c r="E2974" s="113">
        <f>IFERROR(IF(Table10[[#This Row],[Year]]&gt;0,$E$1-Table10[[#This Row],[Year]],0),"")</f>
        <v>15</v>
      </c>
      <c r="F2974" s="113">
        <v>2010</v>
      </c>
      <c r="G2974" s="113">
        <v>4</v>
      </c>
      <c r="H2974" s="113">
        <v>15</v>
      </c>
    </row>
    <row r="2975" spans="1:8">
      <c r="A2975" s="18">
        <v>3973</v>
      </c>
      <c r="B2975" s="186" t="s">
        <v>3127</v>
      </c>
      <c r="C2975" s="17" t="s">
        <v>29</v>
      </c>
      <c r="D2975" s="113" t="str">
        <f>IF(Table10[[#This Row],[Current Age]]&gt;19,"Men's",IF(E2975&gt;15,"U19",IF(E2975&gt;13,"U15",IF(E2975&gt;11,"U13",IF(E2975&gt;0,"U11",0)))))</f>
        <v>U15</v>
      </c>
      <c r="E2975" s="113">
        <f>IFERROR(IF(Table10[[#This Row],[Year]]&gt;0,$E$1-Table10[[#This Row],[Year]],0),"")</f>
        <v>15</v>
      </c>
      <c r="F2975" s="113">
        <v>2010</v>
      </c>
      <c r="G2975" s="113">
        <v>9</v>
      </c>
      <c r="H2975" s="113">
        <v>19</v>
      </c>
    </row>
    <row r="2976" spans="1:8">
      <c r="A2976" s="178">
        <v>3974</v>
      </c>
      <c r="B2976" s="185" t="s">
        <v>3128</v>
      </c>
      <c r="C2976" s="179" t="s">
        <v>29</v>
      </c>
      <c r="D2976" s="113" t="str">
        <f>IF(Table10[[#This Row],[Current Age]]&gt;19,"Men's",IF(E2976&gt;15,"U19",IF(E2976&gt;13,"U15",IF(E2976&gt;11,"U13",IF(E2976&gt;0,"U11",0)))))</f>
        <v>U19</v>
      </c>
      <c r="E2976" s="113">
        <f>IFERROR(IF(Table10[[#This Row],[Year]]&gt;0,$E$1-Table10[[#This Row],[Year]],0),"")</f>
        <v>17</v>
      </c>
      <c r="F2976" s="113">
        <v>2008</v>
      </c>
      <c r="G2976" s="113">
        <v>1</v>
      </c>
      <c r="H2976" s="113">
        <v>15</v>
      </c>
    </row>
    <row r="2977" spans="1:8">
      <c r="A2977" s="18">
        <v>3975</v>
      </c>
      <c r="B2977" s="186" t="s">
        <v>3129</v>
      </c>
      <c r="C2977" s="17" t="s">
        <v>29</v>
      </c>
      <c r="D2977" s="113" t="str">
        <f>IF(Table10[[#This Row],[Current Age]]&gt;19,"Men's",IF(E2977&gt;15,"U19",IF(E2977&gt;13,"U15",IF(E2977&gt;11,"U13",IF(E2977&gt;0,"U11",0)))))</f>
        <v>U19</v>
      </c>
      <c r="E2977" s="113">
        <f>IFERROR(IF(Table10[[#This Row],[Year]]&gt;0,$E$1-Table10[[#This Row],[Year]],0),"")</f>
        <v>17</v>
      </c>
      <c r="F2977" s="113">
        <v>2008</v>
      </c>
      <c r="G2977" s="113">
        <v>9</v>
      </c>
      <c r="H2977" s="113">
        <v>21</v>
      </c>
    </row>
    <row r="2978" spans="1:8">
      <c r="A2978" s="178">
        <v>3976</v>
      </c>
      <c r="B2978" s="185" t="s">
        <v>3130</v>
      </c>
      <c r="C2978" s="179" t="s">
        <v>29</v>
      </c>
      <c r="D2978" s="113" t="str">
        <f>IF(Table10[[#This Row],[Current Age]]&gt;19,"Men's",IF(E2978&gt;15,"U19",IF(E2978&gt;13,"U15",IF(E2978&gt;11,"U13",IF(E2978&gt;0,"U11",0)))))</f>
        <v>U19</v>
      </c>
      <c r="E2978" s="113">
        <f>IFERROR(IF(Table10[[#This Row],[Year]]&gt;0,$E$1-Table10[[#This Row],[Year]],0),"")</f>
        <v>18</v>
      </c>
      <c r="F2978" s="113">
        <v>2007</v>
      </c>
      <c r="G2978" s="113">
        <v>12</v>
      </c>
      <c r="H2978" s="113">
        <v>21</v>
      </c>
    </row>
    <row r="2979" spans="1:8">
      <c r="A2979" s="18">
        <v>3977</v>
      </c>
      <c r="B2979" s="186" t="s">
        <v>3131</v>
      </c>
      <c r="C2979" s="17" t="s">
        <v>29</v>
      </c>
      <c r="D2979" s="113" t="str">
        <f>IF(Table10[[#This Row],[Current Age]]&gt;19,"Men's",IF(E2979&gt;15,"U19",IF(E2979&gt;13,"U15",IF(E2979&gt;11,"U13",IF(E2979&gt;0,"U11",0)))))</f>
        <v>U19</v>
      </c>
      <c r="E2979" s="113">
        <f>IFERROR(IF(Table10[[#This Row],[Year]]&gt;0,$E$1-Table10[[#This Row],[Year]],0),"")</f>
        <v>18</v>
      </c>
      <c r="F2979" s="113">
        <v>2007</v>
      </c>
      <c r="G2979" s="113">
        <v>8</v>
      </c>
      <c r="H2979" s="113">
        <v>8</v>
      </c>
    </row>
    <row r="2980" spans="1:8">
      <c r="A2980" s="178">
        <v>3978</v>
      </c>
      <c r="B2980" s="185" t="s">
        <v>3132</v>
      </c>
      <c r="C2980" s="179" t="s">
        <v>29</v>
      </c>
      <c r="D2980" s="113" t="str">
        <f>IF(Table10[[#This Row],[Current Age]]&gt;19,"Men's",IF(E2980&gt;15,"U19",IF(E2980&gt;13,"U15",IF(E2980&gt;11,"U13",IF(E2980&gt;0,"U11",0)))))</f>
        <v>U19</v>
      </c>
      <c r="E2980" s="113">
        <f>IFERROR(IF(Table10[[#This Row],[Year]]&gt;0,$E$1-Table10[[#This Row],[Year]],0),"")</f>
        <v>16</v>
      </c>
      <c r="F2980" s="113">
        <v>2009</v>
      </c>
      <c r="G2980" s="113">
        <v>7</v>
      </c>
      <c r="H2980" s="113">
        <v>24</v>
      </c>
    </row>
    <row r="2981" spans="1:8">
      <c r="A2981" s="18">
        <v>3979</v>
      </c>
      <c r="B2981" s="186" t="s">
        <v>3133</v>
      </c>
      <c r="C2981" s="17" t="s">
        <v>29</v>
      </c>
      <c r="D2981" s="113" t="str">
        <f>IF(Table10[[#This Row],[Current Age]]&gt;19,"Men's",IF(E2981&gt;15,"U19",IF(E2981&gt;13,"U15",IF(E2981&gt;11,"U13",IF(E2981&gt;0,"U11",0)))))</f>
        <v>Men's</v>
      </c>
      <c r="E2981" s="113">
        <f>IFERROR(IF(Table10[[#This Row],[Year]]&gt;0,$E$1-Table10[[#This Row],[Year]],0),"")</f>
        <v>40</v>
      </c>
      <c r="F2981" s="113">
        <v>1985</v>
      </c>
      <c r="G2981" s="113">
        <v>3</v>
      </c>
      <c r="H2981" s="113">
        <v>6</v>
      </c>
    </row>
    <row r="2982" spans="1:8">
      <c r="A2982" s="178">
        <v>3980</v>
      </c>
      <c r="B2982" s="185" t="s">
        <v>3134</v>
      </c>
      <c r="C2982" s="179" t="s">
        <v>29</v>
      </c>
      <c r="D2982" s="113" t="str">
        <f>IF(Table10[[#This Row],[Current Age]]&gt;19,"Men's",IF(E2982&gt;15,"U19",IF(E2982&gt;13,"U15",IF(E2982&gt;11,"U13",IF(E2982&gt;0,"U11",0)))))</f>
        <v>U19</v>
      </c>
      <c r="E2982" s="113">
        <f>IFERROR(IF(Table10[[#This Row],[Year]]&gt;0,$E$1-Table10[[#This Row],[Year]],0),"")</f>
        <v>17</v>
      </c>
      <c r="F2982" s="113">
        <v>2008</v>
      </c>
      <c r="G2982" s="113">
        <v>9</v>
      </c>
      <c r="H2982" s="113">
        <v>24</v>
      </c>
    </row>
    <row r="2983" spans="1:8">
      <c r="A2983" s="18">
        <v>3981</v>
      </c>
      <c r="B2983" s="186" t="s">
        <v>3135</v>
      </c>
      <c r="C2983" s="17" t="s">
        <v>29</v>
      </c>
      <c r="D2983" s="113" t="str">
        <f>IF(Table10[[#This Row],[Current Age]]&gt;19,"Men's",IF(E2983&gt;15,"U19",IF(E2983&gt;13,"U15",IF(E2983&gt;11,"U13",IF(E2983&gt;0,"U11",0)))))</f>
        <v>U19</v>
      </c>
      <c r="E2983" s="113">
        <f>IFERROR(IF(Table10[[#This Row],[Year]]&gt;0,$E$1-Table10[[#This Row],[Year]],0),"")</f>
        <v>16</v>
      </c>
      <c r="F2983" s="113">
        <v>2009</v>
      </c>
      <c r="G2983" s="113">
        <v>12</v>
      </c>
      <c r="H2983" s="113">
        <v>7</v>
      </c>
    </row>
    <row r="2984" spans="1:8">
      <c r="A2984" s="178">
        <v>3982</v>
      </c>
      <c r="B2984" s="185" t="s">
        <v>3136</v>
      </c>
      <c r="C2984" s="179" t="s">
        <v>29</v>
      </c>
      <c r="D2984" s="113" t="str">
        <f>IF(Table10[[#This Row],[Current Age]]&gt;19,"Men's",IF(E2984&gt;15,"U19",IF(E2984&gt;13,"U15",IF(E2984&gt;11,"U13",IF(E2984&gt;0,"U11",0)))))</f>
        <v>U19</v>
      </c>
      <c r="E2984" s="113">
        <f>IFERROR(IF(Table10[[#This Row],[Year]]&gt;0,$E$1-Table10[[#This Row],[Year]],0),"")</f>
        <v>17</v>
      </c>
      <c r="F2984" s="113">
        <v>2008</v>
      </c>
      <c r="G2984" s="113">
        <v>6</v>
      </c>
      <c r="H2984" s="113">
        <v>17</v>
      </c>
    </row>
    <row r="2985" spans="1:8">
      <c r="A2985" s="18">
        <v>3983</v>
      </c>
      <c r="B2985" s="186" t="s">
        <v>3137</v>
      </c>
      <c r="C2985" s="17" t="s">
        <v>29</v>
      </c>
      <c r="D2985" s="113" t="str">
        <f>IF(Table10[[#This Row],[Current Age]]&gt;19,"Men's",IF(E2985&gt;15,"U19",IF(E2985&gt;13,"U15",IF(E2985&gt;11,"U13",IF(E2985&gt;0,"U11",0)))))</f>
        <v>U19</v>
      </c>
      <c r="E2985" s="113">
        <f>IFERROR(IF(Table10[[#This Row],[Year]]&gt;0,$E$1-Table10[[#This Row],[Year]],0),"")</f>
        <v>17</v>
      </c>
      <c r="F2985" s="113">
        <v>2008</v>
      </c>
      <c r="G2985" s="113">
        <v>5</v>
      </c>
      <c r="H2985" s="113">
        <v>5</v>
      </c>
    </row>
    <row r="2986" spans="1:8">
      <c r="A2986" s="178">
        <v>3984</v>
      </c>
      <c r="B2986" s="185" t="s">
        <v>3138</v>
      </c>
      <c r="C2986" s="179" t="s">
        <v>29</v>
      </c>
      <c r="D2986" s="113" t="str">
        <f>IF(Table10[[#This Row],[Current Age]]&gt;19,"Men's",IF(E2986&gt;15,"U19",IF(E2986&gt;13,"U15",IF(E2986&gt;11,"U13",IF(E2986&gt;0,"U11",0)))))</f>
        <v>U15</v>
      </c>
      <c r="E2986" s="113">
        <f>IFERROR(IF(Table10[[#This Row],[Year]]&gt;0,$E$1-Table10[[#This Row],[Year]],0),"")</f>
        <v>15</v>
      </c>
      <c r="F2986" s="113">
        <v>2010</v>
      </c>
      <c r="G2986" s="113">
        <v>2</v>
      </c>
      <c r="H2986" s="113">
        <v>10</v>
      </c>
    </row>
    <row r="2987" spans="1:8">
      <c r="A2987" s="18">
        <v>3985</v>
      </c>
      <c r="B2987" s="186" t="s">
        <v>3139</v>
      </c>
      <c r="C2987" s="17" t="s">
        <v>29</v>
      </c>
      <c r="D2987" s="113" t="str">
        <f>IF(Table10[[#This Row],[Current Age]]&gt;19,"Men's",IF(E2987&gt;15,"U19",IF(E2987&gt;13,"U15",IF(E2987&gt;11,"U13",IF(E2987&gt;0,"U11",0)))))</f>
        <v>Men's</v>
      </c>
      <c r="E2987" s="113">
        <f>IFERROR(IF(Table10[[#This Row],[Year]]&gt;0,$E$1-Table10[[#This Row],[Year]],0),"")</f>
        <v>20</v>
      </c>
      <c r="F2987" s="113">
        <v>2005</v>
      </c>
      <c r="G2987" s="113">
        <v>11</v>
      </c>
      <c r="H2987" s="113">
        <v>23</v>
      </c>
    </row>
    <row r="2988" spans="1:8">
      <c r="A2988" s="178">
        <v>3986</v>
      </c>
      <c r="B2988" s="185" t="s">
        <v>3140</v>
      </c>
      <c r="C2988" s="179" t="s">
        <v>29</v>
      </c>
      <c r="D2988" s="113" t="str">
        <f>IF(Table10[[#This Row],[Current Age]]&gt;19,"Men's",IF(E2988&gt;15,"U19",IF(E2988&gt;13,"U15",IF(E2988&gt;11,"U13",IF(E2988&gt;0,"U11",0)))))</f>
        <v>Men's</v>
      </c>
      <c r="E2988" s="113">
        <f>IFERROR(IF(Table10[[#This Row],[Year]]&gt;0,$E$1-Table10[[#This Row],[Year]],0),"")</f>
        <v>23</v>
      </c>
      <c r="F2988" s="113">
        <v>2002</v>
      </c>
      <c r="G2988" s="113">
        <v>10</v>
      </c>
      <c r="H2988" s="113">
        <v>3</v>
      </c>
    </row>
    <row r="2989" spans="1:8">
      <c r="A2989" s="18">
        <v>3987</v>
      </c>
      <c r="B2989" s="186" t="s">
        <v>3141</v>
      </c>
      <c r="C2989" s="17" t="s">
        <v>112</v>
      </c>
      <c r="D2989" s="113" t="str">
        <f>IF(Table10[[#This Row],[Current Age]]&gt;19,"Men's",IF(E2989&gt;15,"U19",IF(E2989&gt;13,"U15",IF(E2989&gt;11,"U13",IF(E2989&gt;0,"U11",0)))))</f>
        <v>U13</v>
      </c>
      <c r="E2989" s="113">
        <f>IFERROR(IF(Table10[[#This Row],[Year]]&gt;0,$E$1-Table10[[#This Row],[Year]],0),"")</f>
        <v>12</v>
      </c>
      <c r="F2989" s="113">
        <v>2013</v>
      </c>
      <c r="G2989" s="113">
        <v>8</v>
      </c>
      <c r="H2989" s="113">
        <v>5</v>
      </c>
    </row>
    <row r="2990" spans="1:8">
      <c r="A2990" s="178">
        <v>3988</v>
      </c>
      <c r="B2990" s="185" t="s">
        <v>3142</v>
      </c>
      <c r="C2990" s="179" t="s">
        <v>112</v>
      </c>
      <c r="D2990" s="113" t="str">
        <f>IF(Table10[[#This Row],[Current Age]]&gt;19,"Men's",IF(E2990&gt;15,"U19",IF(E2990&gt;13,"U15",IF(E2990&gt;11,"U13",IF(E2990&gt;0,"U11",0)))))</f>
        <v>U13</v>
      </c>
      <c r="E2990" s="113">
        <f>IFERROR(IF(Table10[[#This Row],[Year]]&gt;0,$E$1-Table10[[#This Row],[Year]],0),"")</f>
        <v>12</v>
      </c>
      <c r="F2990" s="113">
        <v>2013</v>
      </c>
      <c r="G2990" s="113">
        <v>7</v>
      </c>
      <c r="H2990" s="113">
        <v>3</v>
      </c>
    </row>
    <row r="2991" spans="1:8">
      <c r="A2991" s="18">
        <v>3989</v>
      </c>
      <c r="B2991" s="186" t="s">
        <v>3143</v>
      </c>
      <c r="C2991" s="17" t="s">
        <v>298</v>
      </c>
      <c r="D2991" s="113" t="str">
        <f>IF(Table10[[#This Row],[Current Age]]&gt;19,"Men's",IF(E2991&gt;15,"U19",IF(E2991&gt;13,"U15",IF(E2991&gt;11,"U13",IF(E2991&gt;0,"U11",0)))))</f>
        <v>U11</v>
      </c>
      <c r="E2991" s="113">
        <f>IFERROR(IF(Table10[[#This Row],[Year]]&gt;0,$E$1-Table10[[#This Row],[Year]],0),"")</f>
        <v>11</v>
      </c>
      <c r="F2991" s="113">
        <v>2014</v>
      </c>
      <c r="G2991" s="113">
        <v>5</v>
      </c>
      <c r="H2991" s="113">
        <v>3</v>
      </c>
    </row>
    <row r="2992" spans="1:8">
      <c r="A2992" s="178">
        <v>3990</v>
      </c>
      <c r="B2992" s="185" t="s">
        <v>3144</v>
      </c>
      <c r="C2992" s="179" t="s">
        <v>298</v>
      </c>
      <c r="D2992" s="113" t="str">
        <f>IF(Table10[[#This Row],[Current Age]]&gt;19,"Men's",IF(E2992&gt;15,"U19",IF(E2992&gt;13,"U15",IF(E2992&gt;11,"U13",IF(E2992&gt;0,"U11",0)))))</f>
        <v>U11</v>
      </c>
      <c r="E2992" s="113">
        <f>IFERROR(IF(Table10[[#This Row],[Year]]&gt;0,$E$1-Table10[[#This Row],[Year]],0),"")</f>
        <v>11</v>
      </c>
      <c r="F2992" s="113">
        <v>2014</v>
      </c>
      <c r="G2992" s="113">
        <v>1</v>
      </c>
      <c r="H2992" s="113">
        <v>6</v>
      </c>
    </row>
    <row r="2993" spans="1:8">
      <c r="A2993" s="18">
        <v>3991</v>
      </c>
      <c r="B2993" s="186" t="s">
        <v>3145</v>
      </c>
      <c r="C2993" s="17" t="s">
        <v>298</v>
      </c>
      <c r="D2993" s="113" t="str">
        <f>IF(Table10[[#This Row],[Current Age]]&gt;19,"Men's",IF(E2993&gt;15,"U19",IF(E2993&gt;13,"U15",IF(E2993&gt;11,"U13",IF(E2993&gt;0,"U11",0)))))</f>
        <v>U11</v>
      </c>
      <c r="E2993" s="113">
        <f>IFERROR(IF(Table10[[#This Row],[Year]]&gt;0,$E$1-Table10[[#This Row],[Year]],0),"")</f>
        <v>11</v>
      </c>
      <c r="F2993" s="113">
        <v>2014</v>
      </c>
      <c r="G2993" s="113">
        <v>2</v>
      </c>
      <c r="H2993" s="113">
        <v>13</v>
      </c>
    </row>
    <row r="2994" spans="1:8">
      <c r="A2994" s="178">
        <v>3992</v>
      </c>
      <c r="B2994" s="185" t="s">
        <v>3146</v>
      </c>
      <c r="C2994" s="179" t="s">
        <v>298</v>
      </c>
      <c r="D2994" s="113" t="str">
        <f>IF(Table10[[#This Row],[Current Age]]&gt;19,"Men's",IF(E2994&gt;15,"U19",IF(E2994&gt;13,"U15",IF(E2994&gt;11,"U13",IF(E2994&gt;0,"U11",0)))))</f>
        <v>U11</v>
      </c>
      <c r="E2994" s="113">
        <f>IFERROR(IF(Table10[[#This Row],[Year]]&gt;0,$E$1-Table10[[#This Row],[Year]],0),"")</f>
        <v>9</v>
      </c>
      <c r="F2994" s="113">
        <v>2016</v>
      </c>
      <c r="G2994" s="113">
        <v>11</v>
      </c>
      <c r="H2994" s="113">
        <v>9</v>
      </c>
    </row>
    <row r="2995" spans="1:8">
      <c r="A2995" s="18">
        <v>3993</v>
      </c>
      <c r="B2995" s="186" t="s">
        <v>3147</v>
      </c>
      <c r="C2995" s="17" t="s">
        <v>298</v>
      </c>
      <c r="D2995" s="113" t="str">
        <f>IF(Table10[[#This Row],[Current Age]]&gt;19,"Men's",IF(E2995&gt;15,"U19",IF(E2995&gt;13,"U15",IF(E2995&gt;11,"U13",IF(E2995&gt;0,"U11",0)))))</f>
        <v>U13</v>
      </c>
      <c r="E2995" s="113">
        <f>IFERROR(IF(Table10[[#This Row],[Year]]&gt;0,$E$1-Table10[[#This Row],[Year]],0),"")</f>
        <v>13</v>
      </c>
      <c r="F2995" s="113">
        <v>2012</v>
      </c>
      <c r="G2995" s="113">
        <v>5</v>
      </c>
      <c r="H2995" s="113">
        <v>30</v>
      </c>
    </row>
    <row r="2996" spans="1:8">
      <c r="A2996" s="178">
        <v>3994</v>
      </c>
      <c r="B2996" s="185" t="s">
        <v>3148</v>
      </c>
      <c r="C2996" s="179" t="s">
        <v>298</v>
      </c>
      <c r="D2996" s="113" t="str">
        <f>IF(Table10[[#This Row],[Current Age]]&gt;19,"Men's",IF(E2996&gt;15,"U19",IF(E2996&gt;13,"U15",IF(E2996&gt;11,"U13",IF(E2996&gt;0,"U11",0)))))</f>
        <v>U15</v>
      </c>
      <c r="E2996" s="113">
        <f>IFERROR(IF(Table10[[#This Row],[Year]]&gt;0,$E$1-Table10[[#This Row],[Year]],0),"")</f>
        <v>14</v>
      </c>
      <c r="F2996" s="113">
        <v>2011</v>
      </c>
      <c r="G2996" s="113">
        <v>12</v>
      </c>
      <c r="H2996" s="113">
        <v>19</v>
      </c>
    </row>
    <row r="2997" spans="1:8">
      <c r="A2997" s="18">
        <v>3995</v>
      </c>
      <c r="B2997" s="186" t="s">
        <v>3149</v>
      </c>
      <c r="C2997" s="17" t="s">
        <v>298</v>
      </c>
      <c r="D2997" s="113" t="str">
        <f>IF(Table10[[#This Row],[Current Age]]&gt;19,"Men's",IF(E2997&gt;15,"U19",IF(E2997&gt;13,"U15",IF(E2997&gt;11,"U13",IF(E2997&gt;0,"U11",0)))))</f>
        <v>U19</v>
      </c>
      <c r="E2997" s="113">
        <f>IFERROR(IF(Table10[[#This Row],[Year]]&gt;0,$E$1-Table10[[#This Row],[Year]],0),"")</f>
        <v>16</v>
      </c>
      <c r="F2997" s="113">
        <v>2009</v>
      </c>
      <c r="G2997" s="113">
        <v>6</v>
      </c>
      <c r="H2997" s="113">
        <v>4</v>
      </c>
    </row>
    <row r="2998" spans="1:8">
      <c r="A2998" s="178">
        <v>3996</v>
      </c>
      <c r="B2998" s="185" t="s">
        <v>3150</v>
      </c>
      <c r="C2998" s="179" t="s">
        <v>298</v>
      </c>
      <c r="D2998" s="113" t="str">
        <f>IF(Table10[[#This Row],[Current Age]]&gt;19,"Men's",IF(E2998&gt;15,"U19",IF(E2998&gt;13,"U15",IF(E2998&gt;11,"U13",IF(E2998&gt;0,"U11",0)))))</f>
        <v>U19</v>
      </c>
      <c r="E2998" s="113">
        <f>IFERROR(IF(Table10[[#This Row],[Year]]&gt;0,$E$1-Table10[[#This Row],[Year]],0),"")</f>
        <v>16</v>
      </c>
      <c r="F2998" s="113">
        <v>2009</v>
      </c>
      <c r="G2998" s="113">
        <v>3</v>
      </c>
      <c r="H2998" s="113">
        <v>30</v>
      </c>
    </row>
    <row r="2999" spans="1:8">
      <c r="A2999" s="18">
        <v>3997</v>
      </c>
      <c r="B2999" s="186" t="s">
        <v>3151</v>
      </c>
      <c r="C2999" s="17" t="s">
        <v>298</v>
      </c>
      <c r="D2999" s="113" t="str">
        <f>IF(Table10[[#This Row],[Current Age]]&gt;19,"Men's",IF(E2999&gt;15,"U19",IF(E2999&gt;13,"U15",IF(E2999&gt;11,"U13",IF(E2999&gt;0,"U11",0)))))</f>
        <v>U19</v>
      </c>
      <c r="E2999" s="113">
        <f>IFERROR(IF(Table10[[#This Row],[Year]]&gt;0,$E$1-Table10[[#This Row],[Year]],0),"")</f>
        <v>16</v>
      </c>
      <c r="F2999" s="113">
        <v>2009</v>
      </c>
      <c r="G2999" s="113">
        <v>8</v>
      </c>
      <c r="H2999" s="113">
        <v>18</v>
      </c>
    </row>
    <row r="3000" spans="1:8">
      <c r="A3000" s="178">
        <v>3998</v>
      </c>
      <c r="B3000" s="185" t="s">
        <v>3152</v>
      </c>
      <c r="C3000" s="179" t="s">
        <v>298</v>
      </c>
      <c r="D3000" s="113" t="str">
        <f>IF(Table10[[#This Row],[Current Age]]&gt;19,"Men's",IF(E3000&gt;15,"U19",IF(E3000&gt;13,"U15",IF(E3000&gt;11,"U13",IF(E3000&gt;0,"U11",0)))))</f>
        <v>U19</v>
      </c>
      <c r="E3000" s="113">
        <f>IFERROR(IF(Table10[[#This Row],[Year]]&gt;0,$E$1-Table10[[#This Row],[Year]],0),"")</f>
        <v>17</v>
      </c>
      <c r="F3000" s="113">
        <v>2008</v>
      </c>
      <c r="G3000" s="113">
        <v>8</v>
      </c>
      <c r="H3000" s="113">
        <v>29</v>
      </c>
    </row>
    <row r="3001" spans="1:8">
      <c r="A3001" s="18">
        <v>3999</v>
      </c>
      <c r="B3001" s="186" t="s">
        <v>3153</v>
      </c>
      <c r="C3001" s="17" t="s">
        <v>298</v>
      </c>
      <c r="D3001" s="113" t="str">
        <f>IF(Table10[[#This Row],[Current Age]]&gt;19,"Men's",IF(E3001&gt;15,"U19",IF(E3001&gt;13,"U15",IF(E3001&gt;11,"U13",IF(E3001&gt;0,"U11",0)))))</f>
        <v>Men's</v>
      </c>
      <c r="E3001" s="113">
        <f>IFERROR(IF(Table10[[#This Row],[Year]]&gt;0,$E$1-Table10[[#This Row],[Year]],0),"")</f>
        <v>27</v>
      </c>
      <c r="F3001" s="113">
        <v>1998</v>
      </c>
      <c r="G3001" s="113">
        <v>8</v>
      </c>
      <c r="H3001" s="113">
        <v>16</v>
      </c>
    </row>
    <row r="3002" spans="1:8">
      <c r="A3002" s="178">
        <v>4000</v>
      </c>
      <c r="B3002" s="185" t="s">
        <v>3154</v>
      </c>
      <c r="C3002" s="179" t="s">
        <v>298</v>
      </c>
      <c r="D3002" s="113" t="str">
        <f>IF(Table10[[#This Row],[Current Age]]&gt;19,"Men's",IF(E3002&gt;15,"U19",IF(E3002&gt;13,"U15",IF(E3002&gt;11,"U13",IF(E3002&gt;0,"U11",0)))))</f>
        <v>Men's</v>
      </c>
      <c r="E3002" s="113">
        <f>IFERROR(IF(Table10[[#This Row],[Year]]&gt;0,$E$1-Table10[[#This Row],[Year]],0),"")</f>
        <v>32</v>
      </c>
      <c r="F3002" s="113">
        <v>1993</v>
      </c>
      <c r="G3002" s="113">
        <v>4</v>
      </c>
      <c r="H3002" s="113">
        <v>19</v>
      </c>
    </row>
    <row r="3003" spans="1:8">
      <c r="A3003" s="18">
        <v>4001</v>
      </c>
      <c r="B3003" s="186" t="s">
        <v>3155</v>
      </c>
      <c r="C3003" s="17" t="s">
        <v>298</v>
      </c>
      <c r="D3003" s="113" t="str">
        <f>IF(Table10[[#This Row],[Current Age]]&gt;19,"Men's",IF(E3003&gt;15,"U19",IF(E3003&gt;13,"U15",IF(E3003&gt;11,"U13",IF(E3003&gt;0,"U11",0)))))</f>
        <v>Men's</v>
      </c>
      <c r="E3003" s="113">
        <f>IFERROR(IF(Table10[[#This Row],[Year]]&gt;0,$E$1-Table10[[#This Row],[Year]],0),"")</f>
        <v>25</v>
      </c>
      <c r="F3003" s="113">
        <v>2000</v>
      </c>
      <c r="G3003" s="113">
        <v>6</v>
      </c>
      <c r="H3003" s="113">
        <v>27</v>
      </c>
    </row>
    <row r="3004" spans="1:8">
      <c r="A3004" s="178">
        <v>4002</v>
      </c>
      <c r="B3004" s="185" t="s">
        <v>3156</v>
      </c>
      <c r="C3004" s="179" t="s">
        <v>149</v>
      </c>
      <c r="D3004" s="113" t="str">
        <f>IF(Table10[[#This Row],[Current Age]]&gt;19,"Men's",IF(E3004&gt;15,"U19",IF(E3004&gt;13,"U15",IF(E3004&gt;11,"U13",IF(E3004&gt;0,"U11",0)))))</f>
        <v>U19</v>
      </c>
      <c r="E3004" s="113">
        <f>IFERROR(IF(Table10[[#This Row],[Year]]&gt;0,$E$1-Table10[[#This Row],[Year]],0),"")</f>
        <v>19</v>
      </c>
      <c r="F3004" s="113">
        <v>2006</v>
      </c>
      <c r="G3004" s="113">
        <v>3</v>
      </c>
      <c r="H3004" s="113">
        <v>23</v>
      </c>
    </row>
    <row r="3005" spans="1:8">
      <c r="A3005" s="18">
        <v>4003</v>
      </c>
      <c r="B3005" s="186" t="s">
        <v>3157</v>
      </c>
      <c r="C3005" s="17" t="s">
        <v>149</v>
      </c>
      <c r="D3005" s="113" t="str">
        <f>IF(Table10[[#This Row],[Current Age]]&gt;19,"Men's",IF(E3005&gt;15,"U19",IF(E3005&gt;13,"U15",IF(E3005&gt;11,"U13",IF(E3005&gt;0,"U11",0)))))</f>
        <v>Men's</v>
      </c>
      <c r="E3005" s="113">
        <f>IFERROR(IF(Table10[[#This Row],[Year]]&gt;0,$E$1-Table10[[#This Row],[Year]],0),"")</f>
        <v>20</v>
      </c>
      <c r="F3005" s="113">
        <v>2005</v>
      </c>
      <c r="G3005" s="113">
        <v>10</v>
      </c>
      <c r="H3005" s="113">
        <v>16</v>
      </c>
    </row>
    <row r="3006" spans="1:8">
      <c r="A3006" s="178">
        <v>4004</v>
      </c>
      <c r="B3006" s="185" t="s">
        <v>3158</v>
      </c>
      <c r="C3006" s="179" t="s">
        <v>149</v>
      </c>
      <c r="D3006" s="113" t="str">
        <f>IF(Table10[[#This Row],[Current Age]]&gt;19,"Men's",IF(E3006&gt;15,"U19",IF(E3006&gt;13,"U15",IF(E3006&gt;11,"U13",IF(E3006&gt;0,"U11",0)))))</f>
        <v>Men's</v>
      </c>
      <c r="E3006" s="113">
        <f>IFERROR(IF(Table10[[#This Row],[Year]]&gt;0,$E$1-Table10[[#This Row],[Year]],0),"")</f>
        <v>24</v>
      </c>
      <c r="F3006" s="113">
        <v>2001</v>
      </c>
      <c r="G3006" s="113">
        <v>3</v>
      </c>
      <c r="H3006" s="113">
        <v>22</v>
      </c>
    </row>
    <row r="3007" spans="1:8">
      <c r="A3007" s="18">
        <v>4005</v>
      </c>
      <c r="B3007" s="186" t="s">
        <v>3159</v>
      </c>
      <c r="C3007" s="17" t="s">
        <v>149</v>
      </c>
      <c r="D3007" s="113" t="str">
        <f>IF(Table10[[#This Row],[Current Age]]&gt;19,"Men's",IF(E3007&gt;15,"U19",IF(E3007&gt;13,"U15",IF(E3007&gt;11,"U13",IF(E3007&gt;0,"U11",0)))))</f>
        <v>Men's</v>
      </c>
      <c r="E3007" s="113">
        <f>IFERROR(IF(Table10[[#This Row],[Year]]&gt;0,$E$1-Table10[[#This Row],[Year]],0),"")</f>
        <v>23</v>
      </c>
      <c r="F3007" s="113">
        <v>2002</v>
      </c>
      <c r="G3007" s="113">
        <v>5</v>
      </c>
      <c r="H3007" s="113">
        <v>22</v>
      </c>
    </row>
    <row r="3008" spans="1:8">
      <c r="A3008" s="178">
        <v>4006</v>
      </c>
      <c r="B3008" s="185" t="s">
        <v>3160</v>
      </c>
      <c r="C3008" s="179" t="s">
        <v>112</v>
      </c>
      <c r="D3008" s="113" t="str">
        <f>IF(Table10[[#This Row],[Current Age]]&gt;19,"Men's",IF(E3008&gt;15,"U19",IF(E3008&gt;13,"U15",IF(E3008&gt;11,"U13",IF(E3008&gt;0,"U11",0)))))</f>
        <v>U13</v>
      </c>
      <c r="E3008" s="113">
        <f>IFERROR(IF(Table10[[#This Row],[Year]]&gt;0,$E$1-Table10[[#This Row],[Year]],0),"")</f>
        <v>12</v>
      </c>
      <c r="F3008" s="113">
        <v>2013</v>
      </c>
      <c r="G3008" s="113">
        <v>9</v>
      </c>
      <c r="H3008" s="113">
        <v>26</v>
      </c>
    </row>
    <row r="3009" spans="1:9">
      <c r="A3009" s="18">
        <v>4007</v>
      </c>
      <c r="B3009" s="186" t="s">
        <v>3161</v>
      </c>
      <c r="C3009" s="17" t="s">
        <v>17</v>
      </c>
      <c r="D3009" s="113" t="str">
        <f>IF(Table10[[#This Row],[Current Age]]&gt;19,"Men's",IF(E3009&gt;15,"U19",IF(E3009&gt;13,"U15",IF(E3009&gt;11,"U13",IF(E3009&gt;0,"U11",0)))))</f>
        <v>U13</v>
      </c>
      <c r="E3009" s="113">
        <f>IFERROR(IF(Table10[[#This Row],[Year]]&gt;0,$E$1-Table10[[#This Row],[Year]],0),"")</f>
        <v>12</v>
      </c>
      <c r="F3009" s="113">
        <v>2013</v>
      </c>
      <c r="G3009" s="113">
        <v>8</v>
      </c>
      <c r="H3009" s="113">
        <v>24</v>
      </c>
    </row>
    <row r="3010" spans="1:9">
      <c r="A3010" s="178">
        <v>4008</v>
      </c>
      <c r="B3010" s="185" t="s">
        <v>3162</v>
      </c>
      <c r="C3010" s="179" t="s">
        <v>17</v>
      </c>
      <c r="D3010" s="113" t="str">
        <f>IF(Table10[[#This Row],[Current Age]]&gt;19,"Men's",IF(E3010&gt;15,"U19",IF(E3010&gt;13,"U15",IF(E3010&gt;11,"U13",IF(E3010&gt;0,"U11",0)))))</f>
        <v>Men's</v>
      </c>
      <c r="E3010" s="113">
        <f>IFERROR(IF(Table10[[#This Row],[Year]]&gt;0,$E$1-Table10[[#This Row],[Year]],0),"")</f>
        <v>53</v>
      </c>
      <c r="F3010" s="113">
        <v>1972</v>
      </c>
      <c r="G3010" s="113">
        <v>3</v>
      </c>
      <c r="H3010" s="113">
        <v>3</v>
      </c>
    </row>
    <row r="3011" spans="1:9">
      <c r="A3011" s="18">
        <v>4009</v>
      </c>
      <c r="B3011" s="186" t="s">
        <v>3163</v>
      </c>
      <c r="C3011" s="17" t="s">
        <v>17</v>
      </c>
      <c r="D3011" s="113" t="str">
        <f>IF(Table10[[#This Row],[Current Age]]&gt;19,"Men's",IF(E3011&gt;15,"U19",IF(E3011&gt;13,"U15",IF(E3011&gt;11,"U13",IF(E3011&gt;0,"U11",0)))))</f>
        <v>U15</v>
      </c>
      <c r="E3011" s="113">
        <f>IFERROR(IF(Table10[[#This Row],[Year]]&gt;0,$E$1-Table10[[#This Row],[Year]],0),"")</f>
        <v>14</v>
      </c>
      <c r="F3011" s="113">
        <v>2011</v>
      </c>
      <c r="G3011" s="113">
        <v>12</v>
      </c>
      <c r="H3011" s="113">
        <v>24</v>
      </c>
    </row>
    <row r="3012" spans="1:9">
      <c r="A3012" s="178">
        <v>4010</v>
      </c>
      <c r="B3012" s="185" t="s">
        <v>3164</v>
      </c>
      <c r="C3012" s="179" t="s">
        <v>17</v>
      </c>
      <c r="D3012" s="113" t="str">
        <f>IF(Table10[[#This Row],[Current Age]]&gt;19,"Men's",IF(E3012&gt;15,"U19",IF(E3012&gt;13,"U15",IF(E3012&gt;11,"U13",IF(E3012&gt;0,"U11",0)))))</f>
        <v>U11</v>
      </c>
      <c r="E3012" s="113">
        <f>IFERROR(IF(Table10[[#This Row],[Year]]&gt;0,$E$1-Table10[[#This Row],[Year]],0),"")</f>
        <v>10</v>
      </c>
      <c r="F3012" s="113">
        <v>2015</v>
      </c>
      <c r="G3012" s="113">
        <v>6</v>
      </c>
      <c r="H3012" s="113">
        <v>19</v>
      </c>
    </row>
    <row r="3013" spans="1:9">
      <c r="A3013" s="18">
        <v>4011</v>
      </c>
      <c r="B3013" s="186" t="s">
        <v>3165</v>
      </c>
      <c r="C3013" s="17" t="s">
        <v>17</v>
      </c>
      <c r="D3013" s="113" t="str">
        <f>IF(Table10[[#This Row],[Current Age]]&gt;19,"Men's",IF(E3013&gt;15,"U19",IF(E3013&gt;13,"U15",IF(E3013&gt;11,"U13",IF(E3013&gt;0,"U11",0)))))</f>
        <v>Men's</v>
      </c>
      <c r="E3013" s="113">
        <f>IFERROR(IF(Table10[[#This Row],[Year]]&gt;0,$E$1-Table10[[#This Row],[Year]],0),"")</f>
        <v>44</v>
      </c>
      <c r="F3013" s="113">
        <v>1981</v>
      </c>
      <c r="G3013" s="113">
        <v>4</v>
      </c>
      <c r="H3013" s="113">
        <v>30</v>
      </c>
    </row>
    <row r="3014" spans="1:9">
      <c r="A3014" s="178">
        <v>4012</v>
      </c>
      <c r="B3014" s="185" t="s">
        <v>3166</v>
      </c>
      <c r="C3014" s="179" t="s">
        <v>17</v>
      </c>
      <c r="D3014" s="113" t="str">
        <f>IF(Table10[[#This Row],[Current Age]]&gt;19,"Men's",IF(E3014&gt;15,"U19",IF(E3014&gt;13,"U15",IF(E3014&gt;11,"U13",IF(E3014&gt;0,"U11",0)))))</f>
        <v>Men's</v>
      </c>
      <c r="E3014" s="113">
        <f>IFERROR(IF(Table10[[#This Row],[Year]]&gt;0,$E$1-Table10[[#This Row],[Year]],0),"")</f>
        <v>46</v>
      </c>
      <c r="F3014" s="113">
        <v>1979</v>
      </c>
      <c r="G3014" s="113">
        <v>7</v>
      </c>
      <c r="H3014" s="113">
        <v>15</v>
      </c>
    </row>
    <row r="3015" spans="1:9">
      <c r="A3015" s="18">
        <v>4013</v>
      </c>
      <c r="B3015" s="186" t="s">
        <v>3167</v>
      </c>
      <c r="C3015" s="17" t="s">
        <v>17</v>
      </c>
      <c r="D3015" s="113" t="str">
        <f>IF(Table10[[#This Row],[Current Age]]&gt;19,"Men's",IF(E3015&gt;15,"U19",IF(E3015&gt;13,"U15",IF(E3015&gt;11,"U13",IF(E3015&gt;0,"U11",0)))))</f>
        <v>Men's</v>
      </c>
      <c r="E3015" s="113">
        <f>IFERROR(IF(Table10[[#This Row],[Year]]&gt;0,$E$1-Table10[[#This Row],[Year]],0),"")</f>
        <v>45</v>
      </c>
      <c r="F3015" s="113">
        <v>1980</v>
      </c>
      <c r="G3015" s="113">
        <v>3</v>
      </c>
      <c r="H3015" s="113">
        <v>6</v>
      </c>
    </row>
    <row r="3016" spans="1:9">
      <c r="A3016" s="178">
        <v>4014</v>
      </c>
      <c r="B3016" s="185" t="s">
        <v>3168</v>
      </c>
      <c r="C3016" s="179" t="s">
        <v>17</v>
      </c>
      <c r="D3016" s="113" t="str">
        <f>IF(Table10[[#This Row],[Current Age]]&gt;19,"Men's",IF(E3016&gt;15,"U19",IF(E3016&gt;13,"U15",IF(E3016&gt;11,"U13",IF(E3016&gt;0,"U11",0)))))</f>
        <v>Men's</v>
      </c>
      <c r="E3016" s="113">
        <f>IFERROR(IF(Table10[[#This Row],[Year]]&gt;0,$E$1-Table10[[#This Row],[Year]],0),"")</f>
        <v>46</v>
      </c>
      <c r="F3016" s="113">
        <v>1979</v>
      </c>
      <c r="G3016" s="113">
        <v>6</v>
      </c>
      <c r="H3016" s="113">
        <v>26</v>
      </c>
    </row>
    <row r="3017" spans="1:9">
      <c r="A3017" s="18">
        <v>4015</v>
      </c>
      <c r="B3017" s="186" t="s">
        <v>3169</v>
      </c>
      <c r="C3017" s="17" t="s">
        <v>17</v>
      </c>
      <c r="D3017" s="113" t="str">
        <f>IF(Table10[[#This Row],[Current Age]]&gt;19,"Men's",IF(E3017&gt;15,"U19",IF(E3017&gt;13,"U15",IF(E3017&gt;11,"U13",IF(E3017&gt;0,"U11",0)))))</f>
        <v>Men's</v>
      </c>
      <c r="E3017" s="113">
        <f>IFERROR(IF(Table10[[#This Row],[Year]]&gt;0,$E$1-Table10[[#This Row],[Year]],0),"")</f>
        <v>56</v>
      </c>
      <c r="F3017" s="113">
        <v>1969</v>
      </c>
      <c r="G3017" s="113">
        <v>4</v>
      </c>
      <c r="H3017" s="113">
        <v>3</v>
      </c>
    </row>
    <row r="3018" spans="1:9">
      <c r="A3018" s="178">
        <v>4016</v>
      </c>
      <c r="B3018" s="185" t="s">
        <v>3170</v>
      </c>
      <c r="C3018" s="179" t="s">
        <v>17</v>
      </c>
      <c r="D3018" s="113" t="str">
        <f>IF(Table10[[#This Row],[Current Age]]&gt;19,"Men's",IF(E3018&gt;15,"U19",IF(E3018&gt;13,"U15",IF(E3018&gt;11,"U13",IF(E3018&gt;0,"U11",0)))))</f>
        <v>Men's</v>
      </c>
      <c r="E3018" s="113">
        <f>IFERROR(IF(Table10[[#This Row],[Year]]&gt;0,$E$1-Table10[[#This Row],[Year]],0),"")</f>
        <v>48</v>
      </c>
      <c r="F3018" s="113">
        <v>1977</v>
      </c>
      <c r="G3018" s="113">
        <v>3</v>
      </c>
      <c r="H3018" s="113">
        <v>17</v>
      </c>
    </row>
    <row r="3019" spans="1:9">
      <c r="A3019" s="18">
        <v>4017</v>
      </c>
      <c r="B3019" s="186"/>
      <c r="C3019" s="17" t="s">
        <v>8</v>
      </c>
      <c r="D3019" s="113" t="s">
        <v>8</v>
      </c>
      <c r="E3019" s="113" t="s">
        <v>8</v>
      </c>
      <c r="F3019" s="113" t="s">
        <v>8</v>
      </c>
      <c r="G3019" s="113" t="s">
        <v>8</v>
      </c>
      <c r="H3019" s="113" t="s">
        <v>8</v>
      </c>
      <c r="I3019" s="182" t="s">
        <v>8</v>
      </c>
    </row>
    <row r="3020" spans="1:9">
      <c r="A3020" s="178">
        <v>4018</v>
      </c>
      <c r="B3020" s="185" t="s">
        <v>3171</v>
      </c>
      <c r="C3020" s="179" t="s">
        <v>112</v>
      </c>
      <c r="D3020" s="113" t="str">
        <f>IF(Table10[[#This Row],[Current Age]]&gt;19,"Men's",IF(E3020&gt;15,"U19",IF(E3020&gt;13,"U15",IF(E3020&gt;11,"U13",IF(E3020&gt;0,"U11",0)))))</f>
        <v>U11</v>
      </c>
      <c r="E3020" s="113">
        <f>IFERROR(IF(Table10[[#This Row],[Year]]&gt;0,$E$1-Table10[[#This Row],[Year]],0),"")</f>
        <v>11</v>
      </c>
      <c r="F3020" s="113">
        <v>2014</v>
      </c>
      <c r="G3020" s="113">
        <v>1</v>
      </c>
      <c r="H3020" s="113">
        <v>28</v>
      </c>
    </row>
    <row r="3021" spans="1:9">
      <c r="A3021" s="18">
        <v>4019</v>
      </c>
      <c r="B3021" s="186" t="s">
        <v>3172</v>
      </c>
      <c r="C3021" s="17" t="s">
        <v>210</v>
      </c>
      <c r="D3021" s="113" t="str">
        <f>IF(Table10[[#This Row],[Current Age]]&gt;19,"Men's",IF(E3021&gt;15,"U19",IF(E3021&gt;13,"U15",IF(E3021&gt;11,"U13",IF(E3021&gt;0,"U11",0)))))</f>
        <v>Men's</v>
      </c>
      <c r="E3021" s="113">
        <f>IFERROR(IF(Table10[[#This Row],[Year]]&gt;0,$E$1-Table10[[#This Row],[Year]],0),"")</f>
        <v>55</v>
      </c>
      <c r="F3021" s="113">
        <v>1970</v>
      </c>
      <c r="G3021" s="113">
        <v>10</v>
      </c>
      <c r="H3021" s="113">
        <v>26</v>
      </c>
    </row>
    <row r="3022" spans="1:9">
      <c r="A3022" s="178">
        <v>4020</v>
      </c>
      <c r="B3022" s="185" t="s">
        <v>3173</v>
      </c>
      <c r="C3022" s="179" t="s">
        <v>2520</v>
      </c>
      <c r="D3022" s="113">
        <f>IF(Table10[[#This Row],[Current Age]]&gt;19,"Men's",IF(E3022&gt;15,"U19",IF(E3022&gt;13,"U15",IF(E3022&gt;11,"U13",IF(E3022&gt;0,"U11",0)))))</f>
        <v>0</v>
      </c>
      <c r="E3022" s="113">
        <f>IFERROR(IF(Table10[[#This Row],[Year]]&gt;0,$E$1-Table10[[#This Row],[Year]],0),"")</f>
        <v>0</v>
      </c>
    </row>
    <row r="3023" spans="1:9">
      <c r="A3023" s="18">
        <v>4021</v>
      </c>
      <c r="B3023" s="186" t="s">
        <v>3174</v>
      </c>
      <c r="C3023" s="17" t="s">
        <v>129</v>
      </c>
      <c r="D3023" s="113" t="str">
        <f>IF(Table10[[#This Row],[Current Age]]&gt;19,"Men's",IF(E3023&gt;15,"U19",IF(E3023&gt;13,"U15",IF(E3023&gt;11,"U13",IF(E3023&gt;0,"U11",0)))))</f>
        <v>Men's</v>
      </c>
      <c r="E3023" s="113">
        <f>IFERROR(IF(Table10[[#This Row],[Year]]&gt;0,$E$1-Table10[[#This Row],[Year]],0),"")</f>
        <v>58</v>
      </c>
      <c r="F3023" s="113">
        <v>1967</v>
      </c>
      <c r="G3023" s="113">
        <v>12</v>
      </c>
      <c r="H3023" s="113">
        <v>17</v>
      </c>
    </row>
    <row r="3024" spans="1:9">
      <c r="A3024" s="178">
        <v>4022</v>
      </c>
      <c r="B3024" s="185" t="s">
        <v>3175</v>
      </c>
      <c r="C3024" s="179" t="s">
        <v>210</v>
      </c>
      <c r="D3024" s="113">
        <f>IF(Table10[[#This Row],[Current Age]]&gt;19,"Men's",IF(E3024&gt;15,"U19",IF(E3024&gt;13,"U15",IF(E3024&gt;11,"U13",IF(E3024&gt;0,"U11",0)))))</f>
        <v>0</v>
      </c>
      <c r="E3024" s="113">
        <f>IFERROR(IF(Table10[[#This Row],[Year]]&gt;0,$E$1-Table10[[#This Row],[Year]],0),"")</f>
        <v>0</v>
      </c>
    </row>
    <row r="3025" spans="1:8">
      <c r="A3025" s="18">
        <v>4023</v>
      </c>
      <c r="B3025" s="186" t="s">
        <v>3176</v>
      </c>
      <c r="C3025" s="17" t="s">
        <v>210</v>
      </c>
      <c r="D3025" s="113">
        <f>IF(Table10[[#This Row],[Current Age]]&gt;19,"Men's",IF(E3025&gt;15,"U19",IF(E3025&gt;13,"U15",IF(E3025&gt;11,"U13",IF(E3025&gt;0,"U11",0)))))</f>
        <v>0</v>
      </c>
      <c r="E3025" s="113">
        <f>IFERROR(IF(Table10[[#This Row],[Year]]&gt;0,$E$1-Table10[[#This Row],[Year]],0),"")</f>
        <v>0</v>
      </c>
    </row>
    <row r="3026" spans="1:8">
      <c r="A3026" s="178">
        <v>4024</v>
      </c>
      <c r="B3026" s="185" t="s">
        <v>3177</v>
      </c>
      <c r="C3026" s="179" t="s">
        <v>210</v>
      </c>
      <c r="D3026" s="113">
        <f>IF(Table10[[#This Row],[Current Age]]&gt;19,"Men's",IF(E3026&gt;15,"U19",IF(E3026&gt;13,"U15",IF(E3026&gt;11,"U13",IF(E3026&gt;0,"U11",0)))))</f>
        <v>0</v>
      </c>
      <c r="E3026" s="113">
        <f>IFERROR(IF(Table10[[#This Row],[Year]]&gt;0,$E$1-Table10[[#This Row],[Year]],0),"")</f>
        <v>0</v>
      </c>
    </row>
    <row r="3027" spans="1:8">
      <c r="A3027" s="18">
        <v>4025</v>
      </c>
      <c r="B3027" s="186" t="s">
        <v>3178</v>
      </c>
      <c r="C3027" s="17" t="s">
        <v>210</v>
      </c>
      <c r="D3027" s="113">
        <f>IF(Table10[[#This Row],[Current Age]]&gt;19,"Men's",IF(E3027&gt;15,"U19",IF(E3027&gt;13,"U15",IF(E3027&gt;11,"U13",IF(E3027&gt;0,"U11",0)))))</f>
        <v>0</v>
      </c>
      <c r="E3027" s="113">
        <f>IFERROR(IF(Table10[[#This Row],[Year]]&gt;0,$E$1-Table10[[#This Row],[Year]],0),"")</f>
        <v>0</v>
      </c>
    </row>
    <row r="3028" spans="1:8">
      <c r="A3028" s="178">
        <v>4026</v>
      </c>
      <c r="B3028" s="185" t="s">
        <v>3179</v>
      </c>
      <c r="C3028" s="179" t="s">
        <v>210</v>
      </c>
      <c r="D3028" s="113">
        <f>IF(Table10[[#This Row],[Current Age]]&gt;19,"Men's",IF(E3028&gt;15,"U19",IF(E3028&gt;13,"U15",IF(E3028&gt;11,"U13",IF(E3028&gt;0,"U11",0)))))</f>
        <v>0</v>
      </c>
      <c r="E3028" s="113">
        <f>IFERROR(IF(Table10[[#This Row],[Year]]&gt;0,$E$1-Table10[[#This Row],[Year]],0),"")</f>
        <v>0</v>
      </c>
    </row>
    <row r="3029" spans="1:8">
      <c r="A3029" s="18">
        <v>4027</v>
      </c>
      <c r="B3029" s="186" t="s">
        <v>3180</v>
      </c>
      <c r="C3029" s="17" t="s">
        <v>210</v>
      </c>
      <c r="D3029" s="113">
        <f>IF(Table10[[#This Row],[Current Age]]&gt;19,"Men's",IF(E3029&gt;15,"U19",IF(E3029&gt;13,"U15",IF(E3029&gt;11,"U13",IF(E3029&gt;0,"U11",0)))))</f>
        <v>0</v>
      </c>
      <c r="E3029" s="113">
        <f>IFERROR(IF(Table10[[#This Row],[Year]]&gt;0,$E$1-Table10[[#This Row],[Year]],0),"")</f>
        <v>0</v>
      </c>
    </row>
    <row r="3030" spans="1:8">
      <c r="A3030" s="178">
        <v>4028</v>
      </c>
      <c r="B3030" s="185" t="s">
        <v>1549</v>
      </c>
      <c r="C3030" s="179" t="s">
        <v>25</v>
      </c>
      <c r="D3030" s="113">
        <f>IF(Table10[[#This Row],[Current Age]]&gt;19,"Men's",IF(E3030&gt;15,"U19",IF(E3030&gt;13,"U15",IF(E3030&gt;11,"U13",IF(E3030&gt;0,"U11",0)))))</f>
        <v>0</v>
      </c>
      <c r="E3030" s="113">
        <f>IFERROR(IF(Table10[[#This Row],[Year]]&gt;0,$E$1-Table10[[#This Row],[Year]],0),"")</f>
        <v>0</v>
      </c>
    </row>
    <row r="3031" spans="1:8">
      <c r="A3031" s="18">
        <v>4029</v>
      </c>
      <c r="B3031" s="186" t="s">
        <v>3181</v>
      </c>
      <c r="C3031" s="17" t="s">
        <v>210</v>
      </c>
      <c r="D3031" s="113">
        <f>IF(Table10[[#This Row],[Current Age]]&gt;19,"Men's",IF(E3031&gt;15,"U19",IF(E3031&gt;13,"U15",IF(E3031&gt;11,"U13",IF(E3031&gt;0,"U11",0)))))</f>
        <v>0</v>
      </c>
      <c r="E3031" s="113">
        <f>IFERROR(IF(Table10[[#This Row],[Year]]&gt;0,$E$1-Table10[[#This Row],[Year]],0),"")</f>
        <v>0</v>
      </c>
    </row>
    <row r="3032" spans="1:8">
      <c r="A3032" s="178">
        <v>4030</v>
      </c>
      <c r="B3032" s="185" t="s">
        <v>3182</v>
      </c>
      <c r="C3032" s="179" t="s">
        <v>210</v>
      </c>
      <c r="D3032" s="113">
        <f>IF(Table10[[#This Row],[Current Age]]&gt;19,"Men's",IF(E3032&gt;15,"U19",IF(E3032&gt;13,"U15",IF(E3032&gt;11,"U13",IF(E3032&gt;0,"U11",0)))))</f>
        <v>0</v>
      </c>
      <c r="E3032" s="113">
        <f>IFERROR(IF(Table10[[#This Row],[Year]]&gt;0,$E$1-Table10[[#This Row],[Year]],0),"")</f>
        <v>0</v>
      </c>
    </row>
    <row r="3033" spans="1:8">
      <c r="A3033" s="18">
        <v>4031</v>
      </c>
      <c r="B3033" s="186" t="s">
        <v>3183</v>
      </c>
      <c r="C3033" s="17" t="s">
        <v>210</v>
      </c>
      <c r="D3033" s="113">
        <f>IF(Table10[[#This Row],[Current Age]]&gt;19,"Men's",IF(E3033&gt;15,"U19",IF(E3033&gt;13,"U15",IF(E3033&gt;11,"U13",IF(E3033&gt;0,"U11",0)))))</f>
        <v>0</v>
      </c>
      <c r="E3033" s="113">
        <f>IFERROR(IF(Table10[[#This Row],[Year]]&gt;0,$E$1-Table10[[#This Row],[Year]],0),"")</f>
        <v>0</v>
      </c>
    </row>
    <row r="3034" spans="1:8">
      <c r="A3034" s="178">
        <v>4032</v>
      </c>
      <c r="B3034" s="185" t="s">
        <v>3184</v>
      </c>
      <c r="C3034" s="179" t="s">
        <v>119</v>
      </c>
      <c r="D3034" s="113">
        <f>IF(Table10[[#This Row],[Current Age]]&gt;19,"Men's",IF(E3034&gt;15,"U19",IF(E3034&gt;13,"U15",IF(E3034&gt;11,"U13",IF(E3034&gt;0,"U11",0)))))</f>
        <v>0</v>
      </c>
      <c r="E3034" s="113">
        <f>IFERROR(IF(Table10[[#This Row],[Year]]&gt;0,$E$1-Table10[[#This Row],[Year]],0),"")</f>
        <v>0</v>
      </c>
    </row>
    <row r="3035" spans="1:8">
      <c r="A3035" s="18">
        <v>4033</v>
      </c>
      <c r="B3035" s="186" t="s">
        <v>3185</v>
      </c>
      <c r="C3035" s="17" t="s">
        <v>101</v>
      </c>
      <c r="D3035" s="113">
        <f>IF(Table10[[#This Row],[Current Age]]&gt;19,"Men's",IF(E3035&gt;15,"U19",IF(E3035&gt;13,"U15",IF(E3035&gt;11,"U13",IF(E3035&gt;0,"U11",0)))))</f>
        <v>0</v>
      </c>
      <c r="E3035" s="113">
        <f>IFERROR(IF(Table10[[#This Row],[Year]]&gt;0,$E$1-Table10[[#This Row],[Year]],0),"")</f>
        <v>0</v>
      </c>
    </row>
    <row r="3036" spans="1:8">
      <c r="A3036" s="178">
        <v>4034</v>
      </c>
      <c r="B3036" s="185" t="s">
        <v>3186</v>
      </c>
      <c r="C3036" s="179" t="s">
        <v>101</v>
      </c>
      <c r="D3036" s="113">
        <f>IF(Table10[[#This Row],[Current Age]]&gt;19,"Men's",IF(E3036&gt;15,"U19",IF(E3036&gt;13,"U15",IF(E3036&gt;11,"U13",IF(E3036&gt;0,"U11",0)))))</f>
        <v>0</v>
      </c>
      <c r="E3036" s="113">
        <f>IFERROR(IF(Table10[[#This Row],[Year]]&gt;0,$E$1-Table10[[#This Row],[Year]],0),"")</f>
        <v>0</v>
      </c>
    </row>
    <row r="3037" spans="1:8">
      <c r="A3037" s="18">
        <v>4035</v>
      </c>
      <c r="B3037" s="186" t="s">
        <v>3187</v>
      </c>
      <c r="C3037" s="17" t="s">
        <v>101</v>
      </c>
      <c r="D3037" s="113">
        <f>IF(Table10[[#This Row],[Current Age]]&gt;19,"Men's",IF(E3037&gt;15,"U19",IF(E3037&gt;13,"U15",IF(E3037&gt;11,"U13",IF(E3037&gt;0,"U11",0)))))</f>
        <v>0</v>
      </c>
      <c r="E3037" s="113">
        <f>IFERROR(IF(Table10[[#This Row],[Year]]&gt;0,$E$1-Table10[[#This Row],[Year]],0),"")</f>
        <v>0</v>
      </c>
    </row>
    <row r="3038" spans="1:8">
      <c r="A3038" s="178">
        <v>4036</v>
      </c>
      <c r="B3038" s="185" t="s">
        <v>3188</v>
      </c>
      <c r="C3038" s="179" t="s">
        <v>68</v>
      </c>
      <c r="D3038" s="113" t="str">
        <f>IF(Table10[[#This Row],[Current Age]]&gt;19,"Men's",IF(E3038&gt;15,"U19",IF(E3038&gt;13,"U15",IF(E3038&gt;11,"U13",IF(E3038&gt;0,"U11",0)))))</f>
        <v>U11</v>
      </c>
      <c r="E3038" s="113">
        <f>IFERROR(IF(Table10[[#This Row],[Year]]&gt;0,$E$1-Table10[[#This Row],[Year]],0),"")</f>
        <v>10</v>
      </c>
      <c r="F3038" s="113">
        <v>2015</v>
      </c>
      <c r="G3038" s="113">
        <v>3</v>
      </c>
      <c r="H3038" s="113">
        <v>13</v>
      </c>
    </row>
    <row r="3039" spans="1:8">
      <c r="A3039" s="18">
        <v>4037</v>
      </c>
      <c r="B3039" s="186" t="s">
        <v>3189</v>
      </c>
      <c r="C3039" s="17" t="s">
        <v>68</v>
      </c>
      <c r="D3039" s="113" t="str">
        <f>IF(Table10[[#This Row],[Current Age]]&gt;19,"Men's",IF(E3039&gt;15,"U19",IF(E3039&gt;13,"U15",IF(E3039&gt;11,"U13",IF(E3039&gt;0,"U11",0)))))</f>
        <v>U13</v>
      </c>
      <c r="E3039" s="113">
        <f>IFERROR(IF(Table10[[#This Row],[Year]]&gt;0,$E$1-Table10[[#This Row],[Year]],0),"")</f>
        <v>12</v>
      </c>
      <c r="F3039" s="113">
        <v>2013</v>
      </c>
      <c r="G3039" s="113">
        <v>12</v>
      </c>
      <c r="H3039" s="113">
        <v>31</v>
      </c>
    </row>
    <row r="3040" spans="1:8">
      <c r="A3040" s="178">
        <v>4038</v>
      </c>
      <c r="B3040" s="185" t="s">
        <v>3190</v>
      </c>
      <c r="C3040" s="179" t="s">
        <v>68</v>
      </c>
      <c r="D3040" s="113" t="str">
        <f>IF(Table10[[#This Row],[Current Age]]&gt;19,"Men's",IF(E3040&gt;15,"U19",IF(E3040&gt;13,"U15",IF(E3040&gt;11,"U13",IF(E3040&gt;0,"U11",0)))))</f>
        <v>U15</v>
      </c>
      <c r="E3040" s="113">
        <f>IFERROR(IF(Table10[[#This Row],[Year]]&gt;0,$E$1-Table10[[#This Row],[Year]],0),"")</f>
        <v>15</v>
      </c>
      <c r="F3040" s="113">
        <v>2010</v>
      </c>
      <c r="G3040" s="113">
        <v>11</v>
      </c>
      <c r="H3040" s="113">
        <v>5</v>
      </c>
    </row>
    <row r="3041" spans="1:8">
      <c r="A3041" s="18">
        <v>4039</v>
      </c>
      <c r="B3041" s="186" t="s">
        <v>3191</v>
      </c>
      <c r="C3041" s="17" t="s">
        <v>68</v>
      </c>
      <c r="D3041" s="113" t="str">
        <f>IF(Table10[[#This Row],[Current Age]]&gt;19,"Men's",IF(E3041&gt;15,"U19",IF(E3041&gt;13,"U15",IF(E3041&gt;11,"U13",IF(E3041&gt;0,"U11",0)))))</f>
        <v>U15</v>
      </c>
      <c r="E3041" s="113">
        <f>IFERROR(IF(Table10[[#This Row],[Year]]&gt;0,$E$1-Table10[[#This Row],[Year]],0),"")</f>
        <v>15</v>
      </c>
      <c r="F3041" s="113">
        <v>2010</v>
      </c>
      <c r="G3041" s="113">
        <v>1</v>
      </c>
      <c r="H3041" s="113">
        <v>2</v>
      </c>
    </row>
    <row r="3042" spans="1:8">
      <c r="A3042" s="178">
        <v>4040</v>
      </c>
      <c r="B3042" s="185" t="s">
        <v>3192</v>
      </c>
      <c r="C3042" s="179" t="s">
        <v>68</v>
      </c>
      <c r="D3042" s="113" t="str">
        <f>IF(Table10[[#This Row],[Current Age]]&gt;19,"Men's",IF(E3042&gt;15,"U19",IF(E3042&gt;13,"U15",IF(E3042&gt;11,"U13",IF(E3042&gt;0,"U11",0)))))</f>
        <v>Men's</v>
      </c>
      <c r="E3042" s="113">
        <f>IFERROR(IF(Table10[[#This Row],[Year]]&gt;0,$E$1-Table10[[#This Row],[Year]],0),"")</f>
        <v>27</v>
      </c>
      <c r="F3042" s="113">
        <v>1998</v>
      </c>
      <c r="G3042" s="113">
        <v>1</v>
      </c>
      <c r="H3042" s="113">
        <v>5</v>
      </c>
    </row>
    <row r="3043" spans="1:8">
      <c r="A3043" s="18">
        <v>4041</v>
      </c>
      <c r="B3043" s="186" t="s">
        <v>3193</v>
      </c>
      <c r="C3043" s="17" t="s">
        <v>68</v>
      </c>
      <c r="D3043" s="113" t="str">
        <f>IF(Table10[[#This Row],[Current Age]]&gt;19,"Men's",IF(E3043&gt;15,"U19",IF(E3043&gt;13,"U15",IF(E3043&gt;11,"U13",IF(E3043&gt;0,"U11",0)))))</f>
        <v>U11</v>
      </c>
      <c r="E3043" s="113">
        <f>IFERROR(IF(Table10[[#This Row],[Year]]&gt;0,$E$1-Table10[[#This Row],[Year]],0),"")</f>
        <v>11</v>
      </c>
      <c r="F3043" s="113">
        <v>2014</v>
      </c>
      <c r="G3043" s="113">
        <v>8</v>
      </c>
      <c r="H3043" s="113">
        <v>29</v>
      </c>
    </row>
    <row r="3044" spans="1:8">
      <c r="A3044" s="178">
        <v>4042</v>
      </c>
      <c r="B3044" s="185" t="s">
        <v>3194</v>
      </c>
      <c r="C3044" s="179" t="s">
        <v>68</v>
      </c>
      <c r="D3044" s="113" t="str">
        <f>IF(Table10[[#This Row],[Current Age]]&gt;19,"Men's",IF(E3044&gt;15,"U19",IF(E3044&gt;13,"U15",IF(E3044&gt;11,"U13",IF(E3044&gt;0,"U11",0)))))</f>
        <v>U15</v>
      </c>
      <c r="E3044" s="113">
        <f>IFERROR(IF(Table10[[#This Row],[Year]]&gt;0,$E$1-Table10[[#This Row],[Year]],0),"")</f>
        <v>14</v>
      </c>
      <c r="F3044" s="113">
        <v>2011</v>
      </c>
      <c r="G3044" s="113">
        <v>6</v>
      </c>
      <c r="H3044" s="113">
        <v>20</v>
      </c>
    </row>
    <row r="3045" spans="1:8">
      <c r="A3045" s="18">
        <v>4043</v>
      </c>
      <c r="B3045" s="186" t="s">
        <v>3195</v>
      </c>
      <c r="C3045" s="17" t="s">
        <v>68</v>
      </c>
      <c r="D3045" s="113" t="str">
        <f>IF(Table10[[#This Row],[Current Age]]&gt;19,"Men's",IF(E3045&gt;15,"U19",IF(E3045&gt;13,"U15",IF(E3045&gt;11,"U13",IF(E3045&gt;0,"U11",0)))))</f>
        <v>U15</v>
      </c>
      <c r="E3045" s="113">
        <f>IFERROR(IF(Table10[[#This Row],[Year]]&gt;0,$E$1-Table10[[#This Row],[Year]],0),"")</f>
        <v>14</v>
      </c>
      <c r="F3045" s="113">
        <v>2011</v>
      </c>
      <c r="G3045" s="113">
        <v>5</v>
      </c>
      <c r="H3045" s="113">
        <v>25</v>
      </c>
    </row>
    <row r="3046" spans="1:8">
      <c r="A3046" s="178">
        <v>4044</v>
      </c>
      <c r="B3046" s="185" t="s">
        <v>3196</v>
      </c>
      <c r="C3046" s="179" t="s">
        <v>68</v>
      </c>
      <c r="D3046" s="113" t="str">
        <f>IF(Table10[[#This Row],[Current Age]]&gt;19,"Men's",IF(E3046&gt;15,"U19",IF(E3046&gt;13,"U15",IF(E3046&gt;11,"U13",IF(E3046&gt;0,"U11",0)))))</f>
        <v>U19</v>
      </c>
      <c r="E3046" s="113">
        <f>IFERROR(IF(Table10[[#This Row],[Year]]&gt;0,$E$1-Table10[[#This Row],[Year]],0),"")</f>
        <v>16</v>
      </c>
      <c r="F3046" s="113">
        <v>2009</v>
      </c>
      <c r="G3046" s="113">
        <v>10</v>
      </c>
      <c r="H3046" s="113">
        <v>14</v>
      </c>
    </row>
    <row r="3047" spans="1:8">
      <c r="A3047" s="18">
        <v>4045</v>
      </c>
      <c r="B3047" s="186" t="s">
        <v>3197</v>
      </c>
      <c r="C3047" s="17" t="s">
        <v>68</v>
      </c>
      <c r="D3047" s="113" t="str">
        <f>IF(Table10[[#This Row],[Current Age]]&gt;19,"Men's",IF(E3047&gt;15,"U19",IF(E3047&gt;13,"U15",IF(E3047&gt;11,"U13",IF(E3047&gt;0,"U11",0)))))</f>
        <v>U19</v>
      </c>
      <c r="E3047" s="113">
        <f>IFERROR(IF(Table10[[#This Row],[Year]]&gt;0,$E$1-Table10[[#This Row],[Year]],0),"")</f>
        <v>16</v>
      </c>
      <c r="F3047" s="113">
        <v>2009</v>
      </c>
      <c r="G3047" s="113">
        <v>9</v>
      </c>
      <c r="H3047" s="113">
        <v>13</v>
      </c>
    </row>
    <row r="3048" spans="1:8">
      <c r="A3048" s="178">
        <v>4046</v>
      </c>
      <c r="B3048" s="185" t="s">
        <v>3198</v>
      </c>
      <c r="C3048" s="179" t="s">
        <v>68</v>
      </c>
      <c r="D3048" s="113" t="str">
        <f>IF(Table10[[#This Row],[Current Age]]&gt;19,"Men's",IF(E3048&gt;15,"U19",IF(E3048&gt;13,"U15",IF(E3048&gt;11,"U13",IF(E3048&gt;0,"U11",0)))))</f>
        <v>U13</v>
      </c>
      <c r="E3048" s="113">
        <f>IFERROR(IF(Table10[[#This Row],[Year]]&gt;0,$E$1-Table10[[#This Row],[Year]],0),"")</f>
        <v>12</v>
      </c>
      <c r="F3048" s="113">
        <v>2013</v>
      </c>
      <c r="G3048" s="113">
        <v>10</v>
      </c>
      <c r="H3048" s="113">
        <v>7</v>
      </c>
    </row>
    <row r="3049" spans="1:8">
      <c r="A3049" s="18">
        <v>4047</v>
      </c>
      <c r="B3049" s="186" t="s">
        <v>3199</v>
      </c>
      <c r="C3049" s="17" t="s">
        <v>68</v>
      </c>
      <c r="D3049" s="113" t="str">
        <f>IF(Table10[[#This Row],[Current Age]]&gt;19,"Men's",IF(E3049&gt;15,"U19",IF(E3049&gt;13,"U15",IF(E3049&gt;11,"U13",IF(E3049&gt;0,"U11",0)))))</f>
        <v>U15</v>
      </c>
      <c r="E3049" s="113">
        <f>IFERROR(IF(Table10[[#This Row],[Year]]&gt;0,$E$1-Table10[[#This Row],[Year]],0),"")</f>
        <v>14</v>
      </c>
      <c r="F3049" s="113">
        <v>2011</v>
      </c>
      <c r="G3049" s="113">
        <v>5</v>
      </c>
      <c r="H3049" s="113">
        <v>4</v>
      </c>
    </row>
    <row r="3050" spans="1:8">
      <c r="A3050" s="178">
        <v>4048</v>
      </c>
      <c r="B3050" s="185" t="s">
        <v>3200</v>
      </c>
      <c r="C3050" s="179" t="s">
        <v>109</v>
      </c>
      <c r="D3050" s="113">
        <f>IF(Table10[[#This Row],[Current Age]]&gt;19,"Men's",IF(E3050&gt;15,"U19",IF(E3050&gt;13,"U15",IF(E3050&gt;11,"U13",IF(E3050&gt;0,"U11",0)))))</f>
        <v>0</v>
      </c>
      <c r="E3050" s="113">
        <f>IFERROR(IF(Table10[[#This Row],[Year]]&gt;0,$E$1-Table10[[#This Row],[Year]],0),"")</f>
        <v>0</v>
      </c>
    </row>
    <row r="3051" spans="1:8">
      <c r="A3051" s="18">
        <v>4049</v>
      </c>
      <c r="B3051" s="186" t="s">
        <v>3201</v>
      </c>
      <c r="C3051" s="17" t="s">
        <v>109</v>
      </c>
      <c r="D3051" s="113" t="str">
        <f>IF(Table10[[#This Row],[Current Age]]&gt;19,"Men's",IF(E3051&gt;15,"U19",IF(E3051&gt;13,"U15",IF(E3051&gt;11,"U13",IF(E3051&gt;0,"U11",0)))))</f>
        <v>U19</v>
      </c>
      <c r="E3051" s="113">
        <f>IFERROR(IF(Table10[[#This Row],[Year]]&gt;0,$E$1-Table10[[#This Row],[Year]],0),"")</f>
        <v>19</v>
      </c>
      <c r="F3051" s="113">
        <v>2006</v>
      </c>
      <c r="G3051" s="113">
        <v>5</v>
      </c>
      <c r="H3051" s="113">
        <v>30</v>
      </c>
    </row>
    <row r="3052" spans="1:8">
      <c r="A3052" s="178">
        <v>4050</v>
      </c>
      <c r="B3052" s="185" t="s">
        <v>3202</v>
      </c>
      <c r="C3052" s="179" t="s">
        <v>109</v>
      </c>
      <c r="D3052" s="113" t="str">
        <f>IF(Table10[[#This Row],[Current Age]]&gt;19,"Men's",IF(E3052&gt;15,"U19",IF(E3052&gt;13,"U15",IF(E3052&gt;11,"U13",IF(E3052&gt;0,"U11",0)))))</f>
        <v>U19</v>
      </c>
      <c r="E3052" s="113">
        <f>IFERROR(IF(Table10[[#This Row],[Year]]&gt;0,$E$1-Table10[[#This Row],[Year]],0),"")</f>
        <v>19</v>
      </c>
      <c r="F3052" s="113">
        <v>2006</v>
      </c>
      <c r="G3052" s="113">
        <v>5</v>
      </c>
      <c r="H3052" s="113">
        <v>1</v>
      </c>
    </row>
    <row r="3053" spans="1:8">
      <c r="A3053" s="18">
        <v>4051</v>
      </c>
      <c r="B3053" s="186" t="s">
        <v>3203</v>
      </c>
      <c r="C3053" s="17" t="s">
        <v>109</v>
      </c>
      <c r="D3053" s="113" t="str">
        <f>IF(Table10[[#This Row],[Current Age]]&gt;19,"Men's",IF(E3053&gt;15,"U19",IF(E3053&gt;13,"U15",IF(E3053&gt;11,"U13",IF(E3053&gt;0,"U11",0)))))</f>
        <v>U15</v>
      </c>
      <c r="E3053" s="113">
        <f>IFERROR(IF(Table10[[#This Row],[Year]]&gt;0,$E$1-Table10[[#This Row],[Year]],0),"")</f>
        <v>14</v>
      </c>
      <c r="F3053" s="113">
        <v>2011</v>
      </c>
      <c r="G3053" s="113">
        <v>9</v>
      </c>
      <c r="H3053" s="113">
        <v>6</v>
      </c>
    </row>
    <row r="3054" spans="1:8">
      <c r="A3054" s="178">
        <v>4052</v>
      </c>
      <c r="B3054" s="185" t="s">
        <v>3204</v>
      </c>
      <c r="C3054" s="179" t="s">
        <v>109</v>
      </c>
      <c r="D3054" s="113" t="str">
        <f>IF(Table10[[#This Row],[Current Age]]&gt;19,"Men's",IF(E3054&gt;15,"U19",IF(E3054&gt;13,"U15",IF(E3054&gt;11,"U13",IF(E3054&gt;0,"U11",0)))))</f>
        <v>Men's</v>
      </c>
      <c r="E3054" s="113">
        <f>IFERROR(IF(Table10[[#This Row],[Year]]&gt;0,$E$1-Table10[[#This Row],[Year]],0),"")</f>
        <v>21</v>
      </c>
      <c r="F3054" s="113">
        <v>2004</v>
      </c>
      <c r="G3054" s="113">
        <v>9</v>
      </c>
      <c r="H3054" s="113">
        <v>19</v>
      </c>
    </row>
    <row r="3055" spans="1:8">
      <c r="A3055" s="18">
        <v>4053</v>
      </c>
      <c r="B3055" s="186" t="s">
        <v>3205</v>
      </c>
      <c r="C3055" s="17" t="s">
        <v>109</v>
      </c>
      <c r="D3055" s="113" t="str">
        <f>IF(Table10[[#This Row],[Current Age]]&gt;19,"Men's",IF(E3055&gt;15,"U19",IF(E3055&gt;13,"U15",IF(E3055&gt;11,"U13",IF(E3055&gt;0,"U11",0)))))</f>
        <v>Men's</v>
      </c>
      <c r="E3055" s="113">
        <f>IFERROR(IF(Table10[[#This Row],[Year]]&gt;0,$E$1-Table10[[#This Row],[Year]],0),"")</f>
        <v>37</v>
      </c>
      <c r="F3055" s="113">
        <v>1988</v>
      </c>
      <c r="G3055" s="113">
        <v>9</v>
      </c>
      <c r="H3055" s="113">
        <v>16</v>
      </c>
    </row>
    <row r="3056" spans="1:8">
      <c r="A3056" s="178">
        <v>4054</v>
      </c>
      <c r="B3056" s="185" t="s">
        <v>3206</v>
      </c>
      <c r="C3056" s="179" t="s">
        <v>109</v>
      </c>
      <c r="D3056" s="113" t="str">
        <f>IF(Table10[[#This Row],[Current Age]]&gt;19,"Men's",IF(E3056&gt;15,"U19",IF(E3056&gt;13,"U15",IF(E3056&gt;11,"U13",IF(E3056&gt;0,"U11",0)))))</f>
        <v>Men's</v>
      </c>
      <c r="E3056" s="113">
        <f>IFERROR(IF(Table10[[#This Row],[Year]]&gt;0,$E$1-Table10[[#This Row],[Year]],0),"")</f>
        <v>28</v>
      </c>
      <c r="F3056" s="113">
        <v>1997</v>
      </c>
      <c r="G3056" s="113">
        <v>10</v>
      </c>
      <c r="H3056" s="113">
        <v>30</v>
      </c>
    </row>
    <row r="3057" spans="1:5">
      <c r="A3057" s="18">
        <v>4055</v>
      </c>
      <c r="B3057" s="186" t="s">
        <v>3207</v>
      </c>
      <c r="C3057" s="17" t="s">
        <v>25</v>
      </c>
      <c r="D3057" s="113">
        <f>IF(Table10[[#This Row],[Current Age]]&gt;19,"Men's",IF(E3057&gt;15,"U19",IF(E3057&gt;13,"U15",IF(E3057&gt;11,"U13",IF(E3057&gt;0,"U11",0)))))</f>
        <v>0</v>
      </c>
      <c r="E3057" s="113">
        <f>IFERROR(IF(Table10[[#This Row],[Year]]&gt;0,$E$1-Table10[[#This Row],[Year]],0),"")</f>
        <v>0</v>
      </c>
    </row>
    <row r="3058" spans="1:5">
      <c r="A3058" s="178">
        <v>4056</v>
      </c>
      <c r="B3058" s="185" t="s">
        <v>3208</v>
      </c>
      <c r="C3058" s="179" t="s">
        <v>3209</v>
      </c>
      <c r="D3058" s="113">
        <f>IF(Table10[[#This Row],[Current Age]]&gt;19,"Men's",IF(E3058&gt;15,"U19",IF(E3058&gt;13,"U15",IF(E3058&gt;11,"U13",IF(E3058&gt;0,"U11",0)))))</f>
        <v>0</v>
      </c>
      <c r="E3058" s="113">
        <f>IFERROR(IF(Table10[[#This Row],[Year]]&gt;0,$E$1-Table10[[#This Row],[Year]],0),"")</f>
        <v>0</v>
      </c>
    </row>
    <row r="3059" spans="1:5">
      <c r="A3059" s="18">
        <v>4057</v>
      </c>
      <c r="B3059" s="186" t="s">
        <v>3210</v>
      </c>
      <c r="C3059" s="17" t="s">
        <v>3209</v>
      </c>
      <c r="D3059" s="113">
        <f>IF(Table10[[#This Row],[Current Age]]&gt;19,"Men's",IF(E3059&gt;15,"U19",IF(E3059&gt;13,"U15",IF(E3059&gt;11,"U13",IF(E3059&gt;0,"U11",0)))))</f>
        <v>0</v>
      </c>
      <c r="E3059" s="113">
        <f>IFERROR(IF(Table10[[#This Row],[Year]]&gt;0,$E$1-Table10[[#This Row],[Year]],0),"")</f>
        <v>0</v>
      </c>
    </row>
    <row r="3060" spans="1:5">
      <c r="A3060" s="178">
        <v>4058</v>
      </c>
      <c r="B3060" s="185" t="s">
        <v>3211</v>
      </c>
      <c r="C3060" s="179" t="s">
        <v>3209</v>
      </c>
      <c r="D3060" s="113">
        <f>IF(Table10[[#This Row],[Current Age]]&gt;19,"Men's",IF(E3060&gt;15,"U19",IF(E3060&gt;13,"U15",IF(E3060&gt;11,"U13",IF(E3060&gt;0,"U11",0)))))</f>
        <v>0</v>
      </c>
      <c r="E3060" s="113">
        <f>IFERROR(IF(Table10[[#This Row],[Year]]&gt;0,$E$1-Table10[[#This Row],[Year]],0),"")</f>
        <v>0</v>
      </c>
    </row>
    <row r="3061" spans="1:5">
      <c r="A3061" s="18">
        <v>4059</v>
      </c>
      <c r="B3061" s="186" t="s">
        <v>3212</v>
      </c>
      <c r="C3061" s="17" t="s">
        <v>25</v>
      </c>
      <c r="D3061" s="113">
        <f>IF(Table10[[#This Row],[Current Age]]&gt;19,"Men's",IF(E3061&gt;15,"U19",IF(E3061&gt;13,"U15",IF(E3061&gt;11,"U13",IF(E3061&gt;0,"U11",0)))))</f>
        <v>0</v>
      </c>
      <c r="E3061" s="113">
        <f>IFERROR(IF(Table10[[#This Row],[Year]]&gt;0,$E$1-Table10[[#This Row],[Year]],0),"")</f>
        <v>0</v>
      </c>
    </row>
    <row r="3062" spans="1:5">
      <c r="A3062" s="178">
        <v>4060</v>
      </c>
      <c r="B3062" s="217" t="s">
        <v>3213</v>
      </c>
      <c r="C3062" s="179" t="s">
        <v>25</v>
      </c>
      <c r="D3062" s="113">
        <f>IF(Table10[[#This Row],[Current Age]]&gt;19,"Men's",IF(E3062&gt;15,"U19",IF(E3062&gt;13,"U15",IF(E3062&gt;11,"U13",IF(E3062&gt;0,"U11",0)))))</f>
        <v>0</v>
      </c>
      <c r="E3062" s="113">
        <f>IFERROR(IF(Table10[[#This Row],[Year]]&gt;0,$E$1-Table10[[#This Row],[Year]],0),"")</f>
        <v>0</v>
      </c>
    </row>
    <row r="3063" spans="1:5">
      <c r="A3063" s="18">
        <v>4061</v>
      </c>
      <c r="B3063" s="186" t="s">
        <v>3214</v>
      </c>
      <c r="C3063" s="17" t="s">
        <v>25</v>
      </c>
      <c r="D3063" s="113">
        <f>IF(Table10[[#This Row],[Current Age]]&gt;19,"Men's",IF(E3063&gt;15,"U19",IF(E3063&gt;13,"U15",IF(E3063&gt;11,"U13",IF(E3063&gt;0,"U11",0)))))</f>
        <v>0</v>
      </c>
      <c r="E3063" s="113">
        <f>IFERROR(IF(Table10[[#This Row],[Year]]&gt;0,$E$1-Table10[[#This Row],[Year]],0),"")</f>
        <v>0</v>
      </c>
    </row>
    <row r="3064" spans="1:5">
      <c r="A3064" s="178">
        <v>4062</v>
      </c>
      <c r="B3064" s="185" t="s">
        <v>3215</v>
      </c>
      <c r="C3064" s="179" t="s">
        <v>25</v>
      </c>
      <c r="D3064" s="113">
        <f>IF(Table10[[#This Row],[Current Age]]&gt;19,"Men's",IF(E3064&gt;15,"U19",IF(E3064&gt;13,"U15",IF(E3064&gt;11,"U13",IF(E3064&gt;0,"U11",0)))))</f>
        <v>0</v>
      </c>
      <c r="E3064" s="113">
        <f>IFERROR(IF(Table10[[#This Row],[Year]]&gt;0,$E$1-Table10[[#This Row],[Year]],0),"")</f>
        <v>0</v>
      </c>
    </row>
    <row r="3065" spans="1:5">
      <c r="A3065" s="18">
        <v>4063</v>
      </c>
      <c r="B3065" s="186" t="s">
        <v>3216</v>
      </c>
      <c r="C3065" s="17" t="s">
        <v>25</v>
      </c>
      <c r="D3065" s="113">
        <f>IF(Table10[[#This Row],[Current Age]]&gt;19,"Men's",IF(E3065&gt;15,"U19",IF(E3065&gt;13,"U15",IF(E3065&gt;11,"U13",IF(E3065&gt;0,"U11",0)))))</f>
        <v>0</v>
      </c>
      <c r="E3065" s="113">
        <f>IFERROR(IF(Table10[[#This Row],[Year]]&gt;0,$E$1-Table10[[#This Row],[Year]],0),"")</f>
        <v>0</v>
      </c>
    </row>
    <row r="3066" spans="1:5">
      <c r="A3066" s="178">
        <v>4064</v>
      </c>
      <c r="B3066" s="185" t="s">
        <v>3217</v>
      </c>
      <c r="C3066" s="179" t="s">
        <v>112</v>
      </c>
      <c r="D3066" s="113">
        <f>IF(Table10[[#This Row],[Current Age]]&gt;19,"Men's",IF(E3066&gt;15,"U19",IF(E3066&gt;13,"U15",IF(E3066&gt;11,"U13",IF(E3066&gt;0,"U11",0)))))</f>
        <v>0</v>
      </c>
      <c r="E3066" s="113">
        <f>IFERROR(IF(Table10[[#This Row],[Year]]&gt;0,$E$1-Table10[[#This Row],[Year]],0),"")</f>
        <v>0</v>
      </c>
    </row>
    <row r="3067" spans="1:5">
      <c r="A3067" s="18">
        <v>4065</v>
      </c>
      <c r="B3067" s="186" t="s">
        <v>3218</v>
      </c>
      <c r="C3067" s="17" t="s">
        <v>25</v>
      </c>
      <c r="D3067" s="113">
        <f>IF(Table10[[#This Row],[Current Age]]&gt;19,"Men's",IF(E3067&gt;15,"U19",IF(E3067&gt;13,"U15",IF(E3067&gt;11,"U13",IF(E3067&gt;0,"U11",0)))))</f>
        <v>0</v>
      </c>
      <c r="E3067" s="113">
        <f>IFERROR(IF(Table10[[#This Row],[Year]]&gt;0,$E$1-Table10[[#This Row],[Year]],0),"")</f>
        <v>0</v>
      </c>
    </row>
    <row r="3068" spans="1:5">
      <c r="A3068" s="178">
        <v>4066</v>
      </c>
      <c r="B3068" s="185" t="s">
        <v>3219</v>
      </c>
      <c r="C3068" s="179" t="s">
        <v>25</v>
      </c>
      <c r="D3068" s="113">
        <f>IF(Table10[[#This Row],[Current Age]]&gt;19,"Men's",IF(E3068&gt;15,"U19",IF(E3068&gt;13,"U15",IF(E3068&gt;11,"U13",IF(E3068&gt;0,"U11",0)))))</f>
        <v>0</v>
      </c>
      <c r="E3068" s="113">
        <f>IFERROR(IF(Table10[[#This Row],[Year]]&gt;0,$E$1-Table10[[#This Row],[Year]],0),"")</f>
        <v>0</v>
      </c>
    </row>
    <row r="3069" spans="1:5">
      <c r="A3069" s="18">
        <v>4067</v>
      </c>
      <c r="B3069" s="186" t="s">
        <v>3220</v>
      </c>
      <c r="C3069" s="17" t="s">
        <v>25</v>
      </c>
      <c r="D3069" s="113">
        <f>IF(Table10[[#This Row],[Current Age]]&gt;19,"Men's",IF(E3069&gt;15,"U19",IF(E3069&gt;13,"U15",IF(E3069&gt;11,"U13",IF(E3069&gt;0,"U11",0)))))</f>
        <v>0</v>
      </c>
      <c r="E3069" s="113">
        <f>IFERROR(IF(Table10[[#This Row],[Year]]&gt;0,$E$1-Table10[[#This Row],[Year]],0),"")</f>
        <v>0</v>
      </c>
    </row>
    <row r="3070" spans="1:5">
      <c r="A3070" s="178">
        <v>4068</v>
      </c>
      <c r="B3070" s="185" t="s">
        <v>3221</v>
      </c>
      <c r="C3070" s="179" t="s">
        <v>1809</v>
      </c>
      <c r="D3070" s="113">
        <f>IF(Table10[[#This Row],[Current Age]]&gt;19,"Men's",IF(E3070&gt;15,"U19",IF(E3070&gt;13,"U15",IF(E3070&gt;11,"U13",IF(E3070&gt;0,"U11",0)))))</f>
        <v>0</v>
      </c>
      <c r="E3070" s="113">
        <f>IFERROR(IF(Table10[[#This Row],[Year]]&gt;0,$E$1-Table10[[#This Row],[Year]],0),"")</f>
        <v>0</v>
      </c>
    </row>
    <row r="3071" spans="1:5">
      <c r="A3071" s="18">
        <v>4069</v>
      </c>
      <c r="B3071" s="186" t="s">
        <v>3222</v>
      </c>
      <c r="C3071" s="17" t="s">
        <v>25</v>
      </c>
      <c r="D3071" s="113">
        <f>IF(Table10[[#This Row],[Current Age]]&gt;19,"Men's",IF(E3071&gt;15,"U19",IF(E3071&gt;13,"U15",IF(E3071&gt;11,"U13",IF(E3071&gt;0,"U11",0)))))</f>
        <v>0</v>
      </c>
      <c r="E3071" s="113">
        <f>IFERROR(IF(Table10[[#This Row],[Year]]&gt;0,$E$1-Table10[[#This Row],[Year]],0),"")</f>
        <v>0</v>
      </c>
    </row>
    <row r="3072" spans="1:5">
      <c r="A3072" s="178">
        <v>4070</v>
      </c>
      <c r="B3072" s="185" t="s">
        <v>3223</v>
      </c>
      <c r="C3072" s="179" t="s">
        <v>25</v>
      </c>
      <c r="D3072" s="113">
        <f>IF(Table10[[#This Row],[Current Age]]&gt;19,"Men's",IF(E3072&gt;15,"U19",IF(E3072&gt;13,"U15",IF(E3072&gt;11,"U13",IF(E3072&gt;0,"U11",0)))))</f>
        <v>0</v>
      </c>
      <c r="E3072" s="113">
        <f>IFERROR(IF(Table10[[#This Row],[Year]]&gt;0,$E$1-Table10[[#This Row],[Year]],0),"")</f>
        <v>0</v>
      </c>
    </row>
    <row r="3073" spans="1:8">
      <c r="A3073" s="18">
        <v>4071</v>
      </c>
      <c r="B3073" s="186" t="s">
        <v>3224</v>
      </c>
      <c r="C3073" s="17" t="s">
        <v>25</v>
      </c>
      <c r="D3073" s="113">
        <f>IF(Table10[[#This Row],[Current Age]]&gt;19,"Men's",IF(E3073&gt;15,"U19",IF(E3073&gt;13,"U15",IF(E3073&gt;11,"U13",IF(E3073&gt;0,"U11",0)))))</f>
        <v>0</v>
      </c>
      <c r="E3073" s="113">
        <f>IFERROR(IF(Table10[[#This Row],[Year]]&gt;0,$E$1-Table10[[#This Row],[Year]],0),"")</f>
        <v>0</v>
      </c>
    </row>
    <row r="3074" spans="1:8">
      <c r="A3074" s="178">
        <v>4072</v>
      </c>
      <c r="B3074" s="185" t="s">
        <v>3225</v>
      </c>
      <c r="C3074" s="179" t="s">
        <v>25</v>
      </c>
      <c r="D3074" s="113">
        <f>IF(Table10[[#This Row],[Current Age]]&gt;19,"Men's",IF(E3074&gt;15,"U19",IF(E3074&gt;13,"U15",IF(E3074&gt;11,"U13",IF(E3074&gt;0,"U11",0)))))</f>
        <v>0</v>
      </c>
      <c r="E3074" s="113">
        <f>IFERROR(IF(Table10[[#This Row],[Year]]&gt;0,$E$1-Table10[[#This Row],[Year]],0),"")</f>
        <v>0</v>
      </c>
    </row>
    <row r="3075" spans="1:8">
      <c r="A3075" s="18">
        <v>4073</v>
      </c>
      <c r="B3075" s="186" t="s">
        <v>3226</v>
      </c>
      <c r="C3075" s="17" t="s">
        <v>25</v>
      </c>
      <c r="D3075" s="113">
        <f>IF(Table10[[#This Row],[Current Age]]&gt;19,"Men's",IF(E3075&gt;15,"U19",IF(E3075&gt;13,"U15",IF(E3075&gt;11,"U13",IF(E3075&gt;0,"U11",0)))))</f>
        <v>0</v>
      </c>
      <c r="E3075" s="113">
        <f>IFERROR(IF(Table10[[#This Row],[Year]]&gt;0,$E$1-Table10[[#This Row],[Year]],0),"")</f>
        <v>0</v>
      </c>
    </row>
    <row r="3076" spans="1:8">
      <c r="A3076" s="178">
        <v>4074</v>
      </c>
      <c r="B3076" s="185" t="s">
        <v>3227</v>
      </c>
      <c r="C3076" s="179" t="s">
        <v>25</v>
      </c>
      <c r="D3076" s="113">
        <f>IF(Table10[[#This Row],[Current Age]]&gt;19,"Men's",IF(E3076&gt;15,"U19",IF(E3076&gt;13,"U15",IF(E3076&gt;11,"U13",IF(E3076&gt;0,"U11",0)))))</f>
        <v>0</v>
      </c>
      <c r="E3076" s="113">
        <f>IFERROR(IF(Table10[[#This Row],[Year]]&gt;0,$E$1-Table10[[#This Row],[Year]],0),"")</f>
        <v>0</v>
      </c>
    </row>
    <row r="3077" spans="1:8">
      <c r="A3077" s="18">
        <v>4075</v>
      </c>
      <c r="B3077" s="186" t="s">
        <v>3228</v>
      </c>
      <c r="C3077" s="17" t="s">
        <v>25</v>
      </c>
      <c r="D3077" s="113">
        <f>IF(Table10[[#This Row],[Current Age]]&gt;19,"Men's",IF(E3077&gt;15,"U19",IF(E3077&gt;13,"U15",IF(E3077&gt;11,"U13",IF(E3077&gt;0,"U11",0)))))</f>
        <v>0</v>
      </c>
      <c r="E3077" s="113">
        <f>IFERROR(IF(Table10[[#This Row],[Year]]&gt;0,$E$1-Table10[[#This Row],[Year]],0),"")</f>
        <v>0</v>
      </c>
    </row>
    <row r="3078" spans="1:8">
      <c r="A3078" s="178">
        <v>4076</v>
      </c>
      <c r="B3078" s="185" t="s">
        <v>3229</v>
      </c>
      <c r="C3078" s="179" t="s">
        <v>25</v>
      </c>
      <c r="D3078" s="113">
        <f>IF(Table10[[#This Row],[Current Age]]&gt;19,"Men's",IF(E3078&gt;15,"U19",IF(E3078&gt;13,"U15",IF(E3078&gt;11,"U13",IF(E3078&gt;0,"U11",0)))))</f>
        <v>0</v>
      </c>
      <c r="E3078" s="113">
        <f>IFERROR(IF(Table10[[#This Row],[Year]]&gt;0,$E$1-Table10[[#This Row],[Year]],0),"")</f>
        <v>0</v>
      </c>
    </row>
    <row r="3079" spans="1:8">
      <c r="A3079" s="18">
        <v>4077</v>
      </c>
      <c r="B3079" s="186" t="s">
        <v>3230</v>
      </c>
      <c r="C3079" s="17" t="s">
        <v>25</v>
      </c>
      <c r="D3079" s="113">
        <f>IF(Table10[[#This Row],[Current Age]]&gt;19,"Men's",IF(E3079&gt;15,"U19",IF(E3079&gt;13,"U15",IF(E3079&gt;11,"U13",IF(E3079&gt;0,"U11",0)))))</f>
        <v>0</v>
      </c>
      <c r="E3079" s="113">
        <f>IFERROR(IF(Table10[[#This Row],[Year]]&gt;0,$E$1-Table10[[#This Row],[Year]],0),"")</f>
        <v>0</v>
      </c>
    </row>
    <row r="3080" spans="1:8">
      <c r="A3080" s="178">
        <v>4078</v>
      </c>
      <c r="B3080" s="185" t="s">
        <v>3231</v>
      </c>
      <c r="C3080" s="179" t="s">
        <v>25</v>
      </c>
      <c r="D3080" s="113">
        <f>IF(Table10[[#This Row],[Current Age]]&gt;19,"Men's",IF(E3080&gt;15,"U19",IF(E3080&gt;13,"U15",IF(E3080&gt;11,"U13",IF(E3080&gt;0,"U11",0)))))</f>
        <v>0</v>
      </c>
      <c r="E3080" s="113">
        <f>IFERROR(IF(Table10[[#This Row],[Year]]&gt;0,$E$1-Table10[[#This Row],[Year]],0),"")</f>
        <v>0</v>
      </c>
    </row>
    <row r="3081" spans="1:8">
      <c r="A3081" s="18">
        <v>4079</v>
      </c>
      <c r="B3081" s="186"/>
      <c r="C3081" s="17"/>
      <c r="D3081" s="113">
        <f>IF(Table10[[#This Row],[Current Age]]&gt;19,"Men's",IF(E3081&gt;15,"U19",IF(E3081&gt;13,"U15",IF(E3081&gt;11,"U13",IF(E3081&gt;0,"U11",0)))))</f>
        <v>0</v>
      </c>
      <c r="E3081" s="113">
        <f>IFERROR(IF(Table10[[#This Row],[Year]]&gt;0,$E$1-Table10[[#This Row],[Year]],0),"")</f>
        <v>0</v>
      </c>
    </row>
    <row r="3082" spans="1:8">
      <c r="A3082" s="178">
        <v>4080</v>
      </c>
      <c r="B3082" s="185" t="s">
        <v>3232</v>
      </c>
      <c r="C3082" s="179" t="s">
        <v>25</v>
      </c>
      <c r="D3082" s="113">
        <f>IF(Table10[[#This Row],[Current Age]]&gt;19,"Men's",IF(E3082&gt;15,"U19",IF(E3082&gt;13,"U15",IF(E3082&gt;11,"U13",IF(E3082&gt;0,"U11",0)))))</f>
        <v>0</v>
      </c>
      <c r="E3082" s="113">
        <f>IFERROR(IF(Table10[[#This Row],[Year]]&gt;0,$E$1-Table10[[#This Row],[Year]],0),"")</f>
        <v>0</v>
      </c>
    </row>
    <row r="3083" spans="1:8">
      <c r="A3083" s="18">
        <v>4081</v>
      </c>
      <c r="B3083" s="186" t="s">
        <v>3233</v>
      </c>
      <c r="C3083" s="17" t="s">
        <v>1809</v>
      </c>
      <c r="D3083" s="113">
        <f>IF(Table10[[#This Row],[Current Age]]&gt;19,"Men's",IF(E3083&gt;15,"U19",IF(E3083&gt;13,"U15",IF(E3083&gt;11,"U13",IF(E3083&gt;0,"U11",0)))))</f>
        <v>0</v>
      </c>
      <c r="E3083" s="113">
        <f>IFERROR(IF(Table10[[#This Row],[Year]]&gt;0,$E$1-Table10[[#This Row],[Year]],0),"")</f>
        <v>0</v>
      </c>
    </row>
    <row r="3084" spans="1:8">
      <c r="A3084" s="178">
        <v>4082</v>
      </c>
      <c r="B3084" s="185" t="s">
        <v>3234</v>
      </c>
      <c r="C3084" s="179" t="s">
        <v>25</v>
      </c>
      <c r="D3084" s="113">
        <f>IF(Table10[[#This Row],[Current Age]]&gt;19,"Men's",IF(E3084&gt;15,"U19",IF(E3084&gt;13,"U15",IF(E3084&gt;11,"U13",IF(E3084&gt;0,"U11",0)))))</f>
        <v>0</v>
      </c>
      <c r="E3084" s="113">
        <f>IFERROR(IF(Table10[[#This Row],[Year]]&gt;0,$E$1-Table10[[#This Row],[Year]],0),"")</f>
        <v>0</v>
      </c>
    </row>
    <row r="3085" spans="1:8">
      <c r="A3085" s="18">
        <v>4083</v>
      </c>
      <c r="B3085" s="186" t="s">
        <v>3235</v>
      </c>
      <c r="C3085" s="17" t="s">
        <v>3236</v>
      </c>
      <c r="D3085" s="113">
        <f>IF(Table10[[#This Row],[Current Age]]&gt;19,"Men's",IF(E3085&gt;15,"U19",IF(E3085&gt;13,"U15",IF(E3085&gt;11,"U13",IF(E3085&gt;0,"U11",0)))))</f>
        <v>0</v>
      </c>
      <c r="E3085" s="113">
        <f>IFERROR(IF(Table10[[#This Row],[Year]]&gt;0,$E$1-Table10[[#This Row],[Year]],0),"")</f>
        <v>0</v>
      </c>
    </row>
    <row r="3086" spans="1:8">
      <c r="A3086" s="178">
        <v>4084</v>
      </c>
      <c r="B3086" s="185" t="s">
        <v>3237</v>
      </c>
      <c r="C3086" s="179" t="s">
        <v>3238</v>
      </c>
      <c r="D3086" s="113">
        <f>IF(Table10[[#This Row],[Current Age]]&gt;19,"Men's",IF(E3086&gt;15,"U19",IF(E3086&gt;13,"U15",IF(E3086&gt;11,"U13",IF(E3086&gt;0,"U11",0)))))</f>
        <v>0</v>
      </c>
      <c r="E3086" s="113">
        <f>IFERROR(IF(Table10[[#This Row],[Year]]&gt;0,$E$1-Table10[[#This Row],[Year]],0),"")</f>
        <v>0</v>
      </c>
    </row>
    <row r="3087" spans="1:8">
      <c r="A3087" s="18">
        <v>4085</v>
      </c>
      <c r="B3087" s="186" t="s">
        <v>3239</v>
      </c>
      <c r="C3087" s="17" t="s">
        <v>25</v>
      </c>
      <c r="D3087" s="113" t="str">
        <f>IF(Table10[[#This Row],[Current Age]]&gt;19,"Men's",IF(E3087&gt;15,"U19",IF(E3087&gt;13,"U15",IF(E3087&gt;11,"U13",IF(E3087&gt;0,"U11",0)))))</f>
        <v>U19</v>
      </c>
      <c r="E3087" s="113">
        <f>IFERROR(IF(Table10[[#This Row],[Year]]&gt;0,$E$1-Table10[[#This Row],[Year]],0),"")</f>
        <v>17</v>
      </c>
      <c r="F3087" s="113">
        <v>2008</v>
      </c>
      <c r="G3087" s="113">
        <v>3</v>
      </c>
      <c r="H3087" s="113">
        <v>23</v>
      </c>
    </row>
    <row r="3088" spans="1:8">
      <c r="A3088" s="178">
        <v>4086</v>
      </c>
      <c r="B3088" s="185" t="s">
        <v>3240</v>
      </c>
      <c r="C3088" s="179" t="s">
        <v>25</v>
      </c>
      <c r="D3088" s="113">
        <f>IF(Table10[[#This Row],[Current Age]]&gt;19,"Men's",IF(E3088&gt;15,"U19",IF(E3088&gt;13,"U15",IF(E3088&gt;11,"U13",IF(E3088&gt;0,"U11",0)))))</f>
        <v>0</v>
      </c>
      <c r="E3088" s="113">
        <f>IFERROR(IF(Table10[[#This Row],[Year]]&gt;0,$E$1-Table10[[#This Row],[Year]],0),"")</f>
        <v>0</v>
      </c>
    </row>
    <row r="3089" spans="1:8">
      <c r="A3089" s="18">
        <v>4087</v>
      </c>
      <c r="B3089" s="186" t="s">
        <v>3241</v>
      </c>
      <c r="C3089" s="17" t="s">
        <v>25</v>
      </c>
      <c r="D3089" s="113">
        <f>IF(Table10[[#This Row],[Current Age]]&gt;19,"Men's",IF(E3089&gt;15,"U19",IF(E3089&gt;13,"U15",IF(E3089&gt;11,"U13",IF(E3089&gt;0,"U11",0)))))</f>
        <v>0</v>
      </c>
      <c r="E3089" s="113">
        <f>IFERROR(IF(Table10[[#This Row],[Year]]&gt;0,$E$1-Table10[[#This Row],[Year]],0),"")</f>
        <v>0</v>
      </c>
    </row>
    <row r="3090" spans="1:8">
      <c r="A3090" s="178">
        <v>4088</v>
      </c>
      <c r="B3090" s="185"/>
      <c r="C3090" s="179" t="s">
        <v>8</v>
      </c>
      <c r="D3090" s="113">
        <f>IF(Table10[[#This Row],[Current Age]]&gt;19,"Men's",IF(E3090&gt;15,"U19",IF(E3090&gt;13,"U15",IF(E3090&gt;11,"U13",IF(E3090&gt;0,"U11",0)))))</f>
        <v>0</v>
      </c>
      <c r="E3090" s="113">
        <f>IFERROR(IF(Table10[[#This Row],[Year]]&gt;0,$E$1-Table10[[#This Row],[Year]],0),"")</f>
        <v>0</v>
      </c>
    </row>
    <row r="3091" spans="1:8">
      <c r="A3091" s="18">
        <v>4089</v>
      </c>
      <c r="B3091" s="186" t="s">
        <v>3242</v>
      </c>
      <c r="C3091" s="17" t="s">
        <v>25</v>
      </c>
      <c r="D3091" s="113">
        <f>IF(Table10[[#This Row],[Current Age]]&gt;19,"Men's",IF(E3091&gt;15,"U19",IF(E3091&gt;13,"U15",IF(E3091&gt;11,"U13",IF(E3091&gt;0,"U11",0)))))</f>
        <v>0</v>
      </c>
      <c r="E3091" s="113">
        <f>IFERROR(IF(Table10[[#This Row],[Year]]&gt;0,$E$1-Table10[[#This Row],[Year]],0),"")</f>
        <v>0</v>
      </c>
    </row>
    <row r="3092" spans="1:8">
      <c r="A3092" s="178">
        <v>4090</v>
      </c>
      <c r="B3092" s="185" t="s">
        <v>3243</v>
      </c>
      <c r="C3092" s="179" t="s">
        <v>25</v>
      </c>
      <c r="D3092" s="113">
        <f>IF(Table10[[#This Row],[Current Age]]&gt;19,"Men's",IF(E3092&gt;15,"U19",IF(E3092&gt;13,"U15",IF(E3092&gt;11,"U13",IF(E3092&gt;0,"U11",0)))))</f>
        <v>0</v>
      </c>
      <c r="E3092" s="113">
        <f>IFERROR(IF(Table10[[#This Row],[Year]]&gt;0,$E$1-Table10[[#This Row],[Year]],0),"")</f>
        <v>0</v>
      </c>
    </row>
    <row r="3093" spans="1:8">
      <c r="A3093" s="18">
        <v>4091</v>
      </c>
      <c r="B3093" s="186" t="s">
        <v>3244</v>
      </c>
      <c r="C3093" s="17" t="s">
        <v>25</v>
      </c>
      <c r="D3093" s="113">
        <f>IF(Table10[[#This Row],[Current Age]]&gt;19,"Men's",IF(E3093&gt;15,"U19",IF(E3093&gt;13,"U15",IF(E3093&gt;11,"U13",IF(E3093&gt;0,"U11",0)))))</f>
        <v>0</v>
      </c>
      <c r="E3093" s="113">
        <f>IFERROR(IF(Table10[[#This Row],[Year]]&gt;0,$E$1-Table10[[#This Row],[Year]],0),"")</f>
        <v>0</v>
      </c>
    </row>
    <row r="3094" spans="1:8">
      <c r="A3094" s="178">
        <v>4092</v>
      </c>
      <c r="B3094" s="185" t="s">
        <v>3245</v>
      </c>
      <c r="C3094" s="179" t="s">
        <v>25</v>
      </c>
      <c r="D3094" s="113">
        <f>IF(Table10[[#This Row],[Current Age]]&gt;19,"Men's",IF(E3094&gt;15,"U19",IF(E3094&gt;13,"U15",IF(E3094&gt;11,"U13",IF(E3094&gt;0,"U11",0)))))</f>
        <v>0</v>
      </c>
      <c r="E3094" s="113">
        <f>IFERROR(IF(Table10[[#This Row],[Year]]&gt;0,$E$1-Table10[[#This Row],[Year]],0),"")</f>
        <v>0</v>
      </c>
    </row>
    <row r="3095" spans="1:8">
      <c r="A3095" s="18">
        <v>4093</v>
      </c>
      <c r="B3095" s="186"/>
      <c r="C3095" s="17"/>
      <c r="D3095" s="113">
        <f>IF(Table10[[#This Row],[Current Age]]&gt;19,"Men's",IF(E3095&gt;15,"U19",IF(E3095&gt;13,"U15",IF(E3095&gt;11,"U13",IF(E3095&gt;0,"U11",0)))))</f>
        <v>0</v>
      </c>
      <c r="E3095" s="113">
        <f>IFERROR(IF(Table10[[#This Row],[Year]]&gt;0,$E$1-Table10[[#This Row],[Year]],0),"")</f>
        <v>0</v>
      </c>
    </row>
    <row r="3096" spans="1:8">
      <c r="A3096" s="178">
        <v>4094</v>
      </c>
      <c r="B3096" s="185" t="s">
        <v>3246</v>
      </c>
      <c r="C3096" s="179" t="s">
        <v>25</v>
      </c>
      <c r="D3096" s="113">
        <f>IF(Table10[[#This Row],[Current Age]]&gt;19,"Men's",IF(E3096&gt;15,"U19",IF(E3096&gt;13,"U15",IF(E3096&gt;11,"U13",IF(E3096&gt;0,"U11",0)))))</f>
        <v>0</v>
      </c>
      <c r="E3096" s="113">
        <f>IFERROR(IF(Table10[[#This Row],[Year]]&gt;0,$E$1-Table10[[#This Row],[Year]],0),"")</f>
        <v>0</v>
      </c>
    </row>
    <row r="3097" spans="1:8">
      <c r="A3097" s="18">
        <v>4095</v>
      </c>
      <c r="B3097" s="186" t="s">
        <v>3247</v>
      </c>
      <c r="C3097" s="17" t="s">
        <v>171</v>
      </c>
      <c r="D3097" s="113">
        <f>IF(Table10[[#This Row],[Current Age]]&gt;19,"Men's",IF(E3097&gt;15,"U19",IF(E3097&gt;13,"U15",IF(E3097&gt;11,"U13",IF(E3097&gt;0,"U11",0)))))</f>
        <v>0</v>
      </c>
      <c r="E3097" s="113">
        <f>IFERROR(IF(Table10[[#This Row],[Year]]&gt;0,$E$1-Table10[[#This Row],[Year]],0),"")</f>
        <v>0</v>
      </c>
    </row>
    <row r="3098" spans="1:8">
      <c r="A3098" s="178">
        <v>4096</v>
      </c>
      <c r="B3098" s="185"/>
      <c r="C3098" s="179" t="s">
        <v>8</v>
      </c>
      <c r="D3098" s="113">
        <f>IF(Table10[[#This Row],[Current Age]]&gt;19,"Men's",IF(E3098&gt;15,"U19",IF(E3098&gt;13,"U15",IF(E3098&gt;11,"U13",IF(E3098&gt;0,"U11",0)))))</f>
        <v>0</v>
      </c>
      <c r="E3098" s="113">
        <f>IFERROR(IF(Table10[[#This Row],[Year]]&gt;0,$E$1-Table10[[#This Row],[Year]],0),"")</f>
        <v>0</v>
      </c>
    </row>
    <row r="3099" spans="1:8">
      <c r="A3099" s="18">
        <v>4097</v>
      </c>
      <c r="B3099" s="186" t="s">
        <v>3248</v>
      </c>
      <c r="C3099" s="17" t="s">
        <v>109</v>
      </c>
      <c r="D3099" s="113">
        <f>IF(Table10[[#This Row],[Current Age]]&gt;19,"Men's",IF(E3099&gt;15,"U19",IF(E3099&gt;13,"U15",IF(E3099&gt;11,"U13",IF(E3099&gt;0,"U11",0)))))</f>
        <v>0</v>
      </c>
      <c r="E3099" s="113">
        <f>IFERROR(IF(Table10[[#This Row],[Year]]&gt;0,$E$1-Table10[[#This Row],[Year]],0),"")</f>
        <v>0</v>
      </c>
    </row>
    <row r="3100" spans="1:8">
      <c r="A3100" s="178">
        <v>4098</v>
      </c>
      <c r="B3100" s="185" t="s">
        <v>3249</v>
      </c>
      <c r="C3100" s="179" t="s">
        <v>2365</v>
      </c>
      <c r="D3100" s="113">
        <f>IF(Table10[[#This Row],[Current Age]]&gt;19,"Men's",IF(E3100&gt;15,"U19",IF(E3100&gt;13,"U15",IF(E3100&gt;11,"U13",IF(E3100&gt;0,"U11",0)))))</f>
        <v>0</v>
      </c>
      <c r="E3100" s="113">
        <f>IFERROR(IF(Table10[[#This Row],[Year]]&gt;0,$E$1-Table10[[#This Row],[Year]],0),"")</f>
        <v>0</v>
      </c>
    </row>
    <row r="3101" spans="1:8">
      <c r="A3101" s="18">
        <v>4099</v>
      </c>
      <c r="B3101" s="186" t="s">
        <v>3250</v>
      </c>
      <c r="C3101" s="17" t="s">
        <v>29</v>
      </c>
      <c r="D3101" s="113">
        <f>IF(Table10[[#This Row],[Current Age]]&gt;19,"Men's",IF(E3101&gt;15,"U19",IF(E3101&gt;13,"U15",IF(E3101&gt;11,"U13",IF(E3101&gt;0,"U11",0)))))</f>
        <v>0</v>
      </c>
      <c r="E3101" s="113">
        <f>IFERROR(IF(Table10[[#This Row],[Year]]&gt;0,$E$1-Table10[[#This Row],[Year]],0),"")</f>
        <v>0</v>
      </c>
    </row>
    <row r="3102" spans="1:8">
      <c r="A3102" s="178">
        <v>4100</v>
      </c>
      <c r="B3102" s="185" t="s">
        <v>3251</v>
      </c>
      <c r="C3102" s="179" t="s">
        <v>25</v>
      </c>
      <c r="D3102" s="113" t="str">
        <f>IF(Table10[[#This Row],[Current Age]]&gt;19,"Men's",IF(E3102&gt;15,"U19",IF(E3102&gt;13,"U15",IF(E3102&gt;11,"U13",IF(E3102&gt;0,"U11",0)))))</f>
        <v>U19</v>
      </c>
      <c r="E3102" s="113">
        <f>IFERROR(IF(Table10[[#This Row],[Year]]&gt;0,$E$1-Table10[[#This Row],[Year]],0),"")</f>
        <v>18</v>
      </c>
      <c r="F3102" s="113">
        <v>2007</v>
      </c>
      <c r="G3102" s="113">
        <v>10</v>
      </c>
      <c r="H3102" s="113">
        <v>24</v>
      </c>
    </row>
    <row r="3103" spans="1:8">
      <c r="A3103" s="18">
        <v>4101</v>
      </c>
      <c r="B3103" s="186" t="s">
        <v>3252</v>
      </c>
      <c r="C3103" s="17" t="s">
        <v>2365</v>
      </c>
      <c r="D3103" s="113">
        <f>IF(Table10[[#This Row],[Current Age]]&gt;19,"Men's",IF(E3103&gt;15,"U19",IF(E3103&gt;13,"U15",IF(E3103&gt;11,"U13",IF(E3103&gt;0,"U11",0)))))</f>
        <v>0</v>
      </c>
      <c r="E3103" s="113">
        <f>IFERROR(IF(Table10[[#This Row],[Year]]&gt;0,$E$1-Table10[[#This Row],[Year]],0),"")</f>
        <v>0</v>
      </c>
    </row>
    <row r="3104" spans="1:8">
      <c r="A3104" s="178">
        <v>4102</v>
      </c>
      <c r="B3104" s="185" t="s">
        <v>3253</v>
      </c>
      <c r="C3104" s="179" t="s">
        <v>149</v>
      </c>
      <c r="D3104" s="113">
        <f>IF(Table10[[#This Row],[Current Age]]&gt;19,"Men's",IF(E3104&gt;15,"U19",IF(E3104&gt;13,"U15",IF(E3104&gt;11,"U13",IF(E3104&gt;0,"U11",0)))))</f>
        <v>0</v>
      </c>
      <c r="E3104" s="113">
        <f>IFERROR(IF(Table10[[#This Row],[Year]]&gt;0,$E$1-Table10[[#This Row],[Year]],0),"")</f>
        <v>0</v>
      </c>
    </row>
    <row r="3105" spans="1:8">
      <c r="A3105" s="18">
        <v>4103</v>
      </c>
      <c r="B3105" s="186" t="s">
        <v>3254</v>
      </c>
      <c r="C3105" s="17" t="s">
        <v>2365</v>
      </c>
      <c r="D3105" s="113">
        <f>IF(Table10[[#This Row],[Current Age]]&gt;19,"Men's",IF(E3105&gt;15,"U19",IF(E3105&gt;13,"U15",IF(E3105&gt;11,"U13",IF(E3105&gt;0,"U11",0)))))</f>
        <v>0</v>
      </c>
      <c r="E3105" s="113">
        <f>IFERROR(IF(Table10[[#This Row],[Year]]&gt;0,$E$1-Table10[[#This Row],[Year]],0),"")</f>
        <v>0</v>
      </c>
    </row>
    <row r="3106" spans="1:8">
      <c r="A3106" s="178">
        <v>4104</v>
      </c>
      <c r="B3106" s="185" t="s">
        <v>3255</v>
      </c>
      <c r="C3106" s="179" t="s">
        <v>2365</v>
      </c>
      <c r="D3106" s="113">
        <f>IF(Table10[[#This Row],[Current Age]]&gt;19,"Men's",IF(E3106&gt;15,"U19",IF(E3106&gt;13,"U15",IF(E3106&gt;11,"U13",IF(E3106&gt;0,"U11",0)))))</f>
        <v>0</v>
      </c>
      <c r="E3106" s="113">
        <f>IFERROR(IF(Table10[[#This Row],[Year]]&gt;0,$E$1-Table10[[#This Row],[Year]],0),"")</f>
        <v>0</v>
      </c>
    </row>
    <row r="3107" spans="1:8">
      <c r="A3107" s="18">
        <v>4105</v>
      </c>
      <c r="B3107" s="186" t="s">
        <v>3256</v>
      </c>
      <c r="C3107" s="17" t="s">
        <v>2365</v>
      </c>
      <c r="D3107" s="113">
        <f>IF(Table10[[#This Row],[Current Age]]&gt;19,"Men's",IF(E3107&gt;15,"U19",IF(E3107&gt;13,"U15",IF(E3107&gt;11,"U13",IF(E3107&gt;0,"U11",0)))))</f>
        <v>0</v>
      </c>
      <c r="E3107" s="113">
        <f>IFERROR(IF(Table10[[#This Row],[Year]]&gt;0,$E$1-Table10[[#This Row],[Year]],0),"")</f>
        <v>0</v>
      </c>
    </row>
    <row r="3108" spans="1:8">
      <c r="A3108" s="178">
        <v>4106</v>
      </c>
      <c r="B3108" s="185" t="s">
        <v>3257</v>
      </c>
      <c r="C3108" s="179" t="s">
        <v>29</v>
      </c>
      <c r="D3108" s="113">
        <f>IF(Table10[[#This Row],[Current Age]]&gt;19,"Men's",IF(E3108&gt;15,"U19",IF(E3108&gt;13,"U15",IF(E3108&gt;11,"U13",IF(E3108&gt;0,"U11",0)))))</f>
        <v>0</v>
      </c>
      <c r="E3108" s="113">
        <f>IFERROR(IF(Table10[[#This Row],[Year]]&gt;0,$E$1-Table10[[#This Row],[Year]],0),"")</f>
        <v>0</v>
      </c>
    </row>
    <row r="3109" spans="1:8">
      <c r="A3109" s="18">
        <v>4107</v>
      </c>
      <c r="B3109" s="186" t="s">
        <v>3258</v>
      </c>
      <c r="C3109" s="17" t="s">
        <v>109</v>
      </c>
      <c r="D3109" s="113">
        <f>IF(Table10[[#This Row],[Current Age]]&gt;19,"Men's",IF(E3109&gt;15,"U19",IF(E3109&gt;13,"U15",IF(E3109&gt;11,"U13",IF(E3109&gt;0,"U11",0)))))</f>
        <v>0</v>
      </c>
      <c r="E3109" s="113">
        <f>IFERROR(IF(Table10[[#This Row],[Year]]&gt;0,$E$1-Table10[[#This Row],[Year]],0),"")</f>
        <v>0</v>
      </c>
    </row>
    <row r="3110" spans="1:8">
      <c r="A3110" s="178">
        <v>4108</v>
      </c>
      <c r="B3110" s="185" t="s">
        <v>3259</v>
      </c>
      <c r="C3110" s="179" t="s">
        <v>210</v>
      </c>
      <c r="D3110" s="113">
        <f>IF(Table10[[#This Row],[Current Age]]&gt;19,"Men's",IF(E3110&gt;15,"U19",IF(E3110&gt;13,"U15",IF(E3110&gt;11,"U13",IF(E3110&gt;0,"U11",0)))))</f>
        <v>0</v>
      </c>
      <c r="E3110" s="113">
        <f>IFERROR(IF(Table10[[#This Row],[Year]]&gt;0,$E$1-Table10[[#This Row],[Year]],0),"")</f>
        <v>0</v>
      </c>
    </row>
    <row r="3111" spans="1:8">
      <c r="A3111" s="18">
        <v>4109</v>
      </c>
      <c r="B3111" s="186" t="s">
        <v>3260</v>
      </c>
      <c r="C3111" s="17" t="s">
        <v>25</v>
      </c>
      <c r="D3111" s="113" t="str">
        <f>IF(Table10[[#This Row],[Current Age]]&gt;19,"Men's",IF(E3111&gt;15,"U19",IF(E3111&gt;13,"U15",IF(E3111&gt;11,"U13",IF(E3111&gt;0,"U11",0)))))</f>
        <v>U15</v>
      </c>
      <c r="E3111" s="113">
        <f>IFERROR(IF(Table10[[#This Row],[Year]]&gt;0,$E$1-Table10[[#This Row],[Year]],0),"")</f>
        <v>14</v>
      </c>
      <c r="F3111" s="113">
        <v>2011</v>
      </c>
      <c r="G3111" s="113">
        <v>9</v>
      </c>
      <c r="H3111" s="113">
        <v>15</v>
      </c>
    </row>
    <row r="3112" spans="1:8">
      <c r="A3112" s="178">
        <v>4110</v>
      </c>
      <c r="B3112" s="185" t="s">
        <v>3261</v>
      </c>
      <c r="C3112" s="179" t="s">
        <v>109</v>
      </c>
      <c r="D3112" s="113">
        <f>IF(Table10[[#This Row],[Current Age]]&gt;19,"Men's",IF(E3112&gt;15,"U19",IF(E3112&gt;13,"U15",IF(E3112&gt;11,"U13",IF(E3112&gt;0,"U11",0)))))</f>
        <v>0</v>
      </c>
      <c r="E3112" s="113">
        <f>IFERROR(IF(Table10[[#This Row],[Year]]&gt;0,$E$1-Table10[[#This Row],[Year]],0),"")</f>
        <v>0</v>
      </c>
    </row>
    <row r="3113" spans="1:8">
      <c r="A3113" s="18">
        <v>4111</v>
      </c>
      <c r="B3113" s="186" t="s">
        <v>3262</v>
      </c>
      <c r="C3113" s="17" t="s">
        <v>109</v>
      </c>
      <c r="D3113" s="113">
        <f>IF(Table10[[#This Row],[Current Age]]&gt;19,"Men's",IF(E3113&gt;15,"U19",IF(E3113&gt;13,"U15",IF(E3113&gt;11,"U13",IF(E3113&gt;0,"U11",0)))))</f>
        <v>0</v>
      </c>
      <c r="E3113" s="113">
        <f>IFERROR(IF(Table10[[#This Row],[Year]]&gt;0,$E$1-Table10[[#This Row],[Year]],0),"")</f>
        <v>0</v>
      </c>
    </row>
    <row r="3114" spans="1:8">
      <c r="A3114" s="178">
        <v>4112</v>
      </c>
      <c r="B3114" s="185" t="s">
        <v>3263</v>
      </c>
      <c r="C3114" s="179" t="s">
        <v>25</v>
      </c>
      <c r="D3114" s="113">
        <f>IF(Table10[[#This Row],[Current Age]]&gt;19,"Men's",IF(E3114&gt;15,"U19",IF(E3114&gt;13,"U15",IF(E3114&gt;11,"U13",IF(E3114&gt;0,"U11",0)))))</f>
        <v>0</v>
      </c>
      <c r="E3114" s="113">
        <f>IFERROR(IF(Table10[[#This Row],[Year]]&gt;0,$E$1-Table10[[#This Row],[Year]],0),"")</f>
        <v>0</v>
      </c>
    </row>
    <row r="3115" spans="1:8">
      <c r="A3115" s="18">
        <v>4113</v>
      </c>
      <c r="B3115" s="186" t="s">
        <v>3264</v>
      </c>
      <c r="C3115" s="17" t="s">
        <v>25</v>
      </c>
      <c r="D3115" s="113">
        <f>IF(Table10[[#This Row],[Current Age]]&gt;19,"Men's",IF(E3115&gt;15,"U19",IF(E3115&gt;13,"U15",IF(E3115&gt;11,"U13",IF(E3115&gt;0,"U11",0)))))</f>
        <v>0</v>
      </c>
      <c r="E3115" s="113">
        <f>IFERROR(IF(Table10[[#This Row],[Year]]&gt;0,$E$1-Table10[[#This Row],[Year]],0),"")</f>
        <v>0</v>
      </c>
    </row>
    <row r="3116" spans="1:8">
      <c r="A3116" s="178">
        <v>4114</v>
      </c>
      <c r="B3116" s="185" t="s">
        <v>3265</v>
      </c>
      <c r="C3116" s="179" t="s">
        <v>25</v>
      </c>
      <c r="D3116" s="113">
        <f>IF(Table10[[#This Row],[Current Age]]&gt;19,"Men's",IF(E3116&gt;15,"U19",IF(E3116&gt;13,"U15",IF(E3116&gt;11,"U13",IF(E3116&gt;0,"U11",0)))))</f>
        <v>0</v>
      </c>
      <c r="E3116" s="113">
        <f>IFERROR(IF(Table10[[#This Row],[Year]]&gt;0,$E$1-Table10[[#This Row],[Year]],0),"")</f>
        <v>0</v>
      </c>
    </row>
    <row r="3117" spans="1:8">
      <c r="A3117" s="18">
        <v>4115</v>
      </c>
      <c r="B3117" s="186" t="s">
        <v>3266</v>
      </c>
      <c r="C3117" s="17" t="s">
        <v>109</v>
      </c>
      <c r="D3117" s="113">
        <f>IF(Table10[[#This Row],[Current Age]]&gt;19,"Men's",IF(E3117&gt;15,"U19",IF(E3117&gt;13,"U15",IF(E3117&gt;11,"U13",IF(E3117&gt;0,"U11",0)))))</f>
        <v>0</v>
      </c>
      <c r="E3117" s="113">
        <f>IFERROR(IF(Table10[[#This Row],[Year]]&gt;0,$E$1-Table10[[#This Row],[Year]],0),"")</f>
        <v>0</v>
      </c>
    </row>
    <row r="3118" spans="1:8">
      <c r="A3118" s="178">
        <v>4116</v>
      </c>
      <c r="B3118" s="185" t="s">
        <v>3267</v>
      </c>
      <c r="C3118" s="179" t="s">
        <v>109</v>
      </c>
      <c r="D3118" s="113">
        <f>IF(Table10[[#This Row],[Current Age]]&gt;19,"Men's",IF(E3118&gt;15,"U19",IF(E3118&gt;13,"U15",IF(E3118&gt;11,"U13",IF(E3118&gt;0,"U11",0)))))</f>
        <v>0</v>
      </c>
      <c r="E3118" s="113">
        <f>IFERROR(IF(Table10[[#This Row],[Year]]&gt;0,$E$1-Table10[[#This Row],[Year]],0),"")</f>
        <v>0</v>
      </c>
    </row>
    <row r="3119" spans="1:8">
      <c r="A3119" s="18">
        <v>4117</v>
      </c>
      <c r="B3119" s="186" t="s">
        <v>3268</v>
      </c>
      <c r="C3119" s="17" t="s">
        <v>25</v>
      </c>
      <c r="D3119" s="113">
        <f>IF(Table10[[#This Row],[Current Age]]&gt;19,"Men's",IF(E3119&gt;15,"U19",IF(E3119&gt;13,"U15",IF(E3119&gt;11,"U13",IF(E3119&gt;0,"U11",0)))))</f>
        <v>0</v>
      </c>
      <c r="E3119" s="113">
        <f>IFERROR(IF(Table10[[#This Row],[Year]]&gt;0,$E$1-Table10[[#This Row],[Year]],0),"")</f>
        <v>0</v>
      </c>
    </row>
    <row r="3120" spans="1:8">
      <c r="A3120" s="178">
        <v>4118</v>
      </c>
      <c r="B3120" s="185" t="s">
        <v>3269</v>
      </c>
      <c r="C3120" s="179" t="s">
        <v>25</v>
      </c>
      <c r="D3120" s="113">
        <f>IF(Table10[[#This Row],[Current Age]]&gt;19,"Men's",IF(E3120&gt;15,"U19",IF(E3120&gt;13,"U15",IF(E3120&gt;11,"U13",IF(E3120&gt;0,"U11",0)))))</f>
        <v>0</v>
      </c>
      <c r="E3120" s="113">
        <f>IFERROR(IF(Table10[[#This Row],[Year]]&gt;0,$E$1-Table10[[#This Row],[Year]],0),"")</f>
        <v>0</v>
      </c>
    </row>
    <row r="3121" spans="1:5">
      <c r="A3121" s="18">
        <v>4119</v>
      </c>
      <c r="B3121" s="186" t="s">
        <v>3270</v>
      </c>
      <c r="C3121" s="17" t="s">
        <v>109</v>
      </c>
      <c r="D3121" s="113">
        <f>IF(Table10[[#This Row],[Current Age]]&gt;19,"Men's",IF(E3121&gt;15,"U19",IF(E3121&gt;13,"U15",IF(E3121&gt;11,"U13",IF(E3121&gt;0,"U11",0)))))</f>
        <v>0</v>
      </c>
      <c r="E3121" s="113">
        <f>IFERROR(IF(Table10[[#This Row],[Year]]&gt;0,$E$1-Table10[[#This Row],[Year]],0),"")</f>
        <v>0</v>
      </c>
    </row>
    <row r="3122" spans="1:5">
      <c r="A3122" s="178">
        <v>4120</v>
      </c>
      <c r="B3122" s="185" t="s">
        <v>3271</v>
      </c>
      <c r="C3122" s="179" t="s">
        <v>109</v>
      </c>
      <c r="D3122" s="113">
        <f>IF(Table10[[#This Row],[Current Age]]&gt;19,"Men's",IF(E3122&gt;15,"U19",IF(E3122&gt;13,"U15",IF(E3122&gt;11,"U13",IF(E3122&gt;0,"U11",0)))))</f>
        <v>0</v>
      </c>
      <c r="E3122" s="113">
        <f>IFERROR(IF(Table10[[#This Row],[Year]]&gt;0,$E$1-Table10[[#This Row],[Year]],0),"")</f>
        <v>0</v>
      </c>
    </row>
    <row r="3123" spans="1:5">
      <c r="A3123" s="18">
        <v>4121</v>
      </c>
      <c r="B3123" s="186" t="s">
        <v>3272</v>
      </c>
      <c r="C3123" s="17" t="s">
        <v>101</v>
      </c>
      <c r="D3123" s="113">
        <f>IF(Table10[[#This Row],[Current Age]]&gt;19,"Men's",IF(E3123&gt;15,"U19",IF(E3123&gt;13,"U15",IF(E3123&gt;11,"U13",IF(E3123&gt;0,"U11",0)))))</f>
        <v>0</v>
      </c>
      <c r="E3123" s="113">
        <f>IFERROR(IF(Table10[[#This Row],[Year]]&gt;0,$E$1-Table10[[#This Row],[Year]],0),"")</f>
        <v>0</v>
      </c>
    </row>
    <row r="3124" spans="1:5">
      <c r="A3124" s="178">
        <v>4122</v>
      </c>
      <c r="B3124" s="185" t="s">
        <v>3273</v>
      </c>
      <c r="C3124" s="179" t="s">
        <v>2365</v>
      </c>
      <c r="D3124" s="113">
        <f>IF(Table10[[#This Row],[Current Age]]&gt;19,"Men's",IF(E3124&gt;15,"U19",IF(E3124&gt;13,"U15",IF(E3124&gt;11,"U13",IF(E3124&gt;0,"U11",0)))))</f>
        <v>0</v>
      </c>
      <c r="E3124" s="113">
        <f>IFERROR(IF(Table10[[#This Row],[Year]]&gt;0,$E$1-Table10[[#This Row],[Year]],0),"")</f>
        <v>0</v>
      </c>
    </row>
    <row r="3125" spans="1:5">
      <c r="A3125" s="18">
        <v>4123</v>
      </c>
      <c r="B3125" s="186" t="s">
        <v>3274</v>
      </c>
      <c r="C3125" s="17" t="s">
        <v>2365</v>
      </c>
      <c r="D3125" s="113">
        <f>IF(Table10[[#This Row],[Current Age]]&gt;19,"Men's",IF(E3125&gt;15,"U19",IF(E3125&gt;13,"U15",IF(E3125&gt;11,"U13",IF(E3125&gt;0,"U11",0)))))</f>
        <v>0</v>
      </c>
      <c r="E3125" s="113">
        <f>IFERROR(IF(Table10[[#This Row],[Year]]&gt;0,$E$1-Table10[[#This Row],[Year]],0),"")</f>
        <v>0</v>
      </c>
    </row>
    <row r="3126" spans="1:5">
      <c r="A3126" s="178">
        <v>4124</v>
      </c>
      <c r="B3126" s="185" t="s">
        <v>3275</v>
      </c>
      <c r="C3126" s="179" t="s">
        <v>2365</v>
      </c>
      <c r="D3126" s="113">
        <f>IF(Table10[[#This Row],[Current Age]]&gt;19,"Men's",IF(E3126&gt;15,"U19",IF(E3126&gt;13,"U15",IF(E3126&gt;11,"U13",IF(E3126&gt;0,"U11",0)))))</f>
        <v>0</v>
      </c>
      <c r="E3126" s="113">
        <f>IFERROR(IF(Table10[[#This Row],[Year]]&gt;0,$E$1-Table10[[#This Row],[Year]],0),"")</f>
        <v>0</v>
      </c>
    </row>
    <row r="3127" spans="1:5">
      <c r="A3127" s="18">
        <v>4125</v>
      </c>
      <c r="B3127" s="186" t="s">
        <v>3276</v>
      </c>
      <c r="C3127" s="17" t="s">
        <v>2365</v>
      </c>
      <c r="D3127" s="113">
        <f>IF(Table10[[#This Row],[Current Age]]&gt;19,"Men's",IF(E3127&gt;15,"U19",IF(E3127&gt;13,"U15",IF(E3127&gt;11,"U13",IF(E3127&gt;0,"U11",0)))))</f>
        <v>0</v>
      </c>
      <c r="E3127" s="113">
        <f>IFERROR(IF(Table10[[#This Row],[Year]]&gt;0,$E$1-Table10[[#This Row],[Year]],0),"")</f>
        <v>0</v>
      </c>
    </row>
    <row r="3128" spans="1:5">
      <c r="A3128" s="178">
        <v>4126</v>
      </c>
      <c r="B3128" s="185"/>
      <c r="C3128" s="179"/>
      <c r="D3128" s="113">
        <f>IF(Table10[[#This Row],[Current Age]]&gt;19,"Men's",IF(E3128&gt;15,"U19",IF(E3128&gt;13,"U15",IF(E3128&gt;11,"U13",IF(E3128&gt;0,"U11",0)))))</f>
        <v>0</v>
      </c>
      <c r="E3128" s="113">
        <f>IFERROR(IF(Table10[[#This Row],[Year]]&gt;0,$E$1-Table10[[#This Row],[Year]],0),"")</f>
        <v>0</v>
      </c>
    </row>
    <row r="3129" spans="1:5">
      <c r="A3129" s="18">
        <v>4127</v>
      </c>
      <c r="B3129" s="186" t="s">
        <v>3277</v>
      </c>
      <c r="C3129" s="17" t="s">
        <v>109</v>
      </c>
      <c r="D3129" s="113">
        <f>IF(Table10[[#This Row],[Current Age]]&gt;19,"Men's",IF(E3129&gt;15,"U19",IF(E3129&gt;13,"U15",IF(E3129&gt;11,"U13",IF(E3129&gt;0,"U11",0)))))</f>
        <v>0</v>
      </c>
      <c r="E3129" s="113">
        <f>IFERROR(IF(Table10[[#This Row],[Year]]&gt;0,$E$1-Table10[[#This Row],[Year]],0),"")</f>
        <v>0</v>
      </c>
    </row>
    <row r="3130" spans="1:5">
      <c r="A3130" s="178">
        <v>4128</v>
      </c>
      <c r="B3130" s="185" t="s">
        <v>3278</v>
      </c>
      <c r="C3130" s="179" t="s">
        <v>101</v>
      </c>
      <c r="D3130" s="113">
        <f>IF(Table10[[#This Row],[Current Age]]&gt;19,"Men's",IF(E3130&gt;15,"U19",IF(E3130&gt;13,"U15",IF(E3130&gt;11,"U13",IF(E3130&gt;0,"U11",0)))))</f>
        <v>0</v>
      </c>
      <c r="E3130" s="113">
        <f>IFERROR(IF(Table10[[#This Row],[Year]]&gt;0,$E$1-Table10[[#This Row],[Year]],0),"")</f>
        <v>0</v>
      </c>
    </row>
    <row r="3131" spans="1:5">
      <c r="A3131" s="18">
        <v>4129</v>
      </c>
      <c r="B3131" s="186" t="s">
        <v>3279</v>
      </c>
      <c r="C3131" s="17" t="s">
        <v>101</v>
      </c>
      <c r="D3131" s="113">
        <f>IF(Table10[[#This Row],[Current Age]]&gt;19,"Men's",IF(E3131&gt;15,"U19",IF(E3131&gt;13,"U15",IF(E3131&gt;11,"U13",IF(E3131&gt;0,"U11",0)))))</f>
        <v>0</v>
      </c>
      <c r="E3131" s="113">
        <f>IFERROR(IF(Table10[[#This Row],[Year]]&gt;0,$E$1-Table10[[#This Row],[Year]],0),"")</f>
        <v>0</v>
      </c>
    </row>
    <row r="3132" spans="1:5">
      <c r="A3132" s="178">
        <v>4130</v>
      </c>
      <c r="B3132" s="185" t="s">
        <v>3280</v>
      </c>
      <c r="C3132" s="179" t="s">
        <v>25</v>
      </c>
      <c r="D3132" s="113">
        <f>IF(Table10[[#This Row],[Current Age]]&gt;19,"Men's",IF(E3132&gt;15,"U19",IF(E3132&gt;13,"U15",IF(E3132&gt;11,"U13",IF(E3132&gt;0,"U11",0)))))</f>
        <v>0</v>
      </c>
      <c r="E3132" s="113">
        <f>IFERROR(IF(Table10[[#This Row],[Year]]&gt;0,$E$1-Table10[[#This Row],[Year]],0),"")</f>
        <v>0</v>
      </c>
    </row>
    <row r="3133" spans="1:5">
      <c r="A3133" s="18">
        <v>4131</v>
      </c>
      <c r="B3133" s="186" t="s">
        <v>3281</v>
      </c>
      <c r="C3133" s="17" t="s">
        <v>101</v>
      </c>
      <c r="D3133" s="113">
        <f>IF(Table10[[#This Row],[Current Age]]&gt;19,"Men's",IF(E3133&gt;15,"U19",IF(E3133&gt;13,"U15",IF(E3133&gt;11,"U13",IF(E3133&gt;0,"U11",0)))))</f>
        <v>0</v>
      </c>
      <c r="E3133" s="113">
        <f>IFERROR(IF(Table10[[#This Row],[Year]]&gt;0,$E$1-Table10[[#This Row],[Year]],0),"")</f>
        <v>0</v>
      </c>
    </row>
    <row r="3134" spans="1:5">
      <c r="A3134" s="178">
        <v>4132</v>
      </c>
      <c r="B3134" s="185" t="s">
        <v>3282</v>
      </c>
      <c r="C3134" s="179" t="s">
        <v>101</v>
      </c>
      <c r="D3134" s="113">
        <f>IF(Table10[[#This Row],[Current Age]]&gt;19,"Men's",IF(E3134&gt;15,"U19",IF(E3134&gt;13,"U15",IF(E3134&gt;11,"U13",IF(E3134&gt;0,"U11",0)))))</f>
        <v>0</v>
      </c>
      <c r="E3134" s="113">
        <f>IFERROR(IF(Table10[[#This Row],[Year]]&gt;0,$E$1-Table10[[#This Row],[Year]],0),"")</f>
        <v>0</v>
      </c>
    </row>
    <row r="3135" spans="1:5">
      <c r="A3135" s="18">
        <v>4133</v>
      </c>
      <c r="B3135" s="186" t="s">
        <v>3283</v>
      </c>
      <c r="C3135" s="17" t="s">
        <v>145</v>
      </c>
      <c r="D3135" s="113">
        <f>IF(Table10[[#This Row],[Current Age]]&gt;19,"Men's",IF(E3135&gt;15,"U19",IF(E3135&gt;13,"U15",IF(E3135&gt;11,"U13",IF(E3135&gt;0,"U11",0)))))</f>
        <v>0</v>
      </c>
      <c r="E3135" s="113">
        <f>IFERROR(IF(Table10[[#This Row],[Year]]&gt;0,$E$1-Table10[[#This Row],[Year]],0),"")</f>
        <v>0</v>
      </c>
    </row>
    <row r="3136" spans="1:5">
      <c r="A3136" s="178">
        <v>4134</v>
      </c>
      <c r="B3136" s="185" t="s">
        <v>3284</v>
      </c>
      <c r="C3136" s="179" t="s">
        <v>101</v>
      </c>
      <c r="D3136" s="113">
        <f>IF(Table10[[#This Row],[Current Age]]&gt;19,"Men's",IF(E3136&gt;15,"U19",IF(E3136&gt;13,"U15",IF(E3136&gt;11,"U13",IF(E3136&gt;0,"U11",0)))))</f>
        <v>0</v>
      </c>
      <c r="E3136" s="113">
        <f>IFERROR(IF(Table10[[#This Row],[Year]]&gt;0,$E$1-Table10[[#This Row],[Year]],0),"")</f>
        <v>0</v>
      </c>
    </row>
    <row r="3137" spans="1:5">
      <c r="A3137" s="18">
        <v>4135</v>
      </c>
      <c r="B3137" s="186" t="s">
        <v>3285</v>
      </c>
      <c r="C3137" s="17" t="s">
        <v>101</v>
      </c>
      <c r="D3137" s="113">
        <f>IF(Table10[[#This Row],[Current Age]]&gt;19,"Men's",IF(E3137&gt;15,"U19",IF(E3137&gt;13,"U15",IF(E3137&gt;11,"U13",IF(E3137&gt;0,"U11",0)))))</f>
        <v>0</v>
      </c>
      <c r="E3137" s="113">
        <f>IFERROR(IF(Table10[[#This Row],[Year]]&gt;0,$E$1-Table10[[#This Row],[Year]],0),"")</f>
        <v>0</v>
      </c>
    </row>
    <row r="3138" spans="1:5">
      <c r="A3138" s="178">
        <v>4136</v>
      </c>
      <c r="B3138" s="185" t="s">
        <v>3286</v>
      </c>
      <c r="C3138" s="179" t="s">
        <v>101</v>
      </c>
      <c r="D3138" s="113">
        <f>IF(Table10[[#This Row],[Current Age]]&gt;19,"Men's",IF(E3138&gt;15,"U19",IF(E3138&gt;13,"U15",IF(E3138&gt;11,"U13",IF(E3138&gt;0,"U11",0)))))</f>
        <v>0</v>
      </c>
      <c r="E3138" s="113">
        <f>IFERROR(IF(Table10[[#This Row],[Year]]&gt;0,$E$1-Table10[[#This Row],[Year]],0),"")</f>
        <v>0</v>
      </c>
    </row>
    <row r="3139" spans="1:5">
      <c r="A3139" s="18">
        <v>4137</v>
      </c>
      <c r="B3139" s="186" t="s">
        <v>3287</v>
      </c>
      <c r="C3139" s="17" t="s">
        <v>101</v>
      </c>
      <c r="D3139" s="113">
        <f>IF(Table10[[#This Row],[Current Age]]&gt;19,"Men's",IF(E3139&gt;15,"U19",IF(E3139&gt;13,"U15",IF(E3139&gt;11,"U13",IF(E3139&gt;0,"U11",0)))))</f>
        <v>0</v>
      </c>
      <c r="E3139" s="113">
        <f>IFERROR(IF(Table10[[#This Row],[Year]]&gt;0,$E$1-Table10[[#This Row],[Year]],0),"")</f>
        <v>0</v>
      </c>
    </row>
    <row r="3140" spans="1:5">
      <c r="A3140" s="178">
        <v>4138</v>
      </c>
      <c r="B3140" s="185"/>
      <c r="C3140" s="179"/>
      <c r="D3140" s="113">
        <f>IF(Table10[[#This Row],[Current Age]]&gt;19,"Men's",IF(E3140&gt;15,"U19",IF(E3140&gt;13,"U15",IF(E3140&gt;11,"U13",IF(E3140&gt;0,"U11",0)))))</f>
        <v>0</v>
      </c>
      <c r="E3140" s="113">
        <f>IFERROR(IF(Table10[[#This Row],[Year]]&gt;0,$E$1-Table10[[#This Row],[Year]],0),"")</f>
        <v>0</v>
      </c>
    </row>
    <row r="3141" spans="1:5">
      <c r="A3141" s="18">
        <v>4139</v>
      </c>
      <c r="B3141" s="186" t="s">
        <v>3288</v>
      </c>
      <c r="C3141" s="17" t="s">
        <v>101</v>
      </c>
      <c r="D3141" s="113">
        <f>IF(Table10[[#This Row],[Current Age]]&gt;19,"Men's",IF(E3141&gt;15,"U19",IF(E3141&gt;13,"U15",IF(E3141&gt;11,"U13",IF(E3141&gt;0,"U11",0)))))</f>
        <v>0</v>
      </c>
      <c r="E3141" s="113">
        <f>IFERROR(IF(Table10[[#This Row],[Year]]&gt;0,$E$1-Table10[[#This Row],[Year]],0),"")</f>
        <v>0</v>
      </c>
    </row>
    <row r="3142" spans="1:5">
      <c r="A3142" s="178">
        <v>4140</v>
      </c>
      <c r="B3142" s="185"/>
      <c r="C3142" s="179"/>
      <c r="D3142" s="113">
        <f>IF(Table10[[#This Row],[Current Age]]&gt;19,"Men's",IF(E3142&gt;15,"U19",IF(E3142&gt;13,"U15",IF(E3142&gt;11,"U13",IF(E3142&gt;0,"U11",0)))))</f>
        <v>0</v>
      </c>
      <c r="E3142" s="113">
        <f>IFERROR(IF(Table10[[#This Row],[Year]]&gt;0,$E$1-Table10[[#This Row],[Year]],0),"")</f>
        <v>0</v>
      </c>
    </row>
    <row r="3143" spans="1:5">
      <c r="A3143" s="18">
        <v>4141</v>
      </c>
      <c r="B3143" s="186" t="s">
        <v>3289</v>
      </c>
      <c r="C3143" s="17" t="s">
        <v>101</v>
      </c>
      <c r="D3143" s="113">
        <f>IF(Table10[[#This Row],[Current Age]]&gt;19,"Men's",IF(E3143&gt;15,"U19",IF(E3143&gt;13,"U15",IF(E3143&gt;11,"U13",IF(E3143&gt;0,"U11",0)))))</f>
        <v>0</v>
      </c>
      <c r="E3143" s="113">
        <f>IFERROR(IF(Table10[[#This Row],[Year]]&gt;0,$E$1-Table10[[#This Row],[Year]],0),"")</f>
        <v>0</v>
      </c>
    </row>
    <row r="3144" spans="1:5">
      <c r="A3144" s="178">
        <v>4142</v>
      </c>
      <c r="B3144" s="185" t="s">
        <v>3290</v>
      </c>
      <c r="C3144" s="179" t="s">
        <v>145</v>
      </c>
      <c r="D3144" s="113">
        <f>IF(Table10[[#This Row],[Current Age]]&gt;19,"Men's",IF(E3144&gt;15,"U19",IF(E3144&gt;13,"U15",IF(E3144&gt;11,"U13",IF(E3144&gt;0,"U11",0)))))</f>
        <v>0</v>
      </c>
      <c r="E3144" s="113">
        <f>IFERROR(IF(Table10[[#This Row],[Year]]&gt;0,$E$1-Table10[[#This Row],[Year]],0),"")</f>
        <v>0</v>
      </c>
    </row>
    <row r="3145" spans="1:5">
      <c r="A3145" s="18">
        <v>4143</v>
      </c>
      <c r="B3145" s="186" t="s">
        <v>3291</v>
      </c>
      <c r="C3145" s="17" t="s">
        <v>145</v>
      </c>
      <c r="D3145" s="113">
        <f>IF(Table10[[#This Row],[Current Age]]&gt;19,"Men's",IF(E3145&gt;15,"U19",IF(E3145&gt;13,"U15",IF(E3145&gt;11,"U13",IF(E3145&gt;0,"U11",0)))))</f>
        <v>0</v>
      </c>
      <c r="E3145" s="113">
        <f>IFERROR(IF(Table10[[#This Row],[Year]]&gt;0,$E$1-Table10[[#This Row],[Year]],0),"")</f>
        <v>0</v>
      </c>
    </row>
    <row r="3146" spans="1:5">
      <c r="A3146" s="178">
        <v>4144</v>
      </c>
      <c r="B3146" s="185" t="s">
        <v>3292</v>
      </c>
      <c r="C3146" s="179" t="s">
        <v>101</v>
      </c>
      <c r="D3146" s="113">
        <f>IF(Table10[[#This Row],[Current Age]]&gt;19,"Men's",IF(E3146&gt;15,"U19",IF(E3146&gt;13,"U15",IF(E3146&gt;11,"U13",IF(E3146&gt;0,"U11",0)))))</f>
        <v>0</v>
      </c>
      <c r="E3146" s="113">
        <f>IFERROR(IF(Table10[[#This Row],[Year]]&gt;0,$E$1-Table10[[#This Row],[Year]],0),"")</f>
        <v>0</v>
      </c>
    </row>
    <row r="3147" spans="1:5">
      <c r="A3147" s="18">
        <v>4145</v>
      </c>
      <c r="B3147" s="186" t="s">
        <v>3293</v>
      </c>
      <c r="C3147" s="17" t="s">
        <v>101</v>
      </c>
      <c r="D3147" s="113">
        <f>IF(Table10[[#This Row],[Current Age]]&gt;19,"Men's",IF(E3147&gt;15,"U19",IF(E3147&gt;13,"U15",IF(E3147&gt;11,"U13",IF(E3147&gt;0,"U11",0)))))</f>
        <v>0</v>
      </c>
      <c r="E3147" s="113">
        <f>IFERROR(IF(Table10[[#This Row],[Year]]&gt;0,$E$1-Table10[[#This Row],[Year]],0),"")</f>
        <v>0</v>
      </c>
    </row>
    <row r="3148" spans="1:5">
      <c r="A3148" s="178">
        <v>4146</v>
      </c>
      <c r="B3148" s="185" t="s">
        <v>3294</v>
      </c>
      <c r="C3148" s="179" t="s">
        <v>101</v>
      </c>
      <c r="D3148" s="113">
        <f>IF(Table10[[#This Row],[Current Age]]&gt;19,"Men's",IF(E3148&gt;15,"U19",IF(E3148&gt;13,"U15",IF(E3148&gt;11,"U13",IF(E3148&gt;0,"U11",0)))))</f>
        <v>0</v>
      </c>
      <c r="E3148" s="113">
        <f>IFERROR(IF(Table10[[#This Row],[Year]]&gt;0,$E$1-Table10[[#This Row],[Year]],0),"")</f>
        <v>0</v>
      </c>
    </row>
    <row r="3149" spans="1:5">
      <c r="A3149" s="18">
        <v>4147</v>
      </c>
      <c r="B3149" s="186" t="s">
        <v>3295</v>
      </c>
      <c r="C3149" s="17" t="s">
        <v>101</v>
      </c>
      <c r="D3149" s="113">
        <f>IF(Table10[[#This Row],[Current Age]]&gt;19,"Men's",IF(E3149&gt;15,"U19",IF(E3149&gt;13,"U15",IF(E3149&gt;11,"U13",IF(E3149&gt;0,"U11",0)))))</f>
        <v>0</v>
      </c>
      <c r="E3149" s="113">
        <f>IFERROR(IF(Table10[[#This Row],[Year]]&gt;0,$E$1-Table10[[#This Row],[Year]],0),"")</f>
        <v>0</v>
      </c>
    </row>
    <row r="3150" spans="1:5">
      <c r="A3150" s="178">
        <v>4148</v>
      </c>
      <c r="B3150" s="185" t="s">
        <v>3296</v>
      </c>
      <c r="C3150" s="179" t="s">
        <v>145</v>
      </c>
      <c r="D3150" s="113">
        <f>IF(Table10[[#This Row],[Current Age]]&gt;19,"Men's",IF(E3150&gt;15,"U19",IF(E3150&gt;13,"U15",IF(E3150&gt;11,"U13",IF(E3150&gt;0,"U11",0)))))</f>
        <v>0</v>
      </c>
      <c r="E3150" s="113">
        <f>IFERROR(IF(Table10[[#This Row],[Year]]&gt;0,$E$1-Table10[[#This Row],[Year]],0),"")</f>
        <v>0</v>
      </c>
    </row>
    <row r="3151" spans="1:5">
      <c r="A3151" s="18">
        <v>4149</v>
      </c>
      <c r="B3151" s="186" t="s">
        <v>3297</v>
      </c>
      <c r="C3151" s="17" t="s">
        <v>145</v>
      </c>
      <c r="D3151" s="113">
        <f>IF(Table10[[#This Row],[Current Age]]&gt;19,"Men's",IF(E3151&gt;15,"U19",IF(E3151&gt;13,"U15",IF(E3151&gt;11,"U13",IF(E3151&gt;0,"U11",0)))))</f>
        <v>0</v>
      </c>
      <c r="E3151" s="113">
        <f>IFERROR(IF(Table10[[#This Row],[Year]]&gt;0,$E$1-Table10[[#This Row],[Year]],0),"")</f>
        <v>0</v>
      </c>
    </row>
    <row r="3152" spans="1:5">
      <c r="A3152" s="178">
        <v>4150</v>
      </c>
      <c r="B3152" s="185" t="s">
        <v>3298</v>
      </c>
      <c r="C3152" s="179" t="s">
        <v>101</v>
      </c>
      <c r="D3152" s="113">
        <f>IF(Table10[[#This Row],[Current Age]]&gt;19,"Men's",IF(E3152&gt;15,"U19",IF(E3152&gt;13,"U15",IF(E3152&gt;11,"U13",IF(E3152&gt;0,"U11",0)))))</f>
        <v>0</v>
      </c>
      <c r="E3152" s="113">
        <f>IFERROR(IF(Table10[[#This Row],[Year]]&gt;0,$E$1-Table10[[#This Row],[Year]],0),"")</f>
        <v>0</v>
      </c>
    </row>
    <row r="3153" spans="1:5">
      <c r="A3153" s="18">
        <v>4151</v>
      </c>
      <c r="B3153" s="186" t="s">
        <v>3299</v>
      </c>
      <c r="C3153" s="17" t="s">
        <v>101</v>
      </c>
      <c r="D3153" s="113">
        <f>IF(Table10[[#This Row],[Current Age]]&gt;19,"Men's",IF(E3153&gt;15,"U19",IF(E3153&gt;13,"U15",IF(E3153&gt;11,"U13",IF(E3153&gt;0,"U11",0)))))</f>
        <v>0</v>
      </c>
      <c r="E3153" s="113">
        <f>IFERROR(IF(Table10[[#This Row],[Year]]&gt;0,$E$1-Table10[[#This Row],[Year]],0),"")</f>
        <v>0</v>
      </c>
    </row>
    <row r="3154" spans="1:5">
      <c r="A3154" s="178">
        <v>4152</v>
      </c>
      <c r="B3154" s="185" t="s">
        <v>3300</v>
      </c>
      <c r="C3154" s="179" t="s">
        <v>145</v>
      </c>
      <c r="D3154" s="113">
        <f>IF(Table10[[#This Row],[Current Age]]&gt;19,"Men's",IF(E3154&gt;15,"U19",IF(E3154&gt;13,"U15",IF(E3154&gt;11,"U13",IF(E3154&gt;0,"U11",0)))))</f>
        <v>0</v>
      </c>
      <c r="E3154" s="113">
        <f>IFERROR(IF(Table10[[#This Row],[Year]]&gt;0,$E$1-Table10[[#This Row],[Year]],0),"")</f>
        <v>0</v>
      </c>
    </row>
    <row r="3155" spans="1:5">
      <c r="A3155" s="18">
        <v>4153</v>
      </c>
      <c r="B3155" s="186" t="s">
        <v>3301</v>
      </c>
      <c r="C3155" s="17" t="s">
        <v>101</v>
      </c>
      <c r="D3155" s="113">
        <f>IF(Table10[[#This Row],[Current Age]]&gt;19,"Men's",IF(E3155&gt;15,"U19",IF(E3155&gt;13,"U15",IF(E3155&gt;11,"U13",IF(E3155&gt;0,"U11",0)))))</f>
        <v>0</v>
      </c>
      <c r="E3155" s="113">
        <f>IFERROR(IF(Table10[[#This Row],[Year]]&gt;0,$E$1-Table10[[#This Row],[Year]],0),"")</f>
        <v>0</v>
      </c>
    </row>
    <row r="3156" spans="1:5">
      <c r="A3156" s="178">
        <v>4154</v>
      </c>
      <c r="B3156" s="185" t="s">
        <v>3302</v>
      </c>
      <c r="C3156" s="218" t="s">
        <v>101</v>
      </c>
      <c r="D3156" s="113">
        <f>IF(Table10[[#This Row],[Current Age]]&gt;19,"Men's",IF(E3156&gt;15,"U19",IF(E3156&gt;13,"U15",IF(E3156&gt;11,"U13",IF(E3156&gt;0,"U11",0)))))</f>
        <v>0</v>
      </c>
      <c r="E3156" s="113">
        <f>IFERROR(IF(Table10[[#This Row],[Year]]&gt;0,$E$1-Table10[[#This Row],[Year]],0),"")</f>
        <v>0</v>
      </c>
    </row>
    <row r="3157" spans="1:5">
      <c r="A3157" s="18">
        <v>4155</v>
      </c>
      <c r="B3157" s="186" t="s">
        <v>3303</v>
      </c>
      <c r="C3157" s="188" t="s">
        <v>101</v>
      </c>
      <c r="D3157" s="113">
        <f>IF(Table10[[#This Row],[Current Age]]&gt;19,"Men's",IF(E3157&gt;15,"U19",IF(E3157&gt;13,"U15",IF(E3157&gt;11,"U13",IF(E3157&gt;0,"U11",0)))))</f>
        <v>0</v>
      </c>
      <c r="E3157" s="113">
        <f>IFERROR(IF(Table10[[#This Row],[Year]]&gt;0,$E$1-Table10[[#This Row],[Year]],0),"")</f>
        <v>0</v>
      </c>
    </row>
    <row r="3158" spans="1:5">
      <c r="A3158" s="178">
        <v>4156</v>
      </c>
      <c r="B3158" s="185" t="s">
        <v>3304</v>
      </c>
      <c r="C3158" s="218" t="s">
        <v>101</v>
      </c>
      <c r="D3158" s="113">
        <f>IF(Table10[[#This Row],[Current Age]]&gt;19,"Men's",IF(E3158&gt;15,"U19",IF(E3158&gt;13,"U15",IF(E3158&gt;11,"U13",IF(E3158&gt;0,"U11",0)))))</f>
        <v>0</v>
      </c>
      <c r="E3158" s="113">
        <f>IFERROR(IF(Table10[[#This Row],[Year]]&gt;0,$E$1-Table10[[#This Row],[Year]],0),"")</f>
        <v>0</v>
      </c>
    </row>
    <row r="3159" spans="1:5">
      <c r="A3159" s="18">
        <v>4157</v>
      </c>
      <c r="B3159" s="186" t="s">
        <v>3305</v>
      </c>
      <c r="C3159" s="188" t="s">
        <v>101</v>
      </c>
      <c r="D3159" s="113">
        <f>IF(Table10[[#This Row],[Current Age]]&gt;19,"Men's",IF(E3159&gt;15,"U19",IF(E3159&gt;13,"U15",IF(E3159&gt;11,"U13",IF(E3159&gt;0,"U11",0)))))</f>
        <v>0</v>
      </c>
      <c r="E3159" s="113">
        <f>IFERROR(IF(Table10[[#This Row],[Year]]&gt;0,$E$1-Table10[[#This Row],[Year]],0),"")</f>
        <v>0</v>
      </c>
    </row>
    <row r="3160" spans="1:5">
      <c r="A3160" s="178">
        <v>4158</v>
      </c>
      <c r="B3160" s="185" t="s">
        <v>3306</v>
      </c>
      <c r="C3160" s="218" t="s">
        <v>101</v>
      </c>
      <c r="D3160" s="113">
        <f>IF(Table10[[#This Row],[Current Age]]&gt;19,"Men's",IF(E3160&gt;15,"U19",IF(E3160&gt;13,"U15",IF(E3160&gt;11,"U13",IF(E3160&gt;0,"U11",0)))))</f>
        <v>0</v>
      </c>
      <c r="E3160" s="113">
        <f>IFERROR(IF(Table10[[#This Row],[Year]]&gt;0,$E$1-Table10[[#This Row],[Year]],0),"")</f>
        <v>0</v>
      </c>
    </row>
    <row r="3161" spans="1:5">
      <c r="A3161" s="18">
        <v>4159</v>
      </c>
      <c r="B3161" s="186" t="s">
        <v>3307</v>
      </c>
      <c r="C3161" s="188" t="s">
        <v>101</v>
      </c>
      <c r="D3161" s="113">
        <f>IF(Table10[[#This Row],[Current Age]]&gt;19,"Men's",IF(E3161&gt;15,"U19",IF(E3161&gt;13,"U15",IF(E3161&gt;11,"U13",IF(E3161&gt;0,"U11",0)))))</f>
        <v>0</v>
      </c>
      <c r="E3161" s="113">
        <f>IFERROR(IF(Table10[[#This Row],[Year]]&gt;0,$E$1-Table10[[#This Row],[Year]],0),"")</f>
        <v>0</v>
      </c>
    </row>
    <row r="3162" spans="1:5">
      <c r="A3162" s="178">
        <v>4160</v>
      </c>
      <c r="B3162" s="185" t="s">
        <v>3308</v>
      </c>
      <c r="C3162" s="218" t="s">
        <v>101</v>
      </c>
      <c r="D3162" s="113">
        <f>IF(Table10[[#This Row],[Current Age]]&gt;19,"Men's",IF(E3162&gt;15,"U19",IF(E3162&gt;13,"U15",IF(E3162&gt;11,"U13",IF(E3162&gt;0,"U11",0)))))</f>
        <v>0</v>
      </c>
      <c r="E3162" s="113">
        <f>IFERROR(IF(Table10[[#This Row],[Year]]&gt;0,$E$1-Table10[[#This Row],[Year]],0),"")</f>
        <v>0</v>
      </c>
    </row>
    <row r="3163" spans="1:5">
      <c r="A3163" s="18">
        <v>4161</v>
      </c>
      <c r="B3163" s="186" t="s">
        <v>3309</v>
      </c>
      <c r="C3163" s="188" t="s">
        <v>101</v>
      </c>
      <c r="D3163" s="113">
        <f>IF(Table10[[#This Row],[Current Age]]&gt;19,"Men's",IF(E3163&gt;15,"U19",IF(E3163&gt;13,"U15",IF(E3163&gt;11,"U13",IF(E3163&gt;0,"U11",0)))))</f>
        <v>0</v>
      </c>
      <c r="E3163" s="113">
        <f>IFERROR(IF(Table10[[#This Row],[Year]]&gt;0,$E$1-Table10[[#This Row],[Year]],0),"")</f>
        <v>0</v>
      </c>
    </row>
    <row r="3164" spans="1:5">
      <c r="A3164" s="178">
        <v>4162</v>
      </c>
      <c r="B3164" s="185" t="s">
        <v>3310</v>
      </c>
      <c r="C3164" s="218" t="s">
        <v>101</v>
      </c>
      <c r="D3164" s="113">
        <f>IF(Table10[[#This Row],[Current Age]]&gt;19,"Men's",IF(E3164&gt;15,"U19",IF(E3164&gt;13,"U15",IF(E3164&gt;11,"U13",IF(E3164&gt;0,"U11",0)))))</f>
        <v>0</v>
      </c>
      <c r="E3164" s="113">
        <f>IFERROR(IF(Table10[[#This Row],[Year]]&gt;0,$E$1-Table10[[#This Row],[Year]],0),"")</f>
        <v>0</v>
      </c>
    </row>
    <row r="3165" spans="1:5">
      <c r="A3165" s="18">
        <v>4163</v>
      </c>
      <c r="B3165" s="186" t="s">
        <v>3311</v>
      </c>
      <c r="C3165" s="188" t="s">
        <v>101</v>
      </c>
      <c r="D3165" s="113">
        <f>IF(Table10[[#This Row],[Current Age]]&gt;19,"Men's",IF(E3165&gt;15,"U19",IF(E3165&gt;13,"U15",IF(E3165&gt;11,"U13",IF(E3165&gt;0,"U11",0)))))</f>
        <v>0</v>
      </c>
      <c r="E3165" s="113">
        <f>IFERROR(IF(Table10[[#This Row],[Year]]&gt;0,$E$1-Table10[[#This Row],[Year]],0),"")</f>
        <v>0</v>
      </c>
    </row>
    <row r="3166" spans="1:5">
      <c r="A3166" s="178">
        <v>4164</v>
      </c>
      <c r="B3166" s="185" t="s">
        <v>3312</v>
      </c>
      <c r="C3166" s="218" t="s">
        <v>101</v>
      </c>
      <c r="D3166" s="113">
        <f>IF(Table10[[#This Row],[Current Age]]&gt;19,"Men's",IF(E3166&gt;15,"U19",IF(E3166&gt;13,"U15",IF(E3166&gt;11,"U13",IF(E3166&gt;0,"U11",0)))))</f>
        <v>0</v>
      </c>
      <c r="E3166" s="113">
        <f>IFERROR(IF(Table10[[#This Row],[Year]]&gt;0,$E$1-Table10[[#This Row],[Year]],0),"")</f>
        <v>0</v>
      </c>
    </row>
    <row r="3167" spans="1:5">
      <c r="A3167" s="18">
        <v>4165</v>
      </c>
      <c r="B3167" s="186" t="s">
        <v>3313</v>
      </c>
      <c r="C3167" s="188" t="s">
        <v>101</v>
      </c>
      <c r="D3167" s="113">
        <f>IF(Table10[[#This Row],[Current Age]]&gt;19,"Men's",IF(E3167&gt;15,"U19",IF(E3167&gt;13,"U15",IF(E3167&gt;11,"U13",IF(E3167&gt;0,"U11",0)))))</f>
        <v>0</v>
      </c>
      <c r="E3167" s="113">
        <f>IFERROR(IF(Table10[[#This Row],[Year]]&gt;0,$E$1-Table10[[#This Row],[Year]],0),"")</f>
        <v>0</v>
      </c>
    </row>
    <row r="3168" spans="1:5">
      <c r="A3168" s="178">
        <v>4166</v>
      </c>
      <c r="B3168" s="185" t="s">
        <v>3314</v>
      </c>
      <c r="C3168" s="218" t="s">
        <v>101</v>
      </c>
      <c r="D3168" s="113">
        <f>IF(Table10[[#This Row],[Current Age]]&gt;19,"Men's",IF(E3168&gt;15,"U19",IF(E3168&gt;13,"U15",IF(E3168&gt;11,"U13",IF(E3168&gt;0,"U11",0)))))</f>
        <v>0</v>
      </c>
      <c r="E3168" s="113">
        <f>IFERROR(IF(Table10[[#This Row],[Year]]&gt;0,$E$1-Table10[[#This Row],[Year]],0),"")</f>
        <v>0</v>
      </c>
    </row>
    <row r="3169" spans="1:5">
      <c r="A3169" s="18">
        <v>4167</v>
      </c>
      <c r="B3169" s="186" t="s">
        <v>3315</v>
      </c>
      <c r="C3169" s="188" t="s">
        <v>101</v>
      </c>
      <c r="D3169" s="113">
        <f>IF(Table10[[#This Row],[Current Age]]&gt;19,"Men's",IF(E3169&gt;15,"U19",IF(E3169&gt;13,"U15",IF(E3169&gt;11,"U13",IF(E3169&gt;0,"U11",0)))))</f>
        <v>0</v>
      </c>
      <c r="E3169" s="113">
        <f>IFERROR(IF(Table10[[#This Row],[Year]]&gt;0,$E$1-Table10[[#This Row],[Year]],0),"")</f>
        <v>0</v>
      </c>
    </row>
    <row r="3170" spans="1:5">
      <c r="A3170" s="178">
        <v>4168</v>
      </c>
      <c r="B3170" s="185" t="s">
        <v>3316</v>
      </c>
      <c r="C3170" s="218" t="s">
        <v>101</v>
      </c>
      <c r="D3170" s="113">
        <f>IF(Table10[[#This Row],[Current Age]]&gt;19,"Men's",IF(E3170&gt;15,"U19",IF(E3170&gt;13,"U15",IF(E3170&gt;11,"U13",IF(E3170&gt;0,"U11",0)))))</f>
        <v>0</v>
      </c>
      <c r="E3170" s="113">
        <f>IFERROR(IF(Table10[[#This Row],[Year]]&gt;0,$E$1-Table10[[#This Row],[Year]],0),"")</f>
        <v>0</v>
      </c>
    </row>
    <row r="3171" spans="1:5">
      <c r="A3171" s="18">
        <v>4169</v>
      </c>
      <c r="B3171" s="186" t="s">
        <v>3317</v>
      </c>
      <c r="C3171" s="188" t="s">
        <v>101</v>
      </c>
      <c r="D3171" s="113">
        <f>IF(Table10[[#This Row],[Current Age]]&gt;19,"Men's",IF(E3171&gt;15,"U19",IF(E3171&gt;13,"U15",IF(E3171&gt;11,"U13",IF(E3171&gt;0,"U11",0)))))</f>
        <v>0</v>
      </c>
      <c r="E3171" s="113">
        <f>IFERROR(IF(Table10[[#This Row],[Year]]&gt;0,$E$1-Table10[[#This Row],[Year]],0),"")</f>
        <v>0</v>
      </c>
    </row>
    <row r="3172" spans="1:5">
      <c r="A3172" s="178">
        <v>4170</v>
      </c>
      <c r="B3172" s="185" t="s">
        <v>3318</v>
      </c>
      <c r="C3172" s="218" t="s">
        <v>101</v>
      </c>
      <c r="D3172" s="113">
        <f>IF(Table10[[#This Row],[Current Age]]&gt;19,"Men's",IF(E3172&gt;15,"U19",IF(E3172&gt;13,"U15",IF(E3172&gt;11,"U13",IF(E3172&gt;0,"U11",0)))))</f>
        <v>0</v>
      </c>
      <c r="E3172" s="113">
        <f>IFERROR(IF(Table10[[#This Row],[Year]]&gt;0,$E$1-Table10[[#This Row],[Year]],0),"")</f>
        <v>0</v>
      </c>
    </row>
    <row r="3173" spans="1:5">
      <c r="A3173" s="18">
        <v>4171</v>
      </c>
      <c r="B3173" s="186" t="s">
        <v>3319</v>
      </c>
      <c r="C3173" s="188" t="s">
        <v>101</v>
      </c>
      <c r="D3173" s="113">
        <f>IF(Table10[[#This Row],[Current Age]]&gt;19,"Men's",IF(E3173&gt;15,"U19",IF(E3173&gt;13,"U15",IF(E3173&gt;11,"U13",IF(E3173&gt;0,"U11",0)))))</f>
        <v>0</v>
      </c>
      <c r="E3173" s="113">
        <f>IFERROR(IF(Table10[[#This Row],[Year]]&gt;0,$E$1-Table10[[#This Row],[Year]],0),"")</f>
        <v>0</v>
      </c>
    </row>
    <row r="3174" spans="1:5">
      <c r="A3174" s="178">
        <v>4172</v>
      </c>
      <c r="B3174" s="185" t="s">
        <v>3320</v>
      </c>
      <c r="C3174" s="218" t="s">
        <v>101</v>
      </c>
      <c r="D3174" s="113">
        <f>IF(Table10[[#This Row],[Current Age]]&gt;19,"Men's",IF(E3174&gt;15,"U19",IF(E3174&gt;13,"U15",IF(E3174&gt;11,"U13",IF(E3174&gt;0,"U11",0)))))</f>
        <v>0</v>
      </c>
      <c r="E3174" s="113">
        <f>IFERROR(IF(Table10[[#This Row],[Year]]&gt;0,$E$1-Table10[[#This Row],[Year]],0),"")</f>
        <v>0</v>
      </c>
    </row>
    <row r="3175" spans="1:5">
      <c r="A3175" s="18">
        <v>4173</v>
      </c>
      <c r="B3175" s="186" t="s">
        <v>3321</v>
      </c>
      <c r="C3175" s="188" t="s">
        <v>101</v>
      </c>
      <c r="D3175" s="113">
        <f>IF(Table10[[#This Row],[Current Age]]&gt;19,"Men's",IF(E3175&gt;15,"U19",IF(E3175&gt;13,"U15",IF(E3175&gt;11,"U13",IF(E3175&gt;0,"U11",0)))))</f>
        <v>0</v>
      </c>
      <c r="E3175" s="113">
        <f>IFERROR(IF(Table10[[#This Row],[Year]]&gt;0,$E$1-Table10[[#This Row],[Year]],0),"")</f>
        <v>0</v>
      </c>
    </row>
    <row r="3176" spans="1:5">
      <c r="A3176" s="178">
        <v>4174</v>
      </c>
      <c r="B3176" s="185" t="s">
        <v>3322</v>
      </c>
      <c r="C3176" s="218" t="s">
        <v>101</v>
      </c>
      <c r="D3176" s="113">
        <f>IF(Table10[[#This Row],[Current Age]]&gt;19,"Men's",IF(E3176&gt;15,"U19",IF(E3176&gt;13,"U15",IF(E3176&gt;11,"U13",IF(E3176&gt;0,"U11",0)))))</f>
        <v>0</v>
      </c>
      <c r="E3176" s="113">
        <f>IFERROR(IF(Table10[[#This Row],[Year]]&gt;0,$E$1-Table10[[#This Row],[Year]],0),"")</f>
        <v>0</v>
      </c>
    </row>
    <row r="3177" spans="1:5">
      <c r="A3177" s="18">
        <v>4175</v>
      </c>
      <c r="B3177" s="186" t="s">
        <v>3323</v>
      </c>
      <c r="C3177" s="188" t="s">
        <v>101</v>
      </c>
      <c r="D3177" s="113">
        <f>IF(Table10[[#This Row],[Current Age]]&gt;19,"Men's",IF(E3177&gt;15,"U19",IF(E3177&gt;13,"U15",IF(E3177&gt;11,"U13",IF(E3177&gt;0,"U11",0)))))</f>
        <v>0</v>
      </c>
      <c r="E3177" s="113">
        <f>IFERROR(IF(Table10[[#This Row],[Year]]&gt;0,$E$1-Table10[[#This Row],[Year]],0),"")</f>
        <v>0</v>
      </c>
    </row>
    <row r="3178" spans="1:5">
      <c r="A3178" s="178">
        <v>4176</v>
      </c>
      <c r="B3178" s="185" t="s">
        <v>3324</v>
      </c>
      <c r="C3178" s="218" t="s">
        <v>101</v>
      </c>
      <c r="D3178" s="113">
        <f>IF(Table10[[#This Row],[Current Age]]&gt;19,"Men's",IF(E3178&gt;15,"U19",IF(E3178&gt;13,"U15",IF(E3178&gt;11,"U13",IF(E3178&gt;0,"U11",0)))))</f>
        <v>0</v>
      </c>
      <c r="E3178" s="113">
        <f>IFERROR(IF(Table10[[#This Row],[Year]]&gt;0,$E$1-Table10[[#This Row],[Year]],0),"")</f>
        <v>0</v>
      </c>
    </row>
    <row r="3179" spans="1:5">
      <c r="A3179" s="18">
        <v>4177</v>
      </c>
      <c r="B3179" s="186" t="s">
        <v>3325</v>
      </c>
      <c r="C3179" s="188" t="s">
        <v>101</v>
      </c>
      <c r="D3179" s="113">
        <f>IF(Table10[[#This Row],[Current Age]]&gt;19,"Men's",IF(E3179&gt;15,"U19",IF(E3179&gt;13,"U15",IF(E3179&gt;11,"U13",IF(E3179&gt;0,"U11",0)))))</f>
        <v>0</v>
      </c>
      <c r="E3179" s="113">
        <f>IFERROR(IF(Table10[[#This Row],[Year]]&gt;0,$E$1-Table10[[#This Row],[Year]],0),"")</f>
        <v>0</v>
      </c>
    </row>
    <row r="3180" spans="1:5">
      <c r="A3180" s="178">
        <v>4178</v>
      </c>
      <c r="B3180" s="185" t="s">
        <v>3326</v>
      </c>
      <c r="C3180" s="218" t="s">
        <v>101</v>
      </c>
      <c r="D3180" s="113">
        <f>IF(Table10[[#This Row],[Current Age]]&gt;19,"Men's",IF(E3180&gt;15,"U19",IF(E3180&gt;13,"U15",IF(E3180&gt;11,"U13",IF(E3180&gt;0,"U11",0)))))</f>
        <v>0</v>
      </c>
      <c r="E3180" s="113">
        <f>IFERROR(IF(Table10[[#This Row],[Year]]&gt;0,$E$1-Table10[[#This Row],[Year]],0),"")</f>
        <v>0</v>
      </c>
    </row>
    <row r="3181" spans="1:5">
      <c r="A3181" s="18">
        <v>4179</v>
      </c>
      <c r="B3181" s="186" t="s">
        <v>3327</v>
      </c>
      <c r="C3181" s="188" t="s">
        <v>101</v>
      </c>
      <c r="D3181" s="113">
        <f>IF(Table10[[#This Row],[Current Age]]&gt;19,"Men's",IF(E3181&gt;15,"U19",IF(E3181&gt;13,"U15",IF(E3181&gt;11,"U13",IF(E3181&gt;0,"U11",0)))))</f>
        <v>0</v>
      </c>
      <c r="E3181" s="113">
        <f>IFERROR(IF(Table10[[#This Row],[Year]]&gt;0,$E$1-Table10[[#This Row],[Year]],0),"")</f>
        <v>0</v>
      </c>
    </row>
    <row r="3182" spans="1:5">
      <c r="A3182" s="178">
        <v>4180</v>
      </c>
      <c r="B3182" s="185" t="s">
        <v>3328</v>
      </c>
      <c r="C3182" s="218" t="s">
        <v>101</v>
      </c>
      <c r="D3182" s="113">
        <f>IF(Table10[[#This Row],[Current Age]]&gt;19,"Men's",IF(E3182&gt;15,"U19",IF(E3182&gt;13,"U15",IF(E3182&gt;11,"U13",IF(E3182&gt;0,"U11",0)))))</f>
        <v>0</v>
      </c>
      <c r="E3182" s="113">
        <f>IFERROR(IF(Table10[[#This Row],[Year]]&gt;0,$E$1-Table10[[#This Row],[Year]],0),"")</f>
        <v>0</v>
      </c>
    </row>
    <row r="3183" spans="1:5">
      <c r="A3183" s="18">
        <v>4181</v>
      </c>
      <c r="B3183" s="186" t="s">
        <v>3329</v>
      </c>
      <c r="C3183" s="188" t="s">
        <v>101</v>
      </c>
      <c r="D3183" s="113">
        <f>IF(Table10[[#This Row],[Current Age]]&gt;19,"Men's",IF(E3183&gt;15,"U19",IF(E3183&gt;13,"U15",IF(E3183&gt;11,"U13",IF(E3183&gt;0,"U11",0)))))</f>
        <v>0</v>
      </c>
      <c r="E3183" s="113">
        <f>IFERROR(IF(Table10[[#This Row],[Year]]&gt;0,$E$1-Table10[[#This Row],[Year]],0),"")</f>
        <v>0</v>
      </c>
    </row>
    <row r="3184" spans="1:5">
      <c r="A3184" s="178">
        <v>4182</v>
      </c>
      <c r="B3184" s="185" t="s">
        <v>3330</v>
      </c>
      <c r="C3184" s="218" t="s">
        <v>101</v>
      </c>
      <c r="D3184" s="113">
        <f>IF(Table10[[#This Row],[Current Age]]&gt;19,"Men's",IF(E3184&gt;15,"U19",IF(E3184&gt;13,"U15",IF(E3184&gt;11,"U13",IF(E3184&gt;0,"U11",0)))))</f>
        <v>0</v>
      </c>
      <c r="E3184" s="113">
        <f>IFERROR(IF(Table10[[#This Row],[Year]]&gt;0,$E$1-Table10[[#This Row],[Year]],0),"")</f>
        <v>0</v>
      </c>
    </row>
    <row r="3185" spans="1:8">
      <c r="A3185" s="219">
        <v>4183</v>
      </c>
      <c r="B3185" s="212" t="s">
        <v>3331</v>
      </c>
      <c r="C3185" s="188" t="s">
        <v>101</v>
      </c>
      <c r="D3185" s="113" t="str">
        <f>IF(Table10[[#This Row],[Current Age]]&gt;19,"Men's",IF(E3185&gt;15,"U19",IF(E3185&gt;13,"U15",IF(E3185&gt;11,"U13",IF(E3185&gt;0,"U11",0)))))</f>
        <v>Men's</v>
      </c>
      <c r="E3185" s="113">
        <f>IFERROR(IF(Table10[[#This Row],[Year]]&gt;0,$E$1-Table10[[#This Row],[Year]],0),"")</f>
        <v>37</v>
      </c>
      <c r="F3185" s="113">
        <v>1988</v>
      </c>
      <c r="G3185" s="113">
        <v>2</v>
      </c>
      <c r="H3185" s="113">
        <v>22</v>
      </c>
    </row>
    <row r="3186" spans="1:8">
      <c r="A3186" s="220">
        <v>4184</v>
      </c>
      <c r="B3186" s="211" t="s">
        <v>3332</v>
      </c>
      <c r="C3186" s="218" t="s">
        <v>101</v>
      </c>
      <c r="D3186" s="113" t="str">
        <f>IF(Table10[[#This Row],[Current Age]]&gt;19,"Men's",IF(E3186&gt;15,"U19",IF(E3186&gt;13,"U15",IF(E3186&gt;11,"U13",IF(E3186&gt;0,"U11",0)))))</f>
        <v>Men's</v>
      </c>
      <c r="E3186" s="113">
        <f>IFERROR(IF(Table10[[#This Row],[Year]]&gt;0,$E$1-Table10[[#This Row],[Year]],0),"")</f>
        <v>38</v>
      </c>
      <c r="F3186" s="113">
        <v>1987</v>
      </c>
      <c r="G3186" s="113">
        <v>6</v>
      </c>
      <c r="H3186" s="113">
        <v>23</v>
      </c>
    </row>
    <row r="3187" spans="1:8">
      <c r="A3187" s="219">
        <v>4185</v>
      </c>
      <c r="B3187" s="212" t="s">
        <v>3333</v>
      </c>
      <c r="C3187" s="188" t="s">
        <v>101</v>
      </c>
      <c r="D3187" s="113" t="str">
        <f>IF(Table10[[#This Row],[Current Age]]&gt;19,"Men's",IF(E3187&gt;15,"U19",IF(E3187&gt;13,"U15",IF(E3187&gt;11,"U13",IF(E3187&gt;0,"U11",0)))))</f>
        <v>Men's</v>
      </c>
      <c r="E3187" s="113">
        <f>IFERROR(IF(Table10[[#This Row],[Year]]&gt;0,$E$1-Table10[[#This Row],[Year]],0),"")</f>
        <v>47</v>
      </c>
      <c r="F3187" s="113">
        <v>1978</v>
      </c>
      <c r="G3187" s="113">
        <v>11</v>
      </c>
      <c r="H3187" s="113">
        <v>17</v>
      </c>
    </row>
    <row r="3188" spans="1:8">
      <c r="A3188" s="220">
        <v>4186</v>
      </c>
      <c r="B3188" s="211" t="s">
        <v>3334</v>
      </c>
      <c r="C3188" s="218" t="s">
        <v>101</v>
      </c>
      <c r="D3188" s="113" t="str">
        <f>IF(Table10[[#This Row],[Current Age]]&gt;19,"Men's",IF(E3188&gt;15,"U19",IF(E3188&gt;13,"U15",IF(E3188&gt;11,"U13",IF(E3188&gt;0,"U11",0)))))</f>
        <v>Men's</v>
      </c>
      <c r="E3188" s="113">
        <f>IFERROR(IF(Table10[[#This Row],[Year]]&gt;0,$E$1-Table10[[#This Row],[Year]],0),"")</f>
        <v>30</v>
      </c>
      <c r="F3188" s="113">
        <v>1995</v>
      </c>
      <c r="G3188" s="113">
        <v>1</v>
      </c>
      <c r="H3188" s="113">
        <v>7</v>
      </c>
    </row>
    <row r="3189" spans="1:8">
      <c r="A3189" s="219">
        <v>4187</v>
      </c>
      <c r="B3189" s="212" t="s">
        <v>3335</v>
      </c>
      <c r="C3189" s="188" t="s">
        <v>101</v>
      </c>
      <c r="D3189" s="113" t="str">
        <f>IF(Table10[[#This Row],[Current Age]]&gt;19,"Men's",IF(E3189&gt;15,"U19",IF(E3189&gt;13,"U15",IF(E3189&gt;11,"U13",IF(E3189&gt;0,"U11",0)))))</f>
        <v>Men's</v>
      </c>
      <c r="E3189" s="113">
        <f>IFERROR(IF(Table10[[#This Row],[Year]]&gt;0,$E$1-Table10[[#This Row],[Year]],0),"")</f>
        <v>50</v>
      </c>
      <c r="F3189" s="113">
        <v>1975</v>
      </c>
      <c r="G3189" s="113">
        <v>10</v>
      </c>
      <c r="H3189" s="113">
        <v>30</v>
      </c>
    </row>
    <row r="3190" spans="1:8">
      <c r="A3190" s="220">
        <v>4188</v>
      </c>
      <c r="B3190" s="211" t="s">
        <v>3336</v>
      </c>
      <c r="C3190" s="218" t="s">
        <v>101</v>
      </c>
      <c r="D3190" s="113" t="str">
        <f>IF(Table10[[#This Row],[Current Age]]&gt;19,"Men's",IF(E3190&gt;15,"U19",IF(E3190&gt;13,"U15",IF(E3190&gt;11,"U13",IF(E3190&gt;0,"U11",0)))))</f>
        <v>Men's</v>
      </c>
      <c r="E3190" s="113">
        <f>IFERROR(IF(Table10[[#This Row],[Year]]&gt;0,$E$1-Table10[[#This Row],[Year]],0),"")</f>
        <v>60</v>
      </c>
      <c r="F3190" s="113">
        <v>1965</v>
      </c>
      <c r="G3190" s="113">
        <v>1</v>
      </c>
      <c r="H3190" s="113">
        <v>16</v>
      </c>
    </row>
    <row r="3191" spans="1:8">
      <c r="A3191" s="219">
        <v>4189</v>
      </c>
      <c r="B3191" s="212" t="s">
        <v>3337</v>
      </c>
      <c r="C3191" s="188" t="s">
        <v>101</v>
      </c>
      <c r="D3191" s="113" t="str">
        <f>IF(Table10[[#This Row],[Current Age]]&gt;19,"Men's",IF(E3191&gt;15,"U19",IF(E3191&gt;13,"U15",IF(E3191&gt;11,"U13",IF(E3191&gt;0,"U11",0)))))</f>
        <v>Men's</v>
      </c>
      <c r="E3191" s="113">
        <f>IFERROR(IF(Table10[[#This Row],[Year]]&gt;0,$E$1-Table10[[#This Row],[Year]],0),"")</f>
        <v>44</v>
      </c>
      <c r="F3191" s="113">
        <v>1981</v>
      </c>
      <c r="G3191" s="113">
        <v>7</v>
      </c>
      <c r="H3191" s="113">
        <v>21</v>
      </c>
    </row>
    <row r="3192" spans="1:8">
      <c r="A3192" s="220">
        <v>4190</v>
      </c>
      <c r="B3192" s="211" t="s">
        <v>3338</v>
      </c>
      <c r="C3192" s="218" t="s">
        <v>101</v>
      </c>
      <c r="D3192" s="113" t="str">
        <f>IF(Table10[[#This Row],[Current Age]]&gt;19,"Men's",IF(E3192&gt;15,"U19",IF(E3192&gt;13,"U15",IF(E3192&gt;11,"U13",IF(E3192&gt;0,"U11",0)))))</f>
        <v>Men's</v>
      </c>
      <c r="E3192" s="113">
        <f>IFERROR(IF(Table10[[#This Row],[Year]]&gt;0,$E$1-Table10[[#This Row],[Year]],0),"")</f>
        <v>39</v>
      </c>
      <c r="F3192" s="113">
        <v>1986</v>
      </c>
      <c r="G3192" s="113">
        <v>5</v>
      </c>
      <c r="H3192" s="113">
        <v>28</v>
      </c>
    </row>
    <row r="3193" spans="1:8">
      <c r="A3193" s="219">
        <v>4191</v>
      </c>
      <c r="B3193" s="212" t="s">
        <v>3339</v>
      </c>
      <c r="C3193" s="188" t="s">
        <v>101</v>
      </c>
      <c r="D3193" s="113" t="str">
        <f>IF(Table10[[#This Row],[Current Age]]&gt;19,"Men's",IF(E3193&gt;15,"U19",IF(E3193&gt;13,"U15",IF(E3193&gt;11,"U13",IF(E3193&gt;0,"U11",0)))))</f>
        <v>Men's</v>
      </c>
      <c r="E3193" s="113">
        <f>IFERROR(IF(Table10[[#This Row],[Year]]&gt;0,$E$1-Table10[[#This Row],[Year]],0),"")</f>
        <v>30</v>
      </c>
      <c r="F3193" s="113">
        <v>1995</v>
      </c>
      <c r="G3193" s="113">
        <v>7</v>
      </c>
      <c r="H3193" s="113">
        <v>11</v>
      </c>
    </row>
    <row r="3194" spans="1:8">
      <c r="A3194" s="220">
        <v>4192</v>
      </c>
      <c r="B3194" s="211" t="s">
        <v>3340</v>
      </c>
      <c r="C3194" s="218" t="s">
        <v>101</v>
      </c>
      <c r="D3194" s="113" t="str">
        <f>IF(Table10[[#This Row],[Current Age]]&gt;19,"Men's",IF(E3194&gt;15,"U19",IF(E3194&gt;13,"U15",IF(E3194&gt;11,"U13",IF(E3194&gt;0,"U11",0)))))</f>
        <v>Men's</v>
      </c>
      <c r="E3194" s="113">
        <f>IFERROR(IF(Table10[[#This Row],[Year]]&gt;0,$E$1-Table10[[#This Row],[Year]],0),"")</f>
        <v>34</v>
      </c>
      <c r="F3194" s="113">
        <v>1991</v>
      </c>
      <c r="G3194" s="113">
        <v>4</v>
      </c>
      <c r="H3194" s="113">
        <v>6</v>
      </c>
    </row>
    <row r="3195" spans="1:8">
      <c r="A3195" s="219">
        <v>4193</v>
      </c>
      <c r="B3195" s="212" t="s">
        <v>3341</v>
      </c>
      <c r="C3195" s="188" t="s">
        <v>101</v>
      </c>
      <c r="D3195" s="113" t="str">
        <f>IF(Table10[[#This Row],[Current Age]]&gt;19,"Men's",IF(E3195&gt;15,"U19",IF(E3195&gt;13,"U15",IF(E3195&gt;11,"U13",IF(E3195&gt;0,"U11",0)))))</f>
        <v>Men's</v>
      </c>
      <c r="E3195" s="113">
        <f>IFERROR(IF(Table10[[#This Row],[Year]]&gt;0,$E$1-Table10[[#This Row],[Year]],0),"")</f>
        <v>38</v>
      </c>
      <c r="F3195" s="113">
        <v>1987</v>
      </c>
      <c r="G3195" s="113">
        <v>1</v>
      </c>
      <c r="H3195" s="113">
        <v>18</v>
      </c>
    </row>
    <row r="3196" spans="1:8">
      <c r="A3196" s="220">
        <v>4194</v>
      </c>
      <c r="B3196" s="211" t="s">
        <v>3342</v>
      </c>
      <c r="C3196" s="218" t="s">
        <v>101</v>
      </c>
      <c r="D3196" s="113" t="str">
        <f>IF(Table10[[#This Row],[Current Age]]&gt;19,"Men's",IF(E3196&gt;15,"U19",IF(E3196&gt;13,"U15",IF(E3196&gt;11,"U13",IF(E3196&gt;0,"U11",0)))))</f>
        <v>Men's</v>
      </c>
      <c r="E3196" s="113">
        <f>IFERROR(IF(Table10[[#This Row],[Year]]&gt;0,$E$1-Table10[[#This Row],[Year]],0),"")</f>
        <v>53</v>
      </c>
      <c r="F3196" s="113">
        <v>1972</v>
      </c>
      <c r="G3196" s="113">
        <v>2</v>
      </c>
      <c r="H3196" s="113">
        <v>11</v>
      </c>
    </row>
    <row r="3197" spans="1:8">
      <c r="A3197" s="219">
        <v>4195</v>
      </c>
      <c r="B3197" s="212" t="s">
        <v>3343</v>
      </c>
      <c r="C3197" s="188" t="s">
        <v>101</v>
      </c>
      <c r="D3197" s="113" t="str">
        <f>IF(Table10[[#This Row],[Current Age]]&gt;19,"Men's",IF(E3197&gt;15,"U19",IF(E3197&gt;13,"U15",IF(E3197&gt;11,"U13",IF(E3197&gt;0,"U11",0)))))</f>
        <v>U11</v>
      </c>
      <c r="E3197" s="113">
        <f>IFERROR(IF(Table10[[#This Row],[Year]]&gt;0,$E$1-Table10[[#This Row],[Year]],0),"")</f>
        <v>8</v>
      </c>
      <c r="F3197" s="113">
        <v>2017</v>
      </c>
      <c r="G3197" s="113">
        <v>6</v>
      </c>
      <c r="H3197" s="113">
        <v>23</v>
      </c>
    </row>
    <row r="3198" spans="1:8">
      <c r="A3198" s="220">
        <v>4196</v>
      </c>
      <c r="B3198" s="211" t="s">
        <v>3344</v>
      </c>
      <c r="C3198" s="218" t="s">
        <v>101</v>
      </c>
      <c r="D3198" s="113" t="str">
        <f>IF(Table10[[#This Row],[Current Age]]&gt;19,"Men's",IF(E3198&gt;15,"U19",IF(E3198&gt;13,"U15",IF(E3198&gt;11,"U13",IF(E3198&gt;0,"U11",0)))))</f>
        <v>U13</v>
      </c>
      <c r="E3198" s="113">
        <f>IFERROR(IF(Table10[[#This Row],[Year]]&gt;0,$E$1-Table10[[#This Row],[Year]],0),"")</f>
        <v>13</v>
      </c>
      <c r="F3198" s="113">
        <v>2012</v>
      </c>
      <c r="G3198" s="113">
        <v>10</v>
      </c>
      <c r="H3198" s="113">
        <v>1</v>
      </c>
    </row>
    <row r="3199" spans="1:8">
      <c r="A3199" s="219">
        <v>4197</v>
      </c>
      <c r="B3199" s="212" t="s">
        <v>3345</v>
      </c>
      <c r="C3199" s="188" t="s">
        <v>101</v>
      </c>
      <c r="D3199" s="113" t="str">
        <f>IF(Table10[[#This Row],[Current Age]]&gt;19,"Men's",IF(E3199&gt;15,"U19",IF(E3199&gt;13,"U15",IF(E3199&gt;11,"U13",IF(E3199&gt;0,"U11",0)))))</f>
        <v>U15</v>
      </c>
      <c r="E3199" s="113">
        <f>IFERROR(IF(Table10[[#This Row],[Year]]&gt;0,$E$1-Table10[[#This Row],[Year]],0),"")</f>
        <v>14</v>
      </c>
      <c r="F3199" s="113">
        <v>2011</v>
      </c>
      <c r="G3199" s="113">
        <v>10</v>
      </c>
      <c r="H3199" s="113">
        <v>1</v>
      </c>
    </row>
    <row r="3200" spans="1:8">
      <c r="A3200" s="221">
        <v>4198</v>
      </c>
      <c r="B3200" s="222" t="s">
        <v>3346</v>
      </c>
      <c r="C3200" s="179" t="s">
        <v>17</v>
      </c>
      <c r="D3200" s="113">
        <f>IF(Table10[[#This Row],[Current Age]]&gt;19,"Men's",IF(E3200&gt;15,"U19",IF(E3200&gt;13,"U15",IF(E3200&gt;11,"U13",IF(E3200&gt;0,"U11",0)))))</f>
        <v>0</v>
      </c>
      <c r="E3200" s="113">
        <f>IFERROR(IF(Table10[[#This Row],[Year]]&gt;0,$E$1-Table10[[#This Row],[Year]],0),"")</f>
        <v>0</v>
      </c>
    </row>
    <row r="3201" spans="1:8">
      <c r="A3201" s="223">
        <v>4199</v>
      </c>
      <c r="B3201" s="203" t="s">
        <v>3347</v>
      </c>
      <c r="C3201" s="17" t="s">
        <v>17</v>
      </c>
      <c r="D3201" s="113">
        <f>IF(Table10[[#This Row],[Current Age]]&gt;19,"Men's",IF(E3201&gt;15,"U19",IF(E3201&gt;13,"U15",IF(E3201&gt;11,"U13",IF(E3201&gt;0,"U11",0)))))</f>
        <v>0</v>
      </c>
      <c r="E3201" s="113">
        <f>IFERROR(IF(Table10[[#This Row],[Year]]&gt;0,$E$1-Table10[[#This Row],[Year]],0),"")</f>
        <v>0</v>
      </c>
    </row>
    <row r="3202" spans="1:8">
      <c r="A3202" s="221">
        <v>4200</v>
      </c>
      <c r="B3202" s="204" t="s">
        <v>3348</v>
      </c>
      <c r="C3202" s="179" t="s">
        <v>17</v>
      </c>
      <c r="D3202" s="113">
        <f>IF(Table10[[#This Row],[Current Age]]&gt;19,"Men's",IF(E3202&gt;15,"U19",IF(E3202&gt;13,"U15",IF(E3202&gt;11,"U13",IF(E3202&gt;0,"U11",0)))))</f>
        <v>0</v>
      </c>
      <c r="E3202" s="113">
        <f>IFERROR(IF(Table10[[#This Row],[Year]]&gt;0,$E$1-Table10[[#This Row],[Year]],0),"")</f>
        <v>0</v>
      </c>
    </row>
    <row r="3203" spans="1:8">
      <c r="A3203" s="18">
        <v>4201</v>
      </c>
      <c r="B3203" s="186" t="s">
        <v>3349</v>
      </c>
      <c r="C3203" s="17" t="s">
        <v>154</v>
      </c>
      <c r="D3203" s="113" t="str">
        <f>IF(Table10[[#This Row],[Current Age]]&gt;19,"Men's",IF(E3203&gt;15,"U19",IF(E3203&gt;13,"U15",IF(E3203&gt;11,"U13",IF(E3203&gt;0,"U11",0)))))</f>
        <v>Men's</v>
      </c>
      <c r="E3203" s="113">
        <f>IFERROR(IF(Table10[[#This Row],[Year]]&gt;0,$E$1-Table10[[#This Row],[Year]],0),"")</f>
        <v>23</v>
      </c>
      <c r="F3203" s="113">
        <v>2002</v>
      </c>
      <c r="G3203" s="113">
        <v>9</v>
      </c>
      <c r="H3203" s="113">
        <v>20</v>
      </c>
    </row>
    <row r="3204" spans="1:8">
      <c r="A3204" s="178">
        <v>4202</v>
      </c>
      <c r="B3204" s="224" t="s">
        <v>3350</v>
      </c>
      <c r="C3204" s="179" t="s">
        <v>3209</v>
      </c>
      <c r="D3204" s="113">
        <f>IF(Table10[[#This Row],[Current Age]]&gt;19,"Men's",IF(E3204&gt;15,"U19",IF(E3204&gt;13,"U15",IF(E3204&gt;11,"U13",IF(E3204&gt;0,"U11",0)))))</f>
        <v>0</v>
      </c>
      <c r="E3204" s="113">
        <f>IFERROR(IF(Table10[[#This Row],[Year]]&gt;0,$E$1-Table10[[#This Row],[Year]],0),"")</f>
        <v>0</v>
      </c>
    </row>
    <row r="3205" spans="1:8">
      <c r="A3205" s="18">
        <v>4203</v>
      </c>
      <c r="B3205" s="186" t="s">
        <v>3351</v>
      </c>
      <c r="C3205" s="17" t="s">
        <v>154</v>
      </c>
      <c r="D3205" s="113">
        <f>IF(Table10[[#This Row],[Current Age]]&gt;19,"Men's",IF(E3205&gt;15,"U19",IF(E3205&gt;13,"U15",IF(E3205&gt;11,"U13",IF(E3205&gt;0,"U11",0)))))</f>
        <v>0</v>
      </c>
      <c r="E3205" s="113">
        <f>IFERROR(IF(Table10[[#This Row],[Year]]&gt;0,$E$1-Table10[[#This Row],[Year]],0),"")</f>
        <v>0</v>
      </c>
    </row>
    <row r="3206" spans="1:8">
      <c r="A3206" s="178">
        <v>4204</v>
      </c>
      <c r="B3206" s="185" t="s">
        <v>3352</v>
      </c>
      <c r="C3206" s="179" t="s">
        <v>154</v>
      </c>
      <c r="D3206" s="113" t="str">
        <f>IF(Table10[[#This Row],[Current Age]]&gt;19,"Men's",IF(E3206&gt;15,"U19",IF(E3206&gt;13,"U15",IF(E3206&gt;11,"U13",IF(E3206&gt;0,"U11",0)))))</f>
        <v>Men's</v>
      </c>
      <c r="E3206" s="113">
        <f>IFERROR(IF(Table10[[#This Row],[Year]]&gt;0,$E$1-Table10[[#This Row],[Year]],0),"")</f>
        <v>25</v>
      </c>
      <c r="F3206" s="113">
        <v>2000</v>
      </c>
      <c r="G3206" s="113">
        <v>6</v>
      </c>
      <c r="H3206" s="113">
        <v>14</v>
      </c>
    </row>
    <row r="3207" spans="1:8">
      <c r="A3207" s="18">
        <v>4205</v>
      </c>
      <c r="B3207" s="186" t="s">
        <v>3353</v>
      </c>
      <c r="C3207" s="17" t="s">
        <v>154</v>
      </c>
      <c r="D3207" s="113" t="str">
        <f>IF(Table10[[#This Row],[Current Age]]&gt;19,"Men's",IF(E3207&gt;15,"U19",IF(E3207&gt;13,"U15",IF(E3207&gt;11,"U13",IF(E3207&gt;0,"U11",0)))))</f>
        <v>Men's</v>
      </c>
      <c r="E3207" s="113">
        <f>IFERROR(IF(Table10[[#This Row],[Year]]&gt;0,$E$1-Table10[[#This Row],[Year]],0),"")</f>
        <v>24</v>
      </c>
      <c r="F3207" s="113">
        <v>2001</v>
      </c>
      <c r="G3207" s="113">
        <v>5</v>
      </c>
      <c r="H3207" s="113">
        <v>3</v>
      </c>
    </row>
    <row r="3208" spans="1:8">
      <c r="A3208" s="178">
        <v>4206</v>
      </c>
      <c r="B3208" s="185" t="s">
        <v>3354</v>
      </c>
      <c r="C3208" s="179" t="s">
        <v>154</v>
      </c>
      <c r="D3208" s="113">
        <f>IF(Table10[[#This Row],[Current Age]]&gt;19,"Men's",IF(E3208&gt;15,"U19",IF(E3208&gt;13,"U15",IF(E3208&gt;11,"U13",IF(E3208&gt;0,"U11",0)))))</f>
        <v>0</v>
      </c>
      <c r="E3208" s="113">
        <f>IFERROR(IF(Table10[[#This Row],[Year]]&gt;0,$E$1-Table10[[#This Row],[Year]],0),"")</f>
        <v>0</v>
      </c>
    </row>
    <row r="3209" spans="1:8">
      <c r="A3209" s="18">
        <v>4207</v>
      </c>
      <c r="B3209" s="186" t="s">
        <v>3355</v>
      </c>
      <c r="C3209" s="17" t="s">
        <v>154</v>
      </c>
      <c r="D3209" s="113" t="str">
        <f>IF(Table10[[#This Row],[Current Age]]&gt;19,"Men's",IF(E3209&gt;15,"U19",IF(E3209&gt;13,"U15",IF(E3209&gt;11,"U13",IF(E3209&gt;0,"U11",0)))))</f>
        <v>Men's</v>
      </c>
      <c r="E3209" s="113">
        <f>IFERROR(IF(Table10[[#This Row],[Year]]&gt;0,$E$1-Table10[[#This Row],[Year]],0),"")</f>
        <v>25</v>
      </c>
      <c r="F3209" s="113">
        <v>2000</v>
      </c>
      <c r="G3209" s="113">
        <v>3</v>
      </c>
      <c r="H3209" s="113">
        <v>8</v>
      </c>
    </row>
    <row r="3210" spans="1:8">
      <c r="A3210" s="178">
        <v>4208</v>
      </c>
      <c r="B3210" s="185" t="s">
        <v>3356</v>
      </c>
      <c r="C3210" s="179" t="s">
        <v>154</v>
      </c>
      <c r="D3210" s="113" t="str">
        <f>IF(Table10[[#This Row],[Current Age]]&gt;19,"Men's",IF(E3210&gt;15,"U19",IF(E3210&gt;13,"U15",IF(E3210&gt;11,"U13",IF(E3210&gt;0,"U11",0)))))</f>
        <v>Men's</v>
      </c>
      <c r="E3210" s="113">
        <f>IFERROR(IF(Table10[[#This Row],[Year]]&gt;0,$E$1-Table10[[#This Row],[Year]],0),"")</f>
        <v>45</v>
      </c>
      <c r="F3210" s="113">
        <v>1980</v>
      </c>
      <c r="G3210" s="113">
        <v>1</v>
      </c>
      <c r="H3210" s="113">
        <v>1</v>
      </c>
    </row>
    <row r="3211" spans="1:8">
      <c r="A3211" s="18">
        <v>4209</v>
      </c>
      <c r="B3211" s="186" t="s">
        <v>3357</v>
      </c>
      <c r="C3211" s="17" t="s">
        <v>160</v>
      </c>
      <c r="D3211" s="113" t="str">
        <f>IF(Table10[[#This Row],[Current Age]]&gt;19,"Men's",IF(E3211&gt;15,"U19",IF(E3211&gt;13,"U15",IF(E3211&gt;11,"U13",IF(E3211&gt;0,"U11",0)))))</f>
        <v>Men's</v>
      </c>
      <c r="E3211" s="113" t="str">
        <f>IFERROR(IF([8]!Table10[[#This Row],[Year]]&gt;0,$E$1-[8]!Table10[[#This Row],[Year]],0),"")</f>
        <v/>
      </c>
      <c r="F3211" s="113">
        <v>1996</v>
      </c>
      <c r="G3211" s="113">
        <v>6</v>
      </c>
      <c r="H3211" s="113">
        <v>5</v>
      </c>
    </row>
    <row r="3212" spans="1:8">
      <c r="A3212" s="178">
        <v>4210</v>
      </c>
      <c r="B3212" s="185" t="s">
        <v>3358</v>
      </c>
      <c r="C3212" s="179" t="s">
        <v>160</v>
      </c>
      <c r="D3212" s="113" t="str">
        <f>IF(Table10[[#This Row],[Current Age]]&gt;19,"Men's",IF(E3212&gt;15,"U19",IF(E3212&gt;13,"U15",IF(E3212&gt;11,"U13",IF(E3212&gt;0,"U11",0)))))</f>
        <v>Men's</v>
      </c>
      <c r="E3212" s="113" t="str">
        <f>IFERROR(IF([8]!Table10[[#This Row],[Year]]&gt;0,$E$1-[8]!Table10[[#This Row],[Year]],0),"")</f>
        <v/>
      </c>
    </row>
    <row r="3213" spans="1:8">
      <c r="A3213" s="18">
        <v>4211</v>
      </c>
      <c r="B3213" s="186" t="s">
        <v>3359</v>
      </c>
      <c r="C3213" s="17" t="s">
        <v>160</v>
      </c>
      <c r="D3213" s="113" t="str">
        <f>IF(Table10[[#This Row],[Current Age]]&gt;19,"Men's",IF(E3213&gt;15,"U19",IF(E3213&gt;13,"U15",IF(E3213&gt;11,"U13",IF(E3213&gt;0,"U11",0)))))</f>
        <v>Men's</v>
      </c>
      <c r="E3213" s="113" t="str">
        <f>IFERROR(IF([8]!Table10[[#This Row],[Year]]&gt;0,$E$1-[8]!Table10[[#This Row],[Year]],0),"")</f>
        <v/>
      </c>
      <c r="F3213" s="113">
        <v>2012</v>
      </c>
      <c r="G3213" s="113">
        <v>8</v>
      </c>
      <c r="H3213" s="113">
        <v>12</v>
      </c>
    </row>
    <row r="3214" spans="1:8">
      <c r="A3214" s="178">
        <v>4212</v>
      </c>
      <c r="B3214" s="185" t="s">
        <v>3360</v>
      </c>
      <c r="C3214" s="179" t="s">
        <v>160</v>
      </c>
      <c r="D3214" s="113" t="str">
        <f>IF(Table10[[#This Row],[Current Age]]&gt;19,"Men's",IF(E3214&gt;15,"U19",IF(E3214&gt;13,"U15",IF(E3214&gt;11,"U13",IF(E3214&gt;0,"U11",0)))))</f>
        <v>Men's</v>
      </c>
      <c r="E3214" s="113" t="str">
        <f>IFERROR(IF([8]!Table10[[#This Row],[Year]]&gt;0,$E$1-[8]!Table10[[#This Row],[Year]],0),"")</f>
        <v/>
      </c>
    </row>
    <row r="3215" spans="1:8">
      <c r="A3215" s="18">
        <v>4213</v>
      </c>
      <c r="B3215" s="186" t="s">
        <v>3361</v>
      </c>
      <c r="C3215" s="17" t="s">
        <v>160</v>
      </c>
      <c r="D3215" s="113" t="str">
        <f>IF(Table10[[#This Row],[Current Age]]&gt;19,"Men's",IF(E3215&gt;15,"U19",IF(E3215&gt;13,"U15",IF(E3215&gt;11,"U13",IF(E3215&gt;0,"U11",0)))))</f>
        <v>Men's</v>
      </c>
      <c r="E3215" s="113" t="str">
        <f>IFERROR(IF([8]!Table10[[#This Row],[Year]]&gt;0,$E$1-[8]!Table10[[#This Row],[Year]],0),"")</f>
        <v/>
      </c>
      <c r="F3215" s="113">
        <v>2011</v>
      </c>
      <c r="G3215" s="113">
        <v>8</v>
      </c>
      <c r="H3215" s="113">
        <v>3</v>
      </c>
    </row>
    <row r="3216" spans="1:8">
      <c r="A3216" s="178">
        <v>4214</v>
      </c>
      <c r="B3216" s="185" t="s">
        <v>3362</v>
      </c>
      <c r="C3216" s="179" t="s">
        <v>160</v>
      </c>
      <c r="D3216" s="113" t="str">
        <f>IF(Table10[[#This Row],[Current Age]]&gt;19,"Men's",IF(E3216&gt;15,"U19",IF(E3216&gt;13,"U15",IF(E3216&gt;11,"U13",IF(E3216&gt;0,"U11",0)))))</f>
        <v>Men's</v>
      </c>
      <c r="E3216" s="113" t="str">
        <f>IFERROR(IF([8]!Table10[[#This Row],[Year]]&gt;0,$E$1-[8]!Table10[[#This Row],[Year]],0),"")</f>
        <v/>
      </c>
      <c r="F3216" s="113">
        <v>2011</v>
      </c>
      <c r="G3216" s="113">
        <v>6</v>
      </c>
      <c r="H3216" s="113">
        <v>7</v>
      </c>
    </row>
    <row r="3217" spans="1:8">
      <c r="A3217" s="18">
        <v>4215</v>
      </c>
      <c r="B3217" s="186" t="s">
        <v>3363</v>
      </c>
      <c r="C3217" s="17" t="s">
        <v>160</v>
      </c>
      <c r="D3217" s="113" t="str">
        <f>IF(Table10[[#This Row],[Current Age]]&gt;19,"Men's",IF(E3217&gt;15,"U19",IF(E3217&gt;13,"U15",IF(E3217&gt;11,"U13",IF(E3217&gt;0,"U11",0)))))</f>
        <v>Men's</v>
      </c>
      <c r="E3217" s="113" t="str">
        <f>IFERROR(IF([8]!Table10[[#This Row],[Year]]&gt;0,$E$1-[8]!Table10[[#This Row],[Year]],0),"")</f>
        <v/>
      </c>
      <c r="F3217" s="113">
        <v>2007</v>
      </c>
      <c r="G3217" s="113">
        <v>9</v>
      </c>
      <c r="H3217" s="113">
        <v>28</v>
      </c>
    </row>
    <row r="3218" spans="1:8">
      <c r="A3218" s="178">
        <v>4216</v>
      </c>
      <c r="B3218" s="185" t="s">
        <v>3364</v>
      </c>
      <c r="C3218" s="179" t="s">
        <v>160</v>
      </c>
      <c r="D3218" s="113" t="str">
        <f>IF(Table10[[#This Row],[Current Age]]&gt;19,"Men's",IF(E3218&gt;15,"U19",IF(E3218&gt;13,"U15",IF(E3218&gt;11,"U13",IF(E3218&gt;0,"U11",0)))))</f>
        <v>Men's</v>
      </c>
      <c r="E3218" s="113" t="str">
        <f>IFERROR(IF([8]!Table10[[#This Row],[Year]]&gt;0,$E$1-[8]!Table10[[#This Row],[Year]],0),"")</f>
        <v/>
      </c>
      <c r="F3218" s="113">
        <v>2007</v>
      </c>
      <c r="G3218" s="113">
        <v>12</v>
      </c>
      <c r="H3218" s="113">
        <v>27</v>
      </c>
    </row>
    <row r="3219" spans="1:8">
      <c r="A3219" s="18">
        <v>4217</v>
      </c>
      <c r="B3219" s="186" t="s">
        <v>3365</v>
      </c>
      <c r="C3219" s="17" t="s">
        <v>160</v>
      </c>
      <c r="D3219" s="113" t="str">
        <f>IF(Table10[[#This Row],[Current Age]]&gt;19,"Men's",IF(E3219&gt;15,"U19",IF(E3219&gt;13,"U15",IF(E3219&gt;11,"U13",IF(E3219&gt;0,"U11",0)))))</f>
        <v>Men's</v>
      </c>
      <c r="E3219" s="113" t="str">
        <f>IFERROR(IF([8]!Table10[[#This Row],[Year]]&gt;0,$E$1-[8]!Table10[[#This Row],[Year]],0),"")</f>
        <v/>
      </c>
      <c r="F3219" s="113">
        <v>2007</v>
      </c>
      <c r="G3219" s="113">
        <v>12</v>
      </c>
      <c r="H3219" s="113">
        <v>9</v>
      </c>
    </row>
    <row r="3220" spans="1:8">
      <c r="A3220" s="178">
        <v>4218</v>
      </c>
      <c r="B3220" s="185" t="s">
        <v>3366</v>
      </c>
      <c r="C3220" s="179" t="s">
        <v>160</v>
      </c>
      <c r="D3220" s="113" t="str">
        <f>IF(Table10[[#This Row],[Current Age]]&gt;19,"Men's",IF(E3220&gt;15,"U19",IF(E3220&gt;13,"U15",IF(E3220&gt;11,"U13",IF(E3220&gt;0,"U11",0)))))</f>
        <v>Men's</v>
      </c>
      <c r="E3220" s="113" t="str">
        <f>IFERROR(IF([8]!Table10[[#This Row],[Year]]&gt;0,$E$1-[8]!Table10[[#This Row],[Year]],0),"")</f>
        <v/>
      </c>
      <c r="F3220" s="113">
        <v>2008</v>
      </c>
      <c r="G3220" s="113">
        <v>6</v>
      </c>
      <c r="H3220" s="113">
        <v>7</v>
      </c>
    </row>
    <row r="3221" spans="1:8">
      <c r="A3221" s="18">
        <v>4219</v>
      </c>
      <c r="B3221" s="186" t="s">
        <v>3367</v>
      </c>
      <c r="C3221" s="17" t="s">
        <v>160</v>
      </c>
      <c r="D3221" s="113" t="str">
        <f>IF(Table10[[#This Row],[Current Age]]&gt;19,"Men's",IF(E3221&gt;15,"U19",IF(E3221&gt;13,"U15",IF(E3221&gt;11,"U13",IF(E3221&gt;0,"U11",0)))))</f>
        <v>Men's</v>
      </c>
      <c r="E3221" s="113" t="str">
        <f>IFERROR(IF([8]!Table10[[#This Row],[Year]]&gt;0,$E$1-[8]!Table10[[#This Row],[Year]],0),"")</f>
        <v/>
      </c>
    </row>
    <row r="3222" spans="1:8">
      <c r="A3222" s="178">
        <v>4220</v>
      </c>
      <c r="B3222" s="185" t="s">
        <v>3368</v>
      </c>
      <c r="C3222" s="179" t="s">
        <v>160</v>
      </c>
      <c r="D3222" s="113" t="str">
        <f>IF(Table10[[#This Row],[Current Age]]&gt;19,"Men's",IF(E3222&gt;15,"U19",IF(E3222&gt;13,"U15",IF(E3222&gt;11,"U13",IF(E3222&gt;0,"U11",0)))))</f>
        <v>Men's</v>
      </c>
      <c r="E3222" s="113" t="str">
        <f>IFERROR(IF([8]!Table10[[#This Row],[Year]]&gt;0,$E$1-[8]!Table10[[#This Row],[Year]],0),"")</f>
        <v/>
      </c>
      <c r="F3222" s="113">
        <v>2007</v>
      </c>
      <c r="G3222" s="113">
        <v>7</v>
      </c>
      <c r="H3222" s="113">
        <v>30</v>
      </c>
    </row>
    <row r="3223" spans="1:8">
      <c r="A3223" s="18">
        <v>4221</v>
      </c>
      <c r="B3223" s="186" t="s">
        <v>3369</v>
      </c>
      <c r="C3223" s="17" t="s">
        <v>160</v>
      </c>
      <c r="D3223" s="113" t="str">
        <f>IF(Table10[[#This Row],[Current Age]]&gt;19,"Men's",IF(E3223&gt;15,"U19",IF(E3223&gt;13,"U15",IF(E3223&gt;11,"U13",IF(E3223&gt;0,"U11",0)))))</f>
        <v>Men's</v>
      </c>
      <c r="E3223" s="113" t="str">
        <f>IFERROR(IF([8]!Table10[[#This Row],[Year]]&gt;0,$E$1-[8]!Table10[[#This Row],[Year]],0),"")</f>
        <v/>
      </c>
      <c r="F3223" s="113">
        <v>1995</v>
      </c>
      <c r="G3223" s="113">
        <v>10</v>
      </c>
      <c r="H3223" s="113">
        <v>28</v>
      </c>
    </row>
    <row r="3224" spans="1:8">
      <c r="A3224" s="178">
        <v>4222</v>
      </c>
      <c r="B3224" s="185" t="s">
        <v>3370</v>
      </c>
      <c r="C3224" s="179" t="s">
        <v>160</v>
      </c>
      <c r="D3224" s="113" t="str">
        <f>IF(Table10[[#This Row],[Current Age]]&gt;19,"Men's",IF(E3224&gt;15,"U19",IF(E3224&gt;13,"U15",IF(E3224&gt;11,"U13",IF(E3224&gt;0,"U11",0)))))</f>
        <v>Men's</v>
      </c>
      <c r="E3224" s="113" t="str">
        <f>IFERROR(IF([8]!Table10[[#This Row],[Year]]&gt;0,$E$1-[8]!Table10[[#This Row],[Year]],0),"")</f>
        <v/>
      </c>
      <c r="F3224" s="113">
        <v>2009</v>
      </c>
      <c r="G3224" s="113">
        <v>3</v>
      </c>
      <c r="H3224" s="113">
        <v>6</v>
      </c>
    </row>
    <row r="3225" spans="1:8">
      <c r="A3225" s="18">
        <v>4223</v>
      </c>
      <c r="B3225" s="186" t="s">
        <v>3371</v>
      </c>
      <c r="C3225" s="17" t="s">
        <v>160</v>
      </c>
      <c r="D3225" s="113" t="str">
        <f>IF(Table10[[#This Row],[Current Age]]&gt;19,"Men's",IF(E3225&gt;15,"U19",IF(E3225&gt;13,"U15",IF(E3225&gt;11,"U13",IF(E3225&gt;0,"U11",0)))))</f>
        <v>Men's</v>
      </c>
      <c r="E3225" s="113" t="str">
        <f>IFERROR(IF([8]!Table10[[#This Row],[Year]]&gt;0,$E$1-[8]!Table10[[#This Row],[Year]],0),"")</f>
        <v/>
      </c>
      <c r="F3225" s="113">
        <v>2015</v>
      </c>
      <c r="G3225" s="113">
        <v>4</v>
      </c>
      <c r="H3225" s="113">
        <v>1</v>
      </c>
    </row>
    <row r="3226" spans="1:8">
      <c r="A3226" s="178">
        <v>4224</v>
      </c>
      <c r="B3226" s="185" t="s">
        <v>3372</v>
      </c>
      <c r="C3226" s="179" t="s">
        <v>160</v>
      </c>
      <c r="D3226" s="113" t="str">
        <f>IF(Table10[[#This Row],[Current Age]]&gt;19,"Men's",IF(E3226&gt;15,"U19",IF(E3226&gt;13,"U15",IF(E3226&gt;11,"U13",IF(E3226&gt;0,"U11",0)))))</f>
        <v>Men's</v>
      </c>
      <c r="E3226" s="113" t="str">
        <f>IFERROR(IF([8]!Table10[[#This Row],[Year]]&gt;0,$E$1-[8]!Table10[[#This Row],[Year]],0),"")</f>
        <v/>
      </c>
      <c r="F3226" s="113">
        <v>2013</v>
      </c>
      <c r="G3226" s="113">
        <v>10</v>
      </c>
      <c r="H3226" s="113">
        <v>18</v>
      </c>
    </row>
    <row r="3227" spans="1:8">
      <c r="A3227" s="18">
        <v>4225</v>
      </c>
      <c r="B3227" s="186" t="s">
        <v>3373</v>
      </c>
      <c r="C3227" s="17" t="s">
        <v>160</v>
      </c>
      <c r="D3227" s="113" t="str">
        <f>IF(Table10[[#This Row],[Current Age]]&gt;19,"Men's",IF(E3227&gt;15,"U19",IF(E3227&gt;13,"U15",IF(E3227&gt;11,"U13",IF(E3227&gt;0,"U11",0)))))</f>
        <v>Men's</v>
      </c>
      <c r="E3227" s="113" t="str">
        <f>IFERROR(IF([8]!Table10[[#This Row],[Year]]&gt;0,$E$1-[8]!Table10[[#This Row],[Year]],0),"")</f>
        <v/>
      </c>
    </row>
    <row r="3228" spans="1:8">
      <c r="A3228" s="178">
        <v>4226</v>
      </c>
      <c r="B3228" s="204" t="s">
        <v>3374</v>
      </c>
      <c r="C3228" s="179" t="s">
        <v>17</v>
      </c>
      <c r="D3228" s="113">
        <f>IF(Table10[[#This Row],[Current Age]]&gt;19,"Men's",IF(E3228&gt;15,"U19",IF(E3228&gt;13,"U15",IF(E3228&gt;11,"U13",IF(E3228&gt;0,"U11",0)))))</f>
        <v>0</v>
      </c>
      <c r="E3228" s="113">
        <f>IFERROR(IF(Table10[[#This Row],[Year]]&gt;0,$E$1-Table10[[#This Row],[Year]],0),"")</f>
        <v>0</v>
      </c>
    </row>
    <row r="3229" spans="1:8">
      <c r="A3229" s="18">
        <v>4227</v>
      </c>
      <c r="B3229" s="203" t="s">
        <v>3375</v>
      </c>
      <c r="C3229" s="17" t="s">
        <v>17</v>
      </c>
      <c r="D3229" s="113">
        <f>IF(Table10[[#This Row],[Current Age]]&gt;19,"Men's",IF(E3229&gt;15,"U19",IF(E3229&gt;13,"U15",IF(E3229&gt;11,"U13",IF(E3229&gt;0,"U11",0)))))</f>
        <v>0</v>
      </c>
      <c r="E3229" s="113">
        <f>IFERROR(IF(Table10[[#This Row],[Year]]&gt;0,$E$1-Table10[[#This Row],[Year]],0),"")</f>
        <v>0</v>
      </c>
    </row>
    <row r="3230" spans="1:8">
      <c r="A3230" s="178">
        <v>4228</v>
      </c>
      <c r="B3230" s="204" t="s">
        <v>3376</v>
      </c>
      <c r="C3230" s="179" t="s">
        <v>17</v>
      </c>
      <c r="D3230" s="113">
        <f>IF(Table10[[#This Row],[Current Age]]&gt;19,"Men's",IF(E3230&gt;15,"U19",IF(E3230&gt;13,"U15",IF(E3230&gt;11,"U13",IF(E3230&gt;0,"U11",0)))))</f>
        <v>0</v>
      </c>
      <c r="E3230" s="113">
        <f>IFERROR(IF(Table10[[#This Row],[Year]]&gt;0,$E$1-Table10[[#This Row],[Year]],0),"")</f>
        <v>0</v>
      </c>
    </row>
    <row r="3231" spans="1:8">
      <c r="A3231" s="18">
        <v>4229</v>
      </c>
      <c r="B3231" s="203" t="s">
        <v>3377</v>
      </c>
      <c r="C3231" s="17" t="s">
        <v>17</v>
      </c>
      <c r="D3231" s="113">
        <f>IF(Table10[[#This Row],[Current Age]]&gt;19,"Men's",IF(E3231&gt;15,"U19",IF(E3231&gt;13,"U15",IF(E3231&gt;11,"U13",IF(E3231&gt;0,"U11",0)))))</f>
        <v>0</v>
      </c>
      <c r="E3231" s="113">
        <f>IFERROR(IF(Table10[[#This Row],[Year]]&gt;0,$E$1-Table10[[#This Row],[Year]],0),"")</f>
        <v>0</v>
      </c>
    </row>
    <row r="3232" spans="1:8">
      <c r="A3232" s="178">
        <v>4230</v>
      </c>
      <c r="B3232" s="204" t="s">
        <v>3378</v>
      </c>
      <c r="C3232" s="179" t="s">
        <v>17</v>
      </c>
      <c r="D3232" s="113">
        <f>IF(Table10[[#This Row],[Current Age]]&gt;19,"Men's",IF(E3232&gt;15,"U19",IF(E3232&gt;13,"U15",IF(E3232&gt;11,"U13",IF(E3232&gt;0,"U11",0)))))</f>
        <v>0</v>
      </c>
      <c r="E3232" s="113">
        <f>IFERROR(IF(Table10[[#This Row],[Year]]&gt;0,$E$1-Table10[[#This Row],[Year]],0),"")</f>
        <v>0</v>
      </c>
    </row>
    <row r="3233" spans="1:8">
      <c r="A3233" s="18">
        <v>4231</v>
      </c>
      <c r="B3233" s="203" t="s">
        <v>3379</v>
      </c>
      <c r="C3233" s="17" t="s">
        <v>17</v>
      </c>
      <c r="D3233" s="113">
        <f>IF(Table10[[#This Row],[Current Age]]&gt;19,"Men's",IF(E3233&gt;15,"U19",IF(E3233&gt;13,"U15",IF(E3233&gt;11,"U13",IF(E3233&gt;0,"U11",0)))))</f>
        <v>0</v>
      </c>
      <c r="E3233" s="113">
        <f>IFERROR(IF(Table10[[#This Row],[Year]]&gt;0,$E$1-Table10[[#This Row],[Year]],0),"")</f>
        <v>0</v>
      </c>
    </row>
    <row r="3234" spans="1:8">
      <c r="A3234" s="178">
        <v>4232</v>
      </c>
      <c r="B3234" s="204" t="s">
        <v>3380</v>
      </c>
      <c r="C3234" s="179" t="s">
        <v>17</v>
      </c>
      <c r="D3234" s="113">
        <f>IF(Table10[[#This Row],[Current Age]]&gt;19,"Men's",IF(E3234&gt;15,"U19",IF(E3234&gt;13,"U15",IF(E3234&gt;11,"U13",IF(E3234&gt;0,"U11",0)))))</f>
        <v>0</v>
      </c>
      <c r="E3234" s="113">
        <f>IFERROR(IF(Table10[[#This Row],[Year]]&gt;0,$E$1-Table10[[#This Row],[Year]],0),"")</f>
        <v>0</v>
      </c>
    </row>
    <row r="3235" spans="1:8">
      <c r="A3235" s="18">
        <v>4233</v>
      </c>
      <c r="B3235" s="203" t="s">
        <v>3381</v>
      </c>
      <c r="C3235" s="17" t="s">
        <v>17</v>
      </c>
      <c r="D3235" s="113">
        <f>IF(Table10[[#This Row],[Current Age]]&gt;19,"Men's",IF(E3235&gt;15,"U19",IF(E3235&gt;13,"U15",IF(E3235&gt;11,"U13",IF(E3235&gt;0,"U11",0)))))</f>
        <v>0</v>
      </c>
      <c r="E3235" s="113">
        <f>IFERROR(IF(Table10[[#This Row],[Year]]&gt;0,$E$1-Table10[[#This Row],[Year]],0),"")</f>
        <v>0</v>
      </c>
    </row>
    <row r="3236" spans="1:8">
      <c r="A3236" s="178">
        <v>4234</v>
      </c>
      <c r="B3236" s="204" t="s">
        <v>3382</v>
      </c>
      <c r="C3236" s="179" t="s">
        <v>17</v>
      </c>
      <c r="D3236" s="113">
        <f>IF(Table10[[#This Row],[Current Age]]&gt;19,"Men's",IF(E3236&gt;15,"U19",IF(E3236&gt;13,"U15",IF(E3236&gt;11,"U13",IF(E3236&gt;0,"U11",0)))))</f>
        <v>0</v>
      </c>
      <c r="E3236" s="113">
        <f>IFERROR(IF(Table10[[#This Row],[Year]]&gt;0,$E$1-Table10[[#This Row],[Year]],0),"")</f>
        <v>0</v>
      </c>
    </row>
    <row r="3237" spans="1:8">
      <c r="A3237" s="18">
        <v>4235</v>
      </c>
      <c r="B3237" s="203" t="s">
        <v>3383</v>
      </c>
      <c r="C3237" s="17" t="s">
        <v>17</v>
      </c>
      <c r="D3237" s="113">
        <f>IF(Table10[[#This Row],[Current Age]]&gt;19,"Men's",IF(E3237&gt;15,"U19",IF(E3237&gt;13,"U15",IF(E3237&gt;11,"U13",IF(E3237&gt;0,"U11",0)))))</f>
        <v>0</v>
      </c>
      <c r="E3237" s="113">
        <f>IFERROR(IF(Table10[[#This Row],[Year]]&gt;0,$E$1-Table10[[#This Row],[Year]],0),"")</f>
        <v>0</v>
      </c>
    </row>
    <row r="3238" spans="1:8">
      <c r="A3238" s="178">
        <v>4236</v>
      </c>
      <c r="B3238" s="185" t="s">
        <v>3384</v>
      </c>
      <c r="C3238" s="179" t="s">
        <v>17</v>
      </c>
      <c r="D3238" s="113">
        <f>IF(Table10[[#This Row],[Current Age]]&gt;19,"Men's",IF(E3238&gt;15,"U19",IF(E3238&gt;13,"U15",IF(E3238&gt;11,"U13",IF(E3238&gt;0,"U11",0)))))</f>
        <v>0</v>
      </c>
      <c r="E3238" s="113">
        <f>IFERROR(IF(Table10[[#This Row],[Year]]&gt;0,$E$1-Table10[[#This Row],[Year]],0),"")</f>
        <v>0</v>
      </c>
    </row>
    <row r="3239" spans="1:8">
      <c r="A3239" s="18">
        <v>4237</v>
      </c>
      <c r="B3239" s="186" t="s">
        <v>3385</v>
      </c>
      <c r="C3239" s="17" t="s">
        <v>17</v>
      </c>
      <c r="D3239" s="113">
        <f>IF(Table10[[#This Row],[Current Age]]&gt;19,"Men's",IF(E3239&gt;15,"U19",IF(E3239&gt;13,"U15",IF(E3239&gt;11,"U13",IF(E3239&gt;0,"U11",0)))))</f>
        <v>0</v>
      </c>
      <c r="E3239" s="113">
        <f>IFERROR(IF(Table10[[#This Row],[Year]]&gt;0,$E$1-Table10[[#This Row],[Year]],0),"")</f>
        <v>0</v>
      </c>
    </row>
    <row r="3240" spans="1:8">
      <c r="A3240" s="178">
        <v>4238</v>
      </c>
      <c r="B3240" s="204" t="s">
        <v>3386</v>
      </c>
      <c r="C3240" s="179" t="s">
        <v>17</v>
      </c>
      <c r="D3240" s="113">
        <f>IF(Table10[[#This Row],[Current Age]]&gt;19,"Men's",IF(E3240&gt;15,"U19",IF(E3240&gt;13,"U15",IF(E3240&gt;11,"U13",IF(E3240&gt;0,"U11",0)))))</f>
        <v>0</v>
      </c>
      <c r="E3240" s="113">
        <f>IFERROR(IF(Table10[[#This Row],[Year]]&gt;0,$E$1-Table10[[#This Row],[Year]],0),"")</f>
        <v>0</v>
      </c>
    </row>
    <row r="3241" spans="1:8">
      <c r="A3241" s="18">
        <v>4239</v>
      </c>
      <c r="B3241" s="203" t="s">
        <v>3387</v>
      </c>
      <c r="C3241" s="17" t="s">
        <v>17</v>
      </c>
      <c r="D3241" s="113">
        <f>IF(Table10[[#This Row],[Current Age]]&gt;19,"Men's",IF(E3241&gt;15,"U19",IF(E3241&gt;13,"U15",IF(E3241&gt;11,"U13",IF(E3241&gt;0,"U11",0)))))</f>
        <v>0</v>
      </c>
      <c r="E3241" s="113">
        <f>IFERROR(IF(Table10[[#This Row],[Year]]&gt;0,$E$1-Table10[[#This Row],[Year]],0),"")</f>
        <v>0</v>
      </c>
    </row>
    <row r="3242" spans="1:8">
      <c r="A3242" s="178">
        <v>4240</v>
      </c>
      <c r="B3242" s="204" t="s">
        <v>3388</v>
      </c>
      <c r="C3242" s="179" t="s">
        <v>17</v>
      </c>
      <c r="D3242" s="113">
        <f>IF(Table10[[#This Row],[Current Age]]&gt;19,"Men's",IF(E3242&gt;15,"U19",IF(E3242&gt;13,"U15",IF(E3242&gt;11,"U13",IF(E3242&gt;0,"U11",0)))))</f>
        <v>0</v>
      </c>
      <c r="E3242" s="113">
        <f>IFERROR(IF(Table10[[#This Row],[Year]]&gt;0,$E$1-Table10[[#This Row],[Year]],0),"")</f>
        <v>0</v>
      </c>
    </row>
    <row r="3243" spans="1:8">
      <c r="A3243" s="18">
        <v>4241</v>
      </c>
      <c r="B3243" s="203" t="s">
        <v>3389</v>
      </c>
      <c r="C3243" s="17" t="s">
        <v>17</v>
      </c>
      <c r="D3243" s="113">
        <f>IF(Table10[[#This Row],[Current Age]]&gt;19,"Men's",IF(E3243&gt;15,"U19",IF(E3243&gt;13,"U15",IF(E3243&gt;11,"U13",IF(E3243&gt;0,"U11",0)))))</f>
        <v>0</v>
      </c>
      <c r="E3243" s="113">
        <f>IFERROR(IF(Table10[[#This Row],[Year]]&gt;0,$E$1-Table10[[#This Row],[Year]],0),"")</f>
        <v>0</v>
      </c>
    </row>
    <row r="3244" spans="1:8">
      <c r="A3244" s="178">
        <v>4242</v>
      </c>
      <c r="B3244" s="204" t="s">
        <v>3390</v>
      </c>
      <c r="C3244" s="179" t="s">
        <v>17</v>
      </c>
      <c r="D3244" s="113">
        <f>IF(Table10[[#This Row],[Current Age]]&gt;19,"Men's",IF(E3244&gt;15,"U19",IF(E3244&gt;13,"U15",IF(E3244&gt;11,"U13",IF(E3244&gt;0,"U11",0)))))</f>
        <v>0</v>
      </c>
      <c r="E3244" s="113">
        <f>IFERROR(IF(Table10[[#This Row],[Year]]&gt;0,$E$1-Table10[[#This Row],[Year]],0),"")</f>
        <v>0</v>
      </c>
    </row>
    <row r="3245" spans="1:8">
      <c r="A3245" s="18">
        <v>4243</v>
      </c>
      <c r="B3245" s="203" t="s">
        <v>3391</v>
      </c>
      <c r="C3245" s="17" t="s">
        <v>17</v>
      </c>
      <c r="D3245" s="113">
        <f>IF(Table10[[#This Row],[Current Age]]&gt;19,"Men's",IF(E3245&gt;15,"U19",IF(E3245&gt;13,"U15",IF(E3245&gt;11,"U13",IF(E3245&gt;0,"U11",0)))))</f>
        <v>0</v>
      </c>
      <c r="E3245" s="113">
        <f>IFERROR(IF(Table10[[#This Row],[Year]]&gt;0,$E$1-Table10[[#This Row],[Year]],0),"")</f>
        <v>0</v>
      </c>
    </row>
    <row r="3246" spans="1:8">
      <c r="A3246" s="178">
        <v>4244</v>
      </c>
      <c r="B3246" s="185" t="s">
        <v>3392</v>
      </c>
      <c r="C3246" s="179" t="s">
        <v>17</v>
      </c>
      <c r="D3246" s="113">
        <f>IF(Table10[[#This Row],[Current Age]]&gt;19,"Men's",IF(E3246&gt;15,"U19",IF(E3246&gt;13,"U15",IF(E3246&gt;11,"U13",IF(E3246&gt;0,"U11",0)))))</f>
        <v>0</v>
      </c>
      <c r="E3246" s="113">
        <f>IFERROR(IF(Table10[[#This Row],[Year]]&gt;0,$E$1-Table10[[#This Row],[Year]],0),"")</f>
        <v>0</v>
      </c>
    </row>
    <row r="3247" spans="1:8">
      <c r="A3247" s="18">
        <v>4245</v>
      </c>
      <c r="B3247" s="225" t="s">
        <v>3393</v>
      </c>
      <c r="C3247" s="17" t="s">
        <v>17</v>
      </c>
      <c r="D3247" s="113">
        <f>IF(Table10[[#This Row],[Current Age]]&gt;19,"Men's",IF(E3247&gt;15,"U19",IF(E3247&gt;13,"U15",IF(E3247&gt;11,"U13",IF(E3247&gt;0,"U11",0)))))</f>
        <v>0</v>
      </c>
      <c r="E3247" s="113">
        <f>IFERROR(IF(Table10[[#This Row],[Year]]&gt;0,$E$1-Table10[[#This Row],[Year]],0),"")</f>
        <v>0</v>
      </c>
    </row>
    <row r="3248" spans="1:8">
      <c r="A3248" s="178">
        <v>4246</v>
      </c>
      <c r="B3248" s="185" t="s">
        <v>3394</v>
      </c>
      <c r="C3248" s="179" t="s">
        <v>298</v>
      </c>
      <c r="D3248" s="113" t="str">
        <f>IF(Table10[[#This Row],[Current Age]]&gt;19,"Men's",IF(E3248&gt;15,"U19",IF(E3248&gt;13,"U15",IF(E3248&gt;11,"U13",IF(E3248&gt;0,"U11",0)))))</f>
        <v>U11</v>
      </c>
      <c r="E3248" s="113">
        <f>IFERROR(IF(Table10[[#This Row],[Year]]&gt;0,$E$1-Table10[[#This Row],[Year]],0),"")</f>
        <v>9</v>
      </c>
      <c r="F3248" s="113">
        <v>2016</v>
      </c>
      <c r="G3248" s="113">
        <v>7</v>
      </c>
      <c r="H3248" s="113">
        <v>4</v>
      </c>
    </row>
    <row r="3249" spans="1:8">
      <c r="A3249" s="18">
        <v>4247</v>
      </c>
      <c r="B3249" s="186" t="s">
        <v>3395</v>
      </c>
      <c r="C3249" s="17" t="s">
        <v>298</v>
      </c>
      <c r="D3249" s="113" t="str">
        <f>IF(Table10[[#This Row],[Current Age]]&gt;19,"Men's",IF(E3249&gt;15,"U19",IF(E3249&gt;13,"U15",IF(E3249&gt;11,"U13",IF(E3249&gt;0,"U11",0)))))</f>
        <v>U13</v>
      </c>
      <c r="E3249" s="113">
        <f>IFERROR(IF(Table10[[#This Row],[Year]]&gt;0,$E$1-Table10[[#This Row],[Year]],0),"")</f>
        <v>12</v>
      </c>
      <c r="F3249" s="113">
        <v>2013</v>
      </c>
      <c r="G3249" s="113">
        <v>11</v>
      </c>
      <c r="H3249" s="113">
        <v>4</v>
      </c>
    </row>
    <row r="3250" spans="1:8">
      <c r="A3250" s="178">
        <v>4248</v>
      </c>
      <c r="B3250" s="185" t="s">
        <v>3396</v>
      </c>
      <c r="C3250" s="179" t="s">
        <v>298</v>
      </c>
      <c r="D3250" s="113" t="str">
        <f>IF(Table10[[#This Row],[Current Age]]&gt;19,"Men's",IF(E3250&gt;15,"U19",IF(E3250&gt;13,"U15",IF(E3250&gt;11,"U13",IF(E3250&gt;0,"U11",0)))))</f>
        <v>U13</v>
      </c>
      <c r="E3250" s="113">
        <f>IFERROR(IF(Table10[[#This Row],[Year]]&gt;0,$E$1-Table10[[#This Row],[Year]],0),"")</f>
        <v>12</v>
      </c>
      <c r="F3250" s="113">
        <v>2013</v>
      </c>
      <c r="G3250" s="113">
        <v>8</v>
      </c>
      <c r="H3250" s="113">
        <v>30</v>
      </c>
    </row>
    <row r="3251" spans="1:8">
      <c r="A3251" s="18">
        <v>4249</v>
      </c>
      <c r="B3251" s="186" t="s">
        <v>3397</v>
      </c>
      <c r="C3251" s="17" t="s">
        <v>298</v>
      </c>
      <c r="D3251" s="113" t="str">
        <f>IF(Table10[[#This Row],[Current Age]]&gt;19,"Men's",IF(E3251&gt;15,"U19",IF(E3251&gt;13,"U15",IF(E3251&gt;11,"U13",IF(E3251&gt;0,"U11",0)))))</f>
        <v>U13</v>
      </c>
      <c r="E3251" s="113">
        <f>IFERROR(IF(Table10[[#This Row],[Year]]&gt;0,$E$1-Table10[[#This Row],[Year]],0),"")</f>
        <v>13</v>
      </c>
      <c r="F3251" s="113">
        <v>2012</v>
      </c>
      <c r="G3251" s="113">
        <v>8</v>
      </c>
      <c r="H3251" s="113">
        <v>17</v>
      </c>
    </row>
    <row r="3252" spans="1:8">
      <c r="A3252" s="178">
        <v>4250</v>
      </c>
      <c r="B3252" s="185" t="s">
        <v>3398</v>
      </c>
      <c r="C3252" s="179" t="s">
        <v>298</v>
      </c>
      <c r="D3252" s="113" t="str">
        <f>IF(Table10[[#This Row],[Current Age]]&gt;19,"Men's",IF(E3252&gt;15,"U19",IF(E3252&gt;13,"U15",IF(E3252&gt;11,"U13",IF(E3252&gt;0,"U11",0)))))</f>
        <v>U11</v>
      </c>
      <c r="E3252" s="113">
        <f>IFERROR(IF(Table10[[#This Row],[Year]]&gt;0,$E$1-Table10[[#This Row],[Year]],0),"")</f>
        <v>9</v>
      </c>
      <c r="F3252" s="113">
        <v>2016</v>
      </c>
      <c r="G3252" s="113">
        <v>12</v>
      </c>
      <c r="H3252" s="113">
        <v>2</v>
      </c>
    </row>
    <row r="3253" spans="1:8">
      <c r="A3253" s="18">
        <v>4251</v>
      </c>
      <c r="B3253" s="186" t="s">
        <v>3399</v>
      </c>
      <c r="C3253" s="17" t="s">
        <v>298</v>
      </c>
      <c r="D3253" s="113" t="str">
        <f>IF(Table10[[#This Row],[Current Age]]&gt;19,"Men's",IF(E3253&gt;15,"U19",IF(E3253&gt;13,"U15",IF(E3253&gt;11,"U13",IF(E3253&gt;0,"U11",0)))))</f>
        <v>U13</v>
      </c>
      <c r="E3253" s="113">
        <f>IFERROR(IF(Table10[[#This Row],[Year]]&gt;0,$E$1-Table10[[#This Row],[Year]],0),"")</f>
        <v>13</v>
      </c>
      <c r="F3253" s="113">
        <v>2012</v>
      </c>
      <c r="G3253" s="113">
        <v>8</v>
      </c>
      <c r="H3253" s="113">
        <v>18</v>
      </c>
    </row>
    <row r="3254" spans="1:8">
      <c r="A3254" s="178">
        <v>4252</v>
      </c>
      <c r="B3254" s="185" t="s">
        <v>3400</v>
      </c>
      <c r="C3254" s="179" t="s">
        <v>298</v>
      </c>
      <c r="D3254" s="113" t="str">
        <f>IF(Table10[[#This Row],[Current Age]]&gt;19,"Men's",IF(E3254&gt;15,"U19",IF(E3254&gt;13,"U15",IF(E3254&gt;11,"U13",IF(E3254&gt;0,"U11",0)))))</f>
        <v>U13</v>
      </c>
      <c r="E3254" s="113">
        <f>IFERROR(IF(Table10[[#This Row],[Year]]&gt;0,$E$1-Table10[[#This Row],[Year]],0),"")</f>
        <v>13</v>
      </c>
      <c r="F3254" s="113">
        <v>2012</v>
      </c>
      <c r="G3254" s="113">
        <v>6</v>
      </c>
      <c r="H3254" s="113">
        <v>30</v>
      </c>
    </row>
    <row r="3255" spans="1:8">
      <c r="A3255" s="18">
        <v>4253</v>
      </c>
      <c r="B3255" s="186" t="s">
        <v>3401</v>
      </c>
      <c r="C3255" s="17" t="s">
        <v>298</v>
      </c>
      <c r="D3255" s="113" t="str">
        <f>IF(Table10[[#This Row],[Current Age]]&gt;19,"Men's",IF(E3255&gt;15,"U19",IF(E3255&gt;13,"U15",IF(E3255&gt;11,"U13",IF(E3255&gt;0,"U11",0)))))</f>
        <v>U15</v>
      </c>
      <c r="E3255" s="113">
        <f>IFERROR(IF(Table10[[#This Row],[Year]]&gt;0,$E$1-Table10[[#This Row],[Year]],0),"")</f>
        <v>14</v>
      </c>
      <c r="F3255" s="113">
        <v>2011</v>
      </c>
      <c r="G3255" s="113">
        <v>9</v>
      </c>
      <c r="H3255" s="113">
        <v>1</v>
      </c>
    </row>
    <row r="3256" spans="1:8">
      <c r="A3256" s="178">
        <v>4254</v>
      </c>
      <c r="B3256" s="185" t="s">
        <v>3402</v>
      </c>
      <c r="C3256" s="179" t="s">
        <v>298</v>
      </c>
      <c r="D3256" s="113" t="str">
        <f>IF(Table10[[#This Row],[Current Age]]&gt;19,"Men's",IF(E3256&gt;15,"U19",IF(E3256&gt;13,"U15",IF(E3256&gt;11,"U13",IF(E3256&gt;0,"U11",0)))))</f>
        <v>U13</v>
      </c>
      <c r="E3256" s="113">
        <f>IFERROR(IF(Table10[[#This Row],[Year]]&gt;0,$E$1-Table10[[#This Row],[Year]],0),"")</f>
        <v>13</v>
      </c>
      <c r="F3256" s="113">
        <v>2012</v>
      </c>
      <c r="G3256" s="113">
        <v>5</v>
      </c>
      <c r="H3256" s="113">
        <v>6</v>
      </c>
    </row>
    <row r="3257" spans="1:8">
      <c r="A3257" s="18">
        <v>4255</v>
      </c>
      <c r="B3257" s="186" t="s">
        <v>3403</v>
      </c>
      <c r="C3257" s="17" t="s">
        <v>298</v>
      </c>
      <c r="D3257" s="113" t="str">
        <f>IF(Table10[[#This Row],[Current Age]]&gt;19,"Men's",IF(E3257&gt;15,"U19",IF(E3257&gt;13,"U15",IF(E3257&gt;11,"U13",IF(E3257&gt;0,"U11",0)))))</f>
        <v>U15</v>
      </c>
      <c r="E3257" s="113">
        <f>IFERROR(IF(Table10[[#This Row],[Year]]&gt;0,$E$1-Table10[[#This Row],[Year]],0),"")</f>
        <v>14</v>
      </c>
      <c r="F3257" s="113">
        <v>2011</v>
      </c>
      <c r="G3257" s="113">
        <v>12</v>
      </c>
      <c r="H3257" s="113">
        <v>3</v>
      </c>
    </row>
    <row r="3258" spans="1:8">
      <c r="A3258" s="178">
        <v>4256</v>
      </c>
      <c r="B3258" s="185" t="s">
        <v>3404</v>
      </c>
      <c r="C3258" s="179" t="s">
        <v>298</v>
      </c>
      <c r="D3258" s="113" t="str">
        <f>IF(Table10[[#This Row],[Current Age]]&gt;19,"Men's",IF(E3258&gt;15,"U19",IF(E3258&gt;13,"U15",IF(E3258&gt;11,"U13",IF(E3258&gt;0,"U11",0)))))</f>
        <v>U13</v>
      </c>
      <c r="E3258" s="113">
        <f>IFERROR(IF(Table10[[#This Row],[Year]]&gt;0,$E$1-Table10[[#This Row],[Year]],0),"")</f>
        <v>13</v>
      </c>
      <c r="F3258" s="113">
        <v>2012</v>
      </c>
      <c r="G3258" s="113">
        <v>5</v>
      </c>
      <c r="H3258" s="113">
        <v>12</v>
      </c>
    </row>
    <row r="3259" spans="1:8">
      <c r="A3259" s="18">
        <v>4257</v>
      </c>
      <c r="B3259" s="186" t="s">
        <v>3405</v>
      </c>
      <c r="C3259" s="17" t="s">
        <v>298</v>
      </c>
      <c r="D3259" s="113" t="str">
        <f>IF(Table10[[#This Row],[Current Age]]&gt;19,"Men's",IF(E3259&gt;15,"U19",IF(E3259&gt;13,"U15",IF(E3259&gt;11,"U13",IF(E3259&gt;0,"U11",0)))))</f>
        <v>U13</v>
      </c>
      <c r="E3259" s="113">
        <f>IFERROR(IF(Table10[[#This Row],[Year]]&gt;0,$E$1-Table10[[#This Row],[Year]],0),"")</f>
        <v>13</v>
      </c>
      <c r="F3259" s="113">
        <v>2012</v>
      </c>
      <c r="G3259" s="113">
        <v>5</v>
      </c>
      <c r="H3259" s="113">
        <v>28</v>
      </c>
    </row>
    <row r="3260" spans="1:8">
      <c r="A3260" s="178">
        <v>4258</v>
      </c>
      <c r="B3260" s="185" t="s">
        <v>3406</v>
      </c>
      <c r="C3260" s="179" t="s">
        <v>298</v>
      </c>
      <c r="D3260" s="113" t="str">
        <f>IF(Table10[[#This Row],[Current Age]]&gt;19,"Men's",IF(E3260&gt;15,"U19",IF(E3260&gt;13,"U15",IF(E3260&gt;11,"U13",IF(E3260&gt;0,"U11",0)))))</f>
        <v>U13</v>
      </c>
      <c r="E3260" s="113">
        <f>IFERROR(IF(Table10[[#This Row],[Year]]&gt;0,$E$1-Table10[[#This Row],[Year]],0),"")</f>
        <v>13</v>
      </c>
      <c r="F3260" s="113">
        <v>2012</v>
      </c>
      <c r="G3260" s="113">
        <v>1</v>
      </c>
      <c r="H3260" s="113">
        <v>14</v>
      </c>
    </row>
    <row r="3261" spans="1:8">
      <c r="A3261" s="18">
        <v>4259</v>
      </c>
      <c r="B3261" s="186" t="s">
        <v>3407</v>
      </c>
      <c r="C3261" s="17" t="s">
        <v>25</v>
      </c>
      <c r="D3261" s="113" t="str">
        <f>IF(Table10[[#This Row],[Current Age]]&gt;19,"Men's",IF(E3261&gt;15,"U19",IF(E3261&gt;13,"U15",IF(E3261&gt;11,"U13",IF(E3261&gt;0,"U11",0)))))</f>
        <v>Men's</v>
      </c>
      <c r="E3261" s="113">
        <f>IFERROR(IF(Table10[[#This Row],[Year]]&gt;0,$E$1-Table10[[#This Row],[Year]],0),"")</f>
        <v>43</v>
      </c>
      <c r="F3261" s="113" t="s">
        <v>3408</v>
      </c>
      <c r="G3261" s="113" t="s">
        <v>23</v>
      </c>
      <c r="H3261" s="113" t="s">
        <v>2943</v>
      </c>
    </row>
    <row r="3262" spans="1:8">
      <c r="A3262" s="178">
        <v>4260</v>
      </c>
      <c r="B3262" s="185" t="s">
        <v>3409</v>
      </c>
      <c r="C3262" s="179" t="s">
        <v>25</v>
      </c>
      <c r="D3262" s="113" t="str">
        <f>IF(Table10[[#This Row],[Current Age]]&gt;19,"Men's",IF(E3262&gt;15,"U19",IF(E3262&gt;13,"U15",IF(E3262&gt;11,"U13",IF(E3262&gt;0,"U11",0)))))</f>
        <v>Men's</v>
      </c>
      <c r="E3262" s="113">
        <f>IFERROR(IF(Table10[[#This Row],[Year]]&gt;0,$E$1-Table10[[#This Row],[Year]],0),"")</f>
        <v>28</v>
      </c>
      <c r="F3262" s="113" t="s">
        <v>3410</v>
      </c>
      <c r="G3262" s="113" t="s">
        <v>2943</v>
      </c>
      <c r="H3262" s="113" t="s">
        <v>3411</v>
      </c>
    </row>
    <row r="3263" spans="1:8">
      <c r="A3263" s="18">
        <v>4261</v>
      </c>
      <c r="B3263" s="186" t="s">
        <v>3412</v>
      </c>
      <c r="C3263" s="17" t="s">
        <v>25</v>
      </c>
      <c r="D3263" s="113" t="str">
        <f>IF(Table10[[#This Row],[Current Age]]&gt;19,"Men's",IF(E3263&gt;15,"U19",IF(E3263&gt;13,"U15",IF(E3263&gt;11,"U13",IF(E3263&gt;0,"U11",0)))))</f>
        <v>Men's</v>
      </c>
      <c r="E3263" s="113">
        <f>IFERROR(IF(Table10[[#This Row],[Year]]&gt;0,$E$1-Table10[[#This Row],[Year]],0),"")</f>
        <v>29</v>
      </c>
      <c r="F3263" s="113" t="s">
        <v>3413</v>
      </c>
      <c r="G3263" s="113" t="s">
        <v>2926</v>
      </c>
      <c r="H3263" s="113" t="s">
        <v>2919</v>
      </c>
    </row>
    <row r="3264" spans="1:8">
      <c r="A3264" s="178">
        <v>4262</v>
      </c>
      <c r="B3264" s="185" t="s">
        <v>3414</v>
      </c>
      <c r="C3264" s="179" t="s">
        <v>25</v>
      </c>
      <c r="D3264" s="113" t="str">
        <f>IF(Table10[[#This Row],[Current Age]]&gt;19,"Men's",IF(E3264&gt;15,"U19",IF(E3264&gt;13,"U15",IF(E3264&gt;11,"U13",IF(E3264&gt;0,"U11",0)))))</f>
        <v>Men's</v>
      </c>
      <c r="E3264" s="113">
        <f>IFERROR(IF(Table10[[#This Row],[Year]]&gt;0,$E$1-Table10[[#This Row],[Year]],0),"")</f>
        <v>41</v>
      </c>
      <c r="F3264" s="113" t="s">
        <v>3415</v>
      </c>
      <c r="G3264" s="113" t="s">
        <v>2929</v>
      </c>
      <c r="H3264" s="113" t="s">
        <v>3416</v>
      </c>
    </row>
    <row r="3265" spans="1:9">
      <c r="A3265" s="18">
        <v>4263</v>
      </c>
      <c r="B3265" s="186" t="s">
        <v>3417</v>
      </c>
      <c r="C3265" s="17" t="s">
        <v>25</v>
      </c>
      <c r="D3265" s="113" t="str">
        <f>IF(Table10[[#This Row],[Current Age]]&gt;19,"Men's",IF(E3265&gt;15,"U19",IF(E3265&gt;13,"U15",IF(E3265&gt;11,"U13",IF(E3265&gt;0,"U11",0)))))</f>
        <v>U19</v>
      </c>
      <c r="E3265" s="113">
        <f>IFERROR(IF(Table10[[#This Row],[Year]]&gt;0,$E$1-Table10[[#This Row],[Year]],0),"")</f>
        <v>17</v>
      </c>
      <c r="F3265" s="113" t="s">
        <v>3418</v>
      </c>
      <c r="G3265" s="113" t="s">
        <v>2919</v>
      </c>
      <c r="H3265" s="113" t="s">
        <v>3419</v>
      </c>
    </row>
    <row r="3266" spans="1:9">
      <c r="A3266" s="178">
        <v>4264</v>
      </c>
      <c r="B3266" s="185" t="s">
        <v>3420</v>
      </c>
      <c r="C3266" s="179" t="s">
        <v>25</v>
      </c>
      <c r="D3266" s="113" t="str">
        <f>IF(Table10[[#This Row],[Current Age]]&gt;19,"Men's",IF(E3266&gt;15,"U19",IF(E3266&gt;13,"U15",IF(E3266&gt;11,"U13",IF(E3266&gt;0,"U11",0)))))</f>
        <v>Men's</v>
      </c>
      <c r="E3266" s="113">
        <f>IFERROR(IF(Table10[[#This Row],[Year]]&gt;0,$E$1-Table10[[#This Row],[Year]],0),"")</f>
        <v>46</v>
      </c>
      <c r="F3266" s="113">
        <v>1979</v>
      </c>
      <c r="G3266" s="113">
        <v>1</v>
      </c>
      <c r="H3266" s="113">
        <v>3</v>
      </c>
    </row>
    <row r="3267" spans="1:9">
      <c r="A3267" s="18">
        <v>4265</v>
      </c>
      <c r="B3267" s="186" t="s">
        <v>3421</v>
      </c>
      <c r="C3267" s="17" t="s">
        <v>25</v>
      </c>
      <c r="D3267" s="113" t="str">
        <f>IF(Table10[[#This Row],[Current Age]]&gt;19,"Men's",IF(E3267&gt;15,"U19",IF(E3267&gt;13,"U15",IF(E3267&gt;11,"U13",IF(E3267&gt;0,"U11",0)))))</f>
        <v>Men's</v>
      </c>
      <c r="E3267" s="113">
        <f>IFERROR(IF(Table10[[#This Row],[Year]]&gt;0,$E$1-Table10[[#This Row],[Year]],0),"")</f>
        <v>45</v>
      </c>
      <c r="F3267" s="113" t="s">
        <v>3422</v>
      </c>
      <c r="G3267" s="113" t="s">
        <v>2946</v>
      </c>
      <c r="H3267" s="113" t="s">
        <v>3416</v>
      </c>
    </row>
    <row r="3268" spans="1:9">
      <c r="A3268" s="178">
        <v>4266</v>
      </c>
      <c r="B3268" s="185" t="s">
        <v>3423</v>
      </c>
      <c r="C3268" s="179" t="s">
        <v>25</v>
      </c>
      <c r="D3268" s="113" t="str">
        <f>IF(Table10[[#This Row],[Current Age]]&gt;19,"Men's",IF(E3268&gt;15,"U19",IF(E3268&gt;13,"U15",IF(E3268&gt;11,"U13",IF(E3268&gt;0,"U11",0)))))</f>
        <v>U15</v>
      </c>
      <c r="E3268" s="113">
        <f>IFERROR(IF(Table10[[#This Row],[Year]]&gt;0,$E$1-Table10[[#This Row],[Year]],0),"")</f>
        <v>15</v>
      </c>
      <c r="F3268" s="113" t="s">
        <v>3424</v>
      </c>
      <c r="G3268" s="113" t="s">
        <v>2929</v>
      </c>
      <c r="H3268" s="113" t="s">
        <v>2940</v>
      </c>
      <c r="I3268" s="182" t="s">
        <v>8</v>
      </c>
    </row>
    <row r="3269" spans="1:9">
      <c r="A3269" s="18">
        <v>4267</v>
      </c>
      <c r="B3269" s="186" t="s">
        <v>3425</v>
      </c>
      <c r="C3269" s="17" t="s">
        <v>25</v>
      </c>
      <c r="D3269" s="113" t="str">
        <f>IF(Table10[[#This Row],[Current Age]]&gt;19,"Men's",IF(E3269&gt;15,"U19",IF(E3269&gt;13,"U15",IF(E3269&gt;11,"U13",IF(E3269&gt;0,"U11",0)))))</f>
        <v>Men's</v>
      </c>
      <c r="E3269" s="113">
        <f>IFERROR(IF(Table10[[#This Row],[Year]]&gt;0,$E$1-Table10[[#This Row],[Year]],0),"")</f>
        <v>46</v>
      </c>
      <c r="F3269" s="113" t="s">
        <v>3426</v>
      </c>
      <c r="G3269" s="113" t="s">
        <v>2922</v>
      </c>
      <c r="H3269" s="113" t="s">
        <v>2922</v>
      </c>
    </row>
    <row r="3270" spans="1:9">
      <c r="A3270" s="178">
        <v>4268</v>
      </c>
      <c r="B3270" s="185" t="s">
        <v>3427</v>
      </c>
      <c r="C3270" s="179" t="s">
        <v>25</v>
      </c>
      <c r="D3270" s="113" t="str">
        <f>IF(Table10[[#This Row],[Current Age]]&gt;19,"Men's",IF(E3270&gt;15,"U19",IF(E3270&gt;13,"U15",IF(E3270&gt;11,"U13",IF(E3270&gt;0,"U11",0)))))</f>
        <v>Men's</v>
      </c>
      <c r="E3270" s="113">
        <f>IFERROR(IF(Table10[[#This Row],[Year]]&gt;0,$E$1-Table10[[#This Row],[Year]],0),"")</f>
        <v>49</v>
      </c>
      <c r="F3270" s="113" t="s">
        <v>3428</v>
      </c>
      <c r="G3270" s="113" t="s">
        <v>2940</v>
      </c>
      <c r="H3270" s="113" t="s">
        <v>3429</v>
      </c>
    </row>
    <row r="3271" spans="1:9">
      <c r="A3271" s="18">
        <v>4269</v>
      </c>
      <c r="B3271" s="186" t="s">
        <v>3430</v>
      </c>
      <c r="C3271" s="17" t="s">
        <v>25</v>
      </c>
      <c r="D3271" s="113" t="str">
        <f>IF(Table10[[#This Row],[Current Age]]&gt;19,"Men's",IF(E3271&gt;15,"U19",IF(E3271&gt;13,"U15",IF(E3271&gt;11,"U13",IF(E3271&gt;0,"U11",0)))))</f>
        <v>Men's</v>
      </c>
      <c r="E3271" s="113">
        <f>IFERROR(IF(Table10[[#This Row],[Year]]&gt;0,$E$1-Table10[[#This Row],[Year]],0),"")</f>
        <v>45</v>
      </c>
      <c r="F3271" s="113" t="s">
        <v>3422</v>
      </c>
      <c r="G3271" s="113" t="s">
        <v>2940</v>
      </c>
      <c r="H3271" s="113" t="s">
        <v>3431</v>
      </c>
    </row>
    <row r="3272" spans="1:9">
      <c r="A3272" s="178">
        <v>4270</v>
      </c>
      <c r="B3272" s="185" t="s">
        <v>3432</v>
      </c>
      <c r="C3272" s="179" t="s">
        <v>25</v>
      </c>
      <c r="D3272" s="113" t="str">
        <f>IF(Table10[[#This Row],[Current Age]]&gt;19,"Men's",IF(E3272&gt;15,"U19",IF(E3272&gt;13,"U15",IF(E3272&gt;11,"U13",IF(E3272&gt;0,"U11",0)))))</f>
        <v>Men's</v>
      </c>
      <c r="E3272" s="113">
        <f>IFERROR(IF(Table10[[#This Row],[Year]]&gt;0,$E$1-Table10[[#This Row],[Year]],0),"")</f>
        <v>80</v>
      </c>
      <c r="F3272" s="113" t="s">
        <v>3433</v>
      </c>
      <c r="G3272" s="113" t="s">
        <v>23</v>
      </c>
      <c r="H3272" s="113" t="s">
        <v>3434</v>
      </c>
    </row>
    <row r="3273" spans="1:9">
      <c r="A3273" s="18">
        <v>4271</v>
      </c>
      <c r="B3273" s="186" t="s">
        <v>3435</v>
      </c>
      <c r="C3273" s="17" t="s">
        <v>25</v>
      </c>
      <c r="D3273" s="113" t="str">
        <f>IF(Table10[[#This Row],[Current Age]]&gt;19,"Men's",IF(E3273&gt;15,"U19",IF(E3273&gt;13,"U15",IF(E3273&gt;11,"U13",IF(E3273&gt;0,"U11",0)))))</f>
        <v>Men's</v>
      </c>
      <c r="E3273" s="113">
        <f>IFERROR(IF(Table10[[#This Row],[Year]]&gt;0,$E$1-Table10[[#This Row],[Year]],0),"")</f>
        <v>25</v>
      </c>
      <c r="F3273" s="113" t="s">
        <v>3436</v>
      </c>
      <c r="G3273" s="113" t="s">
        <v>2940</v>
      </c>
      <c r="H3273" s="113" t="s">
        <v>2954</v>
      </c>
    </row>
    <row r="3274" spans="1:9">
      <c r="A3274" s="178">
        <v>4272</v>
      </c>
      <c r="B3274" s="185"/>
      <c r="C3274" s="179"/>
      <c r="D3274" s="113">
        <f>IF(Table10[[#This Row],[Current Age]]&gt;19,"Men's",IF(E3274&gt;15,"U19",IF(E3274&gt;13,"U15",IF(E3274&gt;11,"U13",IF(E3274&gt;0,"U11",0)))))</f>
        <v>0</v>
      </c>
      <c r="E3274" s="113">
        <f>IFERROR(IF(Table10[[#This Row],[Year]]&gt;0,$E$1-Table10[[#This Row],[Year]],0),"")</f>
        <v>0</v>
      </c>
    </row>
    <row r="3275" spans="1:9">
      <c r="A3275" s="18">
        <v>4273</v>
      </c>
      <c r="B3275" s="186" t="s">
        <v>3437</v>
      </c>
      <c r="C3275" s="17" t="s">
        <v>25</v>
      </c>
      <c r="D3275" s="113" t="str">
        <f>IF(Table10[[#This Row],[Current Age]]&gt;19,"Men's",IF(E3275&gt;15,"U19",IF(E3275&gt;13,"U15",IF(E3275&gt;11,"U13",IF(E3275&gt;0,"U11",0)))))</f>
        <v>Men's</v>
      </c>
      <c r="E3275" s="113">
        <f>IFERROR(IF(Table10[[#This Row],[Year]]&gt;0,$E$1-Table10[[#This Row],[Year]],0),"")</f>
        <v>35</v>
      </c>
      <c r="F3275" s="113" t="s">
        <v>3438</v>
      </c>
      <c r="G3275" s="113" t="s">
        <v>2948</v>
      </c>
      <c r="H3275" s="113" t="s">
        <v>3419</v>
      </c>
    </row>
    <row r="3276" spans="1:9">
      <c r="A3276" s="178">
        <v>4274</v>
      </c>
      <c r="B3276" s="185" t="s">
        <v>3439</v>
      </c>
      <c r="C3276" s="179" t="s">
        <v>25</v>
      </c>
      <c r="D3276" s="113" t="str">
        <f>IF(Table10[[#This Row],[Current Age]]&gt;19,"Men's",IF(E3276&gt;15,"U19",IF(E3276&gt;13,"U15",IF(E3276&gt;11,"U13",IF(E3276&gt;0,"U11",0)))))</f>
        <v>Men's</v>
      </c>
      <c r="E3276" s="113">
        <f>IFERROR(IF(Table10[[#This Row],[Year]]&gt;0,$E$1-Table10[[#This Row],[Year]],0),"")</f>
        <v>42</v>
      </c>
      <c r="F3276" s="113" t="s">
        <v>3440</v>
      </c>
      <c r="G3276" s="113" t="s">
        <v>2930</v>
      </c>
      <c r="H3276" s="113" t="s">
        <v>3441</v>
      </c>
    </row>
    <row r="3277" spans="1:9">
      <c r="A3277" s="18">
        <v>4275</v>
      </c>
      <c r="B3277" s="186" t="s">
        <v>3442</v>
      </c>
      <c r="C3277" s="17" t="s">
        <v>25</v>
      </c>
      <c r="D3277" s="113" t="str">
        <f>IF(Table10[[#This Row],[Current Age]]&gt;19,"Men's",IF(E3277&gt;15,"U19",IF(E3277&gt;13,"U15",IF(E3277&gt;11,"U13",IF(E3277&gt;0,"U11",0)))))</f>
        <v>Men's</v>
      </c>
      <c r="E3277" s="113">
        <f>IFERROR(IF(Table10[[#This Row],[Year]]&gt;0,$E$1-Table10[[#This Row],[Year]],0),"")</f>
        <v>43</v>
      </c>
      <c r="F3277" s="113" t="s">
        <v>3408</v>
      </c>
      <c r="G3277" s="113" t="s">
        <v>2930</v>
      </c>
      <c r="H3277" s="113" t="s">
        <v>2952</v>
      </c>
    </row>
    <row r="3278" spans="1:9">
      <c r="A3278" s="178">
        <v>4276</v>
      </c>
      <c r="B3278" s="185" t="s">
        <v>3443</v>
      </c>
      <c r="C3278" s="179" t="s">
        <v>25</v>
      </c>
      <c r="D3278" s="113" t="str">
        <f>IF(Table10[[#This Row],[Current Age]]&gt;19,"Men's",IF(E3278&gt;15,"U19",IF(E3278&gt;13,"U15",IF(E3278&gt;11,"U13",IF(E3278&gt;0,"U11",0)))))</f>
        <v>Men's</v>
      </c>
      <c r="E3278" s="113">
        <f>IFERROR(IF(Table10[[#This Row],[Year]]&gt;0,$E$1-Table10[[#This Row],[Year]],0),"")</f>
        <v>43</v>
      </c>
      <c r="F3278" s="113" t="s">
        <v>3408</v>
      </c>
      <c r="G3278" s="113" t="s">
        <v>2948</v>
      </c>
      <c r="H3278" s="113" t="s">
        <v>3416</v>
      </c>
    </row>
    <row r="3279" spans="1:9">
      <c r="A3279" s="18">
        <v>4277</v>
      </c>
      <c r="B3279" s="186" t="s">
        <v>3444</v>
      </c>
      <c r="C3279" s="17" t="s">
        <v>25</v>
      </c>
      <c r="D3279" s="113" t="str">
        <f>IF(Table10[[#This Row],[Current Age]]&gt;19,"Men's",IF(E3279&gt;15,"U19",IF(E3279&gt;13,"U15",IF(E3279&gt;11,"U13",IF(E3279&gt;0,"U11",0)))))</f>
        <v>Men's</v>
      </c>
      <c r="E3279" s="113">
        <f>IFERROR(IF(Table10[[#This Row],[Year]]&gt;0,$E$1-Table10[[#This Row],[Year]],0),"")</f>
        <v>64</v>
      </c>
      <c r="F3279" s="113" t="s">
        <v>3445</v>
      </c>
      <c r="G3279" s="113" t="s">
        <v>23</v>
      </c>
      <c r="H3279" s="113" t="s">
        <v>2919</v>
      </c>
    </row>
    <row r="3280" spans="1:9">
      <c r="A3280" s="178">
        <v>4278</v>
      </c>
      <c r="B3280" s="185" t="s">
        <v>3446</v>
      </c>
      <c r="C3280" s="179" t="s">
        <v>25</v>
      </c>
      <c r="D3280" s="113" t="str">
        <f>IF(Table10[[#This Row],[Current Age]]&gt;19,"Men's",IF(E3280&gt;15,"U19",IF(E3280&gt;13,"U15",IF(E3280&gt;11,"U13",IF(E3280&gt;0,"U11",0)))))</f>
        <v>Men's</v>
      </c>
      <c r="E3280" s="113">
        <f>IFERROR(IF(Table10[[#This Row],[Year]]&gt;0,$E$1-Table10[[#This Row],[Year]],0),"")</f>
        <v>64</v>
      </c>
      <c r="F3280" s="113" t="s">
        <v>3445</v>
      </c>
      <c r="G3280" s="113" t="s">
        <v>2948</v>
      </c>
      <c r="H3280" s="113" t="s">
        <v>3434</v>
      </c>
    </row>
    <row r="3281" spans="1:8">
      <c r="A3281" s="18">
        <v>4279</v>
      </c>
      <c r="B3281" s="186" t="s">
        <v>3447</v>
      </c>
      <c r="C3281" s="17" t="s">
        <v>25</v>
      </c>
      <c r="D3281" s="113" t="str">
        <f>IF(Table10[[#This Row],[Current Age]]&gt;19,"Men's",IF(E3281&gt;15,"U19",IF(E3281&gt;13,"U15",IF(E3281&gt;11,"U13",IF(E3281&gt;0,"U11",0)))))</f>
        <v>Men's</v>
      </c>
      <c r="E3281" s="113">
        <f>IFERROR(IF(Table10[[#This Row],[Year]]&gt;0,$E$1-Table10[[#This Row],[Year]],0),"")</f>
        <v>62</v>
      </c>
      <c r="F3281" s="113" t="s">
        <v>3448</v>
      </c>
      <c r="G3281" s="113" t="s">
        <v>23</v>
      </c>
      <c r="H3281" s="113" t="s">
        <v>2919</v>
      </c>
    </row>
    <row r="3282" spans="1:8">
      <c r="A3282" s="178">
        <v>4280</v>
      </c>
      <c r="B3282" s="185" t="s">
        <v>3449</v>
      </c>
      <c r="C3282" s="179" t="s">
        <v>25</v>
      </c>
      <c r="D3282" s="113" t="str">
        <f>IF(Table10[[#This Row],[Current Age]]&gt;19,"Men's",IF(E3282&gt;15,"U19",IF(E3282&gt;13,"U15",IF(E3282&gt;11,"U13",IF(E3282&gt;0,"U11",0)))))</f>
        <v>Men's</v>
      </c>
      <c r="E3282" s="113">
        <f>IFERROR(IF(Table10[[#This Row],[Year]]&gt;0,$E$1-Table10[[#This Row],[Year]],0),"")</f>
        <v>63</v>
      </c>
      <c r="F3282" s="113" t="s">
        <v>3450</v>
      </c>
      <c r="G3282" s="113" t="s">
        <v>2940</v>
      </c>
      <c r="H3282" s="113" t="s">
        <v>2919</v>
      </c>
    </row>
    <row r="3283" spans="1:8">
      <c r="A3283" s="18">
        <v>4281</v>
      </c>
      <c r="B3283" s="186" t="s">
        <v>3451</v>
      </c>
      <c r="C3283" s="17" t="s">
        <v>25</v>
      </c>
      <c r="D3283" s="113" t="str">
        <f>IF(Table10[[#This Row],[Current Age]]&gt;19,"Men's",IF(E3283&gt;15,"U19",IF(E3283&gt;13,"U15",IF(E3283&gt;11,"U13",IF(E3283&gt;0,"U11",0)))))</f>
        <v>Men's</v>
      </c>
      <c r="E3283" s="113">
        <f>IFERROR(IF(Table10[[#This Row],[Year]]&gt;0,$E$1-Table10[[#This Row],[Year]],0),"")</f>
        <v>45</v>
      </c>
      <c r="F3283" s="113" t="s">
        <v>3422</v>
      </c>
      <c r="G3283" s="113" t="s">
        <v>2940</v>
      </c>
      <c r="H3283" s="113" t="s">
        <v>2926</v>
      </c>
    </row>
    <row r="3284" spans="1:8">
      <c r="A3284" s="178">
        <v>4282</v>
      </c>
      <c r="B3284" s="185" t="s">
        <v>3452</v>
      </c>
      <c r="C3284" s="179" t="s">
        <v>25</v>
      </c>
      <c r="D3284" s="113" t="str">
        <f>IF(Table10[[#This Row],[Current Age]]&gt;19,"Men's",IF(E3284&gt;15,"U19",IF(E3284&gt;13,"U15",IF(E3284&gt;11,"U13",IF(E3284&gt;0,"U11",0)))))</f>
        <v>Men's</v>
      </c>
      <c r="E3284" s="113">
        <f>IFERROR(IF(Table10[[#This Row],[Year]]&gt;0,$E$1-Table10[[#This Row],[Year]],0),"")</f>
        <v>49</v>
      </c>
      <c r="F3284" s="113" t="s">
        <v>3428</v>
      </c>
      <c r="G3284" s="113" t="s">
        <v>2922</v>
      </c>
      <c r="H3284" s="113" t="s">
        <v>2948</v>
      </c>
    </row>
    <row r="3285" spans="1:8">
      <c r="A3285" s="18">
        <v>4283</v>
      </c>
      <c r="B3285" s="186" t="s">
        <v>3453</v>
      </c>
      <c r="C3285" s="17" t="s">
        <v>25</v>
      </c>
      <c r="D3285" s="113" t="str">
        <f>IF(Table10[[#This Row],[Current Age]]&gt;19,"Men's",IF(E3285&gt;15,"U19",IF(E3285&gt;13,"U15",IF(E3285&gt;11,"U13",IF(E3285&gt;0,"U11",0)))))</f>
        <v>Men's</v>
      </c>
      <c r="E3285" s="113">
        <f>IFERROR(IF(Table10[[#This Row],[Year]]&gt;0,$E$1-Table10[[#This Row],[Year]],0),"")</f>
        <v>43</v>
      </c>
      <c r="F3285" s="113" t="s">
        <v>3408</v>
      </c>
      <c r="G3285" s="113" t="s">
        <v>23</v>
      </c>
      <c r="H3285" s="113" t="s">
        <v>2954</v>
      </c>
    </row>
    <row r="3286" spans="1:8">
      <c r="A3286" s="178">
        <v>4284</v>
      </c>
      <c r="B3286" s="185" t="s">
        <v>3454</v>
      </c>
      <c r="C3286" s="179" t="s">
        <v>25</v>
      </c>
      <c r="D3286" s="113" t="str">
        <f>IF(Table10[[#This Row],[Current Age]]&gt;19,"Men's",IF(E3286&gt;15,"U19",IF(E3286&gt;13,"U15",IF(E3286&gt;11,"U13",IF(E3286&gt;0,"U11",0)))))</f>
        <v>Men's</v>
      </c>
      <c r="E3286" s="113">
        <f>IFERROR(IF(Table10[[#This Row],[Year]]&gt;0,$E$1-Table10[[#This Row],[Year]],0),"")</f>
        <v>53</v>
      </c>
      <c r="F3286" s="113" t="s">
        <v>3455</v>
      </c>
      <c r="G3286" s="113" t="s">
        <v>2919</v>
      </c>
      <c r="H3286" s="113" t="s">
        <v>23</v>
      </c>
    </row>
    <row r="3287" spans="1:8">
      <c r="A3287" s="18">
        <v>4285</v>
      </c>
      <c r="B3287" s="186" t="s">
        <v>3456</v>
      </c>
      <c r="C3287" s="17" t="s">
        <v>25</v>
      </c>
      <c r="D3287" s="113" t="str">
        <f>IF(Table10[[#This Row],[Current Age]]&gt;19,"Men's",IF(E3287&gt;15,"U19",IF(E3287&gt;13,"U15",IF(E3287&gt;11,"U13",IF(E3287&gt;0,"U11",0)))))</f>
        <v>Men's</v>
      </c>
      <c r="E3287" s="113">
        <f>IFERROR(IF(Table10[[#This Row],[Year]]&gt;0,$E$1-Table10[[#This Row],[Year]],0),"")</f>
        <v>38</v>
      </c>
      <c r="F3287" s="113" t="s">
        <v>3457</v>
      </c>
      <c r="G3287" s="113" t="s">
        <v>2956</v>
      </c>
      <c r="H3287" s="113" t="s">
        <v>3458</v>
      </c>
    </row>
    <row r="3288" spans="1:8">
      <c r="A3288" s="178">
        <v>4286</v>
      </c>
      <c r="B3288" s="185" t="s">
        <v>3459</v>
      </c>
      <c r="C3288" s="179" t="s">
        <v>25</v>
      </c>
      <c r="D3288" s="113" t="str">
        <f>IF(Table10[[#This Row],[Current Age]]&gt;19,"Men's",IF(E3288&gt;15,"U19",IF(E3288&gt;13,"U15",IF(E3288&gt;11,"U13",IF(E3288&gt;0,"U11",0)))))</f>
        <v>Men's</v>
      </c>
      <c r="E3288" s="113">
        <f>IFERROR(IF(Table10[[#This Row],[Year]]&gt;0,$E$1-Table10[[#This Row],[Year]],0),"")</f>
        <v>29</v>
      </c>
      <c r="F3288" s="113" t="s">
        <v>3413</v>
      </c>
      <c r="G3288" s="113" t="s">
        <v>2948</v>
      </c>
      <c r="H3288" s="113" t="s">
        <v>3460</v>
      </c>
    </row>
    <row r="3289" spans="1:8">
      <c r="A3289" s="18">
        <v>4287</v>
      </c>
      <c r="B3289" s="186" t="s">
        <v>3461</v>
      </c>
      <c r="C3289" s="17" t="s">
        <v>25</v>
      </c>
      <c r="D3289" s="113" t="str">
        <f>IF(Table10[[#This Row],[Current Age]]&gt;19,"Men's",IF(E3289&gt;15,"U19",IF(E3289&gt;13,"U15",IF(E3289&gt;11,"U13",IF(E3289&gt;0,"U11",0)))))</f>
        <v>Men's</v>
      </c>
      <c r="E3289" s="113">
        <f>IFERROR(IF(Table10[[#This Row],[Year]]&gt;0,$E$1-Table10[[#This Row],[Year]],0),"")</f>
        <v>41</v>
      </c>
      <c r="F3289" s="113" t="s">
        <v>3415</v>
      </c>
      <c r="G3289" s="113" t="s">
        <v>2948</v>
      </c>
      <c r="H3289" s="113" t="s">
        <v>3419</v>
      </c>
    </row>
    <row r="3290" spans="1:8">
      <c r="A3290" s="178">
        <v>4288</v>
      </c>
      <c r="B3290" s="185" t="s">
        <v>3462</v>
      </c>
      <c r="C3290" s="179" t="s">
        <v>25</v>
      </c>
      <c r="D3290" s="113" t="str">
        <f>IF(Table10[[#This Row],[Current Age]]&gt;19,"Men's",IF(E3290&gt;15,"U19",IF(E3290&gt;13,"U15",IF(E3290&gt;11,"U13",IF(E3290&gt;0,"U11",0)))))</f>
        <v>Men's</v>
      </c>
      <c r="E3290" s="113">
        <f>IFERROR(IF(Table10[[#This Row],[Year]]&gt;0,$E$1-Table10[[#This Row],[Year]],0),"")</f>
        <v>52</v>
      </c>
      <c r="F3290" s="113" t="s">
        <v>3463</v>
      </c>
      <c r="G3290" s="113" t="s">
        <v>2919</v>
      </c>
      <c r="H3290" s="113" t="s">
        <v>2923</v>
      </c>
    </row>
    <row r="3291" spans="1:8">
      <c r="A3291" s="18">
        <v>4289</v>
      </c>
      <c r="B3291" s="186" t="s">
        <v>3464</v>
      </c>
      <c r="C3291" s="17" t="s">
        <v>25</v>
      </c>
      <c r="D3291" s="113" t="str">
        <f>IF(Table10[[#This Row],[Current Age]]&gt;19,"Men's",IF(E3291&gt;15,"U19",IF(E3291&gt;13,"U15",IF(E3291&gt;11,"U13",IF(E3291&gt;0,"U11",0)))))</f>
        <v>Men's</v>
      </c>
      <c r="E3291" s="113">
        <f>IFERROR(IF(Table10[[#This Row],[Year]]&gt;0,$E$1-Table10[[#This Row],[Year]],0),"")</f>
        <v>53</v>
      </c>
      <c r="F3291" s="113" t="s">
        <v>3455</v>
      </c>
      <c r="G3291" s="113" t="s">
        <v>2929</v>
      </c>
      <c r="H3291" s="113" t="s">
        <v>2956</v>
      </c>
    </row>
    <row r="3292" spans="1:8">
      <c r="A3292" s="178">
        <v>4290</v>
      </c>
      <c r="B3292" s="185" t="s">
        <v>3465</v>
      </c>
      <c r="C3292" s="179" t="s">
        <v>68</v>
      </c>
      <c r="D3292" s="113">
        <f>IF(Table10[[#This Row],[Current Age]]&gt;19,"Men's",IF(E3292&gt;15,"U19",IF(E3292&gt;13,"U15",IF(E3292&gt;11,"U13",IF(E3292&gt;0,"U11",0)))))</f>
        <v>0</v>
      </c>
      <c r="E3292" s="113">
        <f>IFERROR(IF(Table10[[#This Row],[Year]]&gt;0,$E$1-Table10[[#This Row],[Year]],0),"")</f>
        <v>0</v>
      </c>
    </row>
    <row r="3293" spans="1:8">
      <c r="A3293" s="18">
        <v>4291</v>
      </c>
      <c r="B3293" s="186" t="s">
        <v>3466</v>
      </c>
      <c r="C3293" s="17" t="s">
        <v>68</v>
      </c>
      <c r="D3293" s="113">
        <f>IF(Table10[[#This Row],[Current Age]]&gt;19,"Men's",IF(E3293&gt;15,"U19",IF(E3293&gt;13,"U15",IF(E3293&gt;11,"U13",IF(E3293&gt;0,"U11",0)))))</f>
        <v>0</v>
      </c>
      <c r="E3293" s="113">
        <f>IFERROR(IF(Table10[[#This Row],[Year]]&gt;0,$E$1-Table10[[#This Row],[Year]],0),"")</f>
        <v>0</v>
      </c>
    </row>
    <row r="3294" spans="1:8">
      <c r="A3294" s="178">
        <v>4292</v>
      </c>
      <c r="B3294" s="185" t="s">
        <v>3467</v>
      </c>
      <c r="C3294" s="179" t="s">
        <v>68</v>
      </c>
      <c r="D3294" s="113">
        <f>IF(Table10[[#This Row],[Current Age]]&gt;19,"Men's",IF(E3294&gt;15,"U19",IF(E3294&gt;13,"U15",IF(E3294&gt;11,"U13",IF(E3294&gt;0,"U11",0)))))</f>
        <v>0</v>
      </c>
      <c r="E3294" s="113">
        <f>IFERROR(IF(Table10[[#This Row],[Year]]&gt;0,$E$1-Table10[[#This Row],[Year]],0),"")</f>
        <v>0</v>
      </c>
    </row>
    <row r="3295" spans="1:8">
      <c r="A3295" s="18">
        <v>4293</v>
      </c>
      <c r="B3295" s="186" t="s">
        <v>3468</v>
      </c>
      <c r="C3295" s="17" t="s">
        <v>68</v>
      </c>
      <c r="D3295" s="113">
        <f>IF(Table10[[#This Row],[Current Age]]&gt;19,"Men's",IF(E3295&gt;15,"U19",IF(E3295&gt;13,"U15",IF(E3295&gt;11,"U13",IF(E3295&gt;0,"U11",0)))))</f>
        <v>0</v>
      </c>
      <c r="E3295" s="113">
        <f>IFERROR(IF(Table10[[#This Row],[Year]]&gt;0,$E$1-Table10[[#This Row],[Year]],0),"")</f>
        <v>0</v>
      </c>
    </row>
    <row r="3296" spans="1:8">
      <c r="A3296" s="178">
        <v>4294</v>
      </c>
      <c r="B3296" s="185" t="s">
        <v>3469</v>
      </c>
      <c r="C3296" s="179" t="s">
        <v>68</v>
      </c>
      <c r="D3296" s="113">
        <f>IF(Table10[[#This Row],[Current Age]]&gt;19,"Men's",IF(E3296&gt;15,"U19",IF(E3296&gt;13,"U15",IF(E3296&gt;11,"U13",IF(E3296&gt;0,"U11",0)))))</f>
        <v>0</v>
      </c>
      <c r="E3296" s="113">
        <f>IFERROR(IF(Table10[[#This Row],[Year]]&gt;0,$E$1-Table10[[#This Row],[Year]],0),"")</f>
        <v>0</v>
      </c>
    </row>
    <row r="3297" spans="1:8">
      <c r="A3297" s="18">
        <v>4295</v>
      </c>
      <c r="B3297" s="186" t="s">
        <v>3470</v>
      </c>
      <c r="C3297" s="17" t="s">
        <v>68</v>
      </c>
      <c r="D3297" s="113">
        <f>IF(Table10[[#This Row],[Current Age]]&gt;19,"Men's",IF(E3297&gt;15,"U19",IF(E3297&gt;13,"U15",IF(E3297&gt;11,"U13",IF(E3297&gt;0,"U11",0)))))</f>
        <v>0</v>
      </c>
      <c r="E3297" s="113">
        <f>IFERROR(IF(Table10[[#This Row],[Year]]&gt;0,$E$1-Table10[[#This Row],[Year]],0),"")</f>
        <v>0</v>
      </c>
    </row>
    <row r="3298" spans="1:8">
      <c r="A3298" s="178">
        <v>4296</v>
      </c>
      <c r="B3298" s="185" t="s">
        <v>3471</v>
      </c>
      <c r="C3298" s="179" t="s">
        <v>68</v>
      </c>
      <c r="D3298" s="113">
        <f>IF(Table10[[#This Row],[Current Age]]&gt;19,"Men's",IF(E3298&gt;15,"U19",IF(E3298&gt;13,"U15",IF(E3298&gt;11,"U13",IF(E3298&gt;0,"U11",0)))))</f>
        <v>0</v>
      </c>
      <c r="E3298" s="113">
        <f>IFERROR(IF(Table10[[#This Row],[Year]]&gt;0,$E$1-Table10[[#This Row],[Year]],0),"")</f>
        <v>0</v>
      </c>
    </row>
    <row r="3299" spans="1:8">
      <c r="A3299" s="18">
        <v>4297</v>
      </c>
      <c r="B3299" s="186" t="s">
        <v>3472</v>
      </c>
      <c r="C3299" s="17" t="s">
        <v>68</v>
      </c>
      <c r="D3299" s="113">
        <f>IF(Table10[[#This Row],[Current Age]]&gt;19,"Men's",IF(E3299&gt;15,"U19",IF(E3299&gt;13,"U15",IF(E3299&gt;11,"U13",IF(E3299&gt;0,"U11",0)))))</f>
        <v>0</v>
      </c>
      <c r="E3299" s="113">
        <f>IFERROR(IF(Table10[[#This Row],[Year]]&gt;0,$E$1-Table10[[#This Row],[Year]],0),"")</f>
        <v>0</v>
      </c>
    </row>
    <row r="3300" spans="1:8">
      <c r="A3300" s="178">
        <v>4298</v>
      </c>
      <c r="B3300" s="185" t="s">
        <v>3473</v>
      </c>
      <c r="C3300" s="179" t="s">
        <v>68</v>
      </c>
      <c r="D3300" s="113">
        <f>IF(Table10[[#This Row],[Current Age]]&gt;19,"Men's",IF(E3300&gt;15,"U19",IF(E3300&gt;13,"U15",IF(E3300&gt;11,"U13",IF(E3300&gt;0,"U11",0)))))</f>
        <v>0</v>
      </c>
      <c r="E3300" s="113">
        <f>IFERROR(IF(Table10[[#This Row],[Year]]&gt;0,$E$1-Table10[[#This Row],[Year]],0),"")</f>
        <v>0</v>
      </c>
    </row>
    <row r="3301" spans="1:8">
      <c r="A3301" s="18">
        <v>4299</v>
      </c>
      <c r="B3301" s="186" t="s">
        <v>3474</v>
      </c>
      <c r="C3301" s="17" t="s">
        <v>68</v>
      </c>
      <c r="D3301" s="113">
        <f>IF(Table10[[#This Row],[Current Age]]&gt;19,"Men's",IF(E3301&gt;15,"U19",IF(E3301&gt;13,"U15",IF(E3301&gt;11,"U13",IF(E3301&gt;0,"U11",0)))))</f>
        <v>0</v>
      </c>
      <c r="E3301" s="113">
        <f>IFERROR(IF(Table10[[#This Row],[Year]]&gt;0,$E$1-Table10[[#This Row],[Year]],0),"")</f>
        <v>0</v>
      </c>
    </row>
    <row r="3302" spans="1:8" s="227" customFormat="1">
      <c r="A3302" s="178">
        <v>4300</v>
      </c>
      <c r="B3302" s="185"/>
      <c r="C3302" s="179"/>
      <c r="D3302" s="226">
        <f>IF(Table10[[#This Row],[Current Age]]&gt;19,"Men's",IF(E3302&gt;15,"U19",IF(E3302&gt;13,"U15",IF(E3302&gt;11,"U13",IF(E3302&gt;0,"U11",0)))))</f>
        <v>0</v>
      </c>
      <c r="E3302" s="226">
        <f>IFERROR(IF(Table10[[#This Row],[Year]]&gt;0,$E$1-Table10[[#This Row],[Year]],0),"")</f>
        <v>0</v>
      </c>
      <c r="F3302" s="226"/>
      <c r="G3302" s="226"/>
      <c r="H3302" s="226"/>
    </row>
    <row r="3303" spans="1:8">
      <c r="A3303" s="18">
        <v>4301</v>
      </c>
      <c r="B3303" s="186" t="s">
        <v>3475</v>
      </c>
      <c r="C3303" s="17" t="s">
        <v>68</v>
      </c>
      <c r="D3303" s="113">
        <f>IF(Table10[[#This Row],[Current Age]]&gt;19,"Men's",IF(E3303&gt;15,"U19",IF(E3303&gt;13,"U15",IF(E3303&gt;11,"U13",IF(E3303&gt;0,"U11",0)))))</f>
        <v>0</v>
      </c>
      <c r="E3303" s="113">
        <f>IFERROR(IF(Table10[[#This Row],[Year]]&gt;0,$E$1-Table10[[#This Row],[Year]],0),"")</f>
        <v>0</v>
      </c>
    </row>
    <row r="3304" spans="1:8">
      <c r="A3304" s="178">
        <v>4302</v>
      </c>
      <c r="B3304" s="185" t="s">
        <v>3476</v>
      </c>
      <c r="C3304" s="179" t="s">
        <v>68</v>
      </c>
      <c r="D3304" s="113">
        <f>IF(Table10[[#This Row],[Current Age]]&gt;19,"Men's",IF(E3304&gt;15,"U19",IF(E3304&gt;13,"U15",IF(E3304&gt;11,"U13",IF(E3304&gt;0,"U11",0)))))</f>
        <v>0</v>
      </c>
      <c r="E3304" s="113">
        <f>IFERROR(IF(Table10[[#This Row],[Year]]&gt;0,$E$1-Table10[[#This Row],[Year]],0),"")</f>
        <v>0</v>
      </c>
    </row>
    <row r="3305" spans="1:8">
      <c r="A3305" s="18">
        <v>4303</v>
      </c>
      <c r="B3305" s="228" t="s">
        <v>3477</v>
      </c>
      <c r="C3305" s="17" t="s">
        <v>68</v>
      </c>
      <c r="D3305" s="113">
        <f>IF(Table10[[#This Row],[Current Age]]&gt;19,"Men's",IF(E3305&gt;15,"U19",IF(E3305&gt;13,"U15",IF(E3305&gt;11,"U13",IF(E3305&gt;0,"U11",0)))))</f>
        <v>0</v>
      </c>
      <c r="E3305" s="113">
        <f>IFERROR(IF(Table10[[#This Row],[Year]]&gt;0,$E$1-Table10[[#This Row],[Year]],0),"")</f>
        <v>0</v>
      </c>
    </row>
    <row r="3306" spans="1:8">
      <c r="A3306" s="178">
        <v>4304</v>
      </c>
      <c r="B3306" s="185" t="s">
        <v>3478</v>
      </c>
      <c r="C3306" s="179" t="s">
        <v>68</v>
      </c>
      <c r="D3306" s="113">
        <f>IF(Table10[[#This Row],[Current Age]]&gt;19,"Men's",IF(E3306&gt;15,"U19",IF(E3306&gt;13,"U15",IF(E3306&gt;11,"U13",IF(E3306&gt;0,"U11",0)))))</f>
        <v>0</v>
      </c>
      <c r="E3306" s="113">
        <f>IFERROR(IF(Table10[[#This Row],[Year]]&gt;0,$E$1-Table10[[#This Row],[Year]],0),"")</f>
        <v>0</v>
      </c>
    </row>
    <row r="3307" spans="1:8">
      <c r="A3307" s="18">
        <v>4305</v>
      </c>
      <c r="B3307" s="186" t="s">
        <v>3479</v>
      </c>
      <c r="C3307" s="17" t="s">
        <v>68</v>
      </c>
      <c r="D3307" s="113">
        <f>IF(Table10[[#This Row],[Current Age]]&gt;19,"Men's",IF(E3307&gt;15,"U19",IF(E3307&gt;13,"U15",IF(E3307&gt;11,"U13",IF(E3307&gt;0,"U11",0)))))</f>
        <v>0</v>
      </c>
      <c r="E3307" s="113">
        <f>IFERROR(IF(Table10[[#This Row],[Year]]&gt;0,$E$1-Table10[[#This Row],[Year]],0),"")</f>
        <v>0</v>
      </c>
    </row>
    <row r="3308" spans="1:8">
      <c r="A3308" s="178">
        <v>4306</v>
      </c>
      <c r="B3308" s="185" t="s">
        <v>3480</v>
      </c>
      <c r="C3308" s="179" t="s">
        <v>68</v>
      </c>
      <c r="D3308" s="113">
        <f>IF(Table10[[#This Row],[Current Age]]&gt;19,"Men's",IF(E3308&gt;15,"U19",IF(E3308&gt;13,"U15",IF(E3308&gt;11,"U13",IF(E3308&gt;0,"U11",0)))))</f>
        <v>0</v>
      </c>
      <c r="E3308" s="113">
        <f>IFERROR(IF(Table10[[#This Row],[Year]]&gt;0,$E$1-Table10[[#This Row],[Year]],0),"")</f>
        <v>0</v>
      </c>
    </row>
    <row r="3309" spans="1:8">
      <c r="A3309" s="18">
        <v>4307</v>
      </c>
      <c r="B3309" s="186" t="s">
        <v>3481</v>
      </c>
      <c r="C3309" s="17" t="s">
        <v>68</v>
      </c>
      <c r="D3309" s="113">
        <f>IF(Table10[[#This Row],[Current Age]]&gt;19,"Men's",IF(E3309&gt;15,"U19",IF(E3309&gt;13,"U15",IF(E3309&gt;11,"U13",IF(E3309&gt;0,"U11",0)))))</f>
        <v>0</v>
      </c>
      <c r="E3309" s="113">
        <f>IFERROR(IF(Table10[[#This Row],[Year]]&gt;0,$E$1-Table10[[#This Row],[Year]],0),"")</f>
        <v>0</v>
      </c>
    </row>
    <row r="3310" spans="1:8">
      <c r="A3310" s="178">
        <v>4308</v>
      </c>
      <c r="B3310" s="185" t="s">
        <v>3482</v>
      </c>
      <c r="C3310" s="179" t="s">
        <v>68</v>
      </c>
      <c r="D3310" s="113">
        <f>IF(Table10[[#This Row],[Current Age]]&gt;19,"Men's",IF(E3310&gt;15,"U19",IF(E3310&gt;13,"U15",IF(E3310&gt;11,"U13",IF(E3310&gt;0,"U11",0)))))</f>
        <v>0</v>
      </c>
      <c r="E3310" s="113">
        <f>IFERROR(IF(Table10[[#This Row],[Year]]&gt;0,$E$1-Table10[[#This Row],[Year]],0),"")</f>
        <v>0</v>
      </c>
    </row>
    <row r="3311" spans="1:8">
      <c r="A3311" s="18">
        <v>4309</v>
      </c>
      <c r="B3311" s="186" t="s">
        <v>3483</v>
      </c>
      <c r="C3311" s="17" t="s">
        <v>68</v>
      </c>
      <c r="D3311" s="113">
        <f>IF(Table10[[#This Row],[Current Age]]&gt;19,"Men's",IF(E3311&gt;15,"U19",IF(E3311&gt;13,"U15",IF(E3311&gt;11,"U13",IF(E3311&gt;0,"U11",0)))))</f>
        <v>0</v>
      </c>
      <c r="E3311" s="113">
        <f>IFERROR(IF(Table10[[#This Row],[Year]]&gt;0,$E$1-Table10[[#This Row],[Year]],0),"")</f>
        <v>0</v>
      </c>
    </row>
    <row r="3312" spans="1:8">
      <c r="A3312" s="178">
        <v>4310</v>
      </c>
      <c r="B3312" s="185" t="s">
        <v>3484</v>
      </c>
      <c r="C3312" s="179" t="s">
        <v>68</v>
      </c>
      <c r="D3312" s="113">
        <f>IF(Table10[[#This Row],[Current Age]]&gt;19,"Men's",IF(E3312&gt;15,"U19",IF(E3312&gt;13,"U15",IF(E3312&gt;11,"U13",IF(E3312&gt;0,"U11",0)))))</f>
        <v>0</v>
      </c>
      <c r="E3312" s="113">
        <f>IFERROR(IF(Table10[[#This Row],[Year]]&gt;0,$E$1-Table10[[#This Row],[Year]],0),"")</f>
        <v>0</v>
      </c>
    </row>
    <row r="3313" spans="1:5">
      <c r="A3313" s="18">
        <v>4311</v>
      </c>
      <c r="B3313" s="186" t="s">
        <v>3485</v>
      </c>
      <c r="C3313" s="17" t="s">
        <v>68</v>
      </c>
      <c r="D3313" s="113">
        <f>IF(Table10[[#This Row],[Current Age]]&gt;19,"Men's",IF(E3313&gt;15,"U19",IF(E3313&gt;13,"U15",IF(E3313&gt;11,"U13",IF(E3313&gt;0,"U11",0)))))</f>
        <v>0</v>
      </c>
      <c r="E3313" s="113">
        <f>IFERROR(IF(Table10[[#This Row],[Year]]&gt;0,$E$1-Table10[[#This Row],[Year]],0),"")</f>
        <v>0</v>
      </c>
    </row>
    <row r="3314" spans="1:5">
      <c r="A3314" s="178">
        <v>4312</v>
      </c>
      <c r="B3314" s="185" t="s">
        <v>3486</v>
      </c>
      <c r="C3314" s="179" t="s">
        <v>68</v>
      </c>
      <c r="D3314" s="113">
        <f>IF(Table10[[#This Row],[Current Age]]&gt;19,"Men's",IF(E3314&gt;15,"U19",IF(E3314&gt;13,"U15",IF(E3314&gt;11,"U13",IF(E3314&gt;0,"U11",0)))))</f>
        <v>0</v>
      </c>
      <c r="E3314" s="113">
        <f>IFERROR(IF(Table10[[#This Row],[Year]]&gt;0,$E$1-Table10[[#This Row],[Year]],0),"")</f>
        <v>0</v>
      </c>
    </row>
    <row r="3315" spans="1:5">
      <c r="A3315" s="18">
        <v>4313</v>
      </c>
      <c r="B3315" s="186" t="s">
        <v>3487</v>
      </c>
      <c r="C3315" s="17" t="s">
        <v>68</v>
      </c>
      <c r="D3315" s="113">
        <f>IF(Table10[[#This Row],[Current Age]]&gt;19,"Men's",IF(E3315&gt;15,"U19",IF(E3315&gt;13,"U15",IF(E3315&gt;11,"U13",IF(E3315&gt;0,"U11",0)))))</f>
        <v>0</v>
      </c>
      <c r="E3315" s="113">
        <f>IFERROR(IF(Table10[[#This Row],[Year]]&gt;0,$E$1-Table10[[#This Row],[Year]],0),"")</f>
        <v>0</v>
      </c>
    </row>
    <row r="3316" spans="1:5">
      <c r="A3316" s="178">
        <v>4314</v>
      </c>
      <c r="B3316" s="185" t="s">
        <v>3488</v>
      </c>
      <c r="C3316" s="179" t="s">
        <v>68</v>
      </c>
      <c r="D3316" s="113">
        <f>IF(Table10[[#This Row],[Current Age]]&gt;19,"Men's",IF(E3316&gt;15,"U19",IF(E3316&gt;13,"U15",IF(E3316&gt;11,"U13",IF(E3316&gt;0,"U11",0)))))</f>
        <v>0</v>
      </c>
      <c r="E3316" s="113">
        <f>IFERROR(IF(Table10[[#This Row],[Year]]&gt;0,$E$1-Table10[[#This Row],[Year]],0),"")</f>
        <v>0</v>
      </c>
    </row>
    <row r="3317" spans="1:5">
      <c r="A3317" s="18">
        <v>4315</v>
      </c>
      <c r="B3317" s="186" t="s">
        <v>3489</v>
      </c>
      <c r="C3317" s="17" t="s">
        <v>68</v>
      </c>
      <c r="D3317" s="113">
        <f>IF(Table10[[#This Row],[Current Age]]&gt;19,"Men's",IF(E3317&gt;15,"U19",IF(E3317&gt;13,"U15",IF(E3317&gt;11,"U13",IF(E3317&gt;0,"U11",0)))))</f>
        <v>0</v>
      </c>
      <c r="E3317" s="113">
        <f>IFERROR(IF(Table10[[#This Row],[Year]]&gt;0,$E$1-Table10[[#This Row],[Year]],0),"")</f>
        <v>0</v>
      </c>
    </row>
    <row r="3318" spans="1:5">
      <c r="A3318" s="178">
        <v>4316</v>
      </c>
      <c r="B3318" s="185" t="s">
        <v>3490</v>
      </c>
      <c r="C3318" s="179" t="s">
        <v>68</v>
      </c>
      <c r="D3318" s="113">
        <f>IF(Table10[[#This Row],[Current Age]]&gt;19,"Men's",IF(E3318&gt;15,"U19",IF(E3318&gt;13,"U15",IF(E3318&gt;11,"U13",IF(E3318&gt;0,"U11",0)))))</f>
        <v>0</v>
      </c>
      <c r="E3318" s="113">
        <f>IFERROR(IF(Table10[[#This Row],[Year]]&gt;0,$E$1-Table10[[#This Row],[Year]],0),"")</f>
        <v>0</v>
      </c>
    </row>
    <row r="3319" spans="1:5">
      <c r="A3319" s="18">
        <v>4317</v>
      </c>
      <c r="B3319" s="228" t="s">
        <v>3491</v>
      </c>
      <c r="C3319" s="17" t="s">
        <v>68</v>
      </c>
      <c r="D3319" s="113">
        <f>IF(Table10[[#This Row],[Current Age]]&gt;19,"Men's",IF(E3319&gt;15,"U19",IF(E3319&gt;13,"U15",IF(E3319&gt;11,"U13",IF(E3319&gt;0,"U11",0)))))</f>
        <v>0</v>
      </c>
      <c r="E3319" s="113">
        <f>IFERROR(IF(Table10[[#This Row],[Year]]&gt;0,$E$1-Table10[[#This Row],[Year]],0),"")</f>
        <v>0</v>
      </c>
    </row>
    <row r="3320" spans="1:5">
      <c r="A3320" s="178">
        <v>4318</v>
      </c>
      <c r="B3320" s="185" t="s">
        <v>3492</v>
      </c>
      <c r="C3320" s="179" t="s">
        <v>68</v>
      </c>
      <c r="D3320" s="113">
        <f>IF(Table10[[#This Row],[Current Age]]&gt;19,"Men's",IF(E3320&gt;15,"U19",IF(E3320&gt;13,"U15",IF(E3320&gt;11,"U13",IF(E3320&gt;0,"U11",0)))))</f>
        <v>0</v>
      </c>
      <c r="E3320" s="113">
        <f>IFERROR(IF(Table10[[#This Row],[Year]]&gt;0,$E$1-Table10[[#This Row],[Year]],0),"")</f>
        <v>0</v>
      </c>
    </row>
    <row r="3321" spans="1:5">
      <c r="A3321" s="18">
        <v>4319</v>
      </c>
      <c r="B3321" s="186" t="s">
        <v>3493</v>
      </c>
      <c r="C3321" s="17" t="s">
        <v>25</v>
      </c>
      <c r="D3321" s="113">
        <f>IF(Table10[[#This Row],[Current Age]]&gt;19,"Men's",IF(E3321&gt;15,"U19",IF(E3321&gt;13,"U15",IF(E3321&gt;11,"U13",IF(E3321&gt;0,"U11",0)))))</f>
        <v>0</v>
      </c>
      <c r="E3321" s="113">
        <f>IFERROR(IF(Table10[[#This Row],[Year]]&gt;0,$E$1-Table10[[#This Row],[Year]],0),"")</f>
        <v>0</v>
      </c>
    </row>
    <row r="3322" spans="1:5">
      <c r="A3322" s="178">
        <v>4320</v>
      </c>
      <c r="B3322" s="185" t="s">
        <v>3494</v>
      </c>
      <c r="C3322" s="179" t="s">
        <v>25</v>
      </c>
      <c r="D3322" s="113">
        <f>IF(Table10[[#This Row],[Current Age]]&gt;19,"Men's",IF(E3322&gt;15,"U19",IF(E3322&gt;13,"U15",IF(E3322&gt;11,"U13",IF(E3322&gt;0,"U11",0)))))</f>
        <v>0</v>
      </c>
      <c r="E3322" s="113">
        <f>IFERROR(IF(Table10[[#This Row],[Year]]&gt;0,$E$1-Table10[[#This Row],[Year]],0),"")</f>
        <v>0</v>
      </c>
    </row>
    <row r="3323" spans="1:5">
      <c r="A3323" s="18">
        <v>4321</v>
      </c>
      <c r="B3323" s="186" t="s">
        <v>3495</v>
      </c>
      <c r="C3323" s="17" t="s">
        <v>25</v>
      </c>
      <c r="D3323" s="113">
        <f>IF(Table10[[#This Row],[Current Age]]&gt;19,"Men's",IF(E3323&gt;15,"U19",IF(E3323&gt;13,"U15",IF(E3323&gt;11,"U13",IF(E3323&gt;0,"U11",0)))))</f>
        <v>0</v>
      </c>
      <c r="E3323" s="113">
        <f>IFERROR(IF(Table10[[#This Row],[Year]]&gt;0,$E$1-Table10[[#This Row],[Year]],0),"")</f>
        <v>0</v>
      </c>
    </row>
    <row r="3324" spans="1:5">
      <c r="A3324" s="178">
        <v>4322</v>
      </c>
      <c r="B3324" s="185" t="s">
        <v>3496</v>
      </c>
      <c r="C3324" s="179" t="s">
        <v>29</v>
      </c>
      <c r="D3324" s="113">
        <f>IF(Table10[[#This Row],[Current Age]]&gt;19,"Men's",IF(E3324&gt;15,"U19",IF(E3324&gt;13,"U15",IF(E3324&gt;11,"U13",IF(E3324&gt;0,"U11",0)))))</f>
        <v>0</v>
      </c>
      <c r="E3324" s="113">
        <f>IFERROR(IF(Table10[[#This Row],[Year]]&gt;0,$E$1-Table10[[#This Row],[Year]],0),"")</f>
        <v>0</v>
      </c>
    </row>
    <row r="3325" spans="1:5">
      <c r="A3325" s="18">
        <v>4323</v>
      </c>
      <c r="B3325" s="186" t="s">
        <v>3497</v>
      </c>
      <c r="C3325" s="17" t="s">
        <v>25</v>
      </c>
      <c r="D3325" s="113">
        <f>IF(Table10[[#This Row],[Current Age]]&gt;19,"Men's",IF(E3325&gt;15,"U19",IF(E3325&gt;13,"U15",IF(E3325&gt;11,"U13",IF(E3325&gt;0,"U11",0)))))</f>
        <v>0</v>
      </c>
      <c r="E3325" s="113">
        <f>IFERROR(IF(Table10[[#This Row],[Year]]&gt;0,$E$1-Table10[[#This Row],[Year]],0),"")</f>
        <v>0</v>
      </c>
    </row>
    <row r="3326" spans="1:5">
      <c r="A3326" s="178">
        <v>4324</v>
      </c>
      <c r="B3326" s="185" t="s">
        <v>3498</v>
      </c>
      <c r="C3326" s="179" t="s">
        <v>68</v>
      </c>
      <c r="D3326" s="113">
        <f>IF(Table10[[#This Row],[Current Age]]&gt;19,"Men's",IF(E3326&gt;15,"U19",IF(E3326&gt;13,"U15",IF(E3326&gt;11,"U13",IF(E3326&gt;0,"U11",0)))))</f>
        <v>0</v>
      </c>
      <c r="E3326" s="113">
        <f>IFERROR(IF(Table10[[#This Row],[Year]]&gt;0,$E$1-Table10[[#This Row],[Year]],0),"")</f>
        <v>0</v>
      </c>
    </row>
    <row r="3327" spans="1:5">
      <c r="A3327" s="18">
        <v>4325</v>
      </c>
      <c r="B3327" s="186" t="s">
        <v>3499</v>
      </c>
      <c r="C3327" s="17" t="s">
        <v>25</v>
      </c>
      <c r="D3327" s="113">
        <f>IF(Table10[[#This Row],[Current Age]]&gt;19,"Men's",IF(E3327&gt;15,"U19",IF(E3327&gt;13,"U15",IF(E3327&gt;11,"U13",IF(E3327&gt;0,"U11",0)))))</f>
        <v>0</v>
      </c>
      <c r="E3327" s="113">
        <f>IFERROR(IF(Table10[[#This Row],[Year]]&gt;0,$E$1-Table10[[#This Row],[Year]],0),"")</f>
        <v>0</v>
      </c>
    </row>
    <row r="3328" spans="1:5">
      <c r="A3328" s="178">
        <v>4326</v>
      </c>
      <c r="B3328" s="185" t="s">
        <v>3500</v>
      </c>
      <c r="C3328" s="179" t="s">
        <v>25</v>
      </c>
      <c r="D3328" s="113">
        <f>IF(Table10[[#This Row],[Current Age]]&gt;19,"Men's",IF(E3328&gt;15,"U19",IF(E3328&gt;13,"U15",IF(E3328&gt;11,"U13",IF(E3328&gt;0,"U11",0)))))</f>
        <v>0</v>
      </c>
      <c r="E3328" s="113">
        <f>IFERROR(IF(Table10[[#This Row],[Year]]&gt;0,$E$1-Table10[[#This Row],[Year]],0),"")</f>
        <v>0</v>
      </c>
    </row>
    <row r="3329" spans="1:8">
      <c r="A3329" s="18">
        <v>4327</v>
      </c>
      <c r="B3329" s="205" t="s">
        <v>3501</v>
      </c>
      <c r="C3329" s="17" t="s">
        <v>25</v>
      </c>
      <c r="D3329" s="113">
        <f>IF(Table10[[#This Row],[Current Age]]&gt;19,"Men's",IF(E3329&gt;15,"U19",IF(E3329&gt;13,"U15",IF(E3329&gt;11,"U13",IF(E3329&gt;0,"U11",0)))))</f>
        <v>0</v>
      </c>
      <c r="E3329" s="113">
        <f>IFERROR(IF(Table10[[#This Row],[Year]]&gt;0,$E$1-Table10[[#This Row],[Year]],0),"")</f>
        <v>0</v>
      </c>
    </row>
    <row r="3330" spans="1:8">
      <c r="A3330" s="178">
        <v>4328</v>
      </c>
      <c r="B3330" s="229" t="s">
        <v>3502</v>
      </c>
      <c r="C3330" s="179" t="s">
        <v>25</v>
      </c>
      <c r="D3330" s="113">
        <f>IF(Table10[[#This Row],[Current Age]]&gt;19,"Men's",IF(E3330&gt;15,"U19",IF(E3330&gt;13,"U15",IF(E3330&gt;11,"U13",IF(E3330&gt;0,"U11",0)))))</f>
        <v>0</v>
      </c>
      <c r="E3330" s="113">
        <f>IFERROR(IF(Table10[[#This Row],[Year]]&gt;0,$E$1-Table10[[#This Row],[Year]],0),"")</f>
        <v>0</v>
      </c>
    </row>
    <row r="3331" spans="1:8">
      <c r="A3331" s="18">
        <v>4329</v>
      </c>
      <c r="B3331" s="205" t="s">
        <v>3503</v>
      </c>
      <c r="C3331" s="17" t="s">
        <v>25</v>
      </c>
      <c r="D3331" s="113">
        <f>IF(Table10[[#This Row],[Current Age]]&gt;19,"Men's",IF(E3331&gt;15,"U19",IF(E3331&gt;13,"U15",IF(E3331&gt;11,"U13",IF(E3331&gt;0,"U11",0)))))</f>
        <v>0</v>
      </c>
      <c r="E3331" s="113">
        <f>IFERROR(IF(Table10[[#This Row],[Year]]&gt;0,$E$1-Table10[[#This Row],[Year]],0),"")</f>
        <v>0</v>
      </c>
    </row>
    <row r="3332" spans="1:8">
      <c r="A3332" s="178">
        <v>4330</v>
      </c>
      <c r="B3332" s="229" t="s">
        <v>3504</v>
      </c>
      <c r="C3332" s="179" t="s">
        <v>25</v>
      </c>
      <c r="D3332" s="113">
        <f>IF(Table10[[#This Row],[Current Age]]&gt;19,"Men's",IF(E3332&gt;15,"U19",IF(E3332&gt;13,"U15",IF(E3332&gt;11,"U13",IF(E3332&gt;0,"U11",0)))))</f>
        <v>0</v>
      </c>
      <c r="E3332" s="113">
        <f>IFERROR(IF(Table10[[#This Row],[Year]]&gt;0,$E$1-Table10[[#This Row],[Year]],0),"")</f>
        <v>0</v>
      </c>
    </row>
    <row r="3333" spans="1:8">
      <c r="A3333" s="18">
        <v>4331</v>
      </c>
      <c r="B3333" s="205" t="s">
        <v>3505</v>
      </c>
      <c r="C3333" s="17" t="s">
        <v>25</v>
      </c>
      <c r="D3333" s="113">
        <f>IF(Table10[[#This Row],[Current Age]]&gt;19,"Men's",IF(E3333&gt;15,"U19",IF(E3333&gt;13,"U15",IF(E3333&gt;11,"U13",IF(E3333&gt;0,"U11",0)))))</f>
        <v>0</v>
      </c>
      <c r="E3333" s="113">
        <f>IFERROR(IF(Table10[[#This Row],[Year]]&gt;0,$E$1-Table10[[#This Row],[Year]],0),"")</f>
        <v>0</v>
      </c>
    </row>
    <row r="3334" spans="1:8">
      <c r="A3334" s="178">
        <v>4332</v>
      </c>
      <c r="B3334" s="229" t="s">
        <v>3506</v>
      </c>
      <c r="C3334" s="179" t="s">
        <v>25</v>
      </c>
      <c r="D3334" s="113">
        <f>IF(Table10[[#This Row],[Current Age]]&gt;19,"Men's",IF(E3334&gt;15,"U19",IF(E3334&gt;13,"U15",IF(E3334&gt;11,"U13",IF(E3334&gt;0,"U11",0)))))</f>
        <v>0</v>
      </c>
      <c r="E3334" s="113">
        <f>IFERROR(IF(Table10[[#This Row],[Year]]&gt;0,$E$1-Table10[[#This Row],[Year]],0),"")</f>
        <v>0</v>
      </c>
    </row>
    <row r="3335" spans="1:8">
      <c r="A3335" s="18">
        <v>4333</v>
      </c>
      <c r="B3335" s="205" t="s">
        <v>3507</v>
      </c>
      <c r="C3335" s="17" t="s">
        <v>25</v>
      </c>
      <c r="D3335" s="113">
        <f>IF(Table10[[#This Row],[Current Age]]&gt;19,"Men's",IF(E3335&gt;15,"U19",IF(E3335&gt;13,"U15",IF(E3335&gt;11,"U13",IF(E3335&gt;0,"U11",0)))))</f>
        <v>0</v>
      </c>
      <c r="E3335" s="113">
        <f>IFERROR(IF(Table10[[#This Row],[Year]]&gt;0,$E$1-Table10[[#This Row],[Year]],0),"")</f>
        <v>0</v>
      </c>
    </row>
    <row r="3336" spans="1:8">
      <c r="A3336" s="178">
        <v>4334</v>
      </c>
      <c r="B3336" s="229" t="s">
        <v>3508</v>
      </c>
      <c r="C3336" s="179" t="s">
        <v>25</v>
      </c>
      <c r="D3336" s="113">
        <f>IF(Table10[[#This Row],[Current Age]]&gt;19,"Men's",IF(E3336&gt;15,"U19",IF(E3336&gt;13,"U15",IF(E3336&gt;11,"U13",IF(E3336&gt;0,"U11",0)))))</f>
        <v>0</v>
      </c>
      <c r="E3336" s="113">
        <f>IFERROR(IF(Table10[[#This Row],[Year]]&gt;0,$E$1-Table10[[#This Row],[Year]],0),"")</f>
        <v>0</v>
      </c>
    </row>
    <row r="3337" spans="1:8">
      <c r="A3337" s="18">
        <v>4335</v>
      </c>
      <c r="B3337" s="205" t="s">
        <v>3509</v>
      </c>
      <c r="C3337" s="17" t="s">
        <v>25</v>
      </c>
      <c r="D3337" s="113">
        <f>IF(Table10[[#This Row],[Current Age]]&gt;19,"Men's",IF(E3337&gt;15,"U19",IF(E3337&gt;13,"U15",IF(E3337&gt;11,"U13",IF(E3337&gt;0,"U11",0)))))</f>
        <v>0</v>
      </c>
      <c r="E3337" s="113">
        <f>IFERROR(IF(Table10[[#This Row],[Year]]&gt;0,$E$1-Table10[[#This Row],[Year]],0),"")</f>
        <v>0</v>
      </c>
    </row>
    <row r="3338" spans="1:8">
      <c r="A3338" s="178">
        <v>4336</v>
      </c>
      <c r="B3338" s="229" t="s">
        <v>3510</v>
      </c>
      <c r="C3338" s="179" t="s">
        <v>25</v>
      </c>
      <c r="D3338" s="113">
        <f>IF(Table10[[#This Row],[Current Age]]&gt;19,"Men's",IF(E3338&gt;15,"U19",IF(E3338&gt;13,"U15",IF(E3338&gt;11,"U13",IF(E3338&gt;0,"U11",0)))))</f>
        <v>0</v>
      </c>
      <c r="E3338" s="113">
        <f>IFERROR(IF(Table10[[#This Row],[Year]]&gt;0,$E$1-Table10[[#This Row],[Year]],0),"")</f>
        <v>0</v>
      </c>
    </row>
    <row r="3339" spans="1:8">
      <c r="A3339" s="18">
        <v>4337</v>
      </c>
      <c r="B3339" s="186" t="s">
        <v>3511</v>
      </c>
      <c r="C3339" s="17" t="s">
        <v>33</v>
      </c>
      <c r="D3339" s="113" t="str">
        <f>IF(Table10[[#This Row],[Current Age]]&gt;19,"Men's",IF(E3339&gt;15,"U19",IF(E3339&gt;13,"U15",IF(E3339&gt;11,"U13",IF(E3339&gt;0,"U11",0)))))</f>
        <v>Men's</v>
      </c>
      <c r="E3339" s="113" t="str">
        <f>IFERROR(IF([9]!Table10[[#This Row],[Year]]&gt;0,$E$1-[9]!Table10[[#This Row],[Year]],0),"")</f>
        <v/>
      </c>
      <c r="F3339" s="113">
        <v>2011</v>
      </c>
      <c r="G3339" s="113">
        <v>2</v>
      </c>
      <c r="H3339" s="113">
        <v>15</v>
      </c>
    </row>
    <row r="3340" spans="1:8">
      <c r="A3340" s="178">
        <v>4338</v>
      </c>
      <c r="B3340" s="185" t="s">
        <v>3512</v>
      </c>
      <c r="C3340" s="179" t="s">
        <v>33</v>
      </c>
      <c r="D3340" s="113" t="str">
        <f>IF(Table10[[#This Row],[Current Age]]&gt;19,"Men's",IF(E3340&gt;15,"U19",IF(E3340&gt;13,"U15",IF(E3340&gt;11,"U13",IF(E3340&gt;0,"U11",0)))))</f>
        <v>Men's</v>
      </c>
      <c r="E3340" s="113" t="str">
        <f>IFERROR(IF([9]!Table10[[#This Row],[Year]]&gt;0,$E$1-[9]!Table10[[#This Row],[Year]],0),"")</f>
        <v/>
      </c>
      <c r="F3340" s="113">
        <v>2003</v>
      </c>
      <c r="G3340" s="113">
        <v>8</v>
      </c>
      <c r="H3340" s="113">
        <v>27</v>
      </c>
    </row>
    <row r="3341" spans="1:8">
      <c r="A3341" s="18">
        <v>4339</v>
      </c>
      <c r="B3341" s="186" t="s">
        <v>3513</v>
      </c>
      <c r="C3341" s="17" t="s">
        <v>33</v>
      </c>
      <c r="D3341" s="113" t="str">
        <f>IF(Table10[[#This Row],[Current Age]]&gt;19,"Men's",IF(E3341&gt;15,"U19",IF(E3341&gt;13,"U15",IF(E3341&gt;11,"U13",IF(E3341&gt;0,"U11",0)))))</f>
        <v>Men's</v>
      </c>
      <c r="E3341" s="113" t="str">
        <f>IFERROR(IF([9]!Table10[[#This Row],[Year]]&gt;0,$E$1-[9]!Table10[[#This Row],[Year]],0),"")</f>
        <v/>
      </c>
      <c r="F3341" s="113">
        <v>2017</v>
      </c>
      <c r="G3341" s="113">
        <v>4</v>
      </c>
      <c r="H3341" s="113">
        <v>21</v>
      </c>
    </row>
    <row r="3342" spans="1:8">
      <c r="A3342" s="178">
        <v>4340</v>
      </c>
      <c r="B3342" s="185" t="s">
        <v>3514</v>
      </c>
      <c r="C3342" s="179" t="s">
        <v>33</v>
      </c>
      <c r="D3342" s="113" t="str">
        <f>IF(Table10[[#This Row],[Current Age]]&gt;19,"Men's",IF(E3342&gt;15,"U19",IF(E3342&gt;13,"U15",IF(E3342&gt;11,"U13",IF(E3342&gt;0,"U11",0)))))</f>
        <v>Men's</v>
      </c>
      <c r="E3342" s="113" t="str">
        <f>IFERROR(IF([9]!Table10[[#This Row],[Year]]&gt;0,$E$1-[9]!Table10[[#This Row],[Year]],0),"")</f>
        <v/>
      </c>
      <c r="F3342" s="113">
        <v>2007</v>
      </c>
      <c r="G3342" s="113">
        <v>9</v>
      </c>
      <c r="H3342" s="113">
        <v>17</v>
      </c>
    </row>
    <row r="3343" spans="1:8">
      <c r="A3343" s="18">
        <v>4341</v>
      </c>
      <c r="B3343" s="186" t="s">
        <v>3515</v>
      </c>
      <c r="C3343" s="17" t="s">
        <v>33</v>
      </c>
      <c r="D3343" s="113" t="str">
        <f>IF(Table10[[#This Row],[Current Age]]&gt;19,"Men's",IF(E3343&gt;15,"U19",IF(E3343&gt;13,"U15",IF(E3343&gt;11,"U13",IF(E3343&gt;0,"U11",0)))))</f>
        <v>Men's</v>
      </c>
      <c r="E3343" s="113" t="str">
        <f>IFERROR(IF([9]!Table10[[#This Row],[Year]]&gt;0,$E$1-[9]!Table10[[#This Row],[Year]],0),"")</f>
        <v/>
      </c>
      <c r="F3343" s="113">
        <v>2010</v>
      </c>
      <c r="G3343" s="113">
        <v>6</v>
      </c>
      <c r="H3343" s="113">
        <v>19</v>
      </c>
    </row>
    <row r="3344" spans="1:8">
      <c r="A3344" s="178">
        <v>4342</v>
      </c>
      <c r="B3344" s="185" t="s">
        <v>3516</v>
      </c>
      <c r="C3344" s="179" t="s">
        <v>33</v>
      </c>
      <c r="D3344" s="113" t="str">
        <f>IF(Table10[[#This Row],[Current Age]]&gt;19,"Men's",IF(E3344&gt;15,"U19",IF(E3344&gt;13,"U15",IF(E3344&gt;11,"U13",IF(E3344&gt;0,"U11",0)))))</f>
        <v>Men's</v>
      </c>
      <c r="E3344" s="113" t="str">
        <f>IFERROR(IF([9]!Table10[[#This Row],[Year]]&gt;0,$E$1-[9]!Table10[[#This Row],[Year]],0),"")</f>
        <v/>
      </c>
      <c r="F3344" s="113">
        <v>1977</v>
      </c>
      <c r="G3344" s="113">
        <v>12</v>
      </c>
      <c r="H3344" s="113">
        <v>30</v>
      </c>
    </row>
    <row r="3345" spans="1:8">
      <c r="A3345" s="18">
        <v>4343</v>
      </c>
      <c r="B3345" s="186" t="s">
        <v>3517</v>
      </c>
      <c r="C3345" s="17" t="s">
        <v>33</v>
      </c>
      <c r="D3345" s="113" t="str">
        <f>IF(Table10[[#This Row],[Current Age]]&gt;19,"Men's",IF(E3345&gt;15,"U19",IF(E3345&gt;13,"U15",IF(E3345&gt;11,"U13",IF(E3345&gt;0,"U11",0)))))</f>
        <v>Men's</v>
      </c>
      <c r="E3345" s="113" t="str">
        <f>IFERROR(IF([9]!Table10[[#This Row],[Year]]&gt;0,$E$1-[9]!Table10[[#This Row],[Year]],0),"")</f>
        <v/>
      </c>
      <c r="F3345" s="113">
        <v>1977</v>
      </c>
      <c r="G3345" s="113">
        <v>4</v>
      </c>
      <c r="H3345" s="113">
        <v>15</v>
      </c>
    </row>
    <row r="3346" spans="1:8">
      <c r="A3346" s="178">
        <v>4344</v>
      </c>
      <c r="B3346" s="185" t="s">
        <v>3518</v>
      </c>
      <c r="C3346" s="179" t="s">
        <v>33</v>
      </c>
      <c r="D3346" s="113" t="str">
        <f>IF(Table10[[#This Row],[Current Age]]&gt;19,"Men's",IF(E3346&gt;15,"U19",IF(E3346&gt;13,"U15",IF(E3346&gt;11,"U13",IF(E3346&gt;0,"U11",0)))))</f>
        <v>Men's</v>
      </c>
      <c r="E3346" s="113" t="str">
        <f>IFERROR(IF([9]!Table10[[#This Row],[Year]]&gt;0,$E$1-[9]!Table10[[#This Row],[Year]],0),"")</f>
        <v/>
      </c>
      <c r="F3346" s="113">
        <v>1985</v>
      </c>
      <c r="G3346" s="113">
        <v>3</v>
      </c>
      <c r="H3346" s="113">
        <v>17</v>
      </c>
    </row>
    <row r="3347" spans="1:8">
      <c r="A3347" s="18">
        <v>4345</v>
      </c>
      <c r="B3347" s="186" t="s">
        <v>3519</v>
      </c>
      <c r="C3347" s="17" t="s">
        <v>33</v>
      </c>
      <c r="D3347" s="113" t="str">
        <f>IF(Table10[[#This Row],[Current Age]]&gt;19,"Men's",IF(E3347&gt;15,"U19",IF(E3347&gt;13,"U15",IF(E3347&gt;11,"U13",IF(E3347&gt;0,"U11",0)))))</f>
        <v>Men's</v>
      </c>
      <c r="E3347" s="113" t="str">
        <f>IFERROR(IF([9]!Table10[[#This Row],[Year]]&gt;0,$E$1-[9]!Table10[[#This Row],[Year]],0),"")</f>
        <v/>
      </c>
      <c r="F3347" s="113">
        <v>1977</v>
      </c>
      <c r="G3347" s="113">
        <v>3</v>
      </c>
      <c r="H3347" s="113">
        <v>31</v>
      </c>
    </row>
    <row r="3348" spans="1:8">
      <c r="A3348" s="178">
        <v>4346</v>
      </c>
      <c r="B3348" s="185" t="s">
        <v>3520</v>
      </c>
      <c r="C3348" s="179" t="s">
        <v>33</v>
      </c>
      <c r="D3348" s="113" t="str">
        <f>IF(Table10[[#This Row],[Current Age]]&gt;19,"Men's",IF(E3348&gt;15,"U19",IF(E3348&gt;13,"U15",IF(E3348&gt;11,"U13",IF(E3348&gt;0,"U11",0)))))</f>
        <v>Men's</v>
      </c>
      <c r="E3348" s="113" t="str">
        <f>IFERROR(IF([9]!Table10[[#This Row],[Year]]&gt;0,$E$1-[9]!Table10[[#This Row],[Year]],0),"")</f>
        <v/>
      </c>
      <c r="F3348" s="113">
        <v>2011</v>
      </c>
      <c r="G3348" s="113">
        <v>1</v>
      </c>
      <c r="H3348" s="113">
        <v>3</v>
      </c>
    </row>
    <row r="3349" spans="1:8">
      <c r="A3349" s="18">
        <v>4347</v>
      </c>
      <c r="B3349" s="186" t="s">
        <v>3521</v>
      </c>
      <c r="C3349" s="17" t="s">
        <v>33</v>
      </c>
      <c r="D3349" s="113" t="str">
        <f>IF(Table10[[#This Row],[Current Age]]&gt;19,"Men's",IF(E3349&gt;15,"U19",IF(E3349&gt;13,"U15",IF(E3349&gt;11,"U13",IF(E3349&gt;0,"U11",0)))))</f>
        <v>Men's</v>
      </c>
      <c r="E3349" s="113" t="str">
        <f>IFERROR(IF([9]!Table10[[#This Row],[Year]]&gt;0,$E$1-[9]!Table10[[#This Row],[Year]],0),"")</f>
        <v/>
      </c>
      <c r="F3349" s="113">
        <v>2014</v>
      </c>
      <c r="G3349" s="113">
        <v>1</v>
      </c>
      <c r="H3349" s="113">
        <v>6</v>
      </c>
    </row>
    <row r="3350" spans="1:8">
      <c r="A3350" s="178">
        <v>4348</v>
      </c>
      <c r="B3350" s="185" t="s">
        <v>3522</v>
      </c>
      <c r="C3350" s="179" t="s">
        <v>33</v>
      </c>
      <c r="D3350" s="113" t="str">
        <f>IF(Table10[[#This Row],[Current Age]]&gt;19,"Men's",IF(E3350&gt;15,"U19",IF(E3350&gt;13,"U15",IF(E3350&gt;11,"U13",IF(E3350&gt;0,"U11",0)))))</f>
        <v>Men's</v>
      </c>
      <c r="E3350" s="113" t="str">
        <f>IFERROR(IF([9]!Table10[[#This Row],[Year]]&gt;0,$E$1-[9]!Table10[[#This Row],[Year]],0),"")</f>
        <v/>
      </c>
      <c r="F3350" s="113">
        <v>2011</v>
      </c>
      <c r="G3350" s="113">
        <v>2</v>
      </c>
      <c r="H3350" s="113">
        <v>4</v>
      </c>
    </row>
    <row r="3351" spans="1:8">
      <c r="A3351" s="18">
        <v>4349</v>
      </c>
      <c r="B3351" s="186" t="s">
        <v>3523</v>
      </c>
      <c r="C3351" s="17" t="s">
        <v>33</v>
      </c>
      <c r="D3351" s="113" t="str">
        <f>IF(Table10[[#This Row],[Current Age]]&gt;19,"Men's",IF(E3351&gt;15,"U19",IF(E3351&gt;13,"U15",IF(E3351&gt;11,"U13",IF(E3351&gt;0,"U11",0)))))</f>
        <v>Men's</v>
      </c>
      <c r="E3351" s="113" t="str">
        <f>IFERROR(IF([9]!Table10[[#This Row],[Year]]&gt;0,$E$1-[9]!Table10[[#This Row],[Year]],0),"")</f>
        <v/>
      </c>
      <c r="F3351" s="113">
        <v>2013</v>
      </c>
      <c r="G3351" s="113">
        <v>8</v>
      </c>
      <c r="H3351" s="113">
        <v>18</v>
      </c>
    </row>
    <row r="3352" spans="1:8">
      <c r="A3352" s="178">
        <v>4350</v>
      </c>
      <c r="B3352" s="185" t="s">
        <v>3524</v>
      </c>
      <c r="C3352" s="179" t="s">
        <v>33</v>
      </c>
      <c r="D3352" s="113" t="str">
        <f>IF(Table10[[#This Row],[Current Age]]&gt;19,"Men's",IF(E3352&gt;15,"U19",IF(E3352&gt;13,"U15",IF(E3352&gt;11,"U13",IF(E3352&gt;0,"U11",0)))))</f>
        <v>Men's</v>
      </c>
      <c r="E3352" s="113" t="str">
        <f>IFERROR(IF([9]!Table10[[#This Row],[Year]]&gt;0,$E$1-[9]!Table10[[#This Row],[Year]],0),"")</f>
        <v/>
      </c>
      <c r="F3352" s="113">
        <v>2013</v>
      </c>
      <c r="G3352" s="113">
        <v>10</v>
      </c>
      <c r="H3352" s="113">
        <v>24</v>
      </c>
    </row>
    <row r="3353" spans="1:8">
      <c r="A3353" s="18">
        <v>4351</v>
      </c>
      <c r="B3353" s="186" t="s">
        <v>3525</v>
      </c>
      <c r="C3353" s="17" t="s">
        <v>33</v>
      </c>
      <c r="D3353" s="113" t="str">
        <f>IF(Table10[[#This Row],[Current Age]]&gt;19,"Men's",IF(E3353&gt;15,"U19",IF(E3353&gt;13,"U15",IF(E3353&gt;11,"U13",IF(E3353&gt;0,"U11",0)))))</f>
        <v>Men's</v>
      </c>
      <c r="E3353" s="113" t="str">
        <f>IFERROR(IF([9]!Table10[[#This Row],[Year]]&gt;0,$E$1-[9]!Table10[[#This Row],[Year]],0),"")</f>
        <v/>
      </c>
      <c r="F3353" s="113">
        <v>1988</v>
      </c>
      <c r="G3353" s="113">
        <v>5</v>
      </c>
      <c r="H3353" s="113">
        <v>17</v>
      </c>
    </row>
    <row r="3354" spans="1:8">
      <c r="A3354" s="178">
        <v>4352</v>
      </c>
      <c r="B3354" s="185" t="s">
        <v>3526</v>
      </c>
      <c r="C3354" s="179" t="s">
        <v>33</v>
      </c>
      <c r="D3354" s="113" t="str">
        <f>IF(Table10[[#This Row],[Current Age]]&gt;19,"Men's",IF(E3354&gt;15,"U19",IF(E3354&gt;13,"U15",IF(E3354&gt;11,"U13",IF(E3354&gt;0,"U11",0)))))</f>
        <v>Men's</v>
      </c>
      <c r="E3354" s="113" t="str">
        <f>IFERROR(IF([9]!Table10[[#This Row],[Year]]&gt;0,$E$1-[9]!Table10[[#This Row],[Year]],0),"")</f>
        <v/>
      </c>
      <c r="F3354" s="113">
        <v>2008</v>
      </c>
      <c r="G3354" s="113">
        <v>7</v>
      </c>
      <c r="H3354" s="113">
        <v>30</v>
      </c>
    </row>
    <row r="3355" spans="1:8">
      <c r="A3355" s="18">
        <v>4353</v>
      </c>
      <c r="B3355" s="186" t="s">
        <v>3527</v>
      </c>
      <c r="C3355" s="17" t="s">
        <v>33</v>
      </c>
      <c r="D3355" s="113" t="str">
        <f>IF(Table10[[#This Row],[Current Age]]&gt;19,"Men's",IF(E3355&gt;15,"U19",IF(E3355&gt;13,"U15",IF(E3355&gt;11,"U13",IF(E3355&gt;0,"U11",0)))))</f>
        <v>Men's</v>
      </c>
      <c r="E3355" s="113" t="str">
        <f>IFERROR(IF([9]!Table10[[#This Row],[Year]]&gt;0,$E$1-[9]!Table10[[#This Row],[Year]],0),"")</f>
        <v/>
      </c>
      <c r="F3355" s="113">
        <v>2011</v>
      </c>
      <c r="G3355" s="113">
        <v>11</v>
      </c>
      <c r="H3355" s="113">
        <v>21</v>
      </c>
    </row>
    <row r="3356" spans="1:8">
      <c r="A3356" s="178">
        <v>4354</v>
      </c>
      <c r="B3356" s="185" t="s">
        <v>3528</v>
      </c>
      <c r="C3356" s="179" t="s">
        <v>33</v>
      </c>
      <c r="D3356" s="113" t="str">
        <f>IF(Table10[[#This Row],[Current Age]]&gt;19,"Men's",IF(E3356&gt;15,"U19",IF(E3356&gt;13,"U15",IF(E3356&gt;11,"U13",IF(E3356&gt;0,"U11",0)))))</f>
        <v>Men's</v>
      </c>
      <c r="E3356" s="113" t="str">
        <f>IFERROR(IF([9]!Table10[[#This Row],[Year]]&gt;0,$E$1-[9]!Table10[[#This Row],[Year]],0),"")</f>
        <v/>
      </c>
      <c r="F3356" s="113">
        <v>2014</v>
      </c>
      <c r="G3356" s="113">
        <v>5</v>
      </c>
      <c r="H3356" s="113">
        <v>12</v>
      </c>
    </row>
    <row r="3357" spans="1:8">
      <c r="A3357" s="18">
        <v>4355</v>
      </c>
      <c r="B3357" s="186" t="s">
        <v>3529</v>
      </c>
      <c r="C3357" s="17" t="s">
        <v>33</v>
      </c>
      <c r="D3357" s="113" t="str">
        <f>IF(Table10[[#This Row],[Current Age]]&gt;19,"Men's",IF(E3357&gt;15,"U19",IF(E3357&gt;13,"U15",IF(E3357&gt;11,"U13",IF(E3357&gt;0,"U11",0)))))</f>
        <v>Men's</v>
      </c>
      <c r="E3357" s="113" t="str">
        <f>IFERROR(IF([9]!Table10[[#This Row],[Year]]&gt;0,$E$1-[9]!Table10[[#This Row],[Year]],0),"")</f>
        <v/>
      </c>
      <c r="F3357" s="113">
        <v>1988</v>
      </c>
      <c r="G3357" s="113">
        <v>9</v>
      </c>
      <c r="H3357" s="113">
        <v>30</v>
      </c>
    </row>
    <row r="3358" spans="1:8">
      <c r="A3358" s="178">
        <v>4356</v>
      </c>
      <c r="B3358" s="185" t="s">
        <v>3530</v>
      </c>
      <c r="C3358" s="179" t="s">
        <v>33</v>
      </c>
      <c r="D3358" s="113" t="str">
        <f>IF(Table10[[#This Row],[Current Age]]&gt;19,"Men's",IF(E3358&gt;15,"U19",IF(E3358&gt;13,"U15",IF(E3358&gt;11,"U13",IF(E3358&gt;0,"U11",0)))))</f>
        <v>Men's</v>
      </c>
      <c r="E3358" s="113" t="str">
        <f>IFERROR(IF([9]!Table10[[#This Row],[Year]]&gt;0,$E$1-[9]!Table10[[#This Row],[Year]],0),"")</f>
        <v/>
      </c>
      <c r="F3358" s="113">
        <v>1981</v>
      </c>
      <c r="G3358" s="113">
        <v>9</v>
      </c>
      <c r="H3358" s="113">
        <v>15</v>
      </c>
    </row>
    <row r="3359" spans="1:8">
      <c r="A3359" s="18">
        <v>4357</v>
      </c>
      <c r="B3359" s="186" t="s">
        <v>3531</v>
      </c>
      <c r="C3359" s="17" t="s">
        <v>33</v>
      </c>
      <c r="D3359" s="113" t="str">
        <f>IF(Table10[[#This Row],[Current Age]]&gt;19,"Men's",IF(E3359&gt;15,"U19",IF(E3359&gt;13,"U15",IF(E3359&gt;11,"U13",IF(E3359&gt;0,"U11",0)))))</f>
        <v>Men's</v>
      </c>
      <c r="E3359" s="113" t="str">
        <f>IFERROR(IF([9]!Table10[[#This Row],[Year]]&gt;0,$E$1-[9]!Table10[[#This Row],[Year]],0),"")</f>
        <v/>
      </c>
      <c r="F3359" s="113">
        <v>2014</v>
      </c>
      <c r="G3359" s="113">
        <v>2</v>
      </c>
      <c r="H3359" s="113">
        <v>24</v>
      </c>
    </row>
    <row r="3360" spans="1:8">
      <c r="A3360" s="178">
        <v>4358</v>
      </c>
      <c r="B3360" s="185" t="s">
        <v>3532</v>
      </c>
      <c r="C3360" s="179" t="s">
        <v>33</v>
      </c>
      <c r="D3360" s="113" t="str">
        <f>IF(Table10[[#This Row],[Current Age]]&gt;19,"Men's",IF(E3360&gt;15,"U19",IF(E3360&gt;13,"U15",IF(E3360&gt;11,"U13",IF(E3360&gt;0,"U11",0)))))</f>
        <v>Men's</v>
      </c>
      <c r="E3360" s="113" t="str">
        <f>IFERROR(IF([9]!Table10[[#This Row],[Year]]&gt;0,$E$1-[9]!Table10[[#This Row],[Year]],0),"")</f>
        <v/>
      </c>
      <c r="F3360" s="113">
        <v>1978</v>
      </c>
      <c r="G3360" s="113">
        <v>7</v>
      </c>
      <c r="H3360" s="113">
        <v>27</v>
      </c>
    </row>
    <row r="3361" spans="1:8">
      <c r="A3361" s="18">
        <v>4359</v>
      </c>
      <c r="B3361" s="186" t="s">
        <v>3533</v>
      </c>
      <c r="C3361" s="17" t="s">
        <v>33</v>
      </c>
      <c r="D3361" s="113" t="str">
        <f>IF(Table10[[#This Row],[Current Age]]&gt;19,"Men's",IF(E3361&gt;15,"U19",IF(E3361&gt;13,"U15",IF(E3361&gt;11,"U13",IF(E3361&gt;0,"U11",0)))))</f>
        <v>Men's</v>
      </c>
      <c r="E3361" s="113" t="str">
        <f>IFERROR(IF([9]!Table10[[#This Row],[Year]]&gt;0,$E$1-[9]!Table10[[#This Row],[Year]],0),"")</f>
        <v/>
      </c>
      <c r="F3361" s="113">
        <v>1999</v>
      </c>
      <c r="G3361" s="113">
        <v>8</v>
      </c>
      <c r="H3361" s="113">
        <v>2</v>
      </c>
    </row>
    <row r="3362" spans="1:8">
      <c r="A3362" s="178">
        <v>4360</v>
      </c>
      <c r="B3362" s="185" t="s">
        <v>3534</v>
      </c>
      <c r="C3362" s="179" t="s">
        <v>33</v>
      </c>
      <c r="D3362" s="113" t="str">
        <f>IF(Table10[[#This Row],[Current Age]]&gt;19,"Men's",IF(E3362&gt;15,"U19",IF(E3362&gt;13,"U15",IF(E3362&gt;11,"U13",IF(E3362&gt;0,"U11",0)))))</f>
        <v>Men's</v>
      </c>
      <c r="E3362" s="113" t="str">
        <f>IFERROR(IF([9]!Table10[[#This Row],[Year]]&gt;0,$E$1-[9]!Table10[[#This Row],[Year]],0),"")</f>
        <v/>
      </c>
      <c r="F3362" s="113">
        <v>2011</v>
      </c>
      <c r="G3362" s="113">
        <v>10</v>
      </c>
      <c r="H3362" s="113">
        <v>23</v>
      </c>
    </row>
    <row r="3363" spans="1:8">
      <c r="A3363" s="18">
        <v>4361</v>
      </c>
      <c r="B3363" s="186" t="s">
        <v>3535</v>
      </c>
      <c r="C3363" s="17" t="s">
        <v>33</v>
      </c>
      <c r="D3363" s="113" t="str">
        <f>IF(Table10[[#This Row],[Current Age]]&gt;19,"Men's",IF(E3363&gt;15,"U19",IF(E3363&gt;13,"U15",IF(E3363&gt;11,"U13",IF(E3363&gt;0,"U11",0)))))</f>
        <v>Men's</v>
      </c>
      <c r="E3363" s="113" t="str">
        <f>IFERROR(IF([9]!Table10[[#This Row],[Year]]&gt;0,$E$1-[9]!Table10[[#This Row],[Year]],0),"")</f>
        <v/>
      </c>
      <c r="F3363" s="113">
        <v>2013</v>
      </c>
      <c r="G3363" s="113">
        <v>2</v>
      </c>
      <c r="H3363" s="113">
        <v>4</v>
      </c>
    </row>
    <row r="3364" spans="1:8">
      <c r="A3364" s="178">
        <v>4362</v>
      </c>
      <c r="B3364" s="185" t="s">
        <v>3536</v>
      </c>
      <c r="C3364" s="179" t="s">
        <v>33</v>
      </c>
      <c r="D3364" s="113" t="str">
        <f>IF(Table10[[#This Row],[Current Age]]&gt;19,"Men's",IF(E3364&gt;15,"U19",IF(E3364&gt;13,"U15",IF(E3364&gt;11,"U13",IF(E3364&gt;0,"U11",0)))))</f>
        <v>Men's</v>
      </c>
      <c r="E3364" s="113" t="str">
        <f>IFERROR(IF([9]!Table10[[#This Row],[Year]]&gt;0,$E$1-[9]!Table10[[#This Row],[Year]],0),"")</f>
        <v/>
      </c>
      <c r="F3364" s="113">
        <v>2009</v>
      </c>
      <c r="G3364" s="113">
        <v>8</v>
      </c>
      <c r="H3364" s="113">
        <v>19</v>
      </c>
    </row>
    <row r="3365" spans="1:8">
      <c r="A3365" s="18">
        <v>4363</v>
      </c>
      <c r="B3365" s="186" t="s">
        <v>3537</v>
      </c>
      <c r="C3365" s="17" t="s">
        <v>33</v>
      </c>
      <c r="D3365" s="113" t="str">
        <f>IF(Table10[[#This Row],[Current Age]]&gt;19,"Men's",IF(E3365&gt;15,"U19",IF(E3365&gt;13,"U15",IF(E3365&gt;11,"U13",IF(E3365&gt;0,"U11",0)))))</f>
        <v>Men's</v>
      </c>
      <c r="E3365" s="113" t="str">
        <f>IFERROR(IF([9]!Table10[[#This Row],[Year]]&gt;0,$E$1-[9]!Table10[[#This Row],[Year]],0),"")</f>
        <v/>
      </c>
      <c r="F3365" s="113">
        <v>2017</v>
      </c>
      <c r="G3365" s="113">
        <v>1</v>
      </c>
      <c r="H3365" s="113">
        <v>7</v>
      </c>
    </row>
    <row r="3366" spans="1:8">
      <c r="A3366" s="178">
        <v>4364</v>
      </c>
      <c r="B3366" s="185" t="s">
        <v>3538</v>
      </c>
      <c r="C3366" s="179" t="s">
        <v>33</v>
      </c>
      <c r="D3366" s="113" t="str">
        <f>IF(Table10[[#This Row],[Current Age]]&gt;19,"Men's",IF(E3366&gt;15,"U19",IF(E3366&gt;13,"U15",IF(E3366&gt;11,"U13",IF(E3366&gt;0,"U11",0)))))</f>
        <v>Men's</v>
      </c>
      <c r="E3366" s="113" t="str">
        <f>IFERROR(IF([9]!Table10[[#This Row],[Year]]&gt;0,$E$1-[9]!Table10[[#This Row],[Year]],0),"")</f>
        <v/>
      </c>
      <c r="F3366" s="113">
        <v>2013</v>
      </c>
      <c r="G3366" s="113">
        <v>1</v>
      </c>
      <c r="H3366" s="113">
        <v>15</v>
      </c>
    </row>
    <row r="3367" spans="1:8">
      <c r="A3367" s="18">
        <v>4365</v>
      </c>
      <c r="B3367" s="186" t="s">
        <v>3539</v>
      </c>
      <c r="C3367" s="17" t="s">
        <v>33</v>
      </c>
      <c r="D3367" s="113" t="str">
        <f>IF(Table10[[#This Row],[Current Age]]&gt;19,"Men's",IF(E3367&gt;15,"U19",IF(E3367&gt;13,"U15",IF(E3367&gt;11,"U13",IF(E3367&gt;0,"U11",0)))))</f>
        <v>Men's</v>
      </c>
      <c r="E3367" s="113" t="str">
        <f>IFERROR(IF([9]!Table10[[#This Row],[Year]]&gt;0,$E$1-[9]!Table10[[#This Row],[Year]],0),"")</f>
        <v/>
      </c>
      <c r="F3367" s="113">
        <v>1984</v>
      </c>
      <c r="G3367" s="113">
        <v>10</v>
      </c>
      <c r="H3367" s="113">
        <v>22</v>
      </c>
    </row>
    <row r="3368" spans="1:8">
      <c r="A3368" s="178">
        <v>4366</v>
      </c>
      <c r="B3368" s="185" t="s">
        <v>3540</v>
      </c>
      <c r="C3368" s="179" t="s">
        <v>33</v>
      </c>
      <c r="D3368" s="113" t="str">
        <f>IF(Table10[[#This Row],[Current Age]]&gt;19,"Men's",IF(E3368&gt;15,"U19",IF(E3368&gt;13,"U15",IF(E3368&gt;11,"U13",IF(E3368&gt;0,"U11",0)))))</f>
        <v>Men's</v>
      </c>
      <c r="E3368" s="113">
        <f>IFERROR(IF(Table10[[#This Row],[Year]]&gt;0,$E$1-Table10[[#This Row],[Year]],0),"")</f>
        <v>25</v>
      </c>
      <c r="F3368" s="113">
        <v>2000</v>
      </c>
      <c r="G3368" s="113">
        <v>11</v>
      </c>
      <c r="H3368" s="113">
        <v>15</v>
      </c>
    </row>
    <row r="3369" spans="1:8">
      <c r="A3369" s="18">
        <v>4367</v>
      </c>
      <c r="B3369" s="186" t="s">
        <v>3541</v>
      </c>
      <c r="C3369" s="17" t="s">
        <v>33</v>
      </c>
      <c r="D3369" s="113" t="str">
        <f>IF(Table10[[#This Row],[Current Age]]&gt;19,"Men's",IF(E3369&gt;15,"U19",IF(E3369&gt;13,"U15",IF(E3369&gt;11,"U13",IF(E3369&gt;0,"U11",0)))))</f>
        <v>U19</v>
      </c>
      <c r="E3369" s="113">
        <f>IFERROR(IF(Table10[[#This Row],[Year]]&gt;0,$E$1-Table10[[#This Row],[Year]],0),"")</f>
        <v>16</v>
      </c>
      <c r="F3369" s="113">
        <v>2009</v>
      </c>
      <c r="G3369" s="113">
        <v>9</v>
      </c>
      <c r="H3369" s="113">
        <v>30</v>
      </c>
    </row>
    <row r="3370" spans="1:8">
      <c r="A3370" s="178">
        <v>4368</v>
      </c>
      <c r="B3370" s="185" t="s">
        <v>3542</v>
      </c>
      <c r="C3370" s="179" t="s">
        <v>33</v>
      </c>
      <c r="D3370" s="113" t="str">
        <f>IF(Table10[[#This Row],[Current Age]]&gt;19,"Men's",IF(E3370&gt;15,"U19",IF(E3370&gt;13,"U15",IF(E3370&gt;11,"U13",IF(E3370&gt;0,"U11",0)))))</f>
        <v>Men's</v>
      </c>
      <c r="E3370" s="113" t="str">
        <f>IFERROR(IF([9]!Table10[[#This Row],[Year]]&gt;0,$E$1-[9]!Table10[[#This Row],[Year]],0),"")</f>
        <v/>
      </c>
      <c r="F3370" s="113">
        <v>2004</v>
      </c>
      <c r="G3370" s="113">
        <v>1</v>
      </c>
      <c r="H3370" s="113">
        <v>19</v>
      </c>
    </row>
    <row r="3371" spans="1:8">
      <c r="A3371" s="18">
        <v>4369</v>
      </c>
      <c r="B3371" s="186" t="s">
        <v>3543</v>
      </c>
      <c r="C3371" s="17" t="s">
        <v>33</v>
      </c>
      <c r="D3371" s="113" t="str">
        <f>IF(Table10[[#This Row],[Current Age]]&gt;19,"Men's",IF(E3371&gt;15,"U19",IF(E3371&gt;13,"U15",IF(E3371&gt;11,"U13",IF(E3371&gt;0,"U11",0)))))</f>
        <v>Men's</v>
      </c>
      <c r="E3371" s="113" t="str">
        <f>IFERROR(IF([9]!Table10[[#This Row],[Year]]&gt;0,$E$1-[9]!Table10[[#This Row],[Year]],0),"")</f>
        <v/>
      </c>
      <c r="F3371" s="113">
        <v>1970</v>
      </c>
      <c r="G3371" s="113">
        <v>12</v>
      </c>
      <c r="H3371" s="113">
        <v>19</v>
      </c>
    </row>
    <row r="3372" spans="1:8">
      <c r="A3372" s="178">
        <v>4370</v>
      </c>
      <c r="B3372" s="185" t="s">
        <v>3544</v>
      </c>
      <c r="C3372" s="179" t="s">
        <v>33</v>
      </c>
      <c r="D3372" s="113" t="str">
        <f>IF(Table10[[#This Row],[Current Age]]&gt;19,"Men's",IF(E3372&gt;15,"U19",IF(E3372&gt;13,"U15",IF(E3372&gt;11,"U13",IF(E3372&gt;0,"U11",0)))))</f>
        <v>Men's</v>
      </c>
      <c r="E3372" s="113" t="str">
        <f>IFERROR(IF([9]!Table10[[#This Row],[Year]]&gt;0,$E$1-[9]!Table10[[#This Row],[Year]],0),"")</f>
        <v/>
      </c>
      <c r="F3372" s="113">
        <v>1997</v>
      </c>
      <c r="G3372" s="113">
        <v>10</v>
      </c>
      <c r="H3372" s="113">
        <v>15</v>
      </c>
    </row>
    <row r="3373" spans="1:8">
      <c r="A3373" s="18">
        <v>4371</v>
      </c>
      <c r="B3373" s="186" t="s">
        <v>3545</v>
      </c>
      <c r="C3373" s="17" t="s">
        <v>33</v>
      </c>
      <c r="D3373" s="113" t="str">
        <f>IF(Table10[[#This Row],[Current Age]]&gt;19,"Men's",IF(E3373&gt;15,"U19",IF(E3373&gt;13,"U15",IF(E3373&gt;11,"U13",IF(E3373&gt;0,"U11",0)))))</f>
        <v>Men's</v>
      </c>
      <c r="E3373" s="113" t="str">
        <f>IFERROR(IF([9]!Table10[[#This Row],[Year]]&gt;0,$E$1-[9]!Table10[[#This Row],[Year]],0),"")</f>
        <v/>
      </c>
      <c r="F3373" s="113">
        <v>2011</v>
      </c>
      <c r="G3373" s="113">
        <v>6</v>
      </c>
      <c r="H3373" s="113">
        <v>25</v>
      </c>
    </row>
    <row r="3374" spans="1:8">
      <c r="A3374" s="178">
        <v>4372</v>
      </c>
      <c r="B3374" s="185" t="s">
        <v>3546</v>
      </c>
      <c r="C3374" s="179" t="s">
        <v>33</v>
      </c>
      <c r="D3374" s="113" t="str">
        <f>IF(Table10[[#This Row],[Current Age]]&gt;19,"Men's",IF(E3374&gt;15,"U19",IF(E3374&gt;13,"U15",IF(E3374&gt;11,"U13",IF(E3374&gt;0,"U11",0)))))</f>
        <v>Men's</v>
      </c>
      <c r="E3374" s="113" t="str">
        <f>IFERROR(IF([9]!Table10[[#This Row],[Year]]&gt;0,$E$1-[9]!Table10[[#This Row],[Year]],0),"")</f>
        <v/>
      </c>
      <c r="F3374" s="113">
        <v>2014</v>
      </c>
      <c r="G3374" s="113">
        <v>3</v>
      </c>
      <c r="H3374" s="113">
        <v>20</v>
      </c>
    </row>
    <row r="3375" spans="1:8">
      <c r="A3375" s="18">
        <v>4373</v>
      </c>
      <c r="B3375" s="186" t="s">
        <v>3547</v>
      </c>
      <c r="C3375" s="17" t="s">
        <v>33</v>
      </c>
      <c r="D3375" s="113" t="str">
        <f>IF(Table10[[#This Row],[Current Age]]&gt;19,"Men's",IF(E3375&gt;15,"U19",IF(E3375&gt;13,"U15",IF(E3375&gt;11,"U13",IF(E3375&gt;0,"U11",0)))))</f>
        <v>Men's</v>
      </c>
      <c r="E3375" s="113" t="str">
        <f>IFERROR(IF([9]!Table10[[#This Row],[Year]]&gt;0,$E$1-[9]!Table10[[#This Row],[Year]],0),"")</f>
        <v/>
      </c>
      <c r="F3375" s="113">
        <v>2016</v>
      </c>
      <c r="G3375" s="113">
        <v>4</v>
      </c>
      <c r="H3375" s="113">
        <v>11</v>
      </c>
    </row>
    <row r="3376" spans="1:8">
      <c r="A3376" s="178">
        <v>4374</v>
      </c>
      <c r="B3376" s="185" t="s">
        <v>3548</v>
      </c>
      <c r="C3376" s="179" t="s">
        <v>33</v>
      </c>
      <c r="D3376" s="113" t="str">
        <f>IF(Table10[[#This Row],[Current Age]]&gt;19,"Men's",IF(E3376&gt;15,"U19",IF(E3376&gt;13,"U15",IF(E3376&gt;11,"U13",IF(E3376&gt;0,"U11",0)))))</f>
        <v>Men's</v>
      </c>
      <c r="E3376" s="113" t="str">
        <f>IFERROR(IF([9]!Table10[[#This Row],[Year]]&gt;0,$E$1-[9]!Table10[[#This Row],[Year]],0),"")</f>
        <v/>
      </c>
      <c r="F3376" s="113">
        <v>1972</v>
      </c>
      <c r="G3376" s="113">
        <v>9</v>
      </c>
      <c r="H3376" s="113">
        <v>18</v>
      </c>
    </row>
    <row r="3377" spans="1:8">
      <c r="A3377" s="18">
        <v>4375</v>
      </c>
      <c r="B3377" s="186" t="s">
        <v>3549</v>
      </c>
      <c r="C3377" s="17" t="s">
        <v>33</v>
      </c>
      <c r="D3377" s="113" t="str">
        <f>IF(Table10[[#This Row],[Current Age]]&gt;19,"Men's",IF(E3377&gt;15,"U19",IF(E3377&gt;13,"U15",IF(E3377&gt;11,"U13",IF(E3377&gt;0,"U11",0)))))</f>
        <v>Men's</v>
      </c>
      <c r="E3377" s="113" t="str">
        <f>IFERROR(IF([9]!Table10[[#This Row],[Year]]&gt;0,$E$1-[9]!Table10[[#This Row],[Year]],0),"")</f>
        <v/>
      </c>
      <c r="F3377" s="113">
        <v>2004</v>
      </c>
      <c r="G3377" s="113">
        <v>2</v>
      </c>
      <c r="H3377" s="113">
        <v>16</v>
      </c>
    </row>
    <row r="3378" spans="1:8">
      <c r="A3378" s="178">
        <v>4376</v>
      </c>
      <c r="B3378" s="185" t="s">
        <v>3550</v>
      </c>
      <c r="C3378" s="179" t="s">
        <v>33</v>
      </c>
      <c r="D3378" s="113" t="str">
        <f>IF(Table10[[#This Row],[Current Age]]&gt;19,"Men's",IF(E3378&gt;15,"U19",IF(E3378&gt;13,"U15",IF(E3378&gt;11,"U13",IF(E3378&gt;0,"U11",0)))))</f>
        <v>Men's</v>
      </c>
      <c r="E3378" s="113" t="str">
        <f>IFERROR(IF([9]!Table10[[#This Row],[Year]]&gt;0,$E$1-[9]!Table10[[#This Row],[Year]],0),"")</f>
        <v/>
      </c>
      <c r="F3378" s="113">
        <v>2011</v>
      </c>
      <c r="G3378" s="113">
        <v>8</v>
      </c>
      <c r="H3378" s="113">
        <v>16</v>
      </c>
    </row>
    <row r="3379" spans="1:8">
      <c r="A3379" s="18">
        <v>4377</v>
      </c>
      <c r="B3379" s="186" t="s">
        <v>3551</v>
      </c>
      <c r="C3379" s="17" t="s">
        <v>33</v>
      </c>
      <c r="D3379" s="113" t="str">
        <f>IF(Table10[[#This Row],[Current Age]]&gt;19,"Men's",IF(E3379&gt;15,"U19",IF(E3379&gt;13,"U15",IF(E3379&gt;11,"U13",IF(E3379&gt;0,"U11",0)))))</f>
        <v>Men's</v>
      </c>
      <c r="E3379" s="113" t="str">
        <f>IFERROR(IF([9]!Table10[[#This Row],[Year]]&gt;0,$E$1-[9]!Table10[[#This Row],[Year]],0),"")</f>
        <v/>
      </c>
      <c r="F3379" s="113">
        <v>2016</v>
      </c>
      <c r="G3379" s="113">
        <v>8</v>
      </c>
      <c r="H3379" s="113">
        <v>26</v>
      </c>
    </row>
    <row r="3380" spans="1:8">
      <c r="A3380" s="178">
        <v>4378</v>
      </c>
      <c r="B3380" s="230" t="s">
        <v>3552</v>
      </c>
      <c r="C3380" s="179" t="s">
        <v>210</v>
      </c>
      <c r="D3380" s="113">
        <f>IF(Table10[[#This Row],[Current Age]]&gt;19,"Men's",IF(E3380&gt;15,"U19",IF(E3380&gt;13,"U15",IF(E3380&gt;11,"U13",IF(E3380&gt;0,"U11",0)))))</f>
        <v>0</v>
      </c>
      <c r="E3380" s="113">
        <f>IFERROR(IF(Table10[[#This Row],[Year]]&gt;0,$E$1-Table10[[#This Row],[Year]],0),"")</f>
        <v>0</v>
      </c>
    </row>
    <row r="3381" spans="1:8">
      <c r="A3381" s="18">
        <v>4379</v>
      </c>
      <c r="B3381" s="225" t="s">
        <v>3553</v>
      </c>
      <c r="C3381" s="17" t="s">
        <v>17</v>
      </c>
      <c r="D3381" s="113">
        <f>IF(Table10[[#This Row],[Current Age]]&gt;19,"Men's",IF(E3381&gt;15,"U19",IF(E3381&gt;13,"U15",IF(E3381&gt;11,"U13",IF(E3381&gt;0,"U11",0)))))</f>
        <v>0</v>
      </c>
      <c r="E3381" s="113">
        <f>IFERROR(IF(Table10[[#This Row],[Year]]&gt;0,$E$1-Table10[[#This Row],[Year]],0),"")</f>
        <v>0</v>
      </c>
    </row>
    <row r="3382" spans="1:8">
      <c r="A3382" s="178">
        <v>4380</v>
      </c>
      <c r="B3382" s="230" t="s">
        <v>3554</v>
      </c>
      <c r="C3382" s="179" t="s">
        <v>17</v>
      </c>
      <c r="D3382" s="113">
        <f>IF(Table10[[#This Row],[Current Age]]&gt;19,"Men's",IF(E3382&gt;15,"U19",IF(E3382&gt;13,"U15",IF(E3382&gt;11,"U13",IF(E3382&gt;0,"U11",0)))))</f>
        <v>0</v>
      </c>
      <c r="E3382" s="113">
        <f>IFERROR(IF(Table10[[#This Row],[Year]]&gt;0,$E$1-Table10[[#This Row],[Year]],0),"")</f>
        <v>0</v>
      </c>
    </row>
    <row r="3383" spans="1:8">
      <c r="A3383" s="18">
        <v>4381</v>
      </c>
      <c r="B3383" s="225" t="s">
        <v>3555</v>
      </c>
      <c r="C3383" s="17" t="s">
        <v>17</v>
      </c>
      <c r="D3383" s="113">
        <f>IF(Table10[[#This Row],[Current Age]]&gt;19,"Men's",IF(E3383&gt;15,"U19",IF(E3383&gt;13,"U15",IF(E3383&gt;11,"U13",IF(E3383&gt;0,"U11",0)))))</f>
        <v>0</v>
      </c>
      <c r="E3383" s="113">
        <f>IFERROR(IF(Table10[[#This Row],[Year]]&gt;0,$E$1-Table10[[#This Row],[Year]],0),"")</f>
        <v>0</v>
      </c>
    </row>
    <row r="3384" spans="1:8">
      <c r="A3384" s="178">
        <v>4382</v>
      </c>
      <c r="B3384" s="230" t="s">
        <v>3556</v>
      </c>
      <c r="C3384" s="179" t="s">
        <v>17</v>
      </c>
      <c r="D3384" s="113">
        <f>IF(Table10[[#This Row],[Current Age]]&gt;19,"Men's",IF(E3384&gt;15,"U19",IF(E3384&gt;13,"U15",IF(E3384&gt;11,"U13",IF(E3384&gt;0,"U11",0)))))</f>
        <v>0</v>
      </c>
      <c r="E3384" s="113">
        <f>IFERROR(IF(Table10[[#This Row],[Year]]&gt;0,$E$1-Table10[[#This Row],[Year]],0),"")</f>
        <v>0</v>
      </c>
    </row>
    <row r="3385" spans="1:8">
      <c r="A3385" s="18">
        <v>4383</v>
      </c>
      <c r="B3385" s="225" t="s">
        <v>3557</v>
      </c>
      <c r="C3385" s="17" t="s">
        <v>33</v>
      </c>
      <c r="D3385" s="113">
        <f>IF(Table10[[#This Row],[Current Age]]&gt;19,"Men's",IF(E3385&gt;15,"U19",IF(E3385&gt;13,"U15",IF(E3385&gt;11,"U13",IF(E3385&gt;0,"U11",0)))))</f>
        <v>0</v>
      </c>
      <c r="E3385" s="113">
        <f>IFERROR(IF(Table10[[#This Row],[Year]]&gt;0,$E$1-Table10[[#This Row],[Year]],0),"")</f>
        <v>0</v>
      </c>
    </row>
    <row r="3386" spans="1:8">
      <c r="A3386" s="178">
        <v>4384</v>
      </c>
      <c r="B3386" s="230" t="s">
        <v>3558</v>
      </c>
      <c r="C3386" s="179" t="s">
        <v>17</v>
      </c>
      <c r="D3386" s="113">
        <f>IF(Table10[[#This Row],[Current Age]]&gt;19,"Men's",IF(E3386&gt;15,"U19",IF(E3386&gt;13,"U15",IF(E3386&gt;11,"U13",IF(E3386&gt;0,"U11",0)))))</f>
        <v>0</v>
      </c>
      <c r="E3386" s="113">
        <f>IFERROR(IF(Table10[[#This Row],[Year]]&gt;0,$E$1-Table10[[#This Row],[Year]],0),"")</f>
        <v>0</v>
      </c>
    </row>
    <row r="3387" spans="1:8">
      <c r="A3387" s="18">
        <v>4385</v>
      </c>
      <c r="B3387" s="225" t="s">
        <v>3559</v>
      </c>
      <c r="C3387" s="231" t="s">
        <v>17</v>
      </c>
      <c r="D3387" s="113">
        <f>IF(Table10[[#This Row],[Current Age]]&gt;19,"Men's",IF(E3387&gt;15,"U19",IF(E3387&gt;13,"U15",IF(E3387&gt;11,"U13",IF(E3387&gt;0,"U11",0)))))</f>
        <v>0</v>
      </c>
      <c r="E3387" s="113">
        <f>IFERROR(IF(Table10[[#This Row],[Year]]&gt;0,$E$1-Table10[[#This Row],[Year]],0),"")</f>
        <v>0</v>
      </c>
    </row>
    <row r="3388" spans="1:8">
      <c r="A3388" s="178">
        <v>4386</v>
      </c>
      <c r="B3388" s="185" t="s">
        <v>3560</v>
      </c>
      <c r="C3388" s="179" t="s">
        <v>112</v>
      </c>
      <c r="D3388" s="113">
        <f>IF(Table10[[#This Row],[Current Age]]&gt;19,"Men's",IF(E3388&gt;15,"U19",IF(E3388&gt;13,"U15",IF(E3388&gt;11,"U13",IF(E3388&gt;0,"U11",0)))))</f>
        <v>0</v>
      </c>
      <c r="E3388" s="113">
        <f>IFERROR(IF(Table10[[#This Row],[Year]]&gt;0,$E$1-Table10[[#This Row],[Year]],0),"")</f>
        <v>0</v>
      </c>
    </row>
    <row r="3389" spans="1:8">
      <c r="A3389" s="18">
        <v>4387</v>
      </c>
      <c r="B3389" s="186" t="s">
        <v>3561</v>
      </c>
      <c r="C3389" s="17" t="s">
        <v>3562</v>
      </c>
      <c r="D3389" s="113">
        <f>IF(Table10[[#This Row],[Current Age]]&gt;19,"Men's",IF(E3389&gt;15,"U19",IF(E3389&gt;13,"U15",IF(E3389&gt;11,"U13",IF(E3389&gt;0,"U11",0)))))</f>
        <v>0</v>
      </c>
      <c r="E3389" s="113">
        <f>IFERROR(IF(Table10[[#This Row],[Year]]&gt;0,$E$1-Table10[[#This Row],[Year]],0),"")</f>
        <v>0</v>
      </c>
    </row>
    <row r="3390" spans="1:8">
      <c r="A3390" s="178">
        <v>4388</v>
      </c>
      <c r="B3390" s="185" t="s">
        <v>3563</v>
      </c>
      <c r="C3390" s="179" t="s">
        <v>25</v>
      </c>
      <c r="D3390" s="113">
        <f>IF(Table10[[#This Row],[Current Age]]&gt;19,"Men's",IF(E3390&gt;15,"U19",IF(E3390&gt;13,"U15",IF(E3390&gt;11,"U13",IF(E3390&gt;0,"U11",0)))))</f>
        <v>0</v>
      </c>
      <c r="E3390" s="113">
        <f>IFERROR(IF(Table10[[#This Row],[Year]]&gt;0,$E$1-Table10[[#This Row],[Year]],0),"")</f>
        <v>0</v>
      </c>
    </row>
    <row r="3391" spans="1:8">
      <c r="A3391" s="18">
        <v>4389</v>
      </c>
      <c r="B3391" s="186" t="s">
        <v>3564</v>
      </c>
      <c r="C3391" s="17" t="s">
        <v>3562</v>
      </c>
      <c r="D3391" s="113">
        <f>IF(Table10[[#This Row],[Current Age]]&gt;19,"Men's",IF(E3391&gt;15,"U19",IF(E3391&gt;13,"U15",IF(E3391&gt;11,"U13",IF(E3391&gt;0,"U11",0)))))</f>
        <v>0</v>
      </c>
      <c r="E3391" s="113">
        <f>IFERROR(IF(Table10[[#This Row],[Year]]&gt;0,$E$1-Table10[[#This Row],[Year]],0),"")</f>
        <v>0</v>
      </c>
    </row>
    <row r="3392" spans="1:8">
      <c r="A3392" s="178">
        <v>4390</v>
      </c>
      <c r="B3392" s="185" t="s">
        <v>3565</v>
      </c>
      <c r="C3392" s="179" t="s">
        <v>25</v>
      </c>
      <c r="D3392" s="113">
        <f>IF(Table10[[#This Row],[Current Age]]&gt;19,"Men's",IF(E3392&gt;15,"U19",IF(E3392&gt;13,"U15",IF(E3392&gt;11,"U13",IF(E3392&gt;0,"U11",0)))))</f>
        <v>0</v>
      </c>
      <c r="E3392" s="113">
        <f>IFERROR(IF(Table10[[#This Row],[Year]]&gt;0,$E$1-Table10[[#This Row],[Year]],0),"")</f>
        <v>0</v>
      </c>
    </row>
    <row r="3393" spans="1:8">
      <c r="A3393" s="18">
        <v>4391</v>
      </c>
      <c r="B3393" s="186" t="s">
        <v>3566</v>
      </c>
      <c r="C3393" s="17" t="s">
        <v>25</v>
      </c>
      <c r="D3393" s="113">
        <f>IF(Table10[[#This Row],[Current Age]]&gt;19,"Men's",IF(E3393&gt;15,"U19",IF(E3393&gt;13,"U15",IF(E3393&gt;11,"U13",IF(E3393&gt;0,"U11",0)))))</f>
        <v>0</v>
      </c>
      <c r="E3393" s="113">
        <f>IFERROR(IF(Table10[[#This Row],[Year]]&gt;0,$E$1-Table10[[#This Row],[Year]],0),"")</f>
        <v>0</v>
      </c>
    </row>
    <row r="3394" spans="1:8">
      <c r="A3394" s="178">
        <v>4392</v>
      </c>
      <c r="B3394" s="185" t="s">
        <v>3567</v>
      </c>
      <c r="C3394" s="179" t="s">
        <v>25</v>
      </c>
      <c r="D3394" s="113">
        <f>IF(Table10[[#This Row],[Current Age]]&gt;19,"Men's",IF(E3394&gt;15,"U19",IF(E3394&gt;13,"U15",IF(E3394&gt;11,"U13",IF(E3394&gt;0,"U11",0)))))</f>
        <v>0</v>
      </c>
      <c r="E3394" s="113">
        <f>IFERROR(IF(Table10[[#This Row],[Year]]&gt;0,$E$1-Table10[[#This Row],[Year]],0),"")</f>
        <v>0</v>
      </c>
    </row>
    <row r="3395" spans="1:8">
      <c r="A3395" s="18">
        <v>4393</v>
      </c>
      <c r="B3395" s="186" t="s">
        <v>3568</v>
      </c>
      <c r="C3395" s="17" t="s">
        <v>25</v>
      </c>
      <c r="D3395" s="113">
        <f>IF(Table10[[#This Row],[Current Age]]&gt;19,"Men's",IF(E3395&gt;15,"U19",IF(E3395&gt;13,"U15",IF(E3395&gt;11,"U13",IF(E3395&gt;0,"U11",0)))))</f>
        <v>0</v>
      </c>
      <c r="E3395" s="113">
        <f>IFERROR(IF(Table10[[#This Row],[Year]]&gt;0,$E$1-Table10[[#This Row],[Year]],0),"")</f>
        <v>0</v>
      </c>
    </row>
    <row r="3396" spans="1:8">
      <c r="A3396" s="178">
        <v>4394</v>
      </c>
      <c r="B3396" s="185" t="s">
        <v>3569</v>
      </c>
      <c r="C3396" s="179" t="s">
        <v>29</v>
      </c>
      <c r="D3396" s="113">
        <f>IF(Table10[[#This Row],[Current Age]]&gt;19,"Men's",IF(E3396&gt;15,"U19",IF(E3396&gt;13,"U15",IF(E3396&gt;11,"U13",IF(E3396&gt;0,"U11",0)))))</f>
        <v>0</v>
      </c>
      <c r="E3396" s="113">
        <f>IFERROR(IF(Table10[[#This Row],[Year]]&gt;0,$E$1-Table10[[#This Row],[Year]],0),"")</f>
        <v>0</v>
      </c>
    </row>
    <row r="3397" spans="1:8">
      <c r="A3397" s="18">
        <v>4395</v>
      </c>
      <c r="B3397" s="186" t="s">
        <v>3570</v>
      </c>
      <c r="C3397" s="17" t="s">
        <v>171</v>
      </c>
      <c r="D3397" s="113">
        <f>IF(Table10[[#This Row],[Current Age]]&gt;19,"Men's",IF(E3397&gt;15,"U19",IF(E3397&gt;13,"U15",IF(E3397&gt;11,"U13",IF(E3397&gt;0,"U11",0)))))</f>
        <v>0</v>
      </c>
      <c r="E3397" s="113">
        <f>IFERROR(IF(Table10[[#This Row],[Year]]&gt;0,$E$1-Table10[[#This Row],[Year]],0),"")</f>
        <v>0</v>
      </c>
    </row>
    <row r="3398" spans="1:8">
      <c r="A3398" s="178">
        <v>4396</v>
      </c>
      <c r="B3398" s="185" t="s">
        <v>3571</v>
      </c>
      <c r="C3398" s="179" t="s">
        <v>171</v>
      </c>
      <c r="D3398" s="113">
        <f>IF(Table10[[#This Row],[Current Age]]&gt;19,"Men's",IF(E3398&gt;15,"U19",IF(E3398&gt;13,"U15",IF(E3398&gt;11,"U13",IF(E3398&gt;0,"U11",0)))))</f>
        <v>0</v>
      </c>
      <c r="E3398" s="113">
        <f>IFERROR(IF(Table10[[#This Row],[Year]]&gt;0,$E$1-Table10[[#This Row],[Year]],0),"")</f>
        <v>0</v>
      </c>
    </row>
    <row r="3399" spans="1:8">
      <c r="A3399" s="18">
        <v>4397</v>
      </c>
      <c r="B3399" s="186" t="s">
        <v>3572</v>
      </c>
      <c r="C3399" s="17" t="s">
        <v>25</v>
      </c>
      <c r="D3399" s="113">
        <f>IF(Table10[[#This Row],[Current Age]]&gt;19,"Men's",IF(E3399&gt;15,"U19",IF(E3399&gt;13,"U15",IF(E3399&gt;11,"U13",IF(E3399&gt;0,"U11",0)))))</f>
        <v>0</v>
      </c>
      <c r="E3399" s="113">
        <f>IFERROR(IF(Table10[[#This Row],[Year]]&gt;0,$E$1-Table10[[#This Row],[Year]],0),"")</f>
        <v>0</v>
      </c>
    </row>
    <row r="3400" spans="1:8">
      <c r="A3400" s="178">
        <v>4398</v>
      </c>
      <c r="B3400" s="185" t="s">
        <v>3573</v>
      </c>
      <c r="C3400" s="179" t="s">
        <v>25</v>
      </c>
      <c r="D3400" s="113">
        <f>IF(Table10[[#This Row],[Current Age]]&gt;19,"Men's",IF(E3400&gt;15,"U19",IF(E3400&gt;13,"U15",IF(E3400&gt;11,"U13",IF(E3400&gt;0,"U11",0)))))</f>
        <v>0</v>
      </c>
      <c r="E3400" s="113">
        <f>IFERROR(IF(Table10[[#This Row],[Year]]&gt;0,$E$1-Table10[[#This Row],[Year]],0),"")</f>
        <v>0</v>
      </c>
    </row>
    <row r="3401" spans="1:8">
      <c r="A3401" s="18">
        <v>4399</v>
      </c>
      <c r="B3401" s="186" t="s">
        <v>3574</v>
      </c>
      <c r="C3401" s="17" t="s">
        <v>112</v>
      </c>
      <c r="D3401" s="113">
        <f>IF(Table10[[#This Row],[Current Age]]&gt;19,"Men's",IF(E3401&gt;15,"U19",IF(E3401&gt;13,"U15",IF(E3401&gt;11,"U13",IF(E3401&gt;0,"U11",0)))))</f>
        <v>0</v>
      </c>
      <c r="E3401" s="113">
        <f>IFERROR(IF(Table10[[#This Row],[Year]]&gt;0,$E$1-Table10[[#This Row],[Year]],0),"")</f>
        <v>0</v>
      </c>
    </row>
    <row r="3402" spans="1:8">
      <c r="A3402" s="178">
        <v>4400</v>
      </c>
      <c r="B3402" s="185" t="s">
        <v>3575</v>
      </c>
      <c r="C3402" s="179" t="s">
        <v>171</v>
      </c>
      <c r="D3402" s="113">
        <f>IF(Table10[[#This Row],[Current Age]]&gt;19,"Men's",IF(E3402&gt;15,"U19",IF(E3402&gt;13,"U15",IF(E3402&gt;11,"U13",IF(E3402&gt;0,"U11",0)))))</f>
        <v>0</v>
      </c>
      <c r="E3402" s="113">
        <f>IFERROR(IF(Table10[[#This Row],[Year]]&gt;0,$E$1-Table10[[#This Row],[Year]],0),"")</f>
        <v>0</v>
      </c>
    </row>
    <row r="3403" spans="1:8">
      <c r="A3403" s="18">
        <v>4401</v>
      </c>
      <c r="B3403" s="186" t="s">
        <v>3576</v>
      </c>
      <c r="C3403" s="17" t="s">
        <v>25</v>
      </c>
      <c r="D3403" s="113">
        <f>IF(Table10[[#This Row],[Current Age]]&gt;19,"Men's",IF(E3403&gt;15,"U19",IF(E3403&gt;13,"U15",IF(E3403&gt;11,"U13",IF(E3403&gt;0,"U11",0)))))</f>
        <v>0</v>
      </c>
      <c r="E3403" s="113">
        <f>IFERROR(IF(Table10[[#This Row],[Year]]&gt;0,$E$1-Table10[[#This Row],[Year]],0),"")</f>
        <v>0</v>
      </c>
    </row>
    <row r="3404" spans="1:8">
      <c r="A3404" s="178">
        <v>4402</v>
      </c>
      <c r="B3404" s="185" t="s">
        <v>3577</v>
      </c>
      <c r="C3404" s="179" t="s">
        <v>25</v>
      </c>
      <c r="D3404" s="113">
        <f>IF(Table10[[#This Row],[Current Age]]&gt;19,"Men's",IF(E3404&gt;15,"U19",IF(E3404&gt;13,"U15",IF(E3404&gt;11,"U13",IF(E3404&gt;0,"U11",0)))))</f>
        <v>0</v>
      </c>
      <c r="E3404" s="113">
        <f>IFERROR(IF(Table10[[#This Row],[Year]]&gt;0,$E$1-Table10[[#This Row],[Year]],0),"")</f>
        <v>0</v>
      </c>
    </row>
    <row r="3405" spans="1:8">
      <c r="A3405" s="18">
        <v>4403</v>
      </c>
      <c r="B3405" s="186" t="s">
        <v>3578</v>
      </c>
      <c r="C3405" s="17" t="s">
        <v>17</v>
      </c>
      <c r="D3405" s="113">
        <f>IF(Table10[[#This Row],[Current Age]]&gt;19,"Men's",IF(E3405&gt;15,"U19",IF(E3405&gt;13,"U15",IF(E3405&gt;11,"U13",IF(E3405&gt;0,"U11",0)))))</f>
        <v>0</v>
      </c>
      <c r="E3405" s="113">
        <f>IFERROR(IF(Table10[[#This Row],[Year]]&gt;0,$E$1-Table10[[#This Row],[Year]],0),"")</f>
        <v>0</v>
      </c>
    </row>
    <row r="3406" spans="1:8">
      <c r="A3406" s="178">
        <v>4404</v>
      </c>
      <c r="B3406" s="185" t="s">
        <v>3579</v>
      </c>
      <c r="C3406" s="179" t="s">
        <v>112</v>
      </c>
      <c r="D3406" s="113" t="str">
        <f>IF(Table10[[#This Row],[Current Age]]&gt;19,"Men's",IF(E3406&gt;15,"U19",IF(E3406&gt;13,"U15",IF(E3406&gt;11,"U13",IF(E3406&gt;0,"U11",0)))))</f>
        <v>U15</v>
      </c>
      <c r="E3406" s="113">
        <f>IFERROR(IF(Table10[[#This Row],[Year]]&gt;0,$E$1-Table10[[#This Row],[Year]],0),"")</f>
        <v>15</v>
      </c>
      <c r="F3406" s="113">
        <v>2010</v>
      </c>
      <c r="G3406" s="113">
        <v>9</v>
      </c>
      <c r="H3406" s="113">
        <v>17</v>
      </c>
    </row>
    <row r="3407" spans="1:8">
      <c r="A3407" s="18">
        <v>4405</v>
      </c>
      <c r="B3407" s="186" t="s">
        <v>3580</v>
      </c>
      <c r="C3407" s="17" t="s">
        <v>112</v>
      </c>
      <c r="D3407" s="113">
        <f>IF(Table10[[#This Row],[Current Age]]&gt;19,"Men's",IF(E3407&gt;15,"U19",IF(E3407&gt;13,"U15",IF(E3407&gt;11,"U13",IF(E3407&gt;0,"U11",0)))))</f>
        <v>0</v>
      </c>
      <c r="E3407" s="113">
        <f>IFERROR(IF(Table10[[#This Row],[Year]]&gt;0,$E$1-Table10[[#This Row],[Year]],0),"")</f>
        <v>0</v>
      </c>
    </row>
    <row r="3408" spans="1:8">
      <c r="A3408" s="178">
        <v>4406</v>
      </c>
      <c r="B3408" s="185" t="s">
        <v>3581</v>
      </c>
      <c r="C3408" s="179" t="s">
        <v>3562</v>
      </c>
      <c r="D3408" s="113">
        <f>IF(Table10[[#This Row],[Current Age]]&gt;19,"Men's",IF(E3408&gt;15,"U19",IF(E3408&gt;13,"U15",IF(E3408&gt;11,"U13",IF(E3408&gt;0,"U11",0)))))</f>
        <v>0</v>
      </c>
      <c r="E3408" s="113">
        <f>IFERROR(IF(Table10[[#This Row],[Year]]&gt;0,$E$1-Table10[[#This Row],[Year]],0),"")</f>
        <v>0</v>
      </c>
    </row>
    <row r="3409" spans="1:5">
      <c r="A3409" s="18">
        <v>4407</v>
      </c>
      <c r="B3409" s="186" t="s">
        <v>3582</v>
      </c>
      <c r="C3409" s="17" t="s">
        <v>112</v>
      </c>
      <c r="D3409" s="113">
        <f>IF(Table10[[#This Row],[Current Age]]&gt;19,"Men's",IF(E3409&gt;15,"U19",IF(E3409&gt;13,"U15",IF(E3409&gt;11,"U13",IF(E3409&gt;0,"U11",0)))))</f>
        <v>0</v>
      </c>
      <c r="E3409" s="113">
        <f>IFERROR(IF(Table10[[#This Row],[Year]]&gt;0,$E$1-Table10[[#This Row],[Year]],0),"")</f>
        <v>0</v>
      </c>
    </row>
    <row r="3410" spans="1:5">
      <c r="A3410" s="178">
        <v>4408</v>
      </c>
      <c r="B3410" s="185" t="s">
        <v>3583</v>
      </c>
      <c r="C3410" s="179" t="s">
        <v>25</v>
      </c>
      <c r="D3410" s="113">
        <f>IF(Table10[[#This Row],[Current Age]]&gt;19,"Men's",IF(E3410&gt;15,"U19",IF(E3410&gt;13,"U15",IF(E3410&gt;11,"U13",IF(E3410&gt;0,"U11",0)))))</f>
        <v>0</v>
      </c>
      <c r="E3410" s="113">
        <f>IFERROR(IF(Table10[[#This Row],[Year]]&gt;0,$E$1-Table10[[#This Row],[Year]],0),"")</f>
        <v>0</v>
      </c>
    </row>
    <row r="3411" spans="1:5">
      <c r="A3411" s="18">
        <v>4409</v>
      </c>
      <c r="B3411" s="186" t="s">
        <v>3584</v>
      </c>
      <c r="C3411" s="17" t="s">
        <v>25</v>
      </c>
      <c r="D3411" s="113">
        <f>IF(Table10[[#This Row],[Current Age]]&gt;19,"Men's",IF(E3411&gt;15,"U19",IF(E3411&gt;13,"U15",IF(E3411&gt;11,"U13",IF(E3411&gt;0,"U11",0)))))</f>
        <v>0</v>
      </c>
      <c r="E3411" s="113">
        <f>IFERROR(IF(Table10[[#This Row],[Year]]&gt;0,$E$1-Table10[[#This Row],[Year]],0),"")</f>
        <v>0</v>
      </c>
    </row>
    <row r="3412" spans="1:5">
      <c r="A3412" s="178">
        <v>4410</v>
      </c>
      <c r="B3412" s="185" t="s">
        <v>3585</v>
      </c>
      <c r="C3412" s="179" t="s">
        <v>3586</v>
      </c>
      <c r="D3412" s="113">
        <f>IF(Table10[[#This Row],[Current Age]]&gt;19,"Men's",IF(E3412&gt;15,"U19",IF(E3412&gt;13,"U15",IF(E3412&gt;11,"U13",IF(E3412&gt;0,"U11",0)))))</f>
        <v>0</v>
      </c>
      <c r="E3412" s="113">
        <f>IFERROR(IF(Table10[[#This Row],[Year]]&gt;0,$E$1-Table10[[#This Row],[Year]],0),"")</f>
        <v>0</v>
      </c>
    </row>
    <row r="3413" spans="1:5">
      <c r="A3413" s="18">
        <v>4411</v>
      </c>
      <c r="B3413" s="186" t="s">
        <v>3587</v>
      </c>
      <c r="C3413" s="17" t="s">
        <v>25</v>
      </c>
      <c r="D3413" s="113">
        <f>IF(Table10[[#This Row],[Current Age]]&gt;19,"Men's",IF(E3413&gt;15,"U19",IF(E3413&gt;13,"U15",IF(E3413&gt;11,"U13",IF(E3413&gt;0,"U11",0)))))</f>
        <v>0</v>
      </c>
      <c r="E3413" s="113">
        <f>IFERROR(IF(Table10[[#This Row],[Year]]&gt;0,$E$1-Table10[[#This Row],[Year]],0),"")</f>
        <v>0</v>
      </c>
    </row>
    <row r="3414" spans="1:5">
      <c r="A3414" s="178">
        <v>4412</v>
      </c>
      <c r="B3414" s="194" t="s">
        <v>3588</v>
      </c>
      <c r="C3414" s="179" t="s">
        <v>25</v>
      </c>
      <c r="D3414" s="113">
        <f>IF(Table10[[#This Row],[Current Age]]&gt;19,"Men's",IF(E3414&gt;15,"U19",IF(E3414&gt;13,"U15",IF(E3414&gt;11,"U13",IF(E3414&gt;0,"U11",0)))))</f>
        <v>0</v>
      </c>
      <c r="E3414" s="113">
        <f>IFERROR(IF(Table10[[#This Row],[Year]]&gt;0,$E$1-Table10[[#This Row],[Year]],0),"")</f>
        <v>0</v>
      </c>
    </row>
    <row r="3415" spans="1:5">
      <c r="A3415" s="18">
        <v>4413</v>
      </c>
      <c r="B3415" s="186" t="s">
        <v>3589</v>
      </c>
      <c r="C3415" s="17" t="s">
        <v>25</v>
      </c>
      <c r="D3415" s="113">
        <f>IF(Table10[[#This Row],[Current Age]]&gt;19,"Men's",IF(E3415&gt;15,"U19",IF(E3415&gt;13,"U15",IF(E3415&gt;11,"U13",IF(E3415&gt;0,"U11",0)))))</f>
        <v>0</v>
      </c>
      <c r="E3415" s="113">
        <f>IFERROR(IF(Table10[[#This Row],[Year]]&gt;0,$E$1-Table10[[#This Row],[Year]],0),"")</f>
        <v>0</v>
      </c>
    </row>
    <row r="3416" spans="1:5">
      <c r="A3416" s="178">
        <v>4414</v>
      </c>
      <c r="B3416" s="204" t="s">
        <v>3590</v>
      </c>
      <c r="C3416" s="176" t="s">
        <v>25</v>
      </c>
      <c r="D3416" s="113">
        <f>IF(Table10[[#This Row],[Current Age]]&gt;19,"Men's",IF(E3416&gt;15,"U19",IF(E3416&gt;13,"U15",IF(E3416&gt;11,"U13",IF(E3416&gt;0,"U11",0)))))</f>
        <v>0</v>
      </c>
      <c r="E3416" s="113">
        <f>IFERROR(IF(Table10[[#This Row],[Year]]&gt;0,$E$1-Table10[[#This Row],[Year]],0),"")</f>
        <v>0</v>
      </c>
    </row>
    <row r="3417" spans="1:5">
      <c r="A3417" s="18">
        <v>4415</v>
      </c>
      <c r="B3417" s="203" t="s">
        <v>3591</v>
      </c>
      <c r="C3417" s="47" t="s">
        <v>25</v>
      </c>
      <c r="D3417" s="113">
        <f>IF(Table10[[#This Row],[Current Age]]&gt;19,"Men's",IF(E3417&gt;15,"U19",IF(E3417&gt;13,"U15",IF(E3417&gt;11,"U13",IF(E3417&gt;0,"U11",0)))))</f>
        <v>0</v>
      </c>
      <c r="E3417" s="113">
        <f>IFERROR(IF(Table10[[#This Row],[Year]]&gt;0,$E$1-Table10[[#This Row],[Year]],0),"")</f>
        <v>0</v>
      </c>
    </row>
    <row r="3418" spans="1:5">
      <c r="A3418" s="178">
        <v>4416</v>
      </c>
      <c r="B3418" s="204" t="s">
        <v>3592</v>
      </c>
      <c r="C3418" s="179" t="s">
        <v>68</v>
      </c>
      <c r="D3418" s="113">
        <f>IF(Table10[[#This Row],[Current Age]]&gt;19,"Men's",IF(E3418&gt;15,"U19",IF(E3418&gt;13,"U15",IF(E3418&gt;11,"U13",IF(E3418&gt;0,"U11",0)))))</f>
        <v>0</v>
      </c>
      <c r="E3418" s="113">
        <f>IFERROR(IF(Table10[[#This Row],[Year]]&gt;0,$E$1-Table10[[#This Row],[Year]],0),"")</f>
        <v>0</v>
      </c>
    </row>
    <row r="3419" spans="1:5">
      <c r="A3419" s="18">
        <v>4417</v>
      </c>
      <c r="B3419" s="232" t="s">
        <v>3593</v>
      </c>
      <c r="C3419" s="17" t="s">
        <v>25</v>
      </c>
      <c r="D3419" s="113">
        <f>IF(Table10[[#This Row],[Current Age]]&gt;19,"Men's",IF(E3419&gt;15,"U19",IF(E3419&gt;13,"U15",IF(E3419&gt;11,"U13",IF(E3419&gt;0,"U11",0)))))</f>
        <v>0</v>
      </c>
      <c r="E3419" s="113">
        <f>IFERROR(IF(Table10[[#This Row],[Year]]&gt;0,$E$1-Table10[[#This Row],[Year]],0),"")</f>
        <v>0</v>
      </c>
    </row>
    <row r="3420" spans="1:5">
      <c r="A3420" s="178">
        <v>4418</v>
      </c>
      <c r="B3420" s="230" t="s">
        <v>3594</v>
      </c>
      <c r="C3420" s="179" t="s">
        <v>33</v>
      </c>
      <c r="D3420" s="113">
        <f>IF(Table10[[#This Row],[Current Age]]&gt;19,"Men's",IF(E3420&gt;15,"U19",IF(E3420&gt;13,"U15",IF(E3420&gt;11,"U13",IF(E3420&gt;0,"U11",0)))))</f>
        <v>0</v>
      </c>
      <c r="E3420" s="113">
        <f>IFERROR(IF(Table10[[#This Row],[Year]]&gt;0,$E$1-Table10[[#This Row],[Year]],0),"")</f>
        <v>0</v>
      </c>
    </row>
    <row r="3421" spans="1:5">
      <c r="A3421" s="18">
        <v>4419</v>
      </c>
      <c r="B3421" s="225" t="s">
        <v>3595</v>
      </c>
      <c r="C3421" s="17" t="s">
        <v>17</v>
      </c>
      <c r="D3421" s="113">
        <f>IF(Table10[[#This Row],[Current Age]]&gt;19,"Men's",IF(E3421&gt;15,"U19",IF(E3421&gt;13,"U15",IF(E3421&gt;11,"U13",IF(E3421&gt;0,"U11",0)))))</f>
        <v>0</v>
      </c>
      <c r="E3421" s="113">
        <f>IFERROR(IF(Table10[[#This Row],[Year]]&gt;0,$E$1-Table10[[#This Row],[Year]],0),"")</f>
        <v>0</v>
      </c>
    </row>
    <row r="3422" spans="1:5">
      <c r="A3422" s="178">
        <v>4420</v>
      </c>
      <c r="B3422" s="230" t="s">
        <v>3596</v>
      </c>
      <c r="C3422" s="179" t="s">
        <v>17</v>
      </c>
      <c r="D3422" s="113">
        <f>IF(Table10[[#This Row],[Current Age]]&gt;19,"Men's",IF(E3422&gt;15,"U19",IF(E3422&gt;13,"U15",IF(E3422&gt;11,"U13",IF(E3422&gt;0,"U11",0)))))</f>
        <v>0</v>
      </c>
      <c r="E3422" s="113">
        <f>IFERROR(IF(Table10[[#This Row],[Year]]&gt;0,$E$1-Table10[[#This Row],[Year]],0),"")</f>
        <v>0</v>
      </c>
    </row>
    <row r="3423" spans="1:5">
      <c r="A3423" s="18">
        <v>4421</v>
      </c>
      <c r="B3423" s="225"/>
      <c r="C3423" s="17" t="s">
        <v>8</v>
      </c>
      <c r="D3423" s="17" t="s">
        <v>8</v>
      </c>
      <c r="E3423" s="17" t="s">
        <v>3597</v>
      </c>
    </row>
    <row r="3424" spans="1:5">
      <c r="A3424" s="178">
        <v>4422</v>
      </c>
      <c r="B3424" s="230" t="s">
        <v>3598</v>
      </c>
      <c r="C3424" s="179" t="s">
        <v>17</v>
      </c>
      <c r="D3424" s="113">
        <f>IF(Table10[[#This Row],[Current Age]]&gt;19,"Men's",IF(E3424&gt;15,"U19",IF(E3424&gt;13,"U15",IF(E3424&gt;11,"U13",IF(E3424&gt;0,"U11",0)))))</f>
        <v>0</v>
      </c>
      <c r="E3424" s="113">
        <f>IFERROR(IF(Table10[[#This Row],[Year]]&gt;0,$E$1-Table10[[#This Row],[Year]],0),"")</f>
        <v>0</v>
      </c>
    </row>
    <row r="3425" spans="1:8">
      <c r="A3425" s="18">
        <v>4423</v>
      </c>
      <c r="B3425" s="225" t="s">
        <v>3599</v>
      </c>
      <c r="C3425" s="17" t="s">
        <v>17</v>
      </c>
      <c r="D3425" s="113">
        <f>IF(Table10[[#This Row],[Current Age]]&gt;19,"Men's",IF(E3425&gt;15,"U19",IF(E3425&gt;13,"U15",IF(E3425&gt;11,"U13",IF(E3425&gt;0,"U11",0)))))</f>
        <v>0</v>
      </c>
      <c r="E3425" s="113">
        <f>IFERROR(IF(Table10[[#This Row],[Year]]&gt;0,$E$1-Table10[[#This Row],[Year]],0),"")</f>
        <v>0</v>
      </c>
    </row>
    <row r="3426" spans="1:8">
      <c r="A3426" s="178">
        <v>4424</v>
      </c>
      <c r="B3426" s="230" t="s">
        <v>3600</v>
      </c>
      <c r="C3426" s="179" t="s">
        <v>453</v>
      </c>
      <c r="D3426" s="113">
        <f>IF(Table10[[#This Row],[Current Age]]&gt;19,"Men's",IF(E3426&gt;15,"U19",IF(E3426&gt;13,"U15",IF(E3426&gt;11,"U13",IF(E3426&gt;0,"U11",0)))))</f>
        <v>0</v>
      </c>
      <c r="E3426" s="113">
        <f>IFERROR(IF(Table10[[#This Row],[Year]]&gt;0,$E$1-Table10[[#This Row],[Year]],0),"")</f>
        <v>0</v>
      </c>
    </row>
    <row r="3427" spans="1:8">
      <c r="A3427" s="18">
        <v>4425</v>
      </c>
      <c r="B3427" s="225" t="s">
        <v>3601</v>
      </c>
      <c r="C3427" s="17" t="s">
        <v>453</v>
      </c>
      <c r="D3427" s="113">
        <f>IF(Table10[[#This Row],[Current Age]]&gt;19,"Men's",IF(E3427&gt;15,"U19",IF(E3427&gt;13,"U15",IF(E3427&gt;11,"U13",IF(E3427&gt;0,"U11",0)))))</f>
        <v>0</v>
      </c>
      <c r="E3427" s="113">
        <f>IFERROR(IF(Table10[[#This Row],[Year]]&gt;0,$E$1-Table10[[#This Row],[Year]],0),"")</f>
        <v>0</v>
      </c>
    </row>
    <row r="3428" spans="1:8">
      <c r="A3428" s="178">
        <v>4426</v>
      </c>
      <c r="B3428" s="230" t="s">
        <v>3602</v>
      </c>
      <c r="C3428" s="179" t="s">
        <v>17</v>
      </c>
      <c r="D3428" s="113">
        <f>IF(Table10[[#This Row],[Current Age]]&gt;19,"Men's",IF(E3428&gt;15,"U19",IF(E3428&gt;13,"U15",IF(E3428&gt;11,"U13",IF(E3428&gt;0,"U11",0)))))</f>
        <v>0</v>
      </c>
      <c r="E3428" s="113">
        <f>IFERROR(IF(Table10[[#This Row],[Year]]&gt;0,$E$1-Table10[[#This Row],[Year]],0),"")</f>
        <v>0</v>
      </c>
    </row>
    <row r="3429" spans="1:8">
      <c r="A3429" s="18">
        <v>4427</v>
      </c>
      <c r="B3429" s="225" t="s">
        <v>3603</v>
      </c>
      <c r="C3429" s="17" t="s">
        <v>453</v>
      </c>
      <c r="D3429" s="113">
        <f>IF(Table10[[#This Row],[Current Age]]&gt;19,"Men's",IF(E3429&gt;15,"U19",IF(E3429&gt;13,"U15",IF(E3429&gt;11,"U13",IF(E3429&gt;0,"U11",0)))))</f>
        <v>0</v>
      </c>
      <c r="E3429" s="113">
        <f>IFERROR(IF(Table10[[#This Row],[Year]]&gt;0,$E$1-Table10[[#This Row],[Year]],0),"")</f>
        <v>0</v>
      </c>
    </row>
    <row r="3430" spans="1:8">
      <c r="A3430" s="178">
        <v>4428</v>
      </c>
      <c r="B3430" s="230" t="s">
        <v>3604</v>
      </c>
      <c r="C3430" s="179" t="s">
        <v>17</v>
      </c>
      <c r="D3430" s="113">
        <f>IF(Table10[[#This Row],[Current Age]]&gt;19,"Men's",IF(E3430&gt;15,"U19",IF(E3430&gt;13,"U15",IF(E3430&gt;11,"U13",IF(E3430&gt;0,"U11",0)))))</f>
        <v>0</v>
      </c>
      <c r="E3430" s="113">
        <f>IFERROR(IF(Table10[[#This Row],[Year]]&gt;0,$E$1-Table10[[#This Row],[Year]],0),"")</f>
        <v>0</v>
      </c>
    </row>
    <row r="3431" spans="1:8">
      <c r="A3431" s="18">
        <v>4429</v>
      </c>
      <c r="B3431" s="225" t="s">
        <v>3605</v>
      </c>
      <c r="C3431" s="17" t="s">
        <v>17</v>
      </c>
      <c r="D3431" s="113">
        <f>IF(Table10[[#This Row],[Current Age]]&gt;19,"Men's",IF(E3431&gt;15,"U19",IF(E3431&gt;13,"U15",IF(E3431&gt;11,"U13",IF(E3431&gt;0,"U11",0)))))</f>
        <v>0</v>
      </c>
      <c r="E3431" s="113">
        <f>IFERROR(IF(Table10[[#This Row],[Year]]&gt;0,$E$1-Table10[[#This Row],[Year]],0),"")</f>
        <v>0</v>
      </c>
    </row>
    <row r="3432" spans="1:8">
      <c r="A3432" s="178">
        <v>4430</v>
      </c>
      <c r="B3432" s="230" t="s">
        <v>3606</v>
      </c>
      <c r="C3432" s="179" t="s">
        <v>17</v>
      </c>
      <c r="D3432" s="113">
        <f>IF(Table10[[#This Row],[Current Age]]&gt;19,"Men's",IF(E3432&gt;15,"U19",IF(E3432&gt;13,"U15",IF(E3432&gt;11,"U13",IF(E3432&gt;0,"U11",0)))))</f>
        <v>0</v>
      </c>
      <c r="E3432" s="113">
        <f>IFERROR(IF(Table10[[#This Row],[Year]]&gt;0,$E$1-Table10[[#This Row],[Year]],0),"")</f>
        <v>0</v>
      </c>
    </row>
    <row r="3433" spans="1:8">
      <c r="A3433" s="18">
        <v>4431</v>
      </c>
      <c r="B3433" s="225" t="s">
        <v>3607</v>
      </c>
      <c r="C3433" s="17" t="s">
        <v>17</v>
      </c>
      <c r="D3433" s="113">
        <f>IF(Table10[[#This Row],[Current Age]]&gt;19,"Men's",IF(E3433&gt;15,"U19",IF(E3433&gt;13,"U15",IF(E3433&gt;11,"U13",IF(E3433&gt;0,"U11",0)))))</f>
        <v>0</v>
      </c>
      <c r="E3433" s="113">
        <f>IFERROR(IF(Table10[[#This Row],[Year]]&gt;0,$E$1-Table10[[#This Row],[Year]],0),"")</f>
        <v>0</v>
      </c>
    </row>
    <row r="3434" spans="1:8">
      <c r="A3434" s="178">
        <v>4432</v>
      </c>
      <c r="B3434" s="230" t="s">
        <v>3608</v>
      </c>
      <c r="C3434" s="179" t="s">
        <v>17</v>
      </c>
      <c r="D3434" s="113">
        <f>IF(Table10[[#This Row],[Current Age]]&gt;19,"Men's",IF(E3434&gt;15,"U19",IF(E3434&gt;13,"U15",IF(E3434&gt;11,"U13",IF(E3434&gt;0,"U11",0)))))</f>
        <v>0</v>
      </c>
      <c r="E3434" s="113">
        <f>IFERROR(IF(Table10[[#This Row],[Year]]&gt;0,$E$1-Table10[[#This Row],[Year]],0),"")</f>
        <v>0</v>
      </c>
    </row>
    <row r="3435" spans="1:8">
      <c r="A3435" s="18">
        <v>4433</v>
      </c>
      <c r="B3435" s="225" t="s">
        <v>3609</v>
      </c>
      <c r="C3435" s="17" t="s">
        <v>17</v>
      </c>
      <c r="D3435" s="113">
        <f>IF(Table10[[#This Row],[Current Age]]&gt;19,"Men's",IF(E3435&gt;15,"U19",IF(E3435&gt;13,"U15",IF(E3435&gt;11,"U13",IF(E3435&gt;0,"U11",0)))))</f>
        <v>0</v>
      </c>
      <c r="E3435" s="113">
        <f>IFERROR(IF(Table10[[#This Row],[Year]]&gt;0,$E$1-Table10[[#This Row],[Year]],0),"")</f>
        <v>0</v>
      </c>
    </row>
    <row r="3436" spans="1:8">
      <c r="A3436" s="178">
        <v>4434</v>
      </c>
      <c r="B3436" s="230" t="s">
        <v>3610</v>
      </c>
      <c r="C3436" s="218" t="s">
        <v>17</v>
      </c>
      <c r="D3436" s="113">
        <f>IF(Table10[[#This Row],[Current Age]]&gt;19,"Men's",IF(E3436&gt;15,"U19",IF(E3436&gt;13,"U15",IF(E3436&gt;11,"U13",IF(E3436&gt;0,"U11",0)))))</f>
        <v>0</v>
      </c>
      <c r="E3436" s="113">
        <f>IFERROR(IF(Table10[[#This Row],[Year]]&gt;0,$E$1-Table10[[#This Row],[Year]],0),"")</f>
        <v>0</v>
      </c>
    </row>
    <row r="3437" spans="1:8">
      <c r="A3437" s="18">
        <v>4435</v>
      </c>
      <c r="B3437" s="225" t="s">
        <v>3611</v>
      </c>
      <c r="C3437" s="188" t="s">
        <v>17</v>
      </c>
      <c r="D3437" s="113">
        <f>IF(Table10[[#This Row],[Current Age]]&gt;19,"Men's",IF(E3437&gt;15,"U19",IF(E3437&gt;13,"U15",IF(E3437&gt;11,"U13",IF(E3437&gt;0,"U11",0)))))</f>
        <v>0</v>
      </c>
      <c r="E3437" s="113">
        <f>IFERROR(IF(Table10[[#This Row],[Year]]&gt;0,$E$1-Table10[[#This Row],[Year]],0),"")</f>
        <v>0</v>
      </c>
    </row>
    <row r="3438" spans="1:8">
      <c r="A3438" s="178">
        <v>4436</v>
      </c>
      <c r="B3438" s="211" t="s">
        <v>3612</v>
      </c>
      <c r="C3438" s="233" t="s">
        <v>34</v>
      </c>
      <c r="D3438" s="113" t="str">
        <f>IF(Table10[[#This Row],[Current Age]]&gt;19,"Men's",IF(E3438&gt;15,"U19",IF(E3438&gt;13,"U15",IF(E3438&gt;11,"U13",IF(E3438&gt;0,"U11",0)))))</f>
        <v>Men's</v>
      </c>
      <c r="E3438" s="113">
        <f>IFERROR(IF(Table10[[#This Row],[Year]]&gt;0,$E$1-Table10[[#This Row],[Year]],0),"")</f>
        <v>29</v>
      </c>
      <c r="F3438" s="206">
        <v>1996</v>
      </c>
      <c r="G3438" s="206">
        <v>2</v>
      </c>
      <c r="H3438" s="206">
        <v>6</v>
      </c>
    </row>
    <row r="3439" spans="1:8">
      <c r="A3439" s="18">
        <v>4437</v>
      </c>
      <c r="B3439" s="234" t="s">
        <v>3613</v>
      </c>
      <c r="C3439" s="235" t="s">
        <v>29</v>
      </c>
      <c r="D3439" s="113">
        <v>0</v>
      </c>
      <c r="E3439" s="113">
        <v>0</v>
      </c>
      <c r="F3439" s="206" t="s">
        <v>8</v>
      </c>
      <c r="G3439" s="206" t="s">
        <v>8</v>
      </c>
      <c r="H3439" s="206" t="s">
        <v>8</v>
      </c>
    </row>
    <row r="3440" spans="1:8">
      <c r="A3440" s="178">
        <v>4438</v>
      </c>
      <c r="B3440" s="211" t="s">
        <v>3614</v>
      </c>
      <c r="C3440" s="233" t="s">
        <v>34</v>
      </c>
      <c r="D3440" s="113" t="str">
        <f>IF(Table10[[#This Row],[Current Age]]&gt;19,"Men's",IF(E3440&gt;15,"U19",IF(E3440&gt;13,"U15",IF(E3440&gt;11,"U13",IF(E3440&gt;0,"U11",0)))))</f>
        <v>Men's</v>
      </c>
      <c r="E3440" s="113" t="str">
        <f>IFERROR(IF([10]!Table10[[#This Row],[Year]]&gt;0,$E$1-[10]!Table10[[#This Row],[Year]],0),"")</f>
        <v/>
      </c>
      <c r="F3440" s="206">
        <v>2002</v>
      </c>
      <c r="G3440" s="206">
        <v>9</v>
      </c>
      <c r="H3440" s="206">
        <v>18</v>
      </c>
    </row>
    <row r="3441" spans="1:8">
      <c r="A3441" s="18">
        <v>4439</v>
      </c>
      <c r="B3441" s="212" t="s">
        <v>3615</v>
      </c>
      <c r="C3441" s="236" t="s">
        <v>34</v>
      </c>
      <c r="D3441" s="113" t="str">
        <f>IF(Table10[[#This Row],[Current Age]]&gt;19,"Men's",IF(E3441&gt;15,"U19",IF(E3441&gt;13,"U15",IF(E3441&gt;11,"U13",IF(E3441&gt;0,"U11",0)))))</f>
        <v>Men's</v>
      </c>
      <c r="E3441" s="113" t="str">
        <f>IFERROR(IF([10]!Table10[[#This Row],[Year]]&gt;0,$E$1-[10]!Table10[[#This Row],[Year]],0),"")</f>
        <v/>
      </c>
      <c r="F3441" s="206">
        <v>2002</v>
      </c>
      <c r="G3441" s="206">
        <v>1</v>
      </c>
      <c r="H3441" s="206">
        <v>25</v>
      </c>
    </row>
    <row r="3442" spans="1:8">
      <c r="A3442" s="178">
        <v>4440</v>
      </c>
      <c r="B3442" s="211" t="s">
        <v>3616</v>
      </c>
      <c r="C3442" s="233" t="s">
        <v>34</v>
      </c>
      <c r="D3442" s="113" t="str">
        <f>IF(Table10[[#This Row],[Current Age]]&gt;19,"Men's",IF(E3442&gt;15,"U19",IF(E3442&gt;13,"U15",IF(E3442&gt;11,"U13",IF(E3442&gt;0,"U11",0)))))</f>
        <v>Men's</v>
      </c>
      <c r="E3442" s="113" t="str">
        <f>IFERROR(IF([10]!Table10[[#This Row],[Year]]&gt;0,$E$1-[10]!Table10[[#This Row],[Year]],0),"")</f>
        <v/>
      </c>
      <c r="F3442" s="206">
        <v>1980</v>
      </c>
      <c r="G3442" s="206">
        <v>3</v>
      </c>
      <c r="H3442" s="206">
        <v>8</v>
      </c>
    </row>
    <row r="3443" spans="1:8">
      <c r="A3443" s="18">
        <v>4441</v>
      </c>
      <c r="B3443" s="212" t="s">
        <v>3617</v>
      </c>
      <c r="C3443" s="236" t="s">
        <v>34</v>
      </c>
      <c r="D3443" s="113" t="str">
        <f>IF(Table10[[#This Row],[Current Age]]&gt;19,"Men's",IF(E3443&gt;15,"U19",IF(E3443&gt;13,"U15",IF(E3443&gt;11,"U13",IF(E3443&gt;0,"U11",0)))))</f>
        <v>Men's</v>
      </c>
      <c r="E3443" s="113" t="str">
        <f>IFERROR(IF([10]!Table10[[#This Row],[Year]]&gt;0,$E$1-[10]!Table10[[#This Row],[Year]],0),"")</f>
        <v/>
      </c>
      <c r="F3443" s="206">
        <v>1972</v>
      </c>
      <c r="G3443" s="206">
        <v>3</v>
      </c>
      <c r="H3443" s="206">
        <v>11</v>
      </c>
    </row>
    <row r="3444" spans="1:8">
      <c r="A3444" s="178">
        <v>4442</v>
      </c>
      <c r="B3444" s="222" t="s">
        <v>3618</v>
      </c>
      <c r="C3444" s="218" t="s">
        <v>17</v>
      </c>
      <c r="D3444" s="113">
        <f>IF(Table10[[#This Row],[Current Age]]&gt;19,"Men's",IF(E3444&gt;15,"U19",IF(E3444&gt;13,"U15",IF(E3444&gt;11,"U13",IF(E3444&gt;0,"U11",0)))))</f>
        <v>0</v>
      </c>
      <c r="E3444" s="113">
        <f>IFERROR(IF(Table10[[#This Row],[Year]]&gt;0,$E$1-Table10[[#This Row],[Year]],0),"")</f>
        <v>0</v>
      </c>
    </row>
    <row r="3445" spans="1:8">
      <c r="A3445" s="18">
        <v>4443</v>
      </c>
      <c r="B3445" s="237" t="s">
        <v>3619</v>
      </c>
      <c r="C3445" s="188" t="s">
        <v>17</v>
      </c>
      <c r="D3445" s="113">
        <f>IF(Table10[[#This Row],[Current Age]]&gt;19,"Men's",IF(E3445&gt;15,"U19",IF(E3445&gt;13,"U15",IF(E3445&gt;11,"U13",IF(E3445&gt;0,"U11",0)))))</f>
        <v>0</v>
      </c>
      <c r="E3445" s="113">
        <f>IFERROR(IF(Table10[[#This Row],[Year]]&gt;0,$E$1-Table10[[#This Row],[Year]],0),"")</f>
        <v>0</v>
      </c>
    </row>
    <row r="3446" spans="1:8">
      <c r="A3446" s="178">
        <v>4444</v>
      </c>
      <c r="B3446" s="222" t="s">
        <v>3620</v>
      </c>
      <c r="C3446" s="218" t="s">
        <v>17</v>
      </c>
      <c r="D3446" s="113">
        <f>IF(Table10[[#This Row],[Current Age]]&gt;19,"Men's",IF(E3446&gt;15,"U19",IF(E3446&gt;13,"U15",IF(E3446&gt;11,"U13",IF(E3446&gt;0,"U11",0)))))</f>
        <v>0</v>
      </c>
      <c r="E3446" s="113">
        <f>IFERROR(IF(Table10[[#This Row],[Year]]&gt;0,$E$1-Table10[[#This Row],[Year]],0),"")</f>
        <v>0</v>
      </c>
    </row>
    <row r="3447" spans="1:8">
      <c r="A3447" s="18">
        <v>4445</v>
      </c>
      <c r="B3447" s="237" t="s">
        <v>3621</v>
      </c>
      <c r="C3447" s="17" t="s">
        <v>33</v>
      </c>
      <c r="D3447" s="113">
        <v>0</v>
      </c>
      <c r="E3447" s="113">
        <v>0</v>
      </c>
    </row>
    <row r="3448" spans="1:8">
      <c r="A3448" s="178">
        <v>4446</v>
      </c>
      <c r="B3448" s="222" t="s">
        <v>3622</v>
      </c>
      <c r="C3448" s="179" t="s">
        <v>33</v>
      </c>
      <c r="D3448" s="113" t="s">
        <v>3623</v>
      </c>
      <c r="E3448" s="113">
        <v>23</v>
      </c>
      <c r="F3448" s="113">
        <v>2002</v>
      </c>
      <c r="G3448" s="113">
        <v>12</v>
      </c>
      <c r="H3448" s="113">
        <v>180</v>
      </c>
    </row>
    <row r="3449" spans="1:8">
      <c r="A3449" s="18">
        <v>4447</v>
      </c>
      <c r="B3449" s="237" t="s">
        <v>3624</v>
      </c>
      <c r="C3449" s="17" t="s">
        <v>29</v>
      </c>
      <c r="D3449" s="113">
        <v>0</v>
      </c>
      <c r="E3449" s="113">
        <v>0</v>
      </c>
    </row>
    <row r="3450" spans="1:8">
      <c r="A3450" s="178">
        <v>4448</v>
      </c>
      <c r="B3450" s="185" t="s">
        <v>3625</v>
      </c>
      <c r="C3450" s="179" t="s">
        <v>29</v>
      </c>
      <c r="D3450" s="113">
        <v>0</v>
      </c>
      <c r="E3450" s="113">
        <v>0</v>
      </c>
    </row>
    <row r="3451" spans="1:8">
      <c r="A3451" s="18">
        <v>4449</v>
      </c>
      <c r="B3451" s="186" t="s">
        <v>3626</v>
      </c>
      <c r="C3451" s="17" t="s">
        <v>29</v>
      </c>
      <c r="D3451" s="113">
        <v>0</v>
      </c>
      <c r="E3451" s="113">
        <v>0</v>
      </c>
    </row>
    <row r="3452" spans="1:8">
      <c r="A3452" s="178">
        <v>4450</v>
      </c>
      <c r="B3452" s="185" t="s">
        <v>3627</v>
      </c>
      <c r="C3452" s="179" t="s">
        <v>29</v>
      </c>
      <c r="D3452" s="113">
        <v>0</v>
      </c>
      <c r="E3452" s="113">
        <v>0</v>
      </c>
    </row>
    <row r="3453" spans="1:8">
      <c r="A3453" s="18">
        <v>4451</v>
      </c>
      <c r="B3453" s="186" t="s">
        <v>3628</v>
      </c>
      <c r="C3453" s="17" t="s">
        <v>29</v>
      </c>
      <c r="D3453" s="113">
        <v>0</v>
      </c>
      <c r="E3453" s="113">
        <v>0</v>
      </c>
    </row>
    <row r="3454" spans="1:8">
      <c r="A3454" s="178">
        <v>4452</v>
      </c>
      <c r="B3454" s="185" t="s">
        <v>3629</v>
      </c>
      <c r="C3454" s="179" t="s">
        <v>29</v>
      </c>
      <c r="D3454" s="113">
        <v>0</v>
      </c>
      <c r="E3454" s="113">
        <v>0</v>
      </c>
    </row>
    <row r="3455" spans="1:8">
      <c r="A3455" s="18">
        <v>4453</v>
      </c>
      <c r="B3455" s="238" t="s">
        <v>3630</v>
      </c>
      <c r="C3455" s="17" t="s">
        <v>25</v>
      </c>
      <c r="D3455" s="17">
        <v>0</v>
      </c>
      <c r="E3455" s="17">
        <v>0</v>
      </c>
      <c r="F3455" s="17"/>
      <c r="G3455" s="17"/>
      <c r="H3455" s="17"/>
    </row>
    <row r="3456" spans="1:8">
      <c r="A3456" s="178">
        <v>4454</v>
      </c>
      <c r="B3456" s="239" t="s">
        <v>3631</v>
      </c>
      <c r="C3456" s="240" t="s">
        <v>29</v>
      </c>
      <c r="D3456" s="17">
        <v>0</v>
      </c>
      <c r="E3456" s="17">
        <v>0</v>
      </c>
      <c r="F3456" s="17"/>
      <c r="G3456" s="17"/>
      <c r="H3456" s="17"/>
    </row>
    <row r="3457" spans="1:8">
      <c r="A3457" s="18">
        <v>4455</v>
      </c>
      <c r="B3457" s="238" t="s">
        <v>3632</v>
      </c>
      <c r="C3457" s="241" t="s">
        <v>101</v>
      </c>
      <c r="D3457" s="17">
        <v>0</v>
      </c>
      <c r="E3457" s="17">
        <v>0</v>
      </c>
      <c r="F3457" s="17"/>
      <c r="G3457" s="17"/>
      <c r="H3457" s="17"/>
    </row>
    <row r="3458" spans="1:8">
      <c r="A3458" s="178">
        <v>4456</v>
      </c>
      <c r="B3458" s="242" t="s">
        <v>3633</v>
      </c>
      <c r="C3458" s="240" t="s">
        <v>101</v>
      </c>
      <c r="D3458" s="17">
        <v>0</v>
      </c>
      <c r="E3458" s="17">
        <v>0</v>
      </c>
      <c r="F3458" s="17"/>
      <c r="G3458" s="17"/>
      <c r="H3458" s="17"/>
    </row>
    <row r="3459" spans="1:8">
      <c r="A3459" s="18">
        <v>4457</v>
      </c>
      <c r="B3459" s="193" t="s">
        <v>3634</v>
      </c>
      <c r="C3459" s="58" t="s">
        <v>101</v>
      </c>
      <c r="D3459" s="17">
        <v>0</v>
      </c>
      <c r="E3459" s="17">
        <v>0</v>
      </c>
      <c r="F3459" s="17"/>
      <c r="G3459" s="17"/>
      <c r="H3459" s="17"/>
    </row>
    <row r="3460" spans="1:8">
      <c r="A3460" s="178">
        <v>4458</v>
      </c>
      <c r="B3460" s="194" t="s">
        <v>3635</v>
      </c>
      <c r="C3460" s="243" t="s">
        <v>33</v>
      </c>
      <c r="D3460" s="17">
        <v>0</v>
      </c>
      <c r="E3460" s="17">
        <v>0</v>
      </c>
      <c r="F3460" s="17"/>
      <c r="G3460" s="17"/>
      <c r="H3460" s="17"/>
    </row>
    <row r="3461" spans="1:8">
      <c r="A3461" s="18">
        <v>4459</v>
      </c>
      <c r="B3461" s="244" t="s">
        <v>3636</v>
      </c>
      <c r="C3461" s="241" t="s">
        <v>33</v>
      </c>
      <c r="D3461" s="17" t="s">
        <v>3623</v>
      </c>
      <c r="E3461" s="17">
        <v>51</v>
      </c>
      <c r="F3461" s="17">
        <v>1974</v>
      </c>
      <c r="G3461" s="17">
        <v>11</v>
      </c>
      <c r="H3461" s="17">
        <v>4</v>
      </c>
    </row>
    <row r="3462" spans="1:8">
      <c r="A3462" s="178">
        <v>4460</v>
      </c>
      <c r="B3462" s="245" t="s">
        <v>3637</v>
      </c>
      <c r="C3462" s="240" t="s">
        <v>33</v>
      </c>
      <c r="D3462" s="17" t="s">
        <v>3623</v>
      </c>
      <c r="E3462" s="17">
        <v>50</v>
      </c>
      <c r="F3462" s="17">
        <v>1975</v>
      </c>
      <c r="G3462" s="17">
        <v>4</v>
      </c>
      <c r="H3462" s="17">
        <v>24</v>
      </c>
    </row>
    <row r="3463" spans="1:8">
      <c r="A3463" s="18">
        <v>4461</v>
      </c>
      <c r="B3463" s="244" t="s">
        <v>3638</v>
      </c>
      <c r="C3463" s="241" t="s">
        <v>33</v>
      </c>
      <c r="D3463" s="17">
        <v>0</v>
      </c>
      <c r="E3463" s="17">
        <v>0</v>
      </c>
      <c r="F3463" s="17"/>
      <c r="G3463" s="17"/>
      <c r="H3463" s="17"/>
    </row>
    <row r="3464" spans="1:8">
      <c r="A3464" s="178">
        <v>4462</v>
      </c>
      <c r="B3464" s="245" t="s">
        <v>3639</v>
      </c>
      <c r="C3464" s="240" t="s">
        <v>101</v>
      </c>
      <c r="D3464" s="17">
        <v>0</v>
      </c>
      <c r="E3464" s="17">
        <v>0</v>
      </c>
      <c r="F3464" s="17"/>
      <c r="G3464" s="17"/>
      <c r="H3464" s="17"/>
    </row>
    <row r="3465" spans="1:8">
      <c r="A3465" s="18">
        <v>4463</v>
      </c>
      <c r="B3465" s="244" t="s">
        <v>3640</v>
      </c>
      <c r="C3465" s="241" t="s">
        <v>101</v>
      </c>
      <c r="D3465" s="17">
        <v>0</v>
      </c>
      <c r="E3465" s="17">
        <v>0</v>
      </c>
      <c r="F3465" s="17"/>
      <c r="G3465" s="17"/>
      <c r="H3465" s="17"/>
    </row>
    <row r="3466" spans="1:8">
      <c r="A3466" s="178">
        <v>4464</v>
      </c>
      <c r="B3466" s="185" t="s">
        <v>3641</v>
      </c>
      <c r="C3466" s="179" t="s">
        <v>68</v>
      </c>
      <c r="D3466" s="113" t="s">
        <v>3623</v>
      </c>
      <c r="E3466" s="113">
        <v>76</v>
      </c>
      <c r="F3466" s="113">
        <v>1949</v>
      </c>
      <c r="G3466" s="113">
        <v>12</v>
      </c>
      <c r="H3466" s="113">
        <v>8</v>
      </c>
    </row>
    <row r="3467" spans="1:8">
      <c r="A3467" s="18">
        <v>4465</v>
      </c>
      <c r="B3467" s="186" t="s">
        <v>3642</v>
      </c>
      <c r="C3467" s="17" t="s">
        <v>68</v>
      </c>
      <c r="D3467" s="113" t="s">
        <v>3643</v>
      </c>
      <c r="E3467" s="113">
        <v>15</v>
      </c>
      <c r="F3467" s="113">
        <v>2010</v>
      </c>
      <c r="G3467" s="113">
        <v>12</v>
      </c>
      <c r="H3467" s="113">
        <v>11</v>
      </c>
    </row>
    <row r="3468" spans="1:8">
      <c r="A3468" s="178">
        <v>4466</v>
      </c>
      <c r="B3468" s="185" t="s">
        <v>3644</v>
      </c>
      <c r="C3468" s="179" t="s">
        <v>68</v>
      </c>
      <c r="D3468" s="113" t="s">
        <v>420</v>
      </c>
      <c r="E3468" s="113">
        <v>11</v>
      </c>
      <c r="F3468" s="113">
        <v>2014</v>
      </c>
      <c r="G3468" s="113">
        <v>3</v>
      </c>
      <c r="H3468" s="113">
        <v>31</v>
      </c>
    </row>
    <row r="3469" spans="1:8">
      <c r="A3469" s="18">
        <v>4467</v>
      </c>
      <c r="B3469" s="186" t="s">
        <v>3645</v>
      </c>
      <c r="C3469" s="17" t="s">
        <v>68</v>
      </c>
      <c r="D3469" s="113">
        <v>0</v>
      </c>
      <c r="E3469" s="113">
        <v>0</v>
      </c>
    </row>
    <row r="3470" spans="1:8">
      <c r="A3470" s="178">
        <v>4468</v>
      </c>
      <c r="B3470" s="185" t="s">
        <v>3646</v>
      </c>
      <c r="C3470" s="179" t="s">
        <v>68</v>
      </c>
      <c r="D3470" s="113" t="s">
        <v>3647</v>
      </c>
      <c r="E3470" s="113">
        <v>13</v>
      </c>
      <c r="F3470" s="113">
        <v>2012</v>
      </c>
      <c r="G3470" s="113">
        <v>12</v>
      </c>
      <c r="H3470" s="113">
        <v>27</v>
      </c>
    </row>
    <row r="3471" spans="1:8">
      <c r="A3471" s="18">
        <v>4469</v>
      </c>
      <c r="B3471" s="189" t="s">
        <v>3648</v>
      </c>
      <c r="C3471" s="188" t="s">
        <v>101</v>
      </c>
      <c r="D3471" s="113" t="s">
        <v>3643</v>
      </c>
      <c r="E3471" s="113">
        <v>15</v>
      </c>
    </row>
    <row r="3472" spans="1:8">
      <c r="A3472" s="178">
        <v>4470</v>
      </c>
      <c r="B3472" s="185" t="s">
        <v>3649</v>
      </c>
      <c r="C3472" s="179" t="s">
        <v>68</v>
      </c>
      <c r="D3472" s="113" t="s">
        <v>3643</v>
      </c>
      <c r="E3472" s="113">
        <v>15</v>
      </c>
      <c r="F3472" s="113">
        <v>2010</v>
      </c>
      <c r="G3472" s="113">
        <v>7</v>
      </c>
      <c r="H3472" s="113">
        <v>1</v>
      </c>
    </row>
    <row r="3473" spans="1:8">
      <c r="A3473" s="18">
        <v>4471</v>
      </c>
      <c r="B3473" s="186" t="s">
        <v>3650</v>
      </c>
      <c r="C3473" s="17" t="s">
        <v>68</v>
      </c>
      <c r="D3473" s="113" t="s">
        <v>3623</v>
      </c>
      <c r="E3473" s="113">
        <v>58</v>
      </c>
      <c r="F3473" s="113">
        <v>1967</v>
      </c>
      <c r="G3473" s="113">
        <v>6</v>
      </c>
      <c r="H3473" s="113">
        <v>3</v>
      </c>
    </row>
    <row r="3474" spans="1:8">
      <c r="A3474" s="178">
        <v>4472</v>
      </c>
      <c r="B3474" s="185" t="s">
        <v>3651</v>
      </c>
      <c r="C3474" s="179" t="s">
        <v>68</v>
      </c>
      <c r="D3474" s="113" t="s">
        <v>3647</v>
      </c>
      <c r="E3474" s="113">
        <v>13</v>
      </c>
      <c r="F3474" s="113">
        <v>2012</v>
      </c>
      <c r="G3474" s="113">
        <v>9</v>
      </c>
      <c r="H3474" s="113">
        <v>13</v>
      </c>
    </row>
    <row r="3475" spans="1:8">
      <c r="A3475" s="18">
        <v>4473</v>
      </c>
      <c r="B3475" s="186" t="s">
        <v>3652</v>
      </c>
      <c r="C3475" s="17" t="s">
        <v>68</v>
      </c>
      <c r="D3475" s="113" t="s">
        <v>3643</v>
      </c>
      <c r="E3475" s="113">
        <v>15</v>
      </c>
      <c r="F3475" s="113">
        <v>2010</v>
      </c>
      <c r="G3475" s="113">
        <v>11</v>
      </c>
      <c r="H3475" s="113">
        <v>1</v>
      </c>
    </row>
    <row r="3476" spans="1:8">
      <c r="A3476" s="178">
        <v>4474</v>
      </c>
      <c r="B3476" s="185" t="s">
        <v>3653</v>
      </c>
      <c r="C3476" s="179" t="s">
        <v>101</v>
      </c>
      <c r="D3476" s="113">
        <v>0</v>
      </c>
      <c r="E3476" s="113">
        <v>0</v>
      </c>
    </row>
    <row r="3477" spans="1:8">
      <c r="A3477" s="18">
        <v>4475</v>
      </c>
      <c r="B3477" s="186" t="s">
        <v>3654</v>
      </c>
      <c r="C3477" s="17" t="s">
        <v>101</v>
      </c>
      <c r="D3477" s="113">
        <v>0</v>
      </c>
      <c r="E3477" s="113">
        <v>0</v>
      </c>
    </row>
    <row r="3478" spans="1:8">
      <c r="A3478" s="178">
        <v>4476</v>
      </c>
      <c r="B3478" s="185" t="s">
        <v>3655</v>
      </c>
      <c r="C3478" s="179" t="s">
        <v>101</v>
      </c>
      <c r="D3478" s="113">
        <v>0</v>
      </c>
      <c r="E3478" s="113">
        <v>0</v>
      </c>
    </row>
    <row r="3479" spans="1:8">
      <c r="A3479" s="18">
        <v>4477</v>
      </c>
      <c r="B3479" s="186" t="s">
        <v>3656</v>
      </c>
      <c r="C3479" s="17" t="s">
        <v>101</v>
      </c>
      <c r="D3479" s="113">
        <v>0</v>
      </c>
      <c r="E3479" s="113">
        <v>0</v>
      </c>
    </row>
    <row r="3480" spans="1:8">
      <c r="A3480" s="178">
        <v>4478</v>
      </c>
      <c r="B3480" s="185" t="s">
        <v>3657</v>
      </c>
      <c r="C3480" s="179" t="s">
        <v>101</v>
      </c>
      <c r="D3480" s="113">
        <v>0</v>
      </c>
      <c r="E3480" s="113">
        <v>0</v>
      </c>
    </row>
    <row r="3481" spans="1:8">
      <c r="A3481" s="18">
        <v>4479</v>
      </c>
      <c r="B3481" s="186" t="s">
        <v>3658</v>
      </c>
      <c r="C3481" s="17" t="s">
        <v>2658</v>
      </c>
      <c r="D3481" s="113">
        <v>0</v>
      </c>
      <c r="E3481" s="113">
        <v>0</v>
      </c>
    </row>
    <row r="3482" spans="1:8">
      <c r="A3482" s="178">
        <v>4480</v>
      </c>
      <c r="B3482" s="246" t="s">
        <v>3659</v>
      </c>
      <c r="C3482" s="218" t="s">
        <v>101</v>
      </c>
      <c r="D3482" s="113">
        <v>0</v>
      </c>
      <c r="E3482" s="113">
        <v>0</v>
      </c>
    </row>
    <row r="3483" spans="1:8">
      <c r="A3483" s="18">
        <v>4481</v>
      </c>
      <c r="B3483" s="186" t="s">
        <v>3660</v>
      </c>
      <c r="C3483" s="17" t="s">
        <v>68</v>
      </c>
      <c r="D3483" s="113">
        <v>0</v>
      </c>
      <c r="E3483" s="113">
        <v>0</v>
      </c>
    </row>
    <row r="3484" spans="1:8">
      <c r="A3484" s="178">
        <v>4482</v>
      </c>
      <c r="B3484" s="185" t="s">
        <v>3661</v>
      </c>
      <c r="C3484" s="179" t="s">
        <v>68</v>
      </c>
      <c r="D3484" s="113">
        <v>0</v>
      </c>
      <c r="E3484" s="113">
        <v>0</v>
      </c>
    </row>
    <row r="3485" spans="1:8">
      <c r="A3485" s="18">
        <v>4483</v>
      </c>
      <c r="B3485" s="186" t="s">
        <v>3662</v>
      </c>
      <c r="C3485" s="17" t="s">
        <v>68</v>
      </c>
      <c r="D3485" s="113">
        <v>0</v>
      </c>
      <c r="E3485" s="113">
        <v>0</v>
      </c>
    </row>
    <row r="3486" spans="1:8">
      <c r="A3486" s="178">
        <v>4484</v>
      </c>
      <c r="B3486" s="185" t="s">
        <v>3663</v>
      </c>
      <c r="C3486" s="179" t="s">
        <v>68</v>
      </c>
      <c r="D3486" s="113">
        <v>0</v>
      </c>
      <c r="E3486" s="113">
        <v>0</v>
      </c>
    </row>
    <row r="3487" spans="1:8">
      <c r="A3487" s="18">
        <v>4485</v>
      </c>
      <c r="B3487" s="186" t="s">
        <v>3664</v>
      </c>
      <c r="C3487" s="17" t="s">
        <v>68</v>
      </c>
      <c r="D3487" s="113">
        <v>0</v>
      </c>
      <c r="E3487" s="113">
        <v>0</v>
      </c>
    </row>
    <row r="3488" spans="1:8">
      <c r="A3488" s="178">
        <v>4486</v>
      </c>
      <c r="B3488" s="185" t="s">
        <v>3665</v>
      </c>
      <c r="C3488" s="179" t="s">
        <v>2658</v>
      </c>
      <c r="D3488" s="113">
        <v>0</v>
      </c>
      <c r="E3488" s="113">
        <v>0</v>
      </c>
    </row>
    <row r="3489" spans="1:8">
      <c r="A3489" s="18">
        <v>4487</v>
      </c>
      <c r="B3489" s="186" t="s">
        <v>3666</v>
      </c>
      <c r="C3489" s="17" t="s">
        <v>25</v>
      </c>
      <c r="D3489" s="113" t="s">
        <v>3647</v>
      </c>
      <c r="E3489" s="113">
        <v>13</v>
      </c>
      <c r="F3489" s="113">
        <v>2012</v>
      </c>
      <c r="G3489" s="113">
        <v>4</v>
      </c>
      <c r="H3489" s="113">
        <v>15</v>
      </c>
    </row>
    <row r="3490" spans="1:8">
      <c r="A3490" s="178">
        <v>4488</v>
      </c>
      <c r="B3490" s="185" t="s">
        <v>3667</v>
      </c>
      <c r="C3490" s="179" t="s">
        <v>25</v>
      </c>
      <c r="D3490" s="113" t="s">
        <v>3647</v>
      </c>
      <c r="E3490" s="113">
        <v>12</v>
      </c>
      <c r="F3490" s="113">
        <v>2013</v>
      </c>
      <c r="G3490" s="113">
        <v>3</v>
      </c>
      <c r="H3490" s="113">
        <v>1</v>
      </c>
    </row>
    <row r="3491" spans="1:8">
      <c r="A3491" s="18">
        <v>4489</v>
      </c>
      <c r="B3491" s="186" t="s">
        <v>3668</v>
      </c>
      <c r="C3491" s="17" t="s">
        <v>25</v>
      </c>
      <c r="D3491" s="113" t="s">
        <v>3647</v>
      </c>
      <c r="E3491" s="113">
        <v>12</v>
      </c>
      <c r="F3491" s="113">
        <v>2013</v>
      </c>
      <c r="G3491" s="113">
        <v>6</v>
      </c>
      <c r="H3491" s="113">
        <v>7</v>
      </c>
    </row>
    <row r="3492" spans="1:8">
      <c r="A3492" s="178">
        <v>4490</v>
      </c>
      <c r="B3492" s="185" t="s">
        <v>3669</v>
      </c>
      <c r="C3492" s="179" t="s">
        <v>25</v>
      </c>
      <c r="D3492" s="113" t="s">
        <v>741</v>
      </c>
      <c r="E3492" s="113">
        <v>18</v>
      </c>
      <c r="F3492" s="113">
        <v>2007</v>
      </c>
      <c r="G3492" s="113">
        <v>3</v>
      </c>
      <c r="H3492" s="113">
        <v>24</v>
      </c>
    </row>
    <row r="3493" spans="1:8">
      <c r="A3493" s="18">
        <v>4491</v>
      </c>
      <c r="B3493" s="186" t="s">
        <v>3670</v>
      </c>
      <c r="C3493" s="17" t="s">
        <v>25</v>
      </c>
      <c r="D3493" s="113" t="s">
        <v>741</v>
      </c>
      <c r="E3493" s="113">
        <v>16</v>
      </c>
      <c r="F3493" s="113">
        <v>2009</v>
      </c>
      <c r="G3493" s="113">
        <v>12</v>
      </c>
      <c r="H3493" s="113">
        <v>25</v>
      </c>
    </row>
    <row r="3494" spans="1:8">
      <c r="A3494" s="178">
        <v>4492</v>
      </c>
      <c r="B3494" s="185" t="s">
        <v>3671</v>
      </c>
      <c r="C3494" s="179" t="s">
        <v>25</v>
      </c>
      <c r="D3494" s="113" t="s">
        <v>3623</v>
      </c>
      <c r="E3494" s="113">
        <v>54</v>
      </c>
      <c r="F3494" s="113">
        <v>1971</v>
      </c>
      <c r="G3494" s="113">
        <v>11</v>
      </c>
      <c r="H3494" s="113">
        <v>5</v>
      </c>
    </row>
    <row r="3495" spans="1:8">
      <c r="A3495" s="18">
        <v>4493</v>
      </c>
      <c r="B3495" s="186" t="s">
        <v>3672</v>
      </c>
      <c r="C3495" s="17" t="s">
        <v>25</v>
      </c>
      <c r="D3495" s="113" t="s">
        <v>3623</v>
      </c>
      <c r="E3495" s="113">
        <v>40</v>
      </c>
      <c r="F3495" s="113">
        <v>1985</v>
      </c>
      <c r="G3495" s="113">
        <v>6</v>
      </c>
      <c r="H3495" s="113">
        <v>16</v>
      </c>
    </row>
    <row r="3496" spans="1:8">
      <c r="A3496" s="178">
        <v>4494</v>
      </c>
      <c r="B3496" s="185" t="s">
        <v>3673</v>
      </c>
      <c r="C3496" s="179" t="s">
        <v>25</v>
      </c>
      <c r="D3496" s="113" t="s">
        <v>3623</v>
      </c>
      <c r="E3496" s="113">
        <v>24</v>
      </c>
      <c r="F3496" s="113">
        <v>2001</v>
      </c>
      <c r="G3496" s="113">
        <v>9</v>
      </c>
      <c r="H3496" s="113">
        <v>8</v>
      </c>
    </row>
    <row r="3497" spans="1:8">
      <c r="A3497" s="18">
        <v>4495</v>
      </c>
      <c r="B3497" s="186" t="s">
        <v>3674</v>
      </c>
      <c r="C3497" s="17" t="s">
        <v>25</v>
      </c>
      <c r="D3497" s="113" t="s">
        <v>741</v>
      </c>
      <c r="E3497" s="113">
        <v>16</v>
      </c>
      <c r="F3497" s="113">
        <v>2009</v>
      </c>
      <c r="G3497" s="113">
        <v>11</v>
      </c>
      <c r="H3497" s="113">
        <v>25</v>
      </c>
    </row>
    <row r="3498" spans="1:8">
      <c r="A3498" s="178">
        <v>4496</v>
      </c>
      <c r="B3498" s="247" t="s">
        <v>3675</v>
      </c>
      <c r="C3498" s="179" t="s">
        <v>112</v>
      </c>
      <c r="D3498" s="113">
        <f>IF(Table10[[#This Row],[Current Age]]&gt;19,"Men's",IF(E3498&gt;15,"U19",IF(E3498&gt;13,"U15",IF(E3498&gt;11,"U13",IF(E3498&gt;0,"U11",0)))))</f>
        <v>0</v>
      </c>
      <c r="E3498" s="113">
        <f>IFERROR(IF(Table10[[#This Row],[Year]]&gt;0,$E$1-Table10[[#This Row],[Year]],0),"")</f>
        <v>0</v>
      </c>
    </row>
    <row r="3499" spans="1:8">
      <c r="A3499" s="18">
        <v>4497</v>
      </c>
      <c r="B3499" s="189" t="s">
        <v>3676</v>
      </c>
      <c r="C3499" s="188" t="s">
        <v>112</v>
      </c>
      <c r="D3499" s="113">
        <f>IF(Table10[[#This Row],[Current Age]]&gt;19,"Men's",IF(E3499&gt;15,"U19",IF(E3499&gt;13,"U15",IF(E3499&gt;11,"U13",IF(E3499&gt;0,"U11",0)))))</f>
        <v>0</v>
      </c>
      <c r="E3499" s="113">
        <f>IFERROR(IF(Table10[[#This Row],[Year]]&gt;0,$E$1-Table10[[#This Row],[Year]],0),"")</f>
        <v>0</v>
      </c>
    </row>
    <row r="3500" spans="1:8">
      <c r="A3500" s="178">
        <v>4498</v>
      </c>
      <c r="B3500" s="246" t="s">
        <v>3677</v>
      </c>
      <c r="C3500" s="218" t="s">
        <v>112</v>
      </c>
      <c r="D3500" s="113">
        <f>IF(Table10[[#This Row],[Current Age]]&gt;19,"Men's",IF(E3500&gt;15,"U19",IF(E3500&gt;13,"U15",IF(E3500&gt;11,"U13",IF(E3500&gt;0,"U11",0)))))</f>
        <v>0</v>
      </c>
      <c r="E3500" s="113">
        <f>IFERROR(IF(Table10[[#This Row],[Year]]&gt;0,$E$1-Table10[[#This Row],[Year]],0),"")</f>
        <v>0</v>
      </c>
    </row>
    <row r="3501" spans="1:8">
      <c r="A3501" s="18">
        <v>4499</v>
      </c>
      <c r="B3501" s="189" t="s">
        <v>3678</v>
      </c>
      <c r="C3501" s="188" t="s">
        <v>112</v>
      </c>
      <c r="D3501" s="113">
        <f>IF(Table10[[#This Row],[Current Age]]&gt;19,"Men's",IF(E3501&gt;15,"U19",IF(E3501&gt;13,"U15",IF(E3501&gt;11,"U13",IF(E3501&gt;0,"U11",0)))))</f>
        <v>0</v>
      </c>
      <c r="E3501" s="113">
        <f>IFERROR(IF(Table10[[#This Row],[Year]]&gt;0,$E$1-Table10[[#This Row],[Year]],0),"")</f>
        <v>0</v>
      </c>
    </row>
    <row r="3502" spans="1:8">
      <c r="A3502" s="178">
        <v>4500</v>
      </c>
      <c r="B3502" s="185" t="s">
        <v>3679</v>
      </c>
      <c r="C3502" s="179" t="s">
        <v>25</v>
      </c>
      <c r="D3502" s="113">
        <f>IF(Table10[[#This Row],[Current Age]]&gt;19,"Men's",IF(E3502&gt;15,"U19",IF(E3502&gt;13,"U15",IF(E3502&gt;11,"U13",IF(E3502&gt;0,"U11",0)))))</f>
        <v>0</v>
      </c>
      <c r="E3502" s="113">
        <f>IFERROR(IF(Table10[[#This Row],[Year]]&gt;0,$E$1-Table10[[#This Row],[Year]],0),"")</f>
        <v>0</v>
      </c>
    </row>
    <row r="3503" spans="1:8">
      <c r="A3503" s="18">
        <v>4501</v>
      </c>
      <c r="B3503" s="248" t="s">
        <v>3680</v>
      </c>
      <c r="C3503" s="249" t="s">
        <v>25</v>
      </c>
      <c r="D3503" s="113">
        <f>IF(Table10[[#This Row],[Current Age]]&gt;19,"Men's",IF(E3503&gt;15,"U19",IF(E3503&gt;13,"U15",IF(E3503&gt;11,"U13",IF(E3503&gt;0,"U11",0)))))</f>
        <v>0</v>
      </c>
      <c r="E3503" s="113">
        <f>IFERROR(IF(Table10[[#This Row],[Year]]&gt;0,$E$1-Table10[[#This Row],[Year]],0),"")</f>
        <v>0</v>
      </c>
    </row>
    <row r="3504" spans="1:8">
      <c r="A3504" s="178">
        <v>4502</v>
      </c>
      <c r="B3504" s="185" t="s">
        <v>3681</v>
      </c>
      <c r="C3504" s="179" t="s">
        <v>25</v>
      </c>
      <c r="D3504" s="113">
        <f>IF(Table10[[#This Row],[Current Age]]&gt;19,"Men's",IF(E3504&gt;15,"U19",IF(E3504&gt;13,"U15",IF(E3504&gt;11,"U13",IF(E3504&gt;0,"U11",0)))))</f>
        <v>0</v>
      </c>
      <c r="E3504" s="113">
        <f>IFERROR(IF(Table10[[#This Row],[Year]]&gt;0,$E$1-Table10[[#This Row],[Year]],0),"")</f>
        <v>0</v>
      </c>
    </row>
    <row r="3505" spans="1:5">
      <c r="A3505" s="18">
        <v>4503</v>
      </c>
      <c r="B3505" s="186" t="s">
        <v>3682</v>
      </c>
      <c r="C3505" s="17" t="s">
        <v>25</v>
      </c>
      <c r="D3505" s="113">
        <f>IF(Table10[[#This Row],[Current Age]]&gt;19,"Men's",IF(E3505&gt;15,"U19",IF(E3505&gt;13,"U15",IF(E3505&gt;11,"U13",IF(E3505&gt;0,"U11",0)))))</f>
        <v>0</v>
      </c>
      <c r="E3505" s="113">
        <f>IFERROR(IF(Table10[[#This Row],[Year]]&gt;0,$E$1-Table10[[#This Row],[Year]],0),"")</f>
        <v>0</v>
      </c>
    </row>
    <row r="3506" spans="1:5">
      <c r="A3506" s="178">
        <v>4504</v>
      </c>
      <c r="B3506" s="185" t="s">
        <v>3683</v>
      </c>
      <c r="C3506" s="179" t="s">
        <v>34</v>
      </c>
      <c r="D3506" s="113">
        <f>IF(Table10[[#This Row],[Current Age]]&gt;19,"Men's",IF(E3506&gt;15,"U19",IF(E3506&gt;13,"U15",IF(E3506&gt;11,"U13",IF(E3506&gt;0,"U11",0)))))</f>
        <v>0</v>
      </c>
      <c r="E3506" s="113">
        <f>IFERROR(IF(Table10[[#This Row],[Year]]&gt;0,$E$1-Table10[[#This Row],[Year]],0),"")</f>
        <v>0</v>
      </c>
    </row>
    <row r="3507" spans="1:5">
      <c r="A3507" s="18">
        <v>4505</v>
      </c>
      <c r="B3507" s="186" t="s">
        <v>3684</v>
      </c>
      <c r="C3507" s="17" t="s">
        <v>34</v>
      </c>
      <c r="D3507" s="113">
        <f>IF(Table10[[#This Row],[Current Age]]&gt;19,"Men's",IF(E3507&gt;15,"U19",IF(E3507&gt;13,"U15",IF(E3507&gt;11,"U13",IF(E3507&gt;0,"U11",0)))))</f>
        <v>0</v>
      </c>
      <c r="E3507" s="113">
        <f>IFERROR(IF(Table10[[#This Row],[Year]]&gt;0,$E$1-Table10[[#This Row],[Year]],0),"")</f>
        <v>0</v>
      </c>
    </row>
    <row r="3508" spans="1:5">
      <c r="A3508" s="178">
        <v>4506</v>
      </c>
      <c r="B3508" s="185" t="s">
        <v>3685</v>
      </c>
      <c r="C3508" s="179" t="s">
        <v>25</v>
      </c>
      <c r="D3508" s="113">
        <f>IF(Table10[[#This Row],[Current Age]]&gt;19,"Men's",IF(E3508&gt;15,"U19",IF(E3508&gt;13,"U15",IF(E3508&gt;11,"U13",IF(E3508&gt;0,"U11",0)))))</f>
        <v>0</v>
      </c>
      <c r="E3508" s="113">
        <f>IFERROR(IF(Table10[[#This Row],[Year]]&gt;0,$E$1-Table10[[#This Row],[Year]],0),"")</f>
        <v>0</v>
      </c>
    </row>
    <row r="3509" spans="1:5">
      <c r="A3509" s="18">
        <v>4507</v>
      </c>
      <c r="B3509" s="186" t="s">
        <v>3686</v>
      </c>
      <c r="C3509" s="17" t="s">
        <v>3687</v>
      </c>
      <c r="D3509" s="113">
        <f>IF(Table10[[#This Row],[Current Age]]&gt;19,"Men's",IF(E3509&gt;15,"U19",IF(E3509&gt;13,"U15",IF(E3509&gt;11,"U13",IF(E3509&gt;0,"U11",0)))))</f>
        <v>0</v>
      </c>
      <c r="E3509" s="113">
        <f>IFERROR(IF(Table10[[#This Row],[Year]]&gt;0,$E$1-Table10[[#This Row],[Year]],0),"")</f>
        <v>0</v>
      </c>
    </row>
    <row r="3510" spans="1:5">
      <c r="A3510" s="178">
        <v>4508</v>
      </c>
      <c r="B3510" s="185" t="s">
        <v>3688</v>
      </c>
      <c r="C3510" s="179" t="s">
        <v>25</v>
      </c>
      <c r="D3510" s="113">
        <f>IF(Table10[[#This Row],[Current Age]]&gt;19,"Men's",IF(E3510&gt;15,"U19",IF(E3510&gt;13,"U15",IF(E3510&gt;11,"U13",IF(E3510&gt;0,"U11",0)))))</f>
        <v>0</v>
      </c>
      <c r="E3510" s="113">
        <f>IFERROR(IF(Table10[[#This Row],[Year]]&gt;0,$E$1-Table10[[#This Row],[Year]],0),"")</f>
        <v>0</v>
      </c>
    </row>
    <row r="3511" spans="1:5">
      <c r="A3511" s="18">
        <v>4509</v>
      </c>
      <c r="B3511" s="186" t="s">
        <v>3689</v>
      </c>
      <c r="C3511" s="17" t="s">
        <v>25</v>
      </c>
      <c r="D3511" s="113">
        <f>IF(Table10[[#This Row],[Current Age]]&gt;19,"Men's",IF(E3511&gt;15,"U19",IF(E3511&gt;13,"U15",IF(E3511&gt;11,"U13",IF(E3511&gt;0,"U11",0)))))</f>
        <v>0</v>
      </c>
      <c r="E3511" s="113">
        <f>IFERROR(IF(Table10[[#This Row],[Year]]&gt;0,$E$1-Table10[[#This Row],[Year]],0),"")</f>
        <v>0</v>
      </c>
    </row>
    <row r="3512" spans="1:5">
      <c r="A3512" s="178">
        <v>4510</v>
      </c>
      <c r="B3512" s="185" t="s">
        <v>3690</v>
      </c>
      <c r="C3512" s="179" t="s">
        <v>25</v>
      </c>
      <c r="D3512" s="113">
        <f>IF(Table10[[#This Row],[Current Age]]&gt;19,"Men's",IF(E3512&gt;15,"U19",IF(E3512&gt;13,"U15",IF(E3512&gt;11,"U13",IF(E3512&gt;0,"U11",0)))))</f>
        <v>0</v>
      </c>
      <c r="E3512" s="113">
        <f>IFERROR(IF(Table10[[#This Row],[Year]]&gt;0,$E$1-Table10[[#This Row],[Year]],0),"")</f>
        <v>0</v>
      </c>
    </row>
    <row r="3513" spans="1:5">
      <c r="A3513" s="18">
        <v>4511</v>
      </c>
      <c r="B3513" s="186" t="s">
        <v>3691</v>
      </c>
      <c r="C3513" s="17" t="s">
        <v>112</v>
      </c>
      <c r="D3513" s="113">
        <f>IF(Table10[[#This Row],[Current Age]]&gt;19,"Men's",IF(E3513&gt;15,"U19",IF(E3513&gt;13,"U15",IF(E3513&gt;11,"U13",IF(E3513&gt;0,"U11",0)))))</f>
        <v>0</v>
      </c>
      <c r="E3513" s="113">
        <f>IFERROR(IF(Table10[[#This Row],[Year]]&gt;0,$E$1-Table10[[#This Row],[Year]],0),"")</f>
        <v>0</v>
      </c>
    </row>
    <row r="3514" spans="1:5">
      <c r="A3514" s="178">
        <v>4512</v>
      </c>
      <c r="B3514" s="185" t="s">
        <v>3692</v>
      </c>
      <c r="C3514" s="179" t="s">
        <v>25</v>
      </c>
      <c r="D3514" s="113">
        <f>IF(Table10[[#This Row],[Current Age]]&gt;19,"Men's",IF(E3514&gt;15,"U19",IF(E3514&gt;13,"U15",IF(E3514&gt;11,"U13",IF(E3514&gt;0,"U11",0)))))</f>
        <v>0</v>
      </c>
      <c r="E3514" s="113">
        <f>IFERROR(IF(Table10[[#This Row],[Year]]&gt;0,$E$1-Table10[[#This Row],[Year]],0),"")</f>
        <v>0</v>
      </c>
    </row>
    <row r="3515" spans="1:5">
      <c r="A3515" s="18">
        <v>4513</v>
      </c>
      <c r="B3515" s="186" t="s">
        <v>3693</v>
      </c>
      <c r="C3515" s="17" t="s">
        <v>25</v>
      </c>
      <c r="D3515" s="113">
        <f>IF(Table10[[#This Row],[Current Age]]&gt;19,"Men's",IF(E3515&gt;15,"U19",IF(E3515&gt;13,"U15",IF(E3515&gt;11,"U13",IF(E3515&gt;0,"U11",0)))))</f>
        <v>0</v>
      </c>
      <c r="E3515" s="113">
        <f>IFERROR(IF(Table10[[#This Row],[Year]]&gt;0,$E$1-Table10[[#This Row],[Year]],0),"")</f>
        <v>0</v>
      </c>
    </row>
    <row r="3516" spans="1:5">
      <c r="A3516" s="178">
        <v>4514</v>
      </c>
      <c r="B3516" s="185" t="s">
        <v>3694</v>
      </c>
      <c r="C3516" s="179" t="s">
        <v>3695</v>
      </c>
      <c r="D3516" s="113">
        <f>IF(Table10[[#This Row],[Current Age]]&gt;19,"Men's",IF(E3516&gt;15,"U19",IF(E3516&gt;13,"U15",IF(E3516&gt;11,"U13",IF(E3516&gt;0,"U11",0)))))</f>
        <v>0</v>
      </c>
      <c r="E3516" s="113">
        <f>IFERROR(IF(Table10[[#This Row],[Year]]&gt;0,$E$1-Table10[[#This Row],[Year]],0),"")</f>
        <v>0</v>
      </c>
    </row>
    <row r="3517" spans="1:5">
      <c r="A3517" s="18">
        <v>4515</v>
      </c>
      <c r="B3517" s="186" t="s">
        <v>3696</v>
      </c>
      <c r="C3517" s="17" t="s">
        <v>25</v>
      </c>
      <c r="D3517" s="113">
        <f>IF(Table10[[#This Row],[Current Age]]&gt;19,"Men's",IF(E3517&gt;15,"U19",IF(E3517&gt;13,"U15",IF(E3517&gt;11,"U13",IF(E3517&gt;0,"U11",0)))))</f>
        <v>0</v>
      </c>
      <c r="E3517" s="113">
        <f>IFERROR(IF(Table10[[#This Row],[Year]]&gt;0,$E$1-Table10[[#This Row],[Year]],0),"")</f>
        <v>0</v>
      </c>
    </row>
    <row r="3518" spans="1:5">
      <c r="A3518" s="178">
        <v>4516</v>
      </c>
      <c r="B3518" s="185" t="s">
        <v>3697</v>
      </c>
      <c r="C3518" s="179" t="s">
        <v>25</v>
      </c>
      <c r="D3518" s="113">
        <f>IF(Table10[[#This Row],[Current Age]]&gt;19,"Men's",IF(E3518&gt;15,"U19",IF(E3518&gt;13,"U15",IF(E3518&gt;11,"U13",IF(E3518&gt;0,"U11",0)))))</f>
        <v>0</v>
      </c>
      <c r="E3518" s="113">
        <f>IFERROR(IF(Table10[[#This Row],[Year]]&gt;0,$E$1-Table10[[#This Row],[Year]],0),"")</f>
        <v>0</v>
      </c>
    </row>
    <row r="3519" spans="1:5">
      <c r="A3519" s="18">
        <v>4517</v>
      </c>
      <c r="B3519" s="186" t="s">
        <v>3698</v>
      </c>
      <c r="C3519" s="17" t="s">
        <v>25</v>
      </c>
      <c r="D3519" s="113">
        <f>IF(Table10[[#This Row],[Current Age]]&gt;19,"Men's",IF(E3519&gt;15,"U19",IF(E3519&gt;13,"U15",IF(E3519&gt;11,"U13",IF(E3519&gt;0,"U11",0)))))</f>
        <v>0</v>
      </c>
      <c r="E3519" s="113">
        <f>IFERROR(IF(Table10[[#This Row],[Year]]&gt;0,$E$1-Table10[[#This Row],[Year]],0),"")</f>
        <v>0</v>
      </c>
    </row>
    <row r="3520" spans="1:5">
      <c r="A3520" s="178">
        <v>4518</v>
      </c>
      <c r="B3520" s="185" t="s">
        <v>3699</v>
      </c>
      <c r="C3520" s="179" t="s">
        <v>3209</v>
      </c>
      <c r="D3520" s="113">
        <f>IF(Table10[[#This Row],[Current Age]]&gt;19,"Men's",IF(E3520&gt;15,"U19",IF(E3520&gt;13,"U15",IF(E3520&gt;11,"U13",IF(E3520&gt;0,"U11",0)))))</f>
        <v>0</v>
      </c>
      <c r="E3520" s="113">
        <f>IFERROR(IF(Table10[[#This Row],[Year]]&gt;0,$E$1-Table10[[#This Row],[Year]],0),"")</f>
        <v>0</v>
      </c>
    </row>
    <row r="3521" spans="1:5">
      <c r="A3521" s="18">
        <v>4519</v>
      </c>
      <c r="B3521" s="186" t="s">
        <v>3700</v>
      </c>
      <c r="C3521" s="17" t="s">
        <v>3209</v>
      </c>
      <c r="D3521" s="113">
        <f>IF(Table10[[#This Row],[Current Age]]&gt;19,"Men's",IF(E3521&gt;15,"U19",IF(E3521&gt;13,"U15",IF(E3521&gt;11,"U13",IF(E3521&gt;0,"U11",0)))))</f>
        <v>0</v>
      </c>
      <c r="E3521" s="113">
        <f>IFERROR(IF(Table10[[#This Row],[Year]]&gt;0,$E$1-Table10[[#This Row],[Year]],0),"")</f>
        <v>0</v>
      </c>
    </row>
    <row r="3522" spans="1:5">
      <c r="A3522" s="178">
        <v>4520</v>
      </c>
      <c r="B3522" s="185" t="s">
        <v>3701</v>
      </c>
      <c r="C3522" s="179" t="s">
        <v>3687</v>
      </c>
      <c r="D3522" s="113">
        <f>IF(Table10[[#This Row],[Current Age]]&gt;19,"Men's",IF(E3522&gt;15,"U19",IF(E3522&gt;13,"U15",IF(E3522&gt;11,"U13",IF(E3522&gt;0,"U11",0)))))</f>
        <v>0</v>
      </c>
      <c r="E3522" s="113">
        <f>IFERROR(IF(Table10[[#This Row],[Year]]&gt;0,$E$1-Table10[[#This Row],[Year]],0),"")</f>
        <v>0</v>
      </c>
    </row>
    <row r="3523" spans="1:5">
      <c r="A3523" s="18">
        <v>4521</v>
      </c>
      <c r="B3523" s="186" t="s">
        <v>3702</v>
      </c>
      <c r="C3523" s="17" t="s">
        <v>25</v>
      </c>
      <c r="D3523" s="113">
        <f>IF(Table10[[#This Row],[Current Age]]&gt;19,"Men's",IF(E3523&gt;15,"U19",IF(E3523&gt;13,"U15",IF(E3523&gt;11,"U13",IF(E3523&gt;0,"U11",0)))))</f>
        <v>0</v>
      </c>
      <c r="E3523" s="113">
        <f>IFERROR(IF(Table10[[#This Row],[Year]]&gt;0,$E$1-Table10[[#This Row],[Year]],0),"")</f>
        <v>0</v>
      </c>
    </row>
    <row r="3524" spans="1:5">
      <c r="A3524" s="178">
        <v>4522</v>
      </c>
      <c r="B3524" s="185" t="s">
        <v>3703</v>
      </c>
      <c r="C3524" s="179" t="s">
        <v>3209</v>
      </c>
      <c r="D3524" s="113">
        <f>IF(Table10[[#This Row],[Current Age]]&gt;19,"Men's",IF(E3524&gt;15,"U19",IF(E3524&gt;13,"U15",IF(E3524&gt;11,"U13",IF(E3524&gt;0,"U11",0)))))</f>
        <v>0</v>
      </c>
      <c r="E3524" s="113">
        <f>IFERROR(IF(Table10[[#This Row],[Year]]&gt;0,$E$1-Table10[[#This Row],[Year]],0),"")</f>
        <v>0</v>
      </c>
    </row>
    <row r="3525" spans="1:5">
      <c r="A3525" s="18">
        <v>4523</v>
      </c>
      <c r="B3525" s="186" t="s">
        <v>3704</v>
      </c>
      <c r="C3525" s="17" t="s">
        <v>25</v>
      </c>
      <c r="D3525" s="113">
        <f>IF(Table10[[#This Row],[Current Age]]&gt;19,"Men's",IF(E3525&gt;15,"U19",IF(E3525&gt;13,"U15",IF(E3525&gt;11,"U13",IF(E3525&gt;0,"U11",0)))))</f>
        <v>0</v>
      </c>
      <c r="E3525" s="113">
        <f>IFERROR(IF(Table10[[#This Row],[Year]]&gt;0,$E$1-Table10[[#This Row],[Year]],0),"")</f>
        <v>0</v>
      </c>
    </row>
    <row r="3526" spans="1:5">
      <c r="A3526" s="178">
        <v>4524</v>
      </c>
      <c r="B3526" s="185" t="s">
        <v>3705</v>
      </c>
      <c r="C3526" s="179" t="s">
        <v>25</v>
      </c>
      <c r="D3526" s="113">
        <f>IF(Table10[[#This Row],[Current Age]]&gt;19,"Men's",IF(E3526&gt;15,"U19",IF(E3526&gt;13,"U15",IF(E3526&gt;11,"U13",IF(E3526&gt;0,"U11",0)))))</f>
        <v>0</v>
      </c>
      <c r="E3526" s="113">
        <f>IFERROR(IF(Table10[[#This Row],[Year]]&gt;0,$E$1-Table10[[#This Row],[Year]],0),"")</f>
        <v>0</v>
      </c>
    </row>
    <row r="3527" spans="1:5">
      <c r="A3527" s="18">
        <v>4525</v>
      </c>
      <c r="B3527" s="186" t="s">
        <v>3706</v>
      </c>
      <c r="C3527" s="17" t="s">
        <v>25</v>
      </c>
      <c r="D3527" s="113">
        <f>IF(Table10[[#This Row],[Current Age]]&gt;19,"Men's",IF(E3527&gt;15,"U19",IF(E3527&gt;13,"U15",IF(E3527&gt;11,"U13",IF(E3527&gt;0,"U11",0)))))</f>
        <v>0</v>
      </c>
      <c r="E3527" s="113">
        <f>IFERROR(IF(Table10[[#This Row],[Year]]&gt;0,$E$1-Table10[[#This Row],[Year]],0),"")</f>
        <v>0</v>
      </c>
    </row>
    <row r="3528" spans="1:5">
      <c r="A3528" s="178">
        <v>4526</v>
      </c>
      <c r="B3528" s="185" t="s">
        <v>3707</v>
      </c>
      <c r="C3528" s="179" t="s">
        <v>25</v>
      </c>
      <c r="D3528" s="113">
        <f>IF(Table10[[#This Row],[Current Age]]&gt;19,"Men's",IF(E3528&gt;15,"U19",IF(E3528&gt;13,"U15",IF(E3528&gt;11,"U13",IF(E3528&gt;0,"U11",0)))))</f>
        <v>0</v>
      </c>
      <c r="E3528" s="113">
        <f>IFERROR(IF(Table10[[#This Row],[Year]]&gt;0,$E$1-Table10[[#This Row],[Year]],0),"")</f>
        <v>0</v>
      </c>
    </row>
    <row r="3529" spans="1:5">
      <c r="A3529" s="18">
        <v>4527</v>
      </c>
      <c r="B3529" s="186" t="s">
        <v>3708</v>
      </c>
      <c r="C3529" s="17" t="s">
        <v>25</v>
      </c>
      <c r="D3529" s="113">
        <f>IF(Table10[[#This Row],[Current Age]]&gt;19,"Men's",IF(E3529&gt;15,"U19",IF(E3529&gt;13,"U15",IF(E3529&gt;11,"U13",IF(E3529&gt;0,"U11",0)))))</f>
        <v>0</v>
      </c>
      <c r="E3529" s="113">
        <f>IFERROR(IF(Table10[[#This Row],[Year]]&gt;0,$E$1-Table10[[#This Row],[Year]],0),"")</f>
        <v>0</v>
      </c>
    </row>
    <row r="3530" spans="1:5">
      <c r="A3530" s="178">
        <v>4528</v>
      </c>
      <c r="B3530" s="185" t="s">
        <v>3709</v>
      </c>
      <c r="C3530" s="179" t="s">
        <v>3209</v>
      </c>
      <c r="D3530" s="113">
        <f>IF(Table10[[#This Row],[Current Age]]&gt;19,"Men's",IF(E3530&gt;15,"U19",IF(E3530&gt;13,"U15",IF(E3530&gt;11,"U13",IF(E3530&gt;0,"U11",0)))))</f>
        <v>0</v>
      </c>
      <c r="E3530" s="113">
        <f>IFERROR(IF(Table10[[#This Row],[Year]]&gt;0,$E$1-Table10[[#This Row],[Year]],0),"")</f>
        <v>0</v>
      </c>
    </row>
    <row r="3531" spans="1:5">
      <c r="A3531" s="18">
        <v>4529</v>
      </c>
      <c r="B3531" s="186" t="s">
        <v>3710</v>
      </c>
      <c r="C3531" s="17" t="s">
        <v>145</v>
      </c>
      <c r="D3531" s="113">
        <f>IF(Table10[[#This Row],[Current Age]]&gt;19,"Men's",IF(E3531&gt;15,"U19",IF(E3531&gt;13,"U15",IF(E3531&gt;11,"U13",IF(E3531&gt;0,"U11",0)))))</f>
        <v>0</v>
      </c>
      <c r="E3531" s="113">
        <f>IFERROR(IF(Table10[[#This Row],[Year]]&gt;0,$E$1-Table10[[#This Row],[Year]],0),"")</f>
        <v>0</v>
      </c>
    </row>
    <row r="3532" spans="1:5">
      <c r="A3532" s="178">
        <v>4530</v>
      </c>
      <c r="B3532" s="185" t="s">
        <v>3711</v>
      </c>
      <c r="C3532" s="179" t="s">
        <v>41</v>
      </c>
      <c r="D3532" s="113">
        <f>IF(Table10[[#This Row],[Current Age]]&gt;19,"Men's",IF(E3532&gt;15,"U19",IF(E3532&gt;13,"U15",IF(E3532&gt;11,"U13",IF(E3532&gt;0,"U11",0)))))</f>
        <v>0</v>
      </c>
      <c r="E3532" s="113">
        <f>IFERROR(IF(Table10[[#This Row],[Year]]&gt;0,$E$1-Table10[[#This Row],[Year]],0),"")</f>
        <v>0</v>
      </c>
    </row>
    <row r="3533" spans="1:5">
      <c r="A3533" s="18">
        <v>4531</v>
      </c>
      <c r="B3533" s="186" t="s">
        <v>3712</v>
      </c>
      <c r="C3533" s="17" t="s">
        <v>145</v>
      </c>
      <c r="D3533" s="113">
        <f>IF(Table10[[#This Row],[Current Age]]&gt;19,"Men's",IF(E3533&gt;15,"U19",IF(E3533&gt;13,"U15",IF(E3533&gt;11,"U13",IF(E3533&gt;0,"U11",0)))))</f>
        <v>0</v>
      </c>
      <c r="E3533" s="113">
        <f>IFERROR(IF(Table10[[#This Row],[Year]]&gt;0,$E$1-Table10[[#This Row],[Year]],0),"")</f>
        <v>0</v>
      </c>
    </row>
    <row r="3534" spans="1:5">
      <c r="A3534" s="178">
        <v>4532</v>
      </c>
      <c r="B3534" s="185" t="s">
        <v>3713</v>
      </c>
      <c r="C3534" s="179" t="s">
        <v>101</v>
      </c>
      <c r="D3534" s="113">
        <f>IF(Table10[[#This Row],[Current Age]]&gt;19,"Men's",IF(E3534&gt;15,"U19",IF(E3534&gt;13,"U15",IF(E3534&gt;11,"U13",IF(E3534&gt;0,"U11",0)))))</f>
        <v>0</v>
      </c>
      <c r="E3534" s="113">
        <f>IFERROR(IF(Table10[[#This Row],[Year]]&gt;0,$E$1-Table10[[#This Row],[Year]],0),"")</f>
        <v>0</v>
      </c>
    </row>
    <row r="3535" spans="1:5">
      <c r="A3535" s="18">
        <v>4533</v>
      </c>
      <c r="B3535" s="186" t="s">
        <v>3714</v>
      </c>
      <c r="C3535" s="17" t="s">
        <v>101</v>
      </c>
      <c r="D3535" s="113">
        <f>IF(Table10[[#This Row],[Current Age]]&gt;19,"Men's",IF(E3535&gt;15,"U19",IF(E3535&gt;13,"U15",IF(E3535&gt;11,"U13",IF(E3535&gt;0,"U11",0)))))</f>
        <v>0</v>
      </c>
      <c r="E3535" s="113">
        <f>IFERROR(IF(Table10[[#This Row],[Year]]&gt;0,$E$1-Table10[[#This Row],[Year]],0),"")</f>
        <v>0</v>
      </c>
    </row>
    <row r="3536" spans="1:5">
      <c r="A3536" s="178">
        <v>4534</v>
      </c>
      <c r="B3536" s="185" t="s">
        <v>3715</v>
      </c>
      <c r="C3536" s="179" t="s">
        <v>101</v>
      </c>
      <c r="D3536" s="113">
        <f>IF(Table10[[#This Row],[Current Age]]&gt;19,"Men's",IF(E3536&gt;15,"U19",IF(E3536&gt;13,"U15",IF(E3536&gt;11,"U13",IF(E3536&gt;0,"U11",0)))))</f>
        <v>0</v>
      </c>
      <c r="E3536" s="113">
        <f>IFERROR(IF(Table10[[#This Row],[Year]]&gt;0,$E$1-Table10[[#This Row],[Year]],0),"")</f>
        <v>0</v>
      </c>
    </row>
    <row r="3537" spans="1:5">
      <c r="A3537" s="18">
        <v>4535</v>
      </c>
      <c r="B3537" s="186" t="s">
        <v>3716</v>
      </c>
      <c r="C3537" s="17" t="s">
        <v>101</v>
      </c>
      <c r="D3537" s="113">
        <f>IF(Table10[[#This Row],[Current Age]]&gt;19,"Men's",IF(E3537&gt;15,"U19",IF(E3537&gt;13,"U15",IF(E3537&gt;11,"U13",IF(E3537&gt;0,"U11",0)))))</f>
        <v>0</v>
      </c>
      <c r="E3537" s="113">
        <f>IFERROR(IF(Table10[[#This Row],[Year]]&gt;0,$E$1-Table10[[#This Row],[Year]],0),"")</f>
        <v>0</v>
      </c>
    </row>
    <row r="3538" spans="1:5">
      <c r="A3538" s="178">
        <v>4536</v>
      </c>
      <c r="B3538" s="185" t="s">
        <v>3717</v>
      </c>
      <c r="C3538" s="179" t="s">
        <v>101</v>
      </c>
      <c r="D3538" s="113">
        <f>IF(Table10[[#This Row],[Current Age]]&gt;19,"Men's",IF(E3538&gt;15,"U19",IF(E3538&gt;13,"U15",IF(E3538&gt;11,"U13",IF(E3538&gt;0,"U11",0)))))</f>
        <v>0</v>
      </c>
      <c r="E3538" s="113">
        <f>IFERROR(IF(Table10[[#This Row],[Year]]&gt;0,$E$1-Table10[[#This Row],[Year]],0),"")</f>
        <v>0</v>
      </c>
    </row>
    <row r="3539" spans="1:5">
      <c r="A3539" s="18">
        <v>4537</v>
      </c>
      <c r="B3539" s="186" t="s">
        <v>3718</v>
      </c>
      <c r="C3539" s="17" t="s">
        <v>101</v>
      </c>
      <c r="D3539" s="113">
        <f>IF(Table10[[#This Row],[Current Age]]&gt;19,"Men's",IF(E3539&gt;15,"U19",IF(E3539&gt;13,"U15",IF(E3539&gt;11,"U13",IF(E3539&gt;0,"U11",0)))))</f>
        <v>0</v>
      </c>
      <c r="E3539" s="113">
        <f>IFERROR(IF(Table10[[#This Row],[Year]]&gt;0,$E$1-Table10[[#This Row],[Year]],0),"")</f>
        <v>0</v>
      </c>
    </row>
    <row r="3540" spans="1:5">
      <c r="A3540" s="178">
        <v>4538</v>
      </c>
      <c r="B3540" s="185" t="s">
        <v>3719</v>
      </c>
      <c r="C3540" s="179" t="s">
        <v>101</v>
      </c>
      <c r="D3540" s="113">
        <f>IF(Table10[[#This Row],[Current Age]]&gt;19,"Men's",IF(E3540&gt;15,"U19",IF(E3540&gt;13,"U15",IF(E3540&gt;11,"U13",IF(E3540&gt;0,"U11",0)))))</f>
        <v>0</v>
      </c>
      <c r="E3540" s="113">
        <f>IFERROR(IF(Table10[[#This Row],[Year]]&gt;0,$E$1-Table10[[#This Row],[Year]],0),"")</f>
        <v>0</v>
      </c>
    </row>
    <row r="3541" spans="1:5">
      <c r="A3541" s="18">
        <v>4539</v>
      </c>
      <c r="B3541" s="186" t="s">
        <v>3720</v>
      </c>
      <c r="C3541" s="17" t="s">
        <v>101</v>
      </c>
      <c r="D3541" s="113">
        <f>IF(Table10[[#This Row],[Current Age]]&gt;19,"Men's",IF(E3541&gt;15,"U19",IF(E3541&gt;13,"U15",IF(E3541&gt;11,"U13",IF(E3541&gt;0,"U11",0)))))</f>
        <v>0</v>
      </c>
      <c r="E3541" s="113">
        <f>IFERROR(IF(Table10[[#This Row],[Year]]&gt;0,$E$1-Table10[[#This Row],[Year]],0),"")</f>
        <v>0</v>
      </c>
    </row>
    <row r="3542" spans="1:5">
      <c r="A3542" s="178">
        <v>4540</v>
      </c>
      <c r="B3542" s="185" t="s">
        <v>3721</v>
      </c>
      <c r="C3542" s="179" t="s">
        <v>101</v>
      </c>
      <c r="D3542" s="113">
        <f>IF(Table10[[#This Row],[Current Age]]&gt;19,"Men's",IF(E3542&gt;15,"U19",IF(E3542&gt;13,"U15",IF(E3542&gt;11,"U13",IF(E3542&gt;0,"U11",0)))))</f>
        <v>0</v>
      </c>
      <c r="E3542" s="113">
        <f>IFERROR(IF(Table10[[#This Row],[Year]]&gt;0,$E$1-Table10[[#This Row],[Year]],0),"")</f>
        <v>0</v>
      </c>
    </row>
    <row r="3543" spans="1:5">
      <c r="A3543" s="18">
        <v>4541</v>
      </c>
      <c r="B3543" s="186" t="s">
        <v>3722</v>
      </c>
      <c r="C3543" s="17" t="s">
        <v>101</v>
      </c>
      <c r="D3543" s="113">
        <f>IF(Table10[[#This Row],[Current Age]]&gt;19,"Men's",IF(E3543&gt;15,"U19",IF(E3543&gt;13,"U15",IF(E3543&gt;11,"U13",IF(E3543&gt;0,"U11",0)))))</f>
        <v>0</v>
      </c>
      <c r="E3543" s="113">
        <f>IFERROR(IF(Table10[[#This Row],[Year]]&gt;0,$E$1-Table10[[#This Row],[Year]],0),"")</f>
        <v>0</v>
      </c>
    </row>
    <row r="3544" spans="1:5">
      <c r="A3544" s="178">
        <v>4542</v>
      </c>
      <c r="B3544" s="185"/>
      <c r="C3544" s="179"/>
      <c r="D3544" s="113">
        <f>IF(Table10[[#This Row],[Current Age]]&gt;19,"Men's",IF(E3544&gt;15,"U19",IF(E3544&gt;13,"U15",IF(E3544&gt;11,"U13",IF(E3544&gt;0,"U11",0)))))</f>
        <v>0</v>
      </c>
      <c r="E3544" s="113">
        <f>IFERROR(IF(Table10[[#This Row],[Year]]&gt;0,$E$1-Table10[[#This Row],[Year]],0),"")</f>
        <v>0</v>
      </c>
    </row>
    <row r="3545" spans="1:5">
      <c r="A3545" s="18">
        <v>4543</v>
      </c>
      <c r="B3545" s="186" t="s">
        <v>3723</v>
      </c>
      <c r="C3545" s="17" t="s">
        <v>101</v>
      </c>
      <c r="D3545" s="113">
        <f>IF(Table10[[#This Row],[Current Age]]&gt;19,"Men's",IF(E3545&gt;15,"U19",IF(E3545&gt;13,"U15",IF(E3545&gt;11,"U13",IF(E3545&gt;0,"U11",0)))))</f>
        <v>0</v>
      </c>
      <c r="E3545" s="113">
        <f>IFERROR(IF(Table10[[#This Row],[Year]]&gt;0,$E$1-Table10[[#This Row],[Year]],0),"")</f>
        <v>0</v>
      </c>
    </row>
    <row r="3546" spans="1:5">
      <c r="A3546" s="178">
        <v>4544</v>
      </c>
      <c r="B3546" s="185" t="s">
        <v>3724</v>
      </c>
      <c r="C3546" s="179" t="s">
        <v>101</v>
      </c>
      <c r="D3546" s="113">
        <f>IF(Table10[[#This Row],[Current Age]]&gt;19,"Men's",IF(E3546&gt;15,"U19",IF(E3546&gt;13,"U15",IF(E3546&gt;11,"U13",IF(E3546&gt;0,"U11",0)))))</f>
        <v>0</v>
      </c>
      <c r="E3546" s="113">
        <f>IFERROR(IF(Table10[[#This Row],[Year]]&gt;0,$E$1-Table10[[#This Row],[Year]],0),"")</f>
        <v>0</v>
      </c>
    </row>
    <row r="3547" spans="1:5">
      <c r="A3547" s="18">
        <v>4545</v>
      </c>
      <c r="B3547" s="186" t="s">
        <v>3725</v>
      </c>
      <c r="C3547" s="17" t="s">
        <v>101</v>
      </c>
      <c r="D3547" s="113">
        <f>IF(Table10[[#This Row],[Current Age]]&gt;19,"Men's",IF(E3547&gt;15,"U19",IF(E3547&gt;13,"U15",IF(E3547&gt;11,"U13",IF(E3547&gt;0,"U11",0)))))</f>
        <v>0</v>
      </c>
      <c r="E3547" s="113">
        <f>IFERROR(IF(Table10[[#This Row],[Year]]&gt;0,$E$1-Table10[[#This Row],[Year]],0),"")</f>
        <v>0</v>
      </c>
    </row>
    <row r="3548" spans="1:5">
      <c r="A3548" s="178">
        <v>4546</v>
      </c>
      <c r="B3548" s="224" t="s">
        <v>3726</v>
      </c>
      <c r="C3548" s="181" t="s">
        <v>25</v>
      </c>
      <c r="D3548" s="113">
        <f>IF(Table10[[#This Row],[Current Age]]&gt;19,"Men's",IF(E3548&gt;15,"U19",IF(E3548&gt;13,"U15",IF(E3548&gt;11,"U13",IF(E3548&gt;0,"U11",0)))))</f>
        <v>0</v>
      </c>
      <c r="E3548" s="113">
        <f>IFERROR(IF(Table10[[#This Row],[Year]]&gt;0,$E$1-Table10[[#This Row],[Year]],0),"")</f>
        <v>0</v>
      </c>
    </row>
    <row r="3549" spans="1:5">
      <c r="A3549" s="18">
        <v>4547</v>
      </c>
      <c r="B3549" s="186" t="s">
        <v>3727</v>
      </c>
      <c r="C3549" s="17" t="s">
        <v>101</v>
      </c>
      <c r="D3549" s="113">
        <f>IF(Table10[[#This Row],[Current Age]]&gt;19,"Men's",IF(E3549&gt;15,"U19",IF(E3549&gt;13,"U15",IF(E3549&gt;11,"U13",IF(E3549&gt;0,"U11",0)))))</f>
        <v>0</v>
      </c>
      <c r="E3549" s="113">
        <f>IFERROR(IF(Table10[[#This Row],[Year]]&gt;0,$E$1-Table10[[#This Row],[Year]],0),"")</f>
        <v>0</v>
      </c>
    </row>
    <row r="3550" spans="1:5">
      <c r="A3550" s="178">
        <v>4548</v>
      </c>
      <c r="B3550" s="185" t="s">
        <v>3728</v>
      </c>
      <c r="C3550" s="179" t="s">
        <v>101</v>
      </c>
      <c r="D3550" s="113">
        <f>IF(Table10[[#This Row],[Current Age]]&gt;19,"Men's",IF(E3550&gt;15,"U19",IF(E3550&gt;13,"U15",IF(E3550&gt;11,"U13",IF(E3550&gt;0,"U11",0)))))</f>
        <v>0</v>
      </c>
      <c r="E3550" s="113">
        <f>IFERROR(IF(Table10[[#This Row],[Year]]&gt;0,$E$1-Table10[[#This Row],[Year]],0),"")</f>
        <v>0</v>
      </c>
    </row>
    <row r="3551" spans="1:5">
      <c r="A3551" s="18">
        <v>4549</v>
      </c>
      <c r="B3551" s="186" t="s">
        <v>3729</v>
      </c>
      <c r="C3551" s="17" t="s">
        <v>41</v>
      </c>
      <c r="D3551" s="113">
        <f>IF(Table10[[#This Row],[Current Age]]&gt;19,"Men's",IF(E3551&gt;15,"U19",IF(E3551&gt;13,"U15",IF(E3551&gt;11,"U13",IF(E3551&gt;0,"U11",0)))))</f>
        <v>0</v>
      </c>
      <c r="E3551" s="113">
        <f>IFERROR(IF(Table10[[#This Row],[Year]]&gt;0,$E$1-Table10[[#This Row],[Year]],0),"")</f>
        <v>0</v>
      </c>
    </row>
    <row r="3552" spans="1:5">
      <c r="A3552" s="178">
        <v>4550</v>
      </c>
      <c r="B3552" s="185" t="s">
        <v>3730</v>
      </c>
      <c r="C3552" s="179" t="s">
        <v>101</v>
      </c>
      <c r="D3552" s="113">
        <f>IF(Table10[[#This Row],[Current Age]]&gt;19,"Men's",IF(E3552&gt;15,"U19",IF(E3552&gt;13,"U15",IF(E3552&gt;11,"U13",IF(E3552&gt;0,"U11",0)))))</f>
        <v>0</v>
      </c>
      <c r="E3552" s="113">
        <f>IFERROR(IF(Table10[[#This Row],[Year]]&gt;0,$E$1-Table10[[#This Row],[Year]],0),"")</f>
        <v>0</v>
      </c>
    </row>
    <row r="3553" spans="1:12">
      <c r="A3553" s="18">
        <v>4551</v>
      </c>
      <c r="B3553" s="186" t="s">
        <v>3731</v>
      </c>
      <c r="C3553" s="17" t="s">
        <v>101</v>
      </c>
      <c r="D3553" s="113">
        <f>IF(Table10[[#This Row],[Current Age]]&gt;19,"Men's",IF(E3553&gt;15,"U19",IF(E3553&gt;13,"U15",IF(E3553&gt;11,"U13",IF(E3553&gt;0,"U11",0)))))</f>
        <v>0</v>
      </c>
      <c r="E3553" s="113">
        <f>IFERROR(IF(Table10[[#This Row],[Year]]&gt;0,$E$1-Table10[[#This Row],[Year]],0),"")</f>
        <v>0</v>
      </c>
    </row>
    <row r="3554" spans="1:12">
      <c r="A3554" s="178">
        <v>4552</v>
      </c>
      <c r="B3554" s="185" t="s">
        <v>3732</v>
      </c>
      <c r="C3554" s="179" t="s">
        <v>101</v>
      </c>
      <c r="D3554" s="113">
        <f>IF(Table10[[#This Row],[Current Age]]&gt;19,"Men's",IF(E3554&gt;15,"U19",IF(E3554&gt;13,"U15",IF(E3554&gt;11,"U13",IF(E3554&gt;0,"U11",0)))))</f>
        <v>0</v>
      </c>
      <c r="E3554" s="113">
        <f>IFERROR(IF(Table10[[#This Row],[Year]]&gt;0,$E$1-Table10[[#This Row],[Year]],0),"")</f>
        <v>0</v>
      </c>
    </row>
    <row r="3555" spans="1:12">
      <c r="A3555" s="18">
        <v>4553</v>
      </c>
      <c r="B3555" s="186" t="s">
        <v>3733</v>
      </c>
      <c r="C3555" s="17" t="s">
        <v>101</v>
      </c>
      <c r="D3555" s="113">
        <f>IF(Table10[[#This Row],[Current Age]]&gt;19,"Men's",IF(E3555&gt;15,"U19",IF(E3555&gt;13,"U15",IF(E3555&gt;11,"U13",IF(E3555&gt;0,"U11",0)))))</f>
        <v>0</v>
      </c>
      <c r="E3555" s="113">
        <f>IFERROR(IF(Table10[[#This Row],[Year]]&gt;0,$E$1-Table10[[#This Row],[Year]],0),"")</f>
        <v>0</v>
      </c>
      <c r="L3555" s="182" t="s">
        <v>8</v>
      </c>
    </row>
    <row r="3556" spans="1:12">
      <c r="A3556" s="178">
        <v>4554</v>
      </c>
      <c r="B3556" s="185" t="s">
        <v>3734</v>
      </c>
      <c r="C3556" s="179" t="s">
        <v>145</v>
      </c>
      <c r="D3556" s="113">
        <f>IF(Table10[[#This Row],[Current Age]]&gt;19,"Men's",IF(E3556&gt;15,"U19",IF(E3556&gt;13,"U15",IF(E3556&gt;11,"U13",IF(E3556&gt;0,"U11",0)))))</f>
        <v>0</v>
      </c>
      <c r="E3556" s="113">
        <f>IFERROR(IF(Table10[[#This Row],[Year]]&gt;0,$E$1-Table10[[#This Row],[Year]],0),"")</f>
        <v>0</v>
      </c>
    </row>
    <row r="3557" spans="1:12">
      <c r="A3557" s="18">
        <v>4555</v>
      </c>
      <c r="B3557" s="186" t="s">
        <v>3735</v>
      </c>
      <c r="C3557" s="17" t="s">
        <v>101</v>
      </c>
      <c r="D3557" s="113">
        <f>IF(Table10[[#This Row],[Current Age]]&gt;19,"Men's",IF(E3557&gt;15,"U19",IF(E3557&gt;13,"U15",IF(E3557&gt;11,"U13",IF(E3557&gt;0,"U11",0)))))</f>
        <v>0</v>
      </c>
      <c r="E3557" s="113">
        <f>IFERROR(IF(Table10[[#This Row],[Year]]&gt;0,$E$1-Table10[[#This Row],[Year]],0),"")</f>
        <v>0</v>
      </c>
    </row>
    <row r="3558" spans="1:12">
      <c r="A3558" s="178">
        <v>4556</v>
      </c>
      <c r="B3558" s="185" t="s">
        <v>3736</v>
      </c>
      <c r="C3558" s="179" t="s">
        <v>145</v>
      </c>
      <c r="D3558" s="113">
        <f>IF(Table10[[#This Row],[Current Age]]&gt;19,"Men's",IF(E3558&gt;15,"U19",IF(E3558&gt;13,"U15",IF(E3558&gt;11,"U13",IF(E3558&gt;0,"U11",0)))))</f>
        <v>0</v>
      </c>
      <c r="E3558" s="113">
        <f>IFERROR(IF(Table10[[#This Row],[Year]]&gt;0,$E$1-Table10[[#This Row],[Year]],0),"")</f>
        <v>0</v>
      </c>
    </row>
    <row r="3559" spans="1:12">
      <c r="A3559" s="18">
        <v>4557</v>
      </c>
      <c r="B3559" s="186" t="s">
        <v>3737</v>
      </c>
      <c r="C3559" s="17" t="s">
        <v>101</v>
      </c>
      <c r="D3559" s="113">
        <f>IF(Table10[[#This Row],[Current Age]]&gt;19,"Men's",IF(E3559&gt;15,"U19",IF(E3559&gt;13,"U15",IF(E3559&gt;11,"U13",IF(E3559&gt;0,"U11",0)))))</f>
        <v>0</v>
      </c>
      <c r="E3559" s="113">
        <f>IFERROR(IF(Table10[[#This Row],[Year]]&gt;0,$E$1-Table10[[#This Row],[Year]],0),"")</f>
        <v>0</v>
      </c>
    </row>
    <row r="3560" spans="1:12">
      <c r="A3560" s="178">
        <v>4558</v>
      </c>
      <c r="B3560" s="185" t="s">
        <v>3738</v>
      </c>
      <c r="C3560" s="179" t="s">
        <v>101</v>
      </c>
      <c r="D3560" s="113">
        <f>IF(Table10[[#This Row],[Current Age]]&gt;19,"Men's",IF(E3560&gt;15,"U19",IF(E3560&gt;13,"U15",IF(E3560&gt;11,"U13",IF(E3560&gt;0,"U11",0)))))</f>
        <v>0</v>
      </c>
      <c r="E3560" s="113">
        <f>IFERROR(IF(Table10[[#This Row],[Year]]&gt;0,$E$1-Table10[[#This Row],[Year]],0),"")</f>
        <v>0</v>
      </c>
    </row>
    <row r="3561" spans="1:12">
      <c r="A3561" s="18">
        <v>4559</v>
      </c>
      <c r="B3561" s="193" t="s">
        <v>3739</v>
      </c>
      <c r="C3561" s="17" t="s">
        <v>101</v>
      </c>
      <c r="D3561" s="113">
        <f>IF(Table10[[#This Row],[Current Age]]&gt;19,"Men's",IF(E3561&gt;15,"U19",IF(E3561&gt;13,"U15",IF(E3561&gt;11,"U13",IF(E3561&gt;0,"U11",0)))))</f>
        <v>0</v>
      </c>
      <c r="E3561" s="113">
        <f>IFERROR(IF(Table10[[#This Row],[Year]]&gt;0,$E$1-Table10[[#This Row],[Year]],0),"")</f>
        <v>0</v>
      </c>
    </row>
    <row r="3562" spans="1:12">
      <c r="A3562" s="178">
        <v>4560</v>
      </c>
      <c r="B3562" s="194" t="s">
        <v>3740</v>
      </c>
      <c r="C3562" s="179" t="s">
        <v>101</v>
      </c>
      <c r="D3562" s="113">
        <f>IF(Table10[[#This Row],[Current Age]]&gt;19,"Men's",IF(E3562&gt;15,"U19",IF(E3562&gt;13,"U15",IF(E3562&gt;11,"U13",IF(E3562&gt;0,"U11",0)))))</f>
        <v>0</v>
      </c>
      <c r="E3562" s="113">
        <f>IFERROR(IF(Table10[[#This Row],[Year]]&gt;0,$E$1-Table10[[#This Row],[Year]],0),"")</f>
        <v>0</v>
      </c>
    </row>
    <row r="3563" spans="1:12">
      <c r="A3563" s="18">
        <v>4561</v>
      </c>
      <c r="B3563" s="225" t="s">
        <v>3741</v>
      </c>
      <c r="C3563" s="17" t="s">
        <v>101</v>
      </c>
      <c r="D3563" s="113">
        <f>IF(Table10[[#This Row],[Current Age]]&gt;19,"Men's",IF(E3563&gt;15,"U19",IF(E3563&gt;13,"U15",IF(E3563&gt;11,"U13",IF(E3563&gt;0,"U11",0)))))</f>
        <v>0</v>
      </c>
      <c r="E3563" s="113">
        <f>IFERROR(IF(Table10[[#This Row],[Year]]&gt;0,$E$1-Table10[[#This Row],[Year]],0),"")</f>
        <v>0</v>
      </c>
    </row>
    <row r="3564" spans="1:12">
      <c r="A3564" s="178">
        <v>4562</v>
      </c>
      <c r="B3564" s="230" t="s">
        <v>3742</v>
      </c>
      <c r="C3564" s="179" t="s">
        <v>101</v>
      </c>
      <c r="D3564" s="113">
        <f>IF(Table10[[#This Row],[Current Age]]&gt;19,"Men's",IF(E3564&gt;15,"U19",IF(E3564&gt;13,"U15",IF(E3564&gt;11,"U13",IF(E3564&gt;0,"U11",0)))))</f>
        <v>0</v>
      </c>
      <c r="E3564" s="113">
        <f>IFERROR(IF(Table10[[#This Row],[Year]]&gt;0,$E$1-Table10[[#This Row],[Year]],0),"")</f>
        <v>0</v>
      </c>
    </row>
    <row r="3565" spans="1:12">
      <c r="A3565" s="18">
        <v>4563</v>
      </c>
      <c r="B3565" s="225" t="s">
        <v>3743</v>
      </c>
      <c r="C3565" s="17" t="s">
        <v>101</v>
      </c>
      <c r="D3565" s="113">
        <f>IF(Table10[[#This Row],[Current Age]]&gt;19,"Men's",IF(E3565&gt;15,"U19",IF(E3565&gt;13,"U15",IF(E3565&gt;11,"U13",IF(E3565&gt;0,"U11",0)))))</f>
        <v>0</v>
      </c>
      <c r="E3565" s="113">
        <f>IFERROR(IF(Table10[[#This Row],[Year]]&gt;0,$E$1-Table10[[#This Row],[Year]],0),"")</f>
        <v>0</v>
      </c>
    </row>
    <row r="3566" spans="1:12">
      <c r="A3566" s="178">
        <v>4564</v>
      </c>
      <c r="B3566" s="230" t="s">
        <v>3744</v>
      </c>
      <c r="C3566" s="179" t="s">
        <v>101</v>
      </c>
      <c r="D3566" s="113">
        <f>IF(Table10[[#This Row],[Current Age]]&gt;19,"Men's",IF(E3566&gt;15,"U19",IF(E3566&gt;13,"U15",IF(E3566&gt;11,"U13",IF(E3566&gt;0,"U11",0)))))</f>
        <v>0</v>
      </c>
      <c r="E3566" s="113">
        <f>IFERROR(IF(Table10[[#This Row],[Year]]&gt;0,$E$1-Table10[[#This Row],[Year]],0),"")</f>
        <v>0</v>
      </c>
    </row>
    <row r="3567" spans="1:12">
      <c r="A3567" s="18">
        <v>4565</v>
      </c>
      <c r="B3567" s="186" t="s">
        <v>3745</v>
      </c>
      <c r="C3567" s="17" t="s">
        <v>101</v>
      </c>
      <c r="D3567" s="113">
        <f>IF(Table10[[#This Row],[Current Age]]&gt;19,"Men's",IF(E3567&gt;15,"U19",IF(E3567&gt;13,"U15",IF(E3567&gt;11,"U13",IF(E3567&gt;0,"U11",0)))))</f>
        <v>0</v>
      </c>
      <c r="E3567" s="113">
        <f>IFERROR(IF(Table10[[#This Row],[Year]]&gt;0,$E$1-Table10[[#This Row],[Year]],0),"")</f>
        <v>0</v>
      </c>
    </row>
    <row r="3568" spans="1:12">
      <c r="A3568" s="178">
        <v>4566</v>
      </c>
      <c r="B3568" s="185" t="s">
        <v>3746</v>
      </c>
      <c r="C3568" s="179" t="s">
        <v>68</v>
      </c>
      <c r="D3568" s="113">
        <f>IF(Table10[[#This Row],[Current Age]]&gt;19,"Men's",IF(E3568&gt;15,"U19",IF(E3568&gt;13,"U15",IF(E3568&gt;11,"U13",IF(E3568&gt;0,"U11",0)))))</f>
        <v>0</v>
      </c>
      <c r="E3568" s="113">
        <f>IFERROR(IF(Table10[[#This Row],[Year]]&gt;0,$E$1-Table10[[#This Row],[Year]],0),"")</f>
        <v>0</v>
      </c>
    </row>
    <row r="3569" spans="1:8">
      <c r="A3569" s="18">
        <v>4567</v>
      </c>
      <c r="B3569" s="186" t="s">
        <v>3747</v>
      </c>
      <c r="C3569" s="17" t="s">
        <v>68</v>
      </c>
      <c r="D3569" s="113">
        <f>IF(Table10[[#This Row],[Current Age]]&gt;19,"Men's",IF(E3569&gt;15,"U19",IF(E3569&gt;13,"U15",IF(E3569&gt;11,"U13",IF(E3569&gt;0,"U11",0)))))</f>
        <v>0</v>
      </c>
      <c r="E3569" s="113">
        <f>IFERROR(IF(Table10[[#This Row],[Year]]&gt;0,$E$1-Table10[[#This Row],[Year]],0),"")</f>
        <v>0</v>
      </c>
    </row>
    <row r="3570" spans="1:8">
      <c r="A3570" s="178">
        <v>4568</v>
      </c>
      <c r="B3570" s="185" t="s">
        <v>3748</v>
      </c>
      <c r="C3570" s="179" t="s">
        <v>68</v>
      </c>
      <c r="D3570" s="113">
        <f>IF(Table10[[#This Row],[Current Age]]&gt;19,"Men's",IF(E3570&gt;15,"U19",IF(E3570&gt;13,"U15",IF(E3570&gt;11,"U13",IF(E3570&gt;0,"U11",0)))))</f>
        <v>0</v>
      </c>
      <c r="E3570" s="113">
        <f>IFERROR(IF(Table10[[#This Row],[Year]]&gt;0,$E$1-Table10[[#This Row],[Year]],0),"")</f>
        <v>0</v>
      </c>
    </row>
    <row r="3571" spans="1:8">
      <c r="A3571" s="18">
        <v>4569</v>
      </c>
      <c r="B3571" s="186" t="s">
        <v>3749</v>
      </c>
      <c r="C3571" s="17" t="s">
        <v>68</v>
      </c>
      <c r="D3571" s="113">
        <f>IF(Table10[[#This Row],[Current Age]]&gt;19,"Men's",IF(E3571&gt;15,"U19",IF(E3571&gt;13,"U15",IF(E3571&gt;11,"U13",IF(E3571&gt;0,"U11",0)))))</f>
        <v>0</v>
      </c>
      <c r="E3571" s="113">
        <f>IFERROR(IF(Table10[[#This Row],[Year]]&gt;0,$E$1-Table10[[#This Row],[Year]],0),"")</f>
        <v>0</v>
      </c>
    </row>
    <row r="3572" spans="1:8">
      <c r="A3572" s="178">
        <v>4570</v>
      </c>
      <c r="B3572" s="185" t="s">
        <v>3750</v>
      </c>
      <c r="C3572" s="179" t="s">
        <v>68</v>
      </c>
      <c r="D3572" s="113">
        <f>IF(Table10[[#This Row],[Current Age]]&gt;19,"Men's",IF(E3572&gt;15,"U19",IF(E3572&gt;13,"U15",IF(E3572&gt;11,"U13",IF(E3572&gt;0,"U11",0)))))</f>
        <v>0</v>
      </c>
      <c r="E3572" s="113">
        <f>IFERROR(IF(Table10[[#This Row],[Year]]&gt;0,$E$1-Table10[[#This Row],[Year]],0),"")</f>
        <v>0</v>
      </c>
    </row>
    <row r="3573" spans="1:8">
      <c r="A3573" s="18">
        <v>4571</v>
      </c>
      <c r="B3573" s="186" t="s">
        <v>3751</v>
      </c>
      <c r="C3573" s="17" t="s">
        <v>68</v>
      </c>
      <c r="D3573" s="113">
        <f>IF(Table10[[#This Row],[Current Age]]&gt;19,"Men's",IF(E3573&gt;15,"U19",IF(E3573&gt;13,"U15",IF(E3573&gt;11,"U13",IF(E3573&gt;0,"U11",0)))))</f>
        <v>0</v>
      </c>
      <c r="E3573" s="113">
        <f>IFERROR(IF(Table10[[#This Row],[Year]]&gt;0,$E$1-Table10[[#This Row],[Year]],0),"")</f>
        <v>0</v>
      </c>
    </row>
    <row r="3574" spans="1:8">
      <c r="A3574" s="178">
        <v>4572</v>
      </c>
      <c r="B3574" s="185" t="s">
        <v>3752</v>
      </c>
      <c r="C3574" s="179" t="s">
        <v>68</v>
      </c>
      <c r="D3574" s="113">
        <f>IF(Table10[[#This Row],[Current Age]]&gt;19,"Men's",IF(E3574&gt;15,"U19",IF(E3574&gt;13,"U15",IF(E3574&gt;11,"U13",IF(E3574&gt;0,"U11",0)))))</f>
        <v>0</v>
      </c>
      <c r="E3574" s="113">
        <f>IFERROR(IF(Table10[[#This Row],[Year]]&gt;0,$E$1-Table10[[#This Row],[Year]],0),"")</f>
        <v>0</v>
      </c>
    </row>
    <row r="3575" spans="1:8">
      <c r="A3575" s="18">
        <v>4573</v>
      </c>
      <c r="B3575" s="186" t="s">
        <v>3753</v>
      </c>
      <c r="C3575" s="17" t="s">
        <v>68</v>
      </c>
      <c r="D3575" s="113">
        <f>IF(Table10[[#This Row],[Current Age]]&gt;19,"Men's",IF(E3575&gt;15,"U19",IF(E3575&gt;13,"U15",IF(E3575&gt;11,"U13",IF(E3575&gt;0,"U11",0)))))</f>
        <v>0</v>
      </c>
      <c r="E3575" s="113">
        <f>IFERROR(IF(Table10[[#This Row],[Year]]&gt;0,$E$1-Table10[[#This Row],[Year]],0),"")</f>
        <v>0</v>
      </c>
    </row>
    <row r="3576" spans="1:8">
      <c r="A3576" s="178">
        <v>4574</v>
      </c>
      <c r="B3576" s="185" t="s">
        <v>3754</v>
      </c>
      <c r="C3576" s="179" t="s">
        <v>68</v>
      </c>
      <c r="D3576" s="113">
        <f>IF(Table10[[#This Row],[Current Age]]&gt;19,"Men's",IF(E3576&gt;15,"U19",IF(E3576&gt;13,"U15",IF(E3576&gt;11,"U13",IF(E3576&gt;0,"U11",0)))))</f>
        <v>0</v>
      </c>
      <c r="E3576" s="113">
        <f>IFERROR(IF(Table10[[#This Row],[Year]]&gt;0,$E$1-Table10[[#This Row],[Year]],0),"")</f>
        <v>0</v>
      </c>
    </row>
    <row r="3577" spans="1:8">
      <c r="A3577" s="18">
        <v>4575</v>
      </c>
      <c r="B3577" s="186" t="s">
        <v>3755</v>
      </c>
      <c r="C3577" s="17" t="s">
        <v>68</v>
      </c>
      <c r="D3577" s="113">
        <f>IF(Table10[[#This Row],[Current Age]]&gt;19,"Men's",IF(E3577&gt;15,"U19",IF(E3577&gt;13,"U15",IF(E3577&gt;11,"U13",IF(E3577&gt;0,"U11",0)))))</f>
        <v>0</v>
      </c>
      <c r="E3577" s="113">
        <f>IFERROR(IF(Table10[[#This Row],[Year]]&gt;0,$E$1-Table10[[#This Row],[Year]],0),"")</f>
        <v>0</v>
      </c>
    </row>
    <row r="3578" spans="1:8">
      <c r="A3578" s="178">
        <v>4576</v>
      </c>
      <c r="B3578" s="185" t="s">
        <v>3756</v>
      </c>
      <c r="C3578" s="179" t="s">
        <v>68</v>
      </c>
      <c r="D3578" s="113">
        <f>IF(Table10[[#This Row],[Current Age]]&gt;19,"Men's",IF(E3578&gt;15,"U19",IF(E3578&gt;13,"U15",IF(E3578&gt;11,"U13",IF(E3578&gt;0,"U11",0)))))</f>
        <v>0</v>
      </c>
      <c r="E3578" s="113">
        <f>IFERROR(IF(Table10[[#This Row],[Year]]&gt;0,$E$1-Table10[[#This Row],[Year]],0),"")</f>
        <v>0</v>
      </c>
    </row>
    <row r="3579" spans="1:8">
      <c r="A3579" s="18">
        <v>4577</v>
      </c>
      <c r="B3579" s="186" t="s">
        <v>3757</v>
      </c>
      <c r="C3579" s="17" t="s">
        <v>68</v>
      </c>
      <c r="D3579" s="113">
        <f>IF(Table10[[#This Row],[Current Age]]&gt;19,"Men's",IF(E3579&gt;15,"U19",IF(E3579&gt;13,"U15",IF(E3579&gt;11,"U13",IF(E3579&gt;0,"U11",0)))))</f>
        <v>0</v>
      </c>
      <c r="E3579" s="113">
        <f>IFERROR(IF(Table10[[#This Row],[Year]]&gt;0,$E$1-Table10[[#This Row],[Year]],0),"")</f>
        <v>0</v>
      </c>
    </row>
    <row r="3580" spans="1:8">
      <c r="A3580" s="178">
        <v>4578</v>
      </c>
      <c r="B3580" s="185" t="s">
        <v>3758</v>
      </c>
      <c r="C3580" s="179" t="s">
        <v>33</v>
      </c>
      <c r="D3580" s="113" t="str">
        <f>IF(Table10[[#This Row],[Current Age]]&gt;19,"Men's",IF(E3580&gt;15,"U19",IF(E3580&gt;13,"U15",IF(E3580&gt;11,"U13",IF(E3580&gt;0,"U11",0)))))</f>
        <v>U11</v>
      </c>
      <c r="E3580" s="113">
        <f>IFERROR(IF(Table10[[#This Row],[Year]]&gt;0,$E$1-Table10[[#This Row],[Year]],0),"")</f>
        <v>11</v>
      </c>
      <c r="F3580" s="113">
        <v>2014</v>
      </c>
      <c r="G3580" s="113">
        <v>2</v>
      </c>
      <c r="H3580" s="113">
        <v>24</v>
      </c>
    </row>
    <row r="3581" spans="1:8">
      <c r="A3581" s="18">
        <v>4579</v>
      </c>
      <c r="B3581" s="186" t="s">
        <v>3759</v>
      </c>
      <c r="C3581" s="17" t="s">
        <v>33</v>
      </c>
      <c r="D3581" s="113" t="str">
        <f>IF(Table10[[#This Row],[Current Age]]&gt;19,"Men's",IF(E3581&gt;15,"U19",IF(E3581&gt;13,"U15",IF(E3581&gt;11,"U13",IF(E3581&gt;0,"U11",0)))))</f>
        <v>U11</v>
      </c>
      <c r="E3581" s="113">
        <f>IFERROR(IF(Table10[[#This Row],[Year]]&gt;0,$E$1-Table10[[#This Row],[Year]],0),"")</f>
        <v>10</v>
      </c>
      <c r="F3581" s="113">
        <v>2015</v>
      </c>
      <c r="G3581" s="113">
        <v>8</v>
      </c>
      <c r="H3581" s="113">
        <v>21</v>
      </c>
    </row>
    <row r="3582" spans="1:8">
      <c r="A3582" s="178">
        <v>4580</v>
      </c>
      <c r="B3582" s="185" t="s">
        <v>3760</v>
      </c>
      <c r="C3582" s="179" t="s">
        <v>33</v>
      </c>
      <c r="D3582" s="113" t="str">
        <f>IF(Table10[[#This Row],[Current Age]]&gt;19,"Men's",IF(E3582&gt;15,"U19",IF(E3582&gt;13,"U15",IF(E3582&gt;11,"U13",IF(E3582&gt;0,"U11",0)))))</f>
        <v>U13</v>
      </c>
      <c r="E3582" s="113">
        <f>IFERROR(IF(Table10[[#This Row],[Year]]&gt;0,$E$1-Table10[[#This Row],[Year]],0),"")</f>
        <v>13</v>
      </c>
      <c r="F3582" s="113">
        <v>2012</v>
      </c>
      <c r="G3582" s="113">
        <v>9</v>
      </c>
      <c r="H3582" s="113">
        <v>12</v>
      </c>
    </row>
    <row r="3583" spans="1:8">
      <c r="A3583" s="18">
        <v>4581</v>
      </c>
      <c r="B3583" s="186" t="s">
        <v>3761</v>
      </c>
      <c r="C3583" s="17" t="s">
        <v>33</v>
      </c>
      <c r="D3583" s="113" t="str">
        <f>IF(Table10[[#This Row],[Current Age]]&gt;19,"Men's",IF(E3583&gt;15,"U19",IF(E3583&gt;13,"U15",IF(E3583&gt;11,"U13",IF(E3583&gt;0,"U11",0)))))</f>
        <v>U13</v>
      </c>
      <c r="E3583" s="113">
        <f>IFERROR(IF(Table10[[#This Row],[Year]]&gt;0,$E$1-Table10[[#This Row],[Year]],0),"")</f>
        <v>12</v>
      </c>
      <c r="F3583" s="113">
        <v>2013</v>
      </c>
      <c r="G3583" s="113">
        <v>9</v>
      </c>
      <c r="H3583" s="113">
        <v>19</v>
      </c>
    </row>
    <row r="3584" spans="1:8">
      <c r="A3584" s="178">
        <v>4582</v>
      </c>
      <c r="B3584" s="185" t="s">
        <v>3762</v>
      </c>
      <c r="C3584" s="179" t="s">
        <v>33</v>
      </c>
      <c r="D3584" s="113" t="str">
        <f>IF(Table10[[#This Row],[Current Age]]&gt;19,"Men's",IF(E3584&gt;15,"U19",IF(E3584&gt;13,"U15",IF(E3584&gt;11,"U13",IF(E3584&gt;0,"U11",0)))))</f>
        <v>U13</v>
      </c>
      <c r="E3584" s="113">
        <f>IFERROR(IF(Table10[[#This Row],[Year]]&gt;0,$E$1-Table10[[#This Row],[Year]],0),"")</f>
        <v>12</v>
      </c>
      <c r="F3584" s="113">
        <v>2013</v>
      </c>
      <c r="G3584" s="113">
        <v>11</v>
      </c>
      <c r="H3584" s="113">
        <v>1</v>
      </c>
    </row>
    <row r="3585" spans="1:8">
      <c r="A3585" s="18">
        <v>4583</v>
      </c>
      <c r="B3585" s="186" t="s">
        <v>3763</v>
      </c>
      <c r="C3585" s="17" t="s">
        <v>33</v>
      </c>
      <c r="D3585" s="113" t="str">
        <f>IF(Table10[[#This Row],[Current Age]]&gt;19,"Men's",IF(E3585&gt;15,"U19",IF(E3585&gt;13,"U15",IF(E3585&gt;11,"U13",IF(E3585&gt;0,"U11",0)))))</f>
        <v>U13</v>
      </c>
      <c r="E3585" s="113">
        <f>IFERROR(IF(Table10[[#This Row],[Year]]&gt;0,$E$1-Table10[[#This Row],[Year]],0),"")</f>
        <v>13</v>
      </c>
      <c r="F3585" s="113">
        <v>2012</v>
      </c>
      <c r="G3585" s="113">
        <v>7</v>
      </c>
      <c r="H3585" s="113">
        <v>26</v>
      </c>
    </row>
    <row r="3586" spans="1:8">
      <c r="A3586" s="178">
        <v>4584</v>
      </c>
      <c r="B3586" s="185" t="s">
        <v>3764</v>
      </c>
      <c r="C3586" s="179" t="s">
        <v>33</v>
      </c>
      <c r="D3586" s="113" t="str">
        <f>IF(Table10[[#This Row],[Current Age]]&gt;19,"Men's",IF(E3586&gt;15,"U19",IF(E3586&gt;13,"U15",IF(E3586&gt;11,"U13",IF(E3586&gt;0,"U11",0)))))</f>
        <v>U13</v>
      </c>
      <c r="E3586" s="113">
        <f>IFERROR(IF(Table10[[#This Row],[Year]]&gt;0,$E$1-Table10[[#This Row],[Year]],0),"")</f>
        <v>13</v>
      </c>
      <c r="F3586" s="113">
        <v>2012</v>
      </c>
      <c r="G3586" s="113">
        <v>1</v>
      </c>
      <c r="H3586" s="113">
        <v>13</v>
      </c>
    </row>
    <row r="3587" spans="1:8">
      <c r="A3587" s="18">
        <v>4585</v>
      </c>
      <c r="B3587" s="186" t="s">
        <v>3765</v>
      </c>
      <c r="C3587" s="17" t="s">
        <v>33</v>
      </c>
      <c r="D3587" s="113" t="str">
        <f>IF(Table10[[#This Row],[Current Age]]&gt;19,"Men's",IF(E3587&gt;15,"U19",IF(E3587&gt;13,"U15",IF(E3587&gt;11,"U13",IF(E3587&gt;0,"U11",0)))))</f>
        <v>U13</v>
      </c>
      <c r="E3587" s="113">
        <f>IFERROR(IF(Table10[[#This Row],[Year]]&gt;0,$E$1-Table10[[#This Row],[Year]],0),"")</f>
        <v>13</v>
      </c>
      <c r="F3587" s="113">
        <v>2012</v>
      </c>
      <c r="G3587" s="113">
        <v>7</v>
      </c>
      <c r="H3587" s="113">
        <v>16</v>
      </c>
    </row>
    <row r="3588" spans="1:8">
      <c r="A3588" s="178">
        <v>4586</v>
      </c>
      <c r="B3588" s="185" t="s">
        <v>3766</v>
      </c>
      <c r="C3588" s="179" t="s">
        <v>33</v>
      </c>
      <c r="D3588" s="113" t="str">
        <f>IF(Table10[[#This Row],[Current Age]]&gt;19,"Men's",IF(E3588&gt;15,"U19",IF(E3588&gt;13,"U15",IF(E3588&gt;11,"U13",IF(E3588&gt;0,"U11",0)))))</f>
        <v>U15</v>
      </c>
      <c r="E3588" s="113">
        <f>IFERROR(IF(Table10[[#This Row],[Year]]&gt;0,$E$1-Table10[[#This Row],[Year]],0),"")</f>
        <v>14</v>
      </c>
      <c r="F3588" s="113">
        <v>2011</v>
      </c>
      <c r="G3588" s="113">
        <v>4</v>
      </c>
      <c r="H3588" s="113">
        <v>6</v>
      </c>
    </row>
    <row r="3589" spans="1:8">
      <c r="A3589" s="18">
        <v>4587</v>
      </c>
      <c r="B3589" s="186" t="s">
        <v>3767</v>
      </c>
      <c r="C3589" s="17" t="s">
        <v>33</v>
      </c>
      <c r="D3589" s="113" t="str">
        <f>IF(Table10[[#This Row],[Current Age]]&gt;19,"Men's",IF(E3589&gt;15,"U19",IF(E3589&gt;13,"U15",IF(E3589&gt;11,"U13",IF(E3589&gt;0,"U11",0)))))</f>
        <v>U15</v>
      </c>
      <c r="E3589" s="113">
        <f>IFERROR(IF(Table10[[#This Row],[Year]]&gt;0,$E$1-Table10[[#This Row],[Year]],0),"")</f>
        <v>14</v>
      </c>
      <c r="F3589" s="113">
        <v>2011</v>
      </c>
      <c r="G3589" s="113">
        <v>3</v>
      </c>
      <c r="H3589" s="113">
        <v>22</v>
      </c>
    </row>
    <row r="3590" spans="1:8">
      <c r="A3590" s="178">
        <v>4588</v>
      </c>
      <c r="B3590" s="185" t="s">
        <v>3768</v>
      </c>
      <c r="C3590" s="179" t="s">
        <v>33</v>
      </c>
      <c r="D3590" s="113" t="str">
        <f>IF(Table10[[#This Row],[Current Age]]&gt;19,"Men's",IF(E3590&gt;15,"U19",IF(E3590&gt;13,"U15",IF(E3590&gt;11,"U13",IF(E3590&gt;0,"U11",0)))))</f>
        <v>U15</v>
      </c>
      <c r="E3590" s="113">
        <f>IFERROR(IF(Table10[[#This Row],[Year]]&gt;0,$E$1-Table10[[#This Row],[Year]],0),"")</f>
        <v>14</v>
      </c>
      <c r="F3590" s="113">
        <v>2011</v>
      </c>
      <c r="G3590" s="113">
        <v>10</v>
      </c>
      <c r="H3590" s="113">
        <v>27</v>
      </c>
    </row>
    <row r="3591" spans="1:8">
      <c r="A3591" s="18">
        <v>4589</v>
      </c>
      <c r="B3591" s="186" t="s">
        <v>3769</v>
      </c>
      <c r="C3591" s="17" t="s">
        <v>33</v>
      </c>
      <c r="D3591" s="113" t="str">
        <f>IF(Table10[[#This Row],[Current Age]]&gt;19,"Men's",IF(E3591&gt;15,"U19",IF(E3591&gt;13,"U15",IF(E3591&gt;11,"U13",IF(E3591&gt;0,"U11",0)))))</f>
        <v>U15</v>
      </c>
      <c r="E3591" s="113">
        <f>IFERROR(IF(Table10[[#This Row],[Year]]&gt;0,$E$1-Table10[[#This Row],[Year]],0),"")</f>
        <v>15</v>
      </c>
      <c r="F3591" s="113">
        <v>2010</v>
      </c>
      <c r="G3591" s="113">
        <v>3</v>
      </c>
      <c r="H3591" s="113">
        <v>12</v>
      </c>
    </row>
    <row r="3592" spans="1:8">
      <c r="A3592" s="178">
        <v>4590</v>
      </c>
      <c r="B3592" s="185" t="s">
        <v>3770</v>
      </c>
      <c r="C3592" s="179" t="s">
        <v>33</v>
      </c>
      <c r="D3592" s="113" t="str">
        <f>IF(Table10[[#This Row],[Current Age]]&gt;19,"Men's",IF(E3592&gt;15,"U19",IF(E3592&gt;13,"U15",IF(E3592&gt;11,"U13",IF(E3592&gt;0,"U11",0)))))</f>
        <v>Men's</v>
      </c>
      <c r="E3592" s="113">
        <f>IFERROR(IF(Table10[[#This Row],[Year]]&gt;0,$E$1-Table10[[#This Row],[Year]],0),"")</f>
        <v>46</v>
      </c>
      <c r="F3592" s="113">
        <v>1979</v>
      </c>
      <c r="G3592" s="113">
        <v>1</v>
      </c>
      <c r="H3592" s="113">
        <v>13</v>
      </c>
    </row>
    <row r="3593" spans="1:8">
      <c r="A3593" s="18">
        <v>4591</v>
      </c>
      <c r="B3593" s="186" t="s">
        <v>3771</v>
      </c>
      <c r="C3593" s="17" t="s">
        <v>33</v>
      </c>
      <c r="D3593" s="113" t="str">
        <f>IF(Table10[[#This Row],[Current Age]]&gt;19,"Men's",IF(E3593&gt;15,"U19",IF(E3593&gt;13,"U15",IF(E3593&gt;11,"U13",IF(E3593&gt;0,"U11",0)))))</f>
        <v>Men's</v>
      </c>
      <c r="E3593" s="113">
        <f>IFERROR(IF(Table10[[#This Row],[Year]]&gt;0,$E$1-Table10[[#This Row],[Year]],0),"")</f>
        <v>47</v>
      </c>
      <c r="F3593" s="113">
        <v>1978</v>
      </c>
      <c r="G3593" s="113">
        <v>10</v>
      </c>
      <c r="H3593" s="113">
        <v>5</v>
      </c>
    </row>
    <row r="3594" spans="1:8">
      <c r="A3594" s="178">
        <v>4592</v>
      </c>
      <c r="B3594" s="185" t="s">
        <v>3772</v>
      </c>
      <c r="C3594" s="179" t="s">
        <v>33</v>
      </c>
      <c r="D3594" s="113" t="str">
        <f>IF(Table10[[#This Row],[Current Age]]&gt;19,"Men's",IF(E3594&gt;15,"U19",IF(E3594&gt;13,"U15",IF(E3594&gt;11,"U13",IF(E3594&gt;0,"U11",0)))))</f>
        <v>Men's</v>
      </c>
      <c r="E3594" s="113">
        <f>IFERROR(IF(Table10[[#This Row],[Year]]&gt;0,$E$1-Table10[[#This Row],[Year]],0),"")</f>
        <v>45</v>
      </c>
      <c r="F3594" s="113">
        <v>1980</v>
      </c>
      <c r="G3594" s="113">
        <v>3</v>
      </c>
      <c r="H3594" s="113">
        <v>27</v>
      </c>
    </row>
    <row r="3595" spans="1:8">
      <c r="A3595" s="18">
        <v>4593</v>
      </c>
      <c r="B3595" s="186" t="s">
        <v>3773</v>
      </c>
      <c r="C3595" s="17" t="s">
        <v>33</v>
      </c>
      <c r="D3595" s="113" t="str">
        <f>IF(Table10[[#This Row],[Current Age]]&gt;19,"Men's",IF(E3595&gt;15,"U19",IF(E3595&gt;13,"U15",IF(E3595&gt;11,"U13",IF(E3595&gt;0,"U11",0)))))</f>
        <v>Men's</v>
      </c>
      <c r="E3595" s="113">
        <f>IFERROR(IF(Table10[[#This Row],[Year]]&gt;0,$E$1-Table10[[#This Row],[Year]],0),"")</f>
        <v>49</v>
      </c>
      <c r="F3595" s="113">
        <v>1976</v>
      </c>
      <c r="G3595" s="113">
        <v>7</v>
      </c>
      <c r="H3595" s="113">
        <v>14</v>
      </c>
    </row>
    <row r="3596" spans="1:8">
      <c r="A3596" s="178">
        <v>4594</v>
      </c>
      <c r="B3596" s="250" t="s">
        <v>3774</v>
      </c>
      <c r="C3596" s="218" t="s">
        <v>33</v>
      </c>
      <c r="D3596" s="113">
        <f>IF(Table10[[#This Row],[Current Age]]&gt;19,"Men's",IF(E3596&gt;15,"U19",IF(E3596&gt;13,"U15",IF(E3596&gt;11,"U13",IF(E3596&gt;0,"U11",0)))))</f>
        <v>0</v>
      </c>
      <c r="E3596" s="113">
        <f>IFERROR(IF(Table10[[#This Row],[Year]]&gt;0,$E$1-Table10[[#This Row],[Year]],0),"")</f>
        <v>0</v>
      </c>
    </row>
    <row r="3597" spans="1:8">
      <c r="A3597" s="18">
        <v>4595</v>
      </c>
      <c r="B3597" s="186" t="s">
        <v>3775</v>
      </c>
      <c r="C3597" s="17" t="s">
        <v>1360</v>
      </c>
      <c r="D3597" s="113" t="str">
        <f>IF(Table10[[#This Row],[Current Age]]&gt;19,"Men's",IF(E3597&gt;15,"U19",IF(E3597&gt;13,"U15",IF(E3597&gt;11,"U13",IF(E3597&gt;0,"U11",0)))))</f>
        <v>U19</v>
      </c>
      <c r="E3597" s="113">
        <f>IFERROR(IF(Table10[[#This Row],[Year]]&gt;0,$E$1-Table10[[#This Row],[Year]],0),"")</f>
        <v>16</v>
      </c>
      <c r="F3597" s="113">
        <v>2009</v>
      </c>
      <c r="G3597" s="113">
        <v>3</v>
      </c>
      <c r="H3597" s="113">
        <v>7</v>
      </c>
    </row>
    <row r="3598" spans="1:8">
      <c r="A3598" s="178">
        <v>4596</v>
      </c>
      <c r="B3598" s="185" t="s">
        <v>3776</v>
      </c>
      <c r="C3598" s="179" t="s">
        <v>1360</v>
      </c>
      <c r="D3598" s="113" t="str">
        <f>IF(Table10[[#This Row],[Current Age]]&gt;19,"Men's",IF(E3598&gt;15,"U19",IF(E3598&gt;13,"U15",IF(E3598&gt;11,"U13",IF(E3598&gt;0,"U11",0)))))</f>
        <v>U19</v>
      </c>
      <c r="E3598" s="113">
        <f>IFERROR(IF(Table10[[#This Row],[Year]]&gt;0,$E$1-Table10[[#This Row],[Year]],0),"")</f>
        <v>16</v>
      </c>
      <c r="F3598" s="113">
        <v>2009</v>
      </c>
      <c r="G3598" s="113">
        <v>1</v>
      </c>
      <c r="H3598" s="113">
        <v>11</v>
      </c>
    </row>
    <row r="3599" spans="1:8">
      <c r="A3599" s="18">
        <v>4597</v>
      </c>
      <c r="B3599" s="186" t="s">
        <v>3777</v>
      </c>
      <c r="C3599" s="17" t="s">
        <v>1360</v>
      </c>
      <c r="D3599" s="113" t="str">
        <f>IF(Table10[[#This Row],[Current Age]]&gt;19,"Men's",IF(E3599&gt;15,"U19",IF(E3599&gt;13,"U15",IF(E3599&gt;11,"U13",IF(E3599&gt;0,"U11",0)))))</f>
        <v>U13</v>
      </c>
      <c r="E3599" s="113">
        <f>IFERROR(IF(Table10[[#This Row],[Year]]&gt;0,$E$1-Table10[[#This Row],[Year]],0),"")</f>
        <v>13</v>
      </c>
      <c r="F3599" s="113">
        <v>2012</v>
      </c>
      <c r="G3599" s="113">
        <v>10</v>
      </c>
      <c r="H3599" s="113">
        <v>15</v>
      </c>
    </row>
    <row r="3600" spans="1:8">
      <c r="A3600" s="178">
        <v>4598</v>
      </c>
      <c r="B3600" s="185" t="s">
        <v>3778</v>
      </c>
      <c r="C3600" s="179" t="s">
        <v>1360</v>
      </c>
      <c r="D3600" s="113" t="str">
        <f>IF(Table10[[#This Row],[Current Age]]&gt;19,"Men's",IF(E3600&gt;15,"U19",IF(E3600&gt;13,"U15",IF(E3600&gt;11,"U13",IF(E3600&gt;0,"U11",0)))))</f>
        <v>U13</v>
      </c>
      <c r="E3600" s="113">
        <f>IFERROR(IF(Table10[[#This Row],[Year]]&gt;0,$E$1-Table10[[#This Row],[Year]],0),"")</f>
        <v>12</v>
      </c>
      <c r="F3600" s="113">
        <v>2013</v>
      </c>
      <c r="G3600" s="113">
        <v>12</v>
      </c>
      <c r="H3600" s="113">
        <v>10</v>
      </c>
    </row>
    <row r="3601" spans="1:8">
      <c r="A3601" s="18">
        <v>4599</v>
      </c>
      <c r="B3601" s="186" t="s">
        <v>3779</v>
      </c>
      <c r="C3601" s="17" t="s">
        <v>1360</v>
      </c>
      <c r="D3601" s="113" t="str">
        <f>IF(Table10[[#This Row],[Current Age]]&gt;19,"Men's",IF(E3601&gt;15,"U19",IF(E3601&gt;13,"U15",IF(E3601&gt;11,"U13",IF(E3601&gt;0,"U11",0)))))</f>
        <v>U11</v>
      </c>
      <c r="E3601" s="113">
        <f>IFERROR(IF(Table10[[#This Row],[Year]]&gt;0,$E$1-Table10[[#This Row],[Year]],0),"")</f>
        <v>11</v>
      </c>
      <c r="F3601" s="113">
        <v>2014</v>
      </c>
      <c r="G3601" s="113">
        <v>11</v>
      </c>
      <c r="H3601" s="113">
        <v>10</v>
      </c>
    </row>
    <row r="3602" spans="1:8">
      <c r="A3602" s="178">
        <v>4600</v>
      </c>
      <c r="B3602" s="185" t="s">
        <v>3780</v>
      </c>
      <c r="C3602" s="179" t="s">
        <v>1360</v>
      </c>
      <c r="D3602" s="113" t="str">
        <f>IF(Table10[[#This Row],[Current Age]]&gt;19,"Men's",IF(E3602&gt;15,"U19",IF(E3602&gt;13,"U15",IF(E3602&gt;11,"U13",IF(E3602&gt;0,"U11",0)))))</f>
        <v>U11</v>
      </c>
      <c r="E3602" s="113">
        <f>IFERROR(IF(Table10[[#This Row],[Year]]&gt;0,$E$1-Table10[[#This Row],[Year]],0),"")</f>
        <v>10</v>
      </c>
      <c r="F3602" s="113">
        <v>2015</v>
      </c>
      <c r="G3602" s="113">
        <v>7</v>
      </c>
      <c r="H3602" s="113">
        <v>2</v>
      </c>
    </row>
    <row r="3603" spans="1:8">
      <c r="A3603" s="18">
        <v>4601</v>
      </c>
      <c r="B3603" s="186" t="s">
        <v>3781</v>
      </c>
      <c r="C3603" s="17" t="s">
        <v>1360</v>
      </c>
      <c r="D3603" s="113" t="str">
        <f>IF(Table10[[#This Row],[Current Age]]&gt;19,"Men's",IF(E3603&gt;15,"U19",IF(E3603&gt;13,"U15",IF(E3603&gt;11,"U13",IF(E3603&gt;0,"U11",0)))))</f>
        <v>U13</v>
      </c>
      <c r="E3603" s="113">
        <f>IFERROR(IF(Table10[[#This Row],[Year]]&gt;0,$E$1-Table10[[#This Row],[Year]],0),"")</f>
        <v>12</v>
      </c>
      <c r="F3603" s="113">
        <v>2013</v>
      </c>
      <c r="G3603" s="113">
        <v>6</v>
      </c>
      <c r="H3603" s="113">
        <v>9</v>
      </c>
    </row>
    <row r="3604" spans="1:8">
      <c r="A3604" s="178">
        <v>4602</v>
      </c>
      <c r="B3604" s="185" t="s">
        <v>3782</v>
      </c>
      <c r="C3604" s="179" t="s">
        <v>1360</v>
      </c>
      <c r="D3604" s="113">
        <f>IF(Table10[[#This Row],[Current Age]]&gt;19,"Men's",IF(E3604&gt;15,"U19",IF(E3604&gt;13,"U15",IF(E3604&gt;11,"U13",IF(E3604&gt;0,"U11",0)))))</f>
        <v>0</v>
      </c>
      <c r="E3604" s="113">
        <f>IFERROR(IF(Table10[[#This Row],[Year]]&gt;0,$E$1-Table10[[#This Row],[Year]],0),"")</f>
        <v>0</v>
      </c>
    </row>
    <row r="3605" spans="1:8">
      <c r="A3605" s="18">
        <v>4603</v>
      </c>
      <c r="B3605" s="186" t="s">
        <v>3783</v>
      </c>
      <c r="C3605" s="17" t="s">
        <v>1360</v>
      </c>
      <c r="D3605" s="113">
        <f>IF(Table10[[#This Row],[Current Age]]&gt;19,"Men's",IF(E3605&gt;15,"U19",IF(E3605&gt;13,"U15",IF(E3605&gt;11,"U13",IF(E3605&gt;0,"U11",0)))))</f>
        <v>0</v>
      </c>
      <c r="E3605" s="113">
        <f>IFERROR(IF(Table10[[#This Row],[Year]]&gt;0,$E$1-Table10[[#This Row],[Year]],0),"")</f>
        <v>0</v>
      </c>
    </row>
    <row r="3606" spans="1:8">
      <c r="A3606" s="178">
        <v>4604</v>
      </c>
      <c r="B3606" s="185" t="s">
        <v>3784</v>
      </c>
      <c r="C3606" s="179" t="s">
        <v>1360</v>
      </c>
      <c r="D3606" s="113">
        <f>IF(Table10[[#This Row],[Current Age]]&gt;19,"Men's",IF(E3606&gt;15,"U19",IF(E3606&gt;13,"U15",IF(E3606&gt;11,"U13",IF(E3606&gt;0,"U11",0)))))</f>
        <v>0</v>
      </c>
      <c r="E3606" s="113">
        <f>IFERROR(IF(Table10[[#This Row],[Year]]&gt;0,$E$1-Table10[[#This Row],[Year]],0),"")</f>
        <v>0</v>
      </c>
    </row>
    <row r="3607" spans="1:8">
      <c r="A3607" s="18">
        <v>4605</v>
      </c>
      <c r="B3607" s="186" t="s">
        <v>3785</v>
      </c>
      <c r="C3607" s="17" t="s">
        <v>1360</v>
      </c>
      <c r="D3607" s="113">
        <f>IF(Table10[[#This Row],[Current Age]]&gt;19,"Men's",IF(E3607&gt;15,"U19",IF(E3607&gt;13,"U15",IF(E3607&gt;11,"U13",IF(E3607&gt;0,"U11",0)))))</f>
        <v>0</v>
      </c>
      <c r="E3607" s="113">
        <f>IFERROR(IF(Table10[[#This Row],[Year]]&gt;0,$E$1-Table10[[#This Row],[Year]],0),"")</f>
        <v>0</v>
      </c>
    </row>
    <row r="3608" spans="1:8">
      <c r="A3608" s="178">
        <v>4606</v>
      </c>
      <c r="B3608" s="185" t="s">
        <v>3786</v>
      </c>
      <c r="C3608" s="179" t="s">
        <v>1360</v>
      </c>
      <c r="D3608" s="113">
        <f>IF(Table10[[#This Row],[Current Age]]&gt;19,"Men's",IF(E3608&gt;15,"U19",IF(E3608&gt;13,"U15",IF(E3608&gt;11,"U13",IF(E3608&gt;0,"U11",0)))))</f>
        <v>0</v>
      </c>
      <c r="E3608" s="113">
        <f>IFERROR(IF(Table10[[#This Row],[Year]]&gt;0,$E$1-Table10[[#This Row],[Year]],0),"")</f>
        <v>0</v>
      </c>
    </row>
    <row r="3609" spans="1:8">
      <c r="A3609" s="18">
        <v>4607</v>
      </c>
      <c r="B3609" s="186" t="s">
        <v>3787</v>
      </c>
      <c r="C3609" s="17" t="s">
        <v>1360</v>
      </c>
      <c r="D3609" s="113">
        <f>IF(Table10[[#This Row],[Current Age]]&gt;19,"Men's",IF(E3609&gt;15,"U19",IF(E3609&gt;13,"U15",IF(E3609&gt;11,"U13",IF(E3609&gt;0,"U11",0)))))</f>
        <v>0</v>
      </c>
      <c r="E3609" s="113">
        <f>IFERROR(IF(Table10[[#This Row],[Year]]&gt;0,$E$1-Table10[[#This Row],[Year]],0),"")</f>
        <v>0</v>
      </c>
    </row>
    <row r="3610" spans="1:8">
      <c r="A3610" s="178">
        <v>4608</v>
      </c>
      <c r="B3610" s="185" t="s">
        <v>3788</v>
      </c>
      <c r="C3610" s="179" t="s">
        <v>1360</v>
      </c>
      <c r="D3610" s="113" t="str">
        <f>IF(Table10[[#This Row],[Current Age]]&gt;19,"Men's",IF(E3610&gt;15,"U19",IF(E3610&gt;13,"U15",IF(E3610&gt;11,"U13",IF(E3610&gt;0,"U11",0)))))</f>
        <v>U19</v>
      </c>
      <c r="E3610" s="113">
        <f>IFERROR(IF(Table10[[#This Row],[Year]]&gt;0,$E$1-Table10[[#This Row],[Year]],0),"")</f>
        <v>17</v>
      </c>
      <c r="F3610" s="113">
        <v>2008</v>
      </c>
      <c r="G3610" s="113">
        <v>6</v>
      </c>
      <c r="H3610" s="113">
        <v>9</v>
      </c>
    </row>
    <row r="3611" spans="1:8">
      <c r="A3611" s="18">
        <v>4609</v>
      </c>
      <c r="B3611" s="186" t="s">
        <v>3789</v>
      </c>
      <c r="C3611" s="17" t="s">
        <v>68</v>
      </c>
      <c r="D3611" s="113" t="str">
        <f>IF(Table10[[#This Row],[Current Age]]&gt;19,"Men's",IF(E3611&gt;15,"U19",IF(E3611&gt;13,"U15",IF(E3611&gt;11,"U13",IF(E3611&gt;0,"U11",0)))))</f>
        <v>Men's</v>
      </c>
      <c r="E3611" s="113">
        <f>IFERROR(IF(Table10[[#This Row],[Year]]&gt;0,$E$1-Table10[[#This Row],[Year]],0),"")</f>
        <v>40</v>
      </c>
      <c r="F3611" s="113">
        <v>1985</v>
      </c>
      <c r="G3611" s="113">
        <v>4</v>
      </c>
      <c r="H3611" s="113">
        <v>14</v>
      </c>
    </row>
    <row r="3612" spans="1:8">
      <c r="A3612" s="178">
        <v>4610</v>
      </c>
      <c r="B3612" s="185" t="s">
        <v>3790</v>
      </c>
      <c r="C3612" s="179" t="s">
        <v>68</v>
      </c>
      <c r="D3612" s="113" t="str">
        <f>IF(Table10[[#This Row],[Current Age]]&gt;19,"Men's",IF(E3612&gt;15,"U19",IF(E3612&gt;13,"U15",IF(E3612&gt;11,"U13",IF(E3612&gt;0,"U11",0)))))</f>
        <v>Men's</v>
      </c>
      <c r="E3612" s="113">
        <f>IFERROR(IF(Table10[[#This Row],[Year]]&gt;0,$E$1-Table10[[#This Row],[Year]],0),"")</f>
        <v>40</v>
      </c>
      <c r="F3612" s="113">
        <v>1985</v>
      </c>
      <c r="G3612" s="113">
        <v>11</v>
      </c>
      <c r="H3612" s="113">
        <v>30</v>
      </c>
    </row>
    <row r="3613" spans="1:8">
      <c r="A3613" s="18">
        <v>4611</v>
      </c>
      <c r="B3613" s="186" t="s">
        <v>3791</v>
      </c>
      <c r="C3613" s="17" t="s">
        <v>68</v>
      </c>
      <c r="D3613" s="113" t="str">
        <f>IF(Table10[[#This Row],[Current Age]]&gt;19,"Men's",IF(E3613&gt;15,"U19",IF(E3613&gt;13,"U15",IF(E3613&gt;11,"U13",IF(E3613&gt;0,"U11",0)))))</f>
        <v>Men's</v>
      </c>
      <c r="E3613" s="113">
        <f>IFERROR(IF(Table10[[#This Row],[Year]]&gt;0,$E$1-Table10[[#This Row],[Year]],0),"")</f>
        <v>36</v>
      </c>
      <c r="F3613" s="113">
        <v>1989</v>
      </c>
      <c r="G3613" s="113">
        <v>4</v>
      </c>
      <c r="H3613" s="113">
        <v>25</v>
      </c>
    </row>
    <row r="3614" spans="1:8">
      <c r="A3614" s="178">
        <v>4612</v>
      </c>
      <c r="B3614" s="185" t="s">
        <v>3792</v>
      </c>
      <c r="C3614" s="179" t="s">
        <v>68</v>
      </c>
      <c r="D3614" s="113" t="str">
        <f>IF(Table10[[#This Row],[Current Age]]&gt;19,"Men's",IF(E3614&gt;15,"U19",IF(E3614&gt;13,"U15",IF(E3614&gt;11,"U13",IF(E3614&gt;0,"U11",0)))))</f>
        <v>Men's</v>
      </c>
      <c r="E3614" s="113">
        <f>IFERROR(IF(Table10[[#This Row],[Year]]&gt;0,$E$1-Table10[[#This Row],[Year]],0),"")</f>
        <v>40</v>
      </c>
      <c r="F3614" s="113">
        <v>1985</v>
      </c>
      <c r="G3614" s="113">
        <v>1</v>
      </c>
      <c r="H3614" s="113">
        <v>23</v>
      </c>
    </row>
    <row r="3615" spans="1:8">
      <c r="A3615" s="18">
        <v>4613</v>
      </c>
      <c r="B3615" s="186" t="s">
        <v>3793</v>
      </c>
      <c r="C3615" s="17" t="s">
        <v>68</v>
      </c>
      <c r="D3615" s="113" t="str">
        <f>IF(Table10[[#This Row],[Current Age]]&gt;19,"Men's",IF(E3615&gt;15,"U19",IF(E3615&gt;13,"U15",IF(E3615&gt;11,"U13",IF(E3615&gt;0,"U11",0)))))</f>
        <v>Men's</v>
      </c>
      <c r="E3615" s="113">
        <f>IFERROR(IF(Table10[[#This Row],[Year]]&gt;0,$E$1-Table10[[#This Row],[Year]],0),"")</f>
        <v>40</v>
      </c>
      <c r="F3615" s="113">
        <v>1985</v>
      </c>
      <c r="G3615" s="113">
        <v>8</v>
      </c>
      <c r="H3615" s="113">
        <v>5</v>
      </c>
    </row>
    <row r="3616" spans="1:8" ht="15" thickBot="1">
      <c r="A3616" s="178">
        <v>4614</v>
      </c>
      <c r="B3616" s="250" t="s">
        <v>3794</v>
      </c>
      <c r="C3616" s="218" t="s">
        <v>33</v>
      </c>
      <c r="D3616" s="113">
        <f>IF(Table10[[#This Row],[Current Age]]&gt;19,"Men's",IF(E3616&gt;15,"U19",IF(E3616&gt;13,"U15",IF(E3616&gt;11,"U13",IF(E3616&gt;0,"U11",0)))))</f>
        <v>0</v>
      </c>
      <c r="E3616" s="113">
        <f>IFERROR(IF(Table10[[#This Row],[Year]]&gt;0,$E$1-Table10[[#This Row],[Year]],0),"")</f>
        <v>0</v>
      </c>
      <c r="F3616" s="188"/>
      <c r="G3616" s="188"/>
      <c r="H3616" s="188"/>
    </row>
    <row r="3617" spans="1:8" ht="15" thickBot="1">
      <c r="A3617" s="18">
        <v>4615</v>
      </c>
      <c r="B3617" s="251" t="s">
        <v>3795</v>
      </c>
      <c r="C3617" s="188" t="s">
        <v>33</v>
      </c>
      <c r="D3617" s="113">
        <f>IF(Table10[[#This Row],[Current Age]]&gt;19,"Men's",IF(E3617&gt;15,"U19",IF(E3617&gt;13,"U15",IF(E3617&gt;11,"U13",IF(E3617&gt;0,"U11",0)))))</f>
        <v>0</v>
      </c>
      <c r="E3617" s="113">
        <f>IFERROR(IF(Table10[[#This Row],[Year]]&gt;0,$E$1-Table10[[#This Row],[Year]],0),"")</f>
        <v>0</v>
      </c>
      <c r="F3617" s="188"/>
      <c r="G3617" s="188"/>
      <c r="H3617" s="188"/>
    </row>
    <row r="3618" spans="1:8">
      <c r="A3618" s="178">
        <v>4616</v>
      </c>
      <c r="B3618" s="250" t="s">
        <v>3796</v>
      </c>
      <c r="C3618" s="218" t="s">
        <v>33</v>
      </c>
      <c r="D3618" s="113">
        <f>IF(Table10[[#This Row],[Current Age]]&gt;19,"Men's",IF(E3618&gt;15,"U19",IF(E3618&gt;13,"U15",IF(E3618&gt;11,"U13",IF(E3618&gt;0,"U11",0)))))</f>
        <v>0</v>
      </c>
      <c r="E3618" s="113">
        <f>IFERROR(IF(Table10[[#This Row],[Year]]&gt;0,$E$1-Table10[[#This Row],[Year]],0),"")</f>
        <v>0</v>
      </c>
      <c r="F3618" s="188"/>
      <c r="G3618" s="188"/>
      <c r="H3618" s="188"/>
    </row>
    <row r="3619" spans="1:8" ht="15" thickBot="1">
      <c r="A3619" s="18">
        <v>4617</v>
      </c>
      <c r="B3619" s="252" t="s">
        <v>3797</v>
      </c>
      <c r="C3619" s="188" t="s">
        <v>17</v>
      </c>
      <c r="D3619" s="113">
        <f>IF(Table10[[#This Row],[Current Age]]&gt;19,"Men's",IF(E3619&gt;15,"U19",IF(E3619&gt;13,"U15",IF(E3619&gt;11,"U13",IF(E3619&gt;0,"U11",0)))))</f>
        <v>0</v>
      </c>
      <c r="E3619" s="113">
        <f>IFERROR(IF(Table10[[#This Row],[Year]]&gt;0,$E$1-Table10[[#This Row],[Year]],0),"")</f>
        <v>0</v>
      </c>
      <c r="F3619" s="188"/>
      <c r="G3619" s="188"/>
      <c r="H3619" s="188"/>
    </row>
    <row r="3620" spans="1:8" ht="15" thickBot="1">
      <c r="A3620" s="178">
        <v>4618</v>
      </c>
      <c r="B3620" s="253" t="s">
        <v>3798</v>
      </c>
      <c r="C3620" s="218" t="s">
        <v>17</v>
      </c>
      <c r="D3620" s="113">
        <f>IF(Table10[[#This Row],[Current Age]]&gt;19,"Men's",IF(E3620&gt;15,"U19",IF(E3620&gt;13,"U15",IF(E3620&gt;11,"U13",IF(E3620&gt;0,"U11",0)))))</f>
        <v>0</v>
      </c>
      <c r="E3620" s="113">
        <f>IFERROR(IF(Table10[[#This Row],[Year]]&gt;0,$E$1-Table10[[#This Row],[Year]],0),"")</f>
        <v>0</v>
      </c>
      <c r="F3620" s="188"/>
      <c r="G3620" s="188"/>
      <c r="H3620" s="188"/>
    </row>
    <row r="3621" spans="1:8">
      <c r="A3621" s="18">
        <v>4619</v>
      </c>
      <c r="B3621" s="189" t="s">
        <v>3799</v>
      </c>
      <c r="C3621" s="188" t="s">
        <v>1360</v>
      </c>
      <c r="D3621" s="113" t="str">
        <f>IF(Table10[[#This Row],[Current Age]]&gt;19,"Men's",IF(E3621&gt;15,"U19",IF(E3621&gt;13,"U15",IF(E3621&gt;11,"U13",IF(E3621&gt;0,"U11",0)))))</f>
        <v>U19</v>
      </c>
      <c r="E3621" s="113">
        <f>IFERROR(IF(Table10[[#This Row],[Year]]&gt;0,$E$1-Table10[[#This Row],[Year]],0),"")</f>
        <v>16</v>
      </c>
      <c r="F3621" s="188">
        <v>2009</v>
      </c>
      <c r="G3621" s="188">
        <v>3</v>
      </c>
      <c r="H3621" s="188">
        <v>9</v>
      </c>
    </row>
    <row r="3622" spans="1:8">
      <c r="A3622" s="178">
        <v>4620</v>
      </c>
      <c r="B3622" s="246" t="s">
        <v>3800</v>
      </c>
      <c r="C3622" s="218" t="s">
        <v>1360</v>
      </c>
      <c r="D3622" s="113" t="str">
        <f>IF(Table10[[#This Row],[Current Age]]&gt;19,"Men's",IF(E3622&gt;15,"U19",IF(E3622&gt;13,"U15",IF(E3622&gt;11,"U13",IF(E3622&gt;0,"U11",0)))))</f>
        <v>Men's</v>
      </c>
      <c r="E3622" s="113">
        <f>IFERROR(IF(Table10[[#This Row],[Year]]&gt;0,$E$1-Table10[[#This Row],[Year]],0),"")</f>
        <v>45</v>
      </c>
      <c r="F3622" s="188">
        <v>1980</v>
      </c>
      <c r="G3622" s="188">
        <v>8</v>
      </c>
      <c r="H3622" s="188">
        <v>8</v>
      </c>
    </row>
    <row r="3623" spans="1:8" ht="15" thickBot="1">
      <c r="A3623" s="18">
        <v>4621</v>
      </c>
      <c r="B3623" s="189" t="s">
        <v>3801</v>
      </c>
      <c r="C3623" s="188" t="s">
        <v>1360</v>
      </c>
      <c r="D3623" s="113" t="str">
        <f>IF(Table10[[#This Row],[Current Age]]&gt;19,"Men's",IF(E3623&gt;15,"U19",IF(E3623&gt;13,"U15",IF(E3623&gt;11,"U13",IF(E3623&gt;0,"U11",0)))))</f>
        <v>Men's</v>
      </c>
      <c r="E3623" s="113">
        <f>IFERROR(IF(Table10[[#This Row],[Year]]&gt;0,$E$1-Table10[[#This Row],[Year]],0),"")</f>
        <v>58</v>
      </c>
      <c r="F3623" s="188">
        <v>1967</v>
      </c>
      <c r="G3623" s="188">
        <v>10</v>
      </c>
      <c r="H3623" s="188">
        <v>17</v>
      </c>
    </row>
    <row r="3624" spans="1:8" ht="15" thickBot="1">
      <c r="A3624" s="178">
        <v>4622</v>
      </c>
      <c r="B3624" s="253" t="s">
        <v>3802</v>
      </c>
      <c r="C3624" s="218" t="s">
        <v>17</v>
      </c>
      <c r="D3624" s="113">
        <f>IF(Table10[[#This Row],[Current Age]]&gt;19,"Men's",IF(E3624&gt;15,"U19",IF(E3624&gt;13,"U15",IF(E3624&gt;11,"U13",IF(E3624&gt;0,"U11",0)))))</f>
        <v>0</v>
      </c>
      <c r="E3624" s="113">
        <f>IFERROR(IF(Table10[[#This Row],[Year]]&gt;0,$E$1-Table10[[#This Row],[Year]],0),"")</f>
        <v>0</v>
      </c>
      <c r="F3624" s="188"/>
      <c r="G3624" s="188"/>
      <c r="H3624" s="188"/>
    </row>
    <row r="3625" spans="1:8">
      <c r="A3625" s="18">
        <v>4623</v>
      </c>
      <c r="B3625" s="186" t="s">
        <v>3803</v>
      </c>
      <c r="C3625" s="17" t="s">
        <v>33</v>
      </c>
      <c r="D3625" s="113">
        <f>IF(Table10[[#This Row],[Current Age]]&gt;19,"Men's",IF(E3625&gt;15,"U19",IF(E3625&gt;13,"U15",IF(E3625&gt;11,"U13",IF(E3625&gt;0,"U11",0)))))</f>
        <v>0</v>
      </c>
      <c r="E3625" s="113">
        <f>IFERROR(IF(Table10[[#This Row],[Year]]&gt;0,$E$1-Table10[[#This Row],[Year]],0),"")</f>
        <v>0</v>
      </c>
    </row>
    <row r="3626" spans="1:8">
      <c r="A3626" s="178">
        <v>4624</v>
      </c>
      <c r="B3626" s="185" t="s">
        <v>3804</v>
      </c>
      <c r="C3626" s="179" t="s">
        <v>33</v>
      </c>
      <c r="D3626" s="113">
        <f>IF(Table10[[#This Row],[Current Age]]&gt;19,"Men's",IF(E3626&gt;15,"U19",IF(E3626&gt;13,"U15",IF(E3626&gt;11,"U13",IF(E3626&gt;0,"U11",0)))))</f>
        <v>0</v>
      </c>
      <c r="E3626" s="113">
        <f>IFERROR(IF(Table10[[#This Row],[Year]]&gt;0,$E$1-Table10[[#This Row],[Year]],0),"")</f>
        <v>0</v>
      </c>
    </row>
    <row r="3627" spans="1:8">
      <c r="A3627" s="18">
        <v>4625</v>
      </c>
      <c r="B3627" s="186" t="s">
        <v>3805</v>
      </c>
      <c r="C3627" s="17" t="s">
        <v>33</v>
      </c>
      <c r="D3627" s="113">
        <f>IF(Table10[[#This Row],[Current Age]]&gt;19,"Men's",IF(E3627&gt;15,"U19",IF(E3627&gt;13,"U15",IF(E3627&gt;11,"U13",IF(E3627&gt;0,"U11",0)))))</f>
        <v>0</v>
      </c>
      <c r="E3627" s="113">
        <f>IFERROR(IF(Table10[[#This Row],[Year]]&gt;0,$E$1-Table10[[#This Row],[Year]],0),"")</f>
        <v>0</v>
      </c>
    </row>
    <row r="3628" spans="1:8">
      <c r="A3628" s="178">
        <v>4626</v>
      </c>
      <c r="B3628" s="185" t="s">
        <v>3806</v>
      </c>
      <c r="C3628" s="179" t="s">
        <v>33</v>
      </c>
      <c r="D3628" s="113">
        <f>IF(Table10[[#This Row],[Current Age]]&gt;19,"Men's",IF(E3628&gt;15,"U19",IF(E3628&gt;13,"U15",IF(E3628&gt;11,"U13",IF(E3628&gt;0,"U11",0)))))</f>
        <v>0</v>
      </c>
      <c r="E3628" s="113">
        <f>IFERROR(IF(Table10[[#This Row],[Year]]&gt;0,$E$1-Table10[[#This Row],[Year]],0),"")</f>
        <v>0</v>
      </c>
    </row>
    <row r="3629" spans="1:8">
      <c r="A3629" s="18">
        <v>4627</v>
      </c>
      <c r="B3629" s="186" t="s">
        <v>3807</v>
      </c>
      <c r="C3629" s="17" t="s">
        <v>33</v>
      </c>
      <c r="D3629" s="113">
        <f>IF(Table10[[#This Row],[Current Age]]&gt;19,"Men's",IF(E3629&gt;15,"U19",IF(E3629&gt;13,"U15",IF(E3629&gt;11,"U13",IF(E3629&gt;0,"U11",0)))))</f>
        <v>0</v>
      </c>
      <c r="E3629" s="113">
        <f>IFERROR(IF(Table10[[#This Row],[Year]]&gt;0,$E$1-Table10[[#This Row],[Year]],0),"")</f>
        <v>0</v>
      </c>
    </row>
    <row r="3630" spans="1:8" ht="15" thickBot="1">
      <c r="A3630" s="178">
        <v>4628</v>
      </c>
      <c r="B3630" s="185" t="s">
        <v>5960</v>
      </c>
      <c r="C3630" s="179" t="s">
        <v>17</v>
      </c>
      <c r="D3630" s="113">
        <f>IF(Table10[[#This Row],[Current Age]]&gt;19,"Men's",IF(E3630&gt;15,"U19",IF(E3630&gt;13,"U15",IF(E3630&gt;11,"U13",IF(E3630&gt;0,"U11",0)))))</f>
        <v>0</v>
      </c>
      <c r="E3630" s="113">
        <f>IFERROR(IF(Table10[[#This Row],[Year]]&gt;0,$E$1-Table10[[#This Row],[Year]],0),"")</f>
        <v>0</v>
      </c>
    </row>
    <row r="3631" spans="1:8" ht="15" thickBot="1">
      <c r="A3631" s="18">
        <v>4629</v>
      </c>
      <c r="B3631" s="251" t="s">
        <v>3808</v>
      </c>
      <c r="C3631" s="17" t="s">
        <v>33</v>
      </c>
      <c r="D3631" s="113">
        <f>IF(Table10[[#This Row],[Current Age]]&gt;19,"Men's",IF(E3631&gt;15,"U19",IF(E3631&gt;13,"U15",IF(E3631&gt;11,"U13",IF(E3631&gt;0,"U11",0)))))</f>
        <v>0</v>
      </c>
      <c r="E3631" s="113">
        <f>IFERROR(IF(Table10[[#This Row],[Year]]&gt;0,$E$1-Table10[[#This Row],[Year]],0),"")</f>
        <v>0</v>
      </c>
    </row>
    <row r="3632" spans="1:8" ht="15" thickBot="1">
      <c r="A3632" s="178">
        <v>4630</v>
      </c>
      <c r="B3632" s="254" t="s">
        <v>3809</v>
      </c>
      <c r="C3632" s="179" t="s">
        <v>33</v>
      </c>
      <c r="D3632" s="113">
        <f>IF(Table10[[#This Row],[Current Age]]&gt;19,"Men's",IF(E3632&gt;15,"U19",IF(E3632&gt;13,"U15",IF(E3632&gt;11,"U13",IF(E3632&gt;0,"U11",0)))))</f>
        <v>0</v>
      </c>
      <c r="E3632" s="113">
        <f>IFERROR(IF(Table10[[#This Row],[Year]]&gt;0,$E$1-Table10[[#This Row],[Year]],0),"")</f>
        <v>0</v>
      </c>
    </row>
    <row r="3633" spans="1:5">
      <c r="A3633" s="18">
        <v>4631</v>
      </c>
      <c r="B3633" s="186" t="s">
        <v>3810</v>
      </c>
      <c r="C3633" s="17" t="s">
        <v>33</v>
      </c>
      <c r="D3633" s="113">
        <f>IF(Table10[[#This Row],[Current Age]]&gt;19,"Men's",IF(E3633&gt;15,"U19",IF(E3633&gt;13,"U15",IF(E3633&gt;11,"U13",IF(E3633&gt;0,"U11",0)))))</f>
        <v>0</v>
      </c>
      <c r="E3633" s="113">
        <f>IFERROR(IF(Table10[[#This Row],[Year]]&gt;0,$E$1-Table10[[#This Row],[Year]],0),"")</f>
        <v>0</v>
      </c>
    </row>
    <row r="3634" spans="1:5">
      <c r="A3634" s="178">
        <v>4632</v>
      </c>
      <c r="B3634" s="185" t="s">
        <v>3811</v>
      </c>
      <c r="C3634" s="179" t="s">
        <v>33</v>
      </c>
      <c r="D3634" s="113">
        <f>IF(Table10[[#This Row],[Current Age]]&gt;19,"Men's",IF(E3634&gt;15,"U19",IF(E3634&gt;13,"U15",IF(E3634&gt;11,"U13",IF(E3634&gt;0,"U11",0)))))</f>
        <v>0</v>
      </c>
      <c r="E3634" s="113">
        <f>IFERROR(IF(Table10[[#This Row],[Year]]&gt;0,$E$1-Table10[[#This Row],[Year]],0),"")</f>
        <v>0</v>
      </c>
    </row>
    <row r="3635" spans="1:5">
      <c r="A3635" s="18">
        <v>4633</v>
      </c>
      <c r="B3635" s="186" t="s">
        <v>3812</v>
      </c>
      <c r="C3635" s="17" t="s">
        <v>101</v>
      </c>
      <c r="D3635" s="113">
        <f>IF(Table10[[#This Row],[Current Age]]&gt;19,"Men's",IF(E3635&gt;15,"U19",IF(E3635&gt;13,"U15",IF(E3635&gt;11,"U13",IF(E3635&gt;0,"U11",0)))))</f>
        <v>0</v>
      </c>
      <c r="E3635" s="113">
        <f>IFERROR(IF(Table10[[#This Row],[Year]]&gt;0,$E$1-Table10[[#This Row],[Year]],0),"")</f>
        <v>0</v>
      </c>
    </row>
    <row r="3636" spans="1:5">
      <c r="A3636" s="178">
        <v>4634</v>
      </c>
      <c r="B3636" s="185" t="s">
        <v>3813</v>
      </c>
      <c r="C3636" s="179" t="s">
        <v>41</v>
      </c>
      <c r="D3636" s="113">
        <f>IF(Table10[[#This Row],[Current Age]]&gt;19,"Men's",IF(E3636&gt;15,"U19",IF(E3636&gt;13,"U15",IF(E3636&gt;11,"U13",IF(E3636&gt;0,"U11",0)))))</f>
        <v>0</v>
      </c>
      <c r="E3636" s="113">
        <f>IFERROR(IF(Table10[[#This Row],[Year]]&gt;0,$E$1-Table10[[#This Row],[Year]],0),"")</f>
        <v>0</v>
      </c>
    </row>
    <row r="3637" spans="1:5">
      <c r="A3637" s="18">
        <v>4635</v>
      </c>
      <c r="B3637" s="186" t="s">
        <v>3814</v>
      </c>
      <c r="C3637" s="17" t="s">
        <v>101</v>
      </c>
      <c r="D3637" s="113">
        <f>IF(Table10[[#This Row],[Current Age]]&gt;19,"Men's",IF(E3637&gt;15,"U19",IF(E3637&gt;13,"U15",IF(E3637&gt;11,"U13",IF(E3637&gt;0,"U11",0)))))</f>
        <v>0</v>
      </c>
      <c r="E3637" s="113">
        <f>IFERROR(IF(Table10[[#This Row],[Year]]&gt;0,$E$1-Table10[[#This Row],[Year]],0),"")</f>
        <v>0</v>
      </c>
    </row>
    <row r="3638" spans="1:5">
      <c r="A3638" s="178">
        <v>4636</v>
      </c>
      <c r="B3638" s="185" t="s">
        <v>3815</v>
      </c>
      <c r="C3638" s="179" t="s">
        <v>101</v>
      </c>
      <c r="D3638" s="113">
        <f>IF(Table10[[#This Row],[Current Age]]&gt;19,"Men's",IF(E3638&gt;15,"U19",IF(E3638&gt;13,"U15",IF(E3638&gt;11,"U13",IF(E3638&gt;0,"U11",0)))))</f>
        <v>0</v>
      </c>
      <c r="E3638" s="113">
        <f>IFERROR(IF(Table10[[#This Row],[Year]]&gt;0,$E$1-Table10[[#This Row],[Year]],0),"")</f>
        <v>0</v>
      </c>
    </row>
    <row r="3639" spans="1:5">
      <c r="A3639" s="18">
        <v>4637</v>
      </c>
      <c r="B3639" s="186" t="s">
        <v>3816</v>
      </c>
      <c r="C3639" s="17" t="s">
        <v>41</v>
      </c>
      <c r="D3639" s="113">
        <f>IF(Table10[[#This Row],[Current Age]]&gt;19,"Men's",IF(E3639&gt;15,"U19",IF(E3639&gt;13,"U15",IF(E3639&gt;11,"U13",IF(E3639&gt;0,"U11",0)))))</f>
        <v>0</v>
      </c>
      <c r="E3639" s="113">
        <f>IFERROR(IF(Table10[[#This Row],[Year]]&gt;0,$E$1-Table10[[#This Row],[Year]],0),"")</f>
        <v>0</v>
      </c>
    </row>
    <row r="3640" spans="1:5">
      <c r="A3640" s="178">
        <v>4638</v>
      </c>
      <c r="B3640" s="185" t="s">
        <v>3817</v>
      </c>
      <c r="C3640" s="179" t="s">
        <v>101</v>
      </c>
      <c r="D3640" s="113">
        <f>IF(Table10[[#This Row],[Current Age]]&gt;19,"Men's",IF(E3640&gt;15,"U19",IF(E3640&gt;13,"U15",IF(E3640&gt;11,"U13",IF(E3640&gt;0,"U11",0)))))</f>
        <v>0</v>
      </c>
      <c r="E3640" s="113">
        <f>IFERROR(IF(Table10[[#This Row],[Year]]&gt;0,$E$1-Table10[[#This Row],[Year]],0),"")</f>
        <v>0</v>
      </c>
    </row>
    <row r="3641" spans="1:5">
      <c r="A3641" s="18">
        <v>4639</v>
      </c>
      <c r="B3641" s="186" t="s">
        <v>3818</v>
      </c>
      <c r="C3641" s="17" t="s">
        <v>101</v>
      </c>
      <c r="D3641" s="113">
        <f>IF(Table10[[#This Row],[Current Age]]&gt;19,"Men's",IF(E3641&gt;15,"U19",IF(E3641&gt;13,"U15",IF(E3641&gt;11,"U13",IF(E3641&gt;0,"U11",0)))))</f>
        <v>0</v>
      </c>
      <c r="E3641" s="113">
        <f>IFERROR(IF(Table10[[#This Row],[Year]]&gt;0,$E$1-Table10[[#This Row],[Year]],0),"")</f>
        <v>0</v>
      </c>
    </row>
    <row r="3642" spans="1:5">
      <c r="A3642" s="178">
        <v>4640</v>
      </c>
      <c r="B3642" s="185" t="s">
        <v>3819</v>
      </c>
      <c r="C3642" s="179" t="s">
        <v>101</v>
      </c>
      <c r="D3642" s="113">
        <f>IF(Table10[[#This Row],[Current Age]]&gt;19,"Men's",IF(E3642&gt;15,"U19",IF(E3642&gt;13,"U15",IF(E3642&gt;11,"U13",IF(E3642&gt;0,"U11",0)))))</f>
        <v>0</v>
      </c>
      <c r="E3642" s="113">
        <f>IFERROR(IF(Table10[[#This Row],[Year]]&gt;0,$E$1-Table10[[#This Row],[Year]],0),"")</f>
        <v>0</v>
      </c>
    </row>
    <row r="3643" spans="1:5">
      <c r="A3643" s="18">
        <v>4641</v>
      </c>
      <c r="B3643" s="186" t="s">
        <v>3820</v>
      </c>
      <c r="C3643" s="17" t="s">
        <v>101</v>
      </c>
      <c r="D3643" s="113">
        <f>IF(Table10[[#This Row],[Current Age]]&gt;19,"Men's",IF(E3643&gt;15,"U19",IF(E3643&gt;13,"U15",IF(E3643&gt;11,"U13",IF(E3643&gt;0,"U11",0)))))</f>
        <v>0</v>
      </c>
      <c r="E3643" s="113">
        <f>IFERROR(IF(Table10[[#This Row],[Year]]&gt;0,$E$1-Table10[[#This Row],[Year]],0),"")</f>
        <v>0</v>
      </c>
    </row>
    <row r="3644" spans="1:5">
      <c r="A3644" s="178">
        <v>4642</v>
      </c>
      <c r="B3644" s="185" t="s">
        <v>3821</v>
      </c>
      <c r="C3644" s="179" t="s">
        <v>101</v>
      </c>
      <c r="D3644" s="113">
        <f>IF(Table10[[#This Row],[Current Age]]&gt;19,"Men's",IF(E3644&gt;15,"U19",IF(E3644&gt;13,"U15",IF(E3644&gt;11,"U13",IF(E3644&gt;0,"U11",0)))))</f>
        <v>0</v>
      </c>
      <c r="E3644" s="113">
        <f>IFERROR(IF(Table10[[#This Row],[Year]]&gt;0,$E$1-Table10[[#This Row],[Year]],0),"")</f>
        <v>0</v>
      </c>
    </row>
    <row r="3645" spans="1:5">
      <c r="A3645" s="18">
        <v>4643</v>
      </c>
      <c r="B3645" s="186" t="s">
        <v>3822</v>
      </c>
      <c r="C3645" s="17" t="s">
        <v>112</v>
      </c>
      <c r="D3645" s="113">
        <f>IF(Table10[[#This Row],[Current Age]]&gt;19,"Men's",IF(E3645&gt;15,"U19",IF(E3645&gt;13,"U15",IF(E3645&gt;11,"U13",IF(E3645&gt;0,"U11",0)))))</f>
        <v>0</v>
      </c>
      <c r="E3645" s="113">
        <f>IFERROR(IF(Table10[[#This Row],[Year]]&gt;0,$E$1-Table10[[#This Row],[Year]],0),"")</f>
        <v>0</v>
      </c>
    </row>
    <row r="3646" spans="1:5">
      <c r="A3646" s="178">
        <v>4644</v>
      </c>
      <c r="B3646" s="185" t="s">
        <v>3823</v>
      </c>
      <c r="C3646" s="179" t="s">
        <v>101</v>
      </c>
      <c r="D3646" s="113">
        <f>IF(Table10[[#This Row],[Current Age]]&gt;19,"Men's",IF(E3646&gt;15,"U19",IF(E3646&gt;13,"U15",IF(E3646&gt;11,"U13",IF(E3646&gt;0,"U11",0)))))</f>
        <v>0</v>
      </c>
      <c r="E3646" s="113">
        <f>IFERROR(IF(Table10[[#This Row],[Year]]&gt;0,$E$1-Table10[[#This Row],[Year]],0),"")</f>
        <v>0</v>
      </c>
    </row>
    <row r="3647" spans="1:5">
      <c r="A3647" s="18">
        <v>4645</v>
      </c>
      <c r="B3647" s="186" t="s">
        <v>3824</v>
      </c>
      <c r="C3647" s="17" t="s">
        <v>101</v>
      </c>
      <c r="D3647" s="113">
        <f>IF(Table10[[#This Row],[Current Age]]&gt;19,"Men's",IF(E3647&gt;15,"U19",IF(E3647&gt;13,"U15",IF(E3647&gt;11,"U13",IF(E3647&gt;0,"U11",0)))))</f>
        <v>0</v>
      </c>
      <c r="E3647" s="113">
        <f>IFERROR(IF(Table10[[#This Row],[Year]]&gt;0,$E$1-Table10[[#This Row],[Year]],0),"")</f>
        <v>0</v>
      </c>
    </row>
    <row r="3648" spans="1:5">
      <c r="A3648" s="178">
        <v>4646</v>
      </c>
      <c r="B3648" s="185" t="s">
        <v>3825</v>
      </c>
      <c r="C3648" s="179" t="s">
        <v>101</v>
      </c>
      <c r="D3648" s="113">
        <f>IF(Table10[[#This Row],[Current Age]]&gt;19,"Men's",IF(E3648&gt;15,"U19",IF(E3648&gt;13,"U15",IF(E3648&gt;11,"U13",IF(E3648&gt;0,"U11",0)))))</f>
        <v>0</v>
      </c>
      <c r="E3648" s="113">
        <f>IFERROR(IF(Table10[[#This Row],[Year]]&gt;0,$E$1-Table10[[#This Row],[Year]],0),"")</f>
        <v>0</v>
      </c>
    </row>
    <row r="3649" spans="1:5">
      <c r="A3649" s="18">
        <v>4647</v>
      </c>
      <c r="B3649" s="186" t="s">
        <v>3826</v>
      </c>
      <c r="C3649" s="17" t="s">
        <v>101</v>
      </c>
      <c r="D3649" s="113">
        <f>IF(Table10[[#This Row],[Current Age]]&gt;19,"Men's",IF(E3649&gt;15,"U19",IF(E3649&gt;13,"U15",IF(E3649&gt;11,"U13",IF(E3649&gt;0,"U11",0)))))</f>
        <v>0</v>
      </c>
      <c r="E3649" s="113">
        <f>IFERROR(IF(Table10[[#This Row],[Year]]&gt;0,$E$1-Table10[[#This Row],[Year]],0),"")</f>
        <v>0</v>
      </c>
    </row>
    <row r="3650" spans="1:5">
      <c r="A3650" s="178">
        <v>4648</v>
      </c>
      <c r="B3650" s="185" t="s">
        <v>3827</v>
      </c>
      <c r="C3650" s="179" t="s">
        <v>145</v>
      </c>
      <c r="D3650" s="113">
        <f>IF(Table10[[#This Row],[Current Age]]&gt;19,"Men's",IF(E3650&gt;15,"U19",IF(E3650&gt;13,"U15",IF(E3650&gt;11,"U13",IF(E3650&gt;0,"U11",0)))))</f>
        <v>0</v>
      </c>
      <c r="E3650" s="113">
        <f>IFERROR(IF(Table10[[#This Row],[Year]]&gt;0,$E$1-Table10[[#This Row],[Year]],0),"")</f>
        <v>0</v>
      </c>
    </row>
    <row r="3651" spans="1:5">
      <c r="A3651" s="18">
        <v>4649</v>
      </c>
      <c r="B3651" s="186" t="s">
        <v>3828</v>
      </c>
      <c r="C3651" s="17" t="s">
        <v>101</v>
      </c>
      <c r="D3651" s="113">
        <f>IF(Table10[[#This Row],[Current Age]]&gt;19,"Men's",IF(E3651&gt;15,"U19",IF(E3651&gt;13,"U15",IF(E3651&gt;11,"U13",IF(E3651&gt;0,"U11",0)))))</f>
        <v>0</v>
      </c>
      <c r="E3651" s="113">
        <f>IFERROR(IF(Table10[[#This Row],[Year]]&gt;0,$E$1-Table10[[#This Row],[Year]],0),"")</f>
        <v>0</v>
      </c>
    </row>
    <row r="3652" spans="1:5">
      <c r="A3652" s="178">
        <v>4650</v>
      </c>
      <c r="B3652" s="185" t="s">
        <v>3829</v>
      </c>
      <c r="C3652" s="179" t="s">
        <v>41</v>
      </c>
      <c r="D3652" s="113">
        <f>IF(Table10[[#This Row],[Current Age]]&gt;19,"Men's",IF(E3652&gt;15,"U19",IF(E3652&gt;13,"U15",IF(E3652&gt;11,"U13",IF(E3652&gt;0,"U11",0)))))</f>
        <v>0</v>
      </c>
      <c r="E3652" s="113">
        <f>IFERROR(IF(Table10[[#This Row],[Year]]&gt;0,$E$1-Table10[[#This Row],[Year]],0),"")</f>
        <v>0</v>
      </c>
    </row>
    <row r="3653" spans="1:5">
      <c r="A3653" s="18">
        <v>4651</v>
      </c>
      <c r="B3653" s="186" t="s">
        <v>3830</v>
      </c>
      <c r="C3653" s="17" t="s">
        <v>101</v>
      </c>
      <c r="D3653" s="113">
        <f>IF(Table10[[#This Row],[Current Age]]&gt;19,"Men's",IF(E3653&gt;15,"U19",IF(E3653&gt;13,"U15",IF(E3653&gt;11,"U13",IF(E3653&gt;0,"U11",0)))))</f>
        <v>0</v>
      </c>
      <c r="E3653" s="113">
        <f>IFERROR(IF(Table10[[#This Row],[Year]]&gt;0,$E$1-Table10[[#This Row],[Year]],0),"")</f>
        <v>0</v>
      </c>
    </row>
    <row r="3654" spans="1:5">
      <c r="A3654" s="178">
        <v>4652</v>
      </c>
      <c r="B3654" s="185" t="s">
        <v>3831</v>
      </c>
      <c r="C3654" s="179" t="s">
        <v>3832</v>
      </c>
      <c r="D3654" s="113">
        <f>IF(Table10[[#This Row],[Current Age]]&gt;19,"Men's",IF(E3654&gt;15,"U19",IF(E3654&gt;13,"U15",IF(E3654&gt;11,"U13",IF(E3654&gt;0,"U11",0)))))</f>
        <v>0</v>
      </c>
      <c r="E3654" s="113">
        <f>IFERROR(IF(Table10[[#This Row],[Year]]&gt;0,$E$1-Table10[[#This Row],[Year]],0),"")</f>
        <v>0</v>
      </c>
    </row>
    <row r="3655" spans="1:5">
      <c r="A3655" s="18">
        <v>4653</v>
      </c>
      <c r="B3655" s="186" t="s">
        <v>3833</v>
      </c>
      <c r="C3655" s="17" t="s">
        <v>101</v>
      </c>
      <c r="D3655" s="113">
        <f>IF(Table10[[#This Row],[Current Age]]&gt;19,"Men's",IF(E3655&gt;15,"U19",IF(E3655&gt;13,"U15",IF(E3655&gt;11,"U13",IF(E3655&gt;0,"U11",0)))))</f>
        <v>0</v>
      </c>
      <c r="E3655" s="113">
        <f>IFERROR(IF(Table10[[#This Row],[Year]]&gt;0,$E$1-Table10[[#This Row],[Year]],0),"")</f>
        <v>0</v>
      </c>
    </row>
    <row r="3656" spans="1:5">
      <c r="A3656" s="178">
        <v>4654</v>
      </c>
      <c r="B3656" s="185" t="s">
        <v>3834</v>
      </c>
      <c r="C3656" s="179" t="s">
        <v>101</v>
      </c>
      <c r="D3656" s="113">
        <f>IF(Table10[[#This Row],[Current Age]]&gt;19,"Men's",IF(E3656&gt;15,"U19",IF(E3656&gt;13,"U15",IF(E3656&gt;11,"U13",IF(E3656&gt;0,"U11",0)))))</f>
        <v>0</v>
      </c>
      <c r="E3656" s="113">
        <f>IFERROR(IF(Table10[[#This Row],[Year]]&gt;0,$E$1-Table10[[#This Row],[Year]],0),"")</f>
        <v>0</v>
      </c>
    </row>
    <row r="3657" spans="1:5">
      <c r="A3657" s="18">
        <v>4655</v>
      </c>
      <c r="B3657" s="186" t="s">
        <v>3835</v>
      </c>
      <c r="C3657" s="17" t="s">
        <v>101</v>
      </c>
      <c r="D3657" s="113">
        <f>IF(Table10[[#This Row],[Current Age]]&gt;19,"Men's",IF(E3657&gt;15,"U19",IF(E3657&gt;13,"U15",IF(E3657&gt;11,"U13",IF(E3657&gt;0,"U11",0)))))</f>
        <v>0</v>
      </c>
      <c r="E3657" s="113">
        <f>IFERROR(IF(Table10[[#This Row],[Year]]&gt;0,$E$1-Table10[[#This Row],[Year]],0),"")</f>
        <v>0</v>
      </c>
    </row>
    <row r="3658" spans="1:5">
      <c r="A3658" s="178">
        <v>4656</v>
      </c>
      <c r="B3658" s="185" t="s">
        <v>3836</v>
      </c>
      <c r="C3658" s="179" t="s">
        <v>41</v>
      </c>
      <c r="D3658" s="113">
        <f>IF(Table10[[#This Row],[Current Age]]&gt;19,"Men's",IF(E3658&gt;15,"U19",IF(E3658&gt;13,"U15",IF(E3658&gt;11,"U13",IF(E3658&gt;0,"U11",0)))))</f>
        <v>0</v>
      </c>
      <c r="E3658" s="113">
        <f>IFERROR(IF(Table10[[#This Row],[Year]]&gt;0,$E$1-Table10[[#This Row],[Year]],0),"")</f>
        <v>0</v>
      </c>
    </row>
    <row r="3659" spans="1:5">
      <c r="A3659" s="18">
        <v>4657</v>
      </c>
      <c r="B3659" s="186" t="s">
        <v>3837</v>
      </c>
      <c r="C3659" s="17" t="s">
        <v>101</v>
      </c>
      <c r="D3659" s="113">
        <f>IF(Table10[[#This Row],[Current Age]]&gt;19,"Men's",IF(E3659&gt;15,"U19",IF(E3659&gt;13,"U15",IF(E3659&gt;11,"U13",IF(E3659&gt;0,"U11",0)))))</f>
        <v>0</v>
      </c>
      <c r="E3659" s="113">
        <f>IFERROR(IF(Table10[[#This Row],[Year]]&gt;0,$E$1-Table10[[#This Row],[Year]],0),"")</f>
        <v>0</v>
      </c>
    </row>
    <row r="3660" spans="1:5">
      <c r="A3660" s="178">
        <v>4658</v>
      </c>
      <c r="B3660" s="185" t="s">
        <v>3838</v>
      </c>
      <c r="C3660" s="179" t="s">
        <v>145</v>
      </c>
      <c r="D3660" s="113">
        <f>IF(Table10[[#This Row],[Current Age]]&gt;19,"Men's",IF(E3660&gt;15,"U19",IF(E3660&gt;13,"U15",IF(E3660&gt;11,"U13",IF(E3660&gt;0,"U11",0)))))</f>
        <v>0</v>
      </c>
      <c r="E3660" s="113">
        <f>IFERROR(IF(Table10[[#This Row],[Year]]&gt;0,$E$1-Table10[[#This Row],[Year]],0),"")</f>
        <v>0</v>
      </c>
    </row>
    <row r="3661" spans="1:5">
      <c r="A3661" s="18">
        <v>4659</v>
      </c>
      <c r="B3661" s="186" t="s">
        <v>3839</v>
      </c>
      <c r="C3661" s="17" t="s">
        <v>3209</v>
      </c>
      <c r="D3661" s="113">
        <f>IF(Table10[[#This Row],[Current Age]]&gt;19,"Men's",IF(E3661&gt;15,"U19",IF(E3661&gt;13,"U15",IF(E3661&gt;11,"U13",IF(E3661&gt;0,"U11",0)))))</f>
        <v>0</v>
      </c>
      <c r="E3661" s="113">
        <f>IFERROR(IF(Table10[[#This Row],[Year]]&gt;0,$E$1-Table10[[#This Row],[Year]],0),"")</f>
        <v>0</v>
      </c>
    </row>
    <row r="3662" spans="1:5">
      <c r="A3662" s="178">
        <v>4660</v>
      </c>
      <c r="B3662" s="185" t="s">
        <v>3840</v>
      </c>
      <c r="C3662" s="179" t="s">
        <v>145</v>
      </c>
      <c r="D3662" s="113">
        <f>IF(Table10[[#This Row],[Current Age]]&gt;19,"Men's",IF(E3662&gt;15,"U19",IF(E3662&gt;13,"U15",IF(E3662&gt;11,"U13",IF(E3662&gt;0,"U11",0)))))</f>
        <v>0</v>
      </c>
      <c r="E3662" s="113">
        <f>IFERROR(IF(Table10[[#This Row],[Year]]&gt;0,$E$1-Table10[[#This Row],[Year]],0),"")</f>
        <v>0</v>
      </c>
    </row>
    <row r="3663" spans="1:5">
      <c r="A3663" s="18">
        <v>4661</v>
      </c>
      <c r="B3663" s="186" t="s">
        <v>3841</v>
      </c>
      <c r="C3663" s="17" t="s">
        <v>101</v>
      </c>
      <c r="D3663" s="113">
        <f>IF(Table10[[#This Row],[Current Age]]&gt;19,"Men's",IF(E3663&gt;15,"U19",IF(E3663&gt;13,"U15",IF(E3663&gt;11,"U13",IF(E3663&gt;0,"U11",0)))))</f>
        <v>0</v>
      </c>
      <c r="E3663" s="113">
        <f>IFERROR(IF(Table10[[#This Row],[Year]]&gt;0,$E$1-Table10[[#This Row],[Year]],0),"")</f>
        <v>0</v>
      </c>
    </row>
    <row r="3664" spans="1:5">
      <c r="A3664" s="178">
        <v>4662</v>
      </c>
      <c r="B3664" s="185" t="s">
        <v>3842</v>
      </c>
      <c r="C3664" s="179" t="s">
        <v>101</v>
      </c>
      <c r="D3664" s="113">
        <f>IF(Table10[[#This Row],[Current Age]]&gt;19,"Men's",IF(E3664&gt;15,"U19",IF(E3664&gt;13,"U15",IF(E3664&gt;11,"U13",IF(E3664&gt;0,"U11",0)))))</f>
        <v>0</v>
      </c>
      <c r="E3664" s="113">
        <f>IFERROR(IF(Table10[[#This Row],[Year]]&gt;0,$E$1-Table10[[#This Row],[Year]],0),"")</f>
        <v>0</v>
      </c>
    </row>
    <row r="3665" spans="1:5">
      <c r="A3665" s="18">
        <v>4663</v>
      </c>
      <c r="B3665" s="186" t="s">
        <v>3843</v>
      </c>
      <c r="C3665" s="17" t="s">
        <v>101</v>
      </c>
      <c r="D3665" s="113">
        <f>IF(Table10[[#This Row],[Current Age]]&gt;19,"Men's",IF(E3665&gt;15,"U19",IF(E3665&gt;13,"U15",IF(E3665&gt;11,"U13",IF(E3665&gt;0,"U11",0)))))</f>
        <v>0</v>
      </c>
      <c r="E3665" s="113">
        <f>IFERROR(IF(Table10[[#This Row],[Year]]&gt;0,$E$1-Table10[[#This Row],[Year]],0),"")</f>
        <v>0</v>
      </c>
    </row>
    <row r="3666" spans="1:5">
      <c r="A3666" s="178">
        <v>4664</v>
      </c>
      <c r="B3666" s="185" t="s">
        <v>3844</v>
      </c>
      <c r="C3666" s="179" t="s">
        <v>101</v>
      </c>
      <c r="D3666" s="113">
        <f>IF(Table10[[#This Row],[Current Age]]&gt;19,"Men's",IF(E3666&gt;15,"U19",IF(E3666&gt;13,"U15",IF(E3666&gt;11,"U13",IF(E3666&gt;0,"U11",0)))))</f>
        <v>0</v>
      </c>
      <c r="E3666" s="113">
        <f>IFERROR(IF(Table10[[#This Row],[Year]]&gt;0,$E$1-Table10[[#This Row],[Year]],0),"")</f>
        <v>0</v>
      </c>
    </row>
    <row r="3667" spans="1:5">
      <c r="A3667" s="18">
        <v>4665</v>
      </c>
      <c r="B3667" s="186" t="s">
        <v>3845</v>
      </c>
      <c r="C3667" s="17" t="s">
        <v>101</v>
      </c>
      <c r="D3667" s="113">
        <f>IF(Table10[[#This Row],[Current Age]]&gt;19,"Men's",IF(E3667&gt;15,"U19",IF(E3667&gt;13,"U15",IF(E3667&gt;11,"U13",IF(E3667&gt;0,"U11",0)))))</f>
        <v>0</v>
      </c>
      <c r="E3667" s="113">
        <f>IFERROR(IF(Table10[[#This Row],[Year]]&gt;0,$E$1-Table10[[#This Row],[Year]],0),"")</f>
        <v>0</v>
      </c>
    </row>
    <row r="3668" spans="1:5">
      <c r="A3668" s="178">
        <v>4666</v>
      </c>
      <c r="B3668" s="185" t="s">
        <v>3846</v>
      </c>
      <c r="C3668" s="179" t="s">
        <v>101</v>
      </c>
      <c r="D3668" s="113">
        <f>IF(Table10[[#This Row],[Current Age]]&gt;19,"Men's",IF(E3668&gt;15,"U19",IF(E3668&gt;13,"U15",IF(E3668&gt;11,"U13",IF(E3668&gt;0,"U11",0)))))</f>
        <v>0</v>
      </c>
      <c r="E3668" s="113">
        <f>IFERROR(IF(Table10[[#This Row],[Year]]&gt;0,$E$1-Table10[[#This Row],[Year]],0),"")</f>
        <v>0</v>
      </c>
    </row>
    <row r="3669" spans="1:5">
      <c r="A3669" s="18">
        <v>4667</v>
      </c>
      <c r="B3669" s="186" t="s">
        <v>3847</v>
      </c>
      <c r="C3669" s="17" t="s">
        <v>145</v>
      </c>
      <c r="D3669" s="113">
        <f>IF(Table10[[#This Row],[Current Age]]&gt;19,"Men's",IF(E3669&gt;15,"U19",IF(E3669&gt;13,"U15",IF(E3669&gt;11,"U13",IF(E3669&gt;0,"U11",0)))))</f>
        <v>0</v>
      </c>
      <c r="E3669" s="113">
        <f>IFERROR(IF(Table10[[#This Row],[Year]]&gt;0,$E$1-Table10[[#This Row],[Year]],0),"")</f>
        <v>0</v>
      </c>
    </row>
    <row r="3670" spans="1:5">
      <c r="A3670" s="178">
        <v>4668</v>
      </c>
      <c r="B3670" s="185" t="s">
        <v>3848</v>
      </c>
      <c r="C3670" s="179" t="s">
        <v>112</v>
      </c>
      <c r="D3670" s="113">
        <f>IF(Table10[[#This Row],[Current Age]]&gt;19,"Men's",IF(E3670&gt;15,"U19",IF(E3670&gt;13,"U15",IF(E3670&gt;11,"U13",IF(E3670&gt;0,"U11",0)))))</f>
        <v>0</v>
      </c>
      <c r="E3670" s="113">
        <f>IFERROR(IF(Table10[[#This Row],[Year]]&gt;0,$E$1-Table10[[#This Row],[Year]],0),"")</f>
        <v>0</v>
      </c>
    </row>
    <row r="3671" spans="1:5">
      <c r="A3671" s="18">
        <v>4669</v>
      </c>
      <c r="B3671" s="186" t="s">
        <v>3849</v>
      </c>
      <c r="C3671" s="17" t="s">
        <v>101</v>
      </c>
      <c r="D3671" s="113">
        <f>IF(Table10[[#This Row],[Current Age]]&gt;19,"Men's",IF(E3671&gt;15,"U19",IF(E3671&gt;13,"U15",IF(E3671&gt;11,"U13",IF(E3671&gt;0,"U11",0)))))</f>
        <v>0</v>
      </c>
      <c r="E3671" s="113">
        <f>IFERROR(IF(Table10[[#This Row],[Year]]&gt;0,$E$1-Table10[[#This Row],[Year]],0),"")</f>
        <v>0</v>
      </c>
    </row>
    <row r="3672" spans="1:5">
      <c r="A3672" s="178">
        <v>4670</v>
      </c>
      <c r="B3672" s="185" t="s">
        <v>3850</v>
      </c>
      <c r="C3672" s="179" t="s">
        <v>101</v>
      </c>
      <c r="D3672" s="113">
        <f>IF(Table10[[#This Row],[Current Age]]&gt;19,"Men's",IF(E3672&gt;15,"U19",IF(E3672&gt;13,"U15",IF(E3672&gt;11,"U13",IF(E3672&gt;0,"U11",0)))))</f>
        <v>0</v>
      </c>
      <c r="E3672" s="113">
        <f>IFERROR(IF(Table10[[#This Row],[Year]]&gt;0,$E$1-Table10[[#This Row],[Year]],0),"")</f>
        <v>0</v>
      </c>
    </row>
    <row r="3673" spans="1:5">
      <c r="A3673" s="18">
        <v>4671</v>
      </c>
      <c r="B3673" s="186" t="s">
        <v>3851</v>
      </c>
      <c r="C3673" s="17" t="s">
        <v>101</v>
      </c>
      <c r="D3673" s="113">
        <f>IF(Table10[[#This Row],[Current Age]]&gt;19,"Men's",IF(E3673&gt;15,"U19",IF(E3673&gt;13,"U15",IF(E3673&gt;11,"U13",IF(E3673&gt;0,"U11",0)))))</f>
        <v>0</v>
      </c>
      <c r="E3673" s="113">
        <f>IFERROR(IF(Table10[[#This Row],[Year]]&gt;0,$E$1-Table10[[#This Row],[Year]],0),"")</f>
        <v>0</v>
      </c>
    </row>
    <row r="3674" spans="1:5">
      <c r="A3674" s="178">
        <v>4672</v>
      </c>
      <c r="B3674" s="185" t="s">
        <v>3852</v>
      </c>
      <c r="C3674" s="179" t="s">
        <v>101</v>
      </c>
      <c r="D3674" s="113">
        <f>IF(Table10[[#This Row],[Current Age]]&gt;19,"Men's",IF(E3674&gt;15,"U19",IF(E3674&gt;13,"U15",IF(E3674&gt;11,"U13",IF(E3674&gt;0,"U11",0)))))</f>
        <v>0</v>
      </c>
      <c r="E3674" s="113">
        <f>IFERROR(IF(Table10[[#This Row],[Year]]&gt;0,$E$1-Table10[[#This Row],[Year]],0),"")</f>
        <v>0</v>
      </c>
    </row>
    <row r="3675" spans="1:5">
      <c r="A3675" s="18">
        <v>4673</v>
      </c>
      <c r="B3675" s="186" t="s">
        <v>3853</v>
      </c>
      <c r="C3675" s="17" t="s">
        <v>101</v>
      </c>
      <c r="D3675" s="113">
        <f>IF(Table10[[#This Row],[Current Age]]&gt;19,"Men's",IF(E3675&gt;15,"U19",IF(E3675&gt;13,"U15",IF(E3675&gt;11,"U13",IF(E3675&gt;0,"U11",0)))))</f>
        <v>0</v>
      </c>
      <c r="E3675" s="113">
        <f>IFERROR(IF(Table10[[#This Row],[Year]]&gt;0,$E$1-Table10[[#This Row],[Year]],0),"")</f>
        <v>0</v>
      </c>
    </row>
    <row r="3676" spans="1:5">
      <c r="A3676" s="178">
        <v>4674</v>
      </c>
      <c r="B3676" s="185" t="s">
        <v>3854</v>
      </c>
      <c r="C3676" s="179" t="s">
        <v>101</v>
      </c>
      <c r="D3676" s="113">
        <f>IF(Table10[[#This Row],[Current Age]]&gt;19,"Men's",IF(E3676&gt;15,"U19",IF(E3676&gt;13,"U15",IF(E3676&gt;11,"U13",IF(E3676&gt;0,"U11",0)))))</f>
        <v>0</v>
      </c>
      <c r="E3676" s="113">
        <f>IFERROR(IF(Table10[[#This Row],[Year]]&gt;0,$E$1-Table10[[#This Row],[Year]],0),"")</f>
        <v>0</v>
      </c>
    </row>
    <row r="3677" spans="1:5">
      <c r="A3677" s="18">
        <v>4675</v>
      </c>
      <c r="B3677" s="186" t="s">
        <v>3855</v>
      </c>
      <c r="C3677" s="17" t="s">
        <v>101</v>
      </c>
      <c r="D3677" s="113">
        <f>IF(Table10[[#This Row],[Current Age]]&gt;19,"Men's",IF(E3677&gt;15,"U19",IF(E3677&gt;13,"U15",IF(E3677&gt;11,"U13",IF(E3677&gt;0,"U11",0)))))</f>
        <v>0</v>
      </c>
      <c r="E3677" s="113">
        <f>IFERROR(IF(Table10[[#This Row],[Year]]&gt;0,$E$1-Table10[[#This Row],[Year]],0),"")</f>
        <v>0</v>
      </c>
    </row>
    <row r="3678" spans="1:5">
      <c r="A3678" s="178">
        <v>4676</v>
      </c>
      <c r="B3678" s="185" t="s">
        <v>3856</v>
      </c>
      <c r="C3678" s="179" t="s">
        <v>112</v>
      </c>
      <c r="D3678" s="113">
        <f>IF(Table10[[#This Row],[Current Age]]&gt;19,"Men's",IF(E3678&gt;15,"U19",IF(E3678&gt;13,"U15",IF(E3678&gt;11,"U13",IF(E3678&gt;0,"U11",0)))))</f>
        <v>0</v>
      </c>
      <c r="E3678" s="113">
        <f>IFERROR(IF(Table10[[#This Row],[Year]]&gt;0,$E$1-Table10[[#This Row],[Year]],0),"")</f>
        <v>0</v>
      </c>
    </row>
    <row r="3679" spans="1:5">
      <c r="A3679" s="18">
        <v>4677</v>
      </c>
      <c r="B3679" s="186" t="s">
        <v>3857</v>
      </c>
      <c r="C3679" s="17" t="s">
        <v>112</v>
      </c>
      <c r="D3679" s="113">
        <f>IF(Table10[[#This Row],[Current Age]]&gt;19,"Men's",IF(E3679&gt;15,"U19",IF(E3679&gt;13,"U15",IF(E3679&gt;11,"U13",IF(E3679&gt;0,"U11",0)))))</f>
        <v>0</v>
      </c>
      <c r="E3679" s="113">
        <f>IFERROR(IF(Table10[[#This Row],[Year]]&gt;0,$E$1-Table10[[#This Row],[Year]],0),"")</f>
        <v>0</v>
      </c>
    </row>
    <row r="3680" spans="1:5">
      <c r="A3680" s="178">
        <v>4678</v>
      </c>
      <c r="B3680" s="185" t="s">
        <v>3858</v>
      </c>
      <c r="C3680" s="179" t="s">
        <v>112</v>
      </c>
      <c r="D3680" s="113">
        <f>IF(Table10[[#This Row],[Current Age]]&gt;19,"Men's",IF(E3680&gt;15,"U19",IF(E3680&gt;13,"U15",IF(E3680&gt;11,"U13",IF(E3680&gt;0,"U11",0)))))</f>
        <v>0</v>
      </c>
      <c r="E3680" s="113">
        <f>IFERROR(IF(Table10[[#This Row],[Year]]&gt;0,$E$1-Table10[[#This Row],[Year]],0),"")</f>
        <v>0</v>
      </c>
    </row>
    <row r="3681" spans="1:8">
      <c r="A3681" s="18">
        <v>4679</v>
      </c>
      <c r="B3681" s="186" t="s">
        <v>3859</v>
      </c>
      <c r="C3681" s="17" t="s">
        <v>112</v>
      </c>
      <c r="D3681" s="113">
        <f>IF(Table10[[#This Row],[Current Age]]&gt;19,"Men's",IF(E3681&gt;15,"U19",IF(E3681&gt;13,"U15",IF(E3681&gt;11,"U13",IF(E3681&gt;0,"U11",0)))))</f>
        <v>0</v>
      </c>
      <c r="E3681" s="113">
        <f>IFERROR(IF(Table10[[#This Row],[Year]]&gt;0,$E$1-Table10[[#This Row],[Year]],0),"")</f>
        <v>0</v>
      </c>
    </row>
    <row r="3682" spans="1:8">
      <c r="A3682" s="178">
        <v>4680</v>
      </c>
      <c r="B3682" s="185" t="s">
        <v>3860</v>
      </c>
      <c r="C3682" s="179" t="s">
        <v>112</v>
      </c>
      <c r="D3682" s="113">
        <f>IF(Table10[[#This Row],[Current Age]]&gt;19,"Men's",IF(E3682&gt;15,"U19",IF(E3682&gt;13,"U15",IF(E3682&gt;11,"U13",IF(E3682&gt;0,"U11",0)))))</f>
        <v>0</v>
      </c>
      <c r="E3682" s="113">
        <f>IFERROR(IF(Table10[[#This Row],[Year]]&gt;0,$E$1-Table10[[#This Row],[Year]],0),"")</f>
        <v>0</v>
      </c>
    </row>
    <row r="3683" spans="1:8">
      <c r="A3683" s="18">
        <v>4681</v>
      </c>
      <c r="B3683" s="186" t="s">
        <v>3861</v>
      </c>
      <c r="C3683" s="17" t="s">
        <v>112</v>
      </c>
      <c r="D3683" s="113">
        <f>IF(Table10[[#This Row],[Current Age]]&gt;19,"Men's",IF(E3683&gt;15,"U19",IF(E3683&gt;13,"U15",IF(E3683&gt;11,"U13",IF(E3683&gt;0,"U11",0)))))</f>
        <v>0</v>
      </c>
      <c r="E3683" s="113">
        <f>IFERROR(IF(Table10[[#This Row],[Year]]&gt;0,$E$1-Table10[[#This Row],[Year]],0),"")</f>
        <v>0</v>
      </c>
    </row>
    <row r="3684" spans="1:8">
      <c r="A3684" s="178">
        <v>4682</v>
      </c>
      <c r="B3684" s="185" t="s">
        <v>3862</v>
      </c>
      <c r="C3684" s="179" t="s">
        <v>112</v>
      </c>
      <c r="D3684" s="113">
        <f>IF(Table10[[#This Row],[Current Age]]&gt;19,"Men's",IF(E3684&gt;15,"U19",IF(E3684&gt;13,"U15",IF(E3684&gt;11,"U13",IF(E3684&gt;0,"U11",0)))))</f>
        <v>0</v>
      </c>
      <c r="E3684" s="113">
        <f>IFERROR(IF(Table10[[#This Row],[Year]]&gt;0,$E$1-Table10[[#This Row],[Year]],0),"")</f>
        <v>0</v>
      </c>
    </row>
    <row r="3685" spans="1:8">
      <c r="A3685" s="18">
        <v>4683</v>
      </c>
      <c r="B3685" s="186" t="s">
        <v>3863</v>
      </c>
      <c r="C3685" s="17" t="s">
        <v>112</v>
      </c>
      <c r="D3685" s="113">
        <f>IF(Table10[[#This Row],[Current Age]]&gt;19,"Men's",IF(E3685&gt;15,"U19",IF(E3685&gt;13,"U15",IF(E3685&gt;11,"U13",IF(E3685&gt;0,"U11",0)))))</f>
        <v>0</v>
      </c>
      <c r="E3685" s="113">
        <f>IFERROR(IF(Table10[[#This Row],[Year]]&gt;0,$E$1-Table10[[#This Row],[Year]],0),"")</f>
        <v>0</v>
      </c>
    </row>
    <row r="3686" spans="1:8">
      <c r="A3686" s="178">
        <v>4684</v>
      </c>
      <c r="B3686" s="185" t="s">
        <v>3864</v>
      </c>
      <c r="C3686" s="179" t="s">
        <v>25</v>
      </c>
      <c r="D3686" s="113">
        <f>IF(Table10[[#This Row],[Current Age]]&gt;19,"Men's",IF(E3686&gt;15,"U19",IF(E3686&gt;13,"U15",IF(E3686&gt;11,"U13",IF(E3686&gt;0,"U11",0)))))</f>
        <v>0</v>
      </c>
      <c r="E3686" s="113">
        <f>IFERROR(IF(Table10[[#This Row],[Year]]&gt;0,$E$1-Table10[[#This Row],[Year]],0),"")</f>
        <v>0</v>
      </c>
    </row>
    <row r="3687" spans="1:8">
      <c r="A3687" s="18">
        <v>4685</v>
      </c>
      <c r="B3687" s="186" t="s">
        <v>3865</v>
      </c>
      <c r="C3687" s="17" t="s">
        <v>112</v>
      </c>
      <c r="D3687" s="113">
        <f>IF(Table10[[#This Row],[Current Age]]&gt;19,"Men's",IF(E3687&gt;15,"U19",IF(E3687&gt;13,"U15",IF(E3687&gt;11,"U13",IF(E3687&gt;0,"U11",0)))))</f>
        <v>0</v>
      </c>
      <c r="E3687" s="113">
        <f>IFERROR(IF(Table10[[#This Row],[Year]]&gt;0,$E$1-Table10[[#This Row],[Year]],0),"")</f>
        <v>0</v>
      </c>
    </row>
    <row r="3688" spans="1:8">
      <c r="A3688" s="178">
        <v>4686</v>
      </c>
      <c r="B3688" s="185" t="s">
        <v>3866</v>
      </c>
      <c r="C3688" s="179" t="s">
        <v>3562</v>
      </c>
      <c r="D3688" s="113">
        <f>IF(Table10[[#This Row],[Current Age]]&gt;19,"Men's",IF(E3688&gt;15,"U19",IF(E3688&gt;13,"U15",IF(E3688&gt;11,"U13",IF(E3688&gt;0,"U11",0)))))</f>
        <v>0</v>
      </c>
      <c r="E3688" s="113">
        <f>IFERROR(IF(Table10[[#This Row],[Year]]&gt;0,$E$1-Table10[[#This Row],[Year]],0),"")</f>
        <v>0</v>
      </c>
    </row>
    <row r="3689" spans="1:8">
      <c r="A3689" s="18">
        <v>4687</v>
      </c>
      <c r="B3689" s="186" t="s">
        <v>3867</v>
      </c>
      <c r="C3689" s="17" t="s">
        <v>29</v>
      </c>
      <c r="D3689" s="113">
        <f>IF(Table10[[#This Row],[Current Age]]&gt;19,"Men's",IF(E3689&gt;15,"U19",IF(E3689&gt;13,"U15",IF(E3689&gt;11,"U13",IF(E3689&gt;0,"U11",0)))))</f>
        <v>0</v>
      </c>
      <c r="E3689" s="113">
        <f>IFERROR(IF(Table10[[#This Row],[Year]]&gt;0,$E$1-Table10[[#This Row],[Year]],0),"")</f>
        <v>0</v>
      </c>
    </row>
    <row r="3690" spans="1:8">
      <c r="A3690" s="178">
        <v>4688</v>
      </c>
      <c r="B3690" s="185" t="s">
        <v>3868</v>
      </c>
      <c r="C3690" s="179" t="s">
        <v>112</v>
      </c>
      <c r="D3690" s="113">
        <f>IF(Table10[[#This Row],[Current Age]]&gt;19,"Men's",IF(E3690&gt;15,"U19",IF(E3690&gt;13,"U15",IF(E3690&gt;11,"U13",IF(E3690&gt;0,"U11",0)))))</f>
        <v>0</v>
      </c>
      <c r="E3690" s="113">
        <f>IFERROR(IF(Table10[[#This Row],[Year]]&gt;0,$E$1-Table10[[#This Row],[Year]],0),"")</f>
        <v>0</v>
      </c>
    </row>
    <row r="3691" spans="1:8">
      <c r="A3691" s="18">
        <v>4689</v>
      </c>
      <c r="B3691" s="186" t="s">
        <v>3869</v>
      </c>
      <c r="C3691" s="17" t="s">
        <v>112</v>
      </c>
      <c r="D3691" s="113">
        <f>IF(Table10[[#This Row],[Current Age]]&gt;19,"Men's",IF(E3691&gt;15,"U19",IF(E3691&gt;13,"U15",IF(E3691&gt;11,"U13",IF(E3691&gt;0,"U11",0)))))</f>
        <v>0</v>
      </c>
      <c r="E3691" s="113">
        <f>IFERROR(IF(Table10[[#This Row],[Year]]&gt;0,$E$1-Table10[[#This Row],[Year]],0),"")</f>
        <v>0</v>
      </c>
    </row>
    <row r="3692" spans="1:8">
      <c r="A3692" s="178">
        <v>4690</v>
      </c>
      <c r="B3692" s="185" t="s">
        <v>3870</v>
      </c>
      <c r="C3692" s="179" t="s">
        <v>1360</v>
      </c>
      <c r="D3692" s="113">
        <f>IF(Table10[[#This Row],[Current Age]]&gt;19,"Men's",IF(E3692&gt;15,"U19",IF(E3692&gt;13,"U15",IF(E3692&gt;11,"U13",IF(E3692&gt;0,"U11",0)))))</f>
        <v>0</v>
      </c>
      <c r="E3692" s="113">
        <f>IFERROR(IF(Table10[[#This Row],[Year]]&gt;0,$E$1-Table10[[#This Row],[Year]],0),"")</f>
        <v>0</v>
      </c>
    </row>
    <row r="3693" spans="1:8">
      <c r="A3693" s="18">
        <v>4691</v>
      </c>
      <c r="B3693" s="186" t="s">
        <v>3871</v>
      </c>
      <c r="C3693" s="17" t="s">
        <v>25</v>
      </c>
      <c r="D3693" s="113">
        <f>IF(Table10[[#This Row],[Current Age]]&gt;19,"Men's",IF(E3693&gt;15,"U19",IF(E3693&gt;13,"U15",IF(E3693&gt;11,"U13",IF(E3693&gt;0,"U11",0)))))</f>
        <v>0</v>
      </c>
      <c r="E3693" s="113">
        <f>IFERROR(IF(Table10[[#This Row],[Year]]&gt;0,$E$1-Table10[[#This Row],[Year]],0),"")</f>
        <v>0</v>
      </c>
    </row>
    <row r="3694" spans="1:8">
      <c r="A3694" s="178">
        <v>4692</v>
      </c>
      <c r="B3694" s="185" t="s">
        <v>3872</v>
      </c>
      <c r="C3694" s="179" t="s">
        <v>101</v>
      </c>
      <c r="D3694" s="113">
        <f>IF(Table10[[#This Row],[Current Age]]&gt;19,"Men's",IF(E3694&gt;15,"U19",IF(E3694&gt;13,"U15",IF(E3694&gt;11,"U13",IF(E3694&gt;0,"U11",0)))))</f>
        <v>0</v>
      </c>
      <c r="E3694" s="113">
        <f>IFERROR(IF(Table10[[#This Row],[Year]]&gt;0,$E$1-Table10[[#This Row],[Year]],0),"")</f>
        <v>0</v>
      </c>
    </row>
    <row r="3695" spans="1:8">
      <c r="A3695" s="18">
        <v>4693</v>
      </c>
      <c r="B3695" s="255" t="s">
        <v>3873</v>
      </c>
      <c r="C3695" s="180" t="s">
        <v>112</v>
      </c>
      <c r="D3695" s="113">
        <f>IF(Table10[[#This Row],[Current Age]]&gt;19,"Men's",IF(E3695&gt;15,"U19",IF(E3695&gt;13,"U15",IF(E3695&gt;11,"U13",IF(E3695&gt;0,"U11",0)))))</f>
        <v>0</v>
      </c>
      <c r="E3695" s="113">
        <f>IFERROR(IF(Table10[[#This Row],[Year]]&gt;0,$E$1-Table10[[#This Row],[Year]],0),"")</f>
        <v>0</v>
      </c>
    </row>
    <row r="3696" spans="1:8">
      <c r="A3696" s="178">
        <v>4694</v>
      </c>
      <c r="B3696" s="224" t="s">
        <v>3874</v>
      </c>
      <c r="C3696" s="218" t="s">
        <v>3044</v>
      </c>
      <c r="D3696" s="113" t="str">
        <f>IF(Table10[[#This Row],[Current Age]]&gt;19,"Men's",IF(E3696&gt;15,"U19",IF(E3696&gt;13,"U15",IF(E3696&gt;11,"U13",IF(E3696&gt;0,"U11",0)))))</f>
        <v>U11</v>
      </c>
      <c r="E3696" s="113">
        <f>IFERROR(IF(Table10[[#This Row],[Year]]&gt;0,$E$1-Table10[[#This Row],[Year]],0),"")</f>
        <v>11</v>
      </c>
      <c r="F3696" s="188">
        <v>2014</v>
      </c>
      <c r="G3696" s="188">
        <v>4</v>
      </c>
      <c r="H3696" s="188">
        <v>9</v>
      </c>
    </row>
    <row r="3697" spans="1:8">
      <c r="A3697" s="18">
        <v>4695</v>
      </c>
      <c r="B3697" s="15" t="s">
        <v>3875</v>
      </c>
      <c r="C3697" s="188" t="s">
        <v>3044</v>
      </c>
      <c r="D3697" s="113" t="str">
        <f>IF(Table10[[#This Row],[Current Age]]&gt;19,"Men's",IF(E3697&gt;15,"U19",IF(E3697&gt;13,"U15",IF(E3697&gt;11,"U13",IF(E3697&gt;0,"U11",0)))))</f>
        <v>U11</v>
      </c>
      <c r="E3697" s="113">
        <f>IFERROR(IF(Table10[[#This Row],[Year]]&gt;0,$E$1-Table10[[#This Row],[Year]],0),"")</f>
        <v>10</v>
      </c>
      <c r="F3697" s="188">
        <v>2015</v>
      </c>
      <c r="G3697" s="188">
        <v>8</v>
      </c>
      <c r="H3697" s="188">
        <v>14</v>
      </c>
    </row>
    <row r="3698" spans="1:8">
      <c r="A3698" s="178">
        <v>4696</v>
      </c>
      <c r="B3698" s="224" t="s">
        <v>3876</v>
      </c>
      <c r="C3698" s="218" t="s">
        <v>369</v>
      </c>
      <c r="D3698" s="113" t="str">
        <f>IF(Table10[[#This Row],[Current Age]]&gt;19,"Men's",IF(E3698&gt;15,"U19",IF(E3698&gt;13,"U15",IF(E3698&gt;11,"U13",IF(E3698&gt;0,"U11",0)))))</f>
        <v>U11</v>
      </c>
      <c r="E3698" s="113">
        <f>IFERROR(IF(Table10[[#This Row],[Year]]&gt;0,$E$1-Table10[[#This Row],[Year]],0),"")</f>
        <v>11</v>
      </c>
      <c r="F3698" s="188">
        <v>2014</v>
      </c>
      <c r="G3698" s="188">
        <v>3</v>
      </c>
      <c r="H3698" s="188">
        <v>11</v>
      </c>
    </row>
    <row r="3699" spans="1:8">
      <c r="A3699" s="18">
        <v>4697</v>
      </c>
      <c r="B3699" s="15" t="s">
        <v>3877</v>
      </c>
      <c r="C3699" s="188" t="s">
        <v>3878</v>
      </c>
      <c r="D3699" s="113" t="str">
        <f>IF(Table10[[#This Row],[Current Age]]&gt;19,"Men's",IF(E3699&gt;15,"U19",IF(E3699&gt;13,"U15",IF(E3699&gt;11,"U13",IF(E3699&gt;0,"U11",0)))))</f>
        <v>U11</v>
      </c>
      <c r="E3699" s="113">
        <f>IFERROR(IF(Table10[[#This Row],[Year]]&gt;0,$E$1-Table10[[#This Row],[Year]],0),"")</f>
        <v>11</v>
      </c>
      <c r="F3699" s="188">
        <v>2014</v>
      </c>
      <c r="G3699" s="188">
        <v>3</v>
      </c>
      <c r="H3699" s="188">
        <v>30</v>
      </c>
    </row>
    <row r="3700" spans="1:8">
      <c r="A3700" s="178">
        <v>4698</v>
      </c>
      <c r="B3700" s="224" t="s">
        <v>3879</v>
      </c>
      <c r="C3700" s="218" t="s">
        <v>369</v>
      </c>
      <c r="D3700" s="113" t="str">
        <f>IF(Table10[[#This Row],[Current Age]]&gt;19,"Men's",IF(E3700&gt;15,"U19",IF(E3700&gt;13,"U15",IF(E3700&gt;11,"U13",IF(E3700&gt;0,"U11",0)))))</f>
        <v>U11</v>
      </c>
      <c r="E3700" s="113">
        <f>IFERROR(IF(Table10[[#This Row],[Year]]&gt;0,$E$1-Table10[[#This Row],[Year]],0),"")</f>
        <v>11</v>
      </c>
      <c r="F3700" s="188">
        <v>2014</v>
      </c>
      <c r="G3700" s="188">
        <v>3</v>
      </c>
      <c r="H3700" s="188">
        <v>30</v>
      </c>
    </row>
    <row r="3701" spans="1:8">
      <c r="A3701" s="18">
        <v>4699</v>
      </c>
      <c r="B3701" s="15" t="s">
        <v>3880</v>
      </c>
      <c r="C3701" s="188" t="s">
        <v>369</v>
      </c>
      <c r="D3701" s="113" t="str">
        <f>IF(Table10[[#This Row],[Current Age]]&gt;19,"Men's",IF(E3701&gt;15,"U19",IF(E3701&gt;13,"U15",IF(E3701&gt;11,"U13",IF(E3701&gt;0,"U11",0)))))</f>
        <v>U13</v>
      </c>
      <c r="E3701" s="113">
        <f>IFERROR(IF(Table10[[#This Row],[Year]]&gt;0,$E$1-Table10[[#This Row],[Year]],0),"")</f>
        <v>13</v>
      </c>
      <c r="F3701" s="188">
        <v>2012</v>
      </c>
      <c r="G3701" s="188">
        <v>8</v>
      </c>
      <c r="H3701" s="188">
        <v>17</v>
      </c>
    </row>
    <row r="3702" spans="1:8">
      <c r="A3702" s="178">
        <v>4700</v>
      </c>
      <c r="B3702" s="224" t="s">
        <v>3881</v>
      </c>
      <c r="C3702" s="218" t="s">
        <v>3878</v>
      </c>
      <c r="D3702" s="113" t="str">
        <f>IF(Table10[[#This Row],[Current Age]]&gt;19,"Men's",IF(E3702&gt;15,"U19",IF(E3702&gt;13,"U15",IF(E3702&gt;11,"U13",IF(E3702&gt;0,"U11",0)))))</f>
        <v>U15</v>
      </c>
      <c r="E3702" s="113">
        <f>IFERROR(IF(Table10[[#This Row],[Year]]&gt;0,$E$1-Table10[[#This Row],[Year]],0),"")</f>
        <v>15</v>
      </c>
      <c r="F3702" s="188">
        <v>2010</v>
      </c>
      <c r="G3702" s="188">
        <v>3</v>
      </c>
      <c r="H3702" s="188">
        <v>29</v>
      </c>
    </row>
    <row r="3703" spans="1:8">
      <c r="A3703" s="18">
        <v>4701</v>
      </c>
      <c r="B3703" s="15" t="s">
        <v>3882</v>
      </c>
      <c r="C3703" s="188" t="s">
        <v>369</v>
      </c>
      <c r="D3703" s="113" t="str">
        <f>IF(Table10[[#This Row],[Current Age]]&gt;19,"Men's",IF(E3703&gt;15,"U19",IF(E3703&gt;13,"U15",IF(E3703&gt;11,"U13",IF(E3703&gt;0,"U11",0)))))</f>
        <v>Men's</v>
      </c>
      <c r="E3703" s="113">
        <f>IFERROR(IF(Table10[[#This Row],[Year]]&gt;0,$E$1-Table10[[#This Row],[Year]],0),"")</f>
        <v>28</v>
      </c>
      <c r="F3703" s="188">
        <v>1997</v>
      </c>
      <c r="G3703" s="188">
        <v>6</v>
      </c>
      <c r="H3703" s="188">
        <v>20</v>
      </c>
    </row>
    <row r="3704" spans="1:8">
      <c r="A3704" s="178">
        <v>4702</v>
      </c>
      <c r="B3704" s="224" t="s">
        <v>3883</v>
      </c>
      <c r="C3704" s="218" t="s">
        <v>3878</v>
      </c>
      <c r="D3704" s="113" t="str">
        <f>IF(Table10[[#This Row],[Current Age]]&gt;19,"Men's",IF(E3704&gt;15,"U19",IF(E3704&gt;13,"U15",IF(E3704&gt;11,"U13",IF(E3704&gt;0,"U11",0)))))</f>
        <v>U19</v>
      </c>
      <c r="E3704" s="113">
        <f>IFERROR(IF(Table10[[#This Row],[Year]]&gt;0,$E$1-Table10[[#This Row],[Year]],0),"")</f>
        <v>17</v>
      </c>
      <c r="F3704" s="188">
        <v>2008</v>
      </c>
      <c r="G3704" s="188">
        <v>6</v>
      </c>
      <c r="H3704" s="188">
        <v>12</v>
      </c>
    </row>
    <row r="3705" spans="1:8">
      <c r="A3705" s="18">
        <v>4703</v>
      </c>
      <c r="B3705" s="15" t="s">
        <v>3884</v>
      </c>
      <c r="C3705" s="188" t="s">
        <v>3885</v>
      </c>
      <c r="D3705" s="113" t="str">
        <f>IF(Table10[[#This Row],[Current Age]]&gt;19,"Men's",IF(E3705&gt;15,"U19",IF(E3705&gt;13,"U15",IF(E3705&gt;11,"U13",IF(E3705&gt;0,"U11",0)))))</f>
        <v>U19</v>
      </c>
      <c r="E3705" s="113">
        <f>IFERROR(IF(Table10[[#This Row],[Year]]&gt;0,$E$1-Table10[[#This Row],[Year]],0),"")</f>
        <v>18</v>
      </c>
      <c r="F3705" s="188">
        <v>2007</v>
      </c>
      <c r="G3705" s="188">
        <v>7</v>
      </c>
      <c r="H3705" s="188">
        <v>23</v>
      </c>
    </row>
    <row r="3706" spans="1:8">
      <c r="A3706" s="178">
        <v>4704</v>
      </c>
      <c r="B3706" s="224" t="s">
        <v>3886</v>
      </c>
      <c r="C3706" s="218" t="s">
        <v>3044</v>
      </c>
      <c r="D3706" s="113" t="str">
        <f>IF(Table10[[#This Row],[Current Age]]&gt;19,"Men's",IF(E3706&gt;15,"U19",IF(E3706&gt;13,"U15",IF(E3706&gt;11,"U13",IF(E3706&gt;0,"U11",0)))))</f>
        <v>Men's</v>
      </c>
      <c r="E3706" s="113">
        <f>IFERROR(IF(Table10[[#This Row],[Year]]&gt;0,$E$1-Table10[[#This Row],[Year]],0),"")</f>
        <v>43</v>
      </c>
      <c r="F3706" s="188">
        <v>1982</v>
      </c>
      <c r="G3706" s="188">
        <v>2</v>
      </c>
      <c r="H3706" s="188">
        <v>6</v>
      </c>
    </row>
    <row r="3707" spans="1:8">
      <c r="A3707" s="18">
        <v>4705</v>
      </c>
      <c r="B3707" s="15" t="s">
        <v>3887</v>
      </c>
      <c r="C3707" s="188" t="s">
        <v>369</v>
      </c>
      <c r="D3707" s="113" t="str">
        <f>IF(Table10[[#This Row],[Current Age]]&gt;19,"Men's",IF(E3707&gt;15,"U19",IF(E3707&gt;13,"U15",IF(E3707&gt;11,"U13",IF(E3707&gt;0,"U11",0)))))</f>
        <v>Men's</v>
      </c>
      <c r="E3707" s="113">
        <f>IFERROR(IF(Table10[[#This Row],[Year]]&gt;0,$E$1-Table10[[#This Row],[Year]],0),"")</f>
        <v>30</v>
      </c>
      <c r="F3707" s="188">
        <v>1995</v>
      </c>
      <c r="G3707" s="188">
        <v>1</v>
      </c>
      <c r="H3707" s="188">
        <v>6</v>
      </c>
    </row>
    <row r="3708" spans="1:8">
      <c r="A3708" s="178">
        <v>4706</v>
      </c>
      <c r="B3708" s="224" t="s">
        <v>3888</v>
      </c>
      <c r="C3708" s="218" t="s">
        <v>369</v>
      </c>
      <c r="D3708" s="113" t="str">
        <f>IF(Table10[[#This Row],[Current Age]]&gt;19,"Men's",IF(E3708&gt;15,"U19",IF(E3708&gt;13,"U15",IF(E3708&gt;11,"U13",IF(E3708&gt;0,"U11",0)))))</f>
        <v>Men's</v>
      </c>
      <c r="E3708" s="113">
        <f>IFERROR(IF(Table10[[#This Row],[Year]]&gt;0,$E$1-Table10[[#This Row],[Year]],0),"")</f>
        <v>34</v>
      </c>
      <c r="F3708" s="188">
        <v>1991</v>
      </c>
      <c r="G3708" s="188">
        <v>8</v>
      </c>
      <c r="H3708" s="188">
        <v>11</v>
      </c>
    </row>
    <row r="3709" spans="1:8">
      <c r="A3709" s="18">
        <v>4707</v>
      </c>
      <c r="B3709" s="15" t="s">
        <v>3889</v>
      </c>
      <c r="C3709" s="188" t="s">
        <v>3885</v>
      </c>
      <c r="D3709" s="113" t="str">
        <f>IF(Table10[[#This Row],[Current Age]]&gt;19,"Men's",IF(E3709&gt;15,"U19",IF(E3709&gt;13,"U15",IF(E3709&gt;11,"U13",IF(E3709&gt;0,"U11",0)))))</f>
        <v>Men's</v>
      </c>
      <c r="E3709" s="113">
        <f>IFERROR(IF(Table10[[#This Row],[Year]]&gt;0,$E$1-Table10[[#This Row],[Year]],0),"")</f>
        <v>38</v>
      </c>
      <c r="F3709" s="188">
        <v>1987</v>
      </c>
      <c r="G3709" s="188">
        <v>2</v>
      </c>
      <c r="H3709" s="188">
        <v>22</v>
      </c>
    </row>
    <row r="3710" spans="1:8">
      <c r="A3710" s="178">
        <v>4708</v>
      </c>
      <c r="B3710" s="224" t="s">
        <v>3890</v>
      </c>
      <c r="C3710" s="218" t="s">
        <v>3044</v>
      </c>
      <c r="D3710" s="113" t="str">
        <f>IF(Table10[[#This Row],[Current Age]]&gt;19,"Men's",IF(E3710&gt;15,"U19",IF(E3710&gt;13,"U15",IF(E3710&gt;11,"U13",IF(E3710&gt;0,"U11",0)))))</f>
        <v>Men's</v>
      </c>
      <c r="E3710" s="113">
        <f>IFERROR(IF(Table10[[#This Row],[Year]]&gt;0,$E$1-Table10[[#This Row],[Year]],0),"")</f>
        <v>37</v>
      </c>
      <c r="F3710" s="188">
        <v>1988</v>
      </c>
      <c r="G3710" s="188">
        <v>4</v>
      </c>
      <c r="H3710" s="188">
        <v>15</v>
      </c>
    </row>
    <row r="3711" spans="1:8">
      <c r="A3711" s="18">
        <v>4709</v>
      </c>
      <c r="B3711" s="224" t="s">
        <v>3891</v>
      </c>
      <c r="C3711" s="188" t="s">
        <v>3878</v>
      </c>
      <c r="D3711" s="113" t="str">
        <f>IF(Table10[[#This Row],[Current Age]]&gt;19,"Men's",IF(E3711&gt;15,"U19",IF(E3711&gt;13,"U15",IF(E3711&gt;11,"U13",IF(E3711&gt;0,"U11",0)))))</f>
        <v>Men's</v>
      </c>
      <c r="E3711" s="113">
        <f>IFERROR(IF(Table10[[#This Row],[Year]]&gt;0,$E$1-Table10[[#This Row],[Year]],0),"")</f>
        <v>26</v>
      </c>
      <c r="F3711" s="188">
        <v>1999</v>
      </c>
      <c r="G3711" s="188">
        <v>9</v>
      </c>
      <c r="H3711" s="188">
        <v>9</v>
      </c>
    </row>
    <row r="3712" spans="1:8">
      <c r="A3712" s="178">
        <v>4710</v>
      </c>
      <c r="B3712" s="15" t="s">
        <v>3892</v>
      </c>
      <c r="C3712" s="218" t="s">
        <v>3878</v>
      </c>
      <c r="D3712" s="113" t="str">
        <f>IF(Table10[[#This Row],[Current Age]]&gt;19,"Men's",IF(E3712&gt;15,"U19",IF(E3712&gt;13,"U15",IF(E3712&gt;11,"U13",IF(E3712&gt;0,"U11",0)))))</f>
        <v>U13</v>
      </c>
      <c r="E3712" s="113">
        <f>IFERROR(IF(Table10[[#This Row],[Year]]&gt;0,$E$1-Table10[[#This Row],[Year]],0),"")</f>
        <v>12</v>
      </c>
      <c r="F3712" s="188">
        <v>2013</v>
      </c>
      <c r="G3712" s="188">
        <v>2</v>
      </c>
      <c r="H3712" s="188">
        <v>3</v>
      </c>
    </row>
    <row r="3713" spans="1:8">
      <c r="A3713" s="18">
        <v>4711</v>
      </c>
      <c r="B3713" s="224" t="s">
        <v>3893</v>
      </c>
      <c r="C3713" s="188" t="s">
        <v>3878</v>
      </c>
      <c r="D3713" s="113" t="str">
        <f>IF(Table10[[#This Row],[Current Age]]&gt;19,"Men's",IF(E3713&gt;15,"U19",IF(E3713&gt;13,"U15",IF(E3713&gt;11,"U13",IF(E3713&gt;0,"U11",0)))))</f>
        <v>Men's</v>
      </c>
      <c r="E3713" s="113">
        <f>IFERROR(IF(Table10[[#This Row],[Year]]&gt;0,$E$1-Table10[[#This Row],[Year]],0),"")</f>
        <v>53</v>
      </c>
      <c r="F3713" s="188">
        <v>1972</v>
      </c>
      <c r="G3713" s="188">
        <v>8</v>
      </c>
      <c r="H3713" s="188">
        <v>17</v>
      </c>
    </row>
    <row r="3714" spans="1:8">
      <c r="A3714" s="178">
        <v>4712</v>
      </c>
      <c r="B3714" s="15" t="s">
        <v>3894</v>
      </c>
      <c r="C3714" s="218" t="s">
        <v>3878</v>
      </c>
      <c r="D3714" s="113" t="str">
        <f>IF(Table10[[#This Row],[Current Age]]&gt;19,"Men's",IF(E3714&gt;15,"U19",IF(E3714&gt;13,"U15",IF(E3714&gt;11,"U13",IF(E3714&gt;0,"U11",0)))))</f>
        <v>Men's</v>
      </c>
      <c r="E3714" s="113">
        <f>IFERROR(IF(Table10[[#This Row],[Year]]&gt;0,$E$1-Table10[[#This Row],[Year]],0),"")</f>
        <v>60</v>
      </c>
      <c r="F3714" s="188">
        <v>1965</v>
      </c>
      <c r="G3714" s="188">
        <v>4</v>
      </c>
      <c r="H3714" s="188">
        <v>29</v>
      </c>
    </row>
    <row r="3715" spans="1:8">
      <c r="A3715" s="18">
        <v>4713</v>
      </c>
      <c r="B3715" s="224" t="s">
        <v>3895</v>
      </c>
      <c r="C3715" s="188" t="s">
        <v>3878</v>
      </c>
      <c r="D3715" s="113" t="str">
        <f>IF(Table10[[#This Row],[Current Age]]&gt;19,"Men's",IF(E3715&gt;15,"U19",IF(E3715&gt;13,"U15",IF(E3715&gt;11,"U13",IF(E3715&gt;0,"U11",0)))))</f>
        <v>Men's</v>
      </c>
      <c r="E3715" s="113">
        <f>IFERROR(IF(Table10[[#This Row],[Year]]&gt;0,$E$1-Table10[[#This Row],[Year]],0),"")</f>
        <v>55</v>
      </c>
      <c r="F3715" s="188">
        <v>1970</v>
      </c>
      <c r="G3715" s="188">
        <v>10</v>
      </c>
      <c r="H3715" s="188">
        <v>2</v>
      </c>
    </row>
    <row r="3716" spans="1:8">
      <c r="A3716" s="178">
        <v>4714</v>
      </c>
      <c r="B3716" s="189" t="s">
        <v>3896</v>
      </c>
      <c r="C3716" s="218" t="s">
        <v>3878</v>
      </c>
      <c r="D3716" s="113" t="str">
        <f>IF(Table10[[#This Row],[Current Age]]&gt;19,"Men's",IF(E3716&gt;15,"U19",IF(E3716&gt;13,"U15",IF(E3716&gt;11,"U13",IF(E3716&gt;0,"U11",0)))))</f>
        <v>Men's</v>
      </c>
      <c r="E3716" s="113">
        <f>IFERROR(IF(Table10[[#This Row],[Year]]&gt;0,$E$1-Table10[[#This Row],[Year]],0),"")</f>
        <v>62</v>
      </c>
      <c r="F3716" s="188">
        <v>1963</v>
      </c>
      <c r="G3716" s="188">
        <v>5</v>
      </c>
      <c r="H3716" s="188">
        <v>27</v>
      </c>
    </row>
    <row r="3717" spans="1:8">
      <c r="A3717" s="18">
        <v>4715</v>
      </c>
      <c r="B3717" s="246" t="s">
        <v>3897</v>
      </c>
      <c r="C3717" s="188" t="s">
        <v>3044</v>
      </c>
      <c r="D3717" s="113" t="str">
        <f>IF(Table10[[#This Row],[Current Age]]&gt;19,"Men's",IF(E3717&gt;15,"U19",IF(E3717&gt;13,"U15",IF(E3717&gt;11,"U13",IF(E3717&gt;0,"U11",0)))))</f>
        <v>Men's</v>
      </c>
      <c r="E3717" s="113">
        <f>IFERROR(IF(Table10[[#This Row],[Year]]&gt;0,$E$1-Table10[[#This Row],[Year]],0),"")</f>
        <v>24</v>
      </c>
      <c r="F3717" s="188">
        <v>2001</v>
      </c>
      <c r="G3717" s="188">
        <v>12</v>
      </c>
      <c r="H3717" s="188">
        <v>6</v>
      </c>
    </row>
    <row r="3718" spans="1:8">
      <c r="A3718" s="178">
        <v>4716</v>
      </c>
      <c r="B3718" s="189" t="s">
        <v>3898</v>
      </c>
      <c r="C3718" s="256" t="s">
        <v>3885</v>
      </c>
      <c r="D3718" s="113" t="str">
        <f>IF(Table10[[#This Row],[Current Age]]&gt;19,"Men's",IF(E3718&gt;15,"U19",IF(E3718&gt;13,"U15",IF(E3718&gt;11,"U13",IF(E3718&gt;0,"U11",0)))))</f>
        <v>Men's</v>
      </c>
      <c r="E3718" s="113">
        <f>IFERROR(IF(Table10[[#This Row],[Year]]&gt;0,$E$1-Table10[[#This Row],[Year]],0),"")</f>
        <v>39</v>
      </c>
      <c r="F3718" s="188">
        <v>1986</v>
      </c>
      <c r="G3718" s="188">
        <v>9</v>
      </c>
      <c r="H3718" s="188">
        <v>16</v>
      </c>
    </row>
    <row r="3719" spans="1:8">
      <c r="A3719" s="18">
        <v>4717</v>
      </c>
      <c r="B3719" s="246" t="s">
        <v>3899</v>
      </c>
      <c r="C3719" s="256" t="s">
        <v>3885</v>
      </c>
      <c r="D3719" s="113" t="str">
        <f>IF(Table10[[#This Row],[Current Age]]&gt;19,"Men's",IF(E3719&gt;15,"U19",IF(E3719&gt;13,"U15",IF(E3719&gt;11,"U13",IF(E3719&gt;0,"U11",0)))))</f>
        <v>Men's</v>
      </c>
      <c r="E3719" s="113">
        <f>IFERROR(IF(Table10[[#This Row],[Year]]&gt;0,$E$1-Table10[[#This Row],[Year]],0),"")</f>
        <v>22</v>
      </c>
      <c r="F3719" s="188">
        <v>2003</v>
      </c>
      <c r="G3719" s="188">
        <v>3</v>
      </c>
      <c r="H3719" s="188">
        <v>16</v>
      </c>
    </row>
    <row r="3720" spans="1:8">
      <c r="A3720" s="178">
        <v>4718</v>
      </c>
      <c r="B3720" s="189" t="s">
        <v>3900</v>
      </c>
      <c r="C3720" s="256" t="s">
        <v>3044</v>
      </c>
      <c r="D3720" s="113" t="str">
        <f>IF(Table10[[#This Row],[Current Age]]&gt;19,"Men's",IF(E3720&gt;15,"U19",IF(E3720&gt;13,"U15",IF(E3720&gt;11,"U13",IF(E3720&gt;0,"U11",0)))))</f>
        <v>Men's</v>
      </c>
      <c r="E3720" s="113">
        <f>IFERROR(IF(Table10[[#This Row],[Year]]&gt;0,$E$1-Table10[[#This Row],[Year]],0),"")</f>
        <v>22</v>
      </c>
      <c r="F3720" s="188">
        <v>2003</v>
      </c>
      <c r="G3720" s="188">
        <v>12</v>
      </c>
      <c r="H3720" s="188">
        <v>14</v>
      </c>
    </row>
    <row r="3721" spans="1:8" ht="15.5">
      <c r="A3721" s="18">
        <v>4719</v>
      </c>
      <c r="B3721" s="257" t="s">
        <v>3901</v>
      </c>
      <c r="C3721" s="258" t="s">
        <v>3878</v>
      </c>
      <c r="D3721" s="113" t="str">
        <f>IF(Table10[[#This Row],[Current Age]]&gt;19,"Men's",IF(E3721&gt;15,"U19",IF(E3721&gt;13,"U15",IF(E3721&gt;11,"U13",IF(E3721&gt;0,"U11",0)))))</f>
        <v>Men's</v>
      </c>
      <c r="E3721" s="113">
        <f>IFERROR(IF(Table10[[#This Row],[Year]]&gt;0,$E$1-Table10[[#This Row],[Year]],0),"")</f>
        <v>37</v>
      </c>
      <c r="F3721" s="188">
        <v>1988</v>
      </c>
      <c r="G3721" s="188">
        <v>4</v>
      </c>
      <c r="H3721" s="188">
        <v>27</v>
      </c>
    </row>
    <row r="3722" spans="1:8">
      <c r="A3722" s="178">
        <v>4720</v>
      </c>
      <c r="B3722" s="185" t="s">
        <v>3902</v>
      </c>
      <c r="C3722" s="179" t="s">
        <v>154</v>
      </c>
      <c r="D3722" s="113">
        <f>IF(Table10[[#This Row],[Current Age]]&gt;19,"Men's",IF(E3722&gt;15,"U19",IF(E3722&gt;13,"U15",IF(E3722&gt;11,"U13",IF(E3722&gt;0,"U11",0)))))</f>
        <v>0</v>
      </c>
      <c r="E3722" s="113">
        <f>IFERROR(IF(Table10[[#This Row],[Year]]&gt;0,$E$1-Table10[[#This Row],[Year]],0),"")</f>
        <v>0</v>
      </c>
    </row>
    <row r="3723" spans="1:8">
      <c r="A3723" s="18">
        <v>4721</v>
      </c>
      <c r="B3723" s="186" t="s">
        <v>3903</v>
      </c>
      <c r="C3723" s="17" t="s">
        <v>154</v>
      </c>
      <c r="D3723" s="113">
        <f>IF(Table10[[#This Row],[Current Age]]&gt;19,"Men's",IF(E3723&gt;15,"U19",IF(E3723&gt;13,"U15",IF(E3723&gt;11,"U13",IF(E3723&gt;0,"U11",0)))))</f>
        <v>0</v>
      </c>
      <c r="E3723" s="113">
        <f>IFERROR(IF(Table10[[#This Row],[Year]]&gt;0,$E$1-Table10[[#This Row],[Year]],0),"")</f>
        <v>0</v>
      </c>
    </row>
    <row r="3724" spans="1:8">
      <c r="A3724" s="178">
        <v>4722</v>
      </c>
      <c r="B3724" s="185" t="s">
        <v>3904</v>
      </c>
      <c r="C3724" s="179" t="s">
        <v>154</v>
      </c>
      <c r="D3724" s="113">
        <f>IF(Table10[[#This Row],[Current Age]]&gt;19,"Men's",IF(E3724&gt;15,"U19",IF(E3724&gt;13,"U15",IF(E3724&gt;11,"U13",IF(E3724&gt;0,"U11",0)))))</f>
        <v>0</v>
      </c>
      <c r="E3724" s="113">
        <f>IFERROR(IF(Table10[[#This Row],[Year]]&gt;0,$E$1-Table10[[#This Row],[Year]],0),"")</f>
        <v>0</v>
      </c>
    </row>
    <row r="3725" spans="1:8">
      <c r="A3725" s="18">
        <v>4723</v>
      </c>
      <c r="B3725" s="186" t="s">
        <v>3905</v>
      </c>
      <c r="C3725" s="17" t="s">
        <v>25</v>
      </c>
      <c r="D3725" s="113" t="str">
        <f>IF(Table10[[#This Row],[Current Age]]&gt;19,"Men's",IF(E3725&gt;15,"U19",IF(E3725&gt;13,"U15",IF(E3725&gt;11,"U13",IF(E3725&gt;0,"U11",0)))))</f>
        <v>Men's</v>
      </c>
      <c r="E3725" s="113">
        <f>IFERROR(IF(Table10[[#This Row],[Year]]&gt;0,$E$1-Table10[[#This Row],[Year]],0),"")</f>
        <v>52</v>
      </c>
      <c r="F3725" s="113">
        <v>1973</v>
      </c>
      <c r="G3725" s="113">
        <v>5</v>
      </c>
      <c r="H3725" s="113">
        <v>8</v>
      </c>
    </row>
    <row r="3726" spans="1:8">
      <c r="A3726" s="178">
        <v>4724</v>
      </c>
      <c r="B3726" s="185" t="s">
        <v>3906</v>
      </c>
      <c r="C3726" s="179" t="s">
        <v>129</v>
      </c>
      <c r="D3726" s="113" t="str">
        <f>IF(Table10[[#This Row],[Current Age]]&gt;19,"Men's",IF(E3726&gt;15,"U19",IF(E3726&gt;13,"U15",IF(E3726&gt;11,"U13",IF(E3726&gt;0,"U11",0)))))</f>
        <v>Men's</v>
      </c>
      <c r="E3726" s="113">
        <f>IFERROR(IF(Table10[[#This Row],[Year]]&gt;0,$E$1-Table10[[#This Row],[Year]],0),"")</f>
        <v>51</v>
      </c>
      <c r="F3726" s="113">
        <v>1974</v>
      </c>
      <c r="G3726" s="113">
        <v>8</v>
      </c>
      <c r="H3726" s="113">
        <v>15</v>
      </c>
    </row>
    <row r="3727" spans="1:8">
      <c r="A3727" s="18">
        <v>4725</v>
      </c>
      <c r="B3727" s="186" t="s">
        <v>3907</v>
      </c>
      <c r="C3727" s="17" t="s">
        <v>129</v>
      </c>
      <c r="D3727" s="113" t="str">
        <f>IF(Table10[[#This Row],[Current Age]]&gt;19,"Men's",IF(E3727&gt;15,"U19",IF(E3727&gt;13,"U15",IF(E3727&gt;11,"U13",IF(E3727&gt;0,"U11",0)))))</f>
        <v>Men's</v>
      </c>
      <c r="E3727" s="113">
        <f>IFERROR(IF(Table10[[#This Row],[Year]]&gt;0,$E$1-Table10[[#This Row],[Year]],0),"")</f>
        <v>42</v>
      </c>
      <c r="F3727" s="113">
        <v>1983</v>
      </c>
      <c r="G3727" s="113">
        <v>10</v>
      </c>
      <c r="H3727" s="113">
        <v>18</v>
      </c>
    </row>
    <row r="3728" spans="1:8">
      <c r="A3728" s="178">
        <v>4726</v>
      </c>
      <c r="B3728" s="259"/>
      <c r="C3728" s="218" t="s">
        <v>8</v>
      </c>
      <c r="D3728" s="113">
        <f>IF(Table10[[#This Row],[Current Age]]&gt;19,"Men's",IF(E3728&gt;15,"U19",IF(E3728&gt;13,"U15",IF(E3728&gt;11,"U13",IF(E3728&gt;0,"U11",0)))))</f>
        <v>0</v>
      </c>
      <c r="E3728" s="113">
        <f>IFERROR(IF(Table10[[#This Row],[Year]]&gt;0,$E$1-Table10[[#This Row],[Year]],0),"")</f>
        <v>0</v>
      </c>
      <c r="F3728" s="188"/>
      <c r="G3728" s="188"/>
      <c r="H3728" s="188"/>
    </row>
    <row r="3729" spans="1:8">
      <c r="A3729" s="18">
        <v>4727</v>
      </c>
      <c r="B3729" s="260" t="s">
        <v>3908</v>
      </c>
      <c r="C3729" s="188" t="s">
        <v>33</v>
      </c>
      <c r="D3729" s="113" t="str">
        <f>IF(Table10[[#This Row],[Current Age]]&gt;19,"Men's",IF(E3729&gt;15,"U19",IF(E3729&gt;13,"U15",IF(E3729&gt;11,"U13",IF(E3729&gt;0,"U11",0)))))</f>
        <v>U19</v>
      </c>
      <c r="E3729" s="113">
        <f>IFERROR(IF(Table10[[#This Row],[Year]]&gt;0,$E$1-Table10[[#This Row],[Year]],0),"")</f>
        <v>18</v>
      </c>
      <c r="F3729" s="188">
        <v>2007</v>
      </c>
      <c r="G3729" s="188">
        <v>11</v>
      </c>
      <c r="H3729" s="188">
        <v>20</v>
      </c>
    </row>
    <row r="3730" spans="1:8">
      <c r="A3730" s="178">
        <v>4728</v>
      </c>
      <c r="B3730" s="246" t="s">
        <v>3909</v>
      </c>
      <c r="C3730" s="218" t="s">
        <v>33</v>
      </c>
      <c r="D3730" s="113" t="str">
        <f>IF(Table10[[#This Row],[Current Age]]&gt;19,"Men's",IF(E3730&gt;15,"U19",IF(E3730&gt;13,"U15",IF(E3730&gt;11,"U13",IF(E3730&gt;0,"U11",0)))))</f>
        <v>U19</v>
      </c>
      <c r="E3730" s="113">
        <f>IFERROR(IF(Table10[[#This Row],[Year]]&gt;0,$E$1-Table10[[#This Row],[Year]],0),"")</f>
        <v>18</v>
      </c>
      <c r="F3730" s="188">
        <v>2007</v>
      </c>
      <c r="G3730" s="188">
        <v>7</v>
      </c>
      <c r="H3730" s="188">
        <v>21</v>
      </c>
    </row>
    <row r="3731" spans="1:8">
      <c r="A3731" s="18">
        <v>4729</v>
      </c>
      <c r="B3731" s="189" t="s">
        <v>3910</v>
      </c>
      <c r="C3731" s="188" t="s">
        <v>33</v>
      </c>
      <c r="D3731" s="113" t="str">
        <f>IF(Table10[[#This Row],[Current Age]]&gt;19,"Men's",IF(E3731&gt;15,"U19",IF(E3731&gt;13,"U15",IF(E3731&gt;11,"U13",IF(E3731&gt;0,"U11",0)))))</f>
        <v>U19</v>
      </c>
      <c r="E3731" s="113">
        <f>IFERROR(IF(Table10[[#This Row],[Year]]&gt;0,$E$1-Table10[[#This Row],[Year]],0),"")</f>
        <v>17</v>
      </c>
      <c r="F3731" s="188">
        <v>2008</v>
      </c>
      <c r="G3731" s="188">
        <v>12</v>
      </c>
      <c r="H3731" s="188">
        <v>10</v>
      </c>
    </row>
    <row r="3732" spans="1:8">
      <c r="A3732" s="178">
        <v>4730</v>
      </c>
      <c r="B3732" s="261" t="s">
        <v>3911</v>
      </c>
      <c r="C3732" s="218" t="s">
        <v>33</v>
      </c>
      <c r="D3732" s="113" t="str">
        <f>IF(Table10[[#This Row],[Current Age]]&gt;19,"Men's",IF(E3732&gt;15,"U19",IF(E3732&gt;13,"U15",IF(E3732&gt;11,"U13",IF(E3732&gt;0,"U11",0)))))</f>
        <v>U19</v>
      </c>
      <c r="E3732" s="113">
        <f>IFERROR(IF(Table10[[#This Row],[Year]]&gt;0,$E$1-Table10[[#This Row],[Year]],0),"")</f>
        <v>18</v>
      </c>
      <c r="F3732" s="188">
        <v>2007</v>
      </c>
      <c r="G3732" s="188">
        <v>4</v>
      </c>
      <c r="H3732" s="188">
        <v>1</v>
      </c>
    </row>
    <row r="3733" spans="1:8">
      <c r="A3733" s="18">
        <v>4731</v>
      </c>
      <c r="B3733" s="189" t="s">
        <v>3912</v>
      </c>
      <c r="C3733" s="188" t="s">
        <v>298</v>
      </c>
      <c r="D3733" s="113" t="str">
        <f>IF(Table10[[#This Row],[Current Age]]&gt;19,"Men's",IF(E3733&gt;15,"U19",IF(E3733&gt;13,"U15",IF(E3733&gt;11,"U13",IF(E3733&gt;0,"U11",0)))))</f>
        <v>U19</v>
      </c>
      <c r="E3733" s="113">
        <f>IFERROR(IF(Table10[[#This Row],[Year]]&gt;0,$E$1-Table10[[#This Row],[Year]],0),"")</f>
        <v>16</v>
      </c>
      <c r="F3733" s="262">
        <v>2009</v>
      </c>
      <c r="G3733" s="263">
        <v>12</v>
      </c>
      <c r="H3733" s="263">
        <v>25</v>
      </c>
    </row>
    <row r="3734" spans="1:8">
      <c r="A3734" s="178">
        <v>4732</v>
      </c>
      <c r="B3734" s="246" t="s">
        <v>3913</v>
      </c>
      <c r="C3734" s="218" t="s">
        <v>298</v>
      </c>
      <c r="D3734" s="113" t="str">
        <f>IF(Table10[[#This Row],[Current Age]]&gt;19,"Men's",IF(E3734&gt;15,"U19",IF(E3734&gt;13,"U15",IF(E3734&gt;11,"U13",IF(E3734&gt;0,"U11",0)))))</f>
        <v>U11</v>
      </c>
      <c r="E3734" s="113">
        <f>IFERROR(IF(Table10[[#This Row],[Year]]&gt;0,$E$1-Table10[[#This Row],[Year]],0),"")</f>
        <v>10</v>
      </c>
      <c r="F3734" s="262">
        <v>2015</v>
      </c>
      <c r="G3734" s="263">
        <v>5</v>
      </c>
      <c r="H3734" s="263">
        <v>16</v>
      </c>
    </row>
    <row r="3735" spans="1:8">
      <c r="A3735" s="18">
        <v>4733</v>
      </c>
      <c r="B3735" s="189"/>
      <c r="C3735" s="188"/>
      <c r="D3735" s="113">
        <f>IF(Table10[[#This Row],[Current Age]]&gt;19,"Men's",IF(E3735&gt;15,"U19",IF(E3735&gt;13,"U15",IF(E3735&gt;11,"U13",IF(E3735&gt;0,"U11",0)))))</f>
        <v>0</v>
      </c>
      <c r="E3735" s="113">
        <f>IFERROR(IF(Table10[[#This Row],[Year]]&gt;0,$E$1-Table10[[#This Row],[Year]],0),"")</f>
        <v>0</v>
      </c>
      <c r="F3735" s="188"/>
      <c r="G3735" s="188"/>
      <c r="H3735" s="188"/>
    </row>
    <row r="3736" spans="1:8">
      <c r="A3736" s="178">
        <v>4734</v>
      </c>
      <c r="B3736" s="224" t="s">
        <v>3914</v>
      </c>
      <c r="C3736" s="179" t="s">
        <v>112</v>
      </c>
      <c r="D3736" s="113" t="str">
        <f>IF(Table10[[#This Row],[Current Age]]&gt;19,"Men's",IF(E3736&gt;15,"U19",IF(E3736&gt;13,"U15",IF(E3736&gt;11,"U13",IF(E3736&gt;0,"U11",0)))))</f>
        <v>U11</v>
      </c>
      <c r="E3736" s="113">
        <f>IFERROR(IF(Table10[[#This Row],[Year]]&gt;0,$E$1-Table10[[#This Row],[Year]],0),"")</f>
        <v>8</v>
      </c>
      <c r="F3736" s="188">
        <v>2017</v>
      </c>
      <c r="G3736" s="188">
        <v>3</v>
      </c>
      <c r="H3736" s="188">
        <v>13</v>
      </c>
    </row>
    <row r="3737" spans="1:8">
      <c r="A3737" s="18">
        <v>4735</v>
      </c>
      <c r="B3737" s="15" t="s">
        <v>3915</v>
      </c>
      <c r="C3737" s="17" t="s">
        <v>112</v>
      </c>
      <c r="D3737" s="113" t="str">
        <f>IF(Table10[[#This Row],[Current Age]]&gt;19,"Men's",IF(E3737&gt;15,"U19",IF(E3737&gt;13,"U15",IF(E3737&gt;11,"U13",IF(E3737&gt;0,"U11",0)))))</f>
        <v>U13</v>
      </c>
      <c r="E3737" s="113">
        <f>IFERROR(IF(Table10[[#This Row],[Year]]&gt;0,$E$1-Table10[[#This Row],[Year]],0),"")</f>
        <v>13</v>
      </c>
      <c r="F3737" s="188">
        <v>2012</v>
      </c>
      <c r="G3737" s="188">
        <v>5</v>
      </c>
      <c r="H3737" s="188">
        <v>1</v>
      </c>
    </row>
    <row r="3738" spans="1:8">
      <c r="A3738" s="178">
        <v>4736</v>
      </c>
      <c r="B3738" s="224" t="s">
        <v>3916</v>
      </c>
      <c r="C3738" s="179" t="s">
        <v>112</v>
      </c>
      <c r="D3738" s="113" t="str">
        <f>IF(Table10[[#This Row],[Current Age]]&gt;19,"Men's",IF(E3738&gt;15,"U19",IF(E3738&gt;13,"U15",IF(E3738&gt;11,"U13",IF(E3738&gt;0,"U11",0)))))</f>
        <v>U19</v>
      </c>
      <c r="E3738" s="113">
        <f>IFERROR(IF(Table10[[#This Row],[Year]]&gt;0,$E$1-Table10[[#This Row],[Year]],0),"")</f>
        <v>16</v>
      </c>
      <c r="F3738" s="188">
        <v>2009</v>
      </c>
      <c r="G3738" s="188">
        <v>6</v>
      </c>
      <c r="H3738" s="188">
        <v>27</v>
      </c>
    </row>
    <row r="3739" spans="1:8">
      <c r="A3739" s="18">
        <v>4737</v>
      </c>
      <c r="B3739" s="189" t="s">
        <v>3917</v>
      </c>
      <c r="C3739" s="188" t="s">
        <v>1424</v>
      </c>
      <c r="D3739" s="113" t="str">
        <f>IF(Table10[[#This Row],[Current Age]]&gt;19,"Men's",IF(E3739&gt;15,"U19",IF(E3739&gt;13,"U15",IF(E3739&gt;11,"U13",IF(E3739&gt;0,"U11",0)))))</f>
        <v>Men's</v>
      </c>
      <c r="E3739" s="113">
        <f>IFERROR(IF(Table10[[#This Row],[Year]]&gt;0,$E$1-Table10[[#This Row],[Year]],0),"")</f>
        <v>23</v>
      </c>
      <c r="F3739" s="188">
        <v>2002</v>
      </c>
      <c r="G3739" s="188">
        <v>1</v>
      </c>
      <c r="H3739" s="188">
        <v>23</v>
      </c>
    </row>
    <row r="3740" spans="1:8">
      <c r="A3740" s="178">
        <v>4738</v>
      </c>
      <c r="B3740" s="264" t="s">
        <v>3918</v>
      </c>
      <c r="C3740" s="181" t="s">
        <v>1360</v>
      </c>
      <c r="D3740" s="113" t="str">
        <f>IF(Table10[[#This Row],[Current Age]]&gt;19,"Men's",IF(E3740&gt;15,"U19",IF(E3740&gt;13,"U15",IF(E3740&gt;11,"U13",IF(E3740&gt;0,"U11",0)))))</f>
        <v>Men's</v>
      </c>
      <c r="E3740" s="113">
        <f>IFERROR(IF(Table10[[#This Row],[Year]]&gt;0,$E$1-Table10[[#This Row],[Year]],0),"")</f>
        <v>50</v>
      </c>
      <c r="F3740" s="27">
        <v>1975</v>
      </c>
      <c r="G3740" s="27">
        <v>7</v>
      </c>
      <c r="H3740" s="27">
        <v>8</v>
      </c>
    </row>
    <row r="3741" spans="1:8">
      <c r="A3741" s="18">
        <v>4739</v>
      </c>
      <c r="B3741" s="265" t="s">
        <v>3919</v>
      </c>
      <c r="C3741" s="188" t="s">
        <v>1360</v>
      </c>
      <c r="D3741" s="113" t="str">
        <f>IF(Table10[[#This Row],[Current Age]]&gt;19,"Men's",IF(E3741&gt;15,"U19",IF(E3741&gt;13,"U15",IF(E3741&gt;11,"U13",IF(E3741&gt;0,"U11",0)))))</f>
        <v>Men's</v>
      </c>
      <c r="E3741" s="113">
        <f>IFERROR(IF(Table10[[#This Row],[Year]]&gt;0,$E$1-Table10[[#This Row],[Year]],0),"")</f>
        <v>27</v>
      </c>
      <c r="F3741" s="188">
        <v>1998</v>
      </c>
      <c r="G3741" s="188">
        <v>2</v>
      </c>
      <c r="H3741" s="188">
        <v>8</v>
      </c>
    </row>
    <row r="3742" spans="1:8">
      <c r="A3742" s="178">
        <v>4740</v>
      </c>
      <c r="B3742" s="246" t="s">
        <v>3920</v>
      </c>
      <c r="C3742" s="218" t="s">
        <v>1360</v>
      </c>
      <c r="D3742" s="113" t="str">
        <f>IF(Table10[[#This Row],[Current Age]]&gt;19,"Men's",IF(E3742&gt;15,"U19",IF(E3742&gt;13,"U15",IF(E3742&gt;11,"U13",IF(E3742&gt;0,"U11",0)))))</f>
        <v>U19</v>
      </c>
      <c r="E3742" s="113">
        <f>IFERROR(IF(Table10[[#This Row],[Year]]&gt;0,$E$1-Table10[[#This Row],[Year]],0),"")</f>
        <v>16</v>
      </c>
      <c r="F3742" s="188">
        <v>2009</v>
      </c>
      <c r="G3742" s="188">
        <v>8</v>
      </c>
      <c r="H3742" s="188">
        <v>2</v>
      </c>
    </row>
    <row r="3743" spans="1:8">
      <c r="A3743" s="188">
        <v>4741</v>
      </c>
      <c r="B3743" s="266" t="s">
        <v>3921</v>
      </c>
      <c r="C3743" s="190" t="s">
        <v>112</v>
      </c>
      <c r="D3743" s="113">
        <f>IF(Table10[[#This Row],[Current Age]]&gt;19,"Men's",IF(E3743&gt;15,"U19",IF(E3743&gt;13,"U15",IF(E3743&gt;11,"U13",IF(E3743&gt;0,"U11",0)))))</f>
        <v>0</v>
      </c>
      <c r="E3743" s="113">
        <f>IFERROR(IF(Table10[[#This Row],[Year]]&gt;0,$E$1-Table10[[#This Row],[Year]],0),"")</f>
        <v>0</v>
      </c>
    </row>
    <row r="3744" spans="1:8">
      <c r="A3744" s="218">
        <v>4742</v>
      </c>
      <c r="B3744" s="267" t="s">
        <v>3922</v>
      </c>
      <c r="C3744" s="258" t="s">
        <v>112</v>
      </c>
      <c r="D3744" s="113">
        <f>IF(Table10[[#This Row],[Current Age]]&gt;19,"Men's",IF(E3744&gt;15,"U19",IF(E3744&gt;13,"U15",IF(E3744&gt;11,"U13",IF(E3744&gt;0,"U11",0)))))</f>
        <v>0</v>
      </c>
      <c r="E3744" s="113">
        <f>IFERROR(IF(Table10[[#This Row],[Year]]&gt;0,$E$1-Table10[[#This Row],[Year]],0),"")</f>
        <v>0</v>
      </c>
    </row>
    <row r="3745" spans="1:5">
      <c r="A3745" s="188">
        <v>4743</v>
      </c>
      <c r="B3745" s="268" t="s">
        <v>3923</v>
      </c>
      <c r="C3745" s="190" t="s">
        <v>298</v>
      </c>
      <c r="D3745" s="113">
        <f>IF(Table10[[#This Row],[Current Age]]&gt;19,"Men's",IF(E3745&gt;15,"U19",IF(E3745&gt;13,"U15",IF(E3745&gt;11,"U13",IF(E3745&gt;0,"U11",0)))))</f>
        <v>0</v>
      </c>
      <c r="E3745" s="113">
        <f>IFERROR(IF(Table10[[#This Row],[Year]]&gt;0,$E$1-Table10[[#This Row],[Year]],0),"")</f>
        <v>0</v>
      </c>
    </row>
    <row r="3746" spans="1:5">
      <c r="A3746" s="218">
        <v>4744</v>
      </c>
      <c r="B3746" s="261" t="s">
        <v>3924</v>
      </c>
      <c r="C3746" s="258" t="s">
        <v>298</v>
      </c>
      <c r="D3746" s="113">
        <f>IF(Table10[[#This Row],[Current Age]]&gt;19,"Men's",IF(E3746&gt;15,"U19",IF(E3746&gt;13,"U15",IF(E3746&gt;11,"U13",IF(E3746&gt;0,"U11",0)))))</f>
        <v>0</v>
      </c>
      <c r="E3746" s="113">
        <f>IFERROR(IF(Table10[[#This Row],[Year]]&gt;0,$E$1-Table10[[#This Row],[Year]],0),"")</f>
        <v>0</v>
      </c>
    </row>
    <row r="3747" spans="1:5">
      <c r="A3747" s="188">
        <v>4745</v>
      </c>
      <c r="B3747" s="189" t="s">
        <v>3925</v>
      </c>
      <c r="C3747" s="190" t="s">
        <v>33</v>
      </c>
      <c r="D3747" s="113">
        <f>IF(Table10[[#This Row],[Current Age]]&gt;19,"Men's",IF(E3747&gt;15,"U19",IF(E3747&gt;13,"U15",IF(E3747&gt;11,"U13",IF(E3747&gt;0,"U11",0)))))</f>
        <v>0</v>
      </c>
      <c r="E3747" s="113">
        <f>IFERROR(IF(Table10[[#This Row],[Year]]&gt;0,$E$1-Table10[[#This Row],[Year]],0),"")</f>
        <v>0</v>
      </c>
    </row>
    <row r="3748" spans="1:5">
      <c r="A3748" s="218">
        <v>4746</v>
      </c>
      <c r="B3748" s="246" t="s">
        <v>3926</v>
      </c>
      <c r="C3748" s="258" t="s">
        <v>33</v>
      </c>
      <c r="D3748" s="113">
        <f>IF(Table10[[#This Row],[Current Age]]&gt;19,"Men's",IF(E3748&gt;15,"U19",IF(E3748&gt;13,"U15",IF(E3748&gt;11,"U13",IF(E3748&gt;0,"U11",0)))))</f>
        <v>0</v>
      </c>
      <c r="E3748" s="113">
        <f>IFERROR(IF(Table10[[#This Row],[Year]]&gt;0,$E$1-Table10[[#This Row],[Year]],0),"")</f>
        <v>0</v>
      </c>
    </row>
    <row r="3749" spans="1:5">
      <c r="A3749" s="188">
        <v>4747</v>
      </c>
      <c r="B3749" s="186" t="s">
        <v>3927</v>
      </c>
      <c r="C3749" s="14" t="s">
        <v>41</v>
      </c>
      <c r="D3749" s="113">
        <f>IF(Table10[[#This Row],[Current Age]]&gt;19,"Men's",IF(E3749&gt;15,"U19",IF(E3749&gt;13,"U15",IF(E3749&gt;11,"U13",IF(E3749&gt;0,"U11",0)))))</f>
        <v>0</v>
      </c>
      <c r="E3749" s="113">
        <f>IFERROR(IF(Table10[[#This Row],[Year]]&gt;0,$E$1-Table10[[#This Row],[Year]],0),"")</f>
        <v>0</v>
      </c>
    </row>
    <row r="3750" spans="1:5">
      <c r="A3750" s="218">
        <v>4748</v>
      </c>
      <c r="B3750" s="246" t="s">
        <v>3928</v>
      </c>
      <c r="C3750" s="258" t="s">
        <v>41</v>
      </c>
      <c r="D3750" s="113">
        <f>IF(Table10[[#This Row],[Current Age]]&gt;19,"Men's",IF(E3750&gt;15,"U19",IF(E3750&gt;13,"U15",IF(E3750&gt;11,"U13",IF(E3750&gt;0,"U11",0)))))</f>
        <v>0</v>
      </c>
      <c r="E3750" s="113">
        <f>IFERROR(IF(Table10[[#This Row],[Year]]&gt;0,$E$1-Table10[[#This Row],[Year]],0),"")</f>
        <v>0</v>
      </c>
    </row>
    <row r="3751" spans="1:5">
      <c r="A3751" s="188">
        <v>4749</v>
      </c>
      <c r="B3751" s="189" t="s">
        <v>3929</v>
      </c>
      <c r="C3751" s="190" t="s">
        <v>119</v>
      </c>
      <c r="D3751" s="113">
        <f>IF(Table10[[#This Row],[Current Age]]&gt;19,"Men's",IF(E3751&gt;15,"U19",IF(E3751&gt;13,"U15",IF(E3751&gt;11,"U13",IF(E3751&gt;0,"U11",0)))))</f>
        <v>0</v>
      </c>
      <c r="E3751" s="113">
        <f>IFERROR(IF(Table10[[#This Row],[Year]]&gt;0,$E$1-Table10[[#This Row],[Year]],0),"")</f>
        <v>0</v>
      </c>
    </row>
    <row r="3752" spans="1:5">
      <c r="A3752" s="218">
        <v>4750</v>
      </c>
      <c r="B3752" s="246" t="s">
        <v>3930</v>
      </c>
      <c r="C3752" s="258" t="s">
        <v>119</v>
      </c>
      <c r="D3752" s="113">
        <f>IF(Table10[[#This Row],[Current Age]]&gt;19,"Men's",IF(E3752&gt;15,"U19",IF(E3752&gt;13,"U15",IF(E3752&gt;11,"U13",IF(E3752&gt;0,"U11",0)))))</f>
        <v>0</v>
      </c>
      <c r="E3752" s="113">
        <f>IFERROR(IF(Table10[[#This Row],[Year]]&gt;0,$E$1-Table10[[#This Row],[Year]],0),"")</f>
        <v>0</v>
      </c>
    </row>
    <row r="3753" spans="1:5">
      <c r="A3753" s="188">
        <v>4751</v>
      </c>
      <c r="B3753" s="268"/>
      <c r="C3753" s="190"/>
      <c r="D3753" s="113">
        <f>IF(Table10[[#This Row],[Current Age]]&gt;19,"Men's",IF(E3753&gt;15,"U19",IF(E3753&gt;13,"U15",IF(E3753&gt;11,"U13",IF(E3753&gt;0,"U11",0)))))</f>
        <v>0</v>
      </c>
      <c r="E3753" s="113">
        <f>IFERROR(IF(Table10[[#This Row],[Year]]&gt;0,$E$1-Table10[[#This Row],[Year]],0),"")</f>
        <v>0</v>
      </c>
    </row>
    <row r="3754" spans="1:5">
      <c r="A3754" s="218">
        <v>4752</v>
      </c>
      <c r="B3754" s="261" t="s">
        <v>3931</v>
      </c>
      <c r="C3754" s="258" t="s">
        <v>298</v>
      </c>
      <c r="D3754" s="113">
        <f>IF(Table10[[#This Row],[Current Age]]&gt;19,"Men's",IF(E3754&gt;15,"U19",IF(E3754&gt;13,"U15",IF(E3754&gt;11,"U13",IF(E3754&gt;0,"U11",0)))))</f>
        <v>0</v>
      </c>
      <c r="E3754" s="113">
        <f>IFERROR(IF(Table10[[#This Row],[Year]]&gt;0,$E$1-Table10[[#This Row],[Year]],0),"")</f>
        <v>0</v>
      </c>
    </row>
    <row r="3755" spans="1:5">
      <c r="A3755" s="188">
        <v>4753</v>
      </c>
      <c r="B3755" s="186" t="s">
        <v>3932</v>
      </c>
      <c r="C3755" s="14" t="s">
        <v>101</v>
      </c>
      <c r="D3755" s="113">
        <f>IF(Table10[[#This Row],[Current Age]]&gt;19,"Men's",IF(E3755&gt;15,"U19",IF(E3755&gt;13,"U15",IF(E3755&gt;11,"U13",IF(E3755&gt;0,"U11",0)))))</f>
        <v>0</v>
      </c>
      <c r="E3755" s="113">
        <f>IFERROR(IF(Table10[[#This Row],[Year]]&gt;0,$E$1-Table10[[#This Row],[Year]],0),"")</f>
        <v>0</v>
      </c>
    </row>
    <row r="3756" spans="1:5">
      <c r="A3756" s="218">
        <v>4754</v>
      </c>
      <c r="B3756" s="185" t="s">
        <v>3933</v>
      </c>
      <c r="C3756" s="195" t="s">
        <v>101</v>
      </c>
      <c r="D3756" s="113">
        <f>IF(Table10[[#This Row],[Current Age]]&gt;19,"Men's",IF(E3756&gt;15,"U19",IF(E3756&gt;13,"U15",IF(E3756&gt;11,"U13",IF(E3756&gt;0,"U11",0)))))</f>
        <v>0</v>
      </c>
      <c r="E3756" s="113">
        <f>IFERROR(IF(Table10[[#This Row],[Year]]&gt;0,$E$1-Table10[[#This Row],[Year]],0),"")</f>
        <v>0</v>
      </c>
    </row>
    <row r="3757" spans="1:5">
      <c r="A3757" s="188">
        <v>4755</v>
      </c>
      <c r="B3757" s="186" t="s">
        <v>3934</v>
      </c>
      <c r="C3757" s="14" t="s">
        <v>101</v>
      </c>
      <c r="D3757" s="113">
        <f>IF(Table10[[#This Row],[Current Age]]&gt;19,"Men's",IF(E3757&gt;15,"U19",IF(E3757&gt;13,"U15",IF(E3757&gt;11,"U13",IF(E3757&gt;0,"U11",0)))))</f>
        <v>0</v>
      </c>
      <c r="E3757" s="113">
        <f>IFERROR(IF(Table10[[#This Row],[Year]]&gt;0,$E$1-Table10[[#This Row],[Year]],0),"")</f>
        <v>0</v>
      </c>
    </row>
    <row r="3758" spans="1:5">
      <c r="A3758" s="218">
        <v>4756</v>
      </c>
      <c r="B3758" s="185" t="s">
        <v>3935</v>
      </c>
      <c r="C3758" s="195" t="s">
        <v>101</v>
      </c>
      <c r="D3758" s="113">
        <f>IF(Table10[[#This Row],[Current Age]]&gt;19,"Men's",IF(E3758&gt;15,"U19",IF(E3758&gt;13,"U15",IF(E3758&gt;11,"U13",IF(E3758&gt;0,"U11",0)))))</f>
        <v>0</v>
      </c>
      <c r="E3758" s="113">
        <f>IFERROR(IF(Table10[[#This Row],[Year]]&gt;0,$E$1-Table10[[#This Row],[Year]],0),"")</f>
        <v>0</v>
      </c>
    </row>
    <row r="3759" spans="1:5">
      <c r="A3759" s="188">
        <v>4757</v>
      </c>
      <c r="B3759" s="189" t="s">
        <v>3936</v>
      </c>
      <c r="C3759" s="190" t="s">
        <v>3878</v>
      </c>
      <c r="D3759" s="113">
        <f>IF(Table10[[#This Row],[Current Age]]&gt;19,"Men's",IF(E3759&gt;15,"U19",IF(E3759&gt;13,"U15",IF(E3759&gt;11,"U13",IF(E3759&gt;0,"U11",0)))))</f>
        <v>0</v>
      </c>
      <c r="E3759" s="113">
        <f>IFERROR(IF(Table10[[#This Row],[Year]]&gt;0,$E$1-Table10[[#This Row],[Year]],0),"")</f>
        <v>0</v>
      </c>
    </row>
    <row r="3760" spans="1:5">
      <c r="A3760" s="218">
        <v>4758</v>
      </c>
      <c r="B3760" s="246" t="s">
        <v>3937</v>
      </c>
      <c r="C3760" s="258" t="s">
        <v>3878</v>
      </c>
      <c r="D3760" s="113">
        <f>IF(Table10[[#This Row],[Current Age]]&gt;19,"Men's",IF(E3760&gt;15,"U19",IF(E3760&gt;13,"U15",IF(E3760&gt;11,"U13",IF(E3760&gt;0,"U11",0)))))</f>
        <v>0</v>
      </c>
      <c r="E3760" s="113">
        <f>IFERROR(IF(Table10[[#This Row],[Year]]&gt;0,$E$1-Table10[[#This Row],[Year]],0),"")</f>
        <v>0</v>
      </c>
    </row>
    <row r="3761" spans="1:8">
      <c r="A3761" s="18">
        <v>4759</v>
      </c>
      <c r="B3761" s="269" t="s">
        <v>3938</v>
      </c>
      <c r="C3761" s="190" t="s">
        <v>109</v>
      </c>
      <c r="D3761" s="113" t="str">
        <f>IF(Table10[[#This Row],[Current Age]]&gt;19,"Men's",IF(E3761&gt;15,"U19",IF(E3761&gt;13,"U15",IF(E3761&gt;11,"U13",IF(E3761&gt;0,"U11",0)))))</f>
        <v>U11</v>
      </c>
      <c r="E3761" s="113">
        <f>IFERROR(IF(Table10[[#This Row],[Year]]&gt;0,$E$1-Table10[[#This Row],[Year]],0),"")</f>
        <v>11</v>
      </c>
      <c r="F3761" s="188">
        <v>2014</v>
      </c>
      <c r="G3761" s="188">
        <v>1</v>
      </c>
      <c r="H3761" s="188">
        <v>6</v>
      </c>
    </row>
    <row r="3762" spans="1:8">
      <c r="A3762" s="18">
        <v>4760</v>
      </c>
      <c r="B3762" s="269" t="s">
        <v>3939</v>
      </c>
      <c r="C3762" s="190" t="s">
        <v>109</v>
      </c>
      <c r="D3762" s="113" t="str">
        <f>IF(Table10[[#This Row],[Current Age]]&gt;19,"Men's",IF(E3762&gt;15,"U19",IF(E3762&gt;13,"U15",IF(E3762&gt;11,"U13",IF(E3762&gt;0,"U11",0)))))</f>
        <v>U11</v>
      </c>
      <c r="E3762" s="113">
        <f>IFERROR(IF(Table10[[#This Row],[Year]]&gt;0,$E$1-Table10[[#This Row],[Year]],0),"")</f>
        <v>11</v>
      </c>
      <c r="F3762" s="188">
        <v>2014</v>
      </c>
      <c r="G3762" s="188">
        <v>8</v>
      </c>
      <c r="H3762" s="188">
        <v>7</v>
      </c>
    </row>
    <row r="3763" spans="1:8">
      <c r="A3763" s="18">
        <v>4761</v>
      </c>
      <c r="B3763" s="269" t="s">
        <v>3940</v>
      </c>
      <c r="C3763" s="190" t="s">
        <v>109</v>
      </c>
      <c r="D3763" s="113" t="str">
        <f>IF(Table10[[#This Row],[Current Age]]&gt;19,"Men's",IF(E3763&gt;15,"U19",IF(E3763&gt;13,"U15",IF(E3763&gt;11,"U13",IF(E3763&gt;0,"U11",0)))))</f>
        <v>U11</v>
      </c>
      <c r="E3763" s="113">
        <f>IFERROR(IF(Table10[[#This Row],[Year]]&gt;0,$E$1-Table10[[#This Row],[Year]],0),"")</f>
        <v>11</v>
      </c>
      <c r="F3763" s="188">
        <v>2014</v>
      </c>
      <c r="G3763" s="188">
        <v>7</v>
      </c>
      <c r="H3763" s="188">
        <v>2</v>
      </c>
    </row>
    <row r="3764" spans="1:8">
      <c r="A3764" s="18">
        <v>4762</v>
      </c>
      <c r="B3764" s="269" t="s">
        <v>3941</v>
      </c>
      <c r="C3764" s="190" t="s">
        <v>109</v>
      </c>
      <c r="D3764" s="113" t="str">
        <f>IF(Table10[[#This Row],[Current Age]]&gt;19,"Men's",IF(E3764&gt;15,"U19",IF(E3764&gt;13,"U15",IF(E3764&gt;11,"U13",IF(E3764&gt;0,"U11",0)))))</f>
        <v>U11</v>
      </c>
      <c r="E3764" s="113">
        <f>IFERROR(IF(Table10[[#This Row],[Year]]&gt;0,$E$1-Table10[[#This Row],[Year]],0),"")</f>
        <v>11</v>
      </c>
      <c r="F3764" s="188">
        <v>2014</v>
      </c>
      <c r="G3764" s="188">
        <v>5</v>
      </c>
      <c r="H3764" s="188">
        <v>10</v>
      </c>
    </row>
    <row r="3765" spans="1:8">
      <c r="A3765" s="18">
        <v>4763</v>
      </c>
      <c r="B3765" s="269" t="s">
        <v>3942</v>
      </c>
      <c r="C3765" s="190" t="s">
        <v>109</v>
      </c>
      <c r="D3765" s="113" t="str">
        <f>IF(Table10[[#This Row],[Current Age]]&gt;19,"Men's",IF(E3765&gt;15,"U19",IF(E3765&gt;13,"U15",IF(E3765&gt;11,"U13",IF(E3765&gt;0,"U11",0)))))</f>
        <v>U11</v>
      </c>
      <c r="E3765" s="113">
        <f>IFERROR(IF(Table10[[#This Row],[Year]]&gt;0,$E$1-Table10[[#This Row],[Year]],0),"")</f>
        <v>11</v>
      </c>
      <c r="F3765" s="188">
        <v>2014</v>
      </c>
      <c r="G3765" s="188">
        <v>7</v>
      </c>
      <c r="H3765" s="188">
        <v>28</v>
      </c>
    </row>
    <row r="3766" spans="1:8">
      <c r="A3766" s="18">
        <v>4764</v>
      </c>
      <c r="B3766" s="269" t="s">
        <v>3943</v>
      </c>
      <c r="C3766" s="190" t="s">
        <v>109</v>
      </c>
      <c r="D3766" s="113" t="str">
        <f>IF(Table10[[#This Row],[Current Age]]&gt;19,"Men's",IF(E3766&gt;15,"U19",IF(E3766&gt;13,"U15",IF(E3766&gt;11,"U13",IF(E3766&gt;0,"U11",0)))))</f>
        <v>U13</v>
      </c>
      <c r="E3766" s="113">
        <f>IFERROR(IF(Table10[[#This Row],[Year]]&gt;0,$E$1-Table10[[#This Row],[Year]],0),"")</f>
        <v>13</v>
      </c>
      <c r="F3766" s="188">
        <v>2012</v>
      </c>
      <c r="G3766" s="188">
        <v>10</v>
      </c>
      <c r="H3766" s="188">
        <v>11</v>
      </c>
    </row>
    <row r="3767" spans="1:8">
      <c r="A3767" s="18">
        <v>4765</v>
      </c>
      <c r="B3767" s="269" t="s">
        <v>3944</v>
      </c>
      <c r="C3767" s="190" t="s">
        <v>109</v>
      </c>
      <c r="D3767" s="113" t="str">
        <f>IF(Table10[[#This Row],[Current Age]]&gt;19,"Men's",IF(E3767&gt;15,"U19",IF(E3767&gt;13,"U15",IF(E3767&gt;11,"U13",IF(E3767&gt;0,"U11",0)))))</f>
        <v>U11</v>
      </c>
      <c r="E3767" s="113">
        <f>IFERROR(IF(Table10[[#This Row],[Year]]&gt;0,$E$1-Table10[[#This Row],[Year]],0),"")</f>
        <v>10</v>
      </c>
      <c r="F3767" s="188">
        <v>2015</v>
      </c>
      <c r="G3767" s="188">
        <v>1</v>
      </c>
      <c r="H3767" s="188">
        <v>14</v>
      </c>
    </row>
    <row r="3768" spans="1:8">
      <c r="A3768" s="18">
        <v>4766</v>
      </c>
      <c r="B3768" s="269" t="s">
        <v>3945</v>
      </c>
      <c r="C3768" s="190" t="s">
        <v>109</v>
      </c>
      <c r="D3768" s="113" t="str">
        <f>IF(Table10[[#This Row],[Current Age]]&gt;19,"Men's",IF(E3768&gt;15,"U19",IF(E3768&gt;13,"U15",IF(E3768&gt;11,"U13",IF(E3768&gt;0,"U11",0)))))</f>
        <v>U11</v>
      </c>
      <c r="E3768" s="113">
        <f>IFERROR(IF(Table10[[#This Row],[Year]]&gt;0,$E$1-Table10[[#This Row],[Year]],0),"")</f>
        <v>11</v>
      </c>
      <c r="F3768" s="188">
        <v>2014</v>
      </c>
      <c r="G3768" s="188">
        <v>3</v>
      </c>
      <c r="H3768" s="188">
        <v>22</v>
      </c>
    </row>
    <row r="3769" spans="1:8">
      <c r="A3769" s="18">
        <v>4767</v>
      </c>
      <c r="B3769" s="269" t="s">
        <v>3946</v>
      </c>
      <c r="C3769" s="190" t="s">
        <v>109</v>
      </c>
      <c r="D3769" s="113" t="str">
        <f>IF(Table10[[#This Row],[Current Age]]&gt;19,"Men's",IF(E3769&gt;15,"U19",IF(E3769&gt;13,"U15",IF(E3769&gt;11,"U13",IF(E3769&gt;0,"U11",0)))))</f>
        <v>U15</v>
      </c>
      <c r="E3769" s="113">
        <f>IFERROR(IF(Table10[[#This Row],[Year]]&gt;0,$E$1-Table10[[#This Row],[Year]],0),"")</f>
        <v>14</v>
      </c>
      <c r="F3769" s="188">
        <v>2011</v>
      </c>
      <c r="G3769" s="188">
        <v>6</v>
      </c>
      <c r="H3769" s="188">
        <v>13</v>
      </c>
    </row>
    <row r="3770" spans="1:8">
      <c r="A3770" s="18">
        <v>4768</v>
      </c>
      <c r="B3770" s="269" t="s">
        <v>3947</v>
      </c>
      <c r="C3770" s="190" t="s">
        <v>109</v>
      </c>
      <c r="D3770" s="113" t="str">
        <f>IF(Table10[[#This Row],[Current Age]]&gt;19,"Men's",IF(E3770&gt;15,"U19",IF(E3770&gt;13,"U15",IF(E3770&gt;11,"U13",IF(E3770&gt;0,"U11",0)))))</f>
        <v>U15</v>
      </c>
      <c r="E3770" s="113">
        <f>IFERROR(IF(Table10[[#This Row],[Year]]&gt;0,$E$1-Table10[[#This Row],[Year]],0),"")</f>
        <v>14</v>
      </c>
      <c r="F3770" s="188">
        <v>2011</v>
      </c>
      <c r="G3770" s="188">
        <v>2</v>
      </c>
      <c r="H3770" s="188">
        <v>24</v>
      </c>
    </row>
    <row r="3771" spans="1:8">
      <c r="A3771" s="18">
        <v>4769</v>
      </c>
      <c r="B3771" s="269" t="s">
        <v>3948</v>
      </c>
      <c r="C3771" s="190" t="s">
        <v>109</v>
      </c>
      <c r="D3771" s="113" t="str">
        <f>IF(Table10[[#This Row],[Current Age]]&gt;19,"Men's",IF(E3771&gt;15,"U19",IF(E3771&gt;13,"U15",IF(E3771&gt;11,"U13",IF(E3771&gt;0,"U11",0)))))</f>
        <v>Men's</v>
      </c>
      <c r="E3771" s="113">
        <f>IFERROR(IF(Table10[[#This Row],[Year]]&gt;0,$E$1-Table10[[#This Row],[Year]],0),"")</f>
        <v>35</v>
      </c>
      <c r="F3771" s="188">
        <v>1990</v>
      </c>
      <c r="G3771" s="188">
        <v>1</v>
      </c>
      <c r="H3771" s="188">
        <v>13</v>
      </c>
    </row>
    <row r="3772" spans="1:8">
      <c r="A3772" s="18">
        <v>4770</v>
      </c>
      <c r="B3772" s="269" t="s">
        <v>3949</v>
      </c>
      <c r="C3772" s="190" t="s">
        <v>109</v>
      </c>
      <c r="D3772" s="113" t="str">
        <f>IF(Table10[[#This Row],[Current Age]]&gt;19,"Men's",IF(E3772&gt;15,"U19",IF(E3772&gt;13,"U15",IF(E3772&gt;11,"U13",IF(E3772&gt;0,"U11",0)))))</f>
        <v>Men's</v>
      </c>
      <c r="E3772" s="113">
        <f>IFERROR(IF(Table10[[#This Row],[Year]]&gt;0,$E$1-Table10[[#This Row],[Year]],0),"")</f>
        <v>28</v>
      </c>
      <c r="F3772" s="188">
        <v>1997</v>
      </c>
      <c r="G3772" s="188">
        <v>6</v>
      </c>
      <c r="H3772" s="188">
        <v>4</v>
      </c>
    </row>
    <row r="3773" spans="1:8">
      <c r="A3773" s="18">
        <v>4771</v>
      </c>
      <c r="B3773" s="269" t="s">
        <v>3950</v>
      </c>
      <c r="C3773" s="190" t="s">
        <v>109</v>
      </c>
      <c r="D3773" s="113" t="str">
        <f>IF(Table10[[#This Row],[Current Age]]&gt;19,"Men's",IF(E3773&gt;15,"U19",IF(E3773&gt;13,"U15",IF(E3773&gt;11,"U13",IF(E3773&gt;0,"U11",0)))))</f>
        <v>Men's</v>
      </c>
      <c r="E3773" s="113">
        <f>IFERROR(IF(Table10[[#This Row],[Year]]&gt;0,$E$1-Table10[[#This Row],[Year]],0),"")</f>
        <v>26</v>
      </c>
      <c r="F3773" s="188">
        <v>1999</v>
      </c>
      <c r="G3773" s="188">
        <v>11</v>
      </c>
      <c r="H3773" s="188">
        <v>15</v>
      </c>
    </row>
    <row r="3774" spans="1:8">
      <c r="A3774" s="18">
        <v>4772</v>
      </c>
      <c r="B3774" s="269" t="s">
        <v>1478</v>
      </c>
      <c r="C3774" s="190" t="s">
        <v>109</v>
      </c>
      <c r="D3774" s="113" t="str">
        <f>IF(Table10[[#This Row],[Current Age]]&gt;19,"Men's",IF(E3774&gt;15,"U19",IF(E3774&gt;13,"U15",IF(E3774&gt;11,"U13",IF(E3774&gt;0,"U11",0)))))</f>
        <v>Men's</v>
      </c>
      <c r="E3774" s="113">
        <f>IFERROR(IF(Table10[[#This Row],[Year]]&gt;0,$E$1-Table10[[#This Row],[Year]],0),"")</f>
        <v>25</v>
      </c>
      <c r="F3774" s="188">
        <v>2000</v>
      </c>
      <c r="G3774" s="188">
        <v>3</v>
      </c>
      <c r="H3774" s="188">
        <v>4</v>
      </c>
    </row>
    <row r="3775" spans="1:8">
      <c r="A3775" s="18">
        <v>4773</v>
      </c>
      <c r="B3775" s="269" t="s">
        <v>3951</v>
      </c>
      <c r="C3775" s="190" t="s">
        <v>109</v>
      </c>
      <c r="D3775" s="113" t="str">
        <f>IF(Table10[[#This Row],[Current Age]]&gt;19,"Men's",IF(E3775&gt;15,"U19",IF(E3775&gt;13,"U15",IF(E3775&gt;11,"U13",IF(E3775&gt;0,"U11",0)))))</f>
        <v>Men's</v>
      </c>
      <c r="E3775" s="113">
        <f>IFERROR(IF(Table10[[#This Row],[Year]]&gt;0,$E$1-Table10[[#This Row],[Year]],0),"")</f>
        <v>34</v>
      </c>
      <c r="F3775" s="188">
        <v>1991</v>
      </c>
      <c r="G3775" s="188">
        <v>3</v>
      </c>
      <c r="H3775" s="188">
        <v>18</v>
      </c>
    </row>
    <row r="3776" spans="1:8">
      <c r="A3776" s="18">
        <v>4774</v>
      </c>
      <c r="B3776" s="186" t="s">
        <v>3952</v>
      </c>
      <c r="C3776" s="17" t="s">
        <v>3953</v>
      </c>
      <c r="D3776" s="113">
        <f>IF(Table10[[#This Row],[Current Age]]&gt;19,"Men's",IF(E3776&gt;15,"U19",IF(E3776&gt;13,"U15",IF(E3776&gt;11,"U13",IF(E3776&gt;0,"U11",0)))))</f>
        <v>0</v>
      </c>
      <c r="E3776" s="113">
        <f>IFERROR(IF(Table10[[#This Row],[Year]]&gt;0,$E$1-Table10[[#This Row],[Year]],0),"")</f>
        <v>0</v>
      </c>
    </row>
    <row r="3777" spans="1:5">
      <c r="A3777" s="18">
        <v>4775</v>
      </c>
      <c r="B3777" s="186" t="s">
        <v>3954</v>
      </c>
      <c r="C3777" s="17" t="s">
        <v>3953</v>
      </c>
      <c r="D3777" s="113">
        <f>IF(Table10[[#This Row],[Current Age]]&gt;19,"Men's",IF(E3777&gt;15,"U19",IF(E3777&gt;13,"U15",IF(E3777&gt;11,"U13",IF(E3777&gt;0,"U11",0)))))</f>
        <v>0</v>
      </c>
      <c r="E3777" s="113">
        <f>IFERROR(IF(Table10[[#This Row],[Year]]&gt;0,$E$1-Table10[[#This Row],[Year]],0),"")</f>
        <v>0</v>
      </c>
    </row>
    <row r="3778" spans="1:5">
      <c r="A3778" s="18">
        <v>4776</v>
      </c>
      <c r="D3778" s="113">
        <f>IF(Table10[[#This Row],[Current Age]]&gt;19,"Men's",IF(E3778&gt;15,"U19",IF(E3778&gt;13,"U15",IF(E3778&gt;11,"U13",IF(E3778&gt;0,"U11",0)))))</f>
        <v>0</v>
      </c>
      <c r="E3778" s="113">
        <f>IFERROR(IF(Table10[[#This Row],[Year]]&gt;0,$E$1-Table10[[#This Row],[Year]],0),"")</f>
        <v>0</v>
      </c>
    </row>
    <row r="3779" spans="1:5">
      <c r="A3779" s="18">
        <v>4777</v>
      </c>
      <c r="D3779" s="113">
        <f>IF(Table10[[#This Row],[Current Age]]&gt;19,"Men's",IF(E3779&gt;15,"U19",IF(E3779&gt;13,"U15",IF(E3779&gt;11,"U13",IF(E3779&gt;0,"U11",0)))))</f>
        <v>0</v>
      </c>
      <c r="E3779" s="113">
        <f>IFERROR(IF(Table10[[#This Row],[Year]]&gt;0,$E$1-Table10[[#This Row],[Year]],0),"")</f>
        <v>0</v>
      </c>
    </row>
    <row r="3780" spans="1:5">
      <c r="A3780" s="18">
        <v>4778</v>
      </c>
      <c r="D3780" s="113">
        <f>IF(Table10[[#This Row],[Current Age]]&gt;19,"Men's",IF(E3780&gt;15,"U19",IF(E3780&gt;13,"U15",IF(E3780&gt;11,"U13",IF(E3780&gt;0,"U11",0)))))</f>
        <v>0</v>
      </c>
      <c r="E3780" s="113">
        <f>IFERROR(IF(Table10[[#This Row],[Year]]&gt;0,$E$1-Table10[[#This Row],[Year]],0),"")</f>
        <v>0</v>
      </c>
    </row>
    <row r="3781" spans="1:5">
      <c r="A3781" s="18">
        <v>4779</v>
      </c>
      <c r="D3781" s="113">
        <f>IF(Table10[[#This Row],[Current Age]]&gt;19,"Men's",IF(E3781&gt;15,"U19",IF(E3781&gt;13,"U15",IF(E3781&gt;11,"U13",IF(E3781&gt;0,"U11",0)))))</f>
        <v>0</v>
      </c>
      <c r="E3781" s="113">
        <f>IFERROR(IF(Table10[[#This Row],[Year]]&gt;0,$E$1-Table10[[#This Row],[Year]],0),"")</f>
        <v>0</v>
      </c>
    </row>
    <row r="3782" spans="1:5">
      <c r="A3782" s="18">
        <v>4780</v>
      </c>
      <c r="D3782" s="113">
        <f>IF(Table10[[#This Row],[Current Age]]&gt;19,"Men's",IF(E3782&gt;15,"U19",IF(E3782&gt;13,"U15",IF(E3782&gt;11,"U13",IF(E3782&gt;0,"U11",0)))))</f>
        <v>0</v>
      </c>
      <c r="E3782" s="113">
        <f>IFERROR(IF(Table10[[#This Row],[Year]]&gt;0,$E$1-Table10[[#This Row],[Year]],0),"")</f>
        <v>0</v>
      </c>
    </row>
    <row r="3783" spans="1:5">
      <c r="A3783" s="18">
        <v>4781</v>
      </c>
      <c r="D3783" s="113">
        <f>IF(Table10[[#This Row],[Current Age]]&gt;19,"Men's",IF(E3783&gt;15,"U19",IF(E3783&gt;13,"U15",IF(E3783&gt;11,"U13",IF(E3783&gt;0,"U11",0)))))</f>
        <v>0</v>
      </c>
      <c r="E3783" s="113">
        <f>IFERROR(IF(Table10[[#This Row],[Year]]&gt;0,$E$1-Table10[[#This Row],[Year]],0),"")</f>
        <v>0</v>
      </c>
    </row>
    <row r="3784" spans="1:5">
      <c r="A3784" s="18">
        <v>4782</v>
      </c>
      <c r="D3784" s="113">
        <f>IF(Table10[[#This Row],[Current Age]]&gt;19,"Men's",IF(E3784&gt;15,"U19",IF(E3784&gt;13,"U15",IF(E3784&gt;11,"U13",IF(E3784&gt;0,"U11",0)))))</f>
        <v>0</v>
      </c>
      <c r="E3784" s="113">
        <f>IFERROR(IF(Table10[[#This Row],[Year]]&gt;0,$E$1-Table10[[#This Row],[Year]],0),"")</f>
        <v>0</v>
      </c>
    </row>
    <row r="3785" spans="1:5">
      <c r="A3785" s="18">
        <v>4783</v>
      </c>
      <c r="D3785" s="113">
        <f>IF(Table10[[#This Row],[Current Age]]&gt;19,"Men's",IF(E3785&gt;15,"U19",IF(E3785&gt;13,"U15",IF(E3785&gt;11,"U13",IF(E3785&gt;0,"U11",0)))))</f>
        <v>0</v>
      </c>
      <c r="E3785" s="113">
        <f>IFERROR(IF(Table10[[#This Row],[Year]]&gt;0,$E$1-Table10[[#This Row],[Year]],0),"")</f>
        <v>0</v>
      </c>
    </row>
    <row r="3786" spans="1:5">
      <c r="A3786" s="18">
        <v>4784</v>
      </c>
      <c r="D3786" s="113">
        <f>IF(Table10[[#This Row],[Current Age]]&gt;19,"Men's",IF(E3786&gt;15,"U19",IF(E3786&gt;13,"U15",IF(E3786&gt;11,"U13",IF(E3786&gt;0,"U11",0)))))</f>
        <v>0</v>
      </c>
      <c r="E3786" s="113">
        <f>IFERROR(IF(Table10[[#This Row],[Year]]&gt;0,$E$1-Table10[[#This Row],[Year]],0),"")</f>
        <v>0</v>
      </c>
    </row>
    <row r="3787" spans="1:5">
      <c r="A3787" s="18">
        <v>4785</v>
      </c>
      <c r="D3787" s="113">
        <f>IF(Table10[[#This Row],[Current Age]]&gt;19,"Men's",IF(E3787&gt;15,"U19",IF(E3787&gt;13,"U15",IF(E3787&gt;11,"U13",IF(E3787&gt;0,"U11",0)))))</f>
        <v>0</v>
      </c>
      <c r="E3787" s="113">
        <f>IFERROR(IF(Table10[[#This Row],[Year]]&gt;0,$E$1-Table10[[#This Row],[Year]],0),"")</f>
        <v>0</v>
      </c>
    </row>
    <row r="3788" spans="1:5">
      <c r="A3788" s="18">
        <v>4786</v>
      </c>
      <c r="D3788" s="113">
        <f>IF(Table10[[#This Row],[Current Age]]&gt;19,"Men's",IF(E3788&gt;15,"U19",IF(E3788&gt;13,"U15",IF(E3788&gt;11,"U13",IF(E3788&gt;0,"U11",0)))))</f>
        <v>0</v>
      </c>
      <c r="E3788" s="113">
        <f>IFERROR(IF(Table10[[#This Row],[Year]]&gt;0,$E$1-Table10[[#This Row],[Year]],0),"")</f>
        <v>0</v>
      </c>
    </row>
    <row r="3789" spans="1:5">
      <c r="A3789" s="18">
        <v>4787</v>
      </c>
      <c r="D3789" s="113">
        <f>IF(Table10[[#This Row],[Current Age]]&gt;19,"Men's",IF(E3789&gt;15,"U19",IF(E3789&gt;13,"U15",IF(E3789&gt;11,"U13",IF(E3789&gt;0,"U11",0)))))</f>
        <v>0</v>
      </c>
      <c r="E3789" s="113">
        <f>IFERROR(IF(Table10[[#This Row],[Year]]&gt;0,$E$1-Table10[[#This Row],[Year]],0),"")</f>
        <v>0</v>
      </c>
    </row>
    <row r="3790" spans="1:5">
      <c r="A3790" s="18">
        <v>4788</v>
      </c>
      <c r="D3790" s="113">
        <f>IF(Table10[[#This Row],[Current Age]]&gt;19,"Men's",IF(E3790&gt;15,"U19",IF(E3790&gt;13,"U15",IF(E3790&gt;11,"U13",IF(E3790&gt;0,"U11",0)))))</f>
        <v>0</v>
      </c>
      <c r="E3790" s="113">
        <f>IFERROR(IF(Table10[[#This Row],[Year]]&gt;0,$E$1-Table10[[#This Row],[Year]],0),"")</f>
        <v>0</v>
      </c>
    </row>
    <row r="3791" spans="1:5">
      <c r="A3791" s="18">
        <v>4789</v>
      </c>
      <c r="D3791" s="113">
        <f>IF(Table10[[#This Row],[Current Age]]&gt;19,"Men's",IF(E3791&gt;15,"U19",IF(E3791&gt;13,"U15",IF(E3791&gt;11,"U13",IF(E3791&gt;0,"U11",0)))))</f>
        <v>0</v>
      </c>
      <c r="E3791" s="113">
        <f>IFERROR(IF(Table10[[#This Row],[Year]]&gt;0,$E$1-Table10[[#This Row],[Year]],0),"")</f>
        <v>0</v>
      </c>
    </row>
    <row r="3792" spans="1:5">
      <c r="A3792" s="18">
        <v>4790</v>
      </c>
      <c r="D3792" s="113">
        <f>IF(Table10[[#This Row],[Current Age]]&gt;19,"Men's",IF(E3792&gt;15,"U19",IF(E3792&gt;13,"U15",IF(E3792&gt;11,"U13",IF(E3792&gt;0,"U11",0)))))</f>
        <v>0</v>
      </c>
      <c r="E3792" s="113">
        <f>IFERROR(IF(Table10[[#This Row],[Year]]&gt;0,$E$1-Table10[[#This Row],[Year]],0),"")</f>
        <v>0</v>
      </c>
    </row>
    <row r="3793" spans="1:5">
      <c r="A3793" s="18">
        <v>4791</v>
      </c>
      <c r="D3793" s="113">
        <f>IF(Table10[[#This Row],[Current Age]]&gt;19,"Men's",IF(E3793&gt;15,"U19",IF(E3793&gt;13,"U15",IF(E3793&gt;11,"U13",IF(E3793&gt;0,"U11",0)))))</f>
        <v>0</v>
      </c>
      <c r="E3793" s="113">
        <f>IFERROR(IF(Table10[[#This Row],[Year]]&gt;0,$E$1-Table10[[#This Row],[Year]],0),"")</f>
        <v>0</v>
      </c>
    </row>
    <row r="3794" spans="1:5">
      <c r="A3794" s="18">
        <v>4792</v>
      </c>
      <c r="D3794" s="113">
        <f>IF(Table10[[#This Row],[Current Age]]&gt;19,"Men's",IF(E3794&gt;15,"U19",IF(E3794&gt;13,"U15",IF(E3794&gt;11,"U13",IF(E3794&gt;0,"U11",0)))))</f>
        <v>0</v>
      </c>
      <c r="E3794" s="113">
        <f>IFERROR(IF(Table10[[#This Row],[Year]]&gt;0,$E$1-Table10[[#This Row],[Year]],0),"")</f>
        <v>0</v>
      </c>
    </row>
    <row r="3795" spans="1:5">
      <c r="A3795" s="18">
        <v>4793</v>
      </c>
      <c r="D3795" s="113">
        <f>IF(Table10[[#This Row],[Current Age]]&gt;19,"Men's",IF(E3795&gt;15,"U19",IF(E3795&gt;13,"U15",IF(E3795&gt;11,"U13",IF(E3795&gt;0,"U11",0)))))</f>
        <v>0</v>
      </c>
      <c r="E3795" s="113">
        <f>IFERROR(IF(Table10[[#This Row],[Year]]&gt;0,$E$1-Table10[[#This Row],[Year]],0),"")</f>
        <v>0</v>
      </c>
    </row>
    <row r="3796" spans="1:5">
      <c r="A3796" s="18">
        <v>4794</v>
      </c>
      <c r="D3796" s="113">
        <f>IF(Table10[[#This Row],[Current Age]]&gt;19,"Men's",IF(E3796&gt;15,"U19",IF(E3796&gt;13,"U15",IF(E3796&gt;11,"U13",IF(E3796&gt;0,"U11",0)))))</f>
        <v>0</v>
      </c>
      <c r="E3796" s="113">
        <f>IFERROR(IF(Table10[[#This Row],[Year]]&gt;0,$E$1-Table10[[#This Row],[Year]],0),"")</f>
        <v>0</v>
      </c>
    </row>
    <row r="3797" spans="1:5">
      <c r="A3797" s="18">
        <v>4795</v>
      </c>
      <c r="D3797" s="113">
        <f>IF(Table10[[#This Row],[Current Age]]&gt;19,"Men's",IF(E3797&gt;15,"U19",IF(E3797&gt;13,"U15",IF(E3797&gt;11,"U13",IF(E3797&gt;0,"U11",0)))))</f>
        <v>0</v>
      </c>
      <c r="E3797" s="113">
        <f>IFERROR(IF(Table10[[#This Row],[Year]]&gt;0,$E$1-Table10[[#This Row],[Year]],0),"")</f>
        <v>0</v>
      </c>
    </row>
    <row r="3798" spans="1:5">
      <c r="A3798" s="18">
        <v>4796</v>
      </c>
      <c r="D3798" s="113">
        <f>IF(Table10[[#This Row],[Current Age]]&gt;19,"Men's",IF(E3798&gt;15,"U19",IF(E3798&gt;13,"U15",IF(E3798&gt;11,"U13",IF(E3798&gt;0,"U11",0)))))</f>
        <v>0</v>
      </c>
      <c r="E3798" s="113">
        <f>IFERROR(IF(Table10[[#This Row],[Year]]&gt;0,$E$1-Table10[[#This Row],[Year]],0),"")</f>
        <v>0</v>
      </c>
    </row>
    <row r="3799" spans="1:5">
      <c r="A3799" s="18">
        <v>4797</v>
      </c>
      <c r="D3799" s="113">
        <f>IF(Table10[[#This Row],[Current Age]]&gt;19,"Men's",IF(E3799&gt;15,"U19",IF(E3799&gt;13,"U15",IF(E3799&gt;11,"U13",IF(E3799&gt;0,"U11",0)))))</f>
        <v>0</v>
      </c>
      <c r="E3799" s="113">
        <f>IFERROR(IF(Table10[[#This Row],[Year]]&gt;0,$E$1-Table10[[#This Row],[Year]],0),"")</f>
        <v>0</v>
      </c>
    </row>
    <row r="3800" spans="1:5">
      <c r="A3800" s="18">
        <v>4798</v>
      </c>
      <c r="D3800" s="113">
        <f>IF(Table10[[#This Row],[Current Age]]&gt;19,"Men's",IF(E3800&gt;15,"U19",IF(E3800&gt;13,"U15",IF(E3800&gt;11,"U13",IF(E3800&gt;0,"U11",0)))))</f>
        <v>0</v>
      </c>
      <c r="E3800" s="113">
        <f>IFERROR(IF(Table10[[#This Row],[Year]]&gt;0,$E$1-Table10[[#This Row],[Year]],0),"")</f>
        <v>0</v>
      </c>
    </row>
    <row r="3801" spans="1:5">
      <c r="A3801" s="18">
        <v>4799</v>
      </c>
      <c r="D3801" s="113">
        <f>IF(Table10[[#This Row],[Current Age]]&gt;19,"Men's",IF(E3801&gt;15,"U19",IF(E3801&gt;13,"U15",IF(E3801&gt;11,"U13",IF(E3801&gt;0,"U11",0)))))</f>
        <v>0</v>
      </c>
      <c r="E3801" s="113">
        <f>IFERROR(IF(Table10[[#This Row],[Year]]&gt;0,$E$1-Table10[[#This Row],[Year]],0),"")</f>
        <v>0</v>
      </c>
    </row>
    <row r="3802" spans="1:5">
      <c r="A3802" s="18">
        <v>4800</v>
      </c>
      <c r="D3802" s="113">
        <f>IF(Table10[[#This Row],[Current Age]]&gt;19,"Men's",IF(E3802&gt;15,"U19",IF(E3802&gt;13,"U15",IF(E3802&gt;11,"U13",IF(E3802&gt;0,"U11",0)))))</f>
        <v>0</v>
      </c>
      <c r="E3802" s="113">
        <f>IFERROR(IF(Table10[[#This Row],[Year]]&gt;0,$E$1-Table10[[#This Row],[Year]],0),"")</f>
        <v>0</v>
      </c>
    </row>
    <row r="3803" spans="1:5">
      <c r="A3803" s="18">
        <v>4801</v>
      </c>
      <c r="B3803" s="270" t="s">
        <v>5971</v>
      </c>
      <c r="C3803" s="113" t="s">
        <v>17</v>
      </c>
      <c r="D3803" s="113" t="s">
        <v>3647</v>
      </c>
      <c r="E3803" s="113">
        <f>IFERROR(IF(Table10[[#This Row],[Year]]&gt;0,$E$1-Table10[[#This Row],[Year]],0),"")</f>
        <v>0</v>
      </c>
    </row>
    <row r="3804" spans="1:5">
      <c r="A3804" s="18">
        <v>4802</v>
      </c>
      <c r="B3804" s="270" t="s">
        <v>5972</v>
      </c>
      <c r="C3804" s="113" t="s">
        <v>17</v>
      </c>
      <c r="D3804" s="113" t="s">
        <v>3643</v>
      </c>
      <c r="E3804" s="113">
        <f>IFERROR(IF(Table10[[#This Row],[Year]]&gt;0,$E$1-Table10[[#This Row],[Year]],0),"")</f>
        <v>0</v>
      </c>
    </row>
    <row r="3805" spans="1:5">
      <c r="A3805" s="18">
        <v>4803</v>
      </c>
      <c r="B3805" s="270" t="s">
        <v>5973</v>
      </c>
      <c r="C3805" s="113" t="s">
        <v>17</v>
      </c>
      <c r="D3805" s="113" t="s">
        <v>3643</v>
      </c>
      <c r="E3805" s="113">
        <f>IFERROR(IF(Table10[[#This Row],[Year]]&gt;0,$E$1-Table10[[#This Row],[Year]],0),"")</f>
        <v>0</v>
      </c>
    </row>
    <row r="3806" spans="1:5">
      <c r="A3806" s="18">
        <v>4804</v>
      </c>
      <c r="B3806" s="270" t="s">
        <v>5974</v>
      </c>
      <c r="C3806" s="113" t="s">
        <v>17</v>
      </c>
      <c r="D3806" s="113" t="s">
        <v>741</v>
      </c>
      <c r="E3806" s="113">
        <f>IFERROR(IF(Table10[[#This Row],[Year]]&gt;0,$E$1-Table10[[#This Row],[Year]],0),"")</f>
        <v>0</v>
      </c>
    </row>
    <row r="3807" spans="1:5">
      <c r="A3807" s="18">
        <v>4805</v>
      </c>
      <c r="B3807" s="270" t="s">
        <v>5969</v>
      </c>
      <c r="C3807" s="113" t="s">
        <v>33</v>
      </c>
      <c r="D3807" s="113" t="s">
        <v>3623</v>
      </c>
      <c r="E3807" s="113">
        <f>IFERROR(IF(Table10[[#This Row],[Year]]&gt;0,$E$1-Table10[[#This Row],[Year]],0),"")</f>
        <v>0</v>
      </c>
    </row>
    <row r="3808" spans="1:5">
      <c r="A3808" s="18">
        <v>4806</v>
      </c>
      <c r="B3808" s="270" t="s">
        <v>3967</v>
      </c>
      <c r="C3808" s="113" t="s">
        <v>17</v>
      </c>
      <c r="D3808" s="113" t="s">
        <v>3623</v>
      </c>
      <c r="E3808" s="113">
        <f>IFERROR(IF(Table10[[#This Row],[Year]]&gt;0,$E$1-Table10[[#This Row],[Year]],0),"")</f>
        <v>0</v>
      </c>
    </row>
    <row r="3809" spans="1:5">
      <c r="A3809" s="18">
        <v>4807</v>
      </c>
      <c r="B3809" s="270" t="s">
        <v>5975</v>
      </c>
      <c r="C3809" s="113" t="s">
        <v>33</v>
      </c>
      <c r="D3809" s="113" t="s">
        <v>3623</v>
      </c>
      <c r="E3809" s="113">
        <f>IFERROR(IF(Table10[[#This Row],[Year]]&gt;0,$E$1-Table10[[#This Row],[Year]],0),"")</f>
        <v>0</v>
      </c>
    </row>
    <row r="3810" spans="1:5">
      <c r="A3810" s="18">
        <v>4808</v>
      </c>
      <c r="B3810" s="270" t="s">
        <v>5970</v>
      </c>
      <c r="C3810" s="113" t="s">
        <v>33</v>
      </c>
      <c r="D3810" s="113" t="s">
        <v>3623</v>
      </c>
      <c r="E3810" s="113">
        <f>IFERROR(IF(Table10[[#This Row],[Year]]&gt;0,$E$1-Table10[[#This Row],[Year]],0),"")</f>
        <v>0</v>
      </c>
    </row>
    <row r="3811" spans="1:5">
      <c r="A3811" s="18">
        <v>4809</v>
      </c>
      <c r="B3811" s="270" t="s">
        <v>5965</v>
      </c>
      <c r="C3811" s="113" t="s">
        <v>17</v>
      </c>
      <c r="D3811" s="113" t="s">
        <v>3623</v>
      </c>
      <c r="E3811" s="113">
        <f>IFERROR(IF(Table10[[#This Row],[Year]]&gt;0,$E$1-Table10[[#This Row],[Year]],0),"")</f>
        <v>0</v>
      </c>
    </row>
    <row r="3812" spans="1:5">
      <c r="A3812" s="18">
        <v>4810</v>
      </c>
      <c r="B3812" s="270" t="s">
        <v>5979</v>
      </c>
      <c r="C3812" s="113" t="s">
        <v>33</v>
      </c>
      <c r="D3812" s="113" t="s">
        <v>3623</v>
      </c>
      <c r="E3812" s="113">
        <f>IFERROR(IF(Table10[[#This Row],[Year]]&gt;0,$E$1-Table10[[#This Row],[Year]],0),"")</f>
        <v>0</v>
      </c>
    </row>
    <row r="3813" spans="1:5">
      <c r="A3813" s="18">
        <v>4811</v>
      </c>
      <c r="B3813" s="270" t="s">
        <v>5982</v>
      </c>
      <c r="C3813" s="113" t="s">
        <v>17</v>
      </c>
      <c r="D3813" s="113" t="s">
        <v>3623</v>
      </c>
      <c r="E3813" s="113">
        <f>IFERROR(IF(Table10[[#This Row],[Year]]&gt;0,$E$1-Table10[[#This Row],[Year]],0),"")</f>
        <v>0</v>
      </c>
    </row>
    <row r="3814" spans="1:5">
      <c r="A3814" s="18">
        <v>4812</v>
      </c>
      <c r="B3814" s="270" t="s">
        <v>5983</v>
      </c>
      <c r="C3814" s="113" t="s">
        <v>112</v>
      </c>
      <c r="D3814" s="113" t="s">
        <v>3647</v>
      </c>
      <c r="E3814" s="113">
        <f>IFERROR(IF(Table10[[#This Row],[Year]]&gt;0,$E$1-Table10[[#This Row],[Year]],0),"")</f>
        <v>0</v>
      </c>
    </row>
    <row r="3815" spans="1:5">
      <c r="A3815" s="18">
        <v>4813</v>
      </c>
      <c r="B3815" s="270" t="s">
        <v>5984</v>
      </c>
      <c r="C3815" s="113" t="s">
        <v>112</v>
      </c>
      <c r="D3815" s="113" t="s">
        <v>741</v>
      </c>
      <c r="E3815" s="113">
        <f>IFERROR(IF(Table10[[#This Row],[Year]]&gt;0,$E$1-Table10[[#This Row],[Year]],0),"")</f>
        <v>0</v>
      </c>
    </row>
    <row r="3816" spans="1:5">
      <c r="A3816" s="18">
        <v>4814</v>
      </c>
      <c r="B3816" s="270" t="s">
        <v>5985</v>
      </c>
      <c r="C3816" s="113" t="s">
        <v>112</v>
      </c>
      <c r="D3816" s="113" t="s">
        <v>741</v>
      </c>
      <c r="E3816" s="113">
        <f>IFERROR(IF(Table10[[#This Row],[Year]]&gt;0,$E$1-Table10[[#This Row],[Year]],0),"")</f>
        <v>0</v>
      </c>
    </row>
    <row r="3817" spans="1:5">
      <c r="A3817" s="18">
        <v>4815</v>
      </c>
      <c r="B3817" s="270" t="s">
        <v>5986</v>
      </c>
      <c r="C3817" s="113" t="s">
        <v>112</v>
      </c>
      <c r="D3817" s="113" t="s">
        <v>741</v>
      </c>
      <c r="E3817" s="113">
        <f>IFERROR(IF(Table10[[#This Row],[Year]]&gt;0,$E$1-Table10[[#This Row],[Year]],0),"")</f>
        <v>0</v>
      </c>
    </row>
    <row r="3818" spans="1:5">
      <c r="A3818" s="18">
        <v>4816</v>
      </c>
      <c r="B3818" s="270" t="s">
        <v>5987</v>
      </c>
      <c r="C3818" s="113" t="s">
        <v>112</v>
      </c>
      <c r="D3818" s="113" t="s">
        <v>741</v>
      </c>
      <c r="E3818" s="113">
        <f>IFERROR(IF(Table10[[#This Row],[Year]]&gt;0,$E$1-Table10[[#This Row],[Year]],0),"")</f>
        <v>0</v>
      </c>
    </row>
    <row r="3819" spans="1:5">
      <c r="A3819" s="18">
        <v>4817</v>
      </c>
      <c r="B3819" s="270" t="s">
        <v>5988</v>
      </c>
      <c r="C3819" s="113" t="s">
        <v>112</v>
      </c>
      <c r="D3819" s="113" t="s">
        <v>741</v>
      </c>
      <c r="E3819" s="113">
        <f>IFERROR(IF(Table10[[#This Row],[Year]]&gt;0,$E$1-Table10[[#This Row],[Year]],0),"")</f>
        <v>0</v>
      </c>
    </row>
    <row r="3820" spans="1:5">
      <c r="A3820" s="18">
        <v>4818</v>
      </c>
      <c r="B3820" s="270" t="s">
        <v>5989</v>
      </c>
      <c r="C3820" s="113" t="s">
        <v>68</v>
      </c>
      <c r="D3820" s="113" t="s">
        <v>741</v>
      </c>
      <c r="E3820" s="113">
        <f>IFERROR(IF(Table10[[#This Row],[Year]]&gt;0,$E$1-Table10[[#This Row],[Year]],0),"")</f>
        <v>0</v>
      </c>
    </row>
    <row r="3821" spans="1:5">
      <c r="A3821" s="18">
        <v>4819</v>
      </c>
      <c r="B3821" s="270" t="s">
        <v>5990</v>
      </c>
      <c r="C3821" s="113" t="s">
        <v>112</v>
      </c>
      <c r="D3821" s="113" t="s">
        <v>741</v>
      </c>
      <c r="E3821" s="113">
        <f>IFERROR(IF(Table10[[#This Row],[Year]]&gt;0,$E$1-Table10[[#This Row],[Year]],0),"")</f>
        <v>0</v>
      </c>
    </row>
    <row r="3822" spans="1:5">
      <c r="A3822" s="18">
        <v>4820</v>
      </c>
      <c r="B3822" s="270" t="s">
        <v>5991</v>
      </c>
      <c r="C3822" s="113" t="s">
        <v>112</v>
      </c>
      <c r="D3822" s="113" t="s">
        <v>3623</v>
      </c>
      <c r="E3822" s="113">
        <f>IFERROR(IF(Table10[[#This Row],[Year]]&gt;0,$E$1-Table10[[#This Row],[Year]],0),"")</f>
        <v>0</v>
      </c>
    </row>
    <row r="3823" spans="1:5">
      <c r="A3823" s="18">
        <v>4821</v>
      </c>
      <c r="B3823" s="270" t="s">
        <v>5992</v>
      </c>
      <c r="C3823" s="113" t="s">
        <v>112</v>
      </c>
      <c r="D3823" s="113" t="s">
        <v>3623</v>
      </c>
      <c r="E3823" s="113">
        <f>IFERROR(IF(Table10[[#This Row],[Year]]&gt;0,$E$1-Table10[[#This Row],[Year]],0),"")</f>
        <v>0</v>
      </c>
    </row>
    <row r="3824" spans="1:5">
      <c r="A3824" s="18">
        <v>4822</v>
      </c>
      <c r="B3824" s="270" t="s">
        <v>5993</v>
      </c>
      <c r="C3824" s="113" t="s">
        <v>25</v>
      </c>
      <c r="D3824" s="113" t="s">
        <v>3623</v>
      </c>
      <c r="E3824" s="113">
        <f>IFERROR(IF(Table10[[#This Row],[Year]]&gt;0,$E$1-Table10[[#This Row],[Year]],0),"")</f>
        <v>0</v>
      </c>
    </row>
    <row r="3825" spans="1:5">
      <c r="A3825" s="18">
        <v>4823</v>
      </c>
      <c r="B3825" s="270" t="s">
        <v>5994</v>
      </c>
      <c r="C3825" s="113" t="s">
        <v>25</v>
      </c>
      <c r="D3825" s="113" t="s">
        <v>3623</v>
      </c>
      <c r="E3825" s="113">
        <f>IFERROR(IF(Table10[[#This Row],[Year]]&gt;0,$E$1-Table10[[#This Row],[Year]],0),"")</f>
        <v>0</v>
      </c>
    </row>
    <row r="3826" spans="1:5">
      <c r="A3826" s="18">
        <v>4824</v>
      </c>
      <c r="B3826" s="270" t="s">
        <v>5995</v>
      </c>
      <c r="C3826" s="113" t="s">
        <v>112</v>
      </c>
      <c r="D3826" s="113" t="s">
        <v>3623</v>
      </c>
      <c r="E3826" s="113">
        <f>IFERROR(IF(Table10[[#This Row],[Year]]&gt;0,$E$1-Table10[[#This Row],[Year]],0),"")</f>
        <v>0</v>
      </c>
    </row>
    <row r="3827" spans="1:5">
      <c r="A3827" s="18">
        <v>4825</v>
      </c>
      <c r="B3827" s="270" t="s">
        <v>5996</v>
      </c>
      <c r="C3827" s="113" t="s">
        <v>112</v>
      </c>
      <c r="D3827" s="113" t="s">
        <v>3623</v>
      </c>
      <c r="E3827" s="113">
        <f>IFERROR(IF(Table10[[#This Row],[Year]]&gt;0,$E$1-Table10[[#This Row],[Year]],0),"")</f>
        <v>0</v>
      </c>
    </row>
    <row r="3828" spans="1:5">
      <c r="A3828" s="18">
        <v>4826</v>
      </c>
      <c r="B3828" s="270" t="s">
        <v>6056</v>
      </c>
      <c r="C3828" s="113" t="s">
        <v>112</v>
      </c>
      <c r="D3828" s="113" t="s">
        <v>3643</v>
      </c>
      <c r="E3828" s="113">
        <v>0</v>
      </c>
    </row>
    <row r="3829" spans="1:5">
      <c r="A3829" s="18">
        <v>4827</v>
      </c>
      <c r="B3829" s="270" t="s">
        <v>6057</v>
      </c>
      <c r="C3829" s="113" t="s">
        <v>112</v>
      </c>
      <c r="D3829" s="113" t="s">
        <v>3643</v>
      </c>
      <c r="E3829" s="113">
        <v>0</v>
      </c>
    </row>
    <row r="3830" spans="1:5">
      <c r="A3830" s="18">
        <v>4828</v>
      </c>
      <c r="B3830" s="270" t="s">
        <v>6058</v>
      </c>
      <c r="C3830" s="113" t="s">
        <v>112</v>
      </c>
      <c r="D3830" s="113" t="s">
        <v>3643</v>
      </c>
      <c r="E3830" s="113">
        <v>0</v>
      </c>
    </row>
    <row r="3831" spans="1:5">
      <c r="A3831" s="18">
        <v>4829</v>
      </c>
      <c r="B3831" s="270" t="s">
        <v>6059</v>
      </c>
      <c r="C3831" s="113" t="s">
        <v>25</v>
      </c>
      <c r="D3831" s="113" t="s">
        <v>3623</v>
      </c>
      <c r="E3831" s="113">
        <v>0</v>
      </c>
    </row>
    <row r="3832" spans="1:5">
      <c r="A3832" s="18">
        <v>4830</v>
      </c>
      <c r="B3832" s="270" t="s">
        <v>6060</v>
      </c>
      <c r="C3832" s="113" t="s">
        <v>112</v>
      </c>
      <c r="D3832" s="113" t="s">
        <v>3623</v>
      </c>
      <c r="E3832" s="113">
        <v>0</v>
      </c>
    </row>
    <row r="3833" spans="1:5">
      <c r="A3833" s="18">
        <v>4831</v>
      </c>
      <c r="B3833" s="270" t="s">
        <v>6061</v>
      </c>
      <c r="C3833" s="113" t="s">
        <v>112</v>
      </c>
      <c r="D3833" s="113" t="s">
        <v>3623</v>
      </c>
      <c r="E3833" s="113">
        <v>0</v>
      </c>
    </row>
    <row r="3834" spans="1:5">
      <c r="A3834" s="18">
        <v>4832</v>
      </c>
      <c r="B3834" s="270" t="s">
        <v>6062</v>
      </c>
      <c r="C3834" s="113" t="s">
        <v>17</v>
      </c>
      <c r="D3834" s="113" t="s">
        <v>3623</v>
      </c>
      <c r="E3834" s="113">
        <f>IFERROR(IF(Table10[[#This Row],[Year]]&gt;0,$E$1-Table10[[#This Row],[Year]],0),"")</f>
        <v>0</v>
      </c>
    </row>
    <row r="3835" spans="1:5">
      <c r="A3835" s="18">
        <v>4833</v>
      </c>
      <c r="B3835" s="270" t="s">
        <v>6024</v>
      </c>
      <c r="C3835" s="113" t="s">
        <v>25</v>
      </c>
      <c r="D3835" s="113" t="s">
        <v>3623</v>
      </c>
      <c r="E3835" s="113">
        <v>0</v>
      </c>
    </row>
    <row r="3836" spans="1:5">
      <c r="A3836" s="18">
        <v>4834</v>
      </c>
      <c r="B3836" s="270" t="s">
        <v>6025</v>
      </c>
      <c r="C3836" s="113" t="s">
        <v>17</v>
      </c>
      <c r="D3836" s="113" t="s">
        <v>3647</v>
      </c>
      <c r="E3836" s="113">
        <v>0</v>
      </c>
    </row>
    <row r="3837" spans="1:5">
      <c r="A3837" s="18">
        <v>4835</v>
      </c>
      <c r="B3837" s="270" t="s">
        <v>6064</v>
      </c>
      <c r="C3837" s="113" t="s">
        <v>101</v>
      </c>
      <c r="D3837" s="113" t="s">
        <v>3623</v>
      </c>
      <c r="E3837" s="113">
        <v>0</v>
      </c>
    </row>
    <row r="3838" spans="1:5">
      <c r="A3838" s="18">
        <v>4836</v>
      </c>
      <c r="B3838" s="270" t="s">
        <v>6065</v>
      </c>
      <c r="C3838" s="113" t="s">
        <v>101</v>
      </c>
      <c r="D3838" s="113" t="s">
        <v>3623</v>
      </c>
      <c r="E3838" s="113">
        <v>0</v>
      </c>
    </row>
    <row r="3839" spans="1:5">
      <c r="A3839" s="18">
        <v>4837</v>
      </c>
      <c r="B3839" s="270" t="s">
        <v>6066</v>
      </c>
      <c r="C3839" s="113" t="s">
        <v>101</v>
      </c>
      <c r="D3839" s="113" t="s">
        <v>3623</v>
      </c>
      <c r="E3839" s="113">
        <v>0</v>
      </c>
    </row>
    <row r="3840" spans="1:5">
      <c r="A3840" s="18">
        <v>4838</v>
      </c>
      <c r="B3840" s="270" t="s">
        <v>6067</v>
      </c>
      <c r="C3840" s="113" t="s">
        <v>101</v>
      </c>
      <c r="D3840" s="113" t="s">
        <v>3623</v>
      </c>
      <c r="E3840" s="113">
        <v>0</v>
      </c>
    </row>
    <row r="3841" spans="1:5">
      <c r="A3841" s="18">
        <v>4839</v>
      </c>
      <c r="B3841" s="270" t="s">
        <v>6068</v>
      </c>
      <c r="C3841" s="113" t="s">
        <v>101</v>
      </c>
      <c r="D3841" s="113" t="s">
        <v>3623</v>
      </c>
      <c r="E3841" s="113">
        <v>0</v>
      </c>
    </row>
    <row r="3842" spans="1:5">
      <c r="A3842" s="18">
        <v>4840</v>
      </c>
      <c r="B3842" s="270" t="s">
        <v>6069</v>
      </c>
      <c r="C3842" s="113" t="s">
        <v>101</v>
      </c>
      <c r="D3842" s="113" t="s">
        <v>3623</v>
      </c>
      <c r="E3842" s="113">
        <v>0</v>
      </c>
    </row>
    <row r="3843" spans="1:5">
      <c r="A3843" s="18">
        <v>4841</v>
      </c>
      <c r="B3843" s="270" t="s">
        <v>6070</v>
      </c>
      <c r="C3843" s="113" t="s">
        <v>101</v>
      </c>
      <c r="D3843" s="113" t="s">
        <v>3623</v>
      </c>
      <c r="E3843" s="113">
        <v>0</v>
      </c>
    </row>
    <row r="3844" spans="1:5">
      <c r="A3844" s="18">
        <v>4842</v>
      </c>
      <c r="B3844" s="270" t="s">
        <v>6075</v>
      </c>
      <c r="C3844" s="113" t="s">
        <v>41</v>
      </c>
      <c r="D3844" s="113" t="s">
        <v>420</v>
      </c>
      <c r="E3844" s="113">
        <v>0</v>
      </c>
    </row>
    <row r="3845" spans="1:5">
      <c r="A3845" s="18">
        <v>4843</v>
      </c>
      <c r="B3845" s="270" t="s">
        <v>6076</v>
      </c>
      <c r="C3845" s="113" t="s">
        <v>154</v>
      </c>
      <c r="D3845" s="113" t="s">
        <v>420</v>
      </c>
      <c r="E3845" s="113">
        <v>0</v>
      </c>
    </row>
    <row r="3846" spans="1:5">
      <c r="A3846" s="18">
        <v>4844</v>
      </c>
      <c r="B3846" s="270" t="s">
        <v>6077</v>
      </c>
      <c r="C3846" s="113" t="s">
        <v>154</v>
      </c>
      <c r="D3846" s="113" t="s">
        <v>420</v>
      </c>
      <c r="E3846" s="113">
        <v>0</v>
      </c>
    </row>
    <row r="3847" spans="1:5">
      <c r="A3847" s="18">
        <v>4845</v>
      </c>
      <c r="B3847" s="270" t="s">
        <v>6078</v>
      </c>
      <c r="C3847" s="113" t="s">
        <v>154</v>
      </c>
      <c r="D3847" s="113" t="s">
        <v>3647</v>
      </c>
      <c r="E3847" s="113">
        <v>0</v>
      </c>
    </row>
    <row r="3848" spans="1:5">
      <c r="A3848" s="18">
        <v>4846</v>
      </c>
      <c r="B3848" s="270" t="s">
        <v>6079</v>
      </c>
      <c r="C3848" s="113" t="s">
        <v>41</v>
      </c>
      <c r="D3848" s="113" t="s">
        <v>3643</v>
      </c>
      <c r="E3848" s="113">
        <v>0</v>
      </c>
    </row>
    <row r="3849" spans="1:5">
      <c r="A3849" s="18">
        <v>4847</v>
      </c>
      <c r="B3849" s="270" t="s">
        <v>6080</v>
      </c>
      <c r="C3849" s="113" t="s">
        <v>41</v>
      </c>
      <c r="D3849" s="113" t="s">
        <v>3643</v>
      </c>
      <c r="E3849" s="113">
        <v>0</v>
      </c>
    </row>
    <row r="3850" spans="1:5">
      <c r="A3850" s="18">
        <v>4848</v>
      </c>
      <c r="B3850" s="270" t="s">
        <v>6081</v>
      </c>
      <c r="C3850" s="113" t="s">
        <v>2658</v>
      </c>
      <c r="D3850" s="113" t="s">
        <v>3643</v>
      </c>
      <c r="E3850" s="113">
        <v>0</v>
      </c>
    </row>
    <row r="3851" spans="1:5">
      <c r="A3851" s="18">
        <v>4849</v>
      </c>
      <c r="B3851" s="270" t="s">
        <v>6082</v>
      </c>
      <c r="C3851" s="113" t="s">
        <v>41</v>
      </c>
      <c r="D3851" s="113" t="s">
        <v>3643</v>
      </c>
      <c r="E3851" s="113">
        <v>0</v>
      </c>
    </row>
    <row r="3852" spans="1:5">
      <c r="A3852" s="18">
        <v>4850</v>
      </c>
      <c r="B3852" s="270" t="s">
        <v>6083</v>
      </c>
      <c r="C3852" s="113" t="s">
        <v>101</v>
      </c>
      <c r="D3852" s="113" t="s">
        <v>741</v>
      </c>
      <c r="E3852" s="113">
        <v>0</v>
      </c>
    </row>
    <row r="3853" spans="1:5">
      <c r="A3853" s="18">
        <v>4851</v>
      </c>
      <c r="B3853" s="270" t="s">
        <v>6084</v>
      </c>
      <c r="C3853" s="113" t="s">
        <v>101</v>
      </c>
      <c r="D3853" s="113" t="s">
        <v>3623</v>
      </c>
      <c r="E3853" s="113">
        <v>0</v>
      </c>
    </row>
    <row r="3854" spans="1:5">
      <c r="A3854" s="18">
        <v>4852</v>
      </c>
      <c r="B3854" s="270" t="s">
        <v>6085</v>
      </c>
      <c r="C3854" s="113" t="s">
        <v>101</v>
      </c>
      <c r="D3854" s="113" t="s">
        <v>3623</v>
      </c>
      <c r="E3854" s="113">
        <v>0</v>
      </c>
    </row>
    <row r="3855" spans="1:5">
      <c r="A3855" s="18">
        <v>4853</v>
      </c>
      <c r="D3855" s="113">
        <v>0</v>
      </c>
      <c r="E3855" s="113">
        <v>0</v>
      </c>
    </row>
    <row r="3856" spans="1:5">
      <c r="A3856" s="18">
        <v>4854</v>
      </c>
      <c r="D3856" s="113">
        <v>0</v>
      </c>
      <c r="E3856" s="113">
        <v>0</v>
      </c>
    </row>
    <row r="3857" spans="1:5">
      <c r="A3857" s="18">
        <v>4855</v>
      </c>
      <c r="D3857" s="113">
        <v>0</v>
      </c>
      <c r="E3857" s="113">
        <v>0</v>
      </c>
    </row>
    <row r="3858" spans="1:5">
      <c r="A3858" s="18">
        <v>4856</v>
      </c>
      <c r="D3858" s="113">
        <v>0</v>
      </c>
      <c r="E3858" s="113">
        <v>0</v>
      </c>
    </row>
    <row r="3859" spans="1:5">
      <c r="A3859" s="18">
        <v>4857</v>
      </c>
      <c r="D3859" s="113">
        <v>0</v>
      </c>
      <c r="E3859" s="113">
        <v>0</v>
      </c>
    </row>
    <row r="3860" spans="1:5">
      <c r="A3860" s="18">
        <v>4858</v>
      </c>
      <c r="D3860" s="113">
        <v>0</v>
      </c>
      <c r="E3860" s="113">
        <v>0</v>
      </c>
    </row>
    <row r="3861" spans="1:5">
      <c r="A3861" s="18">
        <v>4859</v>
      </c>
      <c r="D3861" s="113">
        <v>0</v>
      </c>
      <c r="E3861" s="113">
        <v>0</v>
      </c>
    </row>
    <row r="3862" spans="1:5">
      <c r="A3862" s="18">
        <v>4860</v>
      </c>
      <c r="D3862" s="113">
        <v>0</v>
      </c>
      <c r="E3862" s="113">
        <v>0</v>
      </c>
    </row>
    <row r="3863" spans="1:5">
      <c r="A3863" s="18">
        <v>4861</v>
      </c>
      <c r="D3863" s="113">
        <v>0</v>
      </c>
      <c r="E3863" s="113">
        <v>0</v>
      </c>
    </row>
    <row r="3864" spans="1:5">
      <c r="A3864" s="18">
        <v>4862</v>
      </c>
      <c r="B3864" s="270" t="s">
        <v>6026</v>
      </c>
      <c r="C3864" s="113" t="s">
        <v>25</v>
      </c>
      <c r="D3864" s="113" t="s">
        <v>3647</v>
      </c>
      <c r="E3864" s="113">
        <v>0</v>
      </c>
    </row>
    <row r="3865" spans="1:5">
      <c r="A3865" s="18">
        <v>4863</v>
      </c>
      <c r="D3865" s="113">
        <v>0</v>
      </c>
      <c r="E3865" s="113">
        <v>0</v>
      </c>
    </row>
    <row r="3866" spans="1:5">
      <c r="A3866" s="18">
        <v>4864</v>
      </c>
      <c r="D3866" s="113">
        <v>0</v>
      </c>
      <c r="E3866" s="113">
        <v>0</v>
      </c>
    </row>
    <row r="3867" spans="1:5">
      <c r="A3867" s="18">
        <v>4865</v>
      </c>
      <c r="D3867" s="113">
        <v>0</v>
      </c>
      <c r="E3867" s="113">
        <v>0</v>
      </c>
    </row>
    <row r="3868" spans="1:5">
      <c r="A3868" s="18">
        <v>4866</v>
      </c>
      <c r="D3868" s="113">
        <v>0</v>
      </c>
      <c r="E3868" s="113">
        <v>0</v>
      </c>
    </row>
    <row r="3869" spans="1:5">
      <c r="A3869" s="18">
        <v>4867</v>
      </c>
      <c r="D3869" s="113">
        <v>0</v>
      </c>
      <c r="E3869" s="113">
        <v>0</v>
      </c>
    </row>
    <row r="3870" spans="1:5">
      <c r="A3870" s="18">
        <v>4868</v>
      </c>
      <c r="D3870" s="113">
        <v>0</v>
      </c>
      <c r="E3870" s="113">
        <v>0</v>
      </c>
    </row>
    <row r="3871" spans="1:5">
      <c r="A3871" s="18">
        <v>4869</v>
      </c>
      <c r="D3871" s="113">
        <v>0</v>
      </c>
      <c r="E3871" s="113">
        <v>0</v>
      </c>
    </row>
    <row r="3872" spans="1:5">
      <c r="A3872" s="18">
        <v>4870</v>
      </c>
      <c r="D3872" s="113">
        <v>0</v>
      </c>
      <c r="E3872" s="113">
        <v>0</v>
      </c>
    </row>
    <row r="3873" spans="1:5">
      <c r="A3873" s="18">
        <v>4871</v>
      </c>
      <c r="D3873" s="113">
        <v>0</v>
      </c>
      <c r="E3873" s="113">
        <v>0</v>
      </c>
    </row>
    <row r="3874" spans="1:5">
      <c r="A3874" s="18">
        <v>4872</v>
      </c>
      <c r="D3874" s="113">
        <v>0</v>
      </c>
      <c r="E3874" s="113">
        <v>0</v>
      </c>
    </row>
    <row r="3875" spans="1:5">
      <c r="A3875" s="18">
        <v>4873</v>
      </c>
      <c r="D3875" s="113">
        <v>0</v>
      </c>
      <c r="E3875" s="113">
        <v>0</v>
      </c>
    </row>
    <row r="3876" spans="1:5">
      <c r="A3876" s="18">
        <v>4874</v>
      </c>
      <c r="D3876" s="113">
        <v>0</v>
      </c>
      <c r="E3876" s="113">
        <v>0</v>
      </c>
    </row>
    <row r="3877" spans="1:5">
      <c r="A3877" s="18">
        <v>4875</v>
      </c>
      <c r="D3877" s="113">
        <v>0</v>
      </c>
      <c r="E3877" s="113">
        <v>0</v>
      </c>
    </row>
    <row r="3878" spans="1:5">
      <c r="A3878" s="18">
        <v>4876</v>
      </c>
      <c r="D3878" s="113">
        <v>0</v>
      </c>
      <c r="E3878" s="113">
        <v>0</v>
      </c>
    </row>
    <row r="3879" spans="1:5">
      <c r="A3879" s="18">
        <v>4877</v>
      </c>
      <c r="D3879" s="113">
        <v>0</v>
      </c>
      <c r="E3879" s="113">
        <v>0</v>
      </c>
    </row>
    <row r="3880" spans="1:5">
      <c r="A3880" s="18">
        <v>4878</v>
      </c>
      <c r="D3880" s="113">
        <v>0</v>
      </c>
      <c r="E3880" s="113">
        <v>0</v>
      </c>
    </row>
    <row r="3881" spans="1:5">
      <c r="A3881" s="18">
        <v>4879</v>
      </c>
      <c r="D3881" s="113">
        <v>0</v>
      </c>
      <c r="E3881" s="113">
        <v>0</v>
      </c>
    </row>
    <row r="3882" spans="1:5">
      <c r="A3882" s="18">
        <v>4880</v>
      </c>
      <c r="D3882" s="113">
        <v>0</v>
      </c>
      <c r="E3882" s="113">
        <v>0</v>
      </c>
    </row>
    <row r="3883" spans="1:5">
      <c r="A3883" s="18">
        <v>4881</v>
      </c>
      <c r="D3883" s="113">
        <v>0</v>
      </c>
      <c r="E3883" s="113">
        <v>0</v>
      </c>
    </row>
    <row r="3884" spans="1:5">
      <c r="A3884" s="18">
        <v>4882</v>
      </c>
      <c r="D3884" s="113">
        <v>0</v>
      </c>
      <c r="E3884" s="113">
        <v>0</v>
      </c>
    </row>
    <row r="3885" spans="1:5">
      <c r="A3885" s="18">
        <v>4883</v>
      </c>
      <c r="D3885" s="113">
        <v>0</v>
      </c>
      <c r="E3885" s="113">
        <v>0</v>
      </c>
    </row>
    <row r="3886" spans="1:5">
      <c r="A3886" s="18">
        <v>4884</v>
      </c>
      <c r="D3886" s="113">
        <v>0</v>
      </c>
      <c r="E3886" s="113">
        <v>0</v>
      </c>
    </row>
    <row r="3887" spans="1:5">
      <c r="A3887" s="18">
        <v>4885</v>
      </c>
      <c r="D3887" s="113">
        <v>0</v>
      </c>
      <c r="E3887" s="113">
        <v>0</v>
      </c>
    </row>
    <row r="3888" spans="1:5">
      <c r="A3888" s="18">
        <v>4886</v>
      </c>
      <c r="D3888" s="113">
        <v>0</v>
      </c>
      <c r="E3888" s="113">
        <v>0</v>
      </c>
    </row>
    <row r="3889" spans="1:8">
      <c r="A3889" s="18">
        <v>4887</v>
      </c>
      <c r="D3889" s="113">
        <v>0</v>
      </c>
      <c r="E3889" s="113">
        <v>0</v>
      </c>
    </row>
    <row r="3890" spans="1:8">
      <c r="A3890" s="18">
        <v>4888</v>
      </c>
      <c r="D3890" s="113">
        <v>0</v>
      </c>
      <c r="E3890" s="113">
        <v>0</v>
      </c>
    </row>
    <row r="3891" spans="1:8">
      <c r="A3891" s="18">
        <v>4889</v>
      </c>
      <c r="D3891" s="113">
        <v>0</v>
      </c>
      <c r="E3891" s="113">
        <v>0</v>
      </c>
    </row>
    <row r="3892" spans="1:8">
      <c r="A3892" s="18">
        <v>4890</v>
      </c>
      <c r="D3892" s="113">
        <v>0</v>
      </c>
      <c r="E3892" s="113">
        <v>0</v>
      </c>
    </row>
    <row r="3893" spans="1:8">
      <c r="A3893" s="18">
        <v>4891</v>
      </c>
      <c r="D3893" s="113">
        <v>0</v>
      </c>
      <c r="E3893" s="113">
        <v>0</v>
      </c>
    </row>
    <row r="3894" spans="1:8">
      <c r="A3894" s="18">
        <v>4892</v>
      </c>
      <c r="D3894" s="113">
        <v>0</v>
      </c>
      <c r="E3894" s="113">
        <v>0</v>
      </c>
    </row>
    <row r="3895" spans="1:8">
      <c r="A3895" s="18">
        <v>4893</v>
      </c>
      <c r="D3895" s="113">
        <v>0</v>
      </c>
      <c r="E3895" s="113">
        <v>0</v>
      </c>
    </row>
    <row r="3896" spans="1:8">
      <c r="A3896" s="18">
        <v>4894</v>
      </c>
      <c r="D3896" s="113">
        <v>0</v>
      </c>
      <c r="E3896" s="113">
        <v>0</v>
      </c>
    </row>
    <row r="3897" spans="1:8">
      <c r="A3897" s="18">
        <v>4895</v>
      </c>
      <c r="D3897" s="113">
        <v>0</v>
      </c>
      <c r="E3897" s="113">
        <v>0</v>
      </c>
    </row>
    <row r="3898" spans="1:8">
      <c r="A3898" s="18">
        <v>4896</v>
      </c>
      <c r="B3898" s="270" t="s">
        <v>6027</v>
      </c>
      <c r="C3898" s="113" t="s">
        <v>259</v>
      </c>
      <c r="D3898" s="113" t="s">
        <v>3623</v>
      </c>
      <c r="E3898" s="113">
        <v>45</v>
      </c>
      <c r="F3898" s="113">
        <v>1980</v>
      </c>
      <c r="G3898" s="113">
        <v>12</v>
      </c>
      <c r="H3898" s="113">
        <v>12</v>
      </c>
    </row>
    <row r="3899" spans="1:8">
      <c r="A3899" s="18">
        <v>4897</v>
      </c>
      <c r="B3899" s="270" t="s">
        <v>6028</v>
      </c>
      <c r="C3899" s="113" t="s">
        <v>259</v>
      </c>
      <c r="D3899" s="113" t="s">
        <v>741</v>
      </c>
      <c r="E3899" s="113">
        <v>16</v>
      </c>
      <c r="F3899" s="113">
        <v>2009</v>
      </c>
      <c r="G3899" s="113">
        <v>12</v>
      </c>
      <c r="H3899" s="113">
        <v>7</v>
      </c>
    </row>
    <row r="3900" spans="1:8">
      <c r="A3900" s="18">
        <v>4898</v>
      </c>
      <c r="B3900" s="270" t="s">
        <v>6029</v>
      </c>
      <c r="C3900" s="113" t="s">
        <v>259</v>
      </c>
      <c r="D3900" s="113" t="s">
        <v>741</v>
      </c>
      <c r="E3900" s="113">
        <v>16</v>
      </c>
      <c r="F3900" s="113">
        <v>2009</v>
      </c>
      <c r="G3900" s="113">
        <v>9</v>
      </c>
      <c r="H3900" s="113">
        <v>7</v>
      </c>
    </row>
    <row r="3901" spans="1:8">
      <c r="A3901" s="18">
        <v>4899</v>
      </c>
      <c r="B3901" s="270" t="s">
        <v>6030</v>
      </c>
      <c r="C3901" s="113" t="s">
        <v>259</v>
      </c>
      <c r="D3901" s="113" t="s">
        <v>741</v>
      </c>
      <c r="E3901" s="113">
        <v>16</v>
      </c>
      <c r="F3901" s="113">
        <v>2009</v>
      </c>
      <c r="G3901" s="113">
        <v>11</v>
      </c>
      <c r="H3901" s="113">
        <v>4</v>
      </c>
    </row>
    <row r="3902" spans="1:8">
      <c r="A3902" s="18">
        <v>4900</v>
      </c>
      <c r="B3902" s="270" t="s">
        <v>6031</v>
      </c>
      <c r="C3902" s="113" t="s">
        <v>259</v>
      </c>
      <c r="D3902" s="113" t="s">
        <v>741</v>
      </c>
      <c r="E3902" s="113">
        <v>16</v>
      </c>
      <c r="F3902" s="113">
        <v>2009</v>
      </c>
      <c r="G3902" s="113">
        <v>9</v>
      </c>
      <c r="H3902" s="113">
        <v>10</v>
      </c>
    </row>
    <row r="3903" spans="1:8">
      <c r="A3903" s="18">
        <v>4901</v>
      </c>
      <c r="B3903" s="270" t="s">
        <v>6032</v>
      </c>
      <c r="C3903" s="113" t="s">
        <v>259</v>
      </c>
      <c r="D3903" s="113" t="s">
        <v>3643</v>
      </c>
      <c r="E3903" s="113">
        <v>15</v>
      </c>
      <c r="F3903" s="113">
        <v>2010</v>
      </c>
      <c r="G3903" s="113">
        <v>9</v>
      </c>
      <c r="H3903" s="113">
        <v>12</v>
      </c>
    </row>
    <row r="3904" spans="1:8">
      <c r="A3904" s="18">
        <v>4902</v>
      </c>
      <c r="B3904" s="270" t="s">
        <v>6033</v>
      </c>
      <c r="C3904" s="113" t="s">
        <v>259</v>
      </c>
      <c r="D3904" s="113" t="s">
        <v>3647</v>
      </c>
      <c r="E3904" s="113">
        <v>13</v>
      </c>
      <c r="F3904" s="113">
        <v>2012</v>
      </c>
      <c r="G3904" s="113">
        <v>4</v>
      </c>
      <c r="H3904" s="113">
        <v>16</v>
      </c>
    </row>
    <row r="3905" spans="1:8">
      <c r="A3905" s="18">
        <v>4903</v>
      </c>
      <c r="B3905" s="270" t="s">
        <v>6034</v>
      </c>
      <c r="C3905" s="113" t="s">
        <v>259</v>
      </c>
      <c r="D3905" s="113" t="s">
        <v>3647</v>
      </c>
      <c r="E3905" s="113">
        <v>12</v>
      </c>
      <c r="F3905" s="113">
        <v>2013</v>
      </c>
      <c r="G3905" s="113">
        <v>11</v>
      </c>
      <c r="H3905" s="113">
        <v>23</v>
      </c>
    </row>
    <row r="3906" spans="1:8">
      <c r="A3906" s="18">
        <v>4904</v>
      </c>
      <c r="B3906" s="270" t="s">
        <v>6035</v>
      </c>
      <c r="C3906" s="113" t="s">
        <v>259</v>
      </c>
      <c r="D3906" s="113" t="s">
        <v>3647</v>
      </c>
      <c r="E3906" s="113">
        <v>12</v>
      </c>
      <c r="F3906" s="113">
        <v>2013</v>
      </c>
      <c r="G3906" s="113">
        <v>7</v>
      </c>
      <c r="H3906" s="113">
        <v>18</v>
      </c>
    </row>
    <row r="3907" spans="1:8">
      <c r="A3907" s="18">
        <v>4905</v>
      </c>
      <c r="B3907" s="270" t="s">
        <v>6036</v>
      </c>
      <c r="C3907" s="113" t="s">
        <v>259</v>
      </c>
      <c r="D3907" s="113" t="s">
        <v>3647</v>
      </c>
      <c r="E3907" s="113">
        <v>12</v>
      </c>
      <c r="F3907" s="113">
        <v>2013</v>
      </c>
      <c r="G3907" s="113">
        <v>3</v>
      </c>
      <c r="H3907" s="113">
        <v>8</v>
      </c>
    </row>
    <row r="3908" spans="1:8">
      <c r="A3908" s="18">
        <v>4906</v>
      </c>
      <c r="B3908" s="270" t="s">
        <v>6037</v>
      </c>
      <c r="C3908" s="113" t="s">
        <v>259</v>
      </c>
      <c r="D3908" s="113" t="s">
        <v>3643</v>
      </c>
      <c r="E3908" s="113">
        <v>15</v>
      </c>
      <c r="F3908" s="113">
        <v>2010</v>
      </c>
      <c r="G3908" s="113">
        <v>12</v>
      </c>
      <c r="H3908" s="113">
        <v>20</v>
      </c>
    </row>
    <row r="3909" spans="1:8">
      <c r="A3909" s="18">
        <v>4907</v>
      </c>
      <c r="B3909" s="270" t="s">
        <v>6038</v>
      </c>
      <c r="C3909" s="113" t="s">
        <v>259</v>
      </c>
      <c r="D3909" s="113" t="s">
        <v>3647</v>
      </c>
      <c r="E3909" s="113">
        <v>13</v>
      </c>
      <c r="F3909" s="113">
        <v>2012</v>
      </c>
      <c r="G3909" s="113">
        <v>7</v>
      </c>
      <c r="H3909" s="113">
        <v>20</v>
      </c>
    </row>
    <row r="3910" spans="1:8">
      <c r="A3910" s="18">
        <v>4908</v>
      </c>
      <c r="B3910" s="270" t="s">
        <v>6039</v>
      </c>
      <c r="C3910" s="113" t="s">
        <v>259</v>
      </c>
      <c r="D3910" s="113" t="s">
        <v>420</v>
      </c>
      <c r="E3910" s="113">
        <v>11</v>
      </c>
      <c r="F3910" s="113">
        <v>2014</v>
      </c>
      <c r="G3910" s="113">
        <v>4</v>
      </c>
      <c r="H3910" s="113">
        <v>17</v>
      </c>
    </row>
    <row r="3911" spans="1:8">
      <c r="A3911" s="18">
        <v>4909</v>
      </c>
      <c r="B3911" s="270" t="s">
        <v>6040</v>
      </c>
      <c r="C3911" s="113" t="s">
        <v>259</v>
      </c>
      <c r="D3911" s="113" t="s">
        <v>3647</v>
      </c>
      <c r="E3911" s="113">
        <v>12</v>
      </c>
      <c r="F3911" s="113">
        <v>2013</v>
      </c>
      <c r="G3911" s="113">
        <v>3</v>
      </c>
      <c r="H3911" s="113">
        <v>9</v>
      </c>
    </row>
    <row r="3912" spans="1:8">
      <c r="A3912" s="18">
        <v>4910</v>
      </c>
      <c r="B3912" s="270" t="s">
        <v>6041</v>
      </c>
      <c r="C3912" s="113" t="s">
        <v>259</v>
      </c>
      <c r="D3912" s="113" t="s">
        <v>420</v>
      </c>
      <c r="E3912" s="113">
        <v>11</v>
      </c>
      <c r="F3912" s="113">
        <v>2014</v>
      </c>
      <c r="G3912" s="113">
        <v>4</v>
      </c>
      <c r="H3912" s="113">
        <v>29</v>
      </c>
    </row>
    <row r="3913" spans="1:8">
      <c r="A3913" s="18">
        <v>4911</v>
      </c>
      <c r="B3913" s="270" t="s">
        <v>6042</v>
      </c>
      <c r="C3913" s="113" t="s">
        <v>259</v>
      </c>
      <c r="D3913" s="113" t="s">
        <v>3647</v>
      </c>
      <c r="E3913" s="113">
        <v>13</v>
      </c>
      <c r="F3913" s="113">
        <v>2012</v>
      </c>
      <c r="G3913" s="113">
        <v>4</v>
      </c>
      <c r="H3913" s="113">
        <v>16</v>
      </c>
    </row>
    <row r="3914" spans="1:8">
      <c r="A3914" s="18">
        <v>4912</v>
      </c>
      <c r="B3914" s="270" t="s">
        <v>6043</v>
      </c>
      <c r="C3914" s="113" t="s">
        <v>259</v>
      </c>
      <c r="D3914" s="113" t="s">
        <v>3647</v>
      </c>
      <c r="E3914" s="113">
        <v>12</v>
      </c>
      <c r="F3914" s="113">
        <v>2013</v>
      </c>
      <c r="G3914" s="113">
        <v>5</v>
      </c>
      <c r="H3914" s="113">
        <v>16</v>
      </c>
    </row>
    <row r="3915" spans="1:8">
      <c r="A3915" s="18">
        <v>4913</v>
      </c>
      <c r="B3915" s="270" t="s">
        <v>6044</v>
      </c>
      <c r="C3915" s="113" t="s">
        <v>259</v>
      </c>
      <c r="D3915" s="113" t="s">
        <v>420</v>
      </c>
      <c r="E3915" s="113">
        <v>10</v>
      </c>
      <c r="F3915" s="113">
        <v>2015</v>
      </c>
      <c r="G3915" s="113">
        <v>2</v>
      </c>
      <c r="H3915" s="113">
        <v>22</v>
      </c>
    </row>
    <row r="3916" spans="1:8">
      <c r="A3916" s="18">
        <v>4914</v>
      </c>
      <c r="B3916" s="270" t="s">
        <v>6045</v>
      </c>
      <c r="C3916" s="113" t="s">
        <v>259</v>
      </c>
      <c r="D3916" s="113" t="s">
        <v>420</v>
      </c>
      <c r="E3916" s="113">
        <v>11</v>
      </c>
      <c r="F3916" s="113">
        <v>2014</v>
      </c>
      <c r="G3916" s="113">
        <v>3</v>
      </c>
      <c r="H3916" s="113">
        <v>3</v>
      </c>
    </row>
    <row r="3917" spans="1:8">
      <c r="A3917" s="18">
        <v>4915</v>
      </c>
      <c r="B3917" s="270" t="s">
        <v>6046</v>
      </c>
      <c r="C3917" s="113" t="s">
        <v>259</v>
      </c>
      <c r="D3917" s="113" t="s">
        <v>3647</v>
      </c>
      <c r="E3917" s="113">
        <v>12</v>
      </c>
      <c r="F3917" s="113">
        <v>2013</v>
      </c>
      <c r="G3917" s="113">
        <v>7</v>
      </c>
      <c r="H3917" s="113">
        <v>7</v>
      </c>
    </row>
    <row r="3918" spans="1:8">
      <c r="A3918" s="18">
        <v>4916</v>
      </c>
      <c r="B3918" s="270" t="s">
        <v>6047</v>
      </c>
      <c r="C3918" s="113" t="s">
        <v>259</v>
      </c>
      <c r="D3918" s="113" t="s">
        <v>3647</v>
      </c>
      <c r="E3918" s="113">
        <v>12</v>
      </c>
      <c r="F3918" s="113">
        <v>2013</v>
      </c>
      <c r="G3918" s="113">
        <v>5</v>
      </c>
      <c r="H3918" s="113">
        <v>29</v>
      </c>
    </row>
    <row r="3919" spans="1:8">
      <c r="A3919" s="18">
        <v>4917</v>
      </c>
      <c r="B3919" s="270" t="s">
        <v>6048</v>
      </c>
      <c r="C3919" s="113" t="s">
        <v>259</v>
      </c>
      <c r="D3919" s="113" t="s">
        <v>420</v>
      </c>
      <c r="E3919" s="113">
        <v>10</v>
      </c>
      <c r="F3919" s="113">
        <v>2015</v>
      </c>
      <c r="G3919" s="113">
        <v>1</v>
      </c>
      <c r="H3919" s="113">
        <v>4</v>
      </c>
    </row>
    <row r="3920" spans="1:8">
      <c r="A3920" s="18">
        <v>4918</v>
      </c>
      <c r="B3920" s="270" t="s">
        <v>6049</v>
      </c>
      <c r="C3920" s="113" t="s">
        <v>259</v>
      </c>
      <c r="D3920" s="113" t="s">
        <v>3647</v>
      </c>
      <c r="E3920" s="113">
        <v>13</v>
      </c>
      <c r="F3920" s="113">
        <v>2012</v>
      </c>
      <c r="G3920" s="113">
        <v>12</v>
      </c>
      <c r="H3920" s="113">
        <v>24</v>
      </c>
    </row>
    <row r="3921" spans="1:8">
      <c r="A3921" s="18">
        <v>4919</v>
      </c>
      <c r="B3921" s="270" t="s">
        <v>6050</v>
      </c>
      <c r="C3921" s="113" t="s">
        <v>259</v>
      </c>
      <c r="D3921" s="113" t="s">
        <v>3647</v>
      </c>
      <c r="E3921" s="113">
        <v>12</v>
      </c>
      <c r="F3921" s="113">
        <v>2013</v>
      </c>
      <c r="G3921" s="113">
        <v>6</v>
      </c>
      <c r="H3921" s="113">
        <v>13</v>
      </c>
    </row>
    <row r="3922" spans="1:8">
      <c r="A3922" s="18">
        <v>4920</v>
      </c>
      <c r="B3922" s="270" t="s">
        <v>6051</v>
      </c>
      <c r="C3922" s="113" t="s">
        <v>259</v>
      </c>
      <c r="D3922" s="113" t="s">
        <v>420</v>
      </c>
      <c r="E3922" s="113">
        <v>11</v>
      </c>
      <c r="F3922" s="113">
        <v>2014</v>
      </c>
      <c r="G3922" s="113">
        <v>5</v>
      </c>
      <c r="H3922" s="113">
        <v>10</v>
      </c>
    </row>
    <row r="3923" spans="1:8">
      <c r="A3923" s="18">
        <v>4921</v>
      </c>
      <c r="B3923" s="270" t="s">
        <v>6052</v>
      </c>
      <c r="C3923" s="113" t="s">
        <v>259</v>
      </c>
      <c r="D3923" s="113" t="s">
        <v>420</v>
      </c>
      <c r="E3923" s="113">
        <v>8</v>
      </c>
      <c r="F3923" s="113">
        <v>2017</v>
      </c>
      <c r="G3923" s="113">
        <v>6</v>
      </c>
      <c r="H3923" s="113">
        <v>18</v>
      </c>
    </row>
    <row r="3924" spans="1:8">
      <c r="A3924" s="18">
        <v>4922</v>
      </c>
      <c r="B3924" s="270" t="s">
        <v>6053</v>
      </c>
      <c r="C3924" s="113" t="s">
        <v>259</v>
      </c>
      <c r="D3924" s="113" t="s">
        <v>420</v>
      </c>
      <c r="E3924" s="113">
        <v>10</v>
      </c>
      <c r="F3924" s="113">
        <v>2015</v>
      </c>
      <c r="G3924" s="113">
        <v>8</v>
      </c>
      <c r="H3924" s="113">
        <v>19</v>
      </c>
    </row>
    <row r="3925" spans="1:8">
      <c r="A3925" s="18">
        <v>4923</v>
      </c>
      <c r="B3925" s="270" t="s">
        <v>6054</v>
      </c>
      <c r="C3925" s="113" t="s">
        <v>259</v>
      </c>
      <c r="D3925" s="113" t="s">
        <v>420</v>
      </c>
      <c r="E3925" s="113">
        <v>10</v>
      </c>
      <c r="F3925" s="113">
        <v>2015</v>
      </c>
      <c r="G3925" s="113">
        <v>5</v>
      </c>
      <c r="H3925" s="113">
        <v>22</v>
      </c>
    </row>
    <row r="3926" spans="1:8">
      <c r="A3926" s="18">
        <v>4924</v>
      </c>
      <c r="B3926" s="270" t="s">
        <v>6055</v>
      </c>
      <c r="C3926" s="113" t="s">
        <v>259</v>
      </c>
      <c r="D3926" s="113" t="s">
        <v>420</v>
      </c>
      <c r="E3926" s="113">
        <v>8</v>
      </c>
      <c r="F3926" s="113">
        <v>2017</v>
      </c>
      <c r="G3926" s="113">
        <v>4</v>
      </c>
      <c r="H3926" s="113">
        <v>20</v>
      </c>
    </row>
    <row r="3927" spans="1:8">
      <c r="A3927" s="18">
        <v>4925</v>
      </c>
      <c r="D3927" s="113">
        <f>IF(Table10[[#This Row],[Current Age]]&gt;19,"Men's",IF(E3927&gt;15,"U19",IF(E3927&gt;13,"U15",IF(E3927&gt;11,"U13",IF(E3927&gt;0,"U11",0)))))</f>
        <v>0</v>
      </c>
      <c r="E3927" s="113">
        <f>IFERROR(IF(Table10[[#This Row],[Year]]&gt;0,$E$1-Table10[[#This Row],[Year]],0),"")</f>
        <v>0</v>
      </c>
    </row>
    <row r="3928" spans="1:8">
      <c r="A3928" s="18">
        <v>4926</v>
      </c>
      <c r="D3928" s="113">
        <f>IF(Table10[[#This Row],[Current Age]]&gt;19,"Men's",IF(E3928&gt;15,"U19",IF(E3928&gt;13,"U15",IF(E3928&gt;11,"U13",IF(E3928&gt;0,"U11",0)))))</f>
        <v>0</v>
      </c>
      <c r="E3928" s="113">
        <f>IFERROR(IF(Table10[[#This Row],[Year]]&gt;0,$E$1-Table10[[#This Row],[Year]],0),"")</f>
        <v>0</v>
      </c>
    </row>
    <row r="3929" spans="1:8">
      <c r="A3929" s="18">
        <v>4927</v>
      </c>
      <c r="D3929" s="113">
        <f>IF(Table10[[#This Row],[Current Age]]&gt;19,"Men's",IF(E3929&gt;15,"U19",IF(E3929&gt;13,"U15",IF(E3929&gt;11,"U13",IF(E3929&gt;0,"U11",0)))))</f>
        <v>0</v>
      </c>
      <c r="E3929" s="113">
        <f>IFERROR(IF(Table10[[#This Row],[Year]]&gt;0,$E$1-Table10[[#This Row],[Year]],0),"")</f>
        <v>0</v>
      </c>
    </row>
    <row r="3930" spans="1:8">
      <c r="A3930" s="18">
        <v>4928</v>
      </c>
      <c r="D3930" s="113">
        <f>IF(Table10[[#This Row],[Current Age]]&gt;19,"Men's",IF(E3930&gt;15,"U19",IF(E3930&gt;13,"U15",IF(E3930&gt;11,"U13",IF(E3930&gt;0,"U11",0)))))</f>
        <v>0</v>
      </c>
      <c r="E3930" s="113">
        <f>IFERROR(IF(Table10[[#This Row],[Year]]&gt;0,$E$1-Table10[[#This Row],[Year]],0),"")</f>
        <v>0</v>
      </c>
    </row>
    <row r="3931" spans="1:8">
      <c r="A3931" s="18">
        <v>4929</v>
      </c>
      <c r="D3931" s="113">
        <f>IF(Table10[[#This Row],[Current Age]]&gt;19,"Men's",IF(E3931&gt;15,"U19",IF(E3931&gt;13,"U15",IF(E3931&gt;11,"U13",IF(E3931&gt;0,"U11",0)))))</f>
        <v>0</v>
      </c>
      <c r="E3931" s="113">
        <f>IFERROR(IF(Table10[[#This Row],[Year]]&gt;0,$E$1-Table10[[#This Row],[Year]],0),"")</f>
        <v>0</v>
      </c>
    </row>
    <row r="3932" spans="1:8">
      <c r="A3932" s="18">
        <v>4930</v>
      </c>
      <c r="D3932" s="113">
        <f>IF(Table10[[#This Row],[Current Age]]&gt;19,"Men's",IF(E3932&gt;15,"U19",IF(E3932&gt;13,"U15",IF(E3932&gt;11,"U13",IF(E3932&gt;0,"U11",0)))))</f>
        <v>0</v>
      </c>
      <c r="E3932" s="113">
        <f>IFERROR(IF(Table10[[#This Row],[Year]]&gt;0,$E$1-Table10[[#This Row],[Year]],0),"")</f>
        <v>0</v>
      </c>
    </row>
    <row r="3933" spans="1:8">
      <c r="A3933" s="18">
        <v>4931</v>
      </c>
      <c r="D3933" s="113">
        <f>IF(Table10[[#This Row],[Current Age]]&gt;19,"Men's",IF(E3933&gt;15,"U19",IF(E3933&gt;13,"U15",IF(E3933&gt;11,"U13",IF(E3933&gt;0,"U11",0)))))</f>
        <v>0</v>
      </c>
      <c r="E3933" s="113">
        <f>IFERROR(IF(Table10[[#This Row],[Year]]&gt;0,$E$1-Table10[[#This Row],[Year]],0),"")</f>
        <v>0</v>
      </c>
    </row>
    <row r="3934" spans="1:8">
      <c r="A3934" s="18">
        <v>4932</v>
      </c>
      <c r="D3934" s="113">
        <f>IF(Table10[[#This Row],[Current Age]]&gt;19,"Men's",IF(E3934&gt;15,"U19",IF(E3934&gt;13,"U15",IF(E3934&gt;11,"U13",IF(E3934&gt;0,"U11",0)))))</f>
        <v>0</v>
      </c>
      <c r="E3934" s="113">
        <f>IFERROR(IF(Table10[[#This Row],[Year]]&gt;0,$E$1-Table10[[#This Row],[Year]],0),"")</f>
        <v>0</v>
      </c>
    </row>
    <row r="3935" spans="1:8">
      <c r="A3935" s="18">
        <v>4933</v>
      </c>
      <c r="D3935" s="113">
        <f>IF(Table10[[#This Row],[Current Age]]&gt;19,"Men's",IF(E3935&gt;15,"U19",IF(E3935&gt;13,"U15",IF(E3935&gt;11,"U13",IF(E3935&gt;0,"U11",0)))))</f>
        <v>0</v>
      </c>
      <c r="E3935" s="113">
        <f>IFERROR(IF(Table10[[#This Row],[Year]]&gt;0,$E$1-Table10[[#This Row],[Year]],0),"")</f>
        <v>0</v>
      </c>
    </row>
    <row r="3936" spans="1:8">
      <c r="A3936" s="18">
        <v>4934</v>
      </c>
      <c r="D3936" s="113">
        <f>IF(Table10[[#This Row],[Current Age]]&gt;19,"Men's",IF(E3936&gt;15,"U19",IF(E3936&gt;13,"U15",IF(E3936&gt;11,"U13",IF(E3936&gt;0,"U11",0)))))</f>
        <v>0</v>
      </c>
      <c r="E3936" s="113">
        <f>IFERROR(IF(Table10[[#This Row],[Year]]&gt;0,$E$1-Table10[[#This Row],[Year]],0),"")</f>
        <v>0</v>
      </c>
    </row>
    <row r="3937" spans="1:5">
      <c r="A3937" s="18">
        <v>4935</v>
      </c>
      <c r="D3937" s="113">
        <f>IF(Table10[[#This Row],[Current Age]]&gt;19,"Men's",IF(E3937&gt;15,"U19",IF(E3937&gt;13,"U15",IF(E3937&gt;11,"U13",IF(E3937&gt;0,"U11",0)))))</f>
        <v>0</v>
      </c>
      <c r="E3937" s="113">
        <f>IFERROR(IF(Table10[[#This Row],[Year]]&gt;0,$E$1-Table10[[#This Row],[Year]],0),"")</f>
        <v>0</v>
      </c>
    </row>
    <row r="3938" spans="1:5">
      <c r="A3938" s="18">
        <v>4936</v>
      </c>
      <c r="D3938" s="113">
        <f>IF(Table10[[#This Row],[Current Age]]&gt;19,"Men's",IF(E3938&gt;15,"U19",IF(E3938&gt;13,"U15",IF(E3938&gt;11,"U13",IF(E3938&gt;0,"U11",0)))))</f>
        <v>0</v>
      </c>
      <c r="E3938" s="113">
        <f>IFERROR(IF(Table10[[#This Row],[Year]]&gt;0,$E$1-Table10[[#This Row],[Year]],0),"")</f>
        <v>0</v>
      </c>
    </row>
    <row r="3939" spans="1:5">
      <c r="A3939" s="18">
        <v>4937</v>
      </c>
      <c r="D3939" s="113">
        <f>IF(Table10[[#This Row],[Current Age]]&gt;19,"Men's",IF(E3939&gt;15,"U19",IF(E3939&gt;13,"U15",IF(E3939&gt;11,"U13",IF(E3939&gt;0,"U11",0)))))</f>
        <v>0</v>
      </c>
      <c r="E3939" s="113">
        <f>IFERROR(IF(Table10[[#This Row],[Year]]&gt;0,$E$1-Table10[[#This Row],[Year]],0),"")</f>
        <v>0</v>
      </c>
    </row>
    <row r="3940" spans="1:5">
      <c r="A3940" s="18">
        <v>4938</v>
      </c>
      <c r="D3940" s="113">
        <f>IF(Table10[[#This Row],[Current Age]]&gt;19,"Men's",IF(E3940&gt;15,"U19",IF(E3940&gt;13,"U15",IF(E3940&gt;11,"U13",IF(E3940&gt;0,"U11",0)))))</f>
        <v>0</v>
      </c>
      <c r="E3940" s="113">
        <f>IFERROR(IF(Table10[[#This Row],[Year]]&gt;0,$E$1-Table10[[#This Row],[Year]],0),"")</f>
        <v>0</v>
      </c>
    </row>
    <row r="3941" spans="1:5">
      <c r="A3941" s="18">
        <v>4939</v>
      </c>
      <c r="D3941" s="113">
        <f>IF(Table10[[#This Row],[Current Age]]&gt;19,"Men's",IF(E3941&gt;15,"U19",IF(E3941&gt;13,"U15",IF(E3941&gt;11,"U13",IF(E3941&gt;0,"U11",0)))))</f>
        <v>0</v>
      </c>
      <c r="E3941" s="113">
        <f>IFERROR(IF(Table10[[#This Row],[Year]]&gt;0,$E$1-Table10[[#This Row],[Year]],0),"")</f>
        <v>0</v>
      </c>
    </row>
    <row r="3942" spans="1:5">
      <c r="A3942" s="18">
        <v>4940</v>
      </c>
      <c r="D3942" s="113">
        <f>IF(Table10[[#This Row],[Current Age]]&gt;19,"Men's",IF(E3942&gt;15,"U19",IF(E3942&gt;13,"U15",IF(E3942&gt;11,"U13",IF(E3942&gt;0,"U11",0)))))</f>
        <v>0</v>
      </c>
      <c r="E3942" s="113">
        <f>IFERROR(IF(Table10[[#This Row],[Year]]&gt;0,$E$1-Table10[[#This Row],[Year]],0),"")</f>
        <v>0</v>
      </c>
    </row>
    <row r="3943" spans="1:5">
      <c r="A3943" s="18">
        <v>4941</v>
      </c>
      <c r="D3943" s="113">
        <f>IF(Table10[[#This Row],[Current Age]]&gt;19,"Men's",IF(E3943&gt;15,"U19",IF(E3943&gt;13,"U15",IF(E3943&gt;11,"U13",IF(E3943&gt;0,"U11",0)))))</f>
        <v>0</v>
      </c>
      <c r="E3943" s="113">
        <f>IFERROR(IF(Table10[[#This Row],[Year]]&gt;0,$E$1-Table10[[#This Row],[Year]],0),"")</f>
        <v>0</v>
      </c>
    </row>
    <row r="3944" spans="1:5">
      <c r="A3944" s="18">
        <v>4942</v>
      </c>
      <c r="D3944" s="113">
        <f>IF(Table10[[#This Row],[Current Age]]&gt;19,"Men's",IF(E3944&gt;15,"U19",IF(E3944&gt;13,"U15",IF(E3944&gt;11,"U13",IF(E3944&gt;0,"U11",0)))))</f>
        <v>0</v>
      </c>
      <c r="E3944" s="113">
        <f>IFERROR(IF(Table10[[#This Row],[Year]]&gt;0,$E$1-Table10[[#This Row],[Year]],0),"")</f>
        <v>0</v>
      </c>
    </row>
    <row r="3945" spans="1:5">
      <c r="A3945" s="18">
        <v>4943</v>
      </c>
      <c r="D3945" s="113">
        <f>IF(Table10[[#This Row],[Current Age]]&gt;19,"Men's",IF(E3945&gt;15,"U19",IF(E3945&gt;13,"U15",IF(E3945&gt;11,"U13",IF(E3945&gt;0,"U11",0)))))</f>
        <v>0</v>
      </c>
      <c r="E3945" s="113">
        <f>IFERROR(IF(Table10[[#This Row],[Year]]&gt;0,$E$1-Table10[[#This Row],[Year]],0),"")</f>
        <v>0</v>
      </c>
    </row>
    <row r="3946" spans="1:5">
      <c r="A3946" s="18">
        <v>4944</v>
      </c>
      <c r="D3946" s="113">
        <f>IF(Table10[[#This Row],[Current Age]]&gt;19,"Men's",IF(E3946&gt;15,"U19",IF(E3946&gt;13,"U15",IF(E3946&gt;11,"U13",IF(E3946&gt;0,"U11",0)))))</f>
        <v>0</v>
      </c>
      <c r="E3946" s="113">
        <f>IFERROR(IF(Table10[[#This Row],[Year]]&gt;0,$E$1-Table10[[#This Row],[Year]],0),"")</f>
        <v>0</v>
      </c>
    </row>
    <row r="3947" spans="1:5">
      <c r="A3947" s="18">
        <v>4945</v>
      </c>
      <c r="D3947" s="113">
        <f>IF(Table10[[#This Row],[Current Age]]&gt;19,"Men's",IF(E3947&gt;15,"U19",IF(E3947&gt;13,"U15",IF(E3947&gt;11,"U13",IF(E3947&gt;0,"U11",0)))))</f>
        <v>0</v>
      </c>
      <c r="E3947" s="113">
        <f>IFERROR(IF(Table10[[#This Row],[Year]]&gt;0,$E$1-Table10[[#This Row],[Year]],0),"")</f>
        <v>0</v>
      </c>
    </row>
    <row r="3948" spans="1:5">
      <c r="A3948" s="18">
        <v>4946</v>
      </c>
      <c r="D3948" s="113">
        <f>IF(Table10[[#This Row],[Current Age]]&gt;19,"Men's",IF(E3948&gt;15,"U19",IF(E3948&gt;13,"U15",IF(E3948&gt;11,"U13",IF(E3948&gt;0,"U11",0)))))</f>
        <v>0</v>
      </c>
      <c r="E3948" s="113">
        <f>IFERROR(IF(Table10[[#This Row],[Year]]&gt;0,$E$1-Table10[[#This Row],[Year]],0),"")</f>
        <v>0</v>
      </c>
    </row>
    <row r="3949" spans="1:5">
      <c r="A3949" s="18">
        <v>4947</v>
      </c>
      <c r="D3949" s="113">
        <f>IF(Table10[[#This Row],[Current Age]]&gt;19,"Men's",IF(E3949&gt;15,"U19",IF(E3949&gt;13,"U15",IF(E3949&gt;11,"U13",IF(E3949&gt;0,"U11",0)))))</f>
        <v>0</v>
      </c>
      <c r="E3949" s="113">
        <f>IFERROR(IF(Table10[[#This Row],[Year]]&gt;0,$E$1-Table10[[#This Row],[Year]],0),"")</f>
        <v>0</v>
      </c>
    </row>
    <row r="3950" spans="1:5">
      <c r="A3950" s="18">
        <v>4948</v>
      </c>
      <c r="D3950" s="113">
        <f>IF(Table10[[#This Row],[Current Age]]&gt;19,"Men's",IF(E3950&gt;15,"U19",IF(E3950&gt;13,"U15",IF(E3950&gt;11,"U13",IF(E3950&gt;0,"U11",0)))))</f>
        <v>0</v>
      </c>
      <c r="E3950" s="113">
        <f>IFERROR(IF(Table10[[#This Row],[Year]]&gt;0,$E$1-Table10[[#This Row],[Year]],0),"")</f>
        <v>0</v>
      </c>
    </row>
    <row r="3951" spans="1:5">
      <c r="A3951" s="18">
        <v>4949</v>
      </c>
      <c r="D3951" s="113">
        <f>IF(Table10[[#This Row],[Current Age]]&gt;19,"Men's",IF(E3951&gt;15,"U19",IF(E3951&gt;13,"U15",IF(E3951&gt;11,"U13",IF(E3951&gt;0,"U11",0)))))</f>
        <v>0</v>
      </c>
      <c r="E3951" s="113">
        <f>IFERROR(IF(Table10[[#This Row],[Year]]&gt;0,$E$1-Table10[[#This Row],[Year]],0),"")</f>
        <v>0</v>
      </c>
    </row>
    <row r="3952" spans="1:5">
      <c r="A3952" s="18">
        <v>4950</v>
      </c>
      <c r="D3952" s="113">
        <f>IF(Table10[[#This Row],[Current Age]]&gt;19,"Men's",IF(E3952&gt;15,"U19",IF(E3952&gt;13,"U15",IF(E3952&gt;11,"U13",IF(E3952&gt;0,"U11",0)))))</f>
        <v>0</v>
      </c>
      <c r="E3952" s="113">
        <f>IFERROR(IF(Table10[[#This Row],[Year]]&gt;0,$E$1-Table10[[#This Row],[Year]],0),"")</f>
        <v>0</v>
      </c>
    </row>
    <row r="3953" spans="1:5">
      <c r="A3953" s="18">
        <v>4951</v>
      </c>
      <c r="D3953" s="113">
        <f>IF(Table10[[#This Row],[Current Age]]&gt;19,"Men's",IF(E3953&gt;15,"U19",IF(E3953&gt;13,"U15",IF(E3953&gt;11,"U13",IF(E3953&gt;0,"U11",0)))))</f>
        <v>0</v>
      </c>
      <c r="E3953" s="113">
        <f>IFERROR(IF(Table10[[#This Row],[Year]]&gt;0,$E$1-Table10[[#This Row],[Year]],0),"")</f>
        <v>0</v>
      </c>
    </row>
    <row r="3954" spans="1:5">
      <c r="A3954" s="18">
        <v>4952</v>
      </c>
      <c r="D3954" s="113">
        <f>IF(Table10[[#This Row],[Current Age]]&gt;19,"Men's",IF(E3954&gt;15,"U19",IF(E3954&gt;13,"U15",IF(E3954&gt;11,"U13",IF(E3954&gt;0,"U11",0)))))</f>
        <v>0</v>
      </c>
      <c r="E3954" s="113">
        <f>IFERROR(IF(Table10[[#This Row],[Year]]&gt;0,$E$1-Table10[[#This Row],[Year]],0),"")</f>
        <v>0</v>
      </c>
    </row>
    <row r="3955" spans="1:5">
      <c r="A3955" s="18">
        <v>4953</v>
      </c>
      <c r="D3955" s="113">
        <f>IF(Table10[[#This Row],[Current Age]]&gt;19,"Men's",IF(E3955&gt;15,"U19",IF(E3955&gt;13,"U15",IF(E3955&gt;11,"U13",IF(E3955&gt;0,"U11",0)))))</f>
        <v>0</v>
      </c>
      <c r="E3955" s="113">
        <f>IFERROR(IF(Table10[[#This Row],[Year]]&gt;0,$E$1-Table10[[#This Row],[Year]],0),"")</f>
        <v>0</v>
      </c>
    </row>
    <row r="3956" spans="1:5">
      <c r="A3956" s="18">
        <v>4954</v>
      </c>
      <c r="D3956" s="113">
        <f>IF(Table10[[#This Row],[Current Age]]&gt;19,"Men's",IF(E3956&gt;15,"U19",IF(E3956&gt;13,"U15",IF(E3956&gt;11,"U13",IF(E3956&gt;0,"U11",0)))))</f>
        <v>0</v>
      </c>
      <c r="E3956" s="113">
        <f>IFERROR(IF(Table10[[#This Row],[Year]]&gt;0,$E$1-Table10[[#This Row],[Year]],0),"")</f>
        <v>0</v>
      </c>
    </row>
    <row r="3957" spans="1:5">
      <c r="A3957" s="18">
        <v>4955</v>
      </c>
      <c r="D3957" s="113">
        <f>IF(Table10[[#This Row],[Current Age]]&gt;19,"Men's",IF(E3957&gt;15,"U19",IF(E3957&gt;13,"U15",IF(E3957&gt;11,"U13",IF(E3957&gt;0,"U11",0)))))</f>
        <v>0</v>
      </c>
      <c r="E3957" s="113">
        <f>IFERROR(IF(Table10[[#This Row],[Year]]&gt;0,$E$1-Table10[[#This Row],[Year]],0),"")</f>
        <v>0</v>
      </c>
    </row>
    <row r="3958" spans="1:5">
      <c r="A3958" s="18">
        <v>4956</v>
      </c>
      <c r="D3958" s="113">
        <f>IF(Table10[[#This Row],[Current Age]]&gt;19,"Men's",IF(E3958&gt;15,"U19",IF(E3958&gt;13,"U15",IF(E3958&gt;11,"U13",IF(E3958&gt;0,"U11",0)))))</f>
        <v>0</v>
      </c>
      <c r="E3958" s="113">
        <f>IFERROR(IF(Table10[[#This Row],[Year]]&gt;0,$E$1-Table10[[#This Row],[Year]],0),"")</f>
        <v>0</v>
      </c>
    </row>
    <row r="3959" spans="1:5">
      <c r="A3959" s="18">
        <v>4957</v>
      </c>
      <c r="D3959" s="113">
        <f>IF(Table10[[#This Row],[Current Age]]&gt;19,"Men's",IF(E3959&gt;15,"U19",IF(E3959&gt;13,"U15",IF(E3959&gt;11,"U13",IF(E3959&gt;0,"U11",0)))))</f>
        <v>0</v>
      </c>
      <c r="E3959" s="113">
        <f>IFERROR(IF(Table10[[#This Row],[Year]]&gt;0,$E$1-Table10[[#This Row],[Year]],0),"")</f>
        <v>0</v>
      </c>
    </row>
    <row r="3960" spans="1:5">
      <c r="A3960" s="18">
        <v>4958</v>
      </c>
      <c r="D3960" s="113">
        <f>IF(Table10[[#This Row],[Current Age]]&gt;19,"Men's",IF(E3960&gt;15,"U19",IF(E3960&gt;13,"U15",IF(E3960&gt;11,"U13",IF(E3960&gt;0,"U11",0)))))</f>
        <v>0</v>
      </c>
      <c r="E3960" s="113">
        <f>IFERROR(IF(Table10[[#This Row],[Year]]&gt;0,$E$1-Table10[[#This Row],[Year]],0),"")</f>
        <v>0</v>
      </c>
    </row>
    <row r="3961" spans="1:5">
      <c r="A3961" s="18">
        <v>4959</v>
      </c>
      <c r="D3961" s="113">
        <f>IF(Table10[[#This Row],[Current Age]]&gt;19,"Men's",IF(E3961&gt;15,"U19",IF(E3961&gt;13,"U15",IF(E3961&gt;11,"U13",IF(E3961&gt;0,"U11",0)))))</f>
        <v>0</v>
      </c>
      <c r="E3961" s="113">
        <f>IFERROR(IF(Table10[[#This Row],[Year]]&gt;0,$E$1-Table10[[#This Row],[Year]],0),"")</f>
        <v>0</v>
      </c>
    </row>
    <row r="3962" spans="1:5">
      <c r="A3962" s="18">
        <v>4960</v>
      </c>
      <c r="D3962" s="113">
        <f>IF(Table10[[#This Row],[Current Age]]&gt;19,"Men's",IF(E3962&gt;15,"U19",IF(E3962&gt;13,"U15",IF(E3962&gt;11,"U13",IF(E3962&gt;0,"U11",0)))))</f>
        <v>0</v>
      </c>
      <c r="E3962" s="113">
        <f>IFERROR(IF(Table10[[#This Row],[Year]]&gt;0,$E$1-Table10[[#This Row],[Year]],0),"")</f>
        <v>0</v>
      </c>
    </row>
    <row r="3963" spans="1:5">
      <c r="A3963" s="18">
        <v>4961</v>
      </c>
      <c r="D3963" s="113">
        <f>IF(Table10[[#This Row],[Current Age]]&gt;19,"Men's",IF(E3963&gt;15,"U19",IF(E3963&gt;13,"U15",IF(E3963&gt;11,"U13",IF(E3963&gt;0,"U11",0)))))</f>
        <v>0</v>
      </c>
      <c r="E3963" s="113">
        <f>IFERROR(IF(Table10[[#This Row],[Year]]&gt;0,$E$1-Table10[[#This Row],[Year]],0),"")</f>
        <v>0</v>
      </c>
    </row>
    <row r="3964" spans="1:5">
      <c r="A3964" s="18">
        <v>4962</v>
      </c>
      <c r="D3964" s="113">
        <f>IF(Table10[[#This Row],[Current Age]]&gt;19,"Men's",IF(E3964&gt;15,"U19",IF(E3964&gt;13,"U15",IF(E3964&gt;11,"U13",IF(E3964&gt;0,"U11",0)))))</f>
        <v>0</v>
      </c>
      <c r="E3964" s="113">
        <f>IFERROR(IF(Table10[[#This Row],[Year]]&gt;0,$E$1-Table10[[#This Row],[Year]],0),"")</f>
        <v>0</v>
      </c>
    </row>
    <row r="3965" spans="1:5">
      <c r="A3965" s="18">
        <v>4963</v>
      </c>
      <c r="D3965" s="113">
        <f>IF(Table10[[#This Row],[Current Age]]&gt;19,"Men's",IF(E3965&gt;15,"U19",IF(E3965&gt;13,"U15",IF(E3965&gt;11,"U13",IF(E3965&gt;0,"U11",0)))))</f>
        <v>0</v>
      </c>
      <c r="E3965" s="113">
        <f>IFERROR(IF(Table10[[#This Row],[Year]]&gt;0,$E$1-Table10[[#This Row],[Year]],0),"")</f>
        <v>0</v>
      </c>
    </row>
    <row r="3966" spans="1:5">
      <c r="A3966" s="18">
        <v>4964</v>
      </c>
      <c r="D3966" s="113">
        <f>IF(Table10[[#This Row],[Current Age]]&gt;19,"Men's",IF(E3966&gt;15,"U19",IF(E3966&gt;13,"U15",IF(E3966&gt;11,"U13",IF(E3966&gt;0,"U11",0)))))</f>
        <v>0</v>
      </c>
      <c r="E3966" s="113">
        <f>IFERROR(IF(Table10[[#This Row],[Year]]&gt;0,$E$1-Table10[[#This Row],[Year]],0),"")</f>
        <v>0</v>
      </c>
    </row>
    <row r="3967" spans="1:5">
      <c r="A3967" s="18">
        <v>4965</v>
      </c>
      <c r="D3967" s="113">
        <f>IF(Table10[[#This Row],[Current Age]]&gt;19,"Men's",IF(E3967&gt;15,"U19",IF(E3967&gt;13,"U15",IF(E3967&gt;11,"U13",IF(E3967&gt;0,"U11",0)))))</f>
        <v>0</v>
      </c>
      <c r="E3967" s="113">
        <f>IFERROR(IF(Table10[[#This Row],[Year]]&gt;0,$E$1-Table10[[#This Row],[Year]],0),"")</f>
        <v>0</v>
      </c>
    </row>
    <row r="3968" spans="1:5">
      <c r="A3968" s="18">
        <v>4966</v>
      </c>
      <c r="D3968" s="113">
        <f>IF(Table10[[#This Row],[Current Age]]&gt;19,"Men's",IF(E3968&gt;15,"U19",IF(E3968&gt;13,"U15",IF(E3968&gt;11,"U13",IF(E3968&gt;0,"U11",0)))))</f>
        <v>0</v>
      </c>
      <c r="E3968" s="113">
        <f>IFERROR(IF(Table10[[#This Row],[Year]]&gt;0,$E$1-Table10[[#This Row],[Year]],0),"")</f>
        <v>0</v>
      </c>
    </row>
    <row r="3969" spans="1:5">
      <c r="A3969" s="18">
        <v>4967</v>
      </c>
      <c r="D3969" s="113">
        <f>IF(Table10[[#This Row],[Current Age]]&gt;19,"Men's",IF(E3969&gt;15,"U19",IF(E3969&gt;13,"U15",IF(E3969&gt;11,"U13",IF(E3969&gt;0,"U11",0)))))</f>
        <v>0</v>
      </c>
      <c r="E3969" s="113">
        <f>IFERROR(IF(Table10[[#This Row],[Year]]&gt;0,$E$1-Table10[[#This Row],[Year]],0),"")</f>
        <v>0</v>
      </c>
    </row>
    <row r="3970" spans="1:5">
      <c r="A3970" s="18">
        <v>4968</v>
      </c>
      <c r="D3970" s="113">
        <f>IF(Table10[[#This Row],[Current Age]]&gt;19,"Men's",IF(E3970&gt;15,"U19",IF(E3970&gt;13,"U15",IF(E3970&gt;11,"U13",IF(E3970&gt;0,"U11",0)))))</f>
        <v>0</v>
      </c>
      <c r="E3970" s="113">
        <f>IFERROR(IF(Table10[[#This Row],[Year]]&gt;0,$E$1-Table10[[#This Row],[Year]],0),"")</f>
        <v>0</v>
      </c>
    </row>
    <row r="3971" spans="1:5">
      <c r="A3971" s="18">
        <v>4969</v>
      </c>
      <c r="D3971" s="113">
        <f>IF(Table10[[#This Row],[Current Age]]&gt;19,"Men's",IF(E3971&gt;15,"U19",IF(E3971&gt;13,"U15",IF(E3971&gt;11,"U13",IF(E3971&gt;0,"U11",0)))))</f>
        <v>0</v>
      </c>
      <c r="E3971" s="113">
        <f>IFERROR(IF(Table10[[#This Row],[Year]]&gt;0,$E$1-Table10[[#This Row],[Year]],0),"")</f>
        <v>0</v>
      </c>
    </row>
    <row r="3972" spans="1:5">
      <c r="A3972" s="18">
        <v>4970</v>
      </c>
      <c r="D3972" s="113">
        <f>IF(Table10[[#This Row],[Current Age]]&gt;19,"Men's",IF(E3972&gt;15,"U19",IF(E3972&gt;13,"U15",IF(E3972&gt;11,"U13",IF(E3972&gt;0,"U11",0)))))</f>
        <v>0</v>
      </c>
      <c r="E3972" s="113">
        <f>IFERROR(IF(Table10[[#This Row],[Year]]&gt;0,$E$1-Table10[[#This Row],[Year]],0),"")</f>
        <v>0</v>
      </c>
    </row>
    <row r="3973" spans="1:5">
      <c r="A3973" s="18">
        <v>4971</v>
      </c>
      <c r="D3973" s="113">
        <f>IF(Table10[[#This Row],[Current Age]]&gt;19,"Men's",IF(E3973&gt;15,"U19",IF(E3973&gt;13,"U15",IF(E3973&gt;11,"U13",IF(E3973&gt;0,"U11",0)))))</f>
        <v>0</v>
      </c>
      <c r="E3973" s="113">
        <f>IFERROR(IF(Table10[[#This Row],[Year]]&gt;0,$E$1-Table10[[#This Row],[Year]],0),"")</f>
        <v>0</v>
      </c>
    </row>
    <row r="3974" spans="1:5">
      <c r="A3974" s="18">
        <v>4972</v>
      </c>
      <c r="D3974" s="113">
        <f>IF(Table10[[#This Row],[Current Age]]&gt;19,"Men's",IF(E3974&gt;15,"U19",IF(E3974&gt;13,"U15",IF(E3974&gt;11,"U13",IF(E3974&gt;0,"U11",0)))))</f>
        <v>0</v>
      </c>
      <c r="E3974" s="113">
        <f>IFERROR(IF(Table10[[#This Row],[Year]]&gt;0,$E$1-Table10[[#This Row],[Year]],0),"")</f>
        <v>0</v>
      </c>
    </row>
    <row r="3975" spans="1:5">
      <c r="A3975" s="18">
        <v>4973</v>
      </c>
      <c r="D3975" s="113">
        <f>IF(Table10[[#This Row],[Current Age]]&gt;19,"Men's",IF(E3975&gt;15,"U19",IF(E3975&gt;13,"U15",IF(E3975&gt;11,"U13",IF(E3975&gt;0,"U11",0)))))</f>
        <v>0</v>
      </c>
      <c r="E3975" s="113">
        <f>IFERROR(IF(Table10[[#This Row],[Year]]&gt;0,$E$1-Table10[[#This Row],[Year]],0),"")</f>
        <v>0</v>
      </c>
    </row>
    <row r="3976" spans="1:5">
      <c r="A3976" s="18">
        <v>4974</v>
      </c>
      <c r="D3976" s="113">
        <f>IF(Table10[[#This Row],[Current Age]]&gt;19,"Men's",IF(E3976&gt;15,"U19",IF(E3976&gt;13,"U15",IF(E3976&gt;11,"U13",IF(E3976&gt;0,"U11",0)))))</f>
        <v>0</v>
      </c>
      <c r="E3976" s="113">
        <f>IFERROR(IF(Table10[[#This Row],[Year]]&gt;0,$E$1-Table10[[#This Row],[Year]],0),"")</f>
        <v>0</v>
      </c>
    </row>
    <row r="3977" spans="1:5">
      <c r="A3977" s="18">
        <v>4975</v>
      </c>
      <c r="D3977" s="113">
        <f>IF(Table10[[#This Row],[Current Age]]&gt;19,"Men's",IF(E3977&gt;15,"U19",IF(E3977&gt;13,"U15",IF(E3977&gt;11,"U13",IF(E3977&gt;0,"U11",0)))))</f>
        <v>0</v>
      </c>
      <c r="E3977" s="113">
        <f>IFERROR(IF(Table10[[#This Row],[Year]]&gt;0,$E$1-Table10[[#This Row],[Year]],0),"")</f>
        <v>0</v>
      </c>
    </row>
    <row r="3978" spans="1:5">
      <c r="A3978" s="18">
        <v>4976</v>
      </c>
      <c r="D3978" s="113">
        <f>IF(Table10[[#This Row],[Current Age]]&gt;19,"Men's",IF(E3978&gt;15,"U19",IF(E3978&gt;13,"U15",IF(E3978&gt;11,"U13",IF(E3978&gt;0,"U11",0)))))</f>
        <v>0</v>
      </c>
      <c r="E3978" s="113">
        <f>IFERROR(IF(Table10[[#This Row],[Year]]&gt;0,$E$1-Table10[[#This Row],[Year]],0),"")</f>
        <v>0</v>
      </c>
    </row>
    <row r="3979" spans="1:5">
      <c r="A3979" s="18">
        <v>4977</v>
      </c>
      <c r="D3979" s="113">
        <f>IF(Table10[[#This Row],[Current Age]]&gt;19,"Men's",IF(E3979&gt;15,"U19",IF(E3979&gt;13,"U15",IF(E3979&gt;11,"U13",IF(E3979&gt;0,"U11",0)))))</f>
        <v>0</v>
      </c>
      <c r="E3979" s="113">
        <f>IFERROR(IF(Table10[[#This Row],[Year]]&gt;0,$E$1-Table10[[#This Row],[Year]],0),"")</f>
        <v>0</v>
      </c>
    </row>
    <row r="3980" spans="1:5">
      <c r="A3980" s="18">
        <v>4978</v>
      </c>
      <c r="D3980" s="113">
        <f>IF(Table10[[#This Row],[Current Age]]&gt;19,"Men's",IF(E3980&gt;15,"U19",IF(E3980&gt;13,"U15",IF(E3980&gt;11,"U13",IF(E3980&gt;0,"U11",0)))))</f>
        <v>0</v>
      </c>
      <c r="E3980" s="113">
        <f>IFERROR(IF(Table10[[#This Row],[Year]]&gt;0,$E$1-Table10[[#This Row],[Year]],0),"")</f>
        <v>0</v>
      </c>
    </row>
    <row r="3981" spans="1:5">
      <c r="A3981" s="18">
        <v>4979</v>
      </c>
      <c r="D3981" s="113">
        <f>IF(Table10[[#This Row],[Current Age]]&gt;19,"Men's",IF(E3981&gt;15,"U19",IF(E3981&gt;13,"U15",IF(E3981&gt;11,"U13",IF(E3981&gt;0,"U11",0)))))</f>
        <v>0</v>
      </c>
      <c r="E3981" s="113">
        <f>IFERROR(IF(Table10[[#This Row],[Year]]&gt;0,$E$1-Table10[[#This Row],[Year]],0),"")</f>
        <v>0</v>
      </c>
    </row>
    <row r="3982" spans="1:5">
      <c r="A3982" s="18">
        <v>4980</v>
      </c>
      <c r="D3982" s="113">
        <f>IF(Table10[[#This Row],[Current Age]]&gt;19,"Men's",IF(E3982&gt;15,"U19",IF(E3982&gt;13,"U15",IF(E3982&gt;11,"U13",IF(E3982&gt;0,"U11",0)))))</f>
        <v>0</v>
      </c>
      <c r="E3982" s="113">
        <f>IFERROR(IF(Table10[[#This Row],[Year]]&gt;0,$E$1-Table10[[#This Row],[Year]],0),"")</f>
        <v>0</v>
      </c>
    </row>
    <row r="3983" spans="1:5">
      <c r="A3983" s="18">
        <v>4981</v>
      </c>
      <c r="D3983" s="113">
        <f>IF(Table10[[#This Row],[Current Age]]&gt;19,"Men's",IF(E3983&gt;15,"U19",IF(E3983&gt;13,"U15",IF(E3983&gt;11,"U13",IF(E3983&gt;0,"U11",0)))))</f>
        <v>0</v>
      </c>
      <c r="E3983" s="113">
        <f>IFERROR(IF(Table10[[#This Row],[Year]]&gt;0,$E$1-Table10[[#This Row],[Year]],0),"")</f>
        <v>0</v>
      </c>
    </row>
    <row r="3984" spans="1:5">
      <c r="A3984" s="18">
        <v>4982</v>
      </c>
      <c r="D3984" s="113">
        <f>IF(Table10[[#This Row],[Current Age]]&gt;19,"Men's",IF(E3984&gt;15,"U19",IF(E3984&gt;13,"U15",IF(E3984&gt;11,"U13",IF(E3984&gt;0,"U11",0)))))</f>
        <v>0</v>
      </c>
      <c r="E3984" s="113">
        <f>IFERROR(IF(Table10[[#This Row],[Year]]&gt;0,$E$1-Table10[[#This Row],[Year]],0),"")</f>
        <v>0</v>
      </c>
    </row>
    <row r="3985" spans="1:5">
      <c r="A3985" s="18">
        <v>4983</v>
      </c>
      <c r="D3985" s="113">
        <f>IF(Table10[[#This Row],[Current Age]]&gt;19,"Men's",IF(E3985&gt;15,"U19",IF(E3985&gt;13,"U15",IF(E3985&gt;11,"U13",IF(E3985&gt;0,"U11",0)))))</f>
        <v>0</v>
      </c>
      <c r="E3985" s="113">
        <f>IFERROR(IF(Table10[[#This Row],[Year]]&gt;0,$E$1-Table10[[#This Row],[Year]],0),"")</f>
        <v>0</v>
      </c>
    </row>
    <row r="3986" spans="1:5">
      <c r="A3986" s="18">
        <v>4984</v>
      </c>
      <c r="D3986" s="113">
        <f>IF(Table10[[#This Row],[Current Age]]&gt;19,"Men's",IF(E3986&gt;15,"U19",IF(E3986&gt;13,"U15",IF(E3986&gt;11,"U13",IF(E3986&gt;0,"U11",0)))))</f>
        <v>0</v>
      </c>
      <c r="E3986" s="113">
        <f>IFERROR(IF(Table10[[#This Row],[Year]]&gt;0,$E$1-Table10[[#This Row],[Year]],0),"")</f>
        <v>0</v>
      </c>
    </row>
    <row r="3987" spans="1:5">
      <c r="A3987" s="18">
        <v>4985</v>
      </c>
      <c r="D3987" s="113">
        <f>IF(Table10[[#This Row],[Current Age]]&gt;19,"Men's",IF(E3987&gt;15,"U19",IF(E3987&gt;13,"U15",IF(E3987&gt;11,"U13",IF(E3987&gt;0,"U11",0)))))</f>
        <v>0</v>
      </c>
      <c r="E3987" s="113">
        <f>IFERROR(IF(Table10[[#This Row],[Year]]&gt;0,$E$1-Table10[[#This Row],[Year]],0),"")</f>
        <v>0</v>
      </c>
    </row>
    <row r="3988" spans="1:5">
      <c r="A3988" s="18">
        <v>4986</v>
      </c>
      <c r="D3988" s="113">
        <f>IF(Table10[[#This Row],[Current Age]]&gt;19,"Men's",IF(E3988&gt;15,"U19",IF(E3988&gt;13,"U15",IF(E3988&gt;11,"U13",IF(E3988&gt;0,"U11",0)))))</f>
        <v>0</v>
      </c>
      <c r="E3988" s="113">
        <f>IFERROR(IF(Table10[[#This Row],[Year]]&gt;0,$E$1-Table10[[#This Row],[Year]],0),"")</f>
        <v>0</v>
      </c>
    </row>
    <row r="3989" spans="1:5">
      <c r="A3989" s="18">
        <v>4987</v>
      </c>
      <c r="D3989" s="113">
        <f>IF(Table10[[#This Row],[Current Age]]&gt;19,"Men's",IF(E3989&gt;15,"U19",IF(E3989&gt;13,"U15",IF(E3989&gt;11,"U13",IF(E3989&gt;0,"U11",0)))))</f>
        <v>0</v>
      </c>
      <c r="E3989" s="113">
        <f>IFERROR(IF(Table10[[#This Row],[Year]]&gt;0,$E$1-Table10[[#This Row],[Year]],0),"")</f>
        <v>0</v>
      </c>
    </row>
    <row r="3990" spans="1:5">
      <c r="A3990" s="18">
        <v>4988</v>
      </c>
      <c r="D3990" s="113">
        <f>IF(Table10[[#This Row],[Current Age]]&gt;19,"Men's",IF(E3990&gt;15,"U19",IF(E3990&gt;13,"U15",IF(E3990&gt;11,"U13",IF(E3990&gt;0,"U11",0)))))</f>
        <v>0</v>
      </c>
      <c r="E3990" s="113">
        <f>IFERROR(IF(Table10[[#This Row],[Year]]&gt;0,$E$1-Table10[[#This Row],[Year]],0),"")</f>
        <v>0</v>
      </c>
    </row>
    <row r="3991" spans="1:5">
      <c r="A3991" s="18">
        <v>4989</v>
      </c>
      <c r="D3991" s="113">
        <f>IF(Table10[[#This Row],[Current Age]]&gt;19,"Men's",IF(E3991&gt;15,"U19",IF(E3991&gt;13,"U15",IF(E3991&gt;11,"U13",IF(E3991&gt;0,"U11",0)))))</f>
        <v>0</v>
      </c>
      <c r="E3991" s="113">
        <f>IFERROR(IF(Table10[[#This Row],[Year]]&gt;0,$E$1-Table10[[#This Row],[Year]],0),"")</f>
        <v>0</v>
      </c>
    </row>
    <row r="3992" spans="1:5">
      <c r="A3992" s="18">
        <v>4990</v>
      </c>
      <c r="D3992" s="113">
        <f>IF(Table10[[#This Row],[Current Age]]&gt;19,"Men's",IF(E3992&gt;15,"U19",IF(E3992&gt;13,"U15",IF(E3992&gt;11,"U13",IF(E3992&gt;0,"U11",0)))))</f>
        <v>0</v>
      </c>
      <c r="E3992" s="113">
        <f>IFERROR(IF(Table10[[#This Row],[Year]]&gt;0,$E$1-Table10[[#This Row],[Year]],0),"")</f>
        <v>0</v>
      </c>
    </row>
    <row r="3993" spans="1:5">
      <c r="A3993" s="18">
        <v>4991</v>
      </c>
      <c r="D3993" s="113">
        <f>IF(Table10[[#This Row],[Current Age]]&gt;19,"Men's",IF(E3993&gt;15,"U19",IF(E3993&gt;13,"U15",IF(E3993&gt;11,"U13",IF(E3993&gt;0,"U11",0)))))</f>
        <v>0</v>
      </c>
      <c r="E3993" s="113">
        <f>IFERROR(IF(Table10[[#This Row],[Year]]&gt;0,$E$1-Table10[[#This Row],[Year]],0),"")</f>
        <v>0</v>
      </c>
    </row>
    <row r="3994" spans="1:5">
      <c r="A3994" s="18">
        <v>4992</v>
      </c>
      <c r="D3994" s="113">
        <f>IF(Table10[[#This Row],[Current Age]]&gt;19,"Men's",IF(E3994&gt;15,"U19",IF(E3994&gt;13,"U15",IF(E3994&gt;11,"U13",IF(E3994&gt;0,"U11",0)))))</f>
        <v>0</v>
      </c>
      <c r="E3994" s="113">
        <f>IFERROR(IF(Table10[[#This Row],[Year]]&gt;0,$E$1-Table10[[#This Row],[Year]],0),"")</f>
        <v>0</v>
      </c>
    </row>
    <row r="3995" spans="1:5">
      <c r="A3995" s="18">
        <v>4993</v>
      </c>
      <c r="D3995" s="113">
        <f>IF(Table10[[#This Row],[Current Age]]&gt;19,"Men's",IF(E3995&gt;15,"U19",IF(E3995&gt;13,"U15",IF(E3995&gt;11,"U13",IF(E3995&gt;0,"U11",0)))))</f>
        <v>0</v>
      </c>
      <c r="E3995" s="113">
        <f>IFERROR(IF(Table10[[#This Row],[Year]]&gt;0,$E$1-Table10[[#This Row],[Year]],0),"")</f>
        <v>0</v>
      </c>
    </row>
    <row r="3996" spans="1:5">
      <c r="A3996" s="18">
        <v>4994</v>
      </c>
      <c r="D3996" s="113">
        <f>IF(Table10[[#This Row],[Current Age]]&gt;19,"Men's",IF(E3996&gt;15,"U19",IF(E3996&gt;13,"U15",IF(E3996&gt;11,"U13",IF(E3996&gt;0,"U11",0)))))</f>
        <v>0</v>
      </c>
      <c r="E3996" s="113">
        <f>IFERROR(IF(Table10[[#This Row],[Year]]&gt;0,$E$1-Table10[[#This Row],[Year]],0),"")</f>
        <v>0</v>
      </c>
    </row>
    <row r="3997" spans="1:5">
      <c r="A3997" s="18">
        <v>4995</v>
      </c>
      <c r="D3997" s="113">
        <f>IF(Table10[[#This Row],[Current Age]]&gt;19,"Men's",IF(E3997&gt;15,"U19",IF(E3997&gt;13,"U15",IF(E3997&gt;11,"U13",IF(E3997&gt;0,"U11",0)))))</f>
        <v>0</v>
      </c>
      <c r="E3997" s="113">
        <f>IFERROR(IF(Table10[[#This Row],[Year]]&gt;0,$E$1-Table10[[#This Row],[Year]],0),"")</f>
        <v>0</v>
      </c>
    </row>
    <row r="3998" spans="1:5">
      <c r="A3998" s="18">
        <v>4996</v>
      </c>
      <c r="D3998" s="113">
        <f>IF(Table10[[#This Row],[Current Age]]&gt;19,"Men's",IF(E3998&gt;15,"U19",IF(E3998&gt;13,"U15",IF(E3998&gt;11,"U13",IF(E3998&gt;0,"U11",0)))))</f>
        <v>0</v>
      </c>
      <c r="E3998" s="113">
        <f>IFERROR(IF(Table10[[#This Row],[Year]]&gt;0,$E$1-Table10[[#This Row],[Year]],0),"")</f>
        <v>0</v>
      </c>
    </row>
    <row r="3999" spans="1:5">
      <c r="A3999" s="18">
        <v>4997</v>
      </c>
      <c r="D3999" s="113">
        <f>IF(Table10[[#This Row],[Current Age]]&gt;19,"Men's",IF(E3999&gt;15,"U19",IF(E3999&gt;13,"U15",IF(E3999&gt;11,"U13",IF(E3999&gt;0,"U11",0)))))</f>
        <v>0</v>
      </c>
      <c r="E3999" s="113">
        <f>IFERROR(IF(Table10[[#This Row],[Year]]&gt;0,$E$1-Table10[[#This Row],[Year]],0),"")</f>
        <v>0</v>
      </c>
    </row>
    <row r="4000" spans="1:5">
      <c r="A4000" s="18">
        <v>4998</v>
      </c>
      <c r="D4000" s="113">
        <f>IF(Table10[[#This Row],[Current Age]]&gt;19,"Men's",IF(E4000&gt;15,"U19",IF(E4000&gt;13,"U15",IF(E4000&gt;11,"U13",IF(E4000&gt;0,"U11",0)))))</f>
        <v>0</v>
      </c>
      <c r="E4000" s="113">
        <f>IFERROR(IF(Table10[[#This Row],[Year]]&gt;0,$E$1-Table10[[#This Row],[Year]],0),"")</f>
        <v>0</v>
      </c>
    </row>
    <row r="4001" spans="1:5">
      <c r="A4001" s="18">
        <v>4999</v>
      </c>
      <c r="D4001" s="113">
        <f>IF(Table10[[#This Row],[Current Age]]&gt;19,"Men's",IF(E4001&gt;15,"U19",IF(E4001&gt;13,"U15",IF(E4001&gt;11,"U13",IF(E4001&gt;0,"U11",0)))))</f>
        <v>0</v>
      </c>
      <c r="E4001" s="113">
        <f>IFERROR(IF(Table10[[#This Row],[Year]]&gt;0,$E$1-Table10[[#This Row],[Year]],0),"")</f>
        <v>0</v>
      </c>
    </row>
    <row r="4002" spans="1:5">
      <c r="A4002" s="18">
        <v>5000</v>
      </c>
      <c r="D4002" s="113">
        <f>IF(Table10[[#This Row],[Current Age]]&gt;19,"Men's",IF(E4002&gt;15,"U19",IF(E4002&gt;13,"U15",IF(E4002&gt;11,"U13",IF(E4002&gt;0,"U11",0)))))</f>
        <v>0</v>
      </c>
      <c r="E4002" s="113">
        <f>IFERROR(IF(Table10[[#This Row],[Year]]&gt;0,$E$1-Table10[[#This Row],[Year]],0),"")</f>
        <v>0</v>
      </c>
    </row>
    <row r="4003" spans="1:5">
      <c r="A4003" s="18">
        <v>5001</v>
      </c>
      <c r="D4003" s="113">
        <f>IF(Table10[[#This Row],[Current Age]]&gt;19,"Men's",IF(E4003&gt;15,"U19",IF(E4003&gt;13,"U15",IF(E4003&gt;11,"U13",IF(E4003&gt;0,"U11",0)))))</f>
        <v>0</v>
      </c>
      <c r="E4003" s="113">
        <f>IFERROR(IF(Table10[[#This Row],[Year]]&gt;0,$E$1-Table10[[#This Row],[Year]],0),"")</f>
        <v>0</v>
      </c>
    </row>
    <row r="4004" spans="1:5">
      <c r="A4004" s="18">
        <v>5002</v>
      </c>
      <c r="D4004" s="113">
        <f>IF(Table10[[#This Row],[Current Age]]&gt;19,"Men's",IF(E4004&gt;15,"U19",IF(E4004&gt;13,"U15",IF(E4004&gt;11,"U13",IF(E4004&gt;0,"U11",0)))))</f>
        <v>0</v>
      </c>
      <c r="E4004" s="113">
        <f>IFERROR(IF(Table10[[#This Row],[Year]]&gt;0,$E$1-Table10[[#This Row],[Year]],0),"")</f>
        <v>0</v>
      </c>
    </row>
    <row r="4005" spans="1:5">
      <c r="A4005" s="18">
        <v>5003</v>
      </c>
      <c r="D4005" s="113">
        <f>IF(Table10[[#This Row],[Current Age]]&gt;19,"Men's",IF(E4005&gt;15,"U19",IF(E4005&gt;13,"U15",IF(E4005&gt;11,"U13",IF(E4005&gt;0,"U11",0)))))</f>
        <v>0</v>
      </c>
      <c r="E4005" s="113">
        <f>IFERROR(IF(Table10[[#This Row],[Year]]&gt;0,$E$1-Table10[[#This Row],[Year]],0),"")</f>
        <v>0</v>
      </c>
    </row>
    <row r="4006" spans="1:5">
      <c r="A4006" s="18">
        <v>5004</v>
      </c>
      <c r="D4006" s="113">
        <f>IF(Table10[[#This Row],[Current Age]]&gt;19,"Men's",IF(E4006&gt;15,"U19",IF(E4006&gt;13,"U15",IF(E4006&gt;11,"U13",IF(E4006&gt;0,"U11",0)))))</f>
        <v>0</v>
      </c>
      <c r="E4006" s="113">
        <f>IFERROR(IF(Table10[[#This Row],[Year]]&gt;0,$E$1-Table10[[#This Row],[Year]],0),"")</f>
        <v>0</v>
      </c>
    </row>
    <row r="4007" spans="1:5">
      <c r="A4007" s="18">
        <v>5005</v>
      </c>
      <c r="D4007" s="113">
        <f>IF(Table10[[#This Row],[Current Age]]&gt;19,"Men's",IF(E4007&gt;15,"U19",IF(E4007&gt;13,"U15",IF(E4007&gt;11,"U13",IF(E4007&gt;0,"U11",0)))))</f>
        <v>0</v>
      </c>
      <c r="E4007" s="113">
        <f>IFERROR(IF(Table10[[#This Row],[Year]]&gt;0,$E$1-Table10[[#This Row],[Year]],0),"")</f>
        <v>0</v>
      </c>
    </row>
    <row r="4008" spans="1:5">
      <c r="A4008" s="18">
        <v>5006</v>
      </c>
      <c r="D4008" s="113">
        <f>IF(Table10[[#This Row],[Current Age]]&gt;19,"Men's",IF(E4008&gt;15,"U19",IF(E4008&gt;13,"U15",IF(E4008&gt;11,"U13",IF(E4008&gt;0,"U11",0)))))</f>
        <v>0</v>
      </c>
      <c r="E4008" s="113">
        <f>IFERROR(IF(Table10[[#This Row],[Year]]&gt;0,$E$1-Table10[[#This Row],[Year]],0),"")</f>
        <v>0</v>
      </c>
    </row>
    <row r="4009" spans="1:5">
      <c r="A4009" s="18">
        <v>5007</v>
      </c>
      <c r="D4009" s="113">
        <f>IF(Table10[[#This Row],[Current Age]]&gt;19,"Men's",IF(E4009&gt;15,"U19",IF(E4009&gt;13,"U15",IF(E4009&gt;11,"U13",IF(E4009&gt;0,"U11",0)))))</f>
        <v>0</v>
      </c>
      <c r="E4009" s="113">
        <f>IFERROR(IF(Table10[[#This Row],[Year]]&gt;0,$E$1-Table10[[#This Row],[Year]],0),"")</f>
        <v>0</v>
      </c>
    </row>
    <row r="4010" spans="1:5">
      <c r="A4010" s="18">
        <v>5008</v>
      </c>
      <c r="D4010" s="113">
        <f>IF(Table10[[#This Row],[Current Age]]&gt;19,"Men's",IF(E4010&gt;15,"U19",IF(E4010&gt;13,"U15",IF(E4010&gt;11,"U13",IF(E4010&gt;0,"U11",0)))))</f>
        <v>0</v>
      </c>
      <c r="E4010" s="113">
        <f>IFERROR(IF(Table10[[#This Row],[Year]]&gt;0,$E$1-Table10[[#This Row],[Year]],0),"")</f>
        <v>0</v>
      </c>
    </row>
    <row r="4011" spans="1:5">
      <c r="A4011" s="18">
        <v>5009</v>
      </c>
      <c r="D4011" s="113">
        <f>IF(Table10[[#This Row],[Current Age]]&gt;19,"Men's",IF(E4011&gt;15,"U19",IF(E4011&gt;13,"U15",IF(E4011&gt;11,"U13",IF(E4011&gt;0,"U11",0)))))</f>
        <v>0</v>
      </c>
      <c r="E4011" s="113">
        <f>IFERROR(IF(Table10[[#This Row],[Year]]&gt;0,$E$1-Table10[[#This Row],[Year]],0),"")</f>
        <v>0</v>
      </c>
    </row>
    <row r="4012" spans="1:5">
      <c r="A4012" s="18">
        <v>5010</v>
      </c>
      <c r="D4012" s="113">
        <f>IF(Table10[[#This Row],[Current Age]]&gt;19,"Men's",IF(E4012&gt;15,"U19",IF(E4012&gt;13,"U15",IF(E4012&gt;11,"U13",IF(E4012&gt;0,"U11",0)))))</f>
        <v>0</v>
      </c>
      <c r="E4012" s="113">
        <f>IFERROR(IF(Table10[[#This Row],[Year]]&gt;0,$E$1-Table10[[#This Row],[Year]],0),"")</f>
        <v>0</v>
      </c>
    </row>
    <row r="4013" spans="1:5">
      <c r="A4013" s="18">
        <v>5011</v>
      </c>
      <c r="D4013" s="113">
        <f>IF(Table10[[#This Row],[Current Age]]&gt;19,"Men's",IF(E4013&gt;15,"U19",IF(E4013&gt;13,"U15",IF(E4013&gt;11,"U13",IF(E4013&gt;0,"U11",0)))))</f>
        <v>0</v>
      </c>
      <c r="E4013" s="113">
        <f>IFERROR(IF(Table10[[#This Row],[Year]]&gt;0,$E$1-Table10[[#This Row],[Year]],0),"")</f>
        <v>0</v>
      </c>
    </row>
    <row r="4014" spans="1:5">
      <c r="A4014" s="18">
        <v>5012</v>
      </c>
      <c r="D4014" s="113">
        <f>IF(Table10[[#This Row],[Current Age]]&gt;19,"Men's",IF(E4014&gt;15,"U19",IF(E4014&gt;13,"U15",IF(E4014&gt;11,"U13",IF(E4014&gt;0,"U11",0)))))</f>
        <v>0</v>
      </c>
      <c r="E4014" s="113">
        <f>IFERROR(IF(Table10[[#This Row],[Year]]&gt;0,$E$1-Table10[[#This Row],[Year]],0),"")</f>
        <v>0</v>
      </c>
    </row>
    <row r="4015" spans="1:5">
      <c r="A4015" s="18">
        <v>5013</v>
      </c>
      <c r="D4015" s="113">
        <f>IF(Table10[[#This Row],[Current Age]]&gt;19,"Men's",IF(E4015&gt;15,"U19",IF(E4015&gt;13,"U15",IF(E4015&gt;11,"U13",IF(E4015&gt;0,"U11",0)))))</f>
        <v>0</v>
      </c>
      <c r="E4015" s="113">
        <f>IFERROR(IF(Table10[[#This Row],[Year]]&gt;0,$E$1-Table10[[#This Row],[Year]],0),"")</f>
        <v>0</v>
      </c>
    </row>
    <row r="4016" spans="1:5">
      <c r="A4016" s="18">
        <v>5014</v>
      </c>
      <c r="D4016" s="113">
        <f>IF(Table10[[#This Row],[Current Age]]&gt;19,"Men's",IF(E4016&gt;15,"U19",IF(E4016&gt;13,"U15",IF(E4016&gt;11,"U13",IF(E4016&gt;0,"U11",0)))))</f>
        <v>0</v>
      </c>
      <c r="E4016" s="113">
        <f>IFERROR(IF(Table10[[#This Row],[Year]]&gt;0,$E$1-Table10[[#This Row],[Year]],0),"")</f>
        <v>0</v>
      </c>
    </row>
    <row r="4017" spans="1:5">
      <c r="A4017" s="18">
        <v>5015</v>
      </c>
      <c r="D4017" s="113">
        <f>IF(Table10[[#This Row],[Current Age]]&gt;19,"Men's",IF(E4017&gt;15,"U19",IF(E4017&gt;13,"U15",IF(E4017&gt;11,"U13",IF(E4017&gt;0,"U11",0)))))</f>
        <v>0</v>
      </c>
      <c r="E4017" s="113">
        <f>IFERROR(IF(Table10[[#This Row],[Year]]&gt;0,$E$1-Table10[[#This Row],[Year]],0),"")</f>
        <v>0</v>
      </c>
    </row>
    <row r="4018" spans="1:5">
      <c r="A4018" s="18">
        <v>5016</v>
      </c>
      <c r="D4018" s="113">
        <f>IF(Table10[[#This Row],[Current Age]]&gt;19,"Men's",IF(E4018&gt;15,"U19",IF(E4018&gt;13,"U15",IF(E4018&gt;11,"U13",IF(E4018&gt;0,"U11",0)))))</f>
        <v>0</v>
      </c>
      <c r="E4018" s="113">
        <f>IFERROR(IF(Table10[[#This Row],[Year]]&gt;0,$E$1-Table10[[#This Row],[Year]],0),"")</f>
        <v>0</v>
      </c>
    </row>
    <row r="4019" spans="1:5">
      <c r="A4019" s="18">
        <v>5017</v>
      </c>
      <c r="D4019" s="113">
        <f>IF(Table10[[#This Row],[Current Age]]&gt;19,"Men's",IF(E4019&gt;15,"U19",IF(E4019&gt;13,"U15",IF(E4019&gt;11,"U13",IF(E4019&gt;0,"U11",0)))))</f>
        <v>0</v>
      </c>
      <c r="E4019" s="113">
        <f>IFERROR(IF(Table10[[#This Row],[Year]]&gt;0,$E$1-Table10[[#This Row],[Year]],0),"")</f>
        <v>0</v>
      </c>
    </row>
    <row r="4020" spans="1:5">
      <c r="A4020" s="18">
        <v>5018</v>
      </c>
      <c r="D4020" s="113">
        <f>IF(Table10[[#This Row],[Current Age]]&gt;19,"Men's",IF(E4020&gt;15,"U19",IF(E4020&gt;13,"U15",IF(E4020&gt;11,"U13",IF(E4020&gt;0,"U11",0)))))</f>
        <v>0</v>
      </c>
      <c r="E4020" s="113">
        <f>IFERROR(IF(Table10[[#This Row],[Year]]&gt;0,$E$1-Table10[[#This Row],[Year]],0),"")</f>
        <v>0</v>
      </c>
    </row>
    <row r="4021" spans="1:5">
      <c r="A4021" s="18">
        <v>5019</v>
      </c>
      <c r="D4021" s="113">
        <f>IF(Table10[[#This Row],[Current Age]]&gt;19,"Men's",IF(E4021&gt;15,"U19",IF(E4021&gt;13,"U15",IF(E4021&gt;11,"U13",IF(E4021&gt;0,"U11",0)))))</f>
        <v>0</v>
      </c>
      <c r="E4021" s="113">
        <f>IFERROR(IF(Table10[[#This Row],[Year]]&gt;0,$E$1-Table10[[#This Row],[Year]],0),"")</f>
        <v>0</v>
      </c>
    </row>
    <row r="4022" spans="1:5">
      <c r="A4022" s="18">
        <v>5020</v>
      </c>
      <c r="D4022" s="113">
        <f>IF(Table10[[#This Row],[Current Age]]&gt;19,"Men's",IF(E4022&gt;15,"U19",IF(E4022&gt;13,"U15",IF(E4022&gt;11,"U13",IF(E4022&gt;0,"U11",0)))))</f>
        <v>0</v>
      </c>
      <c r="E4022" s="113">
        <f>IFERROR(IF(Table10[[#This Row],[Year]]&gt;0,$E$1-Table10[[#This Row],[Year]],0),"")</f>
        <v>0</v>
      </c>
    </row>
    <row r="4023" spans="1:5">
      <c r="A4023" s="18">
        <v>5021</v>
      </c>
      <c r="D4023" s="113">
        <f>IF(Table10[[#This Row],[Current Age]]&gt;19,"Men's",IF(E4023&gt;15,"U19",IF(E4023&gt;13,"U15",IF(E4023&gt;11,"U13",IF(E4023&gt;0,"U11",0)))))</f>
        <v>0</v>
      </c>
      <c r="E4023" s="113">
        <f>IFERROR(IF(Table10[[#This Row],[Year]]&gt;0,$E$1-Table10[[#This Row],[Year]],0),"")</f>
        <v>0</v>
      </c>
    </row>
    <row r="4024" spans="1:5">
      <c r="A4024" s="18">
        <v>5022</v>
      </c>
      <c r="D4024" s="113">
        <f>IF(Table10[[#This Row],[Current Age]]&gt;19,"Men's",IF(E4024&gt;15,"U19",IF(E4024&gt;13,"U15",IF(E4024&gt;11,"U13",IF(E4024&gt;0,"U11",0)))))</f>
        <v>0</v>
      </c>
      <c r="E4024" s="113">
        <f>IFERROR(IF(Table10[[#This Row],[Year]]&gt;0,$E$1-Table10[[#This Row],[Year]],0),"")</f>
        <v>0</v>
      </c>
    </row>
    <row r="4025" spans="1:5">
      <c r="A4025" s="18">
        <v>5023</v>
      </c>
      <c r="D4025" s="113">
        <f>IF(Table10[[#This Row],[Current Age]]&gt;19,"Men's",IF(E4025&gt;15,"U19",IF(E4025&gt;13,"U15",IF(E4025&gt;11,"U13",IF(E4025&gt;0,"U11",0)))))</f>
        <v>0</v>
      </c>
      <c r="E4025" s="113">
        <f>IFERROR(IF(Table10[[#This Row],[Year]]&gt;0,$E$1-Table10[[#This Row],[Year]],0),"")</f>
        <v>0</v>
      </c>
    </row>
    <row r="4026" spans="1:5">
      <c r="A4026" s="18">
        <v>5024</v>
      </c>
      <c r="D4026" s="113">
        <f>IF(Table10[[#This Row],[Current Age]]&gt;19,"Men's",IF(E4026&gt;15,"U19",IF(E4026&gt;13,"U15",IF(E4026&gt;11,"U13",IF(E4026&gt;0,"U11",0)))))</f>
        <v>0</v>
      </c>
      <c r="E4026" s="113">
        <f>IFERROR(IF(Table10[[#This Row],[Year]]&gt;0,$E$1-Table10[[#This Row],[Year]],0),"")</f>
        <v>0</v>
      </c>
    </row>
    <row r="4027" spans="1:5">
      <c r="A4027" s="18">
        <v>5025</v>
      </c>
      <c r="D4027" s="113">
        <f>IF(Table10[[#This Row],[Current Age]]&gt;19,"Men's",IF(E4027&gt;15,"U19",IF(E4027&gt;13,"U15",IF(E4027&gt;11,"U13",IF(E4027&gt;0,"U11",0)))))</f>
        <v>0</v>
      </c>
      <c r="E4027" s="113">
        <f>IFERROR(IF(Table10[[#This Row],[Year]]&gt;0,$E$1-Table10[[#This Row],[Year]],0),"")</f>
        <v>0</v>
      </c>
    </row>
    <row r="4028" spans="1:5">
      <c r="A4028" s="18">
        <v>5026</v>
      </c>
      <c r="D4028" s="113">
        <f>IF(Table10[[#This Row],[Current Age]]&gt;19,"Men's",IF(E4028&gt;15,"U19",IF(E4028&gt;13,"U15",IF(E4028&gt;11,"U13",IF(E4028&gt;0,"U11",0)))))</f>
        <v>0</v>
      </c>
      <c r="E4028" s="113">
        <f>IFERROR(IF(Table10[[#This Row],[Year]]&gt;0,$E$1-Table10[[#This Row],[Year]],0),"")</f>
        <v>0</v>
      </c>
    </row>
    <row r="4029" spans="1:5">
      <c r="A4029" s="18">
        <v>5027</v>
      </c>
      <c r="D4029" s="113">
        <f>IF(Table10[[#This Row],[Current Age]]&gt;19,"Men's",IF(E4029&gt;15,"U19",IF(E4029&gt;13,"U15",IF(E4029&gt;11,"U13",IF(E4029&gt;0,"U11",0)))))</f>
        <v>0</v>
      </c>
      <c r="E4029" s="113">
        <f>IFERROR(IF(Table10[[#This Row],[Year]]&gt;0,$E$1-Table10[[#This Row],[Year]],0),"")</f>
        <v>0</v>
      </c>
    </row>
    <row r="4030" spans="1:5">
      <c r="A4030" s="18">
        <v>5028</v>
      </c>
      <c r="D4030" s="113">
        <f>IF(Table10[[#This Row],[Current Age]]&gt;19,"Men's",IF(E4030&gt;15,"U19",IF(E4030&gt;13,"U15",IF(E4030&gt;11,"U13",IF(E4030&gt;0,"U11",0)))))</f>
        <v>0</v>
      </c>
      <c r="E4030" s="113">
        <f>IFERROR(IF(Table10[[#This Row],[Year]]&gt;0,$E$1-Table10[[#This Row],[Year]],0),"")</f>
        <v>0</v>
      </c>
    </row>
    <row r="4031" spans="1:5">
      <c r="A4031" s="18">
        <v>5029</v>
      </c>
      <c r="D4031" s="113">
        <f>IF(Table10[[#This Row],[Current Age]]&gt;19,"Men's",IF(E4031&gt;15,"U19",IF(E4031&gt;13,"U15",IF(E4031&gt;11,"U13",IF(E4031&gt;0,"U11",0)))))</f>
        <v>0</v>
      </c>
      <c r="E4031" s="113">
        <f>IFERROR(IF(Table10[[#This Row],[Year]]&gt;0,$E$1-Table10[[#This Row],[Year]],0),"")</f>
        <v>0</v>
      </c>
    </row>
    <row r="4032" spans="1:5">
      <c r="A4032" s="18">
        <v>5030</v>
      </c>
      <c r="D4032" s="113">
        <f>IF(Table10[[#This Row],[Current Age]]&gt;19,"Men's",IF(E4032&gt;15,"U19",IF(E4032&gt;13,"U15",IF(E4032&gt;11,"U13",IF(E4032&gt;0,"U11",0)))))</f>
        <v>0</v>
      </c>
      <c r="E4032" s="113">
        <f>IFERROR(IF(Table10[[#This Row],[Year]]&gt;0,$E$1-Table10[[#This Row],[Year]],0),"")</f>
        <v>0</v>
      </c>
    </row>
    <row r="4033" spans="1:5">
      <c r="A4033" s="18">
        <v>5031</v>
      </c>
      <c r="D4033" s="113">
        <f>IF(Table10[[#This Row],[Current Age]]&gt;19,"Men's",IF(E4033&gt;15,"U19",IF(E4033&gt;13,"U15",IF(E4033&gt;11,"U13",IF(E4033&gt;0,"U11",0)))))</f>
        <v>0</v>
      </c>
      <c r="E4033" s="113">
        <f>IFERROR(IF(Table10[[#This Row],[Year]]&gt;0,$E$1-Table10[[#This Row],[Year]],0),"")</f>
        <v>0</v>
      </c>
    </row>
    <row r="4034" spans="1:5">
      <c r="A4034" s="18">
        <v>5032</v>
      </c>
      <c r="D4034" s="113">
        <f>IF(Table10[[#This Row],[Current Age]]&gt;19,"Men's",IF(E4034&gt;15,"U19",IF(E4034&gt;13,"U15",IF(E4034&gt;11,"U13",IF(E4034&gt;0,"U11",0)))))</f>
        <v>0</v>
      </c>
      <c r="E4034" s="113">
        <f>IFERROR(IF(Table10[[#This Row],[Year]]&gt;0,$E$1-Table10[[#This Row],[Year]],0),"")</f>
        <v>0</v>
      </c>
    </row>
    <row r="4035" spans="1:5">
      <c r="A4035" s="18">
        <v>5033</v>
      </c>
      <c r="D4035" s="113">
        <f>IF(Table10[[#This Row],[Current Age]]&gt;19,"Men's",IF(E4035&gt;15,"U19",IF(E4035&gt;13,"U15",IF(E4035&gt;11,"U13",IF(E4035&gt;0,"U11",0)))))</f>
        <v>0</v>
      </c>
      <c r="E4035" s="113">
        <f>IFERROR(IF(Table10[[#This Row],[Year]]&gt;0,$E$1-Table10[[#This Row],[Year]],0),"")</f>
        <v>0</v>
      </c>
    </row>
    <row r="4036" spans="1:5">
      <c r="A4036" s="18">
        <v>5034</v>
      </c>
      <c r="D4036" s="113">
        <f>IF(Table10[[#This Row],[Current Age]]&gt;19,"Men's",IF(E4036&gt;15,"U19",IF(E4036&gt;13,"U15",IF(E4036&gt;11,"U13",IF(E4036&gt;0,"U11",0)))))</f>
        <v>0</v>
      </c>
      <c r="E4036" s="113">
        <f>IFERROR(IF(Table10[[#This Row],[Year]]&gt;0,$E$1-Table10[[#This Row],[Year]],0),"")</f>
        <v>0</v>
      </c>
    </row>
    <row r="4037" spans="1:5">
      <c r="A4037" s="18">
        <v>5035</v>
      </c>
      <c r="D4037" s="113">
        <f>IF(Table10[[#This Row],[Current Age]]&gt;19,"Men's",IF(E4037&gt;15,"U19",IF(E4037&gt;13,"U15",IF(E4037&gt;11,"U13",IF(E4037&gt;0,"U11",0)))))</f>
        <v>0</v>
      </c>
      <c r="E4037" s="113">
        <f>IFERROR(IF(Table10[[#This Row],[Year]]&gt;0,$E$1-Table10[[#This Row],[Year]],0),"")</f>
        <v>0</v>
      </c>
    </row>
    <row r="4038" spans="1:5">
      <c r="A4038" s="18">
        <v>5036</v>
      </c>
      <c r="D4038" s="113">
        <f>IF(Table10[[#This Row],[Current Age]]&gt;19,"Men's",IF(E4038&gt;15,"U19",IF(E4038&gt;13,"U15",IF(E4038&gt;11,"U13",IF(E4038&gt;0,"U11",0)))))</f>
        <v>0</v>
      </c>
      <c r="E4038" s="113">
        <f>IFERROR(IF(Table10[[#This Row],[Year]]&gt;0,$E$1-Table10[[#This Row],[Year]],0),"")</f>
        <v>0</v>
      </c>
    </row>
    <row r="4039" spans="1:5">
      <c r="A4039" s="18">
        <v>5037</v>
      </c>
      <c r="D4039" s="113">
        <f>IF(Table10[[#This Row],[Current Age]]&gt;19,"Men's",IF(E4039&gt;15,"U19",IF(E4039&gt;13,"U15",IF(E4039&gt;11,"U13",IF(E4039&gt;0,"U11",0)))))</f>
        <v>0</v>
      </c>
      <c r="E4039" s="113">
        <f>IFERROR(IF(Table10[[#This Row],[Year]]&gt;0,$E$1-Table10[[#This Row],[Year]],0),"")</f>
        <v>0</v>
      </c>
    </row>
    <row r="4040" spans="1:5">
      <c r="A4040" s="18">
        <v>5038</v>
      </c>
      <c r="D4040" s="113">
        <f>IF(Table10[[#This Row],[Current Age]]&gt;19,"Men's",IF(E4040&gt;15,"U19",IF(E4040&gt;13,"U15",IF(E4040&gt;11,"U13",IF(E4040&gt;0,"U11",0)))))</f>
        <v>0</v>
      </c>
      <c r="E4040" s="113">
        <f>IFERROR(IF(Table10[[#This Row],[Year]]&gt;0,$E$1-Table10[[#This Row],[Year]],0),"")</f>
        <v>0</v>
      </c>
    </row>
    <row r="4041" spans="1:5">
      <c r="A4041" s="18">
        <v>5039</v>
      </c>
      <c r="D4041" s="113">
        <f>IF(Table10[[#This Row],[Current Age]]&gt;19,"Men's",IF(E4041&gt;15,"U19",IF(E4041&gt;13,"U15",IF(E4041&gt;11,"U13",IF(E4041&gt;0,"U11",0)))))</f>
        <v>0</v>
      </c>
      <c r="E4041" s="113">
        <f>IFERROR(IF(Table10[[#This Row],[Year]]&gt;0,$E$1-Table10[[#This Row],[Year]],0),"")</f>
        <v>0</v>
      </c>
    </row>
    <row r="4042" spans="1:5">
      <c r="A4042" s="18">
        <v>5040</v>
      </c>
      <c r="D4042" s="113">
        <f>IF(Table10[[#This Row],[Current Age]]&gt;19,"Men's",IF(E4042&gt;15,"U19",IF(E4042&gt;13,"U15",IF(E4042&gt;11,"U13",IF(E4042&gt;0,"U11",0)))))</f>
        <v>0</v>
      </c>
      <c r="E4042" s="113">
        <f>IFERROR(IF(Table10[[#This Row],[Year]]&gt;0,$E$1-Table10[[#This Row],[Year]],0),"")</f>
        <v>0</v>
      </c>
    </row>
    <row r="4043" spans="1:5">
      <c r="A4043" s="18">
        <v>5041</v>
      </c>
      <c r="D4043" s="113">
        <f>IF(Table10[[#This Row],[Current Age]]&gt;19,"Men's",IF(E4043&gt;15,"U19",IF(E4043&gt;13,"U15",IF(E4043&gt;11,"U13",IF(E4043&gt;0,"U11",0)))))</f>
        <v>0</v>
      </c>
      <c r="E4043" s="113">
        <f>IFERROR(IF(Table10[[#This Row],[Year]]&gt;0,$E$1-Table10[[#This Row],[Year]],0),"")</f>
        <v>0</v>
      </c>
    </row>
    <row r="4044" spans="1:5">
      <c r="A4044" s="18">
        <v>5042</v>
      </c>
      <c r="D4044" s="113">
        <f>IF(Table10[[#This Row],[Current Age]]&gt;19,"Men's",IF(E4044&gt;15,"U19",IF(E4044&gt;13,"U15",IF(E4044&gt;11,"U13",IF(E4044&gt;0,"U11",0)))))</f>
        <v>0</v>
      </c>
      <c r="E4044" s="113">
        <f>IFERROR(IF(Table10[[#This Row],[Year]]&gt;0,$E$1-Table10[[#This Row],[Year]],0),"")</f>
        <v>0</v>
      </c>
    </row>
    <row r="4045" spans="1:5">
      <c r="A4045" s="18">
        <v>5043</v>
      </c>
      <c r="D4045" s="113">
        <f>IF(Table10[[#This Row],[Current Age]]&gt;19,"Men's",IF(E4045&gt;15,"U19",IF(E4045&gt;13,"U15",IF(E4045&gt;11,"U13",IF(E4045&gt;0,"U11",0)))))</f>
        <v>0</v>
      </c>
      <c r="E4045" s="113">
        <f>IFERROR(IF(Table10[[#This Row],[Year]]&gt;0,$E$1-Table10[[#This Row],[Year]],0),"")</f>
        <v>0</v>
      </c>
    </row>
    <row r="4046" spans="1:5">
      <c r="A4046" s="18">
        <v>5044</v>
      </c>
      <c r="D4046" s="113">
        <f>IF(Table10[[#This Row],[Current Age]]&gt;19,"Men's",IF(E4046&gt;15,"U19",IF(E4046&gt;13,"U15",IF(E4046&gt;11,"U13",IF(E4046&gt;0,"U11",0)))))</f>
        <v>0</v>
      </c>
      <c r="E4046" s="113">
        <f>IFERROR(IF(Table10[[#This Row],[Year]]&gt;0,$E$1-Table10[[#This Row],[Year]],0),"")</f>
        <v>0</v>
      </c>
    </row>
    <row r="4047" spans="1:5">
      <c r="A4047" s="18">
        <v>5045</v>
      </c>
      <c r="D4047" s="113">
        <f>IF(Table10[[#This Row],[Current Age]]&gt;19,"Men's",IF(E4047&gt;15,"U19",IF(E4047&gt;13,"U15",IF(E4047&gt;11,"U13",IF(E4047&gt;0,"U11",0)))))</f>
        <v>0</v>
      </c>
      <c r="E4047" s="113">
        <f>IFERROR(IF(Table10[[#This Row],[Year]]&gt;0,$E$1-Table10[[#This Row],[Year]],0),"")</f>
        <v>0</v>
      </c>
    </row>
    <row r="4048" spans="1:5">
      <c r="A4048" s="18">
        <v>5046</v>
      </c>
      <c r="D4048" s="113">
        <f>IF(Table10[[#This Row],[Current Age]]&gt;19,"Men's",IF(E4048&gt;15,"U19",IF(E4048&gt;13,"U15",IF(E4048&gt;11,"U13",IF(E4048&gt;0,"U11",0)))))</f>
        <v>0</v>
      </c>
      <c r="E4048" s="113">
        <f>IFERROR(IF(Table10[[#This Row],[Year]]&gt;0,$E$1-Table10[[#This Row],[Year]],0),"")</f>
        <v>0</v>
      </c>
    </row>
    <row r="4049" spans="1:5">
      <c r="A4049" s="18">
        <v>5047</v>
      </c>
      <c r="D4049" s="113">
        <f>IF(Table10[[#This Row],[Current Age]]&gt;19,"Men's",IF(E4049&gt;15,"U19",IF(E4049&gt;13,"U15",IF(E4049&gt;11,"U13",IF(E4049&gt;0,"U11",0)))))</f>
        <v>0</v>
      </c>
      <c r="E4049" s="113">
        <f>IFERROR(IF(Table10[[#This Row],[Year]]&gt;0,$E$1-Table10[[#This Row],[Year]],0),"")</f>
        <v>0</v>
      </c>
    </row>
    <row r="4050" spans="1:5">
      <c r="A4050" s="18">
        <v>5048</v>
      </c>
      <c r="D4050" s="113">
        <f>IF(Table10[[#This Row],[Current Age]]&gt;19,"Men's",IF(E4050&gt;15,"U19",IF(E4050&gt;13,"U15",IF(E4050&gt;11,"U13",IF(E4050&gt;0,"U11",0)))))</f>
        <v>0</v>
      </c>
      <c r="E4050" s="113">
        <f>IFERROR(IF(Table10[[#This Row],[Year]]&gt;0,$E$1-Table10[[#This Row],[Year]],0),"")</f>
        <v>0</v>
      </c>
    </row>
    <row r="4051" spans="1:5">
      <c r="A4051" s="18">
        <v>5049</v>
      </c>
      <c r="D4051" s="113">
        <f>IF(Table10[[#This Row],[Current Age]]&gt;19,"Men's",IF(E4051&gt;15,"U19",IF(E4051&gt;13,"U15",IF(E4051&gt;11,"U13",IF(E4051&gt;0,"U11",0)))))</f>
        <v>0</v>
      </c>
      <c r="E4051" s="113">
        <f>IFERROR(IF(Table10[[#This Row],[Year]]&gt;0,$E$1-Table10[[#This Row],[Year]],0),"")</f>
        <v>0</v>
      </c>
    </row>
    <row r="4052" spans="1:5">
      <c r="A4052" s="18">
        <v>5050</v>
      </c>
      <c r="D4052" s="113">
        <f>IF(Table10[[#This Row],[Current Age]]&gt;19,"Men's",IF(E4052&gt;15,"U19",IF(E4052&gt;13,"U15",IF(E4052&gt;11,"U13",IF(E4052&gt;0,"U11",0)))))</f>
        <v>0</v>
      </c>
      <c r="E4052" s="113">
        <f>IFERROR(IF(Table10[[#This Row],[Year]]&gt;0,$E$1-Table10[[#This Row],[Year]],0),"")</f>
        <v>0</v>
      </c>
    </row>
    <row r="4053" spans="1:5">
      <c r="A4053" s="18">
        <v>5051</v>
      </c>
      <c r="D4053" s="113">
        <f>IF(Table10[[#This Row],[Current Age]]&gt;19,"Men's",IF(E4053&gt;15,"U19",IF(E4053&gt;13,"U15",IF(E4053&gt;11,"U13",IF(E4053&gt;0,"U11",0)))))</f>
        <v>0</v>
      </c>
      <c r="E4053" s="113">
        <f>IFERROR(IF(Table10[[#This Row],[Year]]&gt;0,$E$1-Table10[[#This Row],[Year]],0),"")</f>
        <v>0</v>
      </c>
    </row>
    <row r="4054" spans="1:5">
      <c r="A4054" s="18">
        <v>5052</v>
      </c>
      <c r="D4054" s="113">
        <f>IF(Table10[[#This Row],[Current Age]]&gt;19,"Men's",IF(E4054&gt;15,"U19",IF(E4054&gt;13,"U15",IF(E4054&gt;11,"U13",IF(E4054&gt;0,"U11",0)))))</f>
        <v>0</v>
      </c>
      <c r="E4054" s="113">
        <f>IFERROR(IF(Table10[[#This Row],[Year]]&gt;0,$E$1-Table10[[#This Row],[Year]],0),"")</f>
        <v>0</v>
      </c>
    </row>
    <row r="4055" spans="1:5">
      <c r="A4055" s="18">
        <v>5053</v>
      </c>
      <c r="D4055" s="113">
        <f>IF(Table10[[#This Row],[Current Age]]&gt;19,"Men's",IF(E4055&gt;15,"U19",IF(E4055&gt;13,"U15",IF(E4055&gt;11,"U13",IF(E4055&gt;0,"U11",0)))))</f>
        <v>0</v>
      </c>
      <c r="E4055" s="113">
        <f>IFERROR(IF(Table10[[#This Row],[Year]]&gt;0,$E$1-Table10[[#This Row],[Year]],0),"")</f>
        <v>0</v>
      </c>
    </row>
    <row r="4056" spans="1:5">
      <c r="A4056" s="18">
        <v>5054</v>
      </c>
      <c r="D4056" s="113">
        <f>IF(Table10[[#This Row],[Current Age]]&gt;19,"Men's",IF(E4056&gt;15,"U19",IF(E4056&gt;13,"U15",IF(E4056&gt;11,"U13",IF(E4056&gt;0,"U11",0)))))</f>
        <v>0</v>
      </c>
      <c r="E4056" s="113">
        <f>IFERROR(IF(Table10[[#This Row],[Year]]&gt;0,$E$1-Table10[[#This Row],[Year]],0),"")</f>
        <v>0</v>
      </c>
    </row>
    <row r="4057" spans="1:5">
      <c r="A4057" s="18">
        <v>5055</v>
      </c>
      <c r="D4057" s="113">
        <f>IF(Table10[[#This Row],[Current Age]]&gt;19,"Men's",IF(E4057&gt;15,"U19",IF(E4057&gt;13,"U15",IF(E4057&gt;11,"U13",IF(E4057&gt;0,"U11",0)))))</f>
        <v>0</v>
      </c>
      <c r="E4057" s="113">
        <f>IFERROR(IF(Table10[[#This Row],[Year]]&gt;0,$E$1-Table10[[#This Row],[Year]],0),"")</f>
        <v>0</v>
      </c>
    </row>
    <row r="4058" spans="1:5">
      <c r="A4058" s="18">
        <v>5056</v>
      </c>
      <c r="D4058" s="113">
        <f>IF(Table10[[#This Row],[Current Age]]&gt;19,"Men's",IF(E4058&gt;15,"U19",IF(E4058&gt;13,"U15",IF(E4058&gt;11,"U13",IF(E4058&gt;0,"U11",0)))))</f>
        <v>0</v>
      </c>
      <c r="E4058" s="113">
        <f>IFERROR(IF(Table10[[#This Row],[Year]]&gt;0,$E$1-Table10[[#This Row],[Year]],0),"")</f>
        <v>0</v>
      </c>
    </row>
    <row r="4059" spans="1:5">
      <c r="A4059" s="18">
        <v>5057</v>
      </c>
      <c r="D4059" s="113">
        <f>IF(Table10[[#This Row],[Current Age]]&gt;19,"Men's",IF(E4059&gt;15,"U19",IF(E4059&gt;13,"U15",IF(E4059&gt;11,"U13",IF(E4059&gt;0,"U11",0)))))</f>
        <v>0</v>
      </c>
      <c r="E4059" s="113">
        <f>IFERROR(IF(Table10[[#This Row],[Year]]&gt;0,$E$1-Table10[[#This Row],[Year]],0),"")</f>
        <v>0</v>
      </c>
    </row>
    <row r="4060" spans="1:5">
      <c r="A4060" s="18">
        <v>5058</v>
      </c>
      <c r="D4060" s="113">
        <f>IF(Table10[[#This Row],[Current Age]]&gt;19,"Men's",IF(E4060&gt;15,"U19",IF(E4060&gt;13,"U15",IF(E4060&gt;11,"U13",IF(E4060&gt;0,"U11",0)))))</f>
        <v>0</v>
      </c>
      <c r="E4060" s="113">
        <f>IFERROR(IF(Table10[[#This Row],[Year]]&gt;0,$E$1-Table10[[#This Row],[Year]],0),"")</f>
        <v>0</v>
      </c>
    </row>
    <row r="4061" spans="1:5">
      <c r="A4061" s="18">
        <v>5059</v>
      </c>
      <c r="D4061" s="113">
        <f>IF(Table10[[#This Row],[Current Age]]&gt;19,"Men's",IF(E4061&gt;15,"U19",IF(E4061&gt;13,"U15",IF(E4061&gt;11,"U13",IF(E4061&gt;0,"U11",0)))))</f>
        <v>0</v>
      </c>
      <c r="E4061" s="113">
        <f>IFERROR(IF(Table10[[#This Row],[Year]]&gt;0,$E$1-Table10[[#This Row],[Year]],0),"")</f>
        <v>0</v>
      </c>
    </row>
    <row r="4062" spans="1:5">
      <c r="A4062" s="18">
        <v>5060</v>
      </c>
      <c r="D4062" s="113">
        <f>IF(Table10[[#This Row],[Current Age]]&gt;19,"Men's",IF(E4062&gt;15,"U19",IF(E4062&gt;13,"U15",IF(E4062&gt;11,"U13",IF(E4062&gt;0,"U11",0)))))</f>
        <v>0</v>
      </c>
      <c r="E4062" s="113">
        <f>IFERROR(IF(Table10[[#This Row],[Year]]&gt;0,$E$1-Table10[[#This Row],[Year]],0),"")</f>
        <v>0</v>
      </c>
    </row>
    <row r="4063" spans="1:5">
      <c r="A4063" s="18">
        <v>5061</v>
      </c>
      <c r="D4063" s="113">
        <f>IF(Table10[[#This Row],[Current Age]]&gt;19,"Men's",IF(E4063&gt;15,"U19",IF(E4063&gt;13,"U15",IF(E4063&gt;11,"U13",IF(E4063&gt;0,"U11",0)))))</f>
        <v>0</v>
      </c>
      <c r="E4063" s="113">
        <f>IFERROR(IF(Table10[[#This Row],[Year]]&gt;0,$E$1-Table10[[#This Row],[Year]],0),"")</f>
        <v>0</v>
      </c>
    </row>
    <row r="4064" spans="1:5">
      <c r="A4064" s="18">
        <v>5062</v>
      </c>
      <c r="D4064" s="113">
        <f>IF(Table10[[#This Row],[Current Age]]&gt;19,"Men's",IF(E4064&gt;15,"U19",IF(E4064&gt;13,"U15",IF(E4064&gt;11,"U13",IF(E4064&gt;0,"U11",0)))))</f>
        <v>0</v>
      </c>
      <c r="E4064" s="113">
        <f>IFERROR(IF(Table10[[#This Row],[Year]]&gt;0,$E$1-Table10[[#This Row],[Year]],0),"")</f>
        <v>0</v>
      </c>
    </row>
    <row r="4065" spans="1:5">
      <c r="A4065" s="18">
        <v>5063</v>
      </c>
      <c r="D4065" s="113">
        <f>IF(Table10[[#This Row],[Current Age]]&gt;19,"Men's",IF(E4065&gt;15,"U19",IF(E4065&gt;13,"U15",IF(E4065&gt;11,"U13",IF(E4065&gt;0,"U11",0)))))</f>
        <v>0</v>
      </c>
      <c r="E4065" s="113">
        <f>IFERROR(IF(Table10[[#This Row],[Year]]&gt;0,$E$1-Table10[[#This Row],[Year]],0),"")</f>
        <v>0</v>
      </c>
    </row>
    <row r="4066" spans="1:5">
      <c r="A4066" s="18">
        <v>5064</v>
      </c>
      <c r="D4066" s="113">
        <f>IF(Table10[[#This Row],[Current Age]]&gt;19,"Men's",IF(E4066&gt;15,"U19",IF(E4066&gt;13,"U15",IF(E4066&gt;11,"U13",IF(E4066&gt;0,"U11",0)))))</f>
        <v>0</v>
      </c>
      <c r="E4066" s="113">
        <f>IFERROR(IF(Table10[[#This Row],[Year]]&gt;0,$E$1-Table10[[#This Row],[Year]],0),"")</f>
        <v>0</v>
      </c>
    </row>
    <row r="4067" spans="1:5">
      <c r="A4067" s="18">
        <v>5065</v>
      </c>
      <c r="D4067" s="113">
        <f>IF(Table10[[#This Row],[Current Age]]&gt;19,"Men's",IF(E4067&gt;15,"U19",IF(E4067&gt;13,"U15",IF(E4067&gt;11,"U13",IF(E4067&gt;0,"U11",0)))))</f>
        <v>0</v>
      </c>
      <c r="E4067" s="113">
        <f>IFERROR(IF(Table10[[#This Row],[Year]]&gt;0,$E$1-Table10[[#This Row],[Year]],0),"")</f>
        <v>0</v>
      </c>
    </row>
    <row r="4068" spans="1:5">
      <c r="A4068" s="18">
        <v>5066</v>
      </c>
      <c r="D4068" s="113">
        <f>IF(Table10[[#This Row],[Current Age]]&gt;19,"Men's",IF(E4068&gt;15,"U19",IF(E4068&gt;13,"U15",IF(E4068&gt;11,"U13",IF(E4068&gt;0,"U11",0)))))</f>
        <v>0</v>
      </c>
      <c r="E4068" s="113">
        <f>IFERROR(IF(Table10[[#This Row],[Year]]&gt;0,$E$1-Table10[[#This Row],[Year]],0),"")</f>
        <v>0</v>
      </c>
    </row>
    <row r="4069" spans="1:5">
      <c r="A4069" s="18">
        <v>5067</v>
      </c>
      <c r="D4069" s="113">
        <f>IF(Table10[[#This Row],[Current Age]]&gt;19,"Men's",IF(E4069&gt;15,"U19",IF(E4069&gt;13,"U15",IF(E4069&gt;11,"U13",IF(E4069&gt;0,"U11",0)))))</f>
        <v>0</v>
      </c>
      <c r="E4069" s="113">
        <f>IFERROR(IF(Table10[[#This Row],[Year]]&gt;0,$E$1-Table10[[#This Row],[Year]],0),"")</f>
        <v>0</v>
      </c>
    </row>
    <row r="4070" spans="1:5">
      <c r="A4070" s="18">
        <v>5068</v>
      </c>
      <c r="D4070" s="113">
        <f>IF(Table10[[#This Row],[Current Age]]&gt;19,"Men's",IF(E4070&gt;15,"U19",IF(E4070&gt;13,"U15",IF(E4070&gt;11,"U13",IF(E4070&gt;0,"U11",0)))))</f>
        <v>0</v>
      </c>
      <c r="E4070" s="113">
        <f>IFERROR(IF(Table10[[#This Row],[Year]]&gt;0,$E$1-Table10[[#This Row],[Year]],0),"")</f>
        <v>0</v>
      </c>
    </row>
    <row r="4071" spans="1:5">
      <c r="A4071" s="18">
        <v>5069</v>
      </c>
      <c r="D4071" s="113">
        <f>IF(Table10[[#This Row],[Current Age]]&gt;19,"Men's",IF(E4071&gt;15,"U19",IF(E4071&gt;13,"U15",IF(E4071&gt;11,"U13",IF(E4071&gt;0,"U11",0)))))</f>
        <v>0</v>
      </c>
      <c r="E4071" s="113">
        <f>IFERROR(IF(Table10[[#This Row],[Year]]&gt;0,$E$1-Table10[[#This Row],[Year]],0),"")</f>
        <v>0</v>
      </c>
    </row>
    <row r="4072" spans="1:5">
      <c r="A4072" s="18">
        <v>5070</v>
      </c>
      <c r="D4072" s="113">
        <f>IF(Table10[[#This Row],[Current Age]]&gt;19,"Men's",IF(E4072&gt;15,"U19",IF(E4072&gt;13,"U15",IF(E4072&gt;11,"U13",IF(E4072&gt;0,"U11",0)))))</f>
        <v>0</v>
      </c>
      <c r="E4072" s="113">
        <f>IFERROR(IF(Table10[[#This Row],[Year]]&gt;0,$E$1-Table10[[#This Row],[Year]],0),"")</f>
        <v>0</v>
      </c>
    </row>
    <row r="4073" spans="1:5">
      <c r="A4073" s="18">
        <v>5071</v>
      </c>
      <c r="D4073" s="113">
        <f>IF(Table10[[#This Row],[Current Age]]&gt;19,"Men's",IF(E4073&gt;15,"U19",IF(E4073&gt;13,"U15",IF(E4073&gt;11,"U13",IF(E4073&gt;0,"U11",0)))))</f>
        <v>0</v>
      </c>
      <c r="E4073" s="113">
        <f>IFERROR(IF(Table10[[#This Row],[Year]]&gt;0,$E$1-Table10[[#This Row],[Year]],0),"")</f>
        <v>0</v>
      </c>
    </row>
    <row r="4074" spans="1:5">
      <c r="A4074" s="18">
        <v>5072</v>
      </c>
      <c r="D4074" s="113">
        <f>IF(Table10[[#This Row],[Current Age]]&gt;19,"Men's",IF(E4074&gt;15,"U19",IF(E4074&gt;13,"U15",IF(E4074&gt;11,"U13",IF(E4074&gt;0,"U11",0)))))</f>
        <v>0</v>
      </c>
      <c r="E4074" s="113">
        <f>IFERROR(IF(Table10[[#This Row],[Year]]&gt;0,$E$1-Table10[[#This Row],[Year]],0),"")</f>
        <v>0</v>
      </c>
    </row>
    <row r="4075" spans="1:5">
      <c r="A4075" s="18">
        <v>5073</v>
      </c>
      <c r="D4075" s="113">
        <f>IF(Table10[[#This Row],[Current Age]]&gt;19,"Men's",IF(E4075&gt;15,"U19",IF(E4075&gt;13,"U15",IF(E4075&gt;11,"U13",IF(E4075&gt;0,"U11",0)))))</f>
        <v>0</v>
      </c>
      <c r="E4075" s="113">
        <f>IFERROR(IF(Table10[[#This Row],[Year]]&gt;0,$E$1-Table10[[#This Row],[Year]],0),"")</f>
        <v>0</v>
      </c>
    </row>
    <row r="4076" spans="1:5">
      <c r="A4076" s="18">
        <v>5074</v>
      </c>
      <c r="D4076" s="113">
        <f>IF(Table10[[#This Row],[Current Age]]&gt;19,"Men's",IF(E4076&gt;15,"U19",IF(E4076&gt;13,"U15",IF(E4076&gt;11,"U13",IF(E4076&gt;0,"U11",0)))))</f>
        <v>0</v>
      </c>
      <c r="E4076" s="113">
        <f>IFERROR(IF(Table10[[#This Row],[Year]]&gt;0,$E$1-Table10[[#This Row],[Year]],0),"")</f>
        <v>0</v>
      </c>
    </row>
    <row r="4077" spans="1:5">
      <c r="A4077" s="18">
        <v>5075</v>
      </c>
      <c r="D4077" s="113">
        <f>IF(Table10[[#This Row],[Current Age]]&gt;19,"Men's",IF(E4077&gt;15,"U19",IF(E4077&gt;13,"U15",IF(E4077&gt;11,"U13",IF(E4077&gt;0,"U11",0)))))</f>
        <v>0</v>
      </c>
      <c r="E4077" s="113">
        <f>IFERROR(IF(Table10[[#This Row],[Year]]&gt;0,$E$1-Table10[[#This Row],[Year]],0),"")</f>
        <v>0</v>
      </c>
    </row>
    <row r="4078" spans="1:5">
      <c r="A4078" s="18">
        <v>5076</v>
      </c>
      <c r="D4078" s="113">
        <f>IF(Table10[[#This Row],[Current Age]]&gt;19,"Men's",IF(E4078&gt;15,"U19",IF(E4078&gt;13,"U15",IF(E4078&gt;11,"U13",IF(E4078&gt;0,"U11",0)))))</f>
        <v>0</v>
      </c>
      <c r="E4078" s="113">
        <f>IFERROR(IF(Table10[[#This Row],[Year]]&gt;0,$E$1-Table10[[#This Row],[Year]],0),"")</f>
        <v>0</v>
      </c>
    </row>
    <row r="4079" spans="1:5">
      <c r="A4079" s="18">
        <v>5077</v>
      </c>
      <c r="D4079" s="113">
        <f>IF(Table10[[#This Row],[Current Age]]&gt;19,"Men's",IF(E4079&gt;15,"U19",IF(E4079&gt;13,"U15",IF(E4079&gt;11,"U13",IF(E4079&gt;0,"U11",0)))))</f>
        <v>0</v>
      </c>
      <c r="E4079" s="113">
        <f>IFERROR(IF(Table10[[#This Row],[Year]]&gt;0,$E$1-Table10[[#This Row],[Year]],0),"")</f>
        <v>0</v>
      </c>
    </row>
    <row r="4080" spans="1:5">
      <c r="A4080" s="18">
        <v>5078</v>
      </c>
      <c r="D4080" s="113">
        <f>IF(Table10[[#This Row],[Current Age]]&gt;19,"Men's",IF(E4080&gt;15,"U19",IF(E4080&gt;13,"U15",IF(E4080&gt;11,"U13",IF(E4080&gt;0,"U11",0)))))</f>
        <v>0</v>
      </c>
      <c r="E4080" s="113">
        <f>IFERROR(IF(Table10[[#This Row],[Year]]&gt;0,$E$1-Table10[[#This Row],[Year]],0),"")</f>
        <v>0</v>
      </c>
    </row>
    <row r="4081" spans="1:5">
      <c r="A4081" s="18">
        <v>5079</v>
      </c>
      <c r="D4081" s="113">
        <f>IF(Table10[[#This Row],[Current Age]]&gt;19,"Men's",IF(E4081&gt;15,"U19",IF(E4081&gt;13,"U15",IF(E4081&gt;11,"U13",IF(E4081&gt;0,"U11",0)))))</f>
        <v>0</v>
      </c>
      <c r="E4081" s="113">
        <f>IFERROR(IF(Table10[[#This Row],[Year]]&gt;0,$E$1-Table10[[#This Row],[Year]],0),"")</f>
        <v>0</v>
      </c>
    </row>
    <row r="4082" spans="1:5">
      <c r="A4082" s="18">
        <v>5080</v>
      </c>
      <c r="D4082" s="113">
        <f>IF(Table10[[#This Row],[Current Age]]&gt;19,"Men's",IF(E4082&gt;15,"U19",IF(E4082&gt;13,"U15",IF(E4082&gt;11,"U13",IF(E4082&gt;0,"U11",0)))))</f>
        <v>0</v>
      </c>
      <c r="E4082" s="113">
        <f>IFERROR(IF(Table10[[#This Row],[Year]]&gt;0,$E$1-Table10[[#This Row],[Year]],0),"")</f>
        <v>0</v>
      </c>
    </row>
    <row r="4083" spans="1:5">
      <c r="A4083" s="18">
        <v>5081</v>
      </c>
      <c r="D4083" s="113">
        <f>IF(Table10[[#This Row],[Current Age]]&gt;19,"Men's",IF(E4083&gt;15,"U19",IF(E4083&gt;13,"U15",IF(E4083&gt;11,"U13",IF(E4083&gt;0,"U11",0)))))</f>
        <v>0</v>
      </c>
      <c r="E4083" s="113">
        <f>IFERROR(IF(Table10[[#This Row],[Year]]&gt;0,$E$1-Table10[[#This Row],[Year]],0),"")</f>
        <v>0</v>
      </c>
    </row>
    <row r="4084" spans="1:5">
      <c r="A4084" s="18">
        <v>5082</v>
      </c>
      <c r="D4084" s="113">
        <f>IF(Table10[[#This Row],[Current Age]]&gt;19,"Men's",IF(E4084&gt;15,"U19",IF(E4084&gt;13,"U15",IF(E4084&gt;11,"U13",IF(E4084&gt;0,"U11",0)))))</f>
        <v>0</v>
      </c>
      <c r="E4084" s="113">
        <f>IFERROR(IF(Table10[[#This Row],[Year]]&gt;0,$E$1-Table10[[#This Row],[Year]],0),"")</f>
        <v>0</v>
      </c>
    </row>
    <row r="4085" spans="1:5">
      <c r="A4085" s="18">
        <v>5083</v>
      </c>
      <c r="D4085" s="113">
        <f>IF(Table10[[#This Row],[Current Age]]&gt;19,"Men's",IF(E4085&gt;15,"U19",IF(E4085&gt;13,"U15",IF(E4085&gt;11,"U13",IF(E4085&gt;0,"U11",0)))))</f>
        <v>0</v>
      </c>
      <c r="E4085" s="113">
        <f>IFERROR(IF(Table10[[#This Row],[Year]]&gt;0,$E$1-Table10[[#This Row],[Year]],0),"")</f>
        <v>0</v>
      </c>
    </row>
    <row r="4086" spans="1:5">
      <c r="A4086" s="18">
        <v>5084</v>
      </c>
      <c r="D4086" s="113">
        <f>IF(Table10[[#This Row],[Current Age]]&gt;19,"Men's",IF(E4086&gt;15,"U19",IF(E4086&gt;13,"U15",IF(E4086&gt;11,"U13",IF(E4086&gt;0,"U11",0)))))</f>
        <v>0</v>
      </c>
      <c r="E4086" s="113">
        <f>IFERROR(IF(Table10[[#This Row],[Year]]&gt;0,$E$1-Table10[[#This Row],[Year]],0),"")</f>
        <v>0</v>
      </c>
    </row>
    <row r="4087" spans="1:5">
      <c r="A4087" s="18">
        <v>5085</v>
      </c>
      <c r="D4087" s="113">
        <f>IF(Table10[[#This Row],[Current Age]]&gt;19,"Men's",IF(E4087&gt;15,"U19",IF(E4087&gt;13,"U15",IF(E4087&gt;11,"U13",IF(E4087&gt;0,"U11",0)))))</f>
        <v>0</v>
      </c>
      <c r="E4087" s="113">
        <f>IFERROR(IF(Table10[[#This Row],[Year]]&gt;0,$E$1-Table10[[#This Row],[Year]],0),"")</f>
        <v>0</v>
      </c>
    </row>
    <row r="4088" spans="1:5">
      <c r="A4088" s="18">
        <v>5086</v>
      </c>
      <c r="D4088" s="113">
        <f>IF(Table10[[#This Row],[Current Age]]&gt;19,"Men's",IF(E4088&gt;15,"U19",IF(E4088&gt;13,"U15",IF(E4088&gt;11,"U13",IF(E4088&gt;0,"U11",0)))))</f>
        <v>0</v>
      </c>
      <c r="E4088" s="113">
        <f>IFERROR(IF(Table10[[#This Row],[Year]]&gt;0,$E$1-Table10[[#This Row],[Year]],0),"")</f>
        <v>0</v>
      </c>
    </row>
    <row r="4089" spans="1:5">
      <c r="A4089" s="18">
        <v>5087</v>
      </c>
      <c r="D4089" s="113">
        <f>IF(Table10[[#This Row],[Current Age]]&gt;19,"Men's",IF(E4089&gt;15,"U19",IF(E4089&gt;13,"U15",IF(E4089&gt;11,"U13",IF(E4089&gt;0,"U11",0)))))</f>
        <v>0</v>
      </c>
      <c r="E4089" s="113">
        <f>IFERROR(IF(Table10[[#This Row],[Year]]&gt;0,$E$1-Table10[[#This Row],[Year]],0),"")</f>
        <v>0</v>
      </c>
    </row>
    <row r="4090" spans="1:5">
      <c r="A4090" s="18">
        <v>5088</v>
      </c>
      <c r="D4090" s="113">
        <f>IF(Table10[[#This Row],[Current Age]]&gt;19,"Men's",IF(E4090&gt;15,"U19",IF(E4090&gt;13,"U15",IF(E4090&gt;11,"U13",IF(E4090&gt;0,"U11",0)))))</f>
        <v>0</v>
      </c>
      <c r="E4090" s="113">
        <f>IFERROR(IF(Table10[[#This Row],[Year]]&gt;0,$E$1-Table10[[#This Row],[Year]],0),"")</f>
        <v>0</v>
      </c>
    </row>
    <row r="4091" spans="1:5">
      <c r="A4091" s="18">
        <v>5089</v>
      </c>
      <c r="D4091" s="113">
        <f>IF(Table10[[#This Row],[Current Age]]&gt;19,"Men's",IF(E4091&gt;15,"U19",IF(E4091&gt;13,"U15",IF(E4091&gt;11,"U13",IF(E4091&gt;0,"U11",0)))))</f>
        <v>0</v>
      </c>
      <c r="E4091" s="113">
        <f>IFERROR(IF(Table10[[#This Row],[Year]]&gt;0,$E$1-Table10[[#This Row],[Year]],0),"")</f>
        <v>0</v>
      </c>
    </row>
    <row r="4092" spans="1:5">
      <c r="A4092" s="18">
        <v>5090</v>
      </c>
      <c r="D4092" s="113">
        <f>IF(Table10[[#This Row],[Current Age]]&gt;19,"Men's",IF(E4092&gt;15,"U19",IF(E4092&gt;13,"U15",IF(E4092&gt;11,"U13",IF(E4092&gt;0,"U11",0)))))</f>
        <v>0</v>
      </c>
      <c r="E4092" s="113">
        <f>IFERROR(IF(Table10[[#This Row],[Year]]&gt;0,$E$1-Table10[[#This Row],[Year]],0),"")</f>
        <v>0</v>
      </c>
    </row>
    <row r="4093" spans="1:5">
      <c r="A4093" s="18">
        <v>5091</v>
      </c>
      <c r="D4093" s="113">
        <f>IF(Table10[[#This Row],[Current Age]]&gt;19,"Men's",IF(E4093&gt;15,"U19",IF(E4093&gt;13,"U15",IF(E4093&gt;11,"U13",IF(E4093&gt;0,"U11",0)))))</f>
        <v>0</v>
      </c>
      <c r="E4093" s="113">
        <f>IFERROR(IF(Table10[[#This Row],[Year]]&gt;0,$E$1-Table10[[#This Row],[Year]],0),"")</f>
        <v>0</v>
      </c>
    </row>
    <row r="4094" spans="1:5">
      <c r="A4094" s="18">
        <v>5092</v>
      </c>
      <c r="D4094" s="113">
        <f>IF(Table10[[#This Row],[Current Age]]&gt;19,"Men's",IF(E4094&gt;15,"U19",IF(E4094&gt;13,"U15",IF(E4094&gt;11,"U13",IF(E4094&gt;0,"U11",0)))))</f>
        <v>0</v>
      </c>
      <c r="E4094" s="113">
        <f>IFERROR(IF(Table10[[#This Row],[Year]]&gt;0,$E$1-Table10[[#This Row],[Year]],0),"")</f>
        <v>0</v>
      </c>
    </row>
    <row r="4095" spans="1:5">
      <c r="A4095" s="18">
        <v>5093</v>
      </c>
      <c r="D4095" s="113">
        <f>IF(Table10[[#This Row],[Current Age]]&gt;19,"Men's",IF(E4095&gt;15,"U19",IF(E4095&gt;13,"U15",IF(E4095&gt;11,"U13",IF(E4095&gt;0,"U11",0)))))</f>
        <v>0</v>
      </c>
      <c r="E4095" s="113">
        <f>IFERROR(IF(Table10[[#This Row],[Year]]&gt;0,$E$1-Table10[[#This Row],[Year]],0),"")</f>
        <v>0</v>
      </c>
    </row>
    <row r="4096" spans="1:5">
      <c r="A4096" s="18">
        <v>5094</v>
      </c>
      <c r="D4096" s="113">
        <f>IF(Table10[[#This Row],[Current Age]]&gt;19,"Men's",IF(E4096&gt;15,"U19",IF(E4096&gt;13,"U15",IF(E4096&gt;11,"U13",IF(E4096&gt;0,"U11",0)))))</f>
        <v>0</v>
      </c>
      <c r="E4096" s="113">
        <f>IFERROR(IF(Table10[[#This Row],[Year]]&gt;0,$E$1-Table10[[#This Row],[Year]],0),"")</f>
        <v>0</v>
      </c>
    </row>
    <row r="4097" spans="1:5">
      <c r="A4097" s="18">
        <v>5095</v>
      </c>
      <c r="D4097" s="113">
        <f>IF(Table10[[#This Row],[Current Age]]&gt;19,"Men's",IF(E4097&gt;15,"U19",IF(E4097&gt;13,"U15",IF(E4097&gt;11,"U13",IF(E4097&gt;0,"U11",0)))))</f>
        <v>0</v>
      </c>
      <c r="E4097" s="113">
        <f>IFERROR(IF(Table10[[#This Row],[Year]]&gt;0,$E$1-Table10[[#This Row],[Year]],0),"")</f>
        <v>0</v>
      </c>
    </row>
    <row r="4098" spans="1:5">
      <c r="A4098" s="18">
        <v>5096</v>
      </c>
      <c r="D4098" s="113">
        <f>IF(Table10[[#This Row],[Current Age]]&gt;19,"Men's",IF(E4098&gt;15,"U19",IF(E4098&gt;13,"U15",IF(E4098&gt;11,"U13",IF(E4098&gt;0,"U11",0)))))</f>
        <v>0</v>
      </c>
      <c r="E4098" s="113">
        <f>IFERROR(IF(Table10[[#This Row],[Year]]&gt;0,$E$1-Table10[[#This Row],[Year]],0),"")</f>
        <v>0</v>
      </c>
    </row>
    <row r="4099" spans="1:5">
      <c r="A4099" s="18">
        <v>5097</v>
      </c>
      <c r="D4099" s="113">
        <f>IF(Table10[[#This Row],[Current Age]]&gt;19,"Men's",IF(E4099&gt;15,"U19",IF(E4099&gt;13,"U15",IF(E4099&gt;11,"U13",IF(E4099&gt;0,"U11",0)))))</f>
        <v>0</v>
      </c>
      <c r="E4099" s="113">
        <f>IFERROR(IF(Table10[[#This Row],[Year]]&gt;0,$E$1-Table10[[#This Row],[Year]],0),"")</f>
        <v>0</v>
      </c>
    </row>
    <row r="4100" spans="1:5">
      <c r="A4100" s="18">
        <v>5098</v>
      </c>
      <c r="D4100" s="113">
        <f>IF(Table10[[#This Row],[Current Age]]&gt;19,"Men's",IF(E4100&gt;15,"U19",IF(E4100&gt;13,"U15",IF(E4100&gt;11,"U13",IF(E4100&gt;0,"U11",0)))))</f>
        <v>0</v>
      </c>
      <c r="E4100" s="113">
        <f>IFERROR(IF(Table10[[#This Row],[Year]]&gt;0,$E$1-Table10[[#This Row],[Year]],0),"")</f>
        <v>0</v>
      </c>
    </row>
    <row r="4101" spans="1:5">
      <c r="A4101" s="18">
        <v>5099</v>
      </c>
      <c r="D4101" s="113">
        <f>IF(Table10[[#This Row],[Current Age]]&gt;19,"Men's",IF(E4101&gt;15,"U19",IF(E4101&gt;13,"U15",IF(E4101&gt;11,"U13",IF(E4101&gt;0,"U11",0)))))</f>
        <v>0</v>
      </c>
      <c r="E4101" s="113">
        <f>IFERROR(IF(Table10[[#This Row],[Year]]&gt;0,$E$1-Table10[[#This Row],[Year]],0),"")</f>
        <v>0</v>
      </c>
    </row>
    <row r="4102" spans="1:5">
      <c r="A4102" s="18">
        <v>5100</v>
      </c>
      <c r="D4102" s="113">
        <f>IF(Table10[[#This Row],[Current Age]]&gt;19,"Men's",IF(E4102&gt;15,"U19",IF(E4102&gt;13,"U15",IF(E4102&gt;11,"U13",IF(E4102&gt;0,"U11",0)))))</f>
        <v>0</v>
      </c>
      <c r="E4102" s="113">
        <f>IFERROR(IF(Table10[[#This Row],[Year]]&gt;0,$E$1-Table10[[#This Row],[Year]],0),"")</f>
        <v>0</v>
      </c>
    </row>
    <row r="4103" spans="1:5">
      <c r="A4103" s="18">
        <v>5101</v>
      </c>
      <c r="D4103" s="113">
        <f>IF(Table10[[#This Row],[Current Age]]&gt;19,"Men's",IF(E4103&gt;15,"U19",IF(E4103&gt;13,"U15",IF(E4103&gt;11,"U13",IF(E4103&gt;0,"U11",0)))))</f>
        <v>0</v>
      </c>
      <c r="E4103" s="113">
        <f>IFERROR(IF(Table10[[#This Row],[Year]]&gt;0,$E$1-Table10[[#This Row],[Year]],0),"")</f>
        <v>0</v>
      </c>
    </row>
    <row r="4104" spans="1:5">
      <c r="A4104" s="18">
        <v>5102</v>
      </c>
      <c r="D4104" s="113">
        <f>IF(Table10[[#This Row],[Current Age]]&gt;19,"Men's",IF(E4104&gt;15,"U19",IF(E4104&gt;13,"U15",IF(E4104&gt;11,"U13",IF(E4104&gt;0,"U11",0)))))</f>
        <v>0</v>
      </c>
      <c r="E4104" s="113">
        <f>IFERROR(IF(Table10[[#This Row],[Year]]&gt;0,$E$1-Table10[[#This Row],[Year]],0),"")</f>
        <v>0</v>
      </c>
    </row>
    <row r="4105" spans="1:5">
      <c r="A4105" s="18">
        <v>5103</v>
      </c>
      <c r="D4105" s="113">
        <f>IF(Table10[[#This Row],[Current Age]]&gt;19,"Men's",IF(E4105&gt;15,"U19",IF(E4105&gt;13,"U15",IF(E4105&gt;11,"U13",IF(E4105&gt;0,"U11",0)))))</f>
        <v>0</v>
      </c>
      <c r="E4105" s="113">
        <f>IFERROR(IF(Table10[[#This Row],[Year]]&gt;0,$E$1-Table10[[#This Row],[Year]],0),"")</f>
        <v>0</v>
      </c>
    </row>
    <row r="4106" spans="1:5">
      <c r="A4106" s="18">
        <v>5104</v>
      </c>
      <c r="D4106" s="113">
        <f>IF(Table10[[#This Row],[Current Age]]&gt;19,"Men's",IF(E4106&gt;15,"U19",IF(E4106&gt;13,"U15",IF(E4106&gt;11,"U13",IF(E4106&gt;0,"U11",0)))))</f>
        <v>0</v>
      </c>
      <c r="E4106" s="113">
        <f>IFERROR(IF(Table10[[#This Row],[Year]]&gt;0,$E$1-Table10[[#This Row],[Year]],0),"")</f>
        <v>0</v>
      </c>
    </row>
    <row r="4107" spans="1:5">
      <c r="A4107" s="18">
        <v>5105</v>
      </c>
      <c r="D4107" s="113">
        <f>IF(Table10[[#This Row],[Current Age]]&gt;19,"Men's",IF(E4107&gt;15,"U19",IF(E4107&gt;13,"U15",IF(E4107&gt;11,"U13",IF(E4107&gt;0,"U11",0)))))</f>
        <v>0</v>
      </c>
      <c r="E4107" s="113">
        <f>IFERROR(IF(Table10[[#This Row],[Year]]&gt;0,$E$1-Table10[[#This Row],[Year]],0),"")</f>
        <v>0</v>
      </c>
    </row>
    <row r="4108" spans="1:5">
      <c r="A4108" s="18">
        <v>5106</v>
      </c>
      <c r="D4108" s="113">
        <f>IF(Table10[[#This Row],[Current Age]]&gt;19,"Men's",IF(E4108&gt;15,"U19",IF(E4108&gt;13,"U15",IF(E4108&gt;11,"U13",IF(E4108&gt;0,"U11",0)))))</f>
        <v>0</v>
      </c>
      <c r="E4108" s="113">
        <f>IFERROR(IF(Table10[[#This Row],[Year]]&gt;0,$E$1-Table10[[#This Row],[Year]],0),"")</f>
        <v>0</v>
      </c>
    </row>
    <row r="4109" spans="1:5">
      <c r="A4109" s="18">
        <v>5107</v>
      </c>
      <c r="D4109" s="113">
        <f>IF(Table10[[#This Row],[Current Age]]&gt;19,"Men's",IF(E4109&gt;15,"U19",IF(E4109&gt;13,"U15",IF(E4109&gt;11,"U13",IF(E4109&gt;0,"U11",0)))))</f>
        <v>0</v>
      </c>
      <c r="E4109" s="113">
        <f>IFERROR(IF(Table10[[#This Row],[Year]]&gt;0,$E$1-Table10[[#This Row],[Year]],0),"")</f>
        <v>0</v>
      </c>
    </row>
    <row r="4110" spans="1:5">
      <c r="A4110" s="18">
        <v>5108</v>
      </c>
      <c r="D4110" s="113">
        <f>IF(Table10[[#This Row],[Current Age]]&gt;19,"Men's",IF(E4110&gt;15,"U19",IF(E4110&gt;13,"U15",IF(E4110&gt;11,"U13",IF(E4110&gt;0,"U11",0)))))</f>
        <v>0</v>
      </c>
      <c r="E4110" s="113">
        <f>IFERROR(IF(Table10[[#This Row],[Year]]&gt;0,$E$1-Table10[[#This Row],[Year]],0),"")</f>
        <v>0</v>
      </c>
    </row>
    <row r="4111" spans="1:5">
      <c r="A4111" s="18">
        <v>5109</v>
      </c>
      <c r="D4111" s="113">
        <f>IF(Table10[[#This Row],[Current Age]]&gt;19,"Men's",IF(E4111&gt;15,"U19",IF(E4111&gt;13,"U15",IF(E4111&gt;11,"U13",IF(E4111&gt;0,"U11",0)))))</f>
        <v>0</v>
      </c>
      <c r="E4111" s="113">
        <f>IFERROR(IF(Table10[[#This Row],[Year]]&gt;0,$E$1-Table10[[#This Row],[Year]],0),"")</f>
        <v>0</v>
      </c>
    </row>
    <row r="4112" spans="1:5">
      <c r="A4112" s="18">
        <v>5110</v>
      </c>
      <c r="D4112" s="113">
        <f>IF(Table10[[#This Row],[Current Age]]&gt;19,"Men's",IF(E4112&gt;15,"U19",IF(E4112&gt;13,"U15",IF(E4112&gt;11,"U13",IF(E4112&gt;0,"U11",0)))))</f>
        <v>0</v>
      </c>
      <c r="E4112" s="113">
        <f>IFERROR(IF(Table10[[#This Row],[Year]]&gt;0,$E$1-Table10[[#This Row],[Year]],0),"")</f>
        <v>0</v>
      </c>
    </row>
    <row r="4113" spans="1:5">
      <c r="A4113" s="18">
        <v>5111</v>
      </c>
      <c r="D4113" s="113">
        <f>IF(Table10[[#This Row],[Current Age]]&gt;19,"Men's",IF(E4113&gt;15,"U19",IF(E4113&gt;13,"U15",IF(E4113&gt;11,"U13",IF(E4113&gt;0,"U11",0)))))</f>
        <v>0</v>
      </c>
      <c r="E4113" s="113">
        <f>IFERROR(IF(Table10[[#This Row],[Year]]&gt;0,$E$1-Table10[[#This Row],[Year]],0),"")</f>
        <v>0</v>
      </c>
    </row>
    <row r="4114" spans="1:5">
      <c r="A4114" s="18">
        <v>5112</v>
      </c>
      <c r="D4114" s="113">
        <f>IF(Table10[[#This Row],[Current Age]]&gt;19,"Men's",IF(E4114&gt;15,"U19",IF(E4114&gt;13,"U15",IF(E4114&gt;11,"U13",IF(E4114&gt;0,"U11",0)))))</f>
        <v>0</v>
      </c>
      <c r="E4114" s="113">
        <f>IFERROR(IF(Table10[[#This Row],[Year]]&gt;0,$E$1-Table10[[#This Row],[Year]],0),"")</f>
        <v>0</v>
      </c>
    </row>
    <row r="4115" spans="1:5">
      <c r="A4115" s="18">
        <v>5113</v>
      </c>
      <c r="D4115" s="113">
        <f>IF(Table10[[#This Row],[Current Age]]&gt;19,"Men's",IF(E4115&gt;15,"U19",IF(E4115&gt;13,"U15",IF(E4115&gt;11,"U13",IF(E4115&gt;0,"U11",0)))))</f>
        <v>0</v>
      </c>
      <c r="E4115" s="113">
        <f>IFERROR(IF(Table10[[#This Row],[Year]]&gt;0,$E$1-Table10[[#This Row],[Year]],0),"")</f>
        <v>0</v>
      </c>
    </row>
    <row r="4116" spans="1:5">
      <c r="A4116" s="18">
        <v>5114</v>
      </c>
      <c r="D4116" s="113">
        <f>IF(Table10[[#This Row],[Current Age]]&gt;19,"Men's",IF(E4116&gt;15,"U19",IF(E4116&gt;13,"U15",IF(E4116&gt;11,"U13",IF(E4116&gt;0,"U11",0)))))</f>
        <v>0</v>
      </c>
      <c r="E4116" s="113">
        <f>IFERROR(IF(Table10[[#This Row],[Year]]&gt;0,$E$1-Table10[[#This Row],[Year]],0),"")</f>
        <v>0</v>
      </c>
    </row>
    <row r="4117" spans="1:5">
      <c r="A4117" s="18">
        <v>5115</v>
      </c>
      <c r="D4117" s="113">
        <f>IF(Table10[[#This Row],[Current Age]]&gt;19,"Men's",IF(E4117&gt;15,"U19",IF(E4117&gt;13,"U15",IF(E4117&gt;11,"U13",IF(E4117&gt;0,"U11",0)))))</f>
        <v>0</v>
      </c>
      <c r="E4117" s="113">
        <f>IFERROR(IF(Table10[[#This Row],[Year]]&gt;0,$E$1-Table10[[#This Row],[Year]],0),"")</f>
        <v>0</v>
      </c>
    </row>
    <row r="4118" spans="1:5">
      <c r="A4118" s="18">
        <v>5116</v>
      </c>
      <c r="D4118" s="113">
        <f>IF(Table10[[#This Row],[Current Age]]&gt;19,"Men's",IF(E4118&gt;15,"U19",IF(E4118&gt;13,"U15",IF(E4118&gt;11,"U13",IF(E4118&gt;0,"U11",0)))))</f>
        <v>0</v>
      </c>
      <c r="E4118" s="113">
        <f>IFERROR(IF(Table10[[#This Row],[Year]]&gt;0,$E$1-Table10[[#This Row],[Year]],0),"")</f>
        <v>0</v>
      </c>
    </row>
    <row r="4119" spans="1:5">
      <c r="A4119" s="18">
        <v>5117</v>
      </c>
      <c r="D4119" s="113">
        <f>IF(Table10[[#This Row],[Current Age]]&gt;19,"Men's",IF(E4119&gt;15,"U19",IF(E4119&gt;13,"U15",IF(E4119&gt;11,"U13",IF(E4119&gt;0,"U11",0)))))</f>
        <v>0</v>
      </c>
      <c r="E4119" s="113">
        <f>IFERROR(IF(Table10[[#This Row],[Year]]&gt;0,$E$1-Table10[[#This Row],[Year]],0),"")</f>
        <v>0</v>
      </c>
    </row>
    <row r="4120" spans="1:5">
      <c r="A4120" s="18">
        <v>5118</v>
      </c>
      <c r="D4120" s="113">
        <f>IF(Table10[[#This Row],[Current Age]]&gt;19,"Men's",IF(E4120&gt;15,"U19",IF(E4120&gt;13,"U15",IF(E4120&gt;11,"U13",IF(E4120&gt;0,"U11",0)))))</f>
        <v>0</v>
      </c>
      <c r="E4120" s="113">
        <f>IFERROR(IF(Table10[[#This Row],[Year]]&gt;0,$E$1-Table10[[#This Row],[Year]],0),"")</f>
        <v>0</v>
      </c>
    </row>
    <row r="4121" spans="1:5">
      <c r="A4121" s="18">
        <v>5119</v>
      </c>
      <c r="D4121" s="113">
        <f>IF(Table10[[#This Row],[Current Age]]&gt;19,"Men's",IF(E4121&gt;15,"U19",IF(E4121&gt;13,"U15",IF(E4121&gt;11,"U13",IF(E4121&gt;0,"U11",0)))))</f>
        <v>0</v>
      </c>
      <c r="E4121" s="113">
        <f>IFERROR(IF(Table10[[#This Row],[Year]]&gt;0,$E$1-Table10[[#This Row],[Year]],0),"")</f>
        <v>0</v>
      </c>
    </row>
    <row r="4122" spans="1:5">
      <c r="A4122" s="18">
        <v>5120</v>
      </c>
      <c r="D4122" s="113">
        <f>IF(Table10[[#This Row],[Current Age]]&gt;19,"Men's",IF(E4122&gt;15,"U19",IF(E4122&gt;13,"U15",IF(E4122&gt;11,"U13",IF(E4122&gt;0,"U11",0)))))</f>
        <v>0</v>
      </c>
      <c r="E4122" s="113">
        <f>IFERROR(IF(Table10[[#This Row],[Year]]&gt;0,$E$1-Table10[[#This Row],[Year]],0),"")</f>
        <v>0</v>
      </c>
    </row>
    <row r="4123" spans="1:5">
      <c r="A4123" s="18">
        <v>5121</v>
      </c>
      <c r="D4123" s="113">
        <f>IF(Table10[[#This Row],[Current Age]]&gt;19,"Men's",IF(E4123&gt;15,"U19",IF(E4123&gt;13,"U15",IF(E4123&gt;11,"U13",IF(E4123&gt;0,"U11",0)))))</f>
        <v>0</v>
      </c>
      <c r="E4123" s="113">
        <f>IFERROR(IF(Table10[[#This Row],[Year]]&gt;0,$E$1-Table10[[#This Row],[Year]],0),"")</f>
        <v>0</v>
      </c>
    </row>
    <row r="4124" spans="1:5">
      <c r="A4124" s="18">
        <v>5122</v>
      </c>
      <c r="D4124" s="113">
        <f>IF(Table10[[#This Row],[Current Age]]&gt;19,"Men's",IF(E4124&gt;15,"U19",IF(E4124&gt;13,"U15",IF(E4124&gt;11,"U13",IF(E4124&gt;0,"U11",0)))))</f>
        <v>0</v>
      </c>
      <c r="E4124" s="113">
        <f>IFERROR(IF(Table10[[#This Row],[Year]]&gt;0,$E$1-Table10[[#This Row],[Year]],0),"")</f>
        <v>0</v>
      </c>
    </row>
    <row r="4125" spans="1:5">
      <c r="A4125" s="18">
        <v>5123</v>
      </c>
      <c r="D4125" s="113">
        <f>IF(Table10[[#This Row],[Current Age]]&gt;19,"Men's",IF(E4125&gt;15,"U19",IF(E4125&gt;13,"U15",IF(E4125&gt;11,"U13",IF(E4125&gt;0,"U11",0)))))</f>
        <v>0</v>
      </c>
      <c r="E4125" s="113">
        <f>IFERROR(IF(Table10[[#This Row],[Year]]&gt;0,$E$1-Table10[[#This Row],[Year]],0),"")</f>
        <v>0</v>
      </c>
    </row>
    <row r="4126" spans="1:5">
      <c r="A4126" s="18">
        <v>5124</v>
      </c>
      <c r="D4126" s="113">
        <f>IF(Table10[[#This Row],[Current Age]]&gt;19,"Men's",IF(E4126&gt;15,"U19",IF(E4126&gt;13,"U15",IF(E4126&gt;11,"U13",IF(E4126&gt;0,"U11",0)))))</f>
        <v>0</v>
      </c>
      <c r="E4126" s="113">
        <f>IFERROR(IF(Table10[[#This Row],[Year]]&gt;0,$E$1-Table10[[#This Row],[Year]],0),"")</f>
        <v>0</v>
      </c>
    </row>
    <row r="4127" spans="1:5">
      <c r="A4127" s="18">
        <v>5125</v>
      </c>
      <c r="D4127" s="113">
        <f>IF(Table10[[#This Row],[Current Age]]&gt;19,"Men's",IF(E4127&gt;15,"U19",IF(E4127&gt;13,"U15",IF(E4127&gt;11,"U13",IF(E4127&gt;0,"U11",0)))))</f>
        <v>0</v>
      </c>
      <c r="E4127" s="113">
        <f>IFERROR(IF(Table10[[#This Row],[Year]]&gt;0,$E$1-Table10[[#This Row],[Year]],0),"")</f>
        <v>0</v>
      </c>
    </row>
    <row r="4128" spans="1:5">
      <c r="A4128" s="18">
        <v>5126</v>
      </c>
      <c r="D4128" s="113">
        <f>IF(Table10[[#This Row],[Current Age]]&gt;19,"Men's",IF(E4128&gt;15,"U19",IF(E4128&gt;13,"U15",IF(E4128&gt;11,"U13",IF(E4128&gt;0,"U11",0)))))</f>
        <v>0</v>
      </c>
      <c r="E4128" s="113">
        <f>IFERROR(IF(Table10[[#This Row],[Year]]&gt;0,$E$1-Table10[[#This Row],[Year]],0),"")</f>
        <v>0</v>
      </c>
    </row>
    <row r="4129" spans="1:5">
      <c r="A4129" s="18">
        <v>5127</v>
      </c>
      <c r="D4129" s="113">
        <f>IF(Table10[[#This Row],[Current Age]]&gt;19,"Men's",IF(E4129&gt;15,"U19",IF(E4129&gt;13,"U15",IF(E4129&gt;11,"U13",IF(E4129&gt;0,"U11",0)))))</f>
        <v>0</v>
      </c>
      <c r="E4129" s="113">
        <f>IFERROR(IF(Table10[[#This Row],[Year]]&gt;0,$E$1-Table10[[#This Row],[Year]],0),"")</f>
        <v>0</v>
      </c>
    </row>
    <row r="4130" spans="1:5">
      <c r="A4130" s="18">
        <v>5128</v>
      </c>
      <c r="D4130" s="113">
        <f>IF(Table10[[#This Row],[Current Age]]&gt;19,"Men's",IF(E4130&gt;15,"U19",IF(E4130&gt;13,"U15",IF(E4130&gt;11,"U13",IF(E4130&gt;0,"U11",0)))))</f>
        <v>0</v>
      </c>
      <c r="E4130" s="113">
        <f>IFERROR(IF(Table10[[#This Row],[Year]]&gt;0,$E$1-Table10[[#This Row],[Year]],0),"")</f>
        <v>0</v>
      </c>
    </row>
    <row r="4131" spans="1:5">
      <c r="A4131" s="18">
        <v>5129</v>
      </c>
      <c r="D4131" s="113">
        <f>IF(Table10[[#This Row],[Current Age]]&gt;19,"Men's",IF(E4131&gt;15,"U19",IF(E4131&gt;13,"U15",IF(E4131&gt;11,"U13",IF(E4131&gt;0,"U11",0)))))</f>
        <v>0</v>
      </c>
      <c r="E4131" s="113">
        <f>IFERROR(IF(Table10[[#This Row],[Year]]&gt;0,$E$1-Table10[[#This Row],[Year]],0),"")</f>
        <v>0</v>
      </c>
    </row>
    <row r="4132" spans="1:5">
      <c r="A4132" s="18">
        <v>5130</v>
      </c>
      <c r="D4132" s="113">
        <f>IF(Table10[[#This Row],[Current Age]]&gt;19,"Men's",IF(E4132&gt;15,"U19",IF(E4132&gt;13,"U15",IF(E4132&gt;11,"U13",IF(E4132&gt;0,"U11",0)))))</f>
        <v>0</v>
      </c>
      <c r="E4132" s="113">
        <f>IFERROR(IF(Table10[[#This Row],[Year]]&gt;0,$E$1-Table10[[#This Row],[Year]],0),"")</f>
        <v>0</v>
      </c>
    </row>
    <row r="4133" spans="1:5">
      <c r="A4133" s="18">
        <v>5131</v>
      </c>
      <c r="D4133" s="113">
        <f>IF(Table10[[#This Row],[Current Age]]&gt;19,"Men's",IF(E4133&gt;15,"U19",IF(E4133&gt;13,"U15",IF(E4133&gt;11,"U13",IF(E4133&gt;0,"U11",0)))))</f>
        <v>0</v>
      </c>
      <c r="E4133" s="113">
        <f>IFERROR(IF(Table10[[#This Row],[Year]]&gt;0,$E$1-Table10[[#This Row],[Year]],0),"")</f>
        <v>0</v>
      </c>
    </row>
    <row r="4134" spans="1:5">
      <c r="A4134" s="18">
        <v>5132</v>
      </c>
      <c r="D4134" s="113">
        <f>IF(Table10[[#This Row],[Current Age]]&gt;19,"Men's",IF(E4134&gt;15,"U19",IF(E4134&gt;13,"U15",IF(E4134&gt;11,"U13",IF(E4134&gt;0,"U11",0)))))</f>
        <v>0</v>
      </c>
      <c r="E4134" s="113">
        <f>IFERROR(IF(Table10[[#This Row],[Year]]&gt;0,$E$1-Table10[[#This Row],[Year]],0),"")</f>
        <v>0</v>
      </c>
    </row>
    <row r="4135" spans="1:5">
      <c r="A4135" s="18">
        <v>5133</v>
      </c>
      <c r="D4135" s="113">
        <f>IF(Table10[[#This Row],[Current Age]]&gt;19,"Men's",IF(E4135&gt;15,"U19",IF(E4135&gt;13,"U15",IF(E4135&gt;11,"U13",IF(E4135&gt;0,"U11",0)))))</f>
        <v>0</v>
      </c>
      <c r="E4135" s="113">
        <f>IFERROR(IF(Table10[[#This Row],[Year]]&gt;0,$E$1-Table10[[#This Row],[Year]],0),"")</f>
        <v>0</v>
      </c>
    </row>
    <row r="4136" spans="1:5">
      <c r="A4136" s="18">
        <v>5134</v>
      </c>
      <c r="D4136" s="113">
        <f>IF(Table10[[#This Row],[Current Age]]&gt;19,"Men's",IF(E4136&gt;15,"U19",IF(E4136&gt;13,"U15",IF(E4136&gt;11,"U13",IF(E4136&gt;0,"U11",0)))))</f>
        <v>0</v>
      </c>
      <c r="E4136" s="113">
        <f>IFERROR(IF(Table10[[#This Row],[Year]]&gt;0,$E$1-Table10[[#This Row],[Year]],0),"")</f>
        <v>0</v>
      </c>
    </row>
    <row r="4137" spans="1:5">
      <c r="A4137" s="18">
        <v>5135</v>
      </c>
      <c r="D4137" s="113">
        <f>IF(Table10[[#This Row],[Current Age]]&gt;19,"Men's",IF(E4137&gt;15,"U19",IF(E4137&gt;13,"U15",IF(E4137&gt;11,"U13",IF(E4137&gt;0,"U11",0)))))</f>
        <v>0</v>
      </c>
      <c r="E4137" s="113">
        <f>IFERROR(IF(Table10[[#This Row],[Year]]&gt;0,$E$1-Table10[[#This Row],[Year]],0),"")</f>
        <v>0</v>
      </c>
    </row>
    <row r="4138" spans="1:5">
      <c r="A4138" s="18">
        <v>5136</v>
      </c>
      <c r="D4138" s="113">
        <f>IF(Table10[[#This Row],[Current Age]]&gt;19,"Men's",IF(E4138&gt;15,"U19",IF(E4138&gt;13,"U15",IF(E4138&gt;11,"U13",IF(E4138&gt;0,"U11",0)))))</f>
        <v>0</v>
      </c>
      <c r="E4138" s="113">
        <f>IFERROR(IF(Table10[[#This Row],[Year]]&gt;0,$E$1-Table10[[#This Row],[Year]],0),"")</f>
        <v>0</v>
      </c>
    </row>
    <row r="4139" spans="1:5">
      <c r="A4139" s="18">
        <v>5137</v>
      </c>
      <c r="D4139" s="113">
        <f>IF(Table10[[#This Row],[Current Age]]&gt;19,"Men's",IF(E4139&gt;15,"U19",IF(E4139&gt;13,"U15",IF(E4139&gt;11,"U13",IF(E4139&gt;0,"U11",0)))))</f>
        <v>0</v>
      </c>
      <c r="E4139" s="113">
        <f>IFERROR(IF(Table10[[#This Row],[Year]]&gt;0,$E$1-Table10[[#This Row],[Year]],0),"")</f>
        <v>0</v>
      </c>
    </row>
    <row r="4140" spans="1:5">
      <c r="A4140" s="18">
        <v>5138</v>
      </c>
      <c r="D4140" s="113">
        <f>IF(Table10[[#This Row],[Current Age]]&gt;19,"Men's",IF(E4140&gt;15,"U19",IF(E4140&gt;13,"U15",IF(E4140&gt;11,"U13",IF(E4140&gt;0,"U11",0)))))</f>
        <v>0</v>
      </c>
      <c r="E4140" s="113">
        <f>IFERROR(IF(Table10[[#This Row],[Year]]&gt;0,$E$1-Table10[[#This Row],[Year]],0),"")</f>
        <v>0</v>
      </c>
    </row>
    <row r="4141" spans="1:5">
      <c r="A4141" s="18">
        <v>5139</v>
      </c>
      <c r="D4141" s="113">
        <f>IF(Table10[[#This Row],[Current Age]]&gt;19,"Men's",IF(E4141&gt;15,"U19",IF(E4141&gt;13,"U15",IF(E4141&gt;11,"U13",IF(E4141&gt;0,"U11",0)))))</f>
        <v>0</v>
      </c>
      <c r="E4141" s="113">
        <f>IFERROR(IF(Table10[[#This Row],[Year]]&gt;0,$E$1-Table10[[#This Row],[Year]],0),"")</f>
        <v>0</v>
      </c>
    </row>
    <row r="4142" spans="1:5">
      <c r="A4142" s="18">
        <v>5140</v>
      </c>
      <c r="D4142" s="113">
        <f>IF(Table10[[#This Row],[Current Age]]&gt;19,"Men's",IF(E4142&gt;15,"U19",IF(E4142&gt;13,"U15",IF(E4142&gt;11,"U13",IF(E4142&gt;0,"U11",0)))))</f>
        <v>0</v>
      </c>
      <c r="E4142" s="113">
        <f>IFERROR(IF(Table10[[#This Row],[Year]]&gt;0,$E$1-Table10[[#This Row],[Year]],0),"")</f>
        <v>0</v>
      </c>
    </row>
    <row r="4143" spans="1:5">
      <c r="A4143" s="18">
        <v>5141</v>
      </c>
      <c r="D4143" s="113">
        <f>IF(Table10[[#This Row],[Current Age]]&gt;19,"Men's",IF(E4143&gt;15,"U19",IF(E4143&gt;13,"U15",IF(E4143&gt;11,"U13",IF(E4143&gt;0,"U11",0)))))</f>
        <v>0</v>
      </c>
      <c r="E4143" s="113">
        <f>IFERROR(IF(Table10[[#This Row],[Year]]&gt;0,$E$1-Table10[[#This Row],[Year]],0),"")</f>
        <v>0</v>
      </c>
    </row>
    <row r="4144" spans="1:5">
      <c r="A4144" s="18">
        <v>5142</v>
      </c>
      <c r="D4144" s="113">
        <f>IF(Table10[[#This Row],[Current Age]]&gt;19,"Men's",IF(E4144&gt;15,"U19",IF(E4144&gt;13,"U15",IF(E4144&gt;11,"U13",IF(E4144&gt;0,"U11",0)))))</f>
        <v>0</v>
      </c>
      <c r="E4144" s="113">
        <f>IFERROR(IF(Table10[[#This Row],[Year]]&gt;0,$E$1-Table10[[#This Row],[Year]],0),"")</f>
        <v>0</v>
      </c>
    </row>
    <row r="4145" spans="1:5">
      <c r="A4145" s="18">
        <v>5143</v>
      </c>
      <c r="D4145" s="113">
        <f>IF(Table10[[#This Row],[Current Age]]&gt;19,"Men's",IF(E4145&gt;15,"U19",IF(E4145&gt;13,"U15",IF(E4145&gt;11,"U13",IF(E4145&gt;0,"U11",0)))))</f>
        <v>0</v>
      </c>
      <c r="E4145" s="113">
        <f>IFERROR(IF(Table10[[#This Row],[Year]]&gt;0,$E$1-Table10[[#This Row],[Year]],0),"")</f>
        <v>0</v>
      </c>
    </row>
    <row r="4146" spans="1:5">
      <c r="A4146" s="18">
        <v>5144</v>
      </c>
      <c r="D4146" s="113">
        <f>IF(Table10[[#This Row],[Current Age]]&gt;19,"Men's",IF(E4146&gt;15,"U19",IF(E4146&gt;13,"U15",IF(E4146&gt;11,"U13",IF(E4146&gt;0,"U11",0)))))</f>
        <v>0</v>
      </c>
      <c r="E4146" s="113">
        <f>IFERROR(IF(Table10[[#This Row],[Year]]&gt;0,$E$1-Table10[[#This Row],[Year]],0),"")</f>
        <v>0</v>
      </c>
    </row>
    <row r="4147" spans="1:5">
      <c r="A4147" s="18">
        <v>5145</v>
      </c>
      <c r="D4147" s="113">
        <f>IF(Table10[[#This Row],[Current Age]]&gt;19,"Men's",IF(E4147&gt;15,"U19",IF(E4147&gt;13,"U15",IF(E4147&gt;11,"U13",IF(E4147&gt;0,"U11",0)))))</f>
        <v>0</v>
      </c>
      <c r="E4147" s="113">
        <f>IFERROR(IF(Table10[[#This Row],[Year]]&gt;0,$E$1-Table10[[#This Row],[Year]],0),"")</f>
        <v>0</v>
      </c>
    </row>
    <row r="4148" spans="1:5">
      <c r="A4148" s="18">
        <v>5146</v>
      </c>
      <c r="D4148" s="113">
        <f>IF(Table10[[#This Row],[Current Age]]&gt;19,"Men's",IF(E4148&gt;15,"U19",IF(E4148&gt;13,"U15",IF(E4148&gt;11,"U13",IF(E4148&gt;0,"U11",0)))))</f>
        <v>0</v>
      </c>
      <c r="E4148" s="113">
        <f>IFERROR(IF(Table10[[#This Row],[Year]]&gt;0,$E$1-Table10[[#This Row],[Year]],0),"")</f>
        <v>0</v>
      </c>
    </row>
    <row r="4149" spans="1:5">
      <c r="A4149" s="18">
        <v>5147</v>
      </c>
      <c r="D4149" s="113">
        <f>IF(Table10[[#This Row],[Current Age]]&gt;19,"Men's",IF(E4149&gt;15,"U19",IF(E4149&gt;13,"U15",IF(E4149&gt;11,"U13",IF(E4149&gt;0,"U11",0)))))</f>
        <v>0</v>
      </c>
      <c r="E4149" s="113">
        <f>IFERROR(IF(Table10[[#This Row],[Year]]&gt;0,$E$1-Table10[[#This Row],[Year]],0),"")</f>
        <v>0</v>
      </c>
    </row>
    <row r="4150" spans="1:5">
      <c r="A4150" s="18">
        <v>5148</v>
      </c>
      <c r="D4150" s="113">
        <f>IF(Table10[[#This Row],[Current Age]]&gt;19,"Men's",IF(E4150&gt;15,"U19",IF(E4150&gt;13,"U15",IF(E4150&gt;11,"U13",IF(E4150&gt;0,"U11",0)))))</f>
        <v>0</v>
      </c>
      <c r="E4150" s="113">
        <f>IFERROR(IF(Table10[[#This Row],[Year]]&gt;0,$E$1-Table10[[#This Row],[Year]],0),"")</f>
        <v>0</v>
      </c>
    </row>
    <row r="4151" spans="1:5">
      <c r="A4151" s="18">
        <v>5149</v>
      </c>
      <c r="D4151" s="113">
        <f>IF(Table10[[#This Row],[Current Age]]&gt;19,"Men's",IF(E4151&gt;15,"U19",IF(E4151&gt;13,"U15",IF(E4151&gt;11,"U13",IF(E4151&gt;0,"U11",0)))))</f>
        <v>0</v>
      </c>
      <c r="E4151" s="113">
        <f>IFERROR(IF(Table10[[#This Row],[Year]]&gt;0,$E$1-Table10[[#This Row],[Year]],0),"")</f>
        <v>0</v>
      </c>
    </row>
    <row r="4152" spans="1:5">
      <c r="A4152" s="18">
        <v>5150</v>
      </c>
      <c r="D4152" s="113">
        <f>IF(Table10[[#This Row],[Current Age]]&gt;19,"Men's",IF(E4152&gt;15,"U19",IF(E4152&gt;13,"U15",IF(E4152&gt;11,"U13",IF(E4152&gt;0,"U11",0)))))</f>
        <v>0</v>
      </c>
      <c r="E4152" s="113">
        <f>IFERROR(IF(Table10[[#This Row],[Year]]&gt;0,$E$1-Table10[[#This Row],[Year]],0),"")</f>
        <v>0</v>
      </c>
    </row>
    <row r="4153" spans="1:5">
      <c r="A4153" s="18">
        <v>5151</v>
      </c>
      <c r="D4153" s="113">
        <f>IF(Table10[[#This Row],[Current Age]]&gt;19,"Men's",IF(E4153&gt;15,"U19",IF(E4153&gt;13,"U15",IF(E4153&gt;11,"U13",IF(E4153&gt;0,"U11",0)))))</f>
        <v>0</v>
      </c>
      <c r="E4153" s="113">
        <f>IFERROR(IF(Table10[[#This Row],[Year]]&gt;0,$E$1-Table10[[#This Row],[Year]],0),"")</f>
        <v>0</v>
      </c>
    </row>
    <row r="4154" spans="1:5">
      <c r="A4154" s="18">
        <v>5152</v>
      </c>
      <c r="D4154" s="113">
        <f>IF(Table10[[#This Row],[Current Age]]&gt;19,"Men's",IF(E4154&gt;15,"U19",IF(E4154&gt;13,"U15",IF(E4154&gt;11,"U13",IF(E4154&gt;0,"U11",0)))))</f>
        <v>0</v>
      </c>
      <c r="E4154" s="113">
        <f>IFERROR(IF(Table10[[#This Row],[Year]]&gt;0,$E$1-Table10[[#This Row],[Year]],0),"")</f>
        <v>0</v>
      </c>
    </row>
    <row r="4155" spans="1:5">
      <c r="A4155" s="18">
        <v>5153</v>
      </c>
      <c r="D4155" s="113">
        <f>IF(Table10[[#This Row],[Current Age]]&gt;19,"Men's",IF(E4155&gt;15,"U19",IF(E4155&gt;13,"U15",IF(E4155&gt;11,"U13",IF(E4155&gt;0,"U11",0)))))</f>
        <v>0</v>
      </c>
      <c r="E4155" s="113">
        <f>IFERROR(IF(Table10[[#This Row],[Year]]&gt;0,$E$1-Table10[[#This Row],[Year]],0),"")</f>
        <v>0</v>
      </c>
    </row>
    <row r="4156" spans="1:5">
      <c r="A4156" s="18">
        <v>5154</v>
      </c>
      <c r="D4156" s="113">
        <f>IF(Table10[[#This Row],[Current Age]]&gt;19,"Men's",IF(E4156&gt;15,"U19",IF(E4156&gt;13,"U15",IF(E4156&gt;11,"U13",IF(E4156&gt;0,"U11",0)))))</f>
        <v>0</v>
      </c>
      <c r="E4156" s="113">
        <f>IFERROR(IF(Table10[[#This Row],[Year]]&gt;0,$E$1-Table10[[#This Row],[Year]],0),"")</f>
        <v>0</v>
      </c>
    </row>
    <row r="4157" spans="1:5">
      <c r="A4157" s="18">
        <v>5155</v>
      </c>
      <c r="D4157" s="113">
        <f>IF(Table10[[#This Row],[Current Age]]&gt;19,"Men's",IF(E4157&gt;15,"U19",IF(E4157&gt;13,"U15",IF(E4157&gt;11,"U13",IF(E4157&gt;0,"U11",0)))))</f>
        <v>0</v>
      </c>
      <c r="E4157" s="113">
        <f>IFERROR(IF(Table10[[#This Row],[Year]]&gt;0,$E$1-Table10[[#This Row],[Year]],0),"")</f>
        <v>0</v>
      </c>
    </row>
    <row r="4158" spans="1:5">
      <c r="A4158" s="18">
        <v>5156</v>
      </c>
      <c r="D4158" s="113">
        <f>IF(Table10[[#This Row],[Current Age]]&gt;19,"Men's",IF(E4158&gt;15,"U19",IF(E4158&gt;13,"U15",IF(E4158&gt;11,"U13",IF(E4158&gt;0,"U11",0)))))</f>
        <v>0</v>
      </c>
      <c r="E4158" s="113">
        <f>IFERROR(IF(Table10[[#This Row],[Year]]&gt;0,$E$1-Table10[[#This Row],[Year]],0),"")</f>
        <v>0</v>
      </c>
    </row>
    <row r="4159" spans="1:5">
      <c r="A4159" s="18">
        <v>5157</v>
      </c>
      <c r="D4159" s="113">
        <f>IF(Table10[[#This Row],[Current Age]]&gt;19,"Men's",IF(E4159&gt;15,"U19",IF(E4159&gt;13,"U15",IF(E4159&gt;11,"U13",IF(E4159&gt;0,"U11",0)))))</f>
        <v>0</v>
      </c>
      <c r="E4159" s="113">
        <f>IFERROR(IF(Table10[[#This Row],[Year]]&gt;0,$E$1-Table10[[#This Row],[Year]],0),"")</f>
        <v>0</v>
      </c>
    </row>
    <row r="4160" spans="1:5">
      <c r="A4160" s="18">
        <v>5158</v>
      </c>
      <c r="D4160" s="113">
        <f>IF(Table10[[#This Row],[Current Age]]&gt;19,"Men's",IF(E4160&gt;15,"U19",IF(E4160&gt;13,"U15",IF(E4160&gt;11,"U13",IF(E4160&gt;0,"U11",0)))))</f>
        <v>0</v>
      </c>
      <c r="E4160" s="113">
        <f>IFERROR(IF(Table10[[#This Row],[Year]]&gt;0,$E$1-Table10[[#This Row],[Year]],0),"")</f>
        <v>0</v>
      </c>
    </row>
    <row r="4161" spans="1:5">
      <c r="A4161" s="18">
        <v>5159</v>
      </c>
      <c r="D4161" s="113">
        <f>IF(Table10[[#This Row],[Current Age]]&gt;19,"Men's",IF(E4161&gt;15,"U19",IF(E4161&gt;13,"U15",IF(E4161&gt;11,"U13",IF(E4161&gt;0,"U11",0)))))</f>
        <v>0</v>
      </c>
      <c r="E4161" s="113">
        <f>IFERROR(IF(Table10[[#This Row],[Year]]&gt;0,$E$1-Table10[[#This Row],[Year]],0),"")</f>
        <v>0</v>
      </c>
    </row>
    <row r="4162" spans="1:5">
      <c r="A4162" s="18">
        <v>5160</v>
      </c>
      <c r="D4162" s="113">
        <f>IF(Table10[[#This Row],[Current Age]]&gt;19,"Men's",IF(E4162&gt;15,"U19",IF(E4162&gt;13,"U15",IF(E4162&gt;11,"U13",IF(E4162&gt;0,"U11",0)))))</f>
        <v>0</v>
      </c>
      <c r="E4162" s="113">
        <f>IFERROR(IF(Table10[[#This Row],[Year]]&gt;0,$E$1-Table10[[#This Row],[Year]],0),"")</f>
        <v>0</v>
      </c>
    </row>
    <row r="4163" spans="1:5">
      <c r="A4163" s="18">
        <v>5161</v>
      </c>
      <c r="D4163" s="113">
        <f>IF(Table10[[#This Row],[Current Age]]&gt;19,"Men's",IF(E4163&gt;15,"U19",IF(E4163&gt;13,"U15",IF(E4163&gt;11,"U13",IF(E4163&gt;0,"U11",0)))))</f>
        <v>0</v>
      </c>
      <c r="E4163" s="113">
        <f>IFERROR(IF(Table10[[#This Row],[Year]]&gt;0,$E$1-Table10[[#This Row],[Year]],0),"")</f>
        <v>0</v>
      </c>
    </row>
    <row r="4164" spans="1:5">
      <c r="A4164" s="18">
        <v>5162</v>
      </c>
      <c r="D4164" s="113">
        <f>IF(Table10[[#This Row],[Current Age]]&gt;19,"Men's",IF(E4164&gt;15,"U19",IF(E4164&gt;13,"U15",IF(E4164&gt;11,"U13",IF(E4164&gt;0,"U11",0)))))</f>
        <v>0</v>
      </c>
      <c r="E4164" s="113">
        <f>IFERROR(IF(Table10[[#This Row],[Year]]&gt;0,$E$1-Table10[[#This Row],[Year]],0),"")</f>
        <v>0</v>
      </c>
    </row>
    <row r="4165" spans="1:5">
      <c r="A4165" s="18">
        <v>5163</v>
      </c>
      <c r="D4165" s="113">
        <f>IF(Table10[[#This Row],[Current Age]]&gt;19,"Men's",IF(E4165&gt;15,"U19",IF(E4165&gt;13,"U15",IF(E4165&gt;11,"U13",IF(E4165&gt;0,"U11",0)))))</f>
        <v>0</v>
      </c>
      <c r="E4165" s="113">
        <f>IFERROR(IF(Table10[[#This Row],[Year]]&gt;0,$E$1-Table10[[#This Row],[Year]],0),"")</f>
        <v>0</v>
      </c>
    </row>
    <row r="4166" spans="1:5">
      <c r="A4166" s="18">
        <v>5164</v>
      </c>
      <c r="D4166" s="113">
        <f>IF(Table10[[#This Row],[Current Age]]&gt;19,"Men's",IF(E4166&gt;15,"U19",IF(E4166&gt;13,"U15",IF(E4166&gt;11,"U13",IF(E4166&gt;0,"U11",0)))))</f>
        <v>0</v>
      </c>
      <c r="E4166" s="113">
        <f>IFERROR(IF(Table10[[#This Row],[Year]]&gt;0,$E$1-Table10[[#This Row],[Year]],0),"")</f>
        <v>0</v>
      </c>
    </row>
    <row r="4167" spans="1:5">
      <c r="A4167" s="18">
        <v>5165</v>
      </c>
      <c r="D4167" s="113">
        <f>IF(Table10[[#This Row],[Current Age]]&gt;19,"Men's",IF(E4167&gt;15,"U19",IF(E4167&gt;13,"U15",IF(E4167&gt;11,"U13",IF(E4167&gt;0,"U11",0)))))</f>
        <v>0</v>
      </c>
      <c r="E4167" s="113">
        <f>IFERROR(IF(Table10[[#This Row],[Year]]&gt;0,$E$1-Table10[[#This Row],[Year]],0),"")</f>
        <v>0</v>
      </c>
    </row>
    <row r="4168" spans="1:5">
      <c r="A4168" s="18">
        <v>5166</v>
      </c>
      <c r="D4168" s="113">
        <f>IF(Table10[[#This Row],[Current Age]]&gt;19,"Men's",IF(E4168&gt;15,"U19",IF(E4168&gt;13,"U15",IF(E4168&gt;11,"U13",IF(E4168&gt;0,"U11",0)))))</f>
        <v>0</v>
      </c>
      <c r="E4168" s="113">
        <f>IFERROR(IF(Table10[[#This Row],[Year]]&gt;0,$E$1-Table10[[#This Row],[Year]],0),"")</f>
        <v>0</v>
      </c>
    </row>
    <row r="4169" spans="1:5">
      <c r="A4169" s="18">
        <v>5167</v>
      </c>
      <c r="D4169" s="113">
        <f>IF(Table10[[#This Row],[Current Age]]&gt;19,"Men's",IF(E4169&gt;15,"U19",IF(E4169&gt;13,"U15",IF(E4169&gt;11,"U13",IF(E4169&gt;0,"U11",0)))))</f>
        <v>0</v>
      </c>
      <c r="E4169" s="113">
        <f>IFERROR(IF(Table10[[#This Row],[Year]]&gt;0,$E$1-Table10[[#This Row],[Year]],0),"")</f>
        <v>0</v>
      </c>
    </row>
    <row r="4170" spans="1:5">
      <c r="A4170" s="18">
        <v>5168</v>
      </c>
      <c r="D4170" s="113">
        <f>IF(Table10[[#This Row],[Current Age]]&gt;19,"Men's",IF(E4170&gt;15,"U19",IF(E4170&gt;13,"U15",IF(E4170&gt;11,"U13",IF(E4170&gt;0,"U11",0)))))</f>
        <v>0</v>
      </c>
      <c r="E4170" s="113">
        <f>IFERROR(IF(Table10[[#This Row],[Year]]&gt;0,$E$1-Table10[[#This Row],[Year]],0),"")</f>
        <v>0</v>
      </c>
    </row>
    <row r="4171" spans="1:5">
      <c r="A4171" s="18">
        <v>5169</v>
      </c>
      <c r="D4171" s="113">
        <f>IF(Table10[[#This Row],[Current Age]]&gt;19,"Men's",IF(E4171&gt;15,"U19",IF(E4171&gt;13,"U15",IF(E4171&gt;11,"U13",IF(E4171&gt;0,"U11",0)))))</f>
        <v>0</v>
      </c>
      <c r="E4171" s="113">
        <f>IFERROR(IF(Table10[[#This Row],[Year]]&gt;0,$E$1-Table10[[#This Row],[Year]],0),"")</f>
        <v>0</v>
      </c>
    </row>
    <row r="4172" spans="1:5">
      <c r="A4172" s="18">
        <v>5170</v>
      </c>
      <c r="D4172" s="113">
        <f>IF(Table10[[#This Row],[Current Age]]&gt;19,"Men's",IF(E4172&gt;15,"U19",IF(E4172&gt;13,"U15",IF(E4172&gt;11,"U13",IF(E4172&gt;0,"U11",0)))))</f>
        <v>0</v>
      </c>
      <c r="E4172" s="113">
        <f>IFERROR(IF(Table10[[#This Row],[Year]]&gt;0,$E$1-Table10[[#This Row],[Year]],0),"")</f>
        <v>0</v>
      </c>
    </row>
    <row r="4173" spans="1:5">
      <c r="A4173" s="18">
        <v>5171</v>
      </c>
      <c r="D4173" s="113">
        <f>IF(Table10[[#This Row],[Current Age]]&gt;19,"Men's",IF(E4173&gt;15,"U19",IF(E4173&gt;13,"U15",IF(E4173&gt;11,"U13",IF(E4173&gt;0,"U11",0)))))</f>
        <v>0</v>
      </c>
      <c r="E4173" s="113">
        <f>IFERROR(IF(Table10[[#This Row],[Year]]&gt;0,$E$1-Table10[[#This Row],[Year]],0),"")</f>
        <v>0</v>
      </c>
    </row>
    <row r="4174" spans="1:5">
      <c r="A4174" s="18">
        <v>5172</v>
      </c>
      <c r="D4174" s="113">
        <f>IF(Table10[[#This Row],[Current Age]]&gt;19,"Men's",IF(E4174&gt;15,"U19",IF(E4174&gt;13,"U15",IF(E4174&gt;11,"U13",IF(E4174&gt;0,"U11",0)))))</f>
        <v>0</v>
      </c>
      <c r="E4174" s="113">
        <f>IFERROR(IF(Table10[[#This Row],[Year]]&gt;0,$E$1-Table10[[#This Row],[Year]],0),"")</f>
        <v>0</v>
      </c>
    </row>
    <row r="4175" spans="1:5">
      <c r="A4175" s="18">
        <v>5173</v>
      </c>
      <c r="D4175" s="113">
        <f>IF(Table10[[#This Row],[Current Age]]&gt;19,"Men's",IF(E4175&gt;15,"U19",IF(E4175&gt;13,"U15",IF(E4175&gt;11,"U13",IF(E4175&gt;0,"U11",0)))))</f>
        <v>0</v>
      </c>
      <c r="E4175" s="113">
        <f>IFERROR(IF(Table10[[#This Row],[Year]]&gt;0,$E$1-Table10[[#This Row],[Year]],0),"")</f>
        <v>0</v>
      </c>
    </row>
    <row r="4176" spans="1:5">
      <c r="A4176" s="18">
        <v>5174</v>
      </c>
      <c r="D4176" s="113">
        <f>IF(Table10[[#This Row],[Current Age]]&gt;19,"Men's",IF(E4176&gt;15,"U19",IF(E4176&gt;13,"U15",IF(E4176&gt;11,"U13",IF(E4176&gt;0,"U11",0)))))</f>
        <v>0</v>
      </c>
      <c r="E4176" s="113">
        <f>IFERROR(IF(Table10[[#This Row],[Year]]&gt;0,$E$1-Table10[[#This Row],[Year]],0),"")</f>
        <v>0</v>
      </c>
    </row>
    <row r="4177" spans="1:5">
      <c r="A4177" s="18">
        <v>5175</v>
      </c>
      <c r="D4177" s="113">
        <f>IF(Table10[[#This Row],[Current Age]]&gt;19,"Men's",IF(E4177&gt;15,"U19",IF(E4177&gt;13,"U15",IF(E4177&gt;11,"U13",IF(E4177&gt;0,"U11",0)))))</f>
        <v>0</v>
      </c>
      <c r="E4177" s="113">
        <f>IFERROR(IF(Table10[[#This Row],[Year]]&gt;0,$E$1-Table10[[#This Row],[Year]],0),"")</f>
        <v>0</v>
      </c>
    </row>
    <row r="4178" spans="1:5">
      <c r="A4178" s="18">
        <v>5176</v>
      </c>
      <c r="D4178" s="113">
        <f>IF(Table10[[#This Row],[Current Age]]&gt;19,"Men's",IF(E4178&gt;15,"U19",IF(E4178&gt;13,"U15",IF(E4178&gt;11,"U13",IF(E4178&gt;0,"U11",0)))))</f>
        <v>0</v>
      </c>
      <c r="E4178" s="113">
        <f>IFERROR(IF(Table10[[#This Row],[Year]]&gt;0,$E$1-Table10[[#This Row],[Year]],0),"")</f>
        <v>0</v>
      </c>
    </row>
    <row r="4179" spans="1:5">
      <c r="A4179" s="18">
        <v>5177</v>
      </c>
      <c r="D4179" s="113">
        <f>IF(Table10[[#This Row],[Current Age]]&gt;19,"Men's",IF(E4179&gt;15,"U19",IF(E4179&gt;13,"U15",IF(E4179&gt;11,"U13",IF(E4179&gt;0,"U11",0)))))</f>
        <v>0</v>
      </c>
      <c r="E4179" s="113">
        <f>IFERROR(IF(Table10[[#This Row],[Year]]&gt;0,$E$1-Table10[[#This Row],[Year]],0),"")</f>
        <v>0</v>
      </c>
    </row>
    <row r="4180" spans="1:5">
      <c r="A4180" s="18">
        <v>5178</v>
      </c>
      <c r="D4180" s="113">
        <f>IF(Table10[[#This Row],[Current Age]]&gt;19,"Men's",IF(E4180&gt;15,"U19",IF(E4180&gt;13,"U15",IF(E4180&gt;11,"U13",IF(E4180&gt;0,"U11",0)))))</f>
        <v>0</v>
      </c>
      <c r="E4180" s="113">
        <f>IFERROR(IF(Table10[[#This Row],[Year]]&gt;0,$E$1-Table10[[#This Row],[Year]],0),"")</f>
        <v>0</v>
      </c>
    </row>
    <row r="4181" spans="1:5">
      <c r="A4181" s="18">
        <v>5179</v>
      </c>
      <c r="D4181" s="113">
        <f>IF(Table10[[#This Row],[Current Age]]&gt;19,"Men's",IF(E4181&gt;15,"U19",IF(E4181&gt;13,"U15",IF(E4181&gt;11,"U13",IF(E4181&gt;0,"U11",0)))))</f>
        <v>0</v>
      </c>
      <c r="E4181" s="113">
        <f>IFERROR(IF(Table10[[#This Row],[Year]]&gt;0,$E$1-Table10[[#This Row],[Year]],0),"")</f>
        <v>0</v>
      </c>
    </row>
    <row r="4182" spans="1:5">
      <c r="A4182" s="18">
        <v>5180</v>
      </c>
      <c r="D4182" s="113">
        <f>IF(Table10[[#This Row],[Current Age]]&gt;19,"Men's",IF(E4182&gt;15,"U19",IF(E4182&gt;13,"U15",IF(E4182&gt;11,"U13",IF(E4182&gt;0,"U11",0)))))</f>
        <v>0</v>
      </c>
      <c r="E4182" s="113">
        <f>IFERROR(IF(Table10[[#This Row],[Year]]&gt;0,$E$1-Table10[[#This Row],[Year]],0),"")</f>
        <v>0</v>
      </c>
    </row>
    <row r="4183" spans="1:5">
      <c r="A4183" s="18">
        <v>5181</v>
      </c>
      <c r="D4183" s="113">
        <f>IF(Table10[[#This Row],[Current Age]]&gt;19,"Men's",IF(E4183&gt;15,"U19",IF(E4183&gt;13,"U15",IF(E4183&gt;11,"U13",IF(E4183&gt;0,"U11",0)))))</f>
        <v>0</v>
      </c>
      <c r="E4183" s="113">
        <f>IFERROR(IF(Table10[[#This Row],[Year]]&gt;0,$E$1-Table10[[#This Row],[Year]],0),"")</f>
        <v>0</v>
      </c>
    </row>
    <row r="4184" spans="1:5">
      <c r="A4184" s="18">
        <v>5182</v>
      </c>
      <c r="D4184" s="113">
        <f>IF(Table10[[#This Row],[Current Age]]&gt;19,"Men's",IF(E4184&gt;15,"U19",IF(E4184&gt;13,"U15",IF(E4184&gt;11,"U13",IF(E4184&gt;0,"U11",0)))))</f>
        <v>0</v>
      </c>
      <c r="E4184" s="113">
        <f>IFERROR(IF(Table10[[#This Row],[Year]]&gt;0,$E$1-Table10[[#This Row],[Year]],0),"")</f>
        <v>0</v>
      </c>
    </row>
    <row r="4185" spans="1:5">
      <c r="A4185" s="18">
        <v>5183</v>
      </c>
      <c r="D4185" s="113">
        <f>IF(Table10[[#This Row],[Current Age]]&gt;19,"Men's",IF(E4185&gt;15,"U19",IF(E4185&gt;13,"U15",IF(E4185&gt;11,"U13",IF(E4185&gt;0,"U11",0)))))</f>
        <v>0</v>
      </c>
      <c r="E4185" s="113">
        <f>IFERROR(IF(Table10[[#This Row],[Year]]&gt;0,$E$1-Table10[[#This Row],[Year]],0),"")</f>
        <v>0</v>
      </c>
    </row>
    <row r="4186" spans="1:5">
      <c r="A4186" s="18">
        <v>5184</v>
      </c>
      <c r="D4186" s="113">
        <f>IF(Table10[[#This Row],[Current Age]]&gt;19,"Men's",IF(E4186&gt;15,"U19",IF(E4186&gt;13,"U15",IF(E4186&gt;11,"U13",IF(E4186&gt;0,"U11",0)))))</f>
        <v>0</v>
      </c>
      <c r="E4186" s="113">
        <f>IFERROR(IF(Table10[[#This Row],[Year]]&gt;0,$E$1-Table10[[#This Row],[Year]],0),"")</f>
        <v>0</v>
      </c>
    </row>
    <row r="4187" spans="1:5">
      <c r="A4187" s="18">
        <v>5185</v>
      </c>
      <c r="D4187" s="113">
        <f>IF(Table10[[#This Row],[Current Age]]&gt;19,"Men's",IF(E4187&gt;15,"U19",IF(E4187&gt;13,"U15",IF(E4187&gt;11,"U13",IF(E4187&gt;0,"U11",0)))))</f>
        <v>0</v>
      </c>
      <c r="E4187" s="113">
        <f>IFERROR(IF(Table10[[#This Row],[Year]]&gt;0,$E$1-Table10[[#This Row],[Year]],0),"")</f>
        <v>0</v>
      </c>
    </row>
    <row r="4188" spans="1:5">
      <c r="A4188" s="18">
        <v>5186</v>
      </c>
      <c r="D4188" s="113">
        <f>IF(Table10[[#This Row],[Current Age]]&gt;19,"Men's",IF(E4188&gt;15,"U19",IF(E4188&gt;13,"U15",IF(E4188&gt;11,"U13",IF(E4188&gt;0,"U11",0)))))</f>
        <v>0</v>
      </c>
      <c r="E4188" s="113">
        <f>IFERROR(IF(Table10[[#This Row],[Year]]&gt;0,$E$1-Table10[[#This Row],[Year]],0),"")</f>
        <v>0</v>
      </c>
    </row>
    <row r="4189" spans="1:5">
      <c r="A4189" s="18">
        <v>5187</v>
      </c>
      <c r="D4189" s="113">
        <f>IF(Table10[[#This Row],[Current Age]]&gt;19,"Men's",IF(E4189&gt;15,"U19",IF(E4189&gt;13,"U15",IF(E4189&gt;11,"U13",IF(E4189&gt;0,"U11",0)))))</f>
        <v>0</v>
      </c>
      <c r="E4189" s="113">
        <f>IFERROR(IF(Table10[[#This Row],[Year]]&gt;0,$E$1-Table10[[#This Row],[Year]],0),"")</f>
        <v>0</v>
      </c>
    </row>
    <row r="4190" spans="1:5">
      <c r="A4190" s="18">
        <v>5188</v>
      </c>
      <c r="D4190" s="113">
        <f>IF(Table10[[#This Row],[Current Age]]&gt;19,"Men's",IF(E4190&gt;15,"U19",IF(E4190&gt;13,"U15",IF(E4190&gt;11,"U13",IF(E4190&gt;0,"U11",0)))))</f>
        <v>0</v>
      </c>
      <c r="E4190" s="113">
        <f>IFERROR(IF(Table10[[#This Row],[Year]]&gt;0,$E$1-Table10[[#This Row],[Year]],0),"")</f>
        <v>0</v>
      </c>
    </row>
    <row r="4191" spans="1:5">
      <c r="A4191" s="18">
        <v>5189</v>
      </c>
      <c r="D4191" s="113">
        <f>IF(Table10[[#This Row],[Current Age]]&gt;19,"Men's",IF(E4191&gt;15,"U19",IF(E4191&gt;13,"U15",IF(E4191&gt;11,"U13",IF(E4191&gt;0,"U11",0)))))</f>
        <v>0</v>
      </c>
      <c r="E4191" s="113">
        <f>IFERROR(IF(Table10[[#This Row],[Year]]&gt;0,$E$1-Table10[[#This Row],[Year]],0),"")</f>
        <v>0</v>
      </c>
    </row>
    <row r="4192" spans="1:5">
      <c r="A4192" s="18">
        <v>5190</v>
      </c>
      <c r="D4192" s="113">
        <f>IF(Table10[[#This Row],[Current Age]]&gt;19,"Men's",IF(E4192&gt;15,"U19",IF(E4192&gt;13,"U15",IF(E4192&gt;11,"U13",IF(E4192&gt;0,"U11",0)))))</f>
        <v>0</v>
      </c>
      <c r="E4192" s="113">
        <f>IFERROR(IF(Table10[[#This Row],[Year]]&gt;0,$E$1-Table10[[#This Row],[Year]],0),"")</f>
        <v>0</v>
      </c>
    </row>
    <row r="4193" spans="1:5">
      <c r="A4193" s="18">
        <v>5191</v>
      </c>
      <c r="D4193" s="113">
        <f>IF(Table10[[#This Row],[Current Age]]&gt;19,"Men's",IF(E4193&gt;15,"U19",IF(E4193&gt;13,"U15",IF(E4193&gt;11,"U13",IF(E4193&gt;0,"U11",0)))))</f>
        <v>0</v>
      </c>
      <c r="E4193" s="113">
        <f>IFERROR(IF(Table10[[#This Row],[Year]]&gt;0,$E$1-Table10[[#This Row],[Year]],0),"")</f>
        <v>0</v>
      </c>
    </row>
    <row r="4194" spans="1:5">
      <c r="A4194" s="18">
        <v>5192</v>
      </c>
      <c r="D4194" s="113">
        <f>IF(Table10[[#This Row],[Current Age]]&gt;19,"Men's",IF(E4194&gt;15,"U19",IF(E4194&gt;13,"U15",IF(E4194&gt;11,"U13",IF(E4194&gt;0,"U11",0)))))</f>
        <v>0</v>
      </c>
      <c r="E4194" s="113">
        <f>IFERROR(IF(Table10[[#This Row],[Year]]&gt;0,$E$1-Table10[[#This Row],[Year]],0),"")</f>
        <v>0</v>
      </c>
    </row>
    <row r="4195" spans="1:5">
      <c r="A4195" s="18">
        <v>5193</v>
      </c>
      <c r="D4195" s="113">
        <f>IF(Table10[[#This Row],[Current Age]]&gt;19,"Men's",IF(E4195&gt;15,"U19",IF(E4195&gt;13,"U15",IF(E4195&gt;11,"U13",IF(E4195&gt;0,"U11",0)))))</f>
        <v>0</v>
      </c>
      <c r="E4195" s="113">
        <f>IFERROR(IF(Table10[[#This Row],[Year]]&gt;0,$E$1-Table10[[#This Row],[Year]],0),"")</f>
        <v>0</v>
      </c>
    </row>
    <row r="4196" spans="1:5">
      <c r="A4196" s="18">
        <v>5194</v>
      </c>
      <c r="D4196" s="113">
        <f>IF(Table10[[#This Row],[Current Age]]&gt;19,"Men's",IF(E4196&gt;15,"U19",IF(E4196&gt;13,"U15",IF(E4196&gt;11,"U13",IF(E4196&gt;0,"U11",0)))))</f>
        <v>0</v>
      </c>
      <c r="E4196" s="113">
        <f>IFERROR(IF(Table10[[#This Row],[Year]]&gt;0,$E$1-Table10[[#This Row],[Year]],0),"")</f>
        <v>0</v>
      </c>
    </row>
    <row r="4197" spans="1:5">
      <c r="A4197" s="18">
        <v>5195</v>
      </c>
      <c r="D4197" s="113">
        <f>IF(Table10[[#This Row],[Current Age]]&gt;19,"Men's",IF(E4197&gt;15,"U19",IF(E4197&gt;13,"U15",IF(E4197&gt;11,"U13",IF(E4197&gt;0,"U11",0)))))</f>
        <v>0</v>
      </c>
      <c r="E4197" s="113">
        <f>IFERROR(IF(Table10[[#This Row],[Year]]&gt;0,$E$1-Table10[[#This Row],[Year]],0),"")</f>
        <v>0</v>
      </c>
    </row>
    <row r="4198" spans="1:5">
      <c r="A4198" s="18">
        <v>5196</v>
      </c>
      <c r="D4198" s="113">
        <f>IF(Table10[[#This Row],[Current Age]]&gt;19,"Men's",IF(E4198&gt;15,"U19",IF(E4198&gt;13,"U15",IF(E4198&gt;11,"U13",IF(E4198&gt;0,"U11",0)))))</f>
        <v>0</v>
      </c>
      <c r="E4198" s="113">
        <f>IFERROR(IF(Table10[[#This Row],[Year]]&gt;0,$E$1-Table10[[#This Row],[Year]],0),"")</f>
        <v>0</v>
      </c>
    </row>
    <row r="4199" spans="1:5">
      <c r="A4199" s="18">
        <v>5197</v>
      </c>
      <c r="D4199" s="113">
        <f>IF(Table10[[#This Row],[Current Age]]&gt;19,"Men's",IF(E4199&gt;15,"U19",IF(E4199&gt;13,"U15",IF(E4199&gt;11,"U13",IF(E4199&gt;0,"U11",0)))))</f>
        <v>0</v>
      </c>
      <c r="E4199" s="113">
        <f>IFERROR(IF(Table10[[#This Row],[Year]]&gt;0,$E$1-Table10[[#This Row],[Year]],0),"")</f>
        <v>0</v>
      </c>
    </row>
    <row r="4200" spans="1:5">
      <c r="A4200" s="18">
        <v>5198</v>
      </c>
      <c r="D4200" s="113">
        <f>IF(Table10[[#This Row],[Current Age]]&gt;19,"Men's",IF(E4200&gt;15,"U19",IF(E4200&gt;13,"U15",IF(E4200&gt;11,"U13",IF(E4200&gt;0,"U11",0)))))</f>
        <v>0</v>
      </c>
      <c r="E4200" s="113">
        <f>IFERROR(IF(Table10[[#This Row],[Year]]&gt;0,$E$1-Table10[[#This Row],[Year]],0),"")</f>
        <v>0</v>
      </c>
    </row>
    <row r="4201" spans="1:5">
      <c r="A4201" s="18">
        <v>5199</v>
      </c>
      <c r="D4201" s="113">
        <f>IF(Table10[[#This Row],[Current Age]]&gt;19,"Men's",IF(E4201&gt;15,"U19",IF(E4201&gt;13,"U15",IF(E4201&gt;11,"U13",IF(E4201&gt;0,"U11",0)))))</f>
        <v>0</v>
      </c>
      <c r="E4201" s="113">
        <f>IFERROR(IF(Table10[[#This Row],[Year]]&gt;0,$E$1-Table10[[#This Row],[Year]],0),"")</f>
        <v>0</v>
      </c>
    </row>
    <row r="4202" spans="1:5">
      <c r="A4202" s="18">
        <v>5200</v>
      </c>
      <c r="D4202" s="113">
        <f>IF(Table10[[#This Row],[Current Age]]&gt;19,"Men's",IF(E4202&gt;15,"U19",IF(E4202&gt;13,"U15",IF(E4202&gt;11,"U13",IF(E4202&gt;0,"U11",0)))))</f>
        <v>0</v>
      </c>
      <c r="E4202" s="113">
        <f>IFERROR(IF(Table10[[#This Row],[Year]]&gt;0,$E$1-Table10[[#This Row],[Year]],0),"")</f>
        <v>0</v>
      </c>
    </row>
    <row r="4203" spans="1:5">
      <c r="A4203" s="18">
        <v>5201</v>
      </c>
      <c r="D4203" s="113">
        <f>IF(Table10[[#This Row],[Current Age]]&gt;19,"Men's",IF(E4203&gt;15,"U19",IF(E4203&gt;13,"U15",IF(E4203&gt;11,"U13",IF(E4203&gt;0,"U11",0)))))</f>
        <v>0</v>
      </c>
      <c r="E4203" s="113">
        <f>IFERROR(IF(Table10[[#This Row],[Year]]&gt;0,$E$1-Table10[[#This Row],[Year]],0),"")</f>
        <v>0</v>
      </c>
    </row>
    <row r="4204" spans="1:5">
      <c r="A4204" s="18">
        <v>5202</v>
      </c>
      <c r="D4204" s="113">
        <f>IF(Table10[[#This Row],[Current Age]]&gt;19,"Men's",IF(E4204&gt;15,"U19",IF(E4204&gt;13,"U15",IF(E4204&gt;11,"U13",IF(E4204&gt;0,"U11",0)))))</f>
        <v>0</v>
      </c>
      <c r="E4204" s="113">
        <f>IFERROR(IF(Table10[[#This Row],[Year]]&gt;0,$E$1-Table10[[#This Row],[Year]],0),"")</f>
        <v>0</v>
      </c>
    </row>
    <row r="4205" spans="1:5">
      <c r="A4205" s="18">
        <v>5203</v>
      </c>
      <c r="D4205" s="113">
        <f>IF(Table10[[#This Row],[Current Age]]&gt;19,"Men's",IF(E4205&gt;15,"U19",IF(E4205&gt;13,"U15",IF(E4205&gt;11,"U13",IF(E4205&gt;0,"U11",0)))))</f>
        <v>0</v>
      </c>
      <c r="E4205" s="113">
        <f>IFERROR(IF(Table10[[#This Row],[Year]]&gt;0,$E$1-Table10[[#This Row],[Year]],0),"")</f>
        <v>0</v>
      </c>
    </row>
    <row r="4206" spans="1:5">
      <c r="A4206" s="18">
        <v>5204</v>
      </c>
      <c r="D4206" s="113">
        <f>IF(Table10[[#This Row],[Current Age]]&gt;19,"Men's",IF(E4206&gt;15,"U19",IF(E4206&gt;13,"U15",IF(E4206&gt;11,"U13",IF(E4206&gt;0,"U11",0)))))</f>
        <v>0</v>
      </c>
      <c r="E4206" s="113">
        <f>IFERROR(IF(Table10[[#This Row],[Year]]&gt;0,$E$1-Table10[[#This Row],[Year]],0),"")</f>
        <v>0</v>
      </c>
    </row>
    <row r="4207" spans="1:5">
      <c r="A4207" s="18">
        <v>5205</v>
      </c>
      <c r="D4207" s="113">
        <f>IF(Table10[[#This Row],[Current Age]]&gt;19,"Men's",IF(E4207&gt;15,"U19",IF(E4207&gt;13,"U15",IF(E4207&gt;11,"U13",IF(E4207&gt;0,"U11",0)))))</f>
        <v>0</v>
      </c>
      <c r="E4207" s="113">
        <f>IFERROR(IF(Table10[[#This Row],[Year]]&gt;0,$E$1-Table10[[#This Row],[Year]],0),"")</f>
        <v>0</v>
      </c>
    </row>
    <row r="4208" spans="1:5">
      <c r="A4208" s="18">
        <v>5206</v>
      </c>
      <c r="D4208" s="113">
        <f>IF(Table10[[#This Row],[Current Age]]&gt;19,"Men's",IF(E4208&gt;15,"U19",IF(E4208&gt;13,"U15",IF(E4208&gt;11,"U13",IF(E4208&gt;0,"U11",0)))))</f>
        <v>0</v>
      </c>
      <c r="E4208" s="113">
        <f>IFERROR(IF(Table10[[#This Row],[Year]]&gt;0,$E$1-Table10[[#This Row],[Year]],0),"")</f>
        <v>0</v>
      </c>
    </row>
    <row r="4209" spans="1:5">
      <c r="A4209" s="18">
        <v>5207</v>
      </c>
      <c r="D4209" s="113">
        <f>IF(Table10[[#This Row],[Current Age]]&gt;19,"Men's",IF(E4209&gt;15,"U19",IF(E4209&gt;13,"U15",IF(E4209&gt;11,"U13",IF(E4209&gt;0,"U11",0)))))</f>
        <v>0</v>
      </c>
      <c r="E4209" s="113">
        <f>IFERROR(IF(Table10[[#This Row],[Year]]&gt;0,$E$1-Table10[[#This Row],[Year]],0),"")</f>
        <v>0</v>
      </c>
    </row>
    <row r="4210" spans="1:5">
      <c r="A4210" s="18">
        <v>5208</v>
      </c>
      <c r="D4210" s="113">
        <f>IF(Table10[[#This Row],[Current Age]]&gt;19,"Men's",IF(E4210&gt;15,"U19",IF(E4210&gt;13,"U15",IF(E4210&gt;11,"U13",IF(E4210&gt;0,"U11",0)))))</f>
        <v>0</v>
      </c>
      <c r="E4210" s="113">
        <f>IFERROR(IF(Table10[[#This Row],[Year]]&gt;0,$E$1-Table10[[#This Row],[Year]],0),"")</f>
        <v>0</v>
      </c>
    </row>
    <row r="4211" spans="1:5">
      <c r="A4211" s="18">
        <v>5209</v>
      </c>
      <c r="D4211" s="113">
        <f>IF(Table10[[#This Row],[Current Age]]&gt;19,"Men's",IF(E4211&gt;15,"U19",IF(E4211&gt;13,"U15",IF(E4211&gt;11,"U13",IF(E4211&gt;0,"U11",0)))))</f>
        <v>0</v>
      </c>
      <c r="E4211" s="113">
        <f>IFERROR(IF(Table10[[#This Row],[Year]]&gt;0,$E$1-Table10[[#This Row],[Year]],0),"")</f>
        <v>0</v>
      </c>
    </row>
    <row r="4212" spans="1:5">
      <c r="A4212" s="18">
        <v>5210</v>
      </c>
      <c r="D4212" s="113">
        <f>IF(Table10[[#This Row],[Current Age]]&gt;19,"Men's",IF(E4212&gt;15,"U19",IF(E4212&gt;13,"U15",IF(E4212&gt;11,"U13",IF(E4212&gt;0,"U11",0)))))</f>
        <v>0</v>
      </c>
      <c r="E4212" s="113">
        <f>IFERROR(IF(Table10[[#This Row],[Year]]&gt;0,$E$1-Table10[[#This Row],[Year]],0),"")</f>
        <v>0</v>
      </c>
    </row>
    <row r="4213" spans="1:5">
      <c r="A4213" s="18">
        <v>5211</v>
      </c>
      <c r="D4213" s="113">
        <f>IF(Table10[[#This Row],[Current Age]]&gt;19,"Men's",IF(E4213&gt;15,"U19",IF(E4213&gt;13,"U15",IF(E4213&gt;11,"U13",IF(E4213&gt;0,"U11",0)))))</f>
        <v>0</v>
      </c>
      <c r="E4213" s="113">
        <f>IFERROR(IF(Table10[[#This Row],[Year]]&gt;0,$E$1-Table10[[#This Row],[Year]],0),"")</f>
        <v>0</v>
      </c>
    </row>
    <row r="4214" spans="1:5">
      <c r="A4214" s="18">
        <v>5212</v>
      </c>
      <c r="D4214" s="113">
        <f>IF(Table10[[#This Row],[Current Age]]&gt;19,"Men's",IF(E4214&gt;15,"U19",IF(E4214&gt;13,"U15",IF(E4214&gt;11,"U13",IF(E4214&gt;0,"U11",0)))))</f>
        <v>0</v>
      </c>
      <c r="E4214" s="113">
        <f>IFERROR(IF(Table10[[#This Row],[Year]]&gt;0,$E$1-Table10[[#This Row],[Year]],0),"")</f>
        <v>0</v>
      </c>
    </row>
    <row r="4215" spans="1:5">
      <c r="A4215" s="18">
        <v>5213</v>
      </c>
      <c r="D4215" s="113">
        <f>IF(Table10[[#This Row],[Current Age]]&gt;19,"Men's",IF(E4215&gt;15,"U19",IF(E4215&gt;13,"U15",IF(E4215&gt;11,"U13",IF(E4215&gt;0,"U11",0)))))</f>
        <v>0</v>
      </c>
      <c r="E4215" s="113">
        <f>IFERROR(IF(Table10[[#This Row],[Year]]&gt;0,$E$1-Table10[[#This Row],[Year]],0),"")</f>
        <v>0</v>
      </c>
    </row>
    <row r="4216" spans="1:5">
      <c r="A4216" s="18">
        <v>5214</v>
      </c>
      <c r="D4216" s="113">
        <f>IF(Table10[[#This Row],[Current Age]]&gt;19,"Men's",IF(E4216&gt;15,"U19",IF(E4216&gt;13,"U15",IF(E4216&gt;11,"U13",IF(E4216&gt;0,"U11",0)))))</f>
        <v>0</v>
      </c>
      <c r="E4216" s="113">
        <f>IFERROR(IF(Table10[[#This Row],[Year]]&gt;0,$E$1-Table10[[#This Row],[Year]],0),"")</f>
        <v>0</v>
      </c>
    </row>
    <row r="4217" spans="1:5">
      <c r="A4217" s="18">
        <v>5215</v>
      </c>
      <c r="D4217" s="113">
        <f>IF(Table10[[#This Row],[Current Age]]&gt;19,"Men's",IF(E4217&gt;15,"U19",IF(E4217&gt;13,"U15",IF(E4217&gt;11,"U13",IF(E4217&gt;0,"U11",0)))))</f>
        <v>0</v>
      </c>
      <c r="E4217" s="113">
        <f>IFERROR(IF(Table10[[#This Row],[Year]]&gt;0,$E$1-Table10[[#This Row],[Year]],0),"")</f>
        <v>0</v>
      </c>
    </row>
    <row r="4218" spans="1:5">
      <c r="A4218" s="18">
        <v>5216</v>
      </c>
      <c r="D4218" s="113">
        <f>IF(Table10[[#This Row],[Current Age]]&gt;19,"Men's",IF(E4218&gt;15,"U19",IF(E4218&gt;13,"U15",IF(E4218&gt;11,"U13",IF(E4218&gt;0,"U11",0)))))</f>
        <v>0</v>
      </c>
      <c r="E4218" s="113">
        <f>IFERROR(IF(Table10[[#This Row],[Year]]&gt;0,$E$1-Table10[[#This Row],[Year]],0),"")</f>
        <v>0</v>
      </c>
    </row>
    <row r="4219" spans="1:5">
      <c r="A4219" s="18">
        <v>5217</v>
      </c>
      <c r="D4219" s="113">
        <f>IF(Table10[[#This Row],[Current Age]]&gt;19,"Men's",IF(E4219&gt;15,"U19",IF(E4219&gt;13,"U15",IF(E4219&gt;11,"U13",IF(E4219&gt;0,"U11",0)))))</f>
        <v>0</v>
      </c>
      <c r="E4219" s="113">
        <f>IFERROR(IF(Table10[[#This Row],[Year]]&gt;0,$E$1-Table10[[#This Row],[Year]],0),"")</f>
        <v>0</v>
      </c>
    </row>
    <row r="4220" spans="1:5">
      <c r="A4220" s="18">
        <v>5218</v>
      </c>
      <c r="D4220" s="113">
        <f>IF(Table10[[#This Row],[Current Age]]&gt;19,"Men's",IF(E4220&gt;15,"U19",IF(E4220&gt;13,"U15",IF(E4220&gt;11,"U13",IF(E4220&gt;0,"U11",0)))))</f>
        <v>0</v>
      </c>
      <c r="E4220" s="113">
        <f>IFERROR(IF(Table10[[#This Row],[Year]]&gt;0,$E$1-Table10[[#This Row],[Year]],0),"")</f>
        <v>0</v>
      </c>
    </row>
    <row r="4221" spans="1:5">
      <c r="A4221" s="18">
        <v>5219</v>
      </c>
      <c r="D4221" s="113">
        <f>IF(Table10[[#This Row],[Current Age]]&gt;19,"Men's",IF(E4221&gt;15,"U19",IF(E4221&gt;13,"U15",IF(E4221&gt;11,"U13",IF(E4221&gt;0,"U11",0)))))</f>
        <v>0</v>
      </c>
      <c r="E4221" s="113">
        <f>IFERROR(IF(Table10[[#This Row],[Year]]&gt;0,$E$1-Table10[[#This Row],[Year]],0),"")</f>
        <v>0</v>
      </c>
    </row>
    <row r="4222" spans="1:5">
      <c r="A4222" s="18">
        <v>5220</v>
      </c>
      <c r="D4222" s="113">
        <f>IF(Table10[[#This Row],[Current Age]]&gt;19,"Men's",IF(E4222&gt;15,"U19",IF(E4222&gt;13,"U15",IF(E4222&gt;11,"U13",IF(E4222&gt;0,"U11",0)))))</f>
        <v>0</v>
      </c>
      <c r="E4222" s="113">
        <f>IFERROR(IF(Table10[[#This Row],[Year]]&gt;0,$E$1-Table10[[#This Row],[Year]],0),"")</f>
        <v>0</v>
      </c>
    </row>
    <row r="4223" spans="1:5">
      <c r="A4223" s="18">
        <v>5221</v>
      </c>
      <c r="D4223" s="113">
        <f>IF(Table10[[#This Row],[Current Age]]&gt;19,"Men's",IF(E4223&gt;15,"U19",IF(E4223&gt;13,"U15",IF(E4223&gt;11,"U13",IF(E4223&gt;0,"U11",0)))))</f>
        <v>0</v>
      </c>
      <c r="E4223" s="113">
        <f>IFERROR(IF(Table10[[#This Row],[Year]]&gt;0,$E$1-Table10[[#This Row],[Year]],0),"")</f>
        <v>0</v>
      </c>
    </row>
    <row r="4224" spans="1:5">
      <c r="A4224" s="18">
        <v>5222</v>
      </c>
      <c r="D4224" s="113">
        <f>IF(Table10[[#This Row],[Current Age]]&gt;19,"Men's",IF(E4224&gt;15,"U19",IF(E4224&gt;13,"U15",IF(E4224&gt;11,"U13",IF(E4224&gt;0,"U11",0)))))</f>
        <v>0</v>
      </c>
      <c r="E4224" s="113">
        <f>IFERROR(IF(Table10[[#This Row],[Year]]&gt;0,$E$1-Table10[[#This Row],[Year]],0),"")</f>
        <v>0</v>
      </c>
    </row>
    <row r="4225" spans="1:5">
      <c r="A4225" s="18">
        <v>5223</v>
      </c>
      <c r="D4225" s="113">
        <f>IF(Table10[[#This Row],[Current Age]]&gt;19,"Men's",IF(E4225&gt;15,"U19",IF(E4225&gt;13,"U15",IF(E4225&gt;11,"U13",IF(E4225&gt;0,"U11",0)))))</f>
        <v>0</v>
      </c>
      <c r="E4225" s="113">
        <f>IFERROR(IF(Table10[[#This Row],[Year]]&gt;0,$E$1-Table10[[#This Row],[Year]],0),"")</f>
        <v>0</v>
      </c>
    </row>
    <row r="4226" spans="1:5">
      <c r="A4226" s="18">
        <v>5224</v>
      </c>
      <c r="D4226" s="113">
        <f>IF(Table10[[#This Row],[Current Age]]&gt;19,"Men's",IF(E4226&gt;15,"U19",IF(E4226&gt;13,"U15",IF(E4226&gt;11,"U13",IF(E4226&gt;0,"U11",0)))))</f>
        <v>0</v>
      </c>
      <c r="E4226" s="113">
        <f>IFERROR(IF(Table10[[#This Row],[Year]]&gt;0,$E$1-Table10[[#This Row],[Year]],0),"")</f>
        <v>0</v>
      </c>
    </row>
    <row r="4227" spans="1:5">
      <c r="A4227" s="18">
        <v>5225</v>
      </c>
      <c r="D4227" s="113">
        <f>IF(Table10[[#This Row],[Current Age]]&gt;19,"Men's",IF(E4227&gt;15,"U19",IF(E4227&gt;13,"U15",IF(E4227&gt;11,"U13",IF(E4227&gt;0,"U11",0)))))</f>
        <v>0</v>
      </c>
      <c r="E4227" s="113">
        <f>IFERROR(IF(Table10[[#This Row],[Year]]&gt;0,$E$1-Table10[[#This Row],[Year]],0),"")</f>
        <v>0</v>
      </c>
    </row>
    <row r="4228" spans="1:5">
      <c r="A4228" s="18">
        <v>5226</v>
      </c>
      <c r="D4228" s="113">
        <f>IF(Table10[[#This Row],[Current Age]]&gt;19,"Men's",IF(E4228&gt;15,"U19",IF(E4228&gt;13,"U15",IF(E4228&gt;11,"U13",IF(E4228&gt;0,"U11",0)))))</f>
        <v>0</v>
      </c>
      <c r="E4228" s="113">
        <f>IFERROR(IF(Table10[[#This Row],[Year]]&gt;0,$E$1-Table10[[#This Row],[Year]],0),"")</f>
        <v>0</v>
      </c>
    </row>
    <row r="4229" spans="1:5">
      <c r="A4229" s="18">
        <v>5227</v>
      </c>
      <c r="D4229" s="113">
        <f>IF(Table10[[#This Row],[Current Age]]&gt;19,"Men's",IF(E4229&gt;15,"U19",IF(E4229&gt;13,"U15",IF(E4229&gt;11,"U13",IF(E4229&gt;0,"U11",0)))))</f>
        <v>0</v>
      </c>
      <c r="E4229" s="113">
        <f>IFERROR(IF(Table10[[#This Row],[Year]]&gt;0,$E$1-Table10[[#This Row],[Year]],0),"")</f>
        <v>0</v>
      </c>
    </row>
    <row r="4230" spans="1:5">
      <c r="A4230" s="18">
        <v>5228</v>
      </c>
      <c r="D4230" s="113">
        <f>IF(Table10[[#This Row],[Current Age]]&gt;19,"Men's",IF(E4230&gt;15,"U19",IF(E4230&gt;13,"U15",IF(E4230&gt;11,"U13",IF(E4230&gt;0,"U11",0)))))</f>
        <v>0</v>
      </c>
      <c r="E4230" s="113">
        <f>IFERROR(IF(Table10[[#This Row],[Year]]&gt;0,$E$1-Table10[[#This Row],[Year]],0),"")</f>
        <v>0</v>
      </c>
    </row>
    <row r="4231" spans="1:5">
      <c r="A4231" s="18">
        <v>5229</v>
      </c>
      <c r="D4231" s="113">
        <f>IF(Table10[[#This Row],[Current Age]]&gt;19,"Men's",IF(E4231&gt;15,"U19",IF(E4231&gt;13,"U15",IF(E4231&gt;11,"U13",IF(E4231&gt;0,"U11",0)))))</f>
        <v>0</v>
      </c>
      <c r="E4231" s="113">
        <f>IFERROR(IF(Table10[[#This Row],[Year]]&gt;0,$E$1-Table10[[#This Row],[Year]],0),"")</f>
        <v>0</v>
      </c>
    </row>
    <row r="4232" spans="1:5">
      <c r="A4232" s="18">
        <v>5230</v>
      </c>
      <c r="D4232" s="113">
        <f>IF(Table10[[#This Row],[Current Age]]&gt;19,"Men's",IF(E4232&gt;15,"U19",IF(E4232&gt;13,"U15",IF(E4232&gt;11,"U13",IF(E4232&gt;0,"U11",0)))))</f>
        <v>0</v>
      </c>
      <c r="E4232" s="113">
        <f>IFERROR(IF(Table10[[#This Row],[Year]]&gt;0,$E$1-Table10[[#This Row],[Year]],0),"")</f>
        <v>0</v>
      </c>
    </row>
    <row r="4233" spans="1:5">
      <c r="A4233" s="18">
        <v>5231</v>
      </c>
      <c r="D4233" s="113">
        <f>IF(Table10[[#This Row],[Current Age]]&gt;19,"Men's",IF(E4233&gt;15,"U19",IF(E4233&gt;13,"U15",IF(E4233&gt;11,"U13",IF(E4233&gt;0,"U11",0)))))</f>
        <v>0</v>
      </c>
      <c r="E4233" s="113">
        <f>IFERROR(IF(Table10[[#This Row],[Year]]&gt;0,$E$1-Table10[[#This Row],[Year]],0),"")</f>
        <v>0</v>
      </c>
    </row>
    <row r="4234" spans="1:5">
      <c r="A4234" s="18">
        <v>5232</v>
      </c>
      <c r="D4234" s="113">
        <f>IF(Table10[[#This Row],[Current Age]]&gt;19,"Men's",IF(E4234&gt;15,"U19",IF(E4234&gt;13,"U15",IF(E4234&gt;11,"U13",IF(E4234&gt;0,"U11",0)))))</f>
        <v>0</v>
      </c>
      <c r="E4234" s="113">
        <f>IFERROR(IF(Table10[[#This Row],[Year]]&gt;0,$E$1-Table10[[#This Row],[Year]],0),"")</f>
        <v>0</v>
      </c>
    </row>
    <row r="4235" spans="1:5">
      <c r="A4235" s="18">
        <v>5233</v>
      </c>
      <c r="D4235" s="113">
        <f>IF(Table10[[#This Row],[Current Age]]&gt;19,"Men's",IF(E4235&gt;15,"U19",IF(E4235&gt;13,"U15",IF(E4235&gt;11,"U13",IF(E4235&gt;0,"U11",0)))))</f>
        <v>0</v>
      </c>
      <c r="E4235" s="113">
        <f>IFERROR(IF(Table10[[#This Row],[Year]]&gt;0,$E$1-Table10[[#This Row],[Year]],0),"")</f>
        <v>0</v>
      </c>
    </row>
    <row r="4236" spans="1:5">
      <c r="A4236" s="18">
        <v>5234</v>
      </c>
      <c r="D4236" s="113">
        <f>IF(Table10[[#This Row],[Current Age]]&gt;19,"Men's",IF(E4236&gt;15,"U19",IF(E4236&gt;13,"U15",IF(E4236&gt;11,"U13",IF(E4236&gt;0,"U11",0)))))</f>
        <v>0</v>
      </c>
      <c r="E4236" s="113">
        <f>IFERROR(IF(Table10[[#This Row],[Year]]&gt;0,$E$1-Table10[[#This Row],[Year]],0),"")</f>
        <v>0</v>
      </c>
    </row>
    <row r="4237" spans="1:5">
      <c r="A4237" s="18">
        <v>5235</v>
      </c>
      <c r="D4237" s="113">
        <f>IF(Table10[[#This Row],[Current Age]]&gt;19,"Men's",IF(E4237&gt;15,"U19",IF(E4237&gt;13,"U15",IF(E4237&gt;11,"U13",IF(E4237&gt;0,"U11",0)))))</f>
        <v>0</v>
      </c>
      <c r="E4237" s="113">
        <f>IFERROR(IF(Table10[[#This Row],[Year]]&gt;0,$E$1-Table10[[#This Row],[Year]],0),"")</f>
        <v>0</v>
      </c>
    </row>
    <row r="4238" spans="1:5">
      <c r="A4238" s="18">
        <v>5236</v>
      </c>
      <c r="D4238" s="113">
        <f>IF(Table10[[#This Row],[Current Age]]&gt;19,"Men's",IF(E4238&gt;15,"U19",IF(E4238&gt;13,"U15",IF(E4238&gt;11,"U13",IF(E4238&gt;0,"U11",0)))))</f>
        <v>0</v>
      </c>
      <c r="E4238" s="113">
        <f>IFERROR(IF(Table10[[#This Row],[Year]]&gt;0,$E$1-Table10[[#This Row],[Year]],0),"")</f>
        <v>0</v>
      </c>
    </row>
    <row r="4239" spans="1:5">
      <c r="A4239" s="18">
        <v>5237</v>
      </c>
      <c r="D4239" s="113">
        <f>IF(Table10[[#This Row],[Current Age]]&gt;19,"Men's",IF(E4239&gt;15,"U19",IF(E4239&gt;13,"U15",IF(E4239&gt;11,"U13",IF(E4239&gt;0,"U11",0)))))</f>
        <v>0</v>
      </c>
      <c r="E4239" s="113">
        <f>IFERROR(IF(Table10[[#This Row],[Year]]&gt;0,$E$1-Table10[[#This Row],[Year]],0),"")</f>
        <v>0</v>
      </c>
    </row>
    <row r="4240" spans="1:5">
      <c r="A4240" s="18">
        <v>5238</v>
      </c>
      <c r="D4240" s="113">
        <f>IF(Table10[[#This Row],[Current Age]]&gt;19,"Men's",IF(E4240&gt;15,"U19",IF(E4240&gt;13,"U15",IF(E4240&gt;11,"U13",IF(E4240&gt;0,"U11",0)))))</f>
        <v>0</v>
      </c>
      <c r="E4240" s="113">
        <f>IFERROR(IF(Table10[[#This Row],[Year]]&gt;0,$E$1-Table10[[#This Row],[Year]],0),"")</f>
        <v>0</v>
      </c>
    </row>
    <row r="4241" spans="1:5">
      <c r="A4241" s="18">
        <v>5239</v>
      </c>
      <c r="D4241" s="113">
        <f>IF(Table10[[#This Row],[Current Age]]&gt;19,"Men's",IF(E4241&gt;15,"U19",IF(E4241&gt;13,"U15",IF(E4241&gt;11,"U13",IF(E4241&gt;0,"U11",0)))))</f>
        <v>0</v>
      </c>
      <c r="E4241" s="113">
        <f>IFERROR(IF(Table10[[#This Row],[Year]]&gt;0,$E$1-Table10[[#This Row],[Year]],0),"")</f>
        <v>0</v>
      </c>
    </row>
    <row r="4242" spans="1:5">
      <c r="A4242" s="18">
        <v>5240</v>
      </c>
      <c r="D4242" s="113">
        <f>IF(Table10[[#This Row],[Current Age]]&gt;19,"Men's",IF(E4242&gt;15,"U19",IF(E4242&gt;13,"U15",IF(E4242&gt;11,"U13",IF(E4242&gt;0,"U11",0)))))</f>
        <v>0</v>
      </c>
      <c r="E4242" s="113">
        <f>IFERROR(IF(Table10[[#This Row],[Year]]&gt;0,$E$1-Table10[[#This Row],[Year]],0),"")</f>
        <v>0</v>
      </c>
    </row>
    <row r="4243" spans="1:5">
      <c r="A4243" s="18">
        <v>5241</v>
      </c>
      <c r="D4243" s="113">
        <f>IF(Table10[[#This Row],[Current Age]]&gt;19,"Men's",IF(E4243&gt;15,"U19",IF(E4243&gt;13,"U15",IF(E4243&gt;11,"U13",IF(E4243&gt;0,"U11",0)))))</f>
        <v>0</v>
      </c>
      <c r="E4243" s="113">
        <f>IFERROR(IF(Table10[[#This Row],[Year]]&gt;0,$E$1-Table10[[#This Row],[Year]],0),"")</f>
        <v>0</v>
      </c>
    </row>
    <row r="4244" spans="1:5">
      <c r="A4244" s="18">
        <v>5242</v>
      </c>
      <c r="D4244" s="113">
        <f>IF(Table10[[#This Row],[Current Age]]&gt;19,"Men's",IF(E4244&gt;15,"U19",IF(E4244&gt;13,"U15",IF(E4244&gt;11,"U13",IF(E4244&gt;0,"U11",0)))))</f>
        <v>0</v>
      </c>
      <c r="E4244" s="113">
        <f>IFERROR(IF(Table10[[#This Row],[Year]]&gt;0,$E$1-Table10[[#This Row],[Year]],0),"")</f>
        <v>0</v>
      </c>
    </row>
    <row r="4245" spans="1:5">
      <c r="A4245" s="18">
        <v>5243</v>
      </c>
      <c r="D4245" s="113">
        <f>IF(Table10[[#This Row],[Current Age]]&gt;19,"Men's",IF(E4245&gt;15,"U19",IF(E4245&gt;13,"U15",IF(E4245&gt;11,"U13",IF(E4245&gt;0,"U11",0)))))</f>
        <v>0</v>
      </c>
      <c r="E4245" s="113">
        <f>IFERROR(IF(Table10[[#This Row],[Year]]&gt;0,$E$1-Table10[[#This Row],[Year]],0),"")</f>
        <v>0</v>
      </c>
    </row>
    <row r="4246" spans="1:5">
      <c r="A4246" s="18">
        <v>5244</v>
      </c>
      <c r="D4246" s="113">
        <f>IF(Table10[[#This Row],[Current Age]]&gt;19,"Men's",IF(E4246&gt;15,"U19",IF(E4246&gt;13,"U15",IF(E4246&gt;11,"U13",IF(E4246&gt;0,"U11",0)))))</f>
        <v>0</v>
      </c>
      <c r="E4246" s="113">
        <f>IFERROR(IF(Table10[[#This Row],[Year]]&gt;0,$E$1-Table10[[#This Row],[Year]],0),"")</f>
        <v>0</v>
      </c>
    </row>
    <row r="4247" spans="1:5">
      <c r="A4247" s="18">
        <v>5245</v>
      </c>
      <c r="D4247" s="113">
        <f>IF(Table10[[#This Row],[Current Age]]&gt;19,"Men's",IF(E4247&gt;15,"U19",IF(E4247&gt;13,"U15",IF(E4247&gt;11,"U13",IF(E4247&gt;0,"U11",0)))))</f>
        <v>0</v>
      </c>
      <c r="E4247" s="113">
        <f>IFERROR(IF(Table10[[#This Row],[Year]]&gt;0,$E$1-Table10[[#This Row],[Year]],0),"")</f>
        <v>0</v>
      </c>
    </row>
    <row r="4248" spans="1:5">
      <c r="A4248" s="18">
        <v>5246</v>
      </c>
      <c r="D4248" s="113">
        <f>IF(Table10[[#This Row],[Current Age]]&gt;19,"Men's",IF(E4248&gt;15,"U19",IF(E4248&gt;13,"U15",IF(E4248&gt;11,"U13",IF(E4248&gt;0,"U11",0)))))</f>
        <v>0</v>
      </c>
      <c r="E4248" s="113">
        <f>IFERROR(IF(Table10[[#This Row],[Year]]&gt;0,$E$1-Table10[[#This Row],[Year]],0),"")</f>
        <v>0</v>
      </c>
    </row>
    <row r="4249" spans="1:5">
      <c r="A4249" s="18">
        <v>5247</v>
      </c>
      <c r="D4249" s="113">
        <f>IF(Table10[[#This Row],[Current Age]]&gt;19,"Men's",IF(E4249&gt;15,"U19",IF(E4249&gt;13,"U15",IF(E4249&gt;11,"U13",IF(E4249&gt;0,"U11",0)))))</f>
        <v>0</v>
      </c>
      <c r="E4249" s="113">
        <f>IFERROR(IF(Table10[[#This Row],[Year]]&gt;0,$E$1-Table10[[#This Row],[Year]],0),"")</f>
        <v>0</v>
      </c>
    </row>
    <row r="4250" spans="1:5">
      <c r="A4250" s="18">
        <v>5248</v>
      </c>
      <c r="D4250" s="113">
        <f>IF(Table10[[#This Row],[Current Age]]&gt;19,"Men's",IF(E4250&gt;15,"U19",IF(E4250&gt;13,"U15",IF(E4250&gt;11,"U13",IF(E4250&gt;0,"U11",0)))))</f>
        <v>0</v>
      </c>
      <c r="E4250" s="113">
        <f>IFERROR(IF(Table10[[#This Row],[Year]]&gt;0,$E$1-Table10[[#This Row],[Year]],0),"")</f>
        <v>0</v>
      </c>
    </row>
    <row r="4251" spans="1:5">
      <c r="A4251" s="18">
        <v>5249</v>
      </c>
      <c r="D4251" s="113">
        <f>IF(Table10[[#This Row],[Current Age]]&gt;19,"Men's",IF(E4251&gt;15,"U19",IF(E4251&gt;13,"U15",IF(E4251&gt;11,"U13",IF(E4251&gt;0,"U11",0)))))</f>
        <v>0</v>
      </c>
      <c r="E4251" s="113">
        <f>IFERROR(IF(Table10[[#This Row],[Year]]&gt;0,$E$1-Table10[[#This Row],[Year]],0),"")</f>
        <v>0</v>
      </c>
    </row>
    <row r="4252" spans="1:5">
      <c r="A4252" s="18">
        <v>5250</v>
      </c>
      <c r="D4252" s="113">
        <f>IF(Table10[[#This Row],[Current Age]]&gt;19,"Men's",IF(E4252&gt;15,"U19",IF(E4252&gt;13,"U15",IF(E4252&gt;11,"U13",IF(E4252&gt;0,"U11",0)))))</f>
        <v>0</v>
      </c>
      <c r="E4252" s="113">
        <f>IFERROR(IF(Table10[[#This Row],[Year]]&gt;0,$E$1-Table10[[#This Row],[Year]],0),"")</f>
        <v>0</v>
      </c>
    </row>
    <row r="4253" spans="1:5">
      <c r="A4253" s="18">
        <v>5251</v>
      </c>
      <c r="D4253" s="113">
        <f>IF(Table10[[#This Row],[Current Age]]&gt;19,"Men's",IF(E4253&gt;15,"U19",IF(E4253&gt;13,"U15",IF(E4253&gt;11,"U13",IF(E4253&gt;0,"U11",0)))))</f>
        <v>0</v>
      </c>
      <c r="E4253" s="113">
        <f>IFERROR(IF(Table10[[#This Row],[Year]]&gt;0,$E$1-Table10[[#This Row],[Year]],0),"")</f>
        <v>0</v>
      </c>
    </row>
    <row r="4254" spans="1:5">
      <c r="A4254" s="18">
        <v>5252</v>
      </c>
      <c r="D4254" s="113">
        <f>IF(Table10[[#This Row],[Current Age]]&gt;19,"Men's",IF(E4254&gt;15,"U19",IF(E4254&gt;13,"U15",IF(E4254&gt;11,"U13",IF(E4254&gt;0,"U11",0)))))</f>
        <v>0</v>
      </c>
      <c r="E4254" s="113">
        <f>IFERROR(IF(Table10[[#This Row],[Year]]&gt;0,$E$1-Table10[[#This Row],[Year]],0),"")</f>
        <v>0</v>
      </c>
    </row>
    <row r="4255" spans="1:5">
      <c r="A4255" s="18">
        <v>5253</v>
      </c>
      <c r="D4255" s="113">
        <f>IF(Table10[[#This Row],[Current Age]]&gt;19,"Men's",IF(E4255&gt;15,"U19",IF(E4255&gt;13,"U15",IF(E4255&gt;11,"U13",IF(E4255&gt;0,"U11",0)))))</f>
        <v>0</v>
      </c>
      <c r="E4255" s="113">
        <f>IFERROR(IF(Table10[[#This Row],[Year]]&gt;0,$E$1-Table10[[#This Row],[Year]],0),"")</f>
        <v>0</v>
      </c>
    </row>
    <row r="4256" spans="1:5">
      <c r="A4256" s="18">
        <v>5254</v>
      </c>
      <c r="D4256" s="113">
        <f>IF(Table10[[#This Row],[Current Age]]&gt;19,"Men's",IF(E4256&gt;15,"U19",IF(E4256&gt;13,"U15",IF(E4256&gt;11,"U13",IF(E4256&gt;0,"U11",0)))))</f>
        <v>0</v>
      </c>
      <c r="E4256" s="113">
        <f>IFERROR(IF(Table10[[#This Row],[Year]]&gt;0,$E$1-Table10[[#This Row],[Year]],0),"")</f>
        <v>0</v>
      </c>
    </row>
    <row r="4257" spans="1:5">
      <c r="A4257" s="18">
        <v>5255</v>
      </c>
      <c r="D4257" s="113">
        <f>IF(Table10[[#This Row],[Current Age]]&gt;19,"Men's",IF(E4257&gt;15,"U19",IF(E4257&gt;13,"U15",IF(E4257&gt;11,"U13",IF(E4257&gt;0,"U11",0)))))</f>
        <v>0</v>
      </c>
      <c r="E4257" s="113">
        <f>IFERROR(IF(Table10[[#This Row],[Year]]&gt;0,$E$1-Table10[[#This Row],[Year]],0),"")</f>
        <v>0</v>
      </c>
    </row>
    <row r="4258" spans="1:5">
      <c r="A4258" s="18">
        <v>5256</v>
      </c>
      <c r="D4258" s="113">
        <f>IF(Table10[[#This Row],[Current Age]]&gt;19,"Men's",IF(E4258&gt;15,"U19",IF(E4258&gt;13,"U15",IF(E4258&gt;11,"U13",IF(E4258&gt;0,"U11",0)))))</f>
        <v>0</v>
      </c>
      <c r="E4258" s="113">
        <f>IFERROR(IF(Table10[[#This Row],[Year]]&gt;0,$E$1-Table10[[#This Row],[Year]],0),"")</f>
        <v>0</v>
      </c>
    </row>
    <row r="4259" spans="1:5">
      <c r="A4259" s="18">
        <v>5257</v>
      </c>
      <c r="D4259" s="113">
        <f>IF(Table10[[#This Row],[Current Age]]&gt;19,"Men's",IF(E4259&gt;15,"U19",IF(E4259&gt;13,"U15",IF(E4259&gt;11,"U13",IF(E4259&gt;0,"U11",0)))))</f>
        <v>0</v>
      </c>
      <c r="E4259" s="113">
        <f>IFERROR(IF(Table10[[#This Row],[Year]]&gt;0,$E$1-Table10[[#This Row],[Year]],0),"")</f>
        <v>0</v>
      </c>
    </row>
    <row r="4260" spans="1:5">
      <c r="A4260" s="18">
        <v>5258</v>
      </c>
      <c r="D4260" s="113">
        <f>IF(Table10[[#This Row],[Current Age]]&gt;19,"Men's",IF(E4260&gt;15,"U19",IF(E4260&gt;13,"U15",IF(E4260&gt;11,"U13",IF(E4260&gt;0,"U11",0)))))</f>
        <v>0</v>
      </c>
      <c r="E4260" s="113">
        <f>IFERROR(IF(Table10[[#This Row],[Year]]&gt;0,$E$1-Table10[[#This Row],[Year]],0),"")</f>
        <v>0</v>
      </c>
    </row>
    <row r="4261" spans="1:5">
      <c r="A4261" s="18">
        <v>5259</v>
      </c>
      <c r="D4261" s="113">
        <f>IF(Table10[[#This Row],[Current Age]]&gt;19,"Men's",IF(E4261&gt;15,"U19",IF(E4261&gt;13,"U15",IF(E4261&gt;11,"U13",IF(E4261&gt;0,"U11",0)))))</f>
        <v>0</v>
      </c>
      <c r="E4261" s="113">
        <f>IFERROR(IF(Table10[[#This Row],[Year]]&gt;0,$E$1-Table10[[#This Row],[Year]],0),"")</f>
        <v>0</v>
      </c>
    </row>
    <row r="4262" spans="1:5">
      <c r="A4262" s="18">
        <v>5260</v>
      </c>
      <c r="D4262" s="113">
        <f>IF(Table10[[#This Row],[Current Age]]&gt;19,"Men's",IF(E4262&gt;15,"U19",IF(E4262&gt;13,"U15",IF(E4262&gt;11,"U13",IF(E4262&gt;0,"U11",0)))))</f>
        <v>0</v>
      </c>
      <c r="E4262" s="113">
        <f>IFERROR(IF(Table10[[#This Row],[Year]]&gt;0,$E$1-Table10[[#This Row],[Year]],0),"")</f>
        <v>0</v>
      </c>
    </row>
    <row r="4263" spans="1:5">
      <c r="A4263" s="18">
        <v>5261</v>
      </c>
      <c r="D4263" s="113">
        <f>IF(Table10[[#This Row],[Current Age]]&gt;19,"Men's",IF(E4263&gt;15,"U19",IF(E4263&gt;13,"U15",IF(E4263&gt;11,"U13",IF(E4263&gt;0,"U11",0)))))</f>
        <v>0</v>
      </c>
      <c r="E4263" s="113">
        <f>IFERROR(IF(Table10[[#This Row],[Year]]&gt;0,$E$1-Table10[[#This Row],[Year]],0),"")</f>
        <v>0</v>
      </c>
    </row>
    <row r="4264" spans="1:5">
      <c r="A4264" s="18">
        <v>5262</v>
      </c>
      <c r="D4264" s="113">
        <f>IF(Table10[[#This Row],[Current Age]]&gt;19,"Men's",IF(E4264&gt;15,"U19",IF(E4264&gt;13,"U15",IF(E4264&gt;11,"U13",IF(E4264&gt;0,"U11",0)))))</f>
        <v>0</v>
      </c>
      <c r="E4264" s="113">
        <f>IFERROR(IF(Table10[[#This Row],[Year]]&gt;0,$E$1-Table10[[#This Row],[Year]],0),"")</f>
        <v>0</v>
      </c>
    </row>
    <row r="4265" spans="1:5">
      <c r="A4265" s="18">
        <v>5263</v>
      </c>
      <c r="D4265" s="113">
        <f>IF(Table10[[#This Row],[Current Age]]&gt;19,"Men's",IF(E4265&gt;15,"U19",IF(E4265&gt;13,"U15",IF(E4265&gt;11,"U13",IF(E4265&gt;0,"U11",0)))))</f>
        <v>0</v>
      </c>
      <c r="E4265" s="113">
        <f>IFERROR(IF(Table10[[#This Row],[Year]]&gt;0,$E$1-Table10[[#This Row],[Year]],0),"")</f>
        <v>0</v>
      </c>
    </row>
    <row r="4266" spans="1:5">
      <c r="A4266" s="18">
        <v>5264</v>
      </c>
      <c r="D4266" s="113">
        <f>IF(Table10[[#This Row],[Current Age]]&gt;19,"Men's",IF(E4266&gt;15,"U19",IF(E4266&gt;13,"U15",IF(E4266&gt;11,"U13",IF(E4266&gt;0,"U11",0)))))</f>
        <v>0</v>
      </c>
      <c r="E4266" s="113">
        <f>IFERROR(IF(Table10[[#This Row],[Year]]&gt;0,$E$1-Table10[[#This Row],[Year]],0),"")</f>
        <v>0</v>
      </c>
    </row>
    <row r="4267" spans="1:5">
      <c r="A4267" s="18">
        <v>5265</v>
      </c>
      <c r="D4267" s="113">
        <f>IF(Table10[[#This Row],[Current Age]]&gt;19,"Men's",IF(E4267&gt;15,"U19",IF(E4267&gt;13,"U15",IF(E4267&gt;11,"U13",IF(E4267&gt;0,"U11",0)))))</f>
        <v>0</v>
      </c>
      <c r="E4267" s="113">
        <f>IFERROR(IF(Table10[[#This Row],[Year]]&gt;0,$E$1-Table10[[#This Row],[Year]],0),"")</f>
        <v>0</v>
      </c>
    </row>
    <row r="4268" spans="1:5">
      <c r="A4268" s="18">
        <v>5266</v>
      </c>
      <c r="D4268" s="113">
        <f>IF(Table10[[#This Row],[Current Age]]&gt;19,"Men's",IF(E4268&gt;15,"U19",IF(E4268&gt;13,"U15",IF(E4268&gt;11,"U13",IF(E4268&gt;0,"U11",0)))))</f>
        <v>0</v>
      </c>
      <c r="E4268" s="113">
        <f>IFERROR(IF(Table10[[#This Row],[Year]]&gt;0,$E$1-Table10[[#This Row],[Year]],0),"")</f>
        <v>0</v>
      </c>
    </row>
    <row r="4269" spans="1:5">
      <c r="A4269" s="18">
        <v>5267</v>
      </c>
      <c r="D4269" s="113">
        <f>IF(Table10[[#This Row],[Current Age]]&gt;19,"Men's",IF(E4269&gt;15,"U19",IF(E4269&gt;13,"U15",IF(E4269&gt;11,"U13",IF(E4269&gt;0,"U11",0)))))</f>
        <v>0</v>
      </c>
      <c r="E4269" s="113">
        <f>IFERROR(IF(Table10[[#This Row],[Year]]&gt;0,$E$1-Table10[[#This Row],[Year]],0),"")</f>
        <v>0</v>
      </c>
    </row>
    <row r="4270" spans="1:5">
      <c r="A4270" s="18">
        <v>5268</v>
      </c>
      <c r="D4270" s="113">
        <f>IF(Table10[[#This Row],[Current Age]]&gt;19,"Men's",IF(E4270&gt;15,"U19",IF(E4270&gt;13,"U15",IF(E4270&gt;11,"U13",IF(E4270&gt;0,"U11",0)))))</f>
        <v>0</v>
      </c>
      <c r="E4270" s="113">
        <f>IFERROR(IF(Table10[[#This Row],[Year]]&gt;0,$E$1-Table10[[#This Row],[Year]],0),"")</f>
        <v>0</v>
      </c>
    </row>
    <row r="4271" spans="1:5">
      <c r="A4271" s="18">
        <v>5269</v>
      </c>
      <c r="D4271" s="113">
        <f>IF(Table10[[#This Row],[Current Age]]&gt;19,"Men's",IF(E4271&gt;15,"U19",IF(E4271&gt;13,"U15",IF(E4271&gt;11,"U13",IF(E4271&gt;0,"U11",0)))))</f>
        <v>0</v>
      </c>
      <c r="E4271" s="113">
        <f>IFERROR(IF(Table10[[#This Row],[Year]]&gt;0,$E$1-Table10[[#This Row],[Year]],0),"")</f>
        <v>0</v>
      </c>
    </row>
    <row r="4272" spans="1:5">
      <c r="A4272" s="18">
        <v>5270</v>
      </c>
      <c r="D4272" s="113">
        <f>IF(Table10[[#This Row],[Current Age]]&gt;19,"Men's",IF(E4272&gt;15,"U19",IF(E4272&gt;13,"U15",IF(E4272&gt;11,"U13",IF(E4272&gt;0,"U11",0)))))</f>
        <v>0</v>
      </c>
      <c r="E4272" s="113">
        <f>IFERROR(IF(Table10[[#This Row],[Year]]&gt;0,$E$1-Table10[[#This Row],[Year]],0),"")</f>
        <v>0</v>
      </c>
    </row>
    <row r="4273" spans="1:5">
      <c r="A4273" s="18">
        <v>5271</v>
      </c>
      <c r="D4273" s="113">
        <f>IF(Table10[[#This Row],[Current Age]]&gt;19,"Men's",IF(E4273&gt;15,"U19",IF(E4273&gt;13,"U15",IF(E4273&gt;11,"U13",IF(E4273&gt;0,"U11",0)))))</f>
        <v>0</v>
      </c>
      <c r="E4273" s="113">
        <f>IFERROR(IF(Table10[[#This Row],[Year]]&gt;0,$E$1-Table10[[#This Row],[Year]],0),"")</f>
        <v>0</v>
      </c>
    </row>
    <row r="4274" spans="1:5">
      <c r="A4274" s="18">
        <v>5272</v>
      </c>
      <c r="D4274" s="113">
        <f>IF(Table10[[#This Row],[Current Age]]&gt;19,"Men's",IF(E4274&gt;15,"U19",IF(E4274&gt;13,"U15",IF(E4274&gt;11,"U13",IF(E4274&gt;0,"U11",0)))))</f>
        <v>0</v>
      </c>
      <c r="E4274" s="113">
        <f>IFERROR(IF(Table10[[#This Row],[Year]]&gt;0,$E$1-Table10[[#This Row],[Year]],0),"")</f>
        <v>0</v>
      </c>
    </row>
    <row r="4275" spans="1:5">
      <c r="A4275" s="18">
        <v>5273</v>
      </c>
      <c r="D4275" s="113">
        <f>IF(Table10[[#This Row],[Current Age]]&gt;19,"Men's",IF(E4275&gt;15,"U19",IF(E4275&gt;13,"U15",IF(E4275&gt;11,"U13",IF(E4275&gt;0,"U11",0)))))</f>
        <v>0</v>
      </c>
      <c r="E4275" s="113">
        <f>IFERROR(IF(Table10[[#This Row],[Year]]&gt;0,$E$1-Table10[[#This Row],[Year]],0),"")</f>
        <v>0</v>
      </c>
    </row>
    <row r="4276" spans="1:5">
      <c r="A4276" s="18">
        <v>5274</v>
      </c>
      <c r="D4276" s="113">
        <f>IF(Table10[[#This Row],[Current Age]]&gt;19,"Men's",IF(E4276&gt;15,"U19",IF(E4276&gt;13,"U15",IF(E4276&gt;11,"U13",IF(E4276&gt;0,"U11",0)))))</f>
        <v>0</v>
      </c>
      <c r="E4276" s="113">
        <f>IFERROR(IF(Table10[[#This Row],[Year]]&gt;0,$E$1-Table10[[#This Row],[Year]],0),"")</f>
        <v>0</v>
      </c>
    </row>
    <row r="4277" spans="1:5">
      <c r="A4277" s="18">
        <v>5275</v>
      </c>
      <c r="D4277" s="113">
        <f>IF(Table10[[#This Row],[Current Age]]&gt;19,"Men's",IF(E4277&gt;15,"U19",IF(E4277&gt;13,"U15",IF(E4277&gt;11,"U13",IF(E4277&gt;0,"U11",0)))))</f>
        <v>0</v>
      </c>
      <c r="E4277" s="113">
        <f>IFERROR(IF(Table10[[#This Row],[Year]]&gt;0,$E$1-Table10[[#This Row],[Year]],0),"")</f>
        <v>0</v>
      </c>
    </row>
    <row r="4278" spans="1:5">
      <c r="A4278" s="18">
        <v>5276</v>
      </c>
      <c r="D4278" s="113">
        <f>IF(Table10[[#This Row],[Current Age]]&gt;19,"Men's",IF(E4278&gt;15,"U19",IF(E4278&gt;13,"U15",IF(E4278&gt;11,"U13",IF(E4278&gt;0,"U11",0)))))</f>
        <v>0</v>
      </c>
      <c r="E4278" s="113">
        <f>IFERROR(IF(Table10[[#This Row],[Year]]&gt;0,$E$1-Table10[[#This Row],[Year]],0),"")</f>
        <v>0</v>
      </c>
    </row>
    <row r="4279" spans="1:5">
      <c r="A4279" s="18">
        <v>5277</v>
      </c>
      <c r="D4279" s="113">
        <f>IF(Table10[[#This Row],[Current Age]]&gt;19,"Men's",IF(E4279&gt;15,"U19",IF(E4279&gt;13,"U15",IF(E4279&gt;11,"U13",IF(E4279&gt;0,"U11",0)))))</f>
        <v>0</v>
      </c>
      <c r="E4279" s="113">
        <f>IFERROR(IF(Table10[[#This Row],[Year]]&gt;0,$E$1-Table10[[#This Row],[Year]],0),"")</f>
        <v>0</v>
      </c>
    </row>
    <row r="4280" spans="1:5">
      <c r="A4280" s="18">
        <v>5278</v>
      </c>
      <c r="D4280" s="113">
        <f>IF(Table10[[#This Row],[Current Age]]&gt;19,"Men's",IF(E4280&gt;15,"U19",IF(E4280&gt;13,"U15",IF(E4280&gt;11,"U13",IF(E4280&gt;0,"U11",0)))))</f>
        <v>0</v>
      </c>
      <c r="E4280" s="113">
        <f>IFERROR(IF(Table10[[#This Row],[Year]]&gt;0,$E$1-Table10[[#This Row],[Year]],0),"")</f>
        <v>0</v>
      </c>
    </row>
    <row r="4281" spans="1:5">
      <c r="A4281" s="18">
        <v>5279</v>
      </c>
      <c r="D4281" s="113">
        <f>IF(Table10[[#This Row],[Current Age]]&gt;19,"Men's",IF(E4281&gt;15,"U19",IF(E4281&gt;13,"U15",IF(E4281&gt;11,"U13",IF(E4281&gt;0,"U11",0)))))</f>
        <v>0</v>
      </c>
      <c r="E4281" s="113">
        <f>IFERROR(IF(Table10[[#This Row],[Year]]&gt;0,$E$1-Table10[[#This Row],[Year]],0),"")</f>
        <v>0</v>
      </c>
    </row>
    <row r="4282" spans="1:5">
      <c r="A4282" s="18">
        <v>5280</v>
      </c>
      <c r="D4282" s="113">
        <f>IF(Table10[[#This Row],[Current Age]]&gt;19,"Men's",IF(E4282&gt;15,"U19",IF(E4282&gt;13,"U15",IF(E4282&gt;11,"U13",IF(E4282&gt;0,"U11",0)))))</f>
        <v>0</v>
      </c>
      <c r="E4282" s="113">
        <f>IFERROR(IF(Table10[[#This Row],[Year]]&gt;0,$E$1-Table10[[#This Row],[Year]],0),"")</f>
        <v>0</v>
      </c>
    </row>
    <row r="4283" spans="1:5">
      <c r="A4283" s="18">
        <v>5281</v>
      </c>
      <c r="D4283" s="113">
        <f>IF(Table10[[#This Row],[Current Age]]&gt;19,"Men's",IF(E4283&gt;15,"U19",IF(E4283&gt;13,"U15",IF(E4283&gt;11,"U13",IF(E4283&gt;0,"U11",0)))))</f>
        <v>0</v>
      </c>
      <c r="E4283" s="113">
        <f>IFERROR(IF(Table10[[#This Row],[Year]]&gt;0,$E$1-Table10[[#This Row],[Year]],0),"")</f>
        <v>0</v>
      </c>
    </row>
    <row r="4284" spans="1:5">
      <c r="A4284" s="18">
        <v>5282</v>
      </c>
      <c r="D4284" s="113">
        <f>IF(Table10[[#This Row],[Current Age]]&gt;19,"Men's",IF(E4284&gt;15,"U19",IF(E4284&gt;13,"U15",IF(E4284&gt;11,"U13",IF(E4284&gt;0,"U11",0)))))</f>
        <v>0</v>
      </c>
      <c r="E4284" s="113">
        <f>IFERROR(IF(Table10[[#This Row],[Year]]&gt;0,$E$1-Table10[[#This Row],[Year]],0),"")</f>
        <v>0</v>
      </c>
    </row>
    <row r="4285" spans="1:5">
      <c r="A4285" s="18">
        <v>5283</v>
      </c>
      <c r="D4285" s="113">
        <f>IF(Table10[[#This Row],[Current Age]]&gt;19,"Men's",IF(E4285&gt;15,"U19",IF(E4285&gt;13,"U15",IF(E4285&gt;11,"U13",IF(E4285&gt;0,"U11",0)))))</f>
        <v>0</v>
      </c>
      <c r="E4285" s="113">
        <f>IFERROR(IF(Table10[[#This Row],[Year]]&gt;0,$E$1-Table10[[#This Row],[Year]],0),"")</f>
        <v>0</v>
      </c>
    </row>
    <row r="4286" spans="1:5">
      <c r="A4286" s="18">
        <v>5284</v>
      </c>
      <c r="D4286" s="113">
        <f>IF(Table10[[#This Row],[Current Age]]&gt;19,"Men's",IF(E4286&gt;15,"U19",IF(E4286&gt;13,"U15",IF(E4286&gt;11,"U13",IF(E4286&gt;0,"U11",0)))))</f>
        <v>0</v>
      </c>
      <c r="E4286" s="113">
        <f>IFERROR(IF(Table10[[#This Row],[Year]]&gt;0,$E$1-Table10[[#This Row],[Year]],0),"")</f>
        <v>0</v>
      </c>
    </row>
    <row r="4287" spans="1:5">
      <c r="A4287" s="18">
        <v>5285</v>
      </c>
      <c r="D4287" s="113">
        <f>IF(Table10[[#This Row],[Current Age]]&gt;19,"Men's",IF(E4287&gt;15,"U19",IF(E4287&gt;13,"U15",IF(E4287&gt;11,"U13",IF(E4287&gt;0,"U11",0)))))</f>
        <v>0</v>
      </c>
      <c r="E4287" s="113">
        <f>IFERROR(IF(Table10[[#This Row],[Year]]&gt;0,$E$1-Table10[[#This Row],[Year]],0),"")</f>
        <v>0</v>
      </c>
    </row>
    <row r="4288" spans="1:5">
      <c r="A4288" s="18">
        <v>5286</v>
      </c>
      <c r="D4288" s="113">
        <f>IF(Table10[[#This Row],[Current Age]]&gt;19,"Men's",IF(E4288&gt;15,"U19",IF(E4288&gt;13,"U15",IF(E4288&gt;11,"U13",IF(E4288&gt;0,"U11",0)))))</f>
        <v>0</v>
      </c>
      <c r="E4288" s="113">
        <f>IFERROR(IF(Table10[[#This Row],[Year]]&gt;0,$E$1-Table10[[#This Row],[Year]],0),"")</f>
        <v>0</v>
      </c>
    </row>
    <row r="4289" spans="1:5">
      <c r="A4289" s="18">
        <v>5287</v>
      </c>
      <c r="D4289" s="113">
        <f>IF(Table10[[#This Row],[Current Age]]&gt;19,"Men's",IF(E4289&gt;15,"U19",IF(E4289&gt;13,"U15",IF(E4289&gt;11,"U13",IF(E4289&gt;0,"U11",0)))))</f>
        <v>0</v>
      </c>
      <c r="E4289" s="113">
        <f>IFERROR(IF(Table10[[#This Row],[Year]]&gt;0,$E$1-Table10[[#This Row],[Year]],0),"")</f>
        <v>0</v>
      </c>
    </row>
    <row r="4290" spans="1:5">
      <c r="A4290" s="18">
        <v>5288</v>
      </c>
      <c r="D4290" s="113">
        <f>IF(Table10[[#This Row],[Current Age]]&gt;19,"Men's",IF(E4290&gt;15,"U19",IF(E4290&gt;13,"U15",IF(E4290&gt;11,"U13",IF(E4290&gt;0,"U11",0)))))</f>
        <v>0</v>
      </c>
      <c r="E4290" s="113">
        <f>IFERROR(IF(Table10[[#This Row],[Year]]&gt;0,$E$1-Table10[[#This Row],[Year]],0),"")</f>
        <v>0</v>
      </c>
    </row>
    <row r="4291" spans="1:5">
      <c r="A4291" s="18">
        <v>5289</v>
      </c>
      <c r="D4291" s="113">
        <f>IF(Table10[[#This Row],[Current Age]]&gt;19,"Men's",IF(E4291&gt;15,"U19",IF(E4291&gt;13,"U15",IF(E4291&gt;11,"U13",IF(E4291&gt;0,"U11",0)))))</f>
        <v>0</v>
      </c>
      <c r="E4291" s="113">
        <f>IFERROR(IF(Table10[[#This Row],[Year]]&gt;0,$E$1-Table10[[#This Row],[Year]],0),"")</f>
        <v>0</v>
      </c>
    </row>
    <row r="4292" spans="1:5">
      <c r="A4292" s="18">
        <v>5290</v>
      </c>
      <c r="D4292" s="113">
        <f>IF(Table10[[#This Row],[Current Age]]&gt;19,"Men's",IF(E4292&gt;15,"U19",IF(E4292&gt;13,"U15",IF(E4292&gt;11,"U13",IF(E4292&gt;0,"U11",0)))))</f>
        <v>0</v>
      </c>
      <c r="E4292" s="113">
        <f>IFERROR(IF(Table10[[#This Row],[Year]]&gt;0,$E$1-Table10[[#This Row],[Year]],0),"")</f>
        <v>0</v>
      </c>
    </row>
    <row r="4293" spans="1:5">
      <c r="A4293" s="18">
        <v>5291</v>
      </c>
      <c r="D4293" s="113">
        <f>IF(Table10[[#This Row],[Current Age]]&gt;19,"Men's",IF(E4293&gt;15,"U19",IF(E4293&gt;13,"U15",IF(E4293&gt;11,"U13",IF(E4293&gt;0,"U11",0)))))</f>
        <v>0</v>
      </c>
      <c r="E4293" s="113">
        <f>IFERROR(IF(Table10[[#This Row],[Year]]&gt;0,$E$1-Table10[[#This Row],[Year]],0),"")</f>
        <v>0</v>
      </c>
    </row>
    <row r="4294" spans="1:5">
      <c r="A4294" s="18">
        <v>5292</v>
      </c>
      <c r="D4294" s="113">
        <f>IF(Table10[[#This Row],[Current Age]]&gt;19,"Men's",IF(E4294&gt;15,"U19",IF(E4294&gt;13,"U15",IF(E4294&gt;11,"U13",IF(E4294&gt;0,"U11",0)))))</f>
        <v>0</v>
      </c>
      <c r="E4294" s="113">
        <f>IFERROR(IF(Table10[[#This Row],[Year]]&gt;0,$E$1-Table10[[#This Row],[Year]],0),"")</f>
        <v>0</v>
      </c>
    </row>
    <row r="4295" spans="1:5">
      <c r="A4295" s="18">
        <v>5293</v>
      </c>
      <c r="D4295" s="113">
        <f>IF(Table10[[#This Row],[Current Age]]&gt;19,"Men's",IF(E4295&gt;15,"U19",IF(E4295&gt;13,"U15",IF(E4295&gt;11,"U13",IF(E4295&gt;0,"U11",0)))))</f>
        <v>0</v>
      </c>
      <c r="E4295" s="113">
        <f>IFERROR(IF(Table10[[#This Row],[Year]]&gt;0,$E$1-Table10[[#This Row],[Year]],0),"")</f>
        <v>0</v>
      </c>
    </row>
    <row r="4296" spans="1:5">
      <c r="A4296" s="18">
        <v>5294</v>
      </c>
      <c r="D4296" s="113">
        <f>IF(Table10[[#This Row],[Current Age]]&gt;19,"Men's",IF(E4296&gt;15,"U19",IF(E4296&gt;13,"U15",IF(E4296&gt;11,"U13",IF(E4296&gt;0,"U11",0)))))</f>
        <v>0</v>
      </c>
      <c r="E4296" s="113">
        <f>IFERROR(IF(Table10[[#This Row],[Year]]&gt;0,$E$1-Table10[[#This Row],[Year]],0),"")</f>
        <v>0</v>
      </c>
    </row>
    <row r="4297" spans="1:5">
      <c r="A4297" s="18">
        <v>5295</v>
      </c>
      <c r="D4297" s="113">
        <f>IF(Table10[[#This Row],[Current Age]]&gt;19,"Men's",IF(E4297&gt;15,"U19",IF(E4297&gt;13,"U15",IF(E4297&gt;11,"U13",IF(E4297&gt;0,"U11",0)))))</f>
        <v>0</v>
      </c>
      <c r="E4297" s="113">
        <f>IFERROR(IF(Table10[[#This Row],[Year]]&gt;0,$E$1-Table10[[#This Row],[Year]],0),"")</f>
        <v>0</v>
      </c>
    </row>
    <row r="4298" spans="1:5">
      <c r="A4298" s="18">
        <v>5296</v>
      </c>
      <c r="D4298" s="113">
        <f>IF(Table10[[#This Row],[Current Age]]&gt;19,"Men's",IF(E4298&gt;15,"U19",IF(E4298&gt;13,"U15",IF(E4298&gt;11,"U13",IF(E4298&gt;0,"U11",0)))))</f>
        <v>0</v>
      </c>
      <c r="E4298" s="113">
        <f>IFERROR(IF(Table10[[#This Row],[Year]]&gt;0,$E$1-Table10[[#This Row],[Year]],0),"")</f>
        <v>0</v>
      </c>
    </row>
    <row r="4299" spans="1:5">
      <c r="A4299" s="18">
        <v>5297</v>
      </c>
      <c r="D4299" s="113">
        <f>IF(Table10[[#This Row],[Current Age]]&gt;19,"Men's",IF(E4299&gt;15,"U19",IF(E4299&gt;13,"U15",IF(E4299&gt;11,"U13",IF(E4299&gt;0,"U11",0)))))</f>
        <v>0</v>
      </c>
      <c r="E4299" s="113">
        <f>IFERROR(IF(Table10[[#This Row],[Year]]&gt;0,$E$1-Table10[[#This Row],[Year]],0),"")</f>
        <v>0</v>
      </c>
    </row>
    <row r="4300" spans="1:5">
      <c r="A4300" s="18">
        <v>5298</v>
      </c>
      <c r="D4300" s="113">
        <f>IF(Table10[[#This Row],[Current Age]]&gt;19,"Men's",IF(E4300&gt;15,"U19",IF(E4300&gt;13,"U15",IF(E4300&gt;11,"U13",IF(E4300&gt;0,"U11",0)))))</f>
        <v>0</v>
      </c>
      <c r="E4300" s="113">
        <f>IFERROR(IF(Table10[[#This Row],[Year]]&gt;0,$E$1-Table10[[#This Row],[Year]],0),"")</f>
        <v>0</v>
      </c>
    </row>
    <row r="4301" spans="1:5">
      <c r="A4301" s="18">
        <v>5299</v>
      </c>
      <c r="D4301" s="113">
        <f>IF(Table10[[#This Row],[Current Age]]&gt;19,"Men's",IF(E4301&gt;15,"U19",IF(E4301&gt;13,"U15",IF(E4301&gt;11,"U13",IF(E4301&gt;0,"U11",0)))))</f>
        <v>0</v>
      </c>
      <c r="E4301" s="113">
        <f>IFERROR(IF(Table10[[#This Row],[Year]]&gt;0,$E$1-Table10[[#This Row],[Year]],0),"")</f>
        <v>0</v>
      </c>
    </row>
    <row r="4302" spans="1:5">
      <c r="A4302" s="18">
        <v>5300</v>
      </c>
      <c r="D4302" s="113">
        <f>IF(Table10[[#This Row],[Current Age]]&gt;19,"Men's",IF(E4302&gt;15,"U19",IF(E4302&gt;13,"U15",IF(E4302&gt;11,"U13",IF(E4302&gt;0,"U11",0)))))</f>
        <v>0</v>
      </c>
      <c r="E4302" s="113">
        <f>IFERROR(IF(Table10[[#This Row],[Year]]&gt;0,$E$1-Table10[[#This Row],[Year]],0),"")</f>
        <v>0</v>
      </c>
    </row>
    <row r="4303" spans="1:5">
      <c r="A4303" s="18">
        <v>5301</v>
      </c>
      <c r="D4303" s="113">
        <f>IF(Table10[[#This Row],[Current Age]]&gt;19,"Men's",IF(E4303&gt;15,"U19",IF(E4303&gt;13,"U15",IF(E4303&gt;11,"U13",IF(E4303&gt;0,"U11",0)))))</f>
        <v>0</v>
      </c>
      <c r="E4303" s="113">
        <f>IFERROR(IF(Table10[[#This Row],[Year]]&gt;0,$E$1-Table10[[#This Row],[Year]],0),"")</f>
        <v>0</v>
      </c>
    </row>
    <row r="4304" spans="1:5">
      <c r="A4304" s="18">
        <v>5302</v>
      </c>
      <c r="D4304" s="113">
        <f>IF(Table10[[#This Row],[Current Age]]&gt;19,"Men's",IF(E4304&gt;15,"U19",IF(E4304&gt;13,"U15",IF(E4304&gt;11,"U13",IF(E4304&gt;0,"U11",0)))))</f>
        <v>0</v>
      </c>
      <c r="E4304" s="113">
        <f>IFERROR(IF(Table10[[#This Row],[Year]]&gt;0,$E$1-Table10[[#This Row],[Year]],0),"")</f>
        <v>0</v>
      </c>
    </row>
    <row r="4305" spans="1:5">
      <c r="A4305" s="18">
        <v>5303</v>
      </c>
      <c r="D4305" s="113">
        <f>IF(Table10[[#This Row],[Current Age]]&gt;19,"Men's",IF(E4305&gt;15,"U19",IF(E4305&gt;13,"U15",IF(E4305&gt;11,"U13",IF(E4305&gt;0,"U11",0)))))</f>
        <v>0</v>
      </c>
      <c r="E4305" s="113">
        <f>IFERROR(IF(Table10[[#This Row],[Year]]&gt;0,$E$1-Table10[[#This Row],[Year]],0),"")</f>
        <v>0</v>
      </c>
    </row>
    <row r="4306" spans="1:5">
      <c r="A4306" s="18">
        <v>5304</v>
      </c>
      <c r="D4306" s="113">
        <f>IF(Table10[[#This Row],[Current Age]]&gt;19,"Men's",IF(E4306&gt;15,"U19",IF(E4306&gt;13,"U15",IF(E4306&gt;11,"U13",IF(E4306&gt;0,"U11",0)))))</f>
        <v>0</v>
      </c>
      <c r="E4306" s="113">
        <f>IFERROR(IF(Table10[[#This Row],[Year]]&gt;0,$E$1-Table10[[#This Row],[Year]],0),"")</f>
        <v>0</v>
      </c>
    </row>
    <row r="4307" spans="1:5">
      <c r="A4307" s="18">
        <v>5305</v>
      </c>
      <c r="D4307" s="113">
        <f>IF(Table10[[#This Row],[Current Age]]&gt;19,"Men's",IF(E4307&gt;15,"U19",IF(E4307&gt;13,"U15",IF(E4307&gt;11,"U13",IF(E4307&gt;0,"U11",0)))))</f>
        <v>0</v>
      </c>
      <c r="E4307" s="113">
        <f>IFERROR(IF(Table10[[#This Row],[Year]]&gt;0,$E$1-Table10[[#This Row],[Year]],0),"")</f>
        <v>0</v>
      </c>
    </row>
    <row r="4308" spans="1:5">
      <c r="A4308" s="18">
        <v>5306</v>
      </c>
      <c r="D4308" s="113">
        <f>IF(Table10[[#This Row],[Current Age]]&gt;19,"Men's",IF(E4308&gt;15,"U19",IF(E4308&gt;13,"U15",IF(E4308&gt;11,"U13",IF(E4308&gt;0,"U11",0)))))</f>
        <v>0</v>
      </c>
      <c r="E4308" s="113">
        <f>IFERROR(IF(Table10[[#This Row],[Year]]&gt;0,$E$1-Table10[[#This Row],[Year]],0),"")</f>
        <v>0</v>
      </c>
    </row>
    <row r="4309" spans="1:5">
      <c r="A4309" s="18">
        <v>5307</v>
      </c>
      <c r="D4309" s="113">
        <f>IF(Table10[[#This Row],[Current Age]]&gt;19,"Men's",IF(E4309&gt;15,"U19",IF(E4309&gt;13,"U15",IF(E4309&gt;11,"U13",IF(E4309&gt;0,"U11",0)))))</f>
        <v>0</v>
      </c>
      <c r="E4309" s="113">
        <f>IFERROR(IF(Table10[[#This Row],[Year]]&gt;0,$E$1-Table10[[#This Row],[Year]],0),"")</f>
        <v>0</v>
      </c>
    </row>
    <row r="4310" spans="1:5">
      <c r="A4310" s="18">
        <v>5308</v>
      </c>
      <c r="D4310" s="113">
        <f>IF(Table10[[#This Row],[Current Age]]&gt;19,"Men's",IF(E4310&gt;15,"U19",IF(E4310&gt;13,"U15",IF(E4310&gt;11,"U13",IF(E4310&gt;0,"U11",0)))))</f>
        <v>0</v>
      </c>
      <c r="E4310" s="113">
        <f>IFERROR(IF(Table10[[#This Row],[Year]]&gt;0,$E$1-Table10[[#This Row],[Year]],0),"")</f>
        <v>0</v>
      </c>
    </row>
    <row r="4311" spans="1:5">
      <c r="A4311" s="18">
        <v>5309</v>
      </c>
      <c r="D4311" s="113">
        <f>IF(Table10[[#This Row],[Current Age]]&gt;19,"Men's",IF(E4311&gt;15,"U19",IF(E4311&gt;13,"U15",IF(E4311&gt;11,"U13",IF(E4311&gt;0,"U11",0)))))</f>
        <v>0</v>
      </c>
      <c r="E4311" s="113">
        <f>IFERROR(IF(Table10[[#This Row],[Year]]&gt;0,$E$1-Table10[[#This Row],[Year]],0),"")</f>
        <v>0</v>
      </c>
    </row>
    <row r="4312" spans="1:5">
      <c r="A4312" s="18">
        <v>5310</v>
      </c>
      <c r="D4312" s="113">
        <f>IF(Table10[[#This Row],[Current Age]]&gt;19,"Men's",IF(E4312&gt;15,"U19",IF(E4312&gt;13,"U15",IF(E4312&gt;11,"U13",IF(E4312&gt;0,"U11",0)))))</f>
        <v>0</v>
      </c>
      <c r="E4312" s="113">
        <f>IFERROR(IF(Table10[[#This Row],[Year]]&gt;0,$E$1-Table10[[#This Row],[Year]],0),"")</f>
        <v>0</v>
      </c>
    </row>
    <row r="4313" spans="1:5">
      <c r="A4313" s="18">
        <v>5311</v>
      </c>
      <c r="D4313" s="113">
        <f>IF(Table10[[#This Row],[Current Age]]&gt;19,"Men's",IF(E4313&gt;15,"U19",IF(E4313&gt;13,"U15",IF(E4313&gt;11,"U13",IF(E4313&gt;0,"U11",0)))))</f>
        <v>0</v>
      </c>
      <c r="E4313" s="113">
        <f>IFERROR(IF(Table10[[#This Row],[Year]]&gt;0,$E$1-Table10[[#This Row],[Year]],0),"")</f>
        <v>0</v>
      </c>
    </row>
    <row r="4314" spans="1:5">
      <c r="A4314" s="18">
        <v>5312</v>
      </c>
      <c r="D4314" s="113">
        <f>IF(Table10[[#This Row],[Current Age]]&gt;19,"Men's",IF(E4314&gt;15,"U19",IF(E4314&gt;13,"U15",IF(E4314&gt;11,"U13",IF(E4314&gt;0,"U11",0)))))</f>
        <v>0</v>
      </c>
      <c r="E4314" s="113">
        <f>IFERROR(IF(Table10[[#This Row],[Year]]&gt;0,$E$1-Table10[[#This Row],[Year]],0),"")</f>
        <v>0</v>
      </c>
    </row>
    <row r="4315" spans="1:5">
      <c r="A4315" s="18">
        <v>5313</v>
      </c>
      <c r="D4315" s="113">
        <f>IF(Table10[[#This Row],[Current Age]]&gt;19,"Men's",IF(E4315&gt;15,"U19",IF(E4315&gt;13,"U15",IF(E4315&gt;11,"U13",IF(E4315&gt;0,"U11",0)))))</f>
        <v>0</v>
      </c>
      <c r="E4315" s="113">
        <f>IFERROR(IF(Table10[[#This Row],[Year]]&gt;0,$E$1-Table10[[#This Row],[Year]],0),"")</f>
        <v>0</v>
      </c>
    </row>
    <row r="4316" spans="1:5">
      <c r="A4316" s="18">
        <v>5314</v>
      </c>
      <c r="D4316" s="113">
        <f>IF(Table10[[#This Row],[Current Age]]&gt;19,"Men's",IF(E4316&gt;15,"U19",IF(E4316&gt;13,"U15",IF(E4316&gt;11,"U13",IF(E4316&gt;0,"U11",0)))))</f>
        <v>0</v>
      </c>
      <c r="E4316" s="113">
        <f>IFERROR(IF(Table10[[#This Row],[Year]]&gt;0,$E$1-Table10[[#This Row],[Year]],0),"")</f>
        <v>0</v>
      </c>
    </row>
    <row r="4317" spans="1:5">
      <c r="A4317" s="18">
        <v>5315</v>
      </c>
      <c r="D4317" s="113">
        <f>IF(Table10[[#This Row],[Current Age]]&gt;19,"Men's",IF(E4317&gt;15,"U19",IF(E4317&gt;13,"U15",IF(E4317&gt;11,"U13",IF(E4317&gt;0,"U11",0)))))</f>
        <v>0</v>
      </c>
      <c r="E4317" s="113">
        <f>IFERROR(IF(Table10[[#This Row],[Year]]&gt;0,$E$1-Table10[[#This Row],[Year]],0),"")</f>
        <v>0</v>
      </c>
    </row>
    <row r="4318" spans="1:5">
      <c r="A4318" s="18">
        <v>5316</v>
      </c>
      <c r="D4318" s="113">
        <f>IF(Table10[[#This Row],[Current Age]]&gt;19,"Men's",IF(E4318&gt;15,"U19",IF(E4318&gt;13,"U15",IF(E4318&gt;11,"U13",IF(E4318&gt;0,"U11",0)))))</f>
        <v>0</v>
      </c>
      <c r="E4318" s="113">
        <f>IFERROR(IF(Table10[[#This Row],[Year]]&gt;0,$E$1-Table10[[#This Row],[Year]],0),"")</f>
        <v>0</v>
      </c>
    </row>
    <row r="4319" spans="1:5">
      <c r="A4319" s="18">
        <v>5317</v>
      </c>
      <c r="D4319" s="113">
        <f>IF(Table10[[#This Row],[Current Age]]&gt;19,"Men's",IF(E4319&gt;15,"U19",IF(E4319&gt;13,"U15",IF(E4319&gt;11,"U13",IF(E4319&gt;0,"U11",0)))))</f>
        <v>0</v>
      </c>
      <c r="E4319" s="113">
        <f>IFERROR(IF(Table10[[#This Row],[Year]]&gt;0,$E$1-Table10[[#This Row],[Year]],0),"")</f>
        <v>0</v>
      </c>
    </row>
    <row r="4320" spans="1:5">
      <c r="A4320" s="18">
        <v>5318</v>
      </c>
      <c r="D4320" s="113">
        <f>IF(Table10[[#This Row],[Current Age]]&gt;19,"Men's",IF(E4320&gt;15,"U19",IF(E4320&gt;13,"U15",IF(E4320&gt;11,"U13",IF(E4320&gt;0,"U11",0)))))</f>
        <v>0</v>
      </c>
      <c r="E4320" s="113">
        <f>IFERROR(IF(Table10[[#This Row],[Year]]&gt;0,$E$1-Table10[[#This Row],[Year]],0),"")</f>
        <v>0</v>
      </c>
    </row>
    <row r="4321" spans="1:5">
      <c r="A4321" s="18">
        <v>5319</v>
      </c>
      <c r="D4321" s="113">
        <f>IF(Table10[[#This Row],[Current Age]]&gt;19,"Men's",IF(E4321&gt;15,"U19",IF(E4321&gt;13,"U15",IF(E4321&gt;11,"U13",IF(E4321&gt;0,"U11",0)))))</f>
        <v>0</v>
      </c>
      <c r="E4321" s="113">
        <f>IFERROR(IF(Table10[[#This Row],[Year]]&gt;0,$E$1-Table10[[#This Row],[Year]],0),"")</f>
        <v>0</v>
      </c>
    </row>
    <row r="4322" spans="1:5">
      <c r="A4322" s="18">
        <v>5320</v>
      </c>
      <c r="D4322" s="113">
        <f>IF(Table10[[#This Row],[Current Age]]&gt;19,"Men's",IF(E4322&gt;15,"U19",IF(E4322&gt;13,"U15",IF(E4322&gt;11,"U13",IF(E4322&gt;0,"U11",0)))))</f>
        <v>0</v>
      </c>
      <c r="E4322" s="113">
        <f>IFERROR(IF(Table10[[#This Row],[Year]]&gt;0,$E$1-Table10[[#This Row],[Year]],0),"")</f>
        <v>0</v>
      </c>
    </row>
    <row r="4323" spans="1:5">
      <c r="A4323" s="18">
        <v>5321</v>
      </c>
      <c r="D4323" s="113">
        <f>IF(Table10[[#This Row],[Current Age]]&gt;19,"Men's",IF(E4323&gt;15,"U19",IF(E4323&gt;13,"U15",IF(E4323&gt;11,"U13",IF(E4323&gt;0,"U11",0)))))</f>
        <v>0</v>
      </c>
      <c r="E4323" s="113">
        <f>IFERROR(IF(Table10[[#This Row],[Year]]&gt;0,$E$1-Table10[[#This Row],[Year]],0),"")</f>
        <v>0</v>
      </c>
    </row>
    <row r="4324" spans="1:5">
      <c r="A4324" s="18">
        <v>5322</v>
      </c>
      <c r="D4324" s="113">
        <f>IF(Table10[[#This Row],[Current Age]]&gt;19,"Men's",IF(E4324&gt;15,"U19",IF(E4324&gt;13,"U15",IF(E4324&gt;11,"U13",IF(E4324&gt;0,"U11",0)))))</f>
        <v>0</v>
      </c>
      <c r="E4324" s="113">
        <f>IFERROR(IF(Table10[[#This Row],[Year]]&gt;0,$E$1-Table10[[#This Row],[Year]],0),"")</f>
        <v>0</v>
      </c>
    </row>
    <row r="4325" spans="1:5">
      <c r="A4325" s="18">
        <v>5323</v>
      </c>
      <c r="D4325" s="113">
        <f>IF(Table10[[#This Row],[Current Age]]&gt;19,"Men's",IF(E4325&gt;15,"U19",IF(E4325&gt;13,"U15",IF(E4325&gt;11,"U13",IF(E4325&gt;0,"U11",0)))))</f>
        <v>0</v>
      </c>
      <c r="E4325" s="113">
        <f>IFERROR(IF(Table10[[#This Row],[Year]]&gt;0,$E$1-Table10[[#This Row],[Year]],0),"")</f>
        <v>0</v>
      </c>
    </row>
    <row r="4326" spans="1:5">
      <c r="A4326" s="18">
        <v>5324</v>
      </c>
      <c r="D4326" s="113">
        <f>IF(Table10[[#This Row],[Current Age]]&gt;19,"Men's",IF(E4326&gt;15,"U19",IF(E4326&gt;13,"U15",IF(E4326&gt;11,"U13",IF(E4326&gt;0,"U11",0)))))</f>
        <v>0</v>
      </c>
      <c r="E4326" s="113">
        <f>IFERROR(IF(Table10[[#This Row],[Year]]&gt;0,$E$1-Table10[[#This Row],[Year]],0),"")</f>
        <v>0</v>
      </c>
    </row>
    <row r="4327" spans="1:5">
      <c r="A4327" s="18">
        <v>5325</v>
      </c>
      <c r="D4327" s="113">
        <f>IF(Table10[[#This Row],[Current Age]]&gt;19,"Men's",IF(E4327&gt;15,"U19",IF(E4327&gt;13,"U15",IF(E4327&gt;11,"U13",IF(E4327&gt;0,"U11",0)))))</f>
        <v>0</v>
      </c>
      <c r="E4327" s="113">
        <f>IFERROR(IF(Table10[[#This Row],[Year]]&gt;0,$E$1-Table10[[#This Row],[Year]],0),"")</f>
        <v>0</v>
      </c>
    </row>
    <row r="4328" spans="1:5">
      <c r="A4328" s="18">
        <v>5326</v>
      </c>
      <c r="D4328" s="113">
        <f>IF(Table10[[#This Row],[Current Age]]&gt;19,"Men's",IF(E4328&gt;15,"U19",IF(E4328&gt;13,"U15",IF(E4328&gt;11,"U13",IF(E4328&gt;0,"U11",0)))))</f>
        <v>0</v>
      </c>
      <c r="E4328" s="113">
        <f>IFERROR(IF(Table10[[#This Row],[Year]]&gt;0,$E$1-Table10[[#This Row],[Year]],0),"")</f>
        <v>0</v>
      </c>
    </row>
    <row r="4329" spans="1:5">
      <c r="A4329" s="18">
        <v>5327</v>
      </c>
      <c r="D4329" s="113">
        <f>IF(Table10[[#This Row],[Current Age]]&gt;19,"Men's",IF(E4329&gt;15,"U19",IF(E4329&gt;13,"U15",IF(E4329&gt;11,"U13",IF(E4329&gt;0,"U11",0)))))</f>
        <v>0</v>
      </c>
      <c r="E4329" s="113">
        <f>IFERROR(IF(Table10[[#This Row],[Year]]&gt;0,$E$1-Table10[[#This Row],[Year]],0),"")</f>
        <v>0</v>
      </c>
    </row>
    <row r="4330" spans="1:5">
      <c r="A4330" s="18">
        <v>5328</v>
      </c>
      <c r="D4330" s="113">
        <f>IF(Table10[[#This Row],[Current Age]]&gt;19,"Men's",IF(E4330&gt;15,"U19",IF(E4330&gt;13,"U15",IF(E4330&gt;11,"U13",IF(E4330&gt;0,"U11",0)))))</f>
        <v>0</v>
      </c>
      <c r="E4330" s="113">
        <f>IFERROR(IF(Table10[[#This Row],[Year]]&gt;0,$E$1-Table10[[#This Row],[Year]],0),"")</f>
        <v>0</v>
      </c>
    </row>
    <row r="4331" spans="1:5">
      <c r="A4331" s="18">
        <v>5329</v>
      </c>
      <c r="D4331" s="113">
        <f>IF(Table10[[#This Row],[Current Age]]&gt;19,"Men's",IF(E4331&gt;15,"U19",IF(E4331&gt;13,"U15",IF(E4331&gt;11,"U13",IF(E4331&gt;0,"U11",0)))))</f>
        <v>0</v>
      </c>
      <c r="E4331" s="113">
        <f>IFERROR(IF(Table10[[#This Row],[Year]]&gt;0,$E$1-Table10[[#This Row],[Year]],0),"")</f>
        <v>0</v>
      </c>
    </row>
    <row r="4332" spans="1:5">
      <c r="A4332" s="18">
        <v>5330</v>
      </c>
      <c r="D4332" s="113">
        <f>IF(Table10[[#This Row],[Current Age]]&gt;19,"Men's",IF(E4332&gt;15,"U19",IF(E4332&gt;13,"U15",IF(E4332&gt;11,"U13",IF(E4332&gt;0,"U11",0)))))</f>
        <v>0</v>
      </c>
      <c r="E4332" s="113">
        <f>IFERROR(IF(Table10[[#This Row],[Year]]&gt;0,$E$1-Table10[[#This Row],[Year]],0),"")</f>
        <v>0</v>
      </c>
    </row>
    <row r="4333" spans="1:5">
      <c r="A4333" s="18">
        <v>5331</v>
      </c>
      <c r="D4333" s="113">
        <f>IF(Table10[[#This Row],[Current Age]]&gt;19,"Men's",IF(E4333&gt;15,"U19",IF(E4333&gt;13,"U15",IF(E4333&gt;11,"U13",IF(E4333&gt;0,"U11",0)))))</f>
        <v>0</v>
      </c>
      <c r="E4333" s="113">
        <f>IFERROR(IF(Table10[[#This Row],[Year]]&gt;0,$E$1-Table10[[#This Row],[Year]],0),"")</f>
        <v>0</v>
      </c>
    </row>
    <row r="4334" spans="1:5">
      <c r="A4334" s="18">
        <v>5332</v>
      </c>
      <c r="D4334" s="113">
        <f>IF(Table10[[#This Row],[Current Age]]&gt;19,"Men's",IF(E4334&gt;15,"U19",IF(E4334&gt;13,"U15",IF(E4334&gt;11,"U13",IF(E4334&gt;0,"U11",0)))))</f>
        <v>0</v>
      </c>
      <c r="E4334" s="113">
        <f>IFERROR(IF(Table10[[#This Row],[Year]]&gt;0,$E$1-Table10[[#This Row],[Year]],0),"")</f>
        <v>0</v>
      </c>
    </row>
    <row r="4335" spans="1:5">
      <c r="A4335" s="18">
        <v>5333</v>
      </c>
      <c r="D4335" s="113">
        <f>IF(Table10[[#This Row],[Current Age]]&gt;19,"Men's",IF(E4335&gt;15,"U19",IF(E4335&gt;13,"U15",IF(E4335&gt;11,"U13",IF(E4335&gt;0,"U11",0)))))</f>
        <v>0</v>
      </c>
      <c r="E4335" s="113">
        <f>IFERROR(IF(Table10[[#This Row],[Year]]&gt;0,$E$1-Table10[[#This Row],[Year]],0),"")</f>
        <v>0</v>
      </c>
    </row>
    <row r="4336" spans="1:5">
      <c r="A4336" s="18">
        <v>5334</v>
      </c>
      <c r="D4336" s="113">
        <f>IF(Table10[[#This Row],[Current Age]]&gt;19,"Men's",IF(E4336&gt;15,"U19",IF(E4336&gt;13,"U15",IF(E4336&gt;11,"U13",IF(E4336&gt;0,"U11",0)))))</f>
        <v>0</v>
      </c>
      <c r="E4336" s="113">
        <f>IFERROR(IF(Table10[[#This Row],[Year]]&gt;0,$E$1-Table10[[#This Row],[Year]],0),"")</f>
        <v>0</v>
      </c>
    </row>
    <row r="4337" spans="1:5">
      <c r="A4337" s="18">
        <v>5335</v>
      </c>
      <c r="D4337" s="113">
        <f>IF(Table10[[#This Row],[Current Age]]&gt;19,"Men's",IF(E4337&gt;15,"U19",IF(E4337&gt;13,"U15",IF(E4337&gt;11,"U13",IF(E4337&gt;0,"U11",0)))))</f>
        <v>0</v>
      </c>
      <c r="E4337" s="113">
        <f>IFERROR(IF(Table10[[#This Row],[Year]]&gt;0,$E$1-Table10[[#This Row],[Year]],0),"")</f>
        <v>0</v>
      </c>
    </row>
    <row r="4338" spans="1:5">
      <c r="A4338" s="18">
        <v>5336</v>
      </c>
      <c r="D4338" s="113">
        <f>IF(Table10[[#This Row],[Current Age]]&gt;19,"Men's",IF(E4338&gt;15,"U19",IF(E4338&gt;13,"U15",IF(E4338&gt;11,"U13",IF(E4338&gt;0,"U11",0)))))</f>
        <v>0</v>
      </c>
      <c r="E4338" s="113">
        <f>IFERROR(IF(Table10[[#This Row],[Year]]&gt;0,$E$1-Table10[[#This Row],[Year]],0),"")</f>
        <v>0</v>
      </c>
    </row>
    <row r="4339" spans="1:5">
      <c r="A4339" s="18">
        <v>5337</v>
      </c>
      <c r="D4339" s="113">
        <f>IF(Table10[[#This Row],[Current Age]]&gt;19,"Men's",IF(E4339&gt;15,"U19",IF(E4339&gt;13,"U15",IF(E4339&gt;11,"U13",IF(E4339&gt;0,"U11",0)))))</f>
        <v>0</v>
      </c>
      <c r="E4339" s="113">
        <f>IFERROR(IF(Table10[[#This Row],[Year]]&gt;0,$E$1-Table10[[#This Row],[Year]],0),"")</f>
        <v>0</v>
      </c>
    </row>
    <row r="4340" spans="1:5">
      <c r="A4340" s="18">
        <v>5338</v>
      </c>
      <c r="D4340" s="113">
        <f>IF(Table10[[#This Row],[Current Age]]&gt;19,"Men's",IF(E4340&gt;15,"U19",IF(E4340&gt;13,"U15",IF(E4340&gt;11,"U13",IF(E4340&gt;0,"U11",0)))))</f>
        <v>0</v>
      </c>
      <c r="E4340" s="113">
        <f>IFERROR(IF(Table10[[#This Row],[Year]]&gt;0,$E$1-Table10[[#This Row],[Year]],0),"")</f>
        <v>0</v>
      </c>
    </row>
    <row r="4341" spans="1:5">
      <c r="A4341" s="18">
        <v>5339</v>
      </c>
      <c r="D4341" s="113">
        <f>IF(Table10[[#This Row],[Current Age]]&gt;19,"Men's",IF(E4341&gt;15,"U19",IF(E4341&gt;13,"U15",IF(E4341&gt;11,"U13",IF(E4341&gt;0,"U11",0)))))</f>
        <v>0</v>
      </c>
      <c r="E4341" s="113">
        <f>IFERROR(IF(Table10[[#This Row],[Year]]&gt;0,$E$1-Table10[[#This Row],[Year]],0),"")</f>
        <v>0</v>
      </c>
    </row>
    <row r="4342" spans="1:5">
      <c r="A4342" s="18">
        <v>5340</v>
      </c>
      <c r="D4342" s="113">
        <f>IF(Table10[[#This Row],[Current Age]]&gt;19,"Men's",IF(E4342&gt;15,"U19",IF(E4342&gt;13,"U15",IF(E4342&gt;11,"U13",IF(E4342&gt;0,"U11",0)))))</f>
        <v>0</v>
      </c>
      <c r="E4342" s="113">
        <f>IFERROR(IF(Table10[[#This Row],[Year]]&gt;0,$E$1-Table10[[#This Row],[Year]],0),"")</f>
        <v>0</v>
      </c>
    </row>
    <row r="4343" spans="1:5">
      <c r="A4343" s="18">
        <v>5341</v>
      </c>
      <c r="D4343" s="113">
        <f>IF(Table10[[#This Row],[Current Age]]&gt;19,"Men's",IF(E4343&gt;15,"U19",IF(E4343&gt;13,"U15",IF(E4343&gt;11,"U13",IF(E4343&gt;0,"U11",0)))))</f>
        <v>0</v>
      </c>
      <c r="E4343" s="113">
        <f>IFERROR(IF(Table10[[#This Row],[Year]]&gt;0,$E$1-Table10[[#This Row],[Year]],0),"")</f>
        <v>0</v>
      </c>
    </row>
    <row r="4344" spans="1:5">
      <c r="A4344" s="18">
        <v>5342</v>
      </c>
      <c r="D4344" s="113">
        <f>IF(Table10[[#This Row],[Current Age]]&gt;19,"Men's",IF(E4344&gt;15,"U19",IF(E4344&gt;13,"U15",IF(E4344&gt;11,"U13",IF(E4344&gt;0,"U11",0)))))</f>
        <v>0</v>
      </c>
      <c r="E4344" s="113">
        <f>IFERROR(IF(Table10[[#This Row],[Year]]&gt;0,$E$1-Table10[[#This Row],[Year]],0),"")</f>
        <v>0</v>
      </c>
    </row>
    <row r="4345" spans="1:5">
      <c r="A4345" s="18">
        <v>5343</v>
      </c>
      <c r="D4345" s="113">
        <f>IF(Table10[[#This Row],[Current Age]]&gt;19,"Men's",IF(E4345&gt;15,"U19",IF(E4345&gt;13,"U15",IF(E4345&gt;11,"U13",IF(E4345&gt;0,"U11",0)))))</f>
        <v>0</v>
      </c>
      <c r="E4345" s="113">
        <f>IFERROR(IF(Table10[[#This Row],[Year]]&gt;0,$E$1-Table10[[#This Row],[Year]],0),"")</f>
        <v>0</v>
      </c>
    </row>
    <row r="4346" spans="1:5">
      <c r="A4346" s="18">
        <v>5344</v>
      </c>
      <c r="D4346" s="113">
        <f>IF(Table10[[#This Row],[Current Age]]&gt;19,"Men's",IF(E4346&gt;15,"U19",IF(E4346&gt;13,"U15",IF(E4346&gt;11,"U13",IF(E4346&gt;0,"U11",0)))))</f>
        <v>0</v>
      </c>
      <c r="E4346" s="113">
        <f>IFERROR(IF(Table10[[#This Row],[Year]]&gt;0,$E$1-Table10[[#This Row],[Year]],0),"")</f>
        <v>0</v>
      </c>
    </row>
    <row r="4347" spans="1:5">
      <c r="A4347" s="18">
        <v>5345</v>
      </c>
      <c r="D4347" s="113">
        <f>IF(Table10[[#This Row],[Current Age]]&gt;19,"Men's",IF(E4347&gt;15,"U19",IF(E4347&gt;13,"U15",IF(E4347&gt;11,"U13",IF(E4347&gt;0,"U11",0)))))</f>
        <v>0</v>
      </c>
      <c r="E4347" s="113">
        <f>IFERROR(IF(Table10[[#This Row],[Year]]&gt;0,$E$1-Table10[[#This Row],[Year]],0),"")</f>
        <v>0</v>
      </c>
    </row>
    <row r="4348" spans="1:5">
      <c r="A4348" s="18">
        <v>5346</v>
      </c>
      <c r="D4348" s="113">
        <f>IF(Table10[[#This Row],[Current Age]]&gt;19,"Men's",IF(E4348&gt;15,"U19",IF(E4348&gt;13,"U15",IF(E4348&gt;11,"U13",IF(E4348&gt;0,"U11",0)))))</f>
        <v>0</v>
      </c>
      <c r="E4348" s="113">
        <f>IFERROR(IF(Table10[[#This Row],[Year]]&gt;0,$E$1-Table10[[#This Row],[Year]],0),"")</f>
        <v>0</v>
      </c>
    </row>
    <row r="4349" spans="1:5">
      <c r="A4349" s="18">
        <v>5347</v>
      </c>
      <c r="D4349" s="113">
        <f>IF(Table10[[#This Row],[Current Age]]&gt;19,"Men's",IF(E4349&gt;15,"U19",IF(E4349&gt;13,"U15",IF(E4349&gt;11,"U13",IF(E4349&gt;0,"U11",0)))))</f>
        <v>0</v>
      </c>
      <c r="E4349" s="113">
        <f>IFERROR(IF(Table10[[#This Row],[Year]]&gt;0,$E$1-Table10[[#This Row],[Year]],0),"")</f>
        <v>0</v>
      </c>
    </row>
    <row r="4350" spans="1:5">
      <c r="A4350" s="18">
        <v>5348</v>
      </c>
      <c r="D4350" s="113">
        <f>IF(Table10[[#This Row],[Current Age]]&gt;19,"Men's",IF(E4350&gt;15,"U19",IF(E4350&gt;13,"U15",IF(E4350&gt;11,"U13",IF(E4350&gt;0,"U11",0)))))</f>
        <v>0</v>
      </c>
      <c r="E4350" s="113">
        <f>IFERROR(IF(Table10[[#This Row],[Year]]&gt;0,$E$1-Table10[[#This Row],[Year]],0),"")</f>
        <v>0</v>
      </c>
    </row>
    <row r="4351" spans="1:5">
      <c r="A4351" s="18">
        <v>5349</v>
      </c>
      <c r="D4351" s="113">
        <f>IF(Table10[[#This Row],[Current Age]]&gt;19,"Men's",IF(E4351&gt;15,"U19",IF(E4351&gt;13,"U15",IF(E4351&gt;11,"U13",IF(E4351&gt;0,"U11",0)))))</f>
        <v>0</v>
      </c>
      <c r="E4351" s="113">
        <f>IFERROR(IF(Table10[[#This Row],[Year]]&gt;0,$E$1-Table10[[#This Row],[Year]],0),"")</f>
        <v>0</v>
      </c>
    </row>
    <row r="4352" spans="1:5">
      <c r="A4352" s="18">
        <v>5350</v>
      </c>
      <c r="D4352" s="113">
        <f>IF(Table10[[#This Row],[Current Age]]&gt;19,"Men's",IF(E4352&gt;15,"U19",IF(E4352&gt;13,"U15",IF(E4352&gt;11,"U13",IF(E4352&gt;0,"U11",0)))))</f>
        <v>0</v>
      </c>
      <c r="E4352" s="113">
        <f>IFERROR(IF(Table10[[#This Row],[Year]]&gt;0,$E$1-Table10[[#This Row],[Year]],0),"")</f>
        <v>0</v>
      </c>
    </row>
    <row r="4353" spans="1:5">
      <c r="A4353" s="18">
        <v>5351</v>
      </c>
      <c r="D4353" s="113">
        <f>IF(Table10[[#This Row],[Current Age]]&gt;19,"Men's",IF(E4353&gt;15,"U19",IF(E4353&gt;13,"U15",IF(E4353&gt;11,"U13",IF(E4353&gt;0,"U11",0)))))</f>
        <v>0</v>
      </c>
      <c r="E4353" s="113">
        <f>IFERROR(IF(Table10[[#This Row],[Year]]&gt;0,$E$1-Table10[[#This Row],[Year]],0),"")</f>
        <v>0</v>
      </c>
    </row>
    <row r="4354" spans="1:5">
      <c r="A4354" s="18">
        <v>5352</v>
      </c>
      <c r="D4354" s="113">
        <f>IF(Table10[[#This Row],[Current Age]]&gt;19,"Men's",IF(E4354&gt;15,"U19",IF(E4354&gt;13,"U15",IF(E4354&gt;11,"U13",IF(E4354&gt;0,"U11",0)))))</f>
        <v>0</v>
      </c>
      <c r="E4354" s="113">
        <f>IFERROR(IF(Table10[[#This Row],[Year]]&gt;0,$E$1-Table10[[#This Row],[Year]],0),"")</f>
        <v>0</v>
      </c>
    </row>
    <row r="4355" spans="1:5">
      <c r="A4355" s="18">
        <v>5353</v>
      </c>
      <c r="D4355" s="113">
        <f>IF(Table10[[#This Row],[Current Age]]&gt;19,"Men's",IF(E4355&gt;15,"U19",IF(E4355&gt;13,"U15",IF(E4355&gt;11,"U13",IF(E4355&gt;0,"U11",0)))))</f>
        <v>0</v>
      </c>
      <c r="E4355" s="113">
        <f>IFERROR(IF(Table10[[#This Row],[Year]]&gt;0,$E$1-Table10[[#This Row],[Year]],0),"")</f>
        <v>0</v>
      </c>
    </row>
    <row r="4356" spans="1:5">
      <c r="A4356" s="18">
        <v>5354</v>
      </c>
      <c r="D4356" s="113">
        <f>IF(Table10[[#This Row],[Current Age]]&gt;19,"Men's",IF(E4356&gt;15,"U19",IF(E4356&gt;13,"U15",IF(E4356&gt;11,"U13",IF(E4356&gt;0,"U11",0)))))</f>
        <v>0</v>
      </c>
      <c r="E4356" s="113">
        <f>IFERROR(IF(Table10[[#This Row],[Year]]&gt;0,$E$1-Table10[[#This Row],[Year]],0),"")</f>
        <v>0</v>
      </c>
    </row>
    <row r="4357" spans="1:5">
      <c r="A4357" s="18">
        <v>5355</v>
      </c>
      <c r="D4357" s="113">
        <f>IF(Table10[[#This Row],[Current Age]]&gt;19,"Men's",IF(E4357&gt;15,"U19",IF(E4357&gt;13,"U15",IF(E4357&gt;11,"U13",IF(E4357&gt;0,"U11",0)))))</f>
        <v>0</v>
      </c>
      <c r="E4357" s="113">
        <f>IFERROR(IF(Table10[[#This Row],[Year]]&gt;0,$E$1-Table10[[#This Row],[Year]],0),"")</f>
        <v>0</v>
      </c>
    </row>
    <row r="4358" spans="1:5">
      <c r="A4358" s="18">
        <v>5356</v>
      </c>
      <c r="D4358" s="113">
        <f>IF(Table10[[#This Row],[Current Age]]&gt;19,"Men's",IF(E4358&gt;15,"U19",IF(E4358&gt;13,"U15",IF(E4358&gt;11,"U13",IF(E4358&gt;0,"U11",0)))))</f>
        <v>0</v>
      </c>
      <c r="E4358" s="113">
        <f>IFERROR(IF(Table10[[#This Row],[Year]]&gt;0,$E$1-Table10[[#This Row],[Year]],0),"")</f>
        <v>0</v>
      </c>
    </row>
    <row r="4359" spans="1:5">
      <c r="A4359" s="18">
        <v>5357</v>
      </c>
      <c r="D4359" s="113">
        <f>IF(Table10[[#This Row],[Current Age]]&gt;19,"Men's",IF(E4359&gt;15,"U19",IF(E4359&gt;13,"U15",IF(E4359&gt;11,"U13",IF(E4359&gt;0,"U11",0)))))</f>
        <v>0</v>
      </c>
      <c r="E4359" s="113">
        <f>IFERROR(IF(Table10[[#This Row],[Year]]&gt;0,$E$1-Table10[[#This Row],[Year]],0),"")</f>
        <v>0</v>
      </c>
    </row>
    <row r="4360" spans="1:5">
      <c r="A4360" s="18">
        <v>5358</v>
      </c>
      <c r="D4360" s="113">
        <f>IF(Table10[[#This Row],[Current Age]]&gt;19,"Men's",IF(E4360&gt;15,"U19",IF(E4360&gt;13,"U15",IF(E4360&gt;11,"U13",IF(E4360&gt;0,"U11",0)))))</f>
        <v>0</v>
      </c>
      <c r="E4360" s="113">
        <f>IFERROR(IF(Table10[[#This Row],[Year]]&gt;0,$E$1-Table10[[#This Row],[Year]],0),"")</f>
        <v>0</v>
      </c>
    </row>
    <row r="4361" spans="1:5">
      <c r="A4361" s="18">
        <v>5359</v>
      </c>
      <c r="D4361" s="113">
        <f>IF(Table10[[#This Row],[Current Age]]&gt;19,"Men's",IF(E4361&gt;15,"U19",IF(E4361&gt;13,"U15",IF(E4361&gt;11,"U13",IF(E4361&gt;0,"U11",0)))))</f>
        <v>0</v>
      </c>
      <c r="E4361" s="113">
        <f>IFERROR(IF(Table10[[#This Row],[Year]]&gt;0,$E$1-Table10[[#This Row],[Year]],0),"")</f>
        <v>0</v>
      </c>
    </row>
    <row r="4362" spans="1:5">
      <c r="A4362" s="18">
        <v>5360</v>
      </c>
      <c r="D4362" s="113">
        <f>IF(Table10[[#This Row],[Current Age]]&gt;19,"Men's",IF(E4362&gt;15,"U19",IF(E4362&gt;13,"U15",IF(E4362&gt;11,"U13",IF(E4362&gt;0,"U11",0)))))</f>
        <v>0</v>
      </c>
      <c r="E4362" s="113">
        <f>IFERROR(IF(Table10[[#This Row],[Year]]&gt;0,$E$1-Table10[[#This Row],[Year]],0),"")</f>
        <v>0</v>
      </c>
    </row>
    <row r="4363" spans="1:5">
      <c r="A4363" s="18">
        <v>5361</v>
      </c>
      <c r="D4363" s="113">
        <f>IF(Table10[[#This Row],[Current Age]]&gt;19,"Men's",IF(E4363&gt;15,"U19",IF(E4363&gt;13,"U15",IF(E4363&gt;11,"U13",IF(E4363&gt;0,"U11",0)))))</f>
        <v>0</v>
      </c>
      <c r="E4363" s="113">
        <f>IFERROR(IF(Table10[[#This Row],[Year]]&gt;0,$E$1-Table10[[#This Row],[Year]],0),"")</f>
        <v>0</v>
      </c>
    </row>
    <row r="4364" spans="1:5">
      <c r="A4364" s="18">
        <v>5362</v>
      </c>
      <c r="D4364" s="113">
        <f>IF(Table10[[#This Row],[Current Age]]&gt;19,"Men's",IF(E4364&gt;15,"U19",IF(E4364&gt;13,"U15",IF(E4364&gt;11,"U13",IF(E4364&gt;0,"U11",0)))))</f>
        <v>0</v>
      </c>
      <c r="E4364" s="113">
        <f>IFERROR(IF(Table10[[#This Row],[Year]]&gt;0,$E$1-Table10[[#This Row],[Year]],0),"")</f>
        <v>0</v>
      </c>
    </row>
    <row r="4365" spans="1:5">
      <c r="A4365" s="18">
        <v>5363</v>
      </c>
      <c r="D4365" s="113">
        <f>IF(Table10[[#This Row],[Current Age]]&gt;19,"Men's",IF(E4365&gt;15,"U19",IF(E4365&gt;13,"U15",IF(E4365&gt;11,"U13",IF(E4365&gt;0,"U11",0)))))</f>
        <v>0</v>
      </c>
      <c r="E4365" s="113">
        <f>IFERROR(IF(Table10[[#This Row],[Year]]&gt;0,$E$1-Table10[[#This Row],[Year]],0),"")</f>
        <v>0</v>
      </c>
    </row>
    <row r="4366" spans="1:5">
      <c r="A4366" s="18">
        <v>5364</v>
      </c>
      <c r="D4366" s="113">
        <f>IF(Table10[[#This Row],[Current Age]]&gt;19,"Men's",IF(E4366&gt;15,"U19",IF(E4366&gt;13,"U15",IF(E4366&gt;11,"U13",IF(E4366&gt;0,"U11",0)))))</f>
        <v>0</v>
      </c>
      <c r="E4366" s="113">
        <f>IFERROR(IF(Table10[[#This Row],[Year]]&gt;0,$E$1-Table10[[#This Row],[Year]],0),"")</f>
        <v>0</v>
      </c>
    </row>
    <row r="4367" spans="1:5">
      <c r="A4367" s="18">
        <v>5365</v>
      </c>
      <c r="D4367" s="113">
        <f>IF(Table10[[#This Row],[Current Age]]&gt;19,"Men's",IF(E4367&gt;15,"U19",IF(E4367&gt;13,"U15",IF(E4367&gt;11,"U13",IF(E4367&gt;0,"U11",0)))))</f>
        <v>0</v>
      </c>
      <c r="E4367" s="113">
        <f>IFERROR(IF(Table10[[#This Row],[Year]]&gt;0,$E$1-Table10[[#This Row],[Year]],0),"")</f>
        <v>0</v>
      </c>
    </row>
    <row r="4368" spans="1:5">
      <c r="A4368" s="18">
        <v>5366</v>
      </c>
      <c r="D4368" s="113">
        <f>IF(Table10[[#This Row],[Current Age]]&gt;19,"Men's",IF(E4368&gt;15,"U19",IF(E4368&gt;13,"U15",IF(E4368&gt;11,"U13",IF(E4368&gt;0,"U11",0)))))</f>
        <v>0</v>
      </c>
      <c r="E4368" s="113">
        <f>IFERROR(IF(Table10[[#This Row],[Year]]&gt;0,$E$1-Table10[[#This Row],[Year]],0),"")</f>
        <v>0</v>
      </c>
    </row>
    <row r="4369" spans="1:5">
      <c r="A4369" s="18">
        <v>5367</v>
      </c>
      <c r="D4369" s="113">
        <f>IF(Table10[[#This Row],[Current Age]]&gt;19,"Men's",IF(E4369&gt;15,"U19",IF(E4369&gt;13,"U15",IF(E4369&gt;11,"U13",IF(E4369&gt;0,"U11",0)))))</f>
        <v>0</v>
      </c>
      <c r="E4369" s="113">
        <f>IFERROR(IF(Table10[[#This Row],[Year]]&gt;0,$E$1-Table10[[#This Row],[Year]],0),"")</f>
        <v>0</v>
      </c>
    </row>
    <row r="4370" spans="1:5">
      <c r="A4370" s="18">
        <v>5368</v>
      </c>
      <c r="D4370" s="113">
        <f>IF(Table10[[#This Row],[Current Age]]&gt;19,"Men's",IF(E4370&gt;15,"U19",IF(E4370&gt;13,"U15",IF(E4370&gt;11,"U13",IF(E4370&gt;0,"U11",0)))))</f>
        <v>0</v>
      </c>
      <c r="E4370" s="113">
        <f>IFERROR(IF(Table10[[#This Row],[Year]]&gt;0,$E$1-Table10[[#This Row],[Year]],0),"")</f>
        <v>0</v>
      </c>
    </row>
    <row r="4371" spans="1:5">
      <c r="A4371" s="18">
        <v>5369</v>
      </c>
      <c r="D4371" s="113">
        <f>IF(Table10[[#This Row],[Current Age]]&gt;19,"Men's",IF(E4371&gt;15,"U19",IF(E4371&gt;13,"U15",IF(E4371&gt;11,"U13",IF(E4371&gt;0,"U11",0)))))</f>
        <v>0</v>
      </c>
      <c r="E4371" s="113">
        <f>IFERROR(IF(Table10[[#This Row],[Year]]&gt;0,$E$1-Table10[[#This Row],[Year]],0),"")</f>
        <v>0</v>
      </c>
    </row>
    <row r="4372" spans="1:5">
      <c r="A4372" s="18">
        <v>5370</v>
      </c>
      <c r="D4372" s="113">
        <f>IF(Table10[[#This Row],[Current Age]]&gt;19,"Men's",IF(E4372&gt;15,"U19",IF(E4372&gt;13,"U15",IF(E4372&gt;11,"U13",IF(E4372&gt;0,"U11",0)))))</f>
        <v>0</v>
      </c>
      <c r="E4372" s="113">
        <f>IFERROR(IF(Table10[[#This Row],[Year]]&gt;0,$E$1-Table10[[#This Row],[Year]],0),"")</f>
        <v>0</v>
      </c>
    </row>
    <row r="4373" spans="1:5">
      <c r="A4373" s="18">
        <v>5371</v>
      </c>
      <c r="D4373" s="113">
        <f>IF(Table10[[#This Row],[Current Age]]&gt;19,"Men's",IF(E4373&gt;15,"U19",IF(E4373&gt;13,"U15",IF(E4373&gt;11,"U13",IF(E4373&gt;0,"U11",0)))))</f>
        <v>0</v>
      </c>
      <c r="E4373" s="113">
        <f>IFERROR(IF(Table10[[#This Row],[Year]]&gt;0,$E$1-Table10[[#This Row],[Year]],0),"")</f>
        <v>0</v>
      </c>
    </row>
    <row r="4374" spans="1:5">
      <c r="A4374" s="18">
        <v>5372</v>
      </c>
      <c r="D4374" s="113">
        <f>IF(Table10[[#This Row],[Current Age]]&gt;19,"Men's",IF(E4374&gt;15,"U19",IF(E4374&gt;13,"U15",IF(E4374&gt;11,"U13",IF(E4374&gt;0,"U11",0)))))</f>
        <v>0</v>
      </c>
      <c r="E4374" s="113">
        <f>IFERROR(IF(Table10[[#This Row],[Year]]&gt;0,$E$1-Table10[[#This Row],[Year]],0),"")</f>
        <v>0</v>
      </c>
    </row>
    <row r="4375" spans="1:5">
      <c r="A4375" s="18">
        <v>5373</v>
      </c>
      <c r="D4375" s="113">
        <f>IF(Table10[[#This Row],[Current Age]]&gt;19,"Men's",IF(E4375&gt;15,"U19",IF(E4375&gt;13,"U15",IF(E4375&gt;11,"U13",IF(E4375&gt;0,"U11",0)))))</f>
        <v>0</v>
      </c>
      <c r="E4375" s="113">
        <f>IFERROR(IF(Table10[[#This Row],[Year]]&gt;0,$E$1-Table10[[#This Row],[Year]],0),"")</f>
        <v>0</v>
      </c>
    </row>
    <row r="4376" spans="1:5">
      <c r="A4376" s="18">
        <v>5374</v>
      </c>
      <c r="D4376" s="113">
        <f>IF(Table10[[#This Row],[Current Age]]&gt;19,"Men's",IF(E4376&gt;15,"U19",IF(E4376&gt;13,"U15",IF(E4376&gt;11,"U13",IF(E4376&gt;0,"U11",0)))))</f>
        <v>0</v>
      </c>
      <c r="E4376" s="113">
        <f>IFERROR(IF(Table10[[#This Row],[Year]]&gt;0,$E$1-Table10[[#This Row],[Year]],0),"")</f>
        <v>0</v>
      </c>
    </row>
    <row r="4377" spans="1:5">
      <c r="A4377" s="18">
        <v>5375</v>
      </c>
      <c r="D4377" s="113">
        <f>IF(Table10[[#This Row],[Current Age]]&gt;19,"Men's",IF(E4377&gt;15,"U19",IF(E4377&gt;13,"U15",IF(E4377&gt;11,"U13",IF(E4377&gt;0,"U11",0)))))</f>
        <v>0</v>
      </c>
      <c r="E4377" s="113">
        <f>IFERROR(IF(Table10[[#This Row],[Year]]&gt;0,$E$1-Table10[[#This Row],[Year]],0),"")</f>
        <v>0</v>
      </c>
    </row>
    <row r="4378" spans="1:5">
      <c r="A4378" s="18">
        <v>5376</v>
      </c>
      <c r="D4378" s="113">
        <f>IF(Table10[[#This Row],[Current Age]]&gt;19,"Men's",IF(E4378&gt;15,"U19",IF(E4378&gt;13,"U15",IF(E4378&gt;11,"U13",IF(E4378&gt;0,"U11",0)))))</f>
        <v>0</v>
      </c>
      <c r="E4378" s="113">
        <f>IFERROR(IF(Table10[[#This Row],[Year]]&gt;0,$E$1-Table10[[#This Row],[Year]],0),"")</f>
        <v>0</v>
      </c>
    </row>
    <row r="4379" spans="1:5">
      <c r="A4379" s="18">
        <v>5377</v>
      </c>
      <c r="D4379" s="113">
        <f>IF(Table10[[#This Row],[Current Age]]&gt;19,"Men's",IF(E4379&gt;15,"U19",IF(E4379&gt;13,"U15",IF(E4379&gt;11,"U13",IF(E4379&gt;0,"U11",0)))))</f>
        <v>0</v>
      </c>
      <c r="E4379" s="113">
        <f>IFERROR(IF(Table10[[#This Row],[Year]]&gt;0,$E$1-Table10[[#This Row],[Year]],0),"")</f>
        <v>0</v>
      </c>
    </row>
    <row r="4380" spans="1:5">
      <c r="A4380" s="18">
        <v>5378</v>
      </c>
      <c r="D4380" s="113">
        <f>IF(Table10[[#This Row],[Current Age]]&gt;19,"Men's",IF(E4380&gt;15,"U19",IF(E4380&gt;13,"U15",IF(E4380&gt;11,"U13",IF(E4380&gt;0,"U11",0)))))</f>
        <v>0</v>
      </c>
      <c r="E4380" s="113">
        <f>IFERROR(IF(Table10[[#This Row],[Year]]&gt;0,$E$1-Table10[[#This Row],[Year]],0),"")</f>
        <v>0</v>
      </c>
    </row>
    <row r="4381" spans="1:5">
      <c r="A4381" s="18">
        <v>5379</v>
      </c>
      <c r="D4381" s="113">
        <f>IF(Table10[[#This Row],[Current Age]]&gt;19,"Men's",IF(E4381&gt;15,"U19",IF(E4381&gt;13,"U15",IF(E4381&gt;11,"U13",IF(E4381&gt;0,"U11",0)))))</f>
        <v>0</v>
      </c>
      <c r="E4381" s="113">
        <f>IFERROR(IF(Table10[[#This Row],[Year]]&gt;0,$E$1-Table10[[#This Row],[Year]],0),"")</f>
        <v>0</v>
      </c>
    </row>
    <row r="4382" spans="1:5">
      <c r="A4382" s="18">
        <v>5380</v>
      </c>
      <c r="D4382" s="113">
        <f>IF(Table10[[#This Row],[Current Age]]&gt;19,"Men's",IF(E4382&gt;15,"U19",IF(E4382&gt;13,"U15",IF(E4382&gt;11,"U13",IF(E4382&gt;0,"U11",0)))))</f>
        <v>0</v>
      </c>
      <c r="E4382" s="113">
        <f>IFERROR(IF(Table10[[#This Row],[Year]]&gt;0,$E$1-Table10[[#This Row],[Year]],0),"")</f>
        <v>0</v>
      </c>
    </row>
    <row r="4383" spans="1:5">
      <c r="A4383" s="18">
        <v>5381</v>
      </c>
      <c r="D4383" s="113">
        <f>IF(Table10[[#This Row],[Current Age]]&gt;19,"Men's",IF(E4383&gt;15,"U19",IF(E4383&gt;13,"U15",IF(E4383&gt;11,"U13",IF(E4383&gt;0,"U11",0)))))</f>
        <v>0</v>
      </c>
      <c r="E4383" s="113">
        <f>IFERROR(IF(Table10[[#This Row],[Year]]&gt;0,$E$1-Table10[[#This Row],[Year]],0),"")</f>
        <v>0</v>
      </c>
    </row>
    <row r="4384" spans="1:5">
      <c r="A4384" s="18">
        <v>5382</v>
      </c>
      <c r="D4384" s="113">
        <f>IF(Table10[[#This Row],[Current Age]]&gt;19,"Men's",IF(E4384&gt;15,"U19",IF(E4384&gt;13,"U15",IF(E4384&gt;11,"U13",IF(E4384&gt;0,"U11",0)))))</f>
        <v>0</v>
      </c>
      <c r="E4384" s="113">
        <f>IFERROR(IF(Table10[[#This Row],[Year]]&gt;0,$E$1-Table10[[#This Row],[Year]],0),"")</f>
        <v>0</v>
      </c>
    </row>
    <row r="4385" spans="1:5">
      <c r="A4385" s="18">
        <v>5383</v>
      </c>
      <c r="D4385" s="113">
        <f>IF(Table10[[#This Row],[Current Age]]&gt;19,"Men's",IF(E4385&gt;15,"U19",IF(E4385&gt;13,"U15",IF(E4385&gt;11,"U13",IF(E4385&gt;0,"U11",0)))))</f>
        <v>0</v>
      </c>
      <c r="E4385" s="113">
        <f>IFERROR(IF(Table10[[#This Row],[Year]]&gt;0,$E$1-Table10[[#This Row],[Year]],0),"")</f>
        <v>0</v>
      </c>
    </row>
    <row r="4386" spans="1:5">
      <c r="A4386" s="18">
        <v>5384</v>
      </c>
      <c r="D4386" s="113">
        <f>IF(Table10[[#This Row],[Current Age]]&gt;19,"Men's",IF(E4386&gt;15,"U19",IF(E4386&gt;13,"U15",IF(E4386&gt;11,"U13",IF(E4386&gt;0,"U11",0)))))</f>
        <v>0</v>
      </c>
      <c r="E4386" s="113">
        <f>IFERROR(IF(Table10[[#This Row],[Year]]&gt;0,$E$1-Table10[[#This Row],[Year]],0),"")</f>
        <v>0</v>
      </c>
    </row>
    <row r="4387" spans="1:5">
      <c r="A4387" s="18">
        <v>5385</v>
      </c>
      <c r="D4387" s="113">
        <f>IF(Table10[[#This Row],[Current Age]]&gt;19,"Men's",IF(E4387&gt;15,"U19",IF(E4387&gt;13,"U15",IF(E4387&gt;11,"U13",IF(E4387&gt;0,"U11",0)))))</f>
        <v>0</v>
      </c>
      <c r="E4387" s="113">
        <f>IFERROR(IF(Table10[[#This Row],[Year]]&gt;0,$E$1-Table10[[#This Row],[Year]],0),"")</f>
        <v>0</v>
      </c>
    </row>
    <row r="4388" spans="1:5">
      <c r="A4388" s="18">
        <v>5386</v>
      </c>
      <c r="D4388" s="113">
        <f>IF(Table10[[#This Row],[Current Age]]&gt;19,"Men's",IF(E4388&gt;15,"U19",IF(E4388&gt;13,"U15",IF(E4388&gt;11,"U13",IF(E4388&gt;0,"U11",0)))))</f>
        <v>0</v>
      </c>
      <c r="E4388" s="113">
        <f>IFERROR(IF(Table10[[#This Row],[Year]]&gt;0,$E$1-Table10[[#This Row],[Year]],0),"")</f>
        <v>0</v>
      </c>
    </row>
    <row r="4389" spans="1:5">
      <c r="A4389" s="18">
        <v>5387</v>
      </c>
      <c r="D4389" s="113">
        <f>IF(Table10[[#This Row],[Current Age]]&gt;19,"Men's",IF(E4389&gt;15,"U19",IF(E4389&gt;13,"U15",IF(E4389&gt;11,"U13",IF(E4389&gt;0,"U11",0)))))</f>
        <v>0</v>
      </c>
      <c r="E4389" s="113">
        <f>IFERROR(IF(Table10[[#This Row],[Year]]&gt;0,$E$1-Table10[[#This Row],[Year]],0),"")</f>
        <v>0</v>
      </c>
    </row>
    <row r="4390" spans="1:5">
      <c r="A4390" s="18">
        <v>5388</v>
      </c>
      <c r="D4390" s="113">
        <f>IF(Table10[[#This Row],[Current Age]]&gt;19,"Men's",IF(E4390&gt;15,"U19",IF(E4390&gt;13,"U15",IF(E4390&gt;11,"U13",IF(E4390&gt;0,"U11",0)))))</f>
        <v>0</v>
      </c>
      <c r="E4390" s="113">
        <f>IFERROR(IF(Table10[[#This Row],[Year]]&gt;0,$E$1-Table10[[#This Row],[Year]],0),"")</f>
        <v>0</v>
      </c>
    </row>
    <row r="4391" spans="1:5">
      <c r="A4391" s="18">
        <v>5389</v>
      </c>
      <c r="D4391" s="113">
        <f>IF(Table10[[#This Row],[Current Age]]&gt;19,"Men's",IF(E4391&gt;15,"U19",IF(E4391&gt;13,"U15",IF(E4391&gt;11,"U13",IF(E4391&gt;0,"U11",0)))))</f>
        <v>0</v>
      </c>
      <c r="E4391" s="113">
        <f>IFERROR(IF(Table10[[#This Row],[Year]]&gt;0,$E$1-Table10[[#This Row],[Year]],0),"")</f>
        <v>0</v>
      </c>
    </row>
    <row r="4392" spans="1:5">
      <c r="A4392" s="18">
        <v>5390</v>
      </c>
      <c r="D4392" s="113">
        <f>IF(Table10[[#This Row],[Current Age]]&gt;19,"Men's",IF(E4392&gt;15,"U19",IF(E4392&gt;13,"U15",IF(E4392&gt;11,"U13",IF(E4392&gt;0,"U11",0)))))</f>
        <v>0</v>
      </c>
      <c r="E4392" s="113">
        <f>IFERROR(IF(Table10[[#This Row],[Year]]&gt;0,$E$1-Table10[[#This Row],[Year]],0),"")</f>
        <v>0</v>
      </c>
    </row>
    <row r="4393" spans="1:5">
      <c r="A4393" s="18">
        <v>5391</v>
      </c>
      <c r="D4393" s="113">
        <f>IF(Table10[[#This Row],[Current Age]]&gt;19,"Men's",IF(E4393&gt;15,"U19",IF(E4393&gt;13,"U15",IF(E4393&gt;11,"U13",IF(E4393&gt;0,"U11",0)))))</f>
        <v>0</v>
      </c>
      <c r="E4393" s="113">
        <f>IFERROR(IF(Table10[[#This Row],[Year]]&gt;0,$E$1-Table10[[#This Row],[Year]],0),"")</f>
        <v>0</v>
      </c>
    </row>
    <row r="4394" spans="1:5">
      <c r="A4394" s="18">
        <v>5392</v>
      </c>
      <c r="D4394" s="113">
        <f>IF(Table10[[#This Row],[Current Age]]&gt;19,"Men's",IF(E4394&gt;15,"U19",IF(E4394&gt;13,"U15",IF(E4394&gt;11,"U13",IF(E4394&gt;0,"U11",0)))))</f>
        <v>0</v>
      </c>
      <c r="E4394" s="113">
        <f>IFERROR(IF(Table10[[#This Row],[Year]]&gt;0,$E$1-Table10[[#This Row],[Year]],0),"")</f>
        <v>0</v>
      </c>
    </row>
    <row r="4395" spans="1:5">
      <c r="A4395" s="18">
        <v>5393</v>
      </c>
      <c r="D4395" s="113">
        <f>IF(Table10[[#This Row],[Current Age]]&gt;19,"Men's",IF(E4395&gt;15,"U19",IF(E4395&gt;13,"U15",IF(E4395&gt;11,"U13",IF(E4395&gt;0,"U11",0)))))</f>
        <v>0</v>
      </c>
      <c r="E4395" s="113">
        <f>IFERROR(IF(Table10[[#This Row],[Year]]&gt;0,$E$1-Table10[[#This Row],[Year]],0),"")</f>
        <v>0</v>
      </c>
    </row>
    <row r="4396" spans="1:5">
      <c r="A4396" s="18">
        <v>5394</v>
      </c>
      <c r="D4396" s="113">
        <f>IF(Table10[[#This Row],[Current Age]]&gt;19,"Men's",IF(E4396&gt;15,"U19",IF(E4396&gt;13,"U15",IF(E4396&gt;11,"U13",IF(E4396&gt;0,"U11",0)))))</f>
        <v>0</v>
      </c>
      <c r="E4396" s="113">
        <f>IFERROR(IF(Table10[[#This Row],[Year]]&gt;0,$E$1-Table10[[#This Row],[Year]],0),"")</f>
        <v>0</v>
      </c>
    </row>
    <row r="4397" spans="1:5">
      <c r="A4397" s="18">
        <v>5395</v>
      </c>
      <c r="D4397" s="113">
        <f>IF(Table10[[#This Row],[Current Age]]&gt;19,"Men's",IF(E4397&gt;15,"U19",IF(E4397&gt;13,"U15",IF(E4397&gt;11,"U13",IF(E4397&gt;0,"U11",0)))))</f>
        <v>0</v>
      </c>
      <c r="E4397" s="113">
        <f>IFERROR(IF(Table10[[#This Row],[Year]]&gt;0,$E$1-Table10[[#This Row],[Year]],0),"")</f>
        <v>0</v>
      </c>
    </row>
    <row r="4398" spans="1:5">
      <c r="A4398" s="18">
        <v>5396</v>
      </c>
      <c r="D4398" s="113">
        <f>IF(Table10[[#This Row],[Current Age]]&gt;19,"Men's",IF(E4398&gt;15,"U19",IF(E4398&gt;13,"U15",IF(E4398&gt;11,"U13",IF(E4398&gt;0,"U11",0)))))</f>
        <v>0</v>
      </c>
      <c r="E4398" s="113">
        <f>IFERROR(IF(Table10[[#This Row],[Year]]&gt;0,$E$1-Table10[[#This Row],[Year]],0),"")</f>
        <v>0</v>
      </c>
    </row>
    <row r="4399" spans="1:5">
      <c r="A4399" s="18">
        <v>5397</v>
      </c>
      <c r="D4399" s="113">
        <f>IF(Table10[[#This Row],[Current Age]]&gt;19,"Men's",IF(E4399&gt;15,"U19",IF(E4399&gt;13,"U15",IF(E4399&gt;11,"U13",IF(E4399&gt;0,"U11",0)))))</f>
        <v>0</v>
      </c>
      <c r="E4399" s="113">
        <f>IFERROR(IF(Table10[[#This Row],[Year]]&gt;0,$E$1-Table10[[#This Row],[Year]],0),"")</f>
        <v>0</v>
      </c>
    </row>
    <row r="4400" spans="1:5">
      <c r="A4400" s="18">
        <v>5398</v>
      </c>
      <c r="D4400" s="113">
        <f>IF(Table10[[#This Row],[Current Age]]&gt;19,"Men's",IF(E4400&gt;15,"U19",IF(E4400&gt;13,"U15",IF(E4400&gt;11,"U13",IF(E4400&gt;0,"U11",0)))))</f>
        <v>0</v>
      </c>
      <c r="E4400" s="113">
        <f>IFERROR(IF(Table10[[#This Row],[Year]]&gt;0,$E$1-Table10[[#This Row],[Year]],0),"")</f>
        <v>0</v>
      </c>
    </row>
    <row r="4401" spans="1:5">
      <c r="A4401" s="18">
        <v>5399</v>
      </c>
      <c r="D4401" s="113">
        <f>IF(Table10[[#This Row],[Current Age]]&gt;19,"Men's",IF(E4401&gt;15,"U19",IF(E4401&gt;13,"U15",IF(E4401&gt;11,"U13",IF(E4401&gt;0,"U11",0)))))</f>
        <v>0</v>
      </c>
      <c r="E4401" s="113">
        <f>IFERROR(IF(Table10[[#This Row],[Year]]&gt;0,$E$1-Table10[[#This Row],[Year]],0),"")</f>
        <v>0</v>
      </c>
    </row>
    <row r="4402" spans="1:5">
      <c r="A4402" s="18">
        <v>5400</v>
      </c>
      <c r="D4402" s="113">
        <f>IF(Table10[[#This Row],[Current Age]]&gt;19,"Men's",IF(E4402&gt;15,"U19",IF(E4402&gt;13,"U15",IF(E4402&gt;11,"U13",IF(E4402&gt;0,"U11",0)))))</f>
        <v>0</v>
      </c>
      <c r="E4402" s="113">
        <f>IFERROR(IF(Table10[[#This Row],[Year]]&gt;0,$E$1-Table10[[#This Row],[Year]],0),"")</f>
        <v>0</v>
      </c>
    </row>
    <row r="4403" spans="1:5">
      <c r="A4403" s="18">
        <v>5401</v>
      </c>
      <c r="D4403" s="113">
        <f>IF(Table10[[#This Row],[Current Age]]&gt;19,"Men's",IF(E4403&gt;15,"U19",IF(E4403&gt;13,"U15",IF(E4403&gt;11,"U13",IF(E4403&gt;0,"U11",0)))))</f>
        <v>0</v>
      </c>
      <c r="E4403" s="113">
        <f>IFERROR(IF(Table10[[#This Row],[Year]]&gt;0,$E$1-Table10[[#This Row],[Year]],0),"")</f>
        <v>0</v>
      </c>
    </row>
    <row r="4404" spans="1:5">
      <c r="A4404" s="18">
        <v>5402</v>
      </c>
      <c r="D4404" s="113">
        <f>IF(Table10[[#This Row],[Current Age]]&gt;19,"Men's",IF(E4404&gt;15,"U19",IF(E4404&gt;13,"U15",IF(E4404&gt;11,"U13",IF(E4404&gt;0,"U11",0)))))</f>
        <v>0</v>
      </c>
      <c r="E4404" s="113">
        <f>IFERROR(IF(Table10[[#This Row],[Year]]&gt;0,$E$1-Table10[[#This Row],[Year]],0),"")</f>
        <v>0</v>
      </c>
    </row>
    <row r="4405" spans="1:5">
      <c r="A4405" s="18">
        <v>5403</v>
      </c>
      <c r="D4405" s="113">
        <f>IF(Table10[[#This Row],[Current Age]]&gt;19,"Men's",IF(E4405&gt;15,"U19",IF(E4405&gt;13,"U15",IF(E4405&gt;11,"U13",IF(E4405&gt;0,"U11",0)))))</f>
        <v>0</v>
      </c>
      <c r="E4405" s="113">
        <f>IFERROR(IF(Table10[[#This Row],[Year]]&gt;0,$E$1-Table10[[#This Row],[Year]],0),"")</f>
        <v>0</v>
      </c>
    </row>
    <row r="4406" spans="1:5">
      <c r="A4406" s="18">
        <v>5404</v>
      </c>
      <c r="D4406" s="113">
        <f>IF(Table10[[#This Row],[Current Age]]&gt;19,"Men's",IF(E4406&gt;15,"U19",IF(E4406&gt;13,"U15",IF(E4406&gt;11,"U13",IF(E4406&gt;0,"U11",0)))))</f>
        <v>0</v>
      </c>
      <c r="E4406" s="113">
        <f>IFERROR(IF(Table10[[#This Row],[Year]]&gt;0,$E$1-Table10[[#This Row],[Year]],0),"")</f>
        <v>0</v>
      </c>
    </row>
    <row r="4407" spans="1:5">
      <c r="A4407" s="18">
        <v>5405</v>
      </c>
      <c r="D4407" s="113">
        <f>IF(Table10[[#This Row],[Current Age]]&gt;19,"Men's",IF(E4407&gt;15,"U19",IF(E4407&gt;13,"U15",IF(E4407&gt;11,"U13",IF(E4407&gt;0,"U11",0)))))</f>
        <v>0</v>
      </c>
      <c r="E4407" s="113">
        <f>IFERROR(IF(Table10[[#This Row],[Year]]&gt;0,$E$1-Table10[[#This Row],[Year]],0),"")</f>
        <v>0</v>
      </c>
    </row>
    <row r="4408" spans="1:5">
      <c r="A4408" s="18">
        <v>5406</v>
      </c>
      <c r="D4408" s="113">
        <f>IF(Table10[[#This Row],[Current Age]]&gt;19,"Men's",IF(E4408&gt;15,"U19",IF(E4408&gt;13,"U15",IF(E4408&gt;11,"U13",IF(E4408&gt;0,"U11",0)))))</f>
        <v>0</v>
      </c>
      <c r="E4408" s="113">
        <f>IFERROR(IF(Table10[[#This Row],[Year]]&gt;0,$E$1-Table10[[#This Row],[Year]],0),"")</f>
        <v>0</v>
      </c>
    </row>
    <row r="4409" spans="1:5">
      <c r="A4409" s="18">
        <v>5407</v>
      </c>
      <c r="D4409" s="113">
        <f>IF(Table10[[#This Row],[Current Age]]&gt;19,"Men's",IF(E4409&gt;15,"U19",IF(E4409&gt;13,"U15",IF(E4409&gt;11,"U13",IF(E4409&gt;0,"U11",0)))))</f>
        <v>0</v>
      </c>
      <c r="E4409" s="113">
        <f>IFERROR(IF(Table10[[#This Row],[Year]]&gt;0,$E$1-Table10[[#This Row],[Year]],0),"")</f>
        <v>0</v>
      </c>
    </row>
    <row r="4410" spans="1:5">
      <c r="A4410" s="18">
        <v>5408</v>
      </c>
      <c r="D4410" s="113">
        <f>IF(Table10[[#This Row],[Current Age]]&gt;19,"Men's",IF(E4410&gt;15,"U19",IF(E4410&gt;13,"U15",IF(E4410&gt;11,"U13",IF(E4410&gt;0,"U11",0)))))</f>
        <v>0</v>
      </c>
      <c r="E4410" s="113">
        <f>IFERROR(IF(Table10[[#This Row],[Year]]&gt;0,$E$1-Table10[[#This Row],[Year]],0),"")</f>
        <v>0</v>
      </c>
    </row>
    <row r="4411" spans="1:5">
      <c r="A4411" s="18">
        <v>5409</v>
      </c>
      <c r="D4411" s="113">
        <f>IF(Table10[[#This Row],[Current Age]]&gt;19,"Men's",IF(E4411&gt;15,"U19",IF(E4411&gt;13,"U15",IF(E4411&gt;11,"U13",IF(E4411&gt;0,"U11",0)))))</f>
        <v>0</v>
      </c>
      <c r="E4411" s="113">
        <f>IFERROR(IF(Table10[[#This Row],[Year]]&gt;0,$E$1-Table10[[#This Row],[Year]],0),"")</f>
        <v>0</v>
      </c>
    </row>
    <row r="4412" spans="1:5">
      <c r="A4412" s="18">
        <v>5410</v>
      </c>
      <c r="D4412" s="113">
        <f>IF(Table10[[#This Row],[Current Age]]&gt;19,"Men's",IF(E4412&gt;15,"U19",IF(E4412&gt;13,"U15",IF(E4412&gt;11,"U13",IF(E4412&gt;0,"U11",0)))))</f>
        <v>0</v>
      </c>
      <c r="E4412" s="113">
        <f>IFERROR(IF(Table10[[#This Row],[Year]]&gt;0,$E$1-Table10[[#This Row],[Year]],0),"")</f>
        <v>0</v>
      </c>
    </row>
    <row r="4413" spans="1:5">
      <c r="A4413" s="18">
        <v>5411</v>
      </c>
      <c r="D4413" s="113">
        <f>IF(Table10[[#This Row],[Current Age]]&gt;19,"Men's",IF(E4413&gt;15,"U19",IF(E4413&gt;13,"U15",IF(E4413&gt;11,"U13",IF(E4413&gt;0,"U11",0)))))</f>
        <v>0</v>
      </c>
      <c r="E4413" s="113">
        <f>IFERROR(IF(Table10[[#This Row],[Year]]&gt;0,$E$1-Table10[[#This Row],[Year]],0),"")</f>
        <v>0</v>
      </c>
    </row>
    <row r="4414" spans="1:5">
      <c r="A4414" s="18">
        <v>5412</v>
      </c>
      <c r="D4414" s="113">
        <f>IF(Table10[[#This Row],[Current Age]]&gt;19,"Men's",IF(E4414&gt;15,"U19",IF(E4414&gt;13,"U15",IF(E4414&gt;11,"U13",IF(E4414&gt;0,"U11",0)))))</f>
        <v>0</v>
      </c>
      <c r="E4414" s="113">
        <f>IFERROR(IF(Table10[[#This Row],[Year]]&gt;0,$E$1-Table10[[#This Row],[Year]],0),"")</f>
        <v>0</v>
      </c>
    </row>
    <row r="4415" spans="1:5">
      <c r="A4415" s="18">
        <v>5413</v>
      </c>
      <c r="D4415" s="113">
        <f>IF(Table10[[#This Row],[Current Age]]&gt;19,"Men's",IF(E4415&gt;15,"U19",IF(E4415&gt;13,"U15",IF(E4415&gt;11,"U13",IF(E4415&gt;0,"U11",0)))))</f>
        <v>0</v>
      </c>
      <c r="E4415" s="113">
        <f>IFERROR(IF(Table10[[#This Row],[Year]]&gt;0,$E$1-Table10[[#This Row],[Year]],0),"")</f>
        <v>0</v>
      </c>
    </row>
    <row r="4416" spans="1:5">
      <c r="A4416" s="18">
        <v>5414</v>
      </c>
      <c r="D4416" s="113">
        <f>IF(Table10[[#This Row],[Current Age]]&gt;19,"Men's",IF(E4416&gt;15,"U19",IF(E4416&gt;13,"U15",IF(E4416&gt;11,"U13",IF(E4416&gt;0,"U11",0)))))</f>
        <v>0</v>
      </c>
      <c r="E4416" s="113">
        <f>IFERROR(IF(Table10[[#This Row],[Year]]&gt;0,$E$1-Table10[[#This Row],[Year]],0),"")</f>
        <v>0</v>
      </c>
    </row>
    <row r="4417" spans="1:5">
      <c r="A4417" s="18">
        <v>5415</v>
      </c>
      <c r="D4417" s="113">
        <f>IF(Table10[[#This Row],[Current Age]]&gt;19,"Men's",IF(E4417&gt;15,"U19",IF(E4417&gt;13,"U15",IF(E4417&gt;11,"U13",IF(E4417&gt;0,"U11",0)))))</f>
        <v>0</v>
      </c>
      <c r="E4417" s="113">
        <f>IFERROR(IF(Table10[[#This Row],[Year]]&gt;0,$E$1-Table10[[#This Row],[Year]],0),"")</f>
        <v>0</v>
      </c>
    </row>
    <row r="4418" spans="1:5">
      <c r="A4418" s="18">
        <v>5416</v>
      </c>
      <c r="D4418" s="113">
        <f>IF(Table10[[#This Row],[Current Age]]&gt;19,"Men's",IF(E4418&gt;15,"U19",IF(E4418&gt;13,"U15",IF(E4418&gt;11,"U13",IF(E4418&gt;0,"U11",0)))))</f>
        <v>0</v>
      </c>
      <c r="E4418" s="113">
        <f>IFERROR(IF(Table10[[#This Row],[Year]]&gt;0,$E$1-Table10[[#This Row],[Year]],0),"")</f>
        <v>0</v>
      </c>
    </row>
    <row r="4419" spans="1:5">
      <c r="A4419" s="18">
        <v>5417</v>
      </c>
      <c r="D4419" s="113">
        <f>IF(Table10[[#This Row],[Current Age]]&gt;19,"Men's",IF(E4419&gt;15,"U19",IF(E4419&gt;13,"U15",IF(E4419&gt;11,"U13",IF(E4419&gt;0,"U11",0)))))</f>
        <v>0</v>
      </c>
      <c r="E4419" s="113">
        <f>IFERROR(IF(Table10[[#This Row],[Year]]&gt;0,$E$1-Table10[[#This Row],[Year]],0),"")</f>
        <v>0</v>
      </c>
    </row>
    <row r="4420" spans="1:5">
      <c r="A4420" s="18">
        <v>5418</v>
      </c>
      <c r="D4420" s="113">
        <f>IF(Table10[[#This Row],[Current Age]]&gt;19,"Men's",IF(E4420&gt;15,"U19",IF(E4420&gt;13,"U15",IF(E4420&gt;11,"U13",IF(E4420&gt;0,"U11",0)))))</f>
        <v>0</v>
      </c>
      <c r="E4420" s="113">
        <f>IFERROR(IF(Table10[[#This Row],[Year]]&gt;0,$E$1-Table10[[#This Row],[Year]],0),"")</f>
        <v>0</v>
      </c>
    </row>
    <row r="4421" spans="1:5">
      <c r="A4421" s="18">
        <v>5419</v>
      </c>
      <c r="D4421" s="113">
        <f>IF(Table10[[#This Row],[Current Age]]&gt;19,"Men's",IF(E4421&gt;15,"U19",IF(E4421&gt;13,"U15",IF(E4421&gt;11,"U13",IF(E4421&gt;0,"U11",0)))))</f>
        <v>0</v>
      </c>
      <c r="E4421" s="113">
        <f>IFERROR(IF(Table10[[#This Row],[Year]]&gt;0,$E$1-Table10[[#This Row],[Year]],0),"")</f>
        <v>0</v>
      </c>
    </row>
    <row r="4422" spans="1:5">
      <c r="A4422" s="18">
        <v>5420</v>
      </c>
      <c r="D4422" s="113">
        <f>IF(Table10[[#This Row],[Current Age]]&gt;19,"Men's",IF(E4422&gt;15,"U19",IF(E4422&gt;13,"U15",IF(E4422&gt;11,"U13",IF(E4422&gt;0,"U11",0)))))</f>
        <v>0</v>
      </c>
      <c r="E4422" s="113">
        <f>IFERROR(IF(Table10[[#This Row],[Year]]&gt;0,$E$1-Table10[[#This Row],[Year]],0),"")</f>
        <v>0</v>
      </c>
    </row>
    <row r="4423" spans="1:5">
      <c r="A4423" s="18">
        <v>5421</v>
      </c>
      <c r="D4423" s="113">
        <f>IF(Table10[[#This Row],[Current Age]]&gt;19,"Men's",IF(E4423&gt;15,"U19",IF(E4423&gt;13,"U15",IF(E4423&gt;11,"U13",IF(E4423&gt;0,"U11",0)))))</f>
        <v>0</v>
      </c>
      <c r="E4423" s="113">
        <f>IFERROR(IF(Table10[[#This Row],[Year]]&gt;0,$E$1-Table10[[#This Row],[Year]],0),"")</f>
        <v>0</v>
      </c>
    </row>
    <row r="4424" spans="1:5">
      <c r="A4424" s="18">
        <v>5422</v>
      </c>
      <c r="D4424" s="113">
        <f>IF(Table10[[#This Row],[Current Age]]&gt;19,"Men's",IF(E4424&gt;15,"U19",IF(E4424&gt;13,"U15",IF(E4424&gt;11,"U13",IF(E4424&gt;0,"U11",0)))))</f>
        <v>0</v>
      </c>
      <c r="E4424" s="113">
        <f>IFERROR(IF(Table10[[#This Row],[Year]]&gt;0,$E$1-Table10[[#This Row],[Year]],0),"")</f>
        <v>0</v>
      </c>
    </row>
    <row r="4425" spans="1:5">
      <c r="A4425" s="18">
        <v>5423</v>
      </c>
      <c r="D4425" s="113">
        <f>IF(Table10[[#This Row],[Current Age]]&gt;19,"Men's",IF(E4425&gt;15,"U19",IF(E4425&gt;13,"U15",IF(E4425&gt;11,"U13",IF(E4425&gt;0,"U11",0)))))</f>
        <v>0</v>
      </c>
      <c r="E4425" s="113">
        <f>IFERROR(IF(Table10[[#This Row],[Year]]&gt;0,$E$1-Table10[[#This Row],[Year]],0),"")</f>
        <v>0</v>
      </c>
    </row>
    <row r="4426" spans="1:5">
      <c r="A4426" s="18">
        <v>5424</v>
      </c>
      <c r="D4426" s="113">
        <f>IF(Table10[[#This Row],[Current Age]]&gt;19,"Men's",IF(E4426&gt;15,"U19",IF(E4426&gt;13,"U15",IF(E4426&gt;11,"U13",IF(E4426&gt;0,"U11",0)))))</f>
        <v>0</v>
      </c>
      <c r="E4426" s="113">
        <f>IFERROR(IF(Table10[[#This Row],[Year]]&gt;0,$E$1-Table10[[#This Row],[Year]],0),"")</f>
        <v>0</v>
      </c>
    </row>
    <row r="4427" spans="1:5">
      <c r="A4427" s="18">
        <v>5425</v>
      </c>
      <c r="D4427" s="113">
        <f>IF(Table10[[#This Row],[Current Age]]&gt;19,"Men's",IF(E4427&gt;15,"U19",IF(E4427&gt;13,"U15",IF(E4427&gt;11,"U13",IF(E4427&gt;0,"U11",0)))))</f>
        <v>0</v>
      </c>
      <c r="E4427" s="113">
        <f>IFERROR(IF(Table10[[#This Row],[Year]]&gt;0,$E$1-Table10[[#This Row],[Year]],0),"")</f>
        <v>0</v>
      </c>
    </row>
    <row r="4428" spans="1:5">
      <c r="A4428" s="18">
        <v>5426</v>
      </c>
      <c r="D4428" s="113">
        <f>IF(Table10[[#This Row],[Current Age]]&gt;19,"Men's",IF(E4428&gt;15,"U19",IF(E4428&gt;13,"U15",IF(E4428&gt;11,"U13",IF(E4428&gt;0,"U11",0)))))</f>
        <v>0</v>
      </c>
      <c r="E4428" s="113">
        <f>IFERROR(IF(Table10[[#This Row],[Year]]&gt;0,$E$1-Table10[[#This Row],[Year]],0),"")</f>
        <v>0</v>
      </c>
    </row>
    <row r="4429" spans="1:5">
      <c r="A4429" s="18">
        <v>5427</v>
      </c>
      <c r="D4429" s="113">
        <f>IF(Table10[[#This Row],[Current Age]]&gt;19,"Men's",IF(E4429&gt;15,"U19",IF(E4429&gt;13,"U15",IF(E4429&gt;11,"U13",IF(E4429&gt;0,"U11",0)))))</f>
        <v>0</v>
      </c>
      <c r="E4429" s="113">
        <f>IFERROR(IF(Table10[[#This Row],[Year]]&gt;0,$E$1-Table10[[#This Row],[Year]],0),"")</f>
        <v>0</v>
      </c>
    </row>
    <row r="4430" spans="1:5">
      <c r="A4430" s="18">
        <v>5428</v>
      </c>
      <c r="D4430" s="113">
        <f>IF(Table10[[#This Row],[Current Age]]&gt;19,"Men's",IF(E4430&gt;15,"U19",IF(E4430&gt;13,"U15",IF(E4430&gt;11,"U13",IF(E4430&gt;0,"U11",0)))))</f>
        <v>0</v>
      </c>
      <c r="E4430" s="113">
        <f>IFERROR(IF(Table10[[#This Row],[Year]]&gt;0,$E$1-Table10[[#This Row],[Year]],0),"")</f>
        <v>0</v>
      </c>
    </row>
    <row r="4431" spans="1:5">
      <c r="A4431" s="18">
        <v>5429</v>
      </c>
      <c r="D4431" s="113">
        <f>IF(Table10[[#This Row],[Current Age]]&gt;19,"Men's",IF(E4431&gt;15,"U19",IF(E4431&gt;13,"U15",IF(E4431&gt;11,"U13",IF(E4431&gt;0,"U11",0)))))</f>
        <v>0</v>
      </c>
      <c r="E4431" s="113">
        <f>IFERROR(IF(Table10[[#This Row],[Year]]&gt;0,$E$1-Table10[[#This Row],[Year]],0),"")</f>
        <v>0</v>
      </c>
    </row>
    <row r="4432" spans="1:5">
      <c r="A4432" s="18">
        <v>5430</v>
      </c>
      <c r="D4432" s="113">
        <f>IF(Table10[[#This Row],[Current Age]]&gt;19,"Men's",IF(E4432&gt;15,"U19",IF(E4432&gt;13,"U15",IF(E4432&gt;11,"U13",IF(E4432&gt;0,"U11",0)))))</f>
        <v>0</v>
      </c>
      <c r="E4432" s="113">
        <f>IFERROR(IF(Table10[[#This Row],[Year]]&gt;0,$E$1-Table10[[#This Row],[Year]],0),"")</f>
        <v>0</v>
      </c>
    </row>
    <row r="4433" spans="1:5">
      <c r="A4433" s="18">
        <v>5431</v>
      </c>
      <c r="D4433" s="113">
        <f>IF(Table10[[#This Row],[Current Age]]&gt;19,"Men's",IF(E4433&gt;15,"U19",IF(E4433&gt;13,"U15",IF(E4433&gt;11,"U13",IF(E4433&gt;0,"U11",0)))))</f>
        <v>0</v>
      </c>
      <c r="E4433" s="113">
        <f>IFERROR(IF(Table10[[#This Row],[Year]]&gt;0,$E$1-Table10[[#This Row],[Year]],0),"")</f>
        <v>0</v>
      </c>
    </row>
    <row r="4434" spans="1:5">
      <c r="A4434" s="18">
        <v>5432</v>
      </c>
      <c r="D4434" s="113">
        <f>IF(Table10[[#This Row],[Current Age]]&gt;19,"Men's",IF(E4434&gt;15,"U19",IF(E4434&gt;13,"U15",IF(E4434&gt;11,"U13",IF(E4434&gt;0,"U11",0)))))</f>
        <v>0</v>
      </c>
      <c r="E4434" s="113">
        <f>IFERROR(IF(Table10[[#This Row],[Year]]&gt;0,$E$1-Table10[[#This Row],[Year]],0),"")</f>
        <v>0</v>
      </c>
    </row>
    <row r="4435" spans="1:5">
      <c r="A4435" s="18">
        <v>5433</v>
      </c>
      <c r="D4435" s="113">
        <f>IF(Table10[[#This Row],[Current Age]]&gt;19,"Men's",IF(E4435&gt;15,"U19",IF(E4435&gt;13,"U15",IF(E4435&gt;11,"U13",IF(E4435&gt;0,"U11",0)))))</f>
        <v>0</v>
      </c>
      <c r="E4435" s="113">
        <f>IFERROR(IF(Table10[[#This Row],[Year]]&gt;0,$E$1-Table10[[#This Row],[Year]],0),"")</f>
        <v>0</v>
      </c>
    </row>
    <row r="4436" spans="1:5">
      <c r="A4436" s="18">
        <v>5434</v>
      </c>
      <c r="D4436" s="113">
        <f>IF(Table10[[#This Row],[Current Age]]&gt;19,"Men's",IF(E4436&gt;15,"U19",IF(E4436&gt;13,"U15",IF(E4436&gt;11,"U13",IF(E4436&gt;0,"U11",0)))))</f>
        <v>0</v>
      </c>
      <c r="E4436" s="113">
        <f>IFERROR(IF(Table10[[#This Row],[Year]]&gt;0,$E$1-Table10[[#This Row],[Year]],0),"")</f>
        <v>0</v>
      </c>
    </row>
    <row r="4437" spans="1:5">
      <c r="A4437" s="18">
        <v>5435</v>
      </c>
      <c r="D4437" s="113">
        <f>IF(Table10[[#This Row],[Current Age]]&gt;19,"Men's",IF(E4437&gt;15,"U19",IF(E4437&gt;13,"U15",IF(E4437&gt;11,"U13",IF(E4437&gt;0,"U11",0)))))</f>
        <v>0</v>
      </c>
      <c r="E4437" s="113">
        <f>IFERROR(IF(Table10[[#This Row],[Year]]&gt;0,$E$1-Table10[[#This Row],[Year]],0),"")</f>
        <v>0</v>
      </c>
    </row>
    <row r="4438" spans="1:5">
      <c r="A4438" s="18">
        <v>5436</v>
      </c>
      <c r="D4438" s="113">
        <f>IF(Table10[[#This Row],[Current Age]]&gt;19,"Men's",IF(E4438&gt;15,"U19",IF(E4438&gt;13,"U15",IF(E4438&gt;11,"U13",IF(E4438&gt;0,"U11",0)))))</f>
        <v>0</v>
      </c>
      <c r="E4438" s="113">
        <f>IFERROR(IF(Table10[[#This Row],[Year]]&gt;0,$E$1-Table10[[#This Row],[Year]],0),"")</f>
        <v>0</v>
      </c>
    </row>
    <row r="4439" spans="1:5">
      <c r="A4439" s="18">
        <v>5437</v>
      </c>
      <c r="D4439" s="113">
        <f>IF(Table10[[#This Row],[Current Age]]&gt;19,"Men's",IF(E4439&gt;15,"U19",IF(E4439&gt;13,"U15",IF(E4439&gt;11,"U13",IF(E4439&gt;0,"U11",0)))))</f>
        <v>0</v>
      </c>
      <c r="E4439" s="113">
        <f>IFERROR(IF(Table10[[#This Row],[Year]]&gt;0,$E$1-Table10[[#This Row],[Year]],0),"")</f>
        <v>0</v>
      </c>
    </row>
    <row r="4440" spans="1:5">
      <c r="A4440" s="18">
        <v>5438</v>
      </c>
      <c r="D4440" s="113">
        <f>IF(Table10[[#This Row],[Current Age]]&gt;19,"Men's",IF(E4440&gt;15,"U19",IF(E4440&gt;13,"U15",IF(E4440&gt;11,"U13",IF(E4440&gt;0,"U11",0)))))</f>
        <v>0</v>
      </c>
      <c r="E4440" s="113">
        <f>IFERROR(IF(Table10[[#This Row],[Year]]&gt;0,$E$1-Table10[[#This Row],[Year]],0),"")</f>
        <v>0</v>
      </c>
    </row>
    <row r="4441" spans="1:5">
      <c r="A4441" s="18">
        <v>5439</v>
      </c>
      <c r="D4441" s="113">
        <f>IF(Table10[[#This Row],[Current Age]]&gt;19,"Men's",IF(E4441&gt;15,"U19",IF(E4441&gt;13,"U15",IF(E4441&gt;11,"U13",IF(E4441&gt;0,"U11",0)))))</f>
        <v>0</v>
      </c>
      <c r="E4441" s="113">
        <f>IFERROR(IF(Table10[[#This Row],[Year]]&gt;0,$E$1-Table10[[#This Row],[Year]],0),"")</f>
        <v>0</v>
      </c>
    </row>
    <row r="4442" spans="1:5">
      <c r="A4442" s="18">
        <v>5440</v>
      </c>
      <c r="D4442" s="113">
        <f>IF(Table10[[#This Row],[Current Age]]&gt;19,"Men's",IF(E4442&gt;15,"U19",IF(E4442&gt;13,"U15",IF(E4442&gt;11,"U13",IF(E4442&gt;0,"U11",0)))))</f>
        <v>0</v>
      </c>
      <c r="E4442" s="113">
        <f>IFERROR(IF(Table10[[#This Row],[Year]]&gt;0,$E$1-Table10[[#This Row],[Year]],0),"")</f>
        <v>0</v>
      </c>
    </row>
    <row r="4443" spans="1:5">
      <c r="A4443" s="18">
        <v>5441</v>
      </c>
      <c r="D4443" s="113">
        <f>IF(Table10[[#This Row],[Current Age]]&gt;19,"Men's",IF(E4443&gt;15,"U19",IF(E4443&gt;13,"U15",IF(E4443&gt;11,"U13",IF(E4443&gt;0,"U11",0)))))</f>
        <v>0</v>
      </c>
      <c r="E4443" s="113">
        <f>IFERROR(IF(Table10[[#This Row],[Year]]&gt;0,$E$1-Table10[[#This Row],[Year]],0),"")</f>
        <v>0</v>
      </c>
    </row>
    <row r="4444" spans="1:5">
      <c r="A4444" s="18">
        <v>5442</v>
      </c>
      <c r="D4444" s="113">
        <f>IF(Table10[[#This Row],[Current Age]]&gt;19,"Men's",IF(E4444&gt;15,"U19",IF(E4444&gt;13,"U15",IF(E4444&gt;11,"U13",IF(E4444&gt;0,"U11",0)))))</f>
        <v>0</v>
      </c>
      <c r="E4444" s="113">
        <f>IFERROR(IF(Table10[[#This Row],[Year]]&gt;0,$E$1-Table10[[#This Row],[Year]],0),"")</f>
        <v>0</v>
      </c>
    </row>
    <row r="4445" spans="1:5">
      <c r="A4445" s="18">
        <v>5443</v>
      </c>
      <c r="D4445" s="113">
        <f>IF(Table10[[#This Row],[Current Age]]&gt;19,"Men's",IF(E4445&gt;15,"U19",IF(E4445&gt;13,"U15",IF(E4445&gt;11,"U13",IF(E4445&gt;0,"U11",0)))))</f>
        <v>0</v>
      </c>
      <c r="E4445" s="113">
        <f>IFERROR(IF(Table10[[#This Row],[Year]]&gt;0,$E$1-Table10[[#This Row],[Year]],0),"")</f>
        <v>0</v>
      </c>
    </row>
    <row r="4446" spans="1:5">
      <c r="A4446" s="18">
        <v>5444</v>
      </c>
      <c r="D4446" s="113">
        <f>IF(Table10[[#This Row],[Current Age]]&gt;19,"Men's",IF(E4446&gt;15,"U19",IF(E4446&gt;13,"U15",IF(E4446&gt;11,"U13",IF(E4446&gt;0,"U11",0)))))</f>
        <v>0</v>
      </c>
      <c r="E4446" s="113">
        <f>IFERROR(IF(Table10[[#This Row],[Year]]&gt;0,$E$1-Table10[[#This Row],[Year]],0),"")</f>
        <v>0</v>
      </c>
    </row>
    <row r="4447" spans="1:5">
      <c r="A4447" s="18">
        <v>5445</v>
      </c>
      <c r="D4447" s="113">
        <f>IF(Table10[[#This Row],[Current Age]]&gt;19,"Men's",IF(E4447&gt;15,"U19",IF(E4447&gt;13,"U15",IF(E4447&gt;11,"U13",IF(E4447&gt;0,"U11",0)))))</f>
        <v>0</v>
      </c>
      <c r="E4447" s="113">
        <f>IFERROR(IF(Table10[[#This Row],[Year]]&gt;0,$E$1-Table10[[#This Row],[Year]],0),"")</f>
        <v>0</v>
      </c>
    </row>
    <row r="4448" spans="1:5">
      <c r="A4448" s="18">
        <v>5446</v>
      </c>
      <c r="D4448" s="113">
        <f>IF(Table10[[#This Row],[Current Age]]&gt;19,"Men's",IF(E4448&gt;15,"U19",IF(E4448&gt;13,"U15",IF(E4448&gt;11,"U13",IF(E4448&gt;0,"U11",0)))))</f>
        <v>0</v>
      </c>
      <c r="E4448" s="113">
        <f>IFERROR(IF(Table10[[#This Row],[Year]]&gt;0,$E$1-Table10[[#This Row],[Year]],0),"")</f>
        <v>0</v>
      </c>
    </row>
    <row r="4449" spans="1:5">
      <c r="A4449" s="18">
        <v>5447</v>
      </c>
      <c r="D4449" s="113">
        <f>IF(Table10[[#This Row],[Current Age]]&gt;19,"Men's",IF(E4449&gt;15,"U19",IF(E4449&gt;13,"U15",IF(E4449&gt;11,"U13",IF(E4449&gt;0,"U11",0)))))</f>
        <v>0</v>
      </c>
      <c r="E4449" s="113">
        <f>IFERROR(IF(Table10[[#This Row],[Year]]&gt;0,$E$1-Table10[[#This Row],[Year]],0),"")</f>
        <v>0</v>
      </c>
    </row>
    <row r="4450" spans="1:5">
      <c r="A4450" s="18">
        <v>5448</v>
      </c>
      <c r="D4450" s="113">
        <f>IF(Table10[[#This Row],[Current Age]]&gt;19,"Men's",IF(E4450&gt;15,"U19",IF(E4450&gt;13,"U15",IF(E4450&gt;11,"U13",IF(E4450&gt;0,"U11",0)))))</f>
        <v>0</v>
      </c>
      <c r="E4450" s="113">
        <f>IFERROR(IF(Table10[[#This Row],[Year]]&gt;0,$E$1-Table10[[#This Row],[Year]],0),"")</f>
        <v>0</v>
      </c>
    </row>
    <row r="4451" spans="1:5">
      <c r="A4451" s="18">
        <v>5449</v>
      </c>
      <c r="D4451" s="113">
        <f>IF(Table10[[#This Row],[Current Age]]&gt;19,"Men's",IF(E4451&gt;15,"U19",IF(E4451&gt;13,"U15",IF(E4451&gt;11,"U13",IF(E4451&gt;0,"U11",0)))))</f>
        <v>0</v>
      </c>
      <c r="E4451" s="113">
        <f>IFERROR(IF(Table10[[#This Row],[Year]]&gt;0,$E$1-Table10[[#This Row],[Year]],0),"")</f>
        <v>0</v>
      </c>
    </row>
    <row r="4452" spans="1:5">
      <c r="A4452" s="18">
        <v>5450</v>
      </c>
      <c r="D4452" s="113">
        <f>IF(Table10[[#This Row],[Current Age]]&gt;19,"Men's",IF(E4452&gt;15,"U19",IF(E4452&gt;13,"U15",IF(E4452&gt;11,"U13",IF(E4452&gt;0,"U11",0)))))</f>
        <v>0</v>
      </c>
      <c r="E4452" s="113">
        <f>IFERROR(IF(Table10[[#This Row],[Year]]&gt;0,$E$1-Table10[[#This Row],[Year]],0),"")</f>
        <v>0</v>
      </c>
    </row>
    <row r="4453" spans="1:5">
      <c r="A4453" s="18">
        <v>5451</v>
      </c>
      <c r="D4453" s="113">
        <f>IF(Table10[[#This Row],[Current Age]]&gt;19,"Men's",IF(E4453&gt;15,"U19",IF(E4453&gt;13,"U15",IF(E4453&gt;11,"U13",IF(E4453&gt;0,"U11",0)))))</f>
        <v>0</v>
      </c>
      <c r="E4453" s="113">
        <f>IFERROR(IF(Table10[[#This Row],[Year]]&gt;0,$E$1-Table10[[#This Row],[Year]],0),"")</f>
        <v>0</v>
      </c>
    </row>
    <row r="4454" spans="1:5">
      <c r="A4454" s="18">
        <v>5452</v>
      </c>
      <c r="D4454" s="113">
        <f>IF(Table10[[#This Row],[Current Age]]&gt;19,"Men's",IF(E4454&gt;15,"U19",IF(E4454&gt;13,"U15",IF(E4454&gt;11,"U13",IF(E4454&gt;0,"U11",0)))))</f>
        <v>0</v>
      </c>
      <c r="E4454" s="113">
        <f>IFERROR(IF(Table10[[#This Row],[Year]]&gt;0,$E$1-Table10[[#This Row],[Year]],0),"")</f>
        <v>0</v>
      </c>
    </row>
    <row r="4455" spans="1:5">
      <c r="A4455" s="18">
        <v>5453</v>
      </c>
      <c r="D4455" s="113">
        <f>IF(Table10[[#This Row],[Current Age]]&gt;19,"Men's",IF(E4455&gt;15,"U19",IF(E4455&gt;13,"U15",IF(E4455&gt;11,"U13",IF(E4455&gt;0,"U11",0)))))</f>
        <v>0</v>
      </c>
      <c r="E4455" s="113">
        <f>IFERROR(IF(Table10[[#This Row],[Year]]&gt;0,$E$1-Table10[[#This Row],[Year]],0),"")</f>
        <v>0</v>
      </c>
    </row>
    <row r="4456" spans="1:5">
      <c r="A4456" s="18">
        <v>5454</v>
      </c>
      <c r="D4456" s="113">
        <f>IF(Table10[[#This Row],[Current Age]]&gt;19,"Men's",IF(E4456&gt;15,"U19",IF(E4456&gt;13,"U15",IF(E4456&gt;11,"U13",IF(E4456&gt;0,"U11",0)))))</f>
        <v>0</v>
      </c>
      <c r="E4456" s="113">
        <f>IFERROR(IF(Table10[[#This Row],[Year]]&gt;0,$E$1-Table10[[#This Row],[Year]],0),"")</f>
        <v>0</v>
      </c>
    </row>
    <row r="4457" spans="1:5">
      <c r="A4457" s="18">
        <v>5455</v>
      </c>
      <c r="D4457" s="113">
        <f>IF(Table10[[#This Row],[Current Age]]&gt;19,"Men's",IF(E4457&gt;15,"U19",IF(E4457&gt;13,"U15",IF(E4457&gt;11,"U13",IF(E4457&gt;0,"U11",0)))))</f>
        <v>0</v>
      </c>
      <c r="E4457" s="113">
        <f>IFERROR(IF(Table10[[#This Row],[Year]]&gt;0,$E$1-Table10[[#This Row],[Year]],0),"")</f>
        <v>0</v>
      </c>
    </row>
    <row r="4458" spans="1:5">
      <c r="A4458" s="18">
        <v>5456</v>
      </c>
      <c r="D4458" s="113">
        <f>IF(Table10[[#This Row],[Current Age]]&gt;19,"Men's",IF(E4458&gt;15,"U19",IF(E4458&gt;13,"U15",IF(E4458&gt;11,"U13",IF(E4458&gt;0,"U11",0)))))</f>
        <v>0</v>
      </c>
      <c r="E4458" s="113">
        <f>IFERROR(IF(Table10[[#This Row],[Year]]&gt;0,$E$1-Table10[[#This Row],[Year]],0),"")</f>
        <v>0</v>
      </c>
    </row>
    <row r="4459" spans="1:5">
      <c r="A4459" s="18">
        <v>5457</v>
      </c>
      <c r="D4459" s="113">
        <f>IF(Table10[[#This Row],[Current Age]]&gt;19,"Men's",IF(E4459&gt;15,"U19",IF(E4459&gt;13,"U15",IF(E4459&gt;11,"U13",IF(E4459&gt;0,"U11",0)))))</f>
        <v>0</v>
      </c>
      <c r="E4459" s="113">
        <f>IFERROR(IF(Table10[[#This Row],[Year]]&gt;0,$E$1-Table10[[#This Row],[Year]],0),"")</f>
        <v>0</v>
      </c>
    </row>
    <row r="4460" spans="1:5">
      <c r="A4460" s="18">
        <v>5458</v>
      </c>
      <c r="D4460" s="113">
        <f>IF(Table10[[#This Row],[Current Age]]&gt;19,"Men's",IF(E4460&gt;15,"U19",IF(E4460&gt;13,"U15",IF(E4460&gt;11,"U13",IF(E4460&gt;0,"U11",0)))))</f>
        <v>0</v>
      </c>
      <c r="E4460" s="113">
        <f>IFERROR(IF(Table10[[#This Row],[Year]]&gt;0,$E$1-Table10[[#This Row],[Year]],0),"")</f>
        <v>0</v>
      </c>
    </row>
    <row r="4461" spans="1:5">
      <c r="A4461" s="18">
        <v>5459</v>
      </c>
      <c r="D4461" s="113">
        <f>IF(Table10[[#This Row],[Current Age]]&gt;19,"Men's",IF(E4461&gt;15,"U19",IF(E4461&gt;13,"U15",IF(E4461&gt;11,"U13",IF(E4461&gt;0,"U11",0)))))</f>
        <v>0</v>
      </c>
      <c r="E4461" s="113">
        <f>IFERROR(IF(Table10[[#This Row],[Year]]&gt;0,$E$1-Table10[[#This Row],[Year]],0),"")</f>
        <v>0</v>
      </c>
    </row>
    <row r="4462" spans="1:5">
      <c r="A4462" s="18">
        <v>5460</v>
      </c>
      <c r="D4462" s="113">
        <f>IF(Table10[[#This Row],[Current Age]]&gt;19,"Men's",IF(E4462&gt;15,"U19",IF(E4462&gt;13,"U15",IF(E4462&gt;11,"U13",IF(E4462&gt;0,"U11",0)))))</f>
        <v>0</v>
      </c>
      <c r="E4462" s="113">
        <f>IFERROR(IF(Table10[[#This Row],[Year]]&gt;0,$E$1-Table10[[#This Row],[Year]],0),"")</f>
        <v>0</v>
      </c>
    </row>
    <row r="4463" spans="1:5">
      <c r="A4463" s="18">
        <v>5461</v>
      </c>
      <c r="D4463" s="113">
        <f>IF(Table10[[#This Row],[Current Age]]&gt;19,"Men's",IF(E4463&gt;15,"U19",IF(E4463&gt;13,"U15",IF(E4463&gt;11,"U13",IF(E4463&gt;0,"U11",0)))))</f>
        <v>0</v>
      </c>
      <c r="E4463" s="113">
        <f>IFERROR(IF(Table10[[#This Row],[Year]]&gt;0,$E$1-Table10[[#This Row],[Year]],0),"")</f>
        <v>0</v>
      </c>
    </row>
    <row r="4464" spans="1:5">
      <c r="A4464" s="18">
        <v>5462</v>
      </c>
      <c r="D4464" s="113">
        <f>IF(Table10[[#This Row],[Current Age]]&gt;19,"Men's",IF(E4464&gt;15,"U19",IF(E4464&gt;13,"U15",IF(E4464&gt;11,"U13",IF(E4464&gt;0,"U11",0)))))</f>
        <v>0</v>
      </c>
      <c r="E4464" s="113">
        <f>IFERROR(IF(Table10[[#This Row],[Year]]&gt;0,$E$1-Table10[[#This Row],[Year]],0),"")</f>
        <v>0</v>
      </c>
    </row>
    <row r="4465" spans="1:5">
      <c r="A4465" s="18">
        <v>5463</v>
      </c>
      <c r="D4465" s="113">
        <f>IF(Table10[[#This Row],[Current Age]]&gt;19,"Men's",IF(E4465&gt;15,"U19",IF(E4465&gt;13,"U15",IF(E4465&gt;11,"U13",IF(E4465&gt;0,"U11",0)))))</f>
        <v>0</v>
      </c>
      <c r="E4465" s="113">
        <f>IFERROR(IF(Table10[[#This Row],[Year]]&gt;0,$E$1-Table10[[#This Row],[Year]],0),"")</f>
        <v>0</v>
      </c>
    </row>
    <row r="4466" spans="1:5">
      <c r="A4466" s="18">
        <v>5464</v>
      </c>
      <c r="D4466" s="113">
        <f>IF(Table10[[#This Row],[Current Age]]&gt;19,"Men's",IF(E4466&gt;15,"U19",IF(E4466&gt;13,"U15",IF(E4466&gt;11,"U13",IF(E4466&gt;0,"U11",0)))))</f>
        <v>0</v>
      </c>
      <c r="E4466" s="113">
        <f>IFERROR(IF(Table10[[#This Row],[Year]]&gt;0,$E$1-Table10[[#This Row],[Year]],0),"")</f>
        <v>0</v>
      </c>
    </row>
    <row r="4467" spans="1:5">
      <c r="A4467" s="18">
        <v>5465</v>
      </c>
      <c r="D4467" s="113">
        <f>IF(Table10[[#This Row],[Current Age]]&gt;19,"Men's",IF(E4467&gt;15,"U19",IF(E4467&gt;13,"U15",IF(E4467&gt;11,"U13",IF(E4467&gt;0,"U11",0)))))</f>
        <v>0</v>
      </c>
      <c r="E4467" s="113">
        <f>IFERROR(IF(Table10[[#This Row],[Year]]&gt;0,$E$1-Table10[[#This Row],[Year]],0),"")</f>
        <v>0</v>
      </c>
    </row>
    <row r="4468" spans="1:5">
      <c r="A4468" s="18">
        <v>5466</v>
      </c>
      <c r="D4468" s="113">
        <f>IF(Table10[[#This Row],[Current Age]]&gt;19,"Men's",IF(E4468&gt;15,"U19",IF(E4468&gt;13,"U15",IF(E4468&gt;11,"U13",IF(E4468&gt;0,"U11",0)))))</f>
        <v>0</v>
      </c>
      <c r="E4468" s="113">
        <f>IFERROR(IF(Table10[[#This Row],[Year]]&gt;0,$E$1-Table10[[#This Row],[Year]],0),"")</f>
        <v>0</v>
      </c>
    </row>
    <row r="4469" spans="1:5">
      <c r="A4469" s="18">
        <v>5467</v>
      </c>
      <c r="D4469" s="113">
        <f>IF(Table10[[#This Row],[Current Age]]&gt;19,"Men's",IF(E4469&gt;15,"U19",IF(E4469&gt;13,"U15",IF(E4469&gt;11,"U13",IF(E4469&gt;0,"U11",0)))))</f>
        <v>0</v>
      </c>
      <c r="E4469" s="113">
        <f>IFERROR(IF(Table10[[#This Row],[Year]]&gt;0,$E$1-Table10[[#This Row],[Year]],0),"")</f>
        <v>0</v>
      </c>
    </row>
    <row r="4470" spans="1:5">
      <c r="A4470" s="18">
        <v>5468</v>
      </c>
      <c r="D4470" s="113">
        <f>IF(Table10[[#This Row],[Current Age]]&gt;19,"Men's",IF(E4470&gt;15,"U19",IF(E4470&gt;13,"U15",IF(E4470&gt;11,"U13",IF(E4470&gt;0,"U11",0)))))</f>
        <v>0</v>
      </c>
      <c r="E4470" s="113">
        <f>IFERROR(IF(Table10[[#This Row],[Year]]&gt;0,$E$1-Table10[[#This Row],[Year]],0),"")</f>
        <v>0</v>
      </c>
    </row>
    <row r="4471" spans="1:5">
      <c r="A4471" s="18">
        <v>5469</v>
      </c>
      <c r="D4471" s="113">
        <f>IF(Table10[[#This Row],[Current Age]]&gt;19,"Men's",IF(E4471&gt;15,"U19",IF(E4471&gt;13,"U15",IF(E4471&gt;11,"U13",IF(E4471&gt;0,"U11",0)))))</f>
        <v>0</v>
      </c>
      <c r="E4471" s="113">
        <f>IFERROR(IF(Table10[[#This Row],[Year]]&gt;0,$E$1-Table10[[#This Row],[Year]],0),"")</f>
        <v>0</v>
      </c>
    </row>
    <row r="4472" spans="1:5">
      <c r="A4472" s="18">
        <v>5470</v>
      </c>
      <c r="D4472" s="113">
        <f>IF(Table10[[#This Row],[Current Age]]&gt;19,"Men's",IF(E4472&gt;15,"U19",IF(E4472&gt;13,"U15",IF(E4472&gt;11,"U13",IF(E4472&gt;0,"U11",0)))))</f>
        <v>0</v>
      </c>
      <c r="E4472" s="113">
        <f>IFERROR(IF(Table10[[#This Row],[Year]]&gt;0,$E$1-Table10[[#This Row],[Year]],0),"")</f>
        <v>0</v>
      </c>
    </row>
    <row r="4473" spans="1:5">
      <c r="A4473" s="18">
        <v>5471</v>
      </c>
      <c r="D4473" s="113">
        <f>IF(Table10[[#This Row],[Current Age]]&gt;19,"Men's",IF(E4473&gt;15,"U19",IF(E4473&gt;13,"U15",IF(E4473&gt;11,"U13",IF(E4473&gt;0,"U11",0)))))</f>
        <v>0</v>
      </c>
      <c r="E4473" s="113">
        <f>IFERROR(IF(Table10[[#This Row],[Year]]&gt;0,$E$1-Table10[[#This Row],[Year]],0),"")</f>
        <v>0</v>
      </c>
    </row>
    <row r="4474" spans="1:5">
      <c r="A4474" s="18">
        <v>5472</v>
      </c>
      <c r="D4474" s="113">
        <f>IF(Table10[[#This Row],[Current Age]]&gt;19,"Men's",IF(E4474&gt;15,"U19",IF(E4474&gt;13,"U15",IF(E4474&gt;11,"U13",IF(E4474&gt;0,"U11",0)))))</f>
        <v>0</v>
      </c>
      <c r="E4474" s="113">
        <f>IFERROR(IF(Table10[[#This Row],[Year]]&gt;0,$E$1-Table10[[#This Row],[Year]],0),"")</f>
        <v>0</v>
      </c>
    </row>
    <row r="4475" spans="1:5">
      <c r="A4475" s="18">
        <v>5473</v>
      </c>
      <c r="D4475" s="113">
        <f>IF(Table10[[#This Row],[Current Age]]&gt;19,"Men's",IF(E4475&gt;15,"U19",IF(E4475&gt;13,"U15",IF(E4475&gt;11,"U13",IF(E4475&gt;0,"U11",0)))))</f>
        <v>0</v>
      </c>
      <c r="E4475" s="113">
        <f>IFERROR(IF(Table10[[#This Row],[Year]]&gt;0,$E$1-Table10[[#This Row],[Year]],0),"")</f>
        <v>0</v>
      </c>
    </row>
    <row r="4476" spans="1:5">
      <c r="A4476" s="18">
        <v>5474</v>
      </c>
      <c r="D4476" s="113">
        <f>IF(Table10[[#This Row],[Current Age]]&gt;19,"Men's",IF(E4476&gt;15,"U19",IF(E4476&gt;13,"U15",IF(E4476&gt;11,"U13",IF(E4476&gt;0,"U11",0)))))</f>
        <v>0</v>
      </c>
      <c r="E4476" s="113">
        <f>IFERROR(IF(Table10[[#This Row],[Year]]&gt;0,$E$1-Table10[[#This Row],[Year]],0),"")</f>
        <v>0</v>
      </c>
    </row>
    <row r="4477" spans="1:5">
      <c r="A4477" s="18">
        <v>5475</v>
      </c>
      <c r="D4477" s="113">
        <f>IF(Table10[[#This Row],[Current Age]]&gt;19,"Men's",IF(E4477&gt;15,"U19",IF(E4477&gt;13,"U15",IF(E4477&gt;11,"U13",IF(E4477&gt;0,"U11",0)))))</f>
        <v>0</v>
      </c>
      <c r="E4477" s="113">
        <f>IFERROR(IF(Table10[[#This Row],[Year]]&gt;0,$E$1-Table10[[#This Row],[Year]],0),"")</f>
        <v>0</v>
      </c>
    </row>
    <row r="4478" spans="1:5">
      <c r="A4478" s="18">
        <v>5476</v>
      </c>
      <c r="D4478" s="113">
        <f>IF(Table10[[#This Row],[Current Age]]&gt;19,"Men's",IF(E4478&gt;15,"U19",IF(E4478&gt;13,"U15",IF(E4478&gt;11,"U13",IF(E4478&gt;0,"U11",0)))))</f>
        <v>0</v>
      </c>
      <c r="E4478" s="113">
        <f>IFERROR(IF(Table10[[#This Row],[Year]]&gt;0,$E$1-Table10[[#This Row],[Year]],0),"")</f>
        <v>0</v>
      </c>
    </row>
    <row r="4479" spans="1:5">
      <c r="A4479" s="18">
        <v>5477</v>
      </c>
      <c r="D4479" s="113">
        <f>IF(Table10[[#This Row],[Current Age]]&gt;19,"Men's",IF(E4479&gt;15,"U19",IF(E4479&gt;13,"U15",IF(E4479&gt;11,"U13",IF(E4479&gt;0,"U11",0)))))</f>
        <v>0</v>
      </c>
      <c r="E4479" s="113">
        <f>IFERROR(IF(Table10[[#This Row],[Year]]&gt;0,$E$1-Table10[[#This Row],[Year]],0),"")</f>
        <v>0</v>
      </c>
    </row>
    <row r="4480" spans="1:5">
      <c r="A4480" s="18">
        <v>5478</v>
      </c>
      <c r="D4480" s="113">
        <f>IF(Table10[[#This Row],[Current Age]]&gt;19,"Men's",IF(E4480&gt;15,"U19",IF(E4480&gt;13,"U15",IF(E4480&gt;11,"U13",IF(E4480&gt;0,"U11",0)))))</f>
        <v>0</v>
      </c>
      <c r="E4480" s="113">
        <f>IFERROR(IF(Table10[[#This Row],[Year]]&gt;0,$E$1-Table10[[#This Row],[Year]],0),"")</f>
        <v>0</v>
      </c>
    </row>
    <row r="4481" spans="1:5">
      <c r="A4481" s="18">
        <v>5479</v>
      </c>
      <c r="D4481" s="113">
        <f>IF(Table10[[#This Row],[Current Age]]&gt;19,"Men's",IF(E4481&gt;15,"U19",IF(E4481&gt;13,"U15",IF(E4481&gt;11,"U13",IF(E4481&gt;0,"U11",0)))))</f>
        <v>0</v>
      </c>
      <c r="E4481" s="113">
        <f>IFERROR(IF(Table10[[#This Row],[Year]]&gt;0,$E$1-Table10[[#This Row],[Year]],0),"")</f>
        <v>0</v>
      </c>
    </row>
    <row r="4482" spans="1:5">
      <c r="A4482" s="18">
        <v>5480</v>
      </c>
      <c r="D4482" s="113">
        <f>IF(Table10[[#This Row],[Current Age]]&gt;19,"Men's",IF(E4482&gt;15,"U19",IF(E4482&gt;13,"U15",IF(E4482&gt;11,"U13",IF(E4482&gt;0,"U11",0)))))</f>
        <v>0</v>
      </c>
      <c r="E4482" s="113">
        <f>IFERROR(IF(Table10[[#This Row],[Year]]&gt;0,$E$1-Table10[[#This Row],[Year]],0),"")</f>
        <v>0</v>
      </c>
    </row>
    <row r="4483" spans="1:5">
      <c r="A4483" s="18">
        <v>5481</v>
      </c>
      <c r="D4483" s="113">
        <f>IF(Table10[[#This Row],[Current Age]]&gt;19,"Men's",IF(E4483&gt;15,"U19",IF(E4483&gt;13,"U15",IF(E4483&gt;11,"U13",IF(E4483&gt;0,"U11",0)))))</f>
        <v>0</v>
      </c>
      <c r="E4483" s="113">
        <f>IFERROR(IF(Table10[[#This Row],[Year]]&gt;0,$E$1-Table10[[#This Row],[Year]],0),"")</f>
        <v>0</v>
      </c>
    </row>
    <row r="4484" spans="1:5">
      <c r="A4484" s="18">
        <v>5482</v>
      </c>
      <c r="D4484" s="113">
        <f>IF(Table10[[#This Row],[Current Age]]&gt;19,"Men's",IF(E4484&gt;15,"U19",IF(E4484&gt;13,"U15",IF(E4484&gt;11,"U13",IF(E4484&gt;0,"U11",0)))))</f>
        <v>0</v>
      </c>
      <c r="E4484" s="113">
        <f>IFERROR(IF(Table10[[#This Row],[Year]]&gt;0,$E$1-Table10[[#This Row],[Year]],0),"")</f>
        <v>0</v>
      </c>
    </row>
    <row r="4485" spans="1:5">
      <c r="A4485" s="18">
        <v>5483</v>
      </c>
      <c r="D4485" s="113">
        <f>IF(Table10[[#This Row],[Current Age]]&gt;19,"Men's",IF(E4485&gt;15,"U19",IF(E4485&gt;13,"U15",IF(E4485&gt;11,"U13",IF(E4485&gt;0,"U11",0)))))</f>
        <v>0</v>
      </c>
      <c r="E4485" s="113">
        <f>IFERROR(IF(Table10[[#This Row],[Year]]&gt;0,$E$1-Table10[[#This Row],[Year]],0),"")</f>
        <v>0</v>
      </c>
    </row>
    <row r="4486" spans="1:5">
      <c r="A4486" s="18">
        <v>5484</v>
      </c>
      <c r="D4486" s="113">
        <f>IF(Table10[[#This Row],[Current Age]]&gt;19,"Men's",IF(E4486&gt;15,"U19",IF(E4486&gt;13,"U15",IF(E4486&gt;11,"U13",IF(E4486&gt;0,"U11",0)))))</f>
        <v>0</v>
      </c>
      <c r="E4486" s="113">
        <f>IFERROR(IF(Table10[[#This Row],[Year]]&gt;0,$E$1-Table10[[#This Row],[Year]],0),"")</f>
        <v>0</v>
      </c>
    </row>
    <row r="4487" spans="1:5">
      <c r="A4487" s="18">
        <v>5485</v>
      </c>
      <c r="D4487" s="113">
        <f>IF(Table10[[#This Row],[Current Age]]&gt;19,"Men's",IF(E4487&gt;15,"U19",IF(E4487&gt;13,"U15",IF(E4487&gt;11,"U13",IF(E4487&gt;0,"U11",0)))))</f>
        <v>0</v>
      </c>
      <c r="E4487" s="113">
        <f>IFERROR(IF(Table10[[#This Row],[Year]]&gt;0,$E$1-Table10[[#This Row],[Year]],0),"")</f>
        <v>0</v>
      </c>
    </row>
    <row r="4488" spans="1:5">
      <c r="A4488" s="18">
        <v>5486</v>
      </c>
      <c r="D4488" s="113">
        <f>IF(Table10[[#This Row],[Current Age]]&gt;19,"Men's",IF(E4488&gt;15,"U19",IF(E4488&gt;13,"U15",IF(E4488&gt;11,"U13",IF(E4488&gt;0,"U11",0)))))</f>
        <v>0</v>
      </c>
      <c r="E4488" s="113">
        <f>IFERROR(IF(Table10[[#This Row],[Year]]&gt;0,$E$1-Table10[[#This Row],[Year]],0),"")</f>
        <v>0</v>
      </c>
    </row>
    <row r="4489" spans="1:5">
      <c r="A4489" s="18">
        <v>5487</v>
      </c>
      <c r="D4489" s="113">
        <f>IF(Table10[[#This Row],[Current Age]]&gt;19,"Men's",IF(E4489&gt;15,"U19",IF(E4489&gt;13,"U15",IF(E4489&gt;11,"U13",IF(E4489&gt;0,"U11",0)))))</f>
        <v>0</v>
      </c>
      <c r="E4489" s="113">
        <f>IFERROR(IF(Table10[[#This Row],[Year]]&gt;0,$E$1-Table10[[#This Row],[Year]],0),"")</f>
        <v>0</v>
      </c>
    </row>
    <row r="4490" spans="1:5">
      <c r="A4490" s="18">
        <v>5488</v>
      </c>
      <c r="D4490" s="113">
        <f>IF(Table10[[#This Row],[Current Age]]&gt;19,"Men's",IF(E4490&gt;15,"U19",IF(E4490&gt;13,"U15",IF(E4490&gt;11,"U13",IF(E4490&gt;0,"U11",0)))))</f>
        <v>0</v>
      </c>
      <c r="E4490" s="113">
        <f>IFERROR(IF(Table10[[#This Row],[Year]]&gt;0,$E$1-Table10[[#This Row],[Year]],0),"")</f>
        <v>0</v>
      </c>
    </row>
    <row r="4491" spans="1:5">
      <c r="A4491" s="18">
        <v>5489</v>
      </c>
      <c r="D4491" s="113">
        <f>IF(Table10[[#This Row],[Current Age]]&gt;19,"Men's",IF(E4491&gt;15,"U19",IF(E4491&gt;13,"U15",IF(E4491&gt;11,"U13",IF(E4491&gt;0,"U11",0)))))</f>
        <v>0</v>
      </c>
      <c r="E4491" s="113">
        <f>IFERROR(IF(Table10[[#This Row],[Year]]&gt;0,$E$1-Table10[[#This Row],[Year]],0),"")</f>
        <v>0</v>
      </c>
    </row>
    <row r="4492" spans="1:5">
      <c r="A4492" s="18">
        <v>5490</v>
      </c>
      <c r="D4492" s="113">
        <f>IF(Table10[[#This Row],[Current Age]]&gt;19,"Men's",IF(E4492&gt;15,"U19",IF(E4492&gt;13,"U15",IF(E4492&gt;11,"U13",IF(E4492&gt;0,"U11",0)))))</f>
        <v>0</v>
      </c>
      <c r="E4492" s="113">
        <f>IFERROR(IF(Table10[[#This Row],[Year]]&gt;0,$E$1-Table10[[#This Row],[Year]],0),"")</f>
        <v>0</v>
      </c>
    </row>
    <row r="4493" spans="1:5">
      <c r="A4493" s="18">
        <v>5491</v>
      </c>
      <c r="D4493" s="113">
        <f>IF(Table10[[#This Row],[Current Age]]&gt;19,"Men's",IF(E4493&gt;15,"U19",IF(E4493&gt;13,"U15",IF(E4493&gt;11,"U13",IF(E4493&gt;0,"U11",0)))))</f>
        <v>0</v>
      </c>
      <c r="E4493" s="113">
        <f>IFERROR(IF(Table10[[#This Row],[Year]]&gt;0,$E$1-Table10[[#This Row],[Year]],0),"")</f>
        <v>0</v>
      </c>
    </row>
    <row r="4494" spans="1:5">
      <c r="A4494" s="18">
        <v>5492</v>
      </c>
      <c r="D4494" s="113">
        <f>IF(Table10[[#This Row],[Current Age]]&gt;19,"Men's",IF(E4494&gt;15,"U19",IF(E4494&gt;13,"U15",IF(E4494&gt;11,"U13",IF(E4494&gt;0,"U11",0)))))</f>
        <v>0</v>
      </c>
      <c r="E4494" s="113">
        <f>IFERROR(IF(Table10[[#This Row],[Year]]&gt;0,$E$1-Table10[[#This Row],[Year]],0),"")</f>
        <v>0</v>
      </c>
    </row>
    <row r="4495" spans="1:5">
      <c r="A4495" s="18">
        <v>5493</v>
      </c>
      <c r="D4495" s="113">
        <f>IF(Table10[[#This Row],[Current Age]]&gt;19,"Men's",IF(E4495&gt;15,"U19",IF(E4495&gt;13,"U15",IF(E4495&gt;11,"U13",IF(E4495&gt;0,"U11",0)))))</f>
        <v>0</v>
      </c>
      <c r="E4495" s="113">
        <f>IFERROR(IF(Table10[[#This Row],[Year]]&gt;0,$E$1-Table10[[#This Row],[Year]],0),"")</f>
        <v>0</v>
      </c>
    </row>
    <row r="4496" spans="1:5">
      <c r="A4496" s="18">
        <v>5494</v>
      </c>
      <c r="D4496" s="113">
        <f>IF(Table10[[#This Row],[Current Age]]&gt;19,"Men's",IF(E4496&gt;15,"U19",IF(E4496&gt;13,"U15",IF(E4496&gt;11,"U13",IF(E4496&gt;0,"U11",0)))))</f>
        <v>0</v>
      </c>
      <c r="E4496" s="113">
        <f>IFERROR(IF(Table10[[#This Row],[Year]]&gt;0,$E$1-Table10[[#This Row],[Year]],0),"")</f>
        <v>0</v>
      </c>
    </row>
    <row r="4497" spans="1:5">
      <c r="A4497" s="18">
        <v>5495</v>
      </c>
      <c r="D4497" s="113">
        <f>IF(Table10[[#This Row],[Current Age]]&gt;19,"Men's",IF(E4497&gt;15,"U19",IF(E4497&gt;13,"U15",IF(E4497&gt;11,"U13",IF(E4497&gt;0,"U11",0)))))</f>
        <v>0</v>
      </c>
      <c r="E4497" s="113">
        <f>IFERROR(IF(Table10[[#This Row],[Year]]&gt;0,$E$1-Table10[[#This Row],[Year]],0),"")</f>
        <v>0</v>
      </c>
    </row>
    <row r="4498" spans="1:5">
      <c r="A4498" s="18">
        <v>5496</v>
      </c>
      <c r="D4498" s="113">
        <f>IF(Table10[[#This Row],[Current Age]]&gt;19,"Men's",IF(E4498&gt;15,"U19",IF(E4498&gt;13,"U15",IF(E4498&gt;11,"U13",IF(E4498&gt;0,"U11",0)))))</f>
        <v>0</v>
      </c>
      <c r="E4498" s="113">
        <f>IFERROR(IF(Table10[[#This Row],[Year]]&gt;0,$E$1-Table10[[#This Row],[Year]],0),"")</f>
        <v>0</v>
      </c>
    </row>
    <row r="4499" spans="1:5">
      <c r="A4499" s="18">
        <v>5497</v>
      </c>
      <c r="D4499" s="113">
        <f>IF(Table10[[#This Row],[Current Age]]&gt;19,"Men's",IF(E4499&gt;15,"U19",IF(E4499&gt;13,"U15",IF(E4499&gt;11,"U13",IF(E4499&gt;0,"U11",0)))))</f>
        <v>0</v>
      </c>
      <c r="E4499" s="113">
        <f>IFERROR(IF(Table10[[#This Row],[Year]]&gt;0,$E$1-Table10[[#This Row],[Year]],0),"")</f>
        <v>0</v>
      </c>
    </row>
    <row r="4500" spans="1:5">
      <c r="A4500" s="18">
        <v>5498</v>
      </c>
      <c r="D4500" s="113">
        <f>IF(Table10[[#This Row],[Current Age]]&gt;19,"Men's",IF(E4500&gt;15,"U19",IF(E4500&gt;13,"U15",IF(E4500&gt;11,"U13",IF(E4500&gt;0,"U11",0)))))</f>
        <v>0</v>
      </c>
      <c r="E4500" s="113">
        <f>IFERROR(IF(Table10[[#This Row],[Year]]&gt;0,$E$1-Table10[[#This Row],[Year]],0),"")</f>
        <v>0</v>
      </c>
    </row>
    <row r="4501" spans="1:5">
      <c r="A4501" s="18">
        <v>5499</v>
      </c>
      <c r="D4501" s="113">
        <f>IF(Table10[[#This Row],[Current Age]]&gt;19,"Men's",IF(E4501&gt;15,"U19",IF(E4501&gt;13,"U15",IF(E4501&gt;11,"U13",IF(E4501&gt;0,"U11",0)))))</f>
        <v>0</v>
      </c>
      <c r="E4501" s="113">
        <f>IFERROR(IF(Table10[[#This Row],[Year]]&gt;0,$E$1-Table10[[#This Row],[Year]],0),"")</f>
        <v>0</v>
      </c>
    </row>
    <row r="4502" spans="1:5">
      <c r="A4502" s="18">
        <v>5500</v>
      </c>
      <c r="D4502" s="113">
        <f>IF(Table10[[#This Row],[Current Age]]&gt;19,"Men's",IF(E4502&gt;15,"U19",IF(E4502&gt;13,"U15",IF(E4502&gt;11,"U13",IF(E4502&gt;0,"U11",0)))))</f>
        <v>0</v>
      </c>
      <c r="E4502" s="113">
        <f>IFERROR(IF(Table10[[#This Row],[Year]]&gt;0,$E$1-Table10[[#This Row],[Year]],0),"")</f>
        <v>0</v>
      </c>
    </row>
    <row r="4503" spans="1:5">
      <c r="A4503" s="18">
        <v>5501</v>
      </c>
      <c r="D4503" s="113">
        <f>IF(Table10[[#This Row],[Current Age]]&gt;19,"Men's",IF(E4503&gt;15,"U19",IF(E4503&gt;13,"U15",IF(E4503&gt;11,"U13",IF(E4503&gt;0,"U11",0)))))</f>
        <v>0</v>
      </c>
      <c r="E4503" s="113">
        <f>IFERROR(IF(Table10[[#This Row],[Year]]&gt;0,$E$1-Table10[[#This Row],[Year]],0),"")</f>
        <v>0</v>
      </c>
    </row>
    <row r="4504" spans="1:5">
      <c r="A4504" s="18">
        <v>5502</v>
      </c>
      <c r="D4504" s="113">
        <f>IF(Table10[[#This Row],[Current Age]]&gt;19,"Men's",IF(E4504&gt;15,"U19",IF(E4504&gt;13,"U15",IF(E4504&gt;11,"U13",IF(E4504&gt;0,"U11",0)))))</f>
        <v>0</v>
      </c>
      <c r="E4504" s="113">
        <f>IFERROR(IF(Table10[[#This Row],[Year]]&gt;0,$E$1-Table10[[#This Row],[Year]],0),"")</f>
        <v>0</v>
      </c>
    </row>
    <row r="4505" spans="1:5">
      <c r="A4505" s="18">
        <v>5503</v>
      </c>
      <c r="D4505" s="113">
        <f>IF(Table10[[#This Row],[Current Age]]&gt;19,"Men's",IF(E4505&gt;15,"U19",IF(E4505&gt;13,"U15",IF(E4505&gt;11,"U13",IF(E4505&gt;0,"U11",0)))))</f>
        <v>0</v>
      </c>
      <c r="E4505" s="113">
        <f>IFERROR(IF(Table10[[#This Row],[Year]]&gt;0,$E$1-Table10[[#This Row],[Year]],0),"")</f>
        <v>0</v>
      </c>
    </row>
    <row r="4506" spans="1:5">
      <c r="A4506" s="18">
        <v>5504</v>
      </c>
      <c r="D4506" s="113">
        <f>IF(Table10[[#This Row],[Current Age]]&gt;19,"Men's",IF(E4506&gt;15,"U19",IF(E4506&gt;13,"U15",IF(E4506&gt;11,"U13",IF(E4506&gt;0,"U11",0)))))</f>
        <v>0</v>
      </c>
      <c r="E4506" s="113">
        <f>IFERROR(IF(Table10[[#This Row],[Year]]&gt;0,$E$1-Table10[[#This Row],[Year]],0),"")</f>
        <v>0</v>
      </c>
    </row>
    <row r="4507" spans="1:5">
      <c r="A4507" s="18">
        <v>5505</v>
      </c>
      <c r="D4507" s="113">
        <f>IF(Table10[[#This Row],[Current Age]]&gt;19,"Men's",IF(E4507&gt;15,"U19",IF(E4507&gt;13,"U15",IF(E4507&gt;11,"U13",IF(E4507&gt;0,"U11",0)))))</f>
        <v>0</v>
      </c>
      <c r="E4507" s="113">
        <f>IFERROR(IF(Table10[[#This Row],[Year]]&gt;0,$E$1-Table10[[#This Row],[Year]],0),"")</f>
        <v>0</v>
      </c>
    </row>
    <row r="4508" spans="1:5">
      <c r="A4508" s="18">
        <v>5506</v>
      </c>
      <c r="D4508" s="113">
        <f>IF(Table10[[#This Row],[Current Age]]&gt;19,"Men's",IF(E4508&gt;15,"U19",IF(E4508&gt;13,"U15",IF(E4508&gt;11,"U13",IF(E4508&gt;0,"U11",0)))))</f>
        <v>0</v>
      </c>
      <c r="E4508" s="113">
        <f>IFERROR(IF(Table10[[#This Row],[Year]]&gt;0,$E$1-Table10[[#This Row],[Year]],0),"")</f>
        <v>0</v>
      </c>
    </row>
    <row r="4509" spans="1:5">
      <c r="A4509" s="18">
        <v>5507</v>
      </c>
      <c r="D4509" s="113">
        <f>IF(Table10[[#This Row],[Current Age]]&gt;19,"Men's",IF(E4509&gt;15,"U19",IF(E4509&gt;13,"U15",IF(E4509&gt;11,"U13",IF(E4509&gt;0,"U11",0)))))</f>
        <v>0</v>
      </c>
      <c r="E4509" s="113">
        <f>IFERROR(IF(Table10[[#This Row],[Year]]&gt;0,$E$1-Table10[[#This Row],[Year]],0),"")</f>
        <v>0</v>
      </c>
    </row>
    <row r="4510" spans="1:5">
      <c r="A4510" s="18">
        <v>5508</v>
      </c>
      <c r="D4510" s="113">
        <f>IF(Table10[[#This Row],[Current Age]]&gt;19,"Men's",IF(E4510&gt;15,"U19",IF(E4510&gt;13,"U15",IF(E4510&gt;11,"U13",IF(E4510&gt;0,"U11",0)))))</f>
        <v>0</v>
      </c>
      <c r="E4510" s="113">
        <f>IFERROR(IF(Table10[[#This Row],[Year]]&gt;0,$E$1-Table10[[#This Row],[Year]],0),"")</f>
        <v>0</v>
      </c>
    </row>
    <row r="4511" spans="1:5">
      <c r="A4511" s="18">
        <v>5509</v>
      </c>
      <c r="D4511" s="113">
        <f>IF(Table10[[#This Row],[Current Age]]&gt;19,"Men's",IF(E4511&gt;15,"U19",IF(E4511&gt;13,"U15",IF(E4511&gt;11,"U13",IF(E4511&gt;0,"U11",0)))))</f>
        <v>0</v>
      </c>
      <c r="E4511" s="113">
        <f>IFERROR(IF(Table10[[#This Row],[Year]]&gt;0,$E$1-Table10[[#This Row],[Year]],0),"")</f>
        <v>0</v>
      </c>
    </row>
    <row r="4512" spans="1:5">
      <c r="A4512" s="18">
        <v>5510</v>
      </c>
      <c r="D4512" s="113">
        <f>IF(Table10[[#This Row],[Current Age]]&gt;19,"Men's",IF(E4512&gt;15,"U19",IF(E4512&gt;13,"U15",IF(E4512&gt;11,"U13",IF(E4512&gt;0,"U11",0)))))</f>
        <v>0</v>
      </c>
      <c r="E4512" s="113">
        <f>IFERROR(IF(Table10[[#This Row],[Year]]&gt;0,$E$1-Table10[[#This Row],[Year]],0),"")</f>
        <v>0</v>
      </c>
    </row>
    <row r="4513" spans="1:5">
      <c r="A4513" s="18">
        <v>5511</v>
      </c>
      <c r="D4513" s="113">
        <f>IF(Table10[[#This Row],[Current Age]]&gt;19,"Men's",IF(E4513&gt;15,"U19",IF(E4513&gt;13,"U15",IF(E4513&gt;11,"U13",IF(E4513&gt;0,"U11",0)))))</f>
        <v>0</v>
      </c>
      <c r="E4513" s="113">
        <f>IFERROR(IF(Table10[[#This Row],[Year]]&gt;0,$E$1-Table10[[#This Row],[Year]],0),"")</f>
        <v>0</v>
      </c>
    </row>
    <row r="4514" spans="1:5">
      <c r="A4514" s="18">
        <v>5512</v>
      </c>
      <c r="D4514" s="113">
        <f>IF(Table10[[#This Row],[Current Age]]&gt;19,"Men's",IF(E4514&gt;15,"U19",IF(E4514&gt;13,"U15",IF(E4514&gt;11,"U13",IF(E4514&gt;0,"U11",0)))))</f>
        <v>0</v>
      </c>
      <c r="E4514" s="113">
        <f>IFERROR(IF(Table10[[#This Row],[Year]]&gt;0,$E$1-Table10[[#This Row],[Year]],0),"")</f>
        <v>0</v>
      </c>
    </row>
    <row r="4515" spans="1:5">
      <c r="A4515" s="18">
        <v>5513</v>
      </c>
      <c r="D4515" s="113">
        <f>IF(Table10[[#This Row],[Current Age]]&gt;19,"Men's",IF(E4515&gt;15,"U19",IF(E4515&gt;13,"U15",IF(E4515&gt;11,"U13",IF(E4515&gt;0,"U11",0)))))</f>
        <v>0</v>
      </c>
      <c r="E4515" s="113">
        <f>IFERROR(IF(Table10[[#This Row],[Year]]&gt;0,$E$1-Table10[[#This Row],[Year]],0),"")</f>
        <v>0</v>
      </c>
    </row>
    <row r="4516" spans="1:5">
      <c r="A4516" s="18">
        <v>5514</v>
      </c>
      <c r="D4516" s="113">
        <f>IF(Table10[[#This Row],[Current Age]]&gt;19,"Men's",IF(E4516&gt;15,"U19",IF(E4516&gt;13,"U15",IF(E4516&gt;11,"U13",IF(E4516&gt;0,"U11",0)))))</f>
        <v>0</v>
      </c>
      <c r="E4516" s="113">
        <f>IFERROR(IF(Table10[[#This Row],[Year]]&gt;0,$E$1-Table10[[#This Row],[Year]],0),"")</f>
        <v>0</v>
      </c>
    </row>
    <row r="4517" spans="1:5">
      <c r="A4517" s="18">
        <v>5515</v>
      </c>
      <c r="D4517" s="113">
        <f>IF(Table10[[#This Row],[Current Age]]&gt;19,"Men's",IF(E4517&gt;15,"U19",IF(E4517&gt;13,"U15",IF(E4517&gt;11,"U13",IF(E4517&gt;0,"U11",0)))))</f>
        <v>0</v>
      </c>
      <c r="E4517" s="113">
        <f>IFERROR(IF(Table10[[#This Row],[Year]]&gt;0,$E$1-Table10[[#This Row],[Year]],0),"")</f>
        <v>0</v>
      </c>
    </row>
    <row r="4518" spans="1:5">
      <c r="A4518" s="18">
        <v>5516</v>
      </c>
      <c r="D4518" s="113">
        <f>IF(Table10[[#This Row],[Current Age]]&gt;19,"Men's",IF(E4518&gt;15,"U19",IF(E4518&gt;13,"U15",IF(E4518&gt;11,"U13",IF(E4518&gt;0,"U11",0)))))</f>
        <v>0</v>
      </c>
      <c r="E4518" s="113">
        <f>IFERROR(IF(Table10[[#This Row],[Year]]&gt;0,$E$1-Table10[[#This Row],[Year]],0),"")</f>
        <v>0</v>
      </c>
    </row>
    <row r="4519" spans="1:5">
      <c r="A4519" s="18">
        <v>5517</v>
      </c>
      <c r="D4519" s="113">
        <f>IF(Table10[[#This Row],[Current Age]]&gt;19,"Men's",IF(E4519&gt;15,"U19",IF(E4519&gt;13,"U15",IF(E4519&gt;11,"U13",IF(E4519&gt;0,"U11",0)))))</f>
        <v>0</v>
      </c>
      <c r="E4519" s="113">
        <f>IFERROR(IF(Table10[[#This Row],[Year]]&gt;0,$E$1-Table10[[#This Row],[Year]],0),"")</f>
        <v>0</v>
      </c>
    </row>
    <row r="4520" spans="1:5">
      <c r="A4520" s="18">
        <v>5518</v>
      </c>
      <c r="D4520" s="113">
        <f>IF(Table10[[#This Row],[Current Age]]&gt;19,"Men's",IF(E4520&gt;15,"U19",IF(E4520&gt;13,"U15",IF(E4520&gt;11,"U13",IF(E4520&gt;0,"U11",0)))))</f>
        <v>0</v>
      </c>
      <c r="E4520" s="113">
        <f>IFERROR(IF(Table10[[#This Row],[Year]]&gt;0,$E$1-Table10[[#This Row],[Year]],0),"")</f>
        <v>0</v>
      </c>
    </row>
    <row r="4521" spans="1:5">
      <c r="A4521" s="18">
        <v>5519</v>
      </c>
      <c r="D4521" s="113">
        <f>IF(Table10[[#This Row],[Current Age]]&gt;19,"Men's",IF(E4521&gt;15,"U19",IF(E4521&gt;13,"U15",IF(E4521&gt;11,"U13",IF(E4521&gt;0,"U11",0)))))</f>
        <v>0</v>
      </c>
      <c r="E4521" s="113">
        <f>IFERROR(IF(Table10[[#This Row],[Year]]&gt;0,$E$1-Table10[[#This Row],[Year]],0),"")</f>
        <v>0</v>
      </c>
    </row>
    <row r="4522" spans="1:5">
      <c r="A4522" s="18">
        <v>5520</v>
      </c>
      <c r="D4522" s="113">
        <f>IF(Table10[[#This Row],[Current Age]]&gt;19,"Men's",IF(E4522&gt;15,"U19",IF(E4522&gt;13,"U15",IF(E4522&gt;11,"U13",IF(E4522&gt;0,"U11",0)))))</f>
        <v>0</v>
      </c>
      <c r="E4522" s="113">
        <f>IFERROR(IF(Table10[[#This Row],[Year]]&gt;0,$E$1-Table10[[#This Row],[Year]],0),"")</f>
        <v>0</v>
      </c>
    </row>
    <row r="4523" spans="1:5">
      <c r="A4523" s="18">
        <v>5521</v>
      </c>
      <c r="D4523" s="113">
        <f>IF(Table10[[#This Row],[Current Age]]&gt;19,"Men's",IF(E4523&gt;15,"U19",IF(E4523&gt;13,"U15",IF(E4523&gt;11,"U13",IF(E4523&gt;0,"U11",0)))))</f>
        <v>0</v>
      </c>
      <c r="E4523" s="113">
        <f>IFERROR(IF(Table10[[#This Row],[Year]]&gt;0,$E$1-Table10[[#This Row],[Year]],0),"")</f>
        <v>0</v>
      </c>
    </row>
    <row r="4524" spans="1:5">
      <c r="A4524" s="18">
        <v>5522</v>
      </c>
      <c r="D4524" s="113">
        <f>IF(Table10[[#This Row],[Current Age]]&gt;19,"Men's",IF(E4524&gt;15,"U19",IF(E4524&gt;13,"U15",IF(E4524&gt;11,"U13",IF(E4524&gt;0,"U11",0)))))</f>
        <v>0</v>
      </c>
      <c r="E4524" s="113">
        <f>IFERROR(IF(Table10[[#This Row],[Year]]&gt;0,$E$1-Table10[[#This Row],[Year]],0),"")</f>
        <v>0</v>
      </c>
    </row>
    <row r="4525" spans="1:5">
      <c r="A4525" s="18">
        <v>5523</v>
      </c>
      <c r="D4525" s="113">
        <f>IF(Table10[[#This Row],[Current Age]]&gt;19,"Men's",IF(E4525&gt;15,"U19",IF(E4525&gt;13,"U15",IF(E4525&gt;11,"U13",IF(E4525&gt;0,"U11",0)))))</f>
        <v>0</v>
      </c>
      <c r="E4525" s="113">
        <f>IFERROR(IF(Table10[[#This Row],[Year]]&gt;0,$E$1-Table10[[#This Row],[Year]],0),"")</f>
        <v>0</v>
      </c>
    </row>
    <row r="4526" spans="1:5">
      <c r="A4526" s="18">
        <v>5524</v>
      </c>
      <c r="D4526" s="113">
        <f>IF(Table10[[#This Row],[Current Age]]&gt;19,"Men's",IF(E4526&gt;15,"U19",IF(E4526&gt;13,"U15",IF(E4526&gt;11,"U13",IF(E4526&gt;0,"U11",0)))))</f>
        <v>0</v>
      </c>
      <c r="E4526" s="113">
        <f>IFERROR(IF(Table10[[#This Row],[Year]]&gt;0,$E$1-Table10[[#This Row],[Year]],0),"")</f>
        <v>0</v>
      </c>
    </row>
    <row r="4527" spans="1:5">
      <c r="A4527" s="18">
        <v>5525</v>
      </c>
      <c r="D4527" s="113">
        <f>IF(Table10[[#This Row],[Current Age]]&gt;19,"Men's",IF(E4527&gt;15,"U19",IF(E4527&gt;13,"U15",IF(E4527&gt;11,"U13",IF(E4527&gt;0,"U11",0)))))</f>
        <v>0</v>
      </c>
      <c r="E4527" s="113">
        <f>IFERROR(IF(Table10[[#This Row],[Year]]&gt;0,$E$1-Table10[[#This Row],[Year]],0),"")</f>
        <v>0</v>
      </c>
    </row>
    <row r="4528" spans="1:5">
      <c r="A4528" s="18">
        <v>5526</v>
      </c>
      <c r="D4528" s="113">
        <f>IF(Table10[[#This Row],[Current Age]]&gt;19,"Men's",IF(E4528&gt;15,"U19",IF(E4528&gt;13,"U15",IF(E4528&gt;11,"U13",IF(E4528&gt;0,"U11",0)))))</f>
        <v>0</v>
      </c>
      <c r="E4528" s="113">
        <f>IFERROR(IF(Table10[[#This Row],[Year]]&gt;0,$E$1-Table10[[#This Row],[Year]],0),"")</f>
        <v>0</v>
      </c>
    </row>
    <row r="4529" spans="1:5">
      <c r="A4529" s="18">
        <v>5527</v>
      </c>
      <c r="D4529" s="113">
        <f>IF(Table10[[#This Row],[Current Age]]&gt;19,"Men's",IF(E4529&gt;15,"U19",IF(E4529&gt;13,"U15",IF(E4529&gt;11,"U13",IF(E4529&gt;0,"U11",0)))))</f>
        <v>0</v>
      </c>
      <c r="E4529" s="113">
        <f>IFERROR(IF(Table10[[#This Row],[Year]]&gt;0,$E$1-Table10[[#This Row],[Year]],0),"")</f>
        <v>0</v>
      </c>
    </row>
    <row r="4530" spans="1:5">
      <c r="A4530" s="18">
        <v>5528</v>
      </c>
      <c r="D4530" s="113">
        <f>IF(Table10[[#This Row],[Current Age]]&gt;19,"Men's",IF(E4530&gt;15,"U19",IF(E4530&gt;13,"U15",IF(E4530&gt;11,"U13",IF(E4530&gt;0,"U11",0)))))</f>
        <v>0</v>
      </c>
      <c r="E4530" s="113">
        <f>IFERROR(IF(Table10[[#This Row],[Year]]&gt;0,$E$1-Table10[[#This Row],[Year]],0),"")</f>
        <v>0</v>
      </c>
    </row>
    <row r="4531" spans="1:5">
      <c r="A4531" s="18">
        <v>5529</v>
      </c>
      <c r="D4531" s="113">
        <f>IF(Table10[[#This Row],[Current Age]]&gt;19,"Men's",IF(E4531&gt;15,"U19",IF(E4531&gt;13,"U15",IF(E4531&gt;11,"U13",IF(E4531&gt;0,"U11",0)))))</f>
        <v>0</v>
      </c>
      <c r="E4531" s="113">
        <f>IFERROR(IF(Table10[[#This Row],[Year]]&gt;0,$E$1-Table10[[#This Row],[Year]],0),"")</f>
        <v>0</v>
      </c>
    </row>
    <row r="4532" spans="1:5">
      <c r="A4532" s="18">
        <v>5530</v>
      </c>
      <c r="D4532" s="113">
        <f>IF(Table10[[#This Row],[Current Age]]&gt;19,"Men's",IF(E4532&gt;15,"U19",IF(E4532&gt;13,"U15",IF(E4532&gt;11,"U13",IF(E4532&gt;0,"U11",0)))))</f>
        <v>0</v>
      </c>
      <c r="E4532" s="113">
        <f>IFERROR(IF(Table10[[#This Row],[Year]]&gt;0,$E$1-Table10[[#This Row],[Year]],0),"")</f>
        <v>0</v>
      </c>
    </row>
    <row r="4533" spans="1:5">
      <c r="A4533" s="18">
        <v>5531</v>
      </c>
      <c r="D4533" s="113">
        <f>IF(Table10[[#This Row],[Current Age]]&gt;19,"Men's",IF(E4533&gt;15,"U19",IF(E4533&gt;13,"U15",IF(E4533&gt;11,"U13",IF(E4533&gt;0,"U11",0)))))</f>
        <v>0</v>
      </c>
      <c r="E4533" s="113">
        <f>IFERROR(IF(Table10[[#This Row],[Year]]&gt;0,$E$1-Table10[[#This Row],[Year]],0),"")</f>
        <v>0</v>
      </c>
    </row>
    <row r="4534" spans="1:5">
      <c r="A4534" s="18">
        <v>5532</v>
      </c>
      <c r="D4534" s="113">
        <f>IF(Table10[[#This Row],[Current Age]]&gt;19,"Men's",IF(E4534&gt;15,"U19",IF(E4534&gt;13,"U15",IF(E4534&gt;11,"U13",IF(E4534&gt;0,"U11",0)))))</f>
        <v>0</v>
      </c>
      <c r="E4534" s="113">
        <f>IFERROR(IF(Table10[[#This Row],[Year]]&gt;0,$E$1-Table10[[#This Row],[Year]],0),"")</f>
        <v>0</v>
      </c>
    </row>
    <row r="4535" spans="1:5">
      <c r="A4535" s="18">
        <v>5533</v>
      </c>
      <c r="D4535" s="113">
        <f>IF(Table10[[#This Row],[Current Age]]&gt;19,"Men's",IF(E4535&gt;15,"U19",IF(E4535&gt;13,"U15",IF(E4535&gt;11,"U13",IF(E4535&gt;0,"U11",0)))))</f>
        <v>0</v>
      </c>
      <c r="E4535" s="113">
        <f>IFERROR(IF(Table10[[#This Row],[Year]]&gt;0,$E$1-Table10[[#This Row],[Year]],0),"")</f>
        <v>0</v>
      </c>
    </row>
    <row r="4536" spans="1:5">
      <c r="A4536" s="18">
        <v>5534</v>
      </c>
      <c r="D4536" s="113">
        <f>IF(Table10[[#This Row],[Current Age]]&gt;19,"Men's",IF(E4536&gt;15,"U19",IF(E4536&gt;13,"U15",IF(E4536&gt;11,"U13",IF(E4536&gt;0,"U11",0)))))</f>
        <v>0</v>
      </c>
      <c r="E4536" s="113">
        <f>IFERROR(IF(Table10[[#This Row],[Year]]&gt;0,$E$1-Table10[[#This Row],[Year]],0),"")</f>
        <v>0</v>
      </c>
    </row>
    <row r="4537" spans="1:5">
      <c r="A4537" s="18">
        <v>5535</v>
      </c>
      <c r="D4537" s="113">
        <f>IF(Table10[[#This Row],[Current Age]]&gt;19,"Men's",IF(E4537&gt;15,"U19",IF(E4537&gt;13,"U15",IF(E4537&gt;11,"U13",IF(E4537&gt;0,"U11",0)))))</f>
        <v>0</v>
      </c>
      <c r="E4537" s="113">
        <f>IFERROR(IF(Table10[[#This Row],[Year]]&gt;0,$E$1-Table10[[#This Row],[Year]],0),"")</f>
        <v>0</v>
      </c>
    </row>
    <row r="4538" spans="1:5">
      <c r="A4538" s="18">
        <v>5536</v>
      </c>
      <c r="D4538" s="113">
        <f>IF(Table10[[#This Row],[Current Age]]&gt;19,"Men's",IF(E4538&gt;15,"U19",IF(E4538&gt;13,"U15",IF(E4538&gt;11,"U13",IF(E4538&gt;0,"U11",0)))))</f>
        <v>0</v>
      </c>
      <c r="E4538" s="113">
        <f>IFERROR(IF(Table10[[#This Row],[Year]]&gt;0,$E$1-Table10[[#This Row],[Year]],0),"")</f>
        <v>0</v>
      </c>
    </row>
    <row r="4539" spans="1:5">
      <c r="A4539" s="18">
        <v>5537</v>
      </c>
      <c r="D4539" s="113">
        <f>IF(Table10[[#This Row],[Current Age]]&gt;19,"Men's",IF(E4539&gt;15,"U19",IF(E4539&gt;13,"U15",IF(E4539&gt;11,"U13",IF(E4539&gt;0,"U11",0)))))</f>
        <v>0</v>
      </c>
      <c r="E4539" s="113">
        <f>IFERROR(IF(Table10[[#This Row],[Year]]&gt;0,$E$1-Table10[[#This Row],[Year]],0),"")</f>
        <v>0</v>
      </c>
    </row>
    <row r="4540" spans="1:5">
      <c r="A4540" s="18">
        <v>5538</v>
      </c>
      <c r="D4540" s="113">
        <f>IF(Table10[[#This Row],[Current Age]]&gt;19,"Men's",IF(E4540&gt;15,"U19",IF(E4540&gt;13,"U15",IF(E4540&gt;11,"U13",IF(E4540&gt;0,"U11",0)))))</f>
        <v>0</v>
      </c>
      <c r="E4540" s="113">
        <f>IFERROR(IF(Table10[[#This Row],[Year]]&gt;0,$E$1-Table10[[#This Row],[Year]],0),"")</f>
        <v>0</v>
      </c>
    </row>
    <row r="4541" spans="1:5">
      <c r="A4541" s="18">
        <v>5539</v>
      </c>
      <c r="D4541" s="113">
        <f>IF(Table10[[#This Row],[Current Age]]&gt;19,"Men's",IF(E4541&gt;15,"U19",IF(E4541&gt;13,"U15",IF(E4541&gt;11,"U13",IF(E4541&gt;0,"U11",0)))))</f>
        <v>0</v>
      </c>
      <c r="E4541" s="113">
        <f>IFERROR(IF(Table10[[#This Row],[Year]]&gt;0,$E$1-Table10[[#This Row],[Year]],0),"")</f>
        <v>0</v>
      </c>
    </row>
    <row r="4542" spans="1:5">
      <c r="A4542" s="18">
        <v>5540</v>
      </c>
      <c r="D4542" s="113">
        <f>IF(Table10[[#This Row],[Current Age]]&gt;19,"Men's",IF(E4542&gt;15,"U19",IF(E4542&gt;13,"U15",IF(E4542&gt;11,"U13",IF(E4542&gt;0,"U11",0)))))</f>
        <v>0</v>
      </c>
      <c r="E4542" s="113">
        <f>IFERROR(IF(Table10[[#This Row],[Year]]&gt;0,$E$1-Table10[[#This Row],[Year]],0),"")</f>
        <v>0</v>
      </c>
    </row>
    <row r="4543" spans="1:5">
      <c r="A4543" s="18">
        <v>5541</v>
      </c>
      <c r="D4543" s="113">
        <f>IF(Table10[[#This Row],[Current Age]]&gt;19,"Men's",IF(E4543&gt;15,"U19",IF(E4543&gt;13,"U15",IF(E4543&gt;11,"U13",IF(E4543&gt;0,"U11",0)))))</f>
        <v>0</v>
      </c>
      <c r="E4543" s="113">
        <f>IFERROR(IF(Table10[[#This Row],[Year]]&gt;0,$E$1-Table10[[#This Row],[Year]],0),"")</f>
        <v>0</v>
      </c>
    </row>
    <row r="4544" spans="1:5">
      <c r="A4544" s="18">
        <v>5542</v>
      </c>
      <c r="D4544" s="113">
        <f>IF(Table10[[#This Row],[Current Age]]&gt;19,"Men's",IF(E4544&gt;15,"U19",IF(E4544&gt;13,"U15",IF(E4544&gt;11,"U13",IF(E4544&gt;0,"U11",0)))))</f>
        <v>0</v>
      </c>
      <c r="E4544" s="113">
        <f>IFERROR(IF(Table10[[#This Row],[Year]]&gt;0,$E$1-Table10[[#This Row],[Year]],0),"")</f>
        <v>0</v>
      </c>
    </row>
    <row r="4545" spans="1:5">
      <c r="A4545" s="18">
        <v>5543</v>
      </c>
      <c r="D4545" s="113">
        <f>IF(Table10[[#This Row],[Current Age]]&gt;19,"Men's",IF(E4545&gt;15,"U19",IF(E4545&gt;13,"U15",IF(E4545&gt;11,"U13",IF(E4545&gt;0,"U11",0)))))</f>
        <v>0</v>
      </c>
      <c r="E4545" s="113">
        <f>IFERROR(IF(Table10[[#This Row],[Year]]&gt;0,$E$1-Table10[[#This Row],[Year]],0),"")</f>
        <v>0</v>
      </c>
    </row>
    <row r="4546" spans="1:5">
      <c r="A4546" s="18">
        <v>5544</v>
      </c>
      <c r="D4546" s="113">
        <f>IF(Table10[[#This Row],[Current Age]]&gt;19,"Men's",IF(E4546&gt;15,"U19",IF(E4546&gt;13,"U15",IF(E4546&gt;11,"U13",IF(E4546&gt;0,"U11",0)))))</f>
        <v>0</v>
      </c>
      <c r="E4546" s="113">
        <f>IFERROR(IF(Table10[[#This Row],[Year]]&gt;0,$E$1-Table10[[#This Row],[Year]],0),"")</f>
        <v>0</v>
      </c>
    </row>
    <row r="4547" spans="1:5">
      <c r="A4547" s="18">
        <v>5545</v>
      </c>
      <c r="D4547" s="113">
        <f>IF(Table10[[#This Row],[Current Age]]&gt;19,"Men's",IF(E4547&gt;15,"U19",IF(E4547&gt;13,"U15",IF(E4547&gt;11,"U13",IF(E4547&gt;0,"U11",0)))))</f>
        <v>0</v>
      </c>
      <c r="E4547" s="113">
        <f>IFERROR(IF(Table10[[#This Row],[Year]]&gt;0,$E$1-Table10[[#This Row],[Year]],0),"")</f>
        <v>0</v>
      </c>
    </row>
    <row r="4548" spans="1:5">
      <c r="A4548" s="18">
        <v>5546</v>
      </c>
      <c r="D4548" s="113">
        <f>IF(Table10[[#This Row],[Current Age]]&gt;19,"Men's",IF(E4548&gt;15,"U19",IF(E4548&gt;13,"U15",IF(E4548&gt;11,"U13",IF(E4548&gt;0,"U11",0)))))</f>
        <v>0</v>
      </c>
      <c r="E4548" s="113">
        <f>IFERROR(IF(Table10[[#This Row],[Year]]&gt;0,$E$1-Table10[[#This Row],[Year]],0),"")</f>
        <v>0</v>
      </c>
    </row>
    <row r="4549" spans="1:5">
      <c r="A4549" s="18">
        <v>5547</v>
      </c>
      <c r="D4549" s="113">
        <f>IF(Table10[[#This Row],[Current Age]]&gt;19,"Men's",IF(E4549&gt;15,"U19",IF(E4549&gt;13,"U15",IF(E4549&gt;11,"U13",IF(E4549&gt;0,"U11",0)))))</f>
        <v>0</v>
      </c>
      <c r="E4549" s="113">
        <f>IFERROR(IF(Table10[[#This Row],[Year]]&gt;0,$E$1-Table10[[#This Row],[Year]],0),"")</f>
        <v>0</v>
      </c>
    </row>
    <row r="4550" spans="1:5">
      <c r="A4550" s="18">
        <v>5548</v>
      </c>
      <c r="D4550" s="113">
        <f>IF(Table10[[#This Row],[Current Age]]&gt;19,"Men's",IF(E4550&gt;15,"U19",IF(E4550&gt;13,"U15",IF(E4550&gt;11,"U13",IF(E4550&gt;0,"U11",0)))))</f>
        <v>0</v>
      </c>
      <c r="E4550" s="113">
        <f>IFERROR(IF(Table10[[#This Row],[Year]]&gt;0,$E$1-Table10[[#This Row],[Year]],0),"")</f>
        <v>0</v>
      </c>
    </row>
    <row r="4551" spans="1:5">
      <c r="A4551" s="18">
        <v>5549</v>
      </c>
      <c r="D4551" s="113">
        <f>IF(Table10[[#This Row],[Current Age]]&gt;19,"Men's",IF(E4551&gt;15,"U19",IF(E4551&gt;13,"U15",IF(E4551&gt;11,"U13",IF(E4551&gt;0,"U11",0)))))</f>
        <v>0</v>
      </c>
      <c r="E4551" s="113">
        <f>IFERROR(IF(Table10[[#This Row],[Year]]&gt;0,$E$1-Table10[[#This Row],[Year]],0),"")</f>
        <v>0</v>
      </c>
    </row>
    <row r="4552" spans="1:5">
      <c r="A4552" s="18">
        <v>5550</v>
      </c>
      <c r="D4552" s="113">
        <f>IF(Table10[[#This Row],[Current Age]]&gt;19,"Men's",IF(E4552&gt;15,"U19",IF(E4552&gt;13,"U15",IF(E4552&gt;11,"U13",IF(E4552&gt;0,"U11",0)))))</f>
        <v>0</v>
      </c>
      <c r="E4552" s="113">
        <f>IFERROR(IF(Table10[[#This Row],[Year]]&gt;0,$E$1-Table10[[#This Row],[Year]],0),"")</f>
        <v>0</v>
      </c>
    </row>
    <row r="4553" spans="1:5">
      <c r="A4553" s="18">
        <v>5551</v>
      </c>
      <c r="D4553" s="113">
        <f>IF(Table10[[#This Row],[Current Age]]&gt;19,"Men's",IF(E4553&gt;15,"U19",IF(E4553&gt;13,"U15",IF(E4553&gt;11,"U13",IF(E4553&gt;0,"U11",0)))))</f>
        <v>0</v>
      </c>
      <c r="E4553" s="113">
        <f>IFERROR(IF(Table10[[#This Row],[Year]]&gt;0,$E$1-Table10[[#This Row],[Year]],0),"")</f>
        <v>0</v>
      </c>
    </row>
    <row r="4554" spans="1:5">
      <c r="A4554" s="18">
        <v>5552</v>
      </c>
      <c r="D4554" s="113">
        <f>IF(Table10[[#This Row],[Current Age]]&gt;19,"Men's",IF(E4554&gt;15,"U19",IF(E4554&gt;13,"U15",IF(E4554&gt;11,"U13",IF(E4554&gt;0,"U11",0)))))</f>
        <v>0</v>
      </c>
      <c r="E4554" s="113">
        <f>IFERROR(IF(Table10[[#This Row],[Year]]&gt;0,$E$1-Table10[[#This Row],[Year]],0),"")</f>
        <v>0</v>
      </c>
    </row>
    <row r="4555" spans="1:5">
      <c r="A4555" s="18">
        <v>5553</v>
      </c>
      <c r="D4555" s="113">
        <f>IF(Table10[[#This Row],[Current Age]]&gt;19,"Men's",IF(E4555&gt;15,"U19",IF(E4555&gt;13,"U15",IF(E4555&gt;11,"U13",IF(E4555&gt;0,"U11",0)))))</f>
        <v>0</v>
      </c>
      <c r="E4555" s="113">
        <f>IFERROR(IF(Table10[[#This Row],[Year]]&gt;0,$E$1-Table10[[#This Row],[Year]],0),"")</f>
        <v>0</v>
      </c>
    </row>
    <row r="4556" spans="1:5">
      <c r="A4556" s="18">
        <v>5554</v>
      </c>
      <c r="D4556" s="113">
        <f>IF(Table10[[#This Row],[Current Age]]&gt;19,"Men's",IF(E4556&gt;15,"U19",IF(E4556&gt;13,"U15",IF(E4556&gt;11,"U13",IF(E4556&gt;0,"U11",0)))))</f>
        <v>0</v>
      </c>
      <c r="E4556" s="113">
        <f>IFERROR(IF(Table10[[#This Row],[Year]]&gt;0,$E$1-Table10[[#This Row],[Year]],0),"")</f>
        <v>0</v>
      </c>
    </row>
    <row r="4557" spans="1:5">
      <c r="A4557" s="18">
        <v>5555</v>
      </c>
      <c r="D4557" s="113">
        <f>IF(Table10[[#This Row],[Current Age]]&gt;19,"Men's",IF(E4557&gt;15,"U19",IF(E4557&gt;13,"U15",IF(E4557&gt;11,"U13",IF(E4557&gt;0,"U11",0)))))</f>
        <v>0</v>
      </c>
      <c r="E4557" s="113">
        <f>IFERROR(IF(Table10[[#This Row],[Year]]&gt;0,$E$1-Table10[[#This Row],[Year]],0),"")</f>
        <v>0</v>
      </c>
    </row>
    <row r="4558" spans="1:5">
      <c r="A4558" s="18">
        <v>5556</v>
      </c>
      <c r="D4558" s="113">
        <f>IF(Table10[[#This Row],[Current Age]]&gt;19,"Men's",IF(E4558&gt;15,"U19",IF(E4558&gt;13,"U15",IF(E4558&gt;11,"U13",IF(E4558&gt;0,"U11",0)))))</f>
        <v>0</v>
      </c>
      <c r="E4558" s="113">
        <f>IFERROR(IF(Table10[[#This Row],[Year]]&gt;0,$E$1-Table10[[#This Row],[Year]],0),"")</f>
        <v>0</v>
      </c>
    </row>
    <row r="4559" spans="1:5">
      <c r="A4559" s="18">
        <v>5557</v>
      </c>
      <c r="D4559" s="113">
        <f>IF(Table10[[#This Row],[Current Age]]&gt;19,"Men's",IF(E4559&gt;15,"U19",IF(E4559&gt;13,"U15",IF(E4559&gt;11,"U13",IF(E4559&gt;0,"U11",0)))))</f>
        <v>0</v>
      </c>
      <c r="E4559" s="113">
        <f>IFERROR(IF(Table10[[#This Row],[Year]]&gt;0,$E$1-Table10[[#This Row],[Year]],0),"")</f>
        <v>0</v>
      </c>
    </row>
    <row r="4560" spans="1:5">
      <c r="A4560" s="18">
        <v>5558</v>
      </c>
      <c r="D4560" s="113">
        <f>IF(Table10[[#This Row],[Current Age]]&gt;19,"Men's",IF(E4560&gt;15,"U19",IF(E4560&gt;13,"U15",IF(E4560&gt;11,"U13",IF(E4560&gt;0,"U11",0)))))</f>
        <v>0</v>
      </c>
      <c r="E4560" s="113">
        <f>IFERROR(IF(Table10[[#This Row],[Year]]&gt;0,$E$1-Table10[[#This Row],[Year]],0),"")</f>
        <v>0</v>
      </c>
    </row>
    <row r="4561" spans="1:5">
      <c r="A4561" s="18">
        <v>5559</v>
      </c>
      <c r="D4561" s="113">
        <f>IF(Table10[[#This Row],[Current Age]]&gt;19,"Men's",IF(E4561&gt;15,"U19",IF(E4561&gt;13,"U15",IF(E4561&gt;11,"U13",IF(E4561&gt;0,"U11",0)))))</f>
        <v>0</v>
      </c>
      <c r="E4561" s="113">
        <f>IFERROR(IF(Table10[[#This Row],[Year]]&gt;0,$E$1-Table10[[#This Row],[Year]],0),"")</f>
        <v>0</v>
      </c>
    </row>
    <row r="4562" spans="1:5">
      <c r="A4562" s="18">
        <v>5560</v>
      </c>
      <c r="D4562" s="113">
        <f>IF(Table10[[#This Row],[Current Age]]&gt;19,"Men's",IF(E4562&gt;15,"U19",IF(E4562&gt;13,"U15",IF(E4562&gt;11,"U13",IF(E4562&gt;0,"U11",0)))))</f>
        <v>0</v>
      </c>
      <c r="E4562" s="113">
        <f>IFERROR(IF(Table10[[#This Row],[Year]]&gt;0,$E$1-Table10[[#This Row],[Year]],0),"")</f>
        <v>0</v>
      </c>
    </row>
    <row r="4563" spans="1:5">
      <c r="A4563" s="18">
        <v>5561</v>
      </c>
      <c r="D4563" s="113">
        <f>IF(Table10[[#This Row],[Current Age]]&gt;19,"Men's",IF(E4563&gt;15,"U19",IF(E4563&gt;13,"U15",IF(E4563&gt;11,"U13",IF(E4563&gt;0,"U11",0)))))</f>
        <v>0</v>
      </c>
      <c r="E4563" s="113">
        <f>IFERROR(IF(Table10[[#This Row],[Year]]&gt;0,$E$1-Table10[[#This Row],[Year]],0),"")</f>
        <v>0</v>
      </c>
    </row>
    <row r="4564" spans="1:5">
      <c r="A4564" s="18">
        <v>5562</v>
      </c>
      <c r="D4564" s="113">
        <f>IF(Table10[[#This Row],[Current Age]]&gt;19,"Men's",IF(E4564&gt;15,"U19",IF(E4564&gt;13,"U15",IF(E4564&gt;11,"U13",IF(E4564&gt;0,"U11",0)))))</f>
        <v>0</v>
      </c>
      <c r="E4564" s="113">
        <f>IFERROR(IF(Table10[[#This Row],[Year]]&gt;0,$E$1-Table10[[#This Row],[Year]],0),"")</f>
        <v>0</v>
      </c>
    </row>
    <row r="4565" spans="1:5">
      <c r="A4565" s="18">
        <v>5563</v>
      </c>
      <c r="D4565" s="113">
        <f>IF(Table10[[#This Row],[Current Age]]&gt;19,"Men's",IF(E4565&gt;15,"U19",IF(E4565&gt;13,"U15",IF(E4565&gt;11,"U13",IF(E4565&gt;0,"U11",0)))))</f>
        <v>0</v>
      </c>
      <c r="E4565" s="113">
        <f>IFERROR(IF(Table10[[#This Row],[Year]]&gt;0,$E$1-Table10[[#This Row],[Year]],0),"")</f>
        <v>0</v>
      </c>
    </row>
    <row r="4566" spans="1:5">
      <c r="A4566" s="18">
        <v>5564</v>
      </c>
      <c r="D4566" s="113">
        <f>IF(Table10[[#This Row],[Current Age]]&gt;19,"Men's",IF(E4566&gt;15,"U19",IF(E4566&gt;13,"U15",IF(E4566&gt;11,"U13",IF(E4566&gt;0,"U11",0)))))</f>
        <v>0</v>
      </c>
      <c r="E4566" s="113">
        <f>IFERROR(IF(Table10[[#This Row],[Year]]&gt;0,$E$1-Table10[[#This Row],[Year]],0),"")</f>
        <v>0</v>
      </c>
    </row>
    <row r="4567" spans="1:5">
      <c r="A4567" s="18">
        <v>5565</v>
      </c>
      <c r="D4567" s="113">
        <f>IF(Table10[[#This Row],[Current Age]]&gt;19,"Men's",IF(E4567&gt;15,"U19",IF(E4567&gt;13,"U15",IF(E4567&gt;11,"U13",IF(E4567&gt;0,"U11",0)))))</f>
        <v>0</v>
      </c>
      <c r="E4567" s="113">
        <f>IFERROR(IF(Table10[[#This Row],[Year]]&gt;0,$E$1-Table10[[#This Row],[Year]],0),"")</f>
        <v>0</v>
      </c>
    </row>
    <row r="4568" spans="1:5">
      <c r="A4568" s="18">
        <v>5566</v>
      </c>
      <c r="D4568" s="113">
        <f>IF(Table10[[#This Row],[Current Age]]&gt;19,"Men's",IF(E4568&gt;15,"U19",IF(E4568&gt;13,"U15",IF(E4568&gt;11,"U13",IF(E4568&gt;0,"U11",0)))))</f>
        <v>0</v>
      </c>
      <c r="E4568" s="113">
        <f>IFERROR(IF(Table10[[#This Row],[Year]]&gt;0,$E$1-Table10[[#This Row],[Year]],0),"")</f>
        <v>0</v>
      </c>
    </row>
    <row r="4569" spans="1:5">
      <c r="A4569" s="18">
        <v>5567</v>
      </c>
      <c r="D4569" s="113">
        <f>IF(Table10[[#This Row],[Current Age]]&gt;19,"Men's",IF(E4569&gt;15,"U19",IF(E4569&gt;13,"U15",IF(E4569&gt;11,"U13",IF(E4569&gt;0,"U11",0)))))</f>
        <v>0</v>
      </c>
      <c r="E4569" s="113">
        <f>IFERROR(IF(Table10[[#This Row],[Year]]&gt;0,$E$1-Table10[[#This Row],[Year]],0),"")</f>
        <v>0</v>
      </c>
    </row>
    <row r="4570" spans="1:5">
      <c r="A4570" s="18">
        <v>5568</v>
      </c>
      <c r="D4570" s="113">
        <f>IF(Table10[[#This Row],[Current Age]]&gt;19,"Men's",IF(E4570&gt;15,"U19",IF(E4570&gt;13,"U15",IF(E4570&gt;11,"U13",IF(E4570&gt;0,"U11",0)))))</f>
        <v>0</v>
      </c>
      <c r="E4570" s="113">
        <f>IFERROR(IF(Table10[[#This Row],[Year]]&gt;0,$E$1-Table10[[#This Row],[Year]],0),"")</f>
        <v>0</v>
      </c>
    </row>
    <row r="4571" spans="1:5">
      <c r="A4571" s="18">
        <v>5569</v>
      </c>
      <c r="D4571" s="113">
        <f>IF(Table10[[#This Row],[Current Age]]&gt;19,"Men's",IF(E4571&gt;15,"U19",IF(E4571&gt;13,"U15",IF(E4571&gt;11,"U13",IF(E4571&gt;0,"U11",0)))))</f>
        <v>0</v>
      </c>
      <c r="E4571" s="113">
        <f>IFERROR(IF(Table10[[#This Row],[Year]]&gt;0,$E$1-Table10[[#This Row],[Year]],0),"")</f>
        <v>0</v>
      </c>
    </row>
    <row r="4572" spans="1:5">
      <c r="A4572" s="18">
        <v>5570</v>
      </c>
      <c r="D4572" s="113">
        <f>IF(Table10[[#This Row],[Current Age]]&gt;19,"Men's",IF(E4572&gt;15,"U19",IF(E4572&gt;13,"U15",IF(E4572&gt;11,"U13",IF(E4572&gt;0,"U11",0)))))</f>
        <v>0</v>
      </c>
      <c r="E4572" s="113">
        <f>IFERROR(IF(Table10[[#This Row],[Year]]&gt;0,$E$1-Table10[[#This Row],[Year]],0),"")</f>
        <v>0</v>
      </c>
    </row>
    <row r="4573" spans="1:5">
      <c r="A4573" s="18">
        <v>5571</v>
      </c>
      <c r="D4573" s="113">
        <f>IF(Table10[[#This Row],[Current Age]]&gt;19,"Men's",IF(E4573&gt;15,"U19",IF(E4573&gt;13,"U15",IF(E4573&gt;11,"U13",IF(E4573&gt;0,"U11",0)))))</f>
        <v>0</v>
      </c>
      <c r="E4573" s="113">
        <f>IFERROR(IF(Table10[[#This Row],[Year]]&gt;0,$E$1-Table10[[#This Row],[Year]],0),"")</f>
        <v>0</v>
      </c>
    </row>
    <row r="4574" spans="1:5">
      <c r="A4574" s="18">
        <v>5572</v>
      </c>
      <c r="D4574" s="113">
        <f>IF(Table10[[#This Row],[Current Age]]&gt;19,"Men's",IF(E4574&gt;15,"U19",IF(E4574&gt;13,"U15",IF(E4574&gt;11,"U13",IF(E4574&gt;0,"U11",0)))))</f>
        <v>0</v>
      </c>
      <c r="E4574" s="113">
        <f>IFERROR(IF(Table10[[#This Row],[Year]]&gt;0,$E$1-Table10[[#This Row],[Year]],0),"")</f>
        <v>0</v>
      </c>
    </row>
    <row r="4575" spans="1:5">
      <c r="A4575" s="18">
        <v>5573</v>
      </c>
      <c r="D4575" s="113">
        <f>IF(Table10[[#This Row],[Current Age]]&gt;19,"Men's",IF(E4575&gt;15,"U19",IF(E4575&gt;13,"U15",IF(E4575&gt;11,"U13",IF(E4575&gt;0,"U11",0)))))</f>
        <v>0</v>
      </c>
      <c r="E4575" s="113">
        <f>IFERROR(IF(Table10[[#This Row],[Year]]&gt;0,$E$1-Table10[[#This Row],[Year]],0),"")</f>
        <v>0</v>
      </c>
    </row>
    <row r="4576" spans="1:5">
      <c r="A4576" s="18">
        <v>5574</v>
      </c>
      <c r="D4576" s="113">
        <f>IF(Table10[[#This Row],[Current Age]]&gt;19,"Men's",IF(E4576&gt;15,"U19",IF(E4576&gt;13,"U15",IF(E4576&gt;11,"U13",IF(E4576&gt;0,"U11",0)))))</f>
        <v>0</v>
      </c>
      <c r="E4576" s="113">
        <f>IFERROR(IF(Table10[[#This Row],[Year]]&gt;0,$E$1-Table10[[#This Row],[Year]],0),"")</f>
        <v>0</v>
      </c>
    </row>
    <row r="4577" spans="1:5">
      <c r="A4577" s="18">
        <v>5575</v>
      </c>
      <c r="D4577" s="113">
        <f>IF(Table10[[#This Row],[Current Age]]&gt;19,"Men's",IF(E4577&gt;15,"U19",IF(E4577&gt;13,"U15",IF(E4577&gt;11,"U13",IF(E4577&gt;0,"U11",0)))))</f>
        <v>0</v>
      </c>
      <c r="E4577" s="113">
        <f>IFERROR(IF(Table10[[#This Row],[Year]]&gt;0,$E$1-Table10[[#This Row],[Year]],0),"")</f>
        <v>0</v>
      </c>
    </row>
    <row r="4578" spans="1:5">
      <c r="A4578" s="18">
        <v>5576</v>
      </c>
      <c r="D4578" s="113">
        <f>IF(Table10[[#This Row],[Current Age]]&gt;19,"Men's",IF(E4578&gt;15,"U19",IF(E4578&gt;13,"U15",IF(E4578&gt;11,"U13",IF(E4578&gt;0,"U11",0)))))</f>
        <v>0</v>
      </c>
      <c r="E4578" s="113">
        <f>IFERROR(IF(Table10[[#This Row],[Year]]&gt;0,$E$1-Table10[[#This Row],[Year]],0),"")</f>
        <v>0</v>
      </c>
    </row>
    <row r="4579" spans="1:5">
      <c r="A4579" s="18">
        <v>5577</v>
      </c>
      <c r="D4579" s="113">
        <f>IF(Table10[[#This Row],[Current Age]]&gt;19,"Men's",IF(E4579&gt;15,"U19",IF(E4579&gt;13,"U15",IF(E4579&gt;11,"U13",IF(E4579&gt;0,"U11",0)))))</f>
        <v>0</v>
      </c>
      <c r="E4579" s="113">
        <f>IFERROR(IF(Table10[[#This Row],[Year]]&gt;0,$E$1-Table10[[#This Row],[Year]],0),"")</f>
        <v>0</v>
      </c>
    </row>
    <row r="4580" spans="1:5">
      <c r="A4580" s="18">
        <v>5578</v>
      </c>
      <c r="D4580" s="113">
        <f>IF(Table10[[#This Row],[Current Age]]&gt;19,"Men's",IF(E4580&gt;15,"U19",IF(E4580&gt;13,"U15",IF(E4580&gt;11,"U13",IF(E4580&gt;0,"U11",0)))))</f>
        <v>0</v>
      </c>
      <c r="E4580" s="113">
        <f>IFERROR(IF(Table10[[#This Row],[Year]]&gt;0,$E$1-Table10[[#This Row],[Year]],0),"")</f>
        <v>0</v>
      </c>
    </row>
    <row r="4581" spans="1:5">
      <c r="A4581" s="18">
        <v>5579</v>
      </c>
      <c r="D4581" s="113">
        <f>IF(Table10[[#This Row],[Current Age]]&gt;19,"Men's",IF(E4581&gt;15,"U19",IF(E4581&gt;13,"U15",IF(E4581&gt;11,"U13",IF(E4581&gt;0,"U11",0)))))</f>
        <v>0</v>
      </c>
      <c r="E4581" s="113">
        <f>IFERROR(IF(Table10[[#This Row],[Year]]&gt;0,$E$1-Table10[[#This Row],[Year]],0),"")</f>
        <v>0</v>
      </c>
    </row>
    <row r="4582" spans="1:5">
      <c r="A4582" s="18">
        <v>5580</v>
      </c>
      <c r="D4582" s="113">
        <f>IF(Table10[[#This Row],[Current Age]]&gt;19,"Men's",IF(E4582&gt;15,"U19",IF(E4582&gt;13,"U15",IF(E4582&gt;11,"U13",IF(E4582&gt;0,"U11",0)))))</f>
        <v>0</v>
      </c>
      <c r="E4582" s="113">
        <f>IFERROR(IF(Table10[[#This Row],[Year]]&gt;0,$E$1-Table10[[#This Row],[Year]],0),"")</f>
        <v>0</v>
      </c>
    </row>
    <row r="4583" spans="1:5">
      <c r="A4583" s="18">
        <v>5581</v>
      </c>
      <c r="D4583" s="113">
        <f>IF(Table10[[#This Row],[Current Age]]&gt;19,"Men's",IF(E4583&gt;15,"U19",IF(E4583&gt;13,"U15",IF(E4583&gt;11,"U13",IF(E4583&gt;0,"U11",0)))))</f>
        <v>0</v>
      </c>
      <c r="E4583" s="113">
        <f>IFERROR(IF(Table10[[#This Row],[Year]]&gt;0,$E$1-Table10[[#This Row],[Year]],0),"")</f>
        <v>0</v>
      </c>
    </row>
    <row r="4584" spans="1:5">
      <c r="A4584" s="18">
        <v>5582</v>
      </c>
      <c r="D4584" s="113">
        <f>IF(Table10[[#This Row],[Current Age]]&gt;19,"Men's",IF(E4584&gt;15,"U19",IF(E4584&gt;13,"U15",IF(E4584&gt;11,"U13",IF(E4584&gt;0,"U11",0)))))</f>
        <v>0</v>
      </c>
      <c r="E4584" s="113">
        <f>IFERROR(IF(Table10[[#This Row],[Year]]&gt;0,$E$1-Table10[[#This Row],[Year]],0),"")</f>
        <v>0</v>
      </c>
    </row>
    <row r="4585" spans="1:5">
      <c r="A4585" s="18">
        <v>5583</v>
      </c>
      <c r="D4585" s="113">
        <f>IF(Table10[[#This Row],[Current Age]]&gt;19,"Men's",IF(E4585&gt;15,"U19",IF(E4585&gt;13,"U15",IF(E4585&gt;11,"U13",IF(E4585&gt;0,"U11",0)))))</f>
        <v>0</v>
      </c>
      <c r="E4585" s="113">
        <f>IFERROR(IF(Table10[[#This Row],[Year]]&gt;0,$E$1-Table10[[#This Row],[Year]],0),"")</f>
        <v>0</v>
      </c>
    </row>
    <row r="4586" spans="1:5">
      <c r="A4586" s="18">
        <v>5584</v>
      </c>
      <c r="D4586" s="113">
        <f>IF(Table10[[#This Row],[Current Age]]&gt;19,"Men's",IF(E4586&gt;15,"U19",IF(E4586&gt;13,"U15",IF(E4586&gt;11,"U13",IF(E4586&gt;0,"U11",0)))))</f>
        <v>0</v>
      </c>
      <c r="E4586" s="113">
        <f>IFERROR(IF(Table10[[#This Row],[Year]]&gt;0,$E$1-Table10[[#This Row],[Year]],0),"")</f>
        <v>0</v>
      </c>
    </row>
    <row r="4587" spans="1:5">
      <c r="A4587" s="18">
        <v>5585</v>
      </c>
      <c r="D4587" s="113">
        <f>IF(Table10[[#This Row],[Current Age]]&gt;19,"Men's",IF(E4587&gt;15,"U19",IF(E4587&gt;13,"U15",IF(E4587&gt;11,"U13",IF(E4587&gt;0,"U11",0)))))</f>
        <v>0</v>
      </c>
      <c r="E4587" s="113">
        <f>IFERROR(IF(Table10[[#This Row],[Year]]&gt;0,$E$1-Table10[[#This Row],[Year]],0),"")</f>
        <v>0</v>
      </c>
    </row>
    <row r="4588" spans="1:5">
      <c r="A4588" s="18">
        <v>5586</v>
      </c>
      <c r="D4588" s="113">
        <f>IF(Table10[[#This Row],[Current Age]]&gt;19,"Men's",IF(E4588&gt;15,"U19",IF(E4588&gt;13,"U15",IF(E4588&gt;11,"U13",IF(E4588&gt;0,"U11",0)))))</f>
        <v>0</v>
      </c>
      <c r="E4588" s="113">
        <f>IFERROR(IF(Table10[[#This Row],[Year]]&gt;0,$E$1-Table10[[#This Row],[Year]],0),"")</f>
        <v>0</v>
      </c>
    </row>
    <row r="4589" spans="1:5">
      <c r="A4589" s="18">
        <v>5587</v>
      </c>
      <c r="D4589" s="113">
        <f>IF(Table10[[#This Row],[Current Age]]&gt;19,"Men's",IF(E4589&gt;15,"U19",IF(E4589&gt;13,"U15",IF(E4589&gt;11,"U13",IF(E4589&gt;0,"U11",0)))))</f>
        <v>0</v>
      </c>
      <c r="E4589" s="113">
        <f>IFERROR(IF(Table10[[#This Row],[Year]]&gt;0,$E$1-Table10[[#This Row],[Year]],0),"")</f>
        <v>0</v>
      </c>
    </row>
    <row r="4590" spans="1:5">
      <c r="A4590" s="18">
        <v>5588</v>
      </c>
      <c r="D4590" s="113">
        <f>IF(Table10[[#This Row],[Current Age]]&gt;19,"Men's",IF(E4590&gt;15,"U19",IF(E4590&gt;13,"U15",IF(E4590&gt;11,"U13",IF(E4590&gt;0,"U11",0)))))</f>
        <v>0</v>
      </c>
      <c r="E4590" s="113">
        <f>IFERROR(IF(Table10[[#This Row],[Year]]&gt;0,$E$1-Table10[[#This Row],[Year]],0),"")</f>
        <v>0</v>
      </c>
    </row>
    <row r="4591" spans="1:5">
      <c r="A4591" s="18">
        <v>5589</v>
      </c>
      <c r="D4591" s="113">
        <f>IF(Table10[[#This Row],[Current Age]]&gt;19,"Men's",IF(E4591&gt;15,"U19",IF(E4591&gt;13,"U15",IF(E4591&gt;11,"U13",IF(E4591&gt;0,"U11",0)))))</f>
        <v>0</v>
      </c>
      <c r="E4591" s="113">
        <f>IFERROR(IF(Table10[[#This Row],[Year]]&gt;0,$E$1-Table10[[#This Row],[Year]],0),"")</f>
        <v>0</v>
      </c>
    </row>
    <row r="4592" spans="1:5">
      <c r="A4592" s="18">
        <v>5590</v>
      </c>
      <c r="D4592" s="113">
        <f>IF(Table10[[#This Row],[Current Age]]&gt;19,"Men's",IF(E4592&gt;15,"U19",IF(E4592&gt;13,"U15",IF(E4592&gt;11,"U13",IF(E4592&gt;0,"U11",0)))))</f>
        <v>0</v>
      </c>
      <c r="E4592" s="113">
        <f>IFERROR(IF(Table10[[#This Row],[Year]]&gt;0,$E$1-Table10[[#This Row],[Year]],0),"")</f>
        <v>0</v>
      </c>
    </row>
    <row r="4593" spans="1:5">
      <c r="A4593" s="18">
        <v>5591</v>
      </c>
      <c r="D4593" s="113">
        <f>IF(Table10[[#This Row],[Current Age]]&gt;19,"Men's",IF(E4593&gt;15,"U19",IF(E4593&gt;13,"U15",IF(E4593&gt;11,"U13",IF(E4593&gt;0,"U11",0)))))</f>
        <v>0</v>
      </c>
      <c r="E4593" s="113">
        <f>IFERROR(IF(Table10[[#This Row],[Year]]&gt;0,$E$1-Table10[[#This Row],[Year]],0),"")</f>
        <v>0</v>
      </c>
    </row>
    <row r="4594" spans="1:5">
      <c r="A4594" s="18">
        <v>5592</v>
      </c>
      <c r="D4594" s="113">
        <f>IF(Table10[[#This Row],[Current Age]]&gt;19,"Men's",IF(E4594&gt;15,"U19",IF(E4594&gt;13,"U15",IF(E4594&gt;11,"U13",IF(E4594&gt;0,"U11",0)))))</f>
        <v>0</v>
      </c>
      <c r="E4594" s="113">
        <f>IFERROR(IF(Table10[[#This Row],[Year]]&gt;0,$E$1-Table10[[#This Row],[Year]],0),"")</f>
        <v>0</v>
      </c>
    </row>
    <row r="4595" spans="1:5">
      <c r="A4595" s="18">
        <v>5593</v>
      </c>
      <c r="D4595" s="113">
        <f>IF(Table10[[#This Row],[Current Age]]&gt;19,"Men's",IF(E4595&gt;15,"U19",IF(E4595&gt;13,"U15",IF(E4595&gt;11,"U13",IF(E4595&gt;0,"U11",0)))))</f>
        <v>0</v>
      </c>
      <c r="E4595" s="113">
        <f>IFERROR(IF(Table10[[#This Row],[Year]]&gt;0,$E$1-Table10[[#This Row],[Year]],0),"")</f>
        <v>0</v>
      </c>
    </row>
    <row r="4596" spans="1:5">
      <c r="A4596" s="18">
        <v>5594</v>
      </c>
      <c r="D4596" s="113">
        <f>IF(Table10[[#This Row],[Current Age]]&gt;19,"Men's",IF(E4596&gt;15,"U19",IF(E4596&gt;13,"U15",IF(E4596&gt;11,"U13",IF(E4596&gt;0,"U11",0)))))</f>
        <v>0</v>
      </c>
      <c r="E4596" s="113">
        <f>IFERROR(IF(Table10[[#This Row],[Year]]&gt;0,$E$1-Table10[[#This Row],[Year]],0),"")</f>
        <v>0</v>
      </c>
    </row>
    <row r="4597" spans="1:5">
      <c r="A4597" s="18">
        <v>5595</v>
      </c>
      <c r="D4597" s="113">
        <f>IF(Table10[[#This Row],[Current Age]]&gt;19,"Men's",IF(E4597&gt;15,"U19",IF(E4597&gt;13,"U15",IF(E4597&gt;11,"U13",IF(E4597&gt;0,"U11",0)))))</f>
        <v>0</v>
      </c>
      <c r="E4597" s="113">
        <f>IFERROR(IF(Table10[[#This Row],[Year]]&gt;0,$E$1-Table10[[#This Row],[Year]],0),"")</f>
        <v>0</v>
      </c>
    </row>
    <row r="4598" spans="1:5">
      <c r="A4598" s="18">
        <v>5596</v>
      </c>
      <c r="D4598" s="113">
        <f>IF(Table10[[#This Row],[Current Age]]&gt;19,"Men's",IF(E4598&gt;15,"U19",IF(E4598&gt;13,"U15",IF(E4598&gt;11,"U13",IF(E4598&gt;0,"U11",0)))))</f>
        <v>0</v>
      </c>
      <c r="E4598" s="113">
        <f>IFERROR(IF(Table10[[#This Row],[Year]]&gt;0,$E$1-Table10[[#This Row],[Year]],0),"")</f>
        <v>0</v>
      </c>
    </row>
    <row r="4599" spans="1:5">
      <c r="A4599" s="18">
        <v>5597</v>
      </c>
      <c r="D4599" s="113">
        <f>IF(Table10[[#This Row],[Current Age]]&gt;19,"Men's",IF(E4599&gt;15,"U19",IF(E4599&gt;13,"U15",IF(E4599&gt;11,"U13",IF(E4599&gt;0,"U11",0)))))</f>
        <v>0</v>
      </c>
      <c r="E4599" s="113">
        <f>IFERROR(IF(Table10[[#This Row],[Year]]&gt;0,$E$1-Table10[[#This Row],[Year]],0),"")</f>
        <v>0</v>
      </c>
    </row>
    <row r="4600" spans="1:5">
      <c r="A4600" s="18">
        <v>5598</v>
      </c>
      <c r="D4600" s="113">
        <f>IF(Table10[[#This Row],[Current Age]]&gt;19,"Men's",IF(E4600&gt;15,"U19",IF(E4600&gt;13,"U15",IF(E4600&gt;11,"U13",IF(E4600&gt;0,"U11",0)))))</f>
        <v>0</v>
      </c>
      <c r="E4600" s="113">
        <f>IFERROR(IF(Table10[[#This Row],[Year]]&gt;0,$E$1-Table10[[#This Row],[Year]],0),"")</f>
        <v>0</v>
      </c>
    </row>
    <row r="4601" spans="1:5">
      <c r="A4601" s="18">
        <v>5599</v>
      </c>
      <c r="D4601" s="113">
        <f>IF(Table10[[#This Row],[Current Age]]&gt;19,"Men's",IF(E4601&gt;15,"U19",IF(E4601&gt;13,"U15",IF(E4601&gt;11,"U13",IF(E4601&gt;0,"U11",0)))))</f>
        <v>0</v>
      </c>
      <c r="E4601" s="113">
        <f>IFERROR(IF(Table10[[#This Row],[Year]]&gt;0,$E$1-Table10[[#This Row],[Year]],0),"")</f>
        <v>0</v>
      </c>
    </row>
    <row r="4602" spans="1:5">
      <c r="A4602" s="18">
        <v>5600</v>
      </c>
      <c r="D4602" s="113">
        <f>IF(Table10[[#This Row],[Current Age]]&gt;19,"Men's",IF(E4602&gt;15,"U19",IF(E4602&gt;13,"U15",IF(E4602&gt;11,"U13",IF(E4602&gt;0,"U11",0)))))</f>
        <v>0</v>
      </c>
      <c r="E4602" s="113">
        <f>IFERROR(IF(Table10[[#This Row],[Year]]&gt;0,$E$1-Table10[[#This Row],[Year]],0),"")</f>
        <v>0</v>
      </c>
    </row>
    <row r="4603" spans="1:5">
      <c r="A4603" s="18">
        <v>5601</v>
      </c>
      <c r="D4603" s="113">
        <f>IF(Table10[[#This Row],[Current Age]]&gt;19,"Men's",IF(E4603&gt;15,"U19",IF(E4603&gt;13,"U15",IF(E4603&gt;11,"U13",IF(E4603&gt;0,"U11",0)))))</f>
        <v>0</v>
      </c>
      <c r="E4603" s="113">
        <f>IFERROR(IF(Table10[[#This Row],[Year]]&gt;0,$E$1-Table10[[#This Row],[Year]],0),"")</f>
        <v>0</v>
      </c>
    </row>
    <row r="4604" spans="1:5">
      <c r="A4604" s="18">
        <v>5602</v>
      </c>
      <c r="D4604" s="113">
        <f>IF(Table10[[#This Row],[Current Age]]&gt;19,"Men's",IF(E4604&gt;15,"U19",IF(E4604&gt;13,"U15",IF(E4604&gt;11,"U13",IF(E4604&gt;0,"U11",0)))))</f>
        <v>0</v>
      </c>
      <c r="E4604" s="113">
        <f>IFERROR(IF(Table10[[#This Row],[Year]]&gt;0,$E$1-Table10[[#This Row],[Year]],0),"")</f>
        <v>0</v>
      </c>
    </row>
    <row r="4605" spans="1:5">
      <c r="A4605" s="18">
        <v>5603</v>
      </c>
      <c r="D4605" s="113">
        <f>IF(Table10[[#This Row],[Current Age]]&gt;19,"Men's",IF(E4605&gt;15,"U19",IF(E4605&gt;13,"U15",IF(E4605&gt;11,"U13",IF(E4605&gt;0,"U11",0)))))</f>
        <v>0</v>
      </c>
      <c r="E4605" s="113">
        <f>IFERROR(IF(Table10[[#This Row],[Year]]&gt;0,$E$1-Table10[[#This Row],[Year]],0),"")</f>
        <v>0</v>
      </c>
    </row>
    <row r="4606" spans="1:5">
      <c r="A4606" s="18">
        <v>5604</v>
      </c>
      <c r="D4606" s="113">
        <f>IF(Table10[[#This Row],[Current Age]]&gt;19,"Men's",IF(E4606&gt;15,"U19",IF(E4606&gt;13,"U15",IF(E4606&gt;11,"U13",IF(E4606&gt;0,"U11",0)))))</f>
        <v>0</v>
      </c>
      <c r="E4606" s="113">
        <f>IFERROR(IF(Table10[[#This Row],[Year]]&gt;0,$E$1-Table10[[#This Row],[Year]],0),"")</f>
        <v>0</v>
      </c>
    </row>
    <row r="4607" spans="1:5">
      <c r="A4607" s="18">
        <v>5605</v>
      </c>
      <c r="D4607" s="113">
        <f>IF(Table10[[#This Row],[Current Age]]&gt;19,"Men's",IF(E4607&gt;15,"U19",IF(E4607&gt;13,"U15",IF(E4607&gt;11,"U13",IF(E4607&gt;0,"U11",0)))))</f>
        <v>0</v>
      </c>
      <c r="E4607" s="113">
        <f>IFERROR(IF(Table10[[#This Row],[Year]]&gt;0,$E$1-Table10[[#This Row],[Year]],0),"")</f>
        <v>0</v>
      </c>
    </row>
    <row r="4608" spans="1:5">
      <c r="A4608" s="18">
        <v>5606</v>
      </c>
      <c r="D4608" s="113">
        <f>IF(Table10[[#This Row],[Current Age]]&gt;19,"Men's",IF(E4608&gt;15,"U19",IF(E4608&gt;13,"U15",IF(E4608&gt;11,"U13",IF(E4608&gt;0,"U11",0)))))</f>
        <v>0</v>
      </c>
      <c r="E4608" s="113">
        <f>IFERROR(IF(Table10[[#This Row],[Year]]&gt;0,$E$1-Table10[[#This Row],[Year]],0),"")</f>
        <v>0</v>
      </c>
    </row>
    <row r="4609" spans="1:5">
      <c r="A4609" s="18">
        <v>5607</v>
      </c>
      <c r="D4609" s="113">
        <f>IF(Table10[[#This Row],[Current Age]]&gt;19,"Men's",IF(E4609&gt;15,"U19",IF(E4609&gt;13,"U15",IF(E4609&gt;11,"U13",IF(E4609&gt;0,"U11",0)))))</f>
        <v>0</v>
      </c>
      <c r="E4609" s="113">
        <f>IFERROR(IF(Table10[[#This Row],[Year]]&gt;0,$E$1-Table10[[#This Row],[Year]],0),"")</f>
        <v>0</v>
      </c>
    </row>
    <row r="4610" spans="1:5">
      <c r="A4610" s="18">
        <v>5608</v>
      </c>
      <c r="D4610" s="113">
        <f>IF(Table10[[#This Row],[Current Age]]&gt;19,"Men's",IF(E4610&gt;15,"U19",IF(E4610&gt;13,"U15",IF(E4610&gt;11,"U13",IF(E4610&gt;0,"U11",0)))))</f>
        <v>0</v>
      </c>
      <c r="E4610" s="113">
        <f>IFERROR(IF(Table10[[#This Row],[Year]]&gt;0,$E$1-Table10[[#This Row],[Year]],0),"")</f>
        <v>0</v>
      </c>
    </row>
    <row r="4611" spans="1:5">
      <c r="A4611" s="18">
        <v>5609</v>
      </c>
      <c r="D4611" s="113">
        <f>IF(Table10[[#This Row],[Current Age]]&gt;19,"Men's",IF(E4611&gt;15,"U19",IF(E4611&gt;13,"U15",IF(E4611&gt;11,"U13",IF(E4611&gt;0,"U11",0)))))</f>
        <v>0</v>
      </c>
      <c r="E4611" s="113">
        <f>IFERROR(IF(Table10[[#This Row],[Year]]&gt;0,$E$1-Table10[[#This Row],[Year]],0),"")</f>
        <v>0</v>
      </c>
    </row>
    <row r="4612" spans="1:5">
      <c r="A4612" s="18">
        <v>5610</v>
      </c>
      <c r="D4612" s="113">
        <f>IF(Table10[[#This Row],[Current Age]]&gt;19,"Men's",IF(E4612&gt;15,"U19",IF(E4612&gt;13,"U15",IF(E4612&gt;11,"U13",IF(E4612&gt;0,"U11",0)))))</f>
        <v>0</v>
      </c>
      <c r="E4612" s="113">
        <f>IFERROR(IF(Table10[[#This Row],[Year]]&gt;0,$E$1-Table10[[#This Row],[Year]],0),"")</f>
        <v>0</v>
      </c>
    </row>
    <row r="4613" spans="1:5">
      <c r="A4613" s="18">
        <v>5611</v>
      </c>
      <c r="D4613" s="113">
        <f>IF(Table10[[#This Row],[Current Age]]&gt;19,"Men's",IF(E4613&gt;15,"U19",IF(E4613&gt;13,"U15",IF(E4613&gt;11,"U13",IF(E4613&gt;0,"U11",0)))))</f>
        <v>0</v>
      </c>
      <c r="E4613" s="113">
        <f>IFERROR(IF(Table10[[#This Row],[Year]]&gt;0,$E$1-Table10[[#This Row],[Year]],0),"")</f>
        <v>0</v>
      </c>
    </row>
    <row r="4614" spans="1:5">
      <c r="A4614" s="18">
        <v>5612</v>
      </c>
      <c r="D4614" s="113">
        <f>IF(Table10[[#This Row],[Current Age]]&gt;19,"Men's",IF(E4614&gt;15,"U19",IF(E4614&gt;13,"U15",IF(E4614&gt;11,"U13",IF(E4614&gt;0,"U11",0)))))</f>
        <v>0</v>
      </c>
      <c r="E4614" s="113">
        <f>IFERROR(IF(Table10[[#This Row],[Year]]&gt;0,$E$1-Table10[[#This Row],[Year]],0),"")</f>
        <v>0</v>
      </c>
    </row>
    <row r="4615" spans="1:5">
      <c r="A4615" s="18">
        <v>5613</v>
      </c>
      <c r="D4615" s="113">
        <f>IF(Table10[[#This Row],[Current Age]]&gt;19,"Men's",IF(E4615&gt;15,"U19",IF(E4615&gt;13,"U15",IF(E4615&gt;11,"U13",IF(E4615&gt;0,"U11",0)))))</f>
        <v>0</v>
      </c>
      <c r="E4615" s="113">
        <f>IFERROR(IF(Table10[[#This Row],[Year]]&gt;0,$E$1-Table10[[#This Row],[Year]],0),"")</f>
        <v>0</v>
      </c>
    </row>
    <row r="4616" spans="1:5">
      <c r="A4616" s="18">
        <v>5614</v>
      </c>
      <c r="D4616" s="113">
        <f>IF(Table10[[#This Row],[Current Age]]&gt;19,"Men's",IF(E4616&gt;15,"U19",IF(E4616&gt;13,"U15",IF(E4616&gt;11,"U13",IF(E4616&gt;0,"U11",0)))))</f>
        <v>0</v>
      </c>
      <c r="E4616" s="113">
        <f>IFERROR(IF(Table10[[#This Row],[Year]]&gt;0,$E$1-Table10[[#This Row],[Year]],0),"")</f>
        <v>0</v>
      </c>
    </row>
    <row r="4617" spans="1:5">
      <c r="A4617" s="18">
        <v>5615</v>
      </c>
      <c r="D4617" s="113">
        <f>IF(Table10[[#This Row],[Current Age]]&gt;19,"Men's",IF(E4617&gt;15,"U19",IF(E4617&gt;13,"U15",IF(E4617&gt;11,"U13",IF(E4617&gt;0,"U11",0)))))</f>
        <v>0</v>
      </c>
      <c r="E4617" s="113">
        <f>IFERROR(IF(Table10[[#This Row],[Year]]&gt;0,$E$1-Table10[[#This Row],[Year]],0),"")</f>
        <v>0</v>
      </c>
    </row>
    <row r="4618" spans="1:5">
      <c r="A4618" s="18">
        <v>5616</v>
      </c>
      <c r="D4618" s="113">
        <f>IF(Table10[[#This Row],[Current Age]]&gt;19,"Men's",IF(E4618&gt;15,"U19",IF(E4618&gt;13,"U15",IF(E4618&gt;11,"U13",IF(E4618&gt;0,"U11",0)))))</f>
        <v>0</v>
      </c>
      <c r="E4618" s="113">
        <f>IFERROR(IF(Table10[[#This Row],[Year]]&gt;0,$E$1-Table10[[#This Row],[Year]],0),"")</f>
        <v>0</v>
      </c>
    </row>
    <row r="4619" spans="1:5">
      <c r="A4619" s="18">
        <v>5617</v>
      </c>
      <c r="D4619" s="113">
        <f>IF(Table10[[#This Row],[Current Age]]&gt;19,"Men's",IF(E4619&gt;15,"U19",IF(E4619&gt;13,"U15",IF(E4619&gt;11,"U13",IF(E4619&gt;0,"U11",0)))))</f>
        <v>0</v>
      </c>
      <c r="E4619" s="113">
        <f>IFERROR(IF(Table10[[#This Row],[Year]]&gt;0,$E$1-Table10[[#This Row],[Year]],0),"")</f>
        <v>0</v>
      </c>
    </row>
    <row r="4620" spans="1:5">
      <c r="A4620" s="18">
        <v>5618</v>
      </c>
      <c r="D4620" s="113">
        <f>IF(Table10[[#This Row],[Current Age]]&gt;19,"Men's",IF(E4620&gt;15,"U19",IF(E4620&gt;13,"U15",IF(E4620&gt;11,"U13",IF(E4620&gt;0,"U11",0)))))</f>
        <v>0</v>
      </c>
      <c r="E4620" s="113">
        <f>IFERROR(IF(Table10[[#This Row],[Year]]&gt;0,$E$1-Table10[[#This Row],[Year]],0),"")</f>
        <v>0</v>
      </c>
    </row>
    <row r="4621" spans="1:5">
      <c r="A4621" s="18">
        <v>5619</v>
      </c>
      <c r="D4621" s="113">
        <f>IF(Table10[[#This Row],[Current Age]]&gt;19,"Men's",IF(E4621&gt;15,"U19",IF(E4621&gt;13,"U15",IF(E4621&gt;11,"U13",IF(E4621&gt;0,"U11",0)))))</f>
        <v>0</v>
      </c>
      <c r="E4621" s="113">
        <f>IFERROR(IF(Table10[[#This Row],[Year]]&gt;0,$E$1-Table10[[#This Row],[Year]],0),"")</f>
        <v>0</v>
      </c>
    </row>
    <row r="4622" spans="1:5">
      <c r="A4622" s="18">
        <v>5620</v>
      </c>
      <c r="D4622" s="113">
        <f>IF(Table10[[#This Row],[Current Age]]&gt;19,"Men's",IF(E4622&gt;15,"U19",IF(E4622&gt;13,"U15",IF(E4622&gt;11,"U13",IF(E4622&gt;0,"U11",0)))))</f>
        <v>0</v>
      </c>
      <c r="E4622" s="113">
        <f>IFERROR(IF(Table10[[#This Row],[Year]]&gt;0,$E$1-Table10[[#This Row],[Year]],0),"")</f>
        <v>0</v>
      </c>
    </row>
    <row r="4623" spans="1:5">
      <c r="A4623" s="18">
        <v>5621</v>
      </c>
      <c r="D4623" s="113">
        <f>IF(Table10[[#This Row],[Current Age]]&gt;19,"Men's",IF(E4623&gt;15,"U19",IF(E4623&gt;13,"U15",IF(E4623&gt;11,"U13",IF(E4623&gt;0,"U11",0)))))</f>
        <v>0</v>
      </c>
      <c r="E4623" s="113">
        <f>IFERROR(IF(Table10[[#This Row],[Year]]&gt;0,$E$1-Table10[[#This Row],[Year]],0),"")</f>
        <v>0</v>
      </c>
    </row>
    <row r="4624" spans="1:5">
      <c r="A4624" s="18">
        <v>5622</v>
      </c>
      <c r="D4624" s="113">
        <f>IF(Table10[[#This Row],[Current Age]]&gt;19,"Men's",IF(E4624&gt;15,"U19",IF(E4624&gt;13,"U15",IF(E4624&gt;11,"U13",IF(E4624&gt;0,"U11",0)))))</f>
        <v>0</v>
      </c>
      <c r="E4624" s="113">
        <f>IFERROR(IF(Table10[[#This Row],[Year]]&gt;0,$E$1-Table10[[#This Row],[Year]],0),"")</f>
        <v>0</v>
      </c>
    </row>
    <row r="4625" spans="1:5">
      <c r="A4625" s="18">
        <v>5623</v>
      </c>
      <c r="D4625" s="113">
        <f>IF(Table10[[#This Row],[Current Age]]&gt;19,"Men's",IF(E4625&gt;15,"U19",IF(E4625&gt;13,"U15",IF(E4625&gt;11,"U13",IF(E4625&gt;0,"U11",0)))))</f>
        <v>0</v>
      </c>
      <c r="E4625" s="113">
        <f>IFERROR(IF(Table10[[#This Row],[Year]]&gt;0,$E$1-Table10[[#This Row],[Year]],0),"")</f>
        <v>0</v>
      </c>
    </row>
    <row r="4626" spans="1:5">
      <c r="A4626" s="18">
        <v>5624</v>
      </c>
      <c r="D4626" s="113">
        <f>IF(Table10[[#This Row],[Current Age]]&gt;19,"Men's",IF(E4626&gt;15,"U19",IF(E4626&gt;13,"U15",IF(E4626&gt;11,"U13",IF(E4626&gt;0,"U11",0)))))</f>
        <v>0</v>
      </c>
      <c r="E4626" s="113">
        <f>IFERROR(IF(Table10[[#This Row],[Year]]&gt;0,$E$1-Table10[[#This Row],[Year]],0),"")</f>
        <v>0</v>
      </c>
    </row>
    <row r="4627" spans="1:5">
      <c r="A4627" s="18">
        <v>5625</v>
      </c>
      <c r="D4627" s="113">
        <f>IF(Table10[[#This Row],[Current Age]]&gt;19,"Men's",IF(E4627&gt;15,"U19",IF(E4627&gt;13,"U15",IF(E4627&gt;11,"U13",IF(E4627&gt;0,"U11",0)))))</f>
        <v>0</v>
      </c>
      <c r="E4627" s="113">
        <f>IFERROR(IF(Table10[[#This Row],[Year]]&gt;0,$E$1-Table10[[#This Row],[Year]],0),"")</f>
        <v>0</v>
      </c>
    </row>
    <row r="4628" spans="1:5">
      <c r="A4628" s="18">
        <v>5626</v>
      </c>
      <c r="D4628" s="113">
        <f>IF(Table10[[#This Row],[Current Age]]&gt;19,"Men's",IF(E4628&gt;15,"U19",IF(E4628&gt;13,"U15",IF(E4628&gt;11,"U13",IF(E4628&gt;0,"U11",0)))))</f>
        <v>0</v>
      </c>
      <c r="E4628" s="113">
        <f>IFERROR(IF(Table10[[#This Row],[Year]]&gt;0,$E$1-Table10[[#This Row],[Year]],0),"")</f>
        <v>0</v>
      </c>
    </row>
    <row r="4629" spans="1:5">
      <c r="A4629" s="18">
        <v>5627</v>
      </c>
      <c r="D4629" s="113">
        <f>IF(Table10[[#This Row],[Current Age]]&gt;19,"Men's",IF(E4629&gt;15,"U19",IF(E4629&gt;13,"U15",IF(E4629&gt;11,"U13",IF(E4629&gt;0,"U11",0)))))</f>
        <v>0</v>
      </c>
      <c r="E4629" s="113">
        <f>IFERROR(IF(Table10[[#This Row],[Year]]&gt;0,$E$1-Table10[[#This Row],[Year]],0),"")</f>
        <v>0</v>
      </c>
    </row>
    <row r="4630" spans="1:5">
      <c r="A4630" s="18">
        <v>5628</v>
      </c>
      <c r="D4630" s="113">
        <f>IF(Table10[[#This Row],[Current Age]]&gt;19,"Men's",IF(E4630&gt;15,"U19",IF(E4630&gt;13,"U15",IF(E4630&gt;11,"U13",IF(E4630&gt;0,"U11",0)))))</f>
        <v>0</v>
      </c>
      <c r="E4630" s="113">
        <f>IFERROR(IF(Table10[[#This Row],[Year]]&gt;0,$E$1-Table10[[#This Row],[Year]],0),"")</f>
        <v>0</v>
      </c>
    </row>
    <row r="4631" spans="1:5">
      <c r="A4631" s="18">
        <v>5629</v>
      </c>
      <c r="D4631" s="113">
        <f>IF(Table10[[#This Row],[Current Age]]&gt;19,"Men's",IF(E4631&gt;15,"U19",IF(E4631&gt;13,"U15",IF(E4631&gt;11,"U13",IF(E4631&gt;0,"U11",0)))))</f>
        <v>0</v>
      </c>
      <c r="E4631" s="113">
        <f>IFERROR(IF(Table10[[#This Row],[Year]]&gt;0,$E$1-Table10[[#This Row],[Year]],0),"")</f>
        <v>0</v>
      </c>
    </row>
    <row r="4632" spans="1:5">
      <c r="A4632" s="18">
        <v>5630</v>
      </c>
      <c r="D4632" s="113">
        <f>IF(Table10[[#This Row],[Current Age]]&gt;19,"Men's",IF(E4632&gt;15,"U19",IF(E4632&gt;13,"U15",IF(E4632&gt;11,"U13",IF(E4632&gt;0,"U11",0)))))</f>
        <v>0</v>
      </c>
      <c r="E4632" s="113">
        <f>IFERROR(IF(Table10[[#This Row],[Year]]&gt;0,$E$1-Table10[[#This Row],[Year]],0),"")</f>
        <v>0</v>
      </c>
    </row>
    <row r="4633" spans="1:5">
      <c r="A4633" s="18">
        <v>5631</v>
      </c>
      <c r="D4633" s="113">
        <f>IF(Table10[[#This Row],[Current Age]]&gt;19,"Men's",IF(E4633&gt;15,"U19",IF(E4633&gt;13,"U15",IF(E4633&gt;11,"U13",IF(E4633&gt;0,"U11",0)))))</f>
        <v>0</v>
      </c>
      <c r="E4633" s="113">
        <f>IFERROR(IF(Table10[[#This Row],[Year]]&gt;0,$E$1-Table10[[#This Row],[Year]],0),"")</f>
        <v>0</v>
      </c>
    </row>
    <row r="4634" spans="1:5">
      <c r="A4634" s="18">
        <v>5632</v>
      </c>
      <c r="D4634" s="113">
        <f>IF(Table10[[#This Row],[Current Age]]&gt;19,"Men's",IF(E4634&gt;15,"U19",IF(E4634&gt;13,"U15",IF(E4634&gt;11,"U13",IF(E4634&gt;0,"U11",0)))))</f>
        <v>0</v>
      </c>
      <c r="E4634" s="113">
        <f>IFERROR(IF(Table10[[#This Row],[Year]]&gt;0,$E$1-Table10[[#This Row],[Year]],0),"")</f>
        <v>0</v>
      </c>
    </row>
    <row r="4635" spans="1:5">
      <c r="A4635" s="18">
        <v>5633</v>
      </c>
      <c r="D4635" s="113">
        <f>IF(Table10[[#This Row],[Current Age]]&gt;19,"Men's",IF(E4635&gt;15,"U19",IF(E4635&gt;13,"U15",IF(E4635&gt;11,"U13",IF(E4635&gt;0,"U11",0)))))</f>
        <v>0</v>
      </c>
      <c r="E4635" s="113">
        <f>IFERROR(IF(Table10[[#This Row],[Year]]&gt;0,$E$1-Table10[[#This Row],[Year]],0),"")</f>
        <v>0</v>
      </c>
    </row>
    <row r="4636" spans="1:5">
      <c r="A4636" s="18">
        <v>5634</v>
      </c>
      <c r="D4636" s="113">
        <f>IF(Table10[[#This Row],[Current Age]]&gt;19,"Men's",IF(E4636&gt;15,"U19",IF(E4636&gt;13,"U15",IF(E4636&gt;11,"U13",IF(E4636&gt;0,"U11",0)))))</f>
        <v>0</v>
      </c>
      <c r="E4636" s="113">
        <f>IFERROR(IF(Table10[[#This Row],[Year]]&gt;0,$E$1-Table10[[#This Row],[Year]],0),"")</f>
        <v>0</v>
      </c>
    </row>
    <row r="4637" spans="1:5">
      <c r="A4637" s="18">
        <v>5635</v>
      </c>
      <c r="D4637" s="113">
        <f>IF(Table10[[#This Row],[Current Age]]&gt;19,"Men's",IF(E4637&gt;15,"U19",IF(E4637&gt;13,"U15",IF(E4637&gt;11,"U13",IF(E4637&gt;0,"U11",0)))))</f>
        <v>0</v>
      </c>
      <c r="E4637" s="113">
        <f>IFERROR(IF(Table10[[#This Row],[Year]]&gt;0,$E$1-Table10[[#This Row],[Year]],0),"")</f>
        <v>0</v>
      </c>
    </row>
    <row r="4638" spans="1:5">
      <c r="A4638" s="18">
        <v>5636</v>
      </c>
      <c r="D4638" s="113">
        <f>IF(Table10[[#This Row],[Current Age]]&gt;19,"Men's",IF(E4638&gt;15,"U19",IF(E4638&gt;13,"U15",IF(E4638&gt;11,"U13",IF(E4638&gt;0,"U11",0)))))</f>
        <v>0</v>
      </c>
      <c r="E4638" s="113">
        <f>IFERROR(IF(Table10[[#This Row],[Year]]&gt;0,$E$1-Table10[[#This Row],[Year]],0),"")</f>
        <v>0</v>
      </c>
    </row>
    <row r="4639" spans="1:5">
      <c r="A4639" s="18">
        <v>5637</v>
      </c>
      <c r="D4639" s="113">
        <f>IF(Table10[[#This Row],[Current Age]]&gt;19,"Men's",IF(E4639&gt;15,"U19",IF(E4639&gt;13,"U15",IF(E4639&gt;11,"U13",IF(E4639&gt;0,"U11",0)))))</f>
        <v>0</v>
      </c>
      <c r="E4639" s="113">
        <f>IFERROR(IF(Table10[[#This Row],[Year]]&gt;0,$E$1-Table10[[#This Row],[Year]],0),"")</f>
        <v>0</v>
      </c>
    </row>
    <row r="4640" spans="1:5">
      <c r="A4640" s="18">
        <v>5638</v>
      </c>
      <c r="D4640" s="113">
        <f>IF(Table10[[#This Row],[Current Age]]&gt;19,"Men's",IF(E4640&gt;15,"U19",IF(E4640&gt;13,"U15",IF(E4640&gt;11,"U13",IF(E4640&gt;0,"U11",0)))))</f>
        <v>0</v>
      </c>
      <c r="E4640" s="113">
        <f>IFERROR(IF(Table10[[#This Row],[Year]]&gt;0,$E$1-Table10[[#This Row],[Year]],0),"")</f>
        <v>0</v>
      </c>
    </row>
    <row r="4641" spans="1:5">
      <c r="A4641" s="18">
        <v>5639</v>
      </c>
      <c r="D4641" s="113">
        <f>IF(Table10[[#This Row],[Current Age]]&gt;19,"Men's",IF(E4641&gt;15,"U19",IF(E4641&gt;13,"U15",IF(E4641&gt;11,"U13",IF(E4641&gt;0,"U11",0)))))</f>
        <v>0</v>
      </c>
      <c r="E4641" s="113">
        <f>IFERROR(IF(Table10[[#This Row],[Year]]&gt;0,$E$1-Table10[[#This Row],[Year]],0),"")</f>
        <v>0</v>
      </c>
    </row>
    <row r="4642" spans="1:5">
      <c r="A4642" s="18">
        <v>5640</v>
      </c>
      <c r="D4642" s="113">
        <f>IF(Table10[[#This Row],[Current Age]]&gt;19,"Men's",IF(E4642&gt;15,"U19",IF(E4642&gt;13,"U15",IF(E4642&gt;11,"U13",IF(E4642&gt;0,"U11",0)))))</f>
        <v>0</v>
      </c>
      <c r="E4642" s="113">
        <f>IFERROR(IF(Table10[[#This Row],[Year]]&gt;0,$E$1-Table10[[#This Row],[Year]],0),"")</f>
        <v>0</v>
      </c>
    </row>
    <row r="4643" spans="1:5">
      <c r="A4643" s="18">
        <v>5641</v>
      </c>
      <c r="D4643" s="113">
        <f>IF(Table10[[#This Row],[Current Age]]&gt;19,"Men's",IF(E4643&gt;15,"U19",IF(E4643&gt;13,"U15",IF(E4643&gt;11,"U13",IF(E4643&gt;0,"U11",0)))))</f>
        <v>0</v>
      </c>
      <c r="E4643" s="113">
        <f>IFERROR(IF(Table10[[#This Row],[Year]]&gt;0,$E$1-Table10[[#This Row],[Year]],0),"")</f>
        <v>0</v>
      </c>
    </row>
    <row r="4644" spans="1:5">
      <c r="A4644" s="18">
        <v>5642</v>
      </c>
      <c r="D4644" s="113">
        <f>IF(Table10[[#This Row],[Current Age]]&gt;19,"Men's",IF(E4644&gt;15,"U19",IF(E4644&gt;13,"U15",IF(E4644&gt;11,"U13",IF(E4644&gt;0,"U11",0)))))</f>
        <v>0</v>
      </c>
      <c r="E4644" s="113">
        <f>IFERROR(IF(Table10[[#This Row],[Year]]&gt;0,$E$1-Table10[[#This Row],[Year]],0),"")</f>
        <v>0</v>
      </c>
    </row>
    <row r="4645" spans="1:5">
      <c r="A4645" s="18">
        <v>5643</v>
      </c>
      <c r="D4645" s="113">
        <f>IF(Table10[[#This Row],[Current Age]]&gt;19,"Men's",IF(E4645&gt;15,"U19",IF(E4645&gt;13,"U15",IF(E4645&gt;11,"U13",IF(E4645&gt;0,"U11",0)))))</f>
        <v>0</v>
      </c>
      <c r="E4645" s="113">
        <f>IFERROR(IF(Table10[[#This Row],[Year]]&gt;0,$E$1-Table10[[#This Row],[Year]],0),"")</f>
        <v>0</v>
      </c>
    </row>
    <row r="4646" spans="1:5">
      <c r="A4646" s="18">
        <v>5644</v>
      </c>
      <c r="D4646" s="113">
        <f>IF(Table10[[#This Row],[Current Age]]&gt;19,"Men's",IF(E4646&gt;15,"U19",IF(E4646&gt;13,"U15",IF(E4646&gt;11,"U13",IF(E4646&gt;0,"U11",0)))))</f>
        <v>0</v>
      </c>
      <c r="E4646" s="113">
        <f>IFERROR(IF(Table10[[#This Row],[Year]]&gt;0,$E$1-Table10[[#This Row],[Year]],0),"")</f>
        <v>0</v>
      </c>
    </row>
    <row r="4647" spans="1:5">
      <c r="A4647" s="18">
        <v>5645</v>
      </c>
      <c r="D4647" s="113">
        <f>IF(Table10[[#This Row],[Current Age]]&gt;19,"Men's",IF(E4647&gt;15,"U19",IF(E4647&gt;13,"U15",IF(E4647&gt;11,"U13",IF(E4647&gt;0,"U11",0)))))</f>
        <v>0</v>
      </c>
      <c r="E4647" s="113">
        <f>IFERROR(IF(Table10[[#This Row],[Year]]&gt;0,$E$1-Table10[[#This Row],[Year]],0),"")</f>
        <v>0</v>
      </c>
    </row>
    <row r="4648" spans="1:5">
      <c r="A4648" s="18">
        <v>5646</v>
      </c>
      <c r="D4648" s="113">
        <f>IF(Table10[[#This Row],[Current Age]]&gt;19,"Men's",IF(E4648&gt;15,"U19",IF(E4648&gt;13,"U15",IF(E4648&gt;11,"U13",IF(E4648&gt;0,"U11",0)))))</f>
        <v>0</v>
      </c>
      <c r="E4648" s="113">
        <f>IFERROR(IF(Table10[[#This Row],[Year]]&gt;0,$E$1-Table10[[#This Row],[Year]],0),"")</f>
        <v>0</v>
      </c>
    </row>
    <row r="4649" spans="1:5">
      <c r="A4649" s="18">
        <v>5647</v>
      </c>
      <c r="D4649" s="113">
        <f>IF(Table10[[#This Row],[Current Age]]&gt;19,"Men's",IF(E4649&gt;15,"U19",IF(E4649&gt;13,"U15",IF(E4649&gt;11,"U13",IF(E4649&gt;0,"U11",0)))))</f>
        <v>0</v>
      </c>
      <c r="E4649" s="113">
        <f>IFERROR(IF(Table10[[#This Row],[Year]]&gt;0,$E$1-Table10[[#This Row],[Year]],0),"")</f>
        <v>0</v>
      </c>
    </row>
    <row r="4650" spans="1:5">
      <c r="A4650" s="18">
        <v>5648</v>
      </c>
      <c r="D4650" s="113">
        <f>IF(Table10[[#This Row],[Current Age]]&gt;19,"Men's",IF(E4650&gt;15,"U19",IF(E4650&gt;13,"U15",IF(E4650&gt;11,"U13",IF(E4650&gt;0,"U11",0)))))</f>
        <v>0</v>
      </c>
      <c r="E4650" s="113">
        <f>IFERROR(IF(Table10[[#This Row],[Year]]&gt;0,$E$1-Table10[[#This Row],[Year]],0),"")</f>
        <v>0</v>
      </c>
    </row>
    <row r="4651" spans="1:5">
      <c r="A4651" s="18">
        <v>5649</v>
      </c>
      <c r="D4651" s="113">
        <f>IF(Table10[[#This Row],[Current Age]]&gt;19,"Men's",IF(E4651&gt;15,"U19",IF(E4651&gt;13,"U15",IF(E4651&gt;11,"U13",IF(E4651&gt;0,"U11",0)))))</f>
        <v>0</v>
      </c>
      <c r="E4651" s="113">
        <f>IFERROR(IF(Table10[[#This Row],[Year]]&gt;0,$E$1-Table10[[#This Row],[Year]],0),"")</f>
        <v>0</v>
      </c>
    </row>
    <row r="4652" spans="1:5">
      <c r="A4652" s="18">
        <v>5650</v>
      </c>
      <c r="D4652" s="113">
        <f>IF(Table10[[#This Row],[Current Age]]&gt;19,"Men's",IF(E4652&gt;15,"U19",IF(E4652&gt;13,"U15",IF(E4652&gt;11,"U13",IF(E4652&gt;0,"U11",0)))))</f>
        <v>0</v>
      </c>
      <c r="E4652" s="113">
        <f>IFERROR(IF(Table10[[#This Row],[Year]]&gt;0,$E$1-Table10[[#This Row],[Year]],0),"")</f>
        <v>0</v>
      </c>
    </row>
    <row r="4653" spans="1:5">
      <c r="A4653" s="18">
        <v>5651</v>
      </c>
      <c r="D4653" s="113">
        <f>IF(Table10[[#This Row],[Current Age]]&gt;19,"Men's",IF(E4653&gt;15,"U19",IF(E4653&gt;13,"U15",IF(E4653&gt;11,"U13",IF(E4653&gt;0,"U11",0)))))</f>
        <v>0</v>
      </c>
      <c r="E4653" s="113">
        <f>IFERROR(IF(Table10[[#This Row],[Year]]&gt;0,$E$1-Table10[[#This Row],[Year]],0),"")</f>
        <v>0</v>
      </c>
    </row>
    <row r="4654" spans="1:5">
      <c r="A4654" s="18">
        <v>5652</v>
      </c>
      <c r="D4654" s="113">
        <f>IF(Table10[[#This Row],[Current Age]]&gt;19,"Men's",IF(E4654&gt;15,"U19",IF(E4654&gt;13,"U15",IF(E4654&gt;11,"U13",IF(E4654&gt;0,"U11",0)))))</f>
        <v>0</v>
      </c>
      <c r="E4654" s="113">
        <f>IFERROR(IF(Table10[[#This Row],[Year]]&gt;0,$E$1-Table10[[#This Row],[Year]],0),"")</f>
        <v>0</v>
      </c>
    </row>
    <row r="4655" spans="1:5">
      <c r="A4655" s="18">
        <v>5653</v>
      </c>
      <c r="D4655" s="113">
        <f>IF(Table10[[#This Row],[Current Age]]&gt;19,"Men's",IF(E4655&gt;15,"U19",IF(E4655&gt;13,"U15",IF(E4655&gt;11,"U13",IF(E4655&gt;0,"U11",0)))))</f>
        <v>0</v>
      </c>
      <c r="E4655" s="113">
        <f>IFERROR(IF(Table10[[#This Row],[Year]]&gt;0,$E$1-Table10[[#This Row],[Year]],0),"")</f>
        <v>0</v>
      </c>
    </row>
    <row r="4656" spans="1:5">
      <c r="A4656" s="18">
        <v>5654</v>
      </c>
      <c r="D4656" s="113">
        <f>IF(Table10[[#This Row],[Current Age]]&gt;19,"Men's",IF(E4656&gt;15,"U19",IF(E4656&gt;13,"U15",IF(E4656&gt;11,"U13",IF(E4656&gt;0,"U11",0)))))</f>
        <v>0</v>
      </c>
      <c r="E4656" s="113">
        <f>IFERROR(IF(Table10[[#This Row],[Year]]&gt;0,$E$1-Table10[[#This Row],[Year]],0),"")</f>
        <v>0</v>
      </c>
    </row>
    <row r="4657" spans="1:5">
      <c r="A4657" s="18">
        <v>5655</v>
      </c>
      <c r="D4657" s="113">
        <f>IF(Table10[[#This Row],[Current Age]]&gt;19,"Men's",IF(E4657&gt;15,"U19",IF(E4657&gt;13,"U15",IF(E4657&gt;11,"U13",IF(E4657&gt;0,"U11",0)))))</f>
        <v>0</v>
      </c>
      <c r="E4657" s="113">
        <f>IFERROR(IF(Table10[[#This Row],[Year]]&gt;0,$E$1-Table10[[#This Row],[Year]],0),"")</f>
        <v>0</v>
      </c>
    </row>
    <row r="4658" spans="1:5">
      <c r="A4658" s="18">
        <v>5656</v>
      </c>
      <c r="D4658" s="113">
        <f>IF(Table10[[#This Row],[Current Age]]&gt;19,"Men's",IF(E4658&gt;15,"U19",IF(E4658&gt;13,"U15",IF(E4658&gt;11,"U13",IF(E4658&gt;0,"U11",0)))))</f>
        <v>0</v>
      </c>
      <c r="E4658" s="113">
        <f>IFERROR(IF(Table10[[#This Row],[Year]]&gt;0,$E$1-Table10[[#This Row],[Year]],0),"")</f>
        <v>0</v>
      </c>
    </row>
    <row r="4659" spans="1:5">
      <c r="A4659" s="18">
        <v>5657</v>
      </c>
      <c r="D4659" s="113">
        <f>IF(Table10[[#This Row],[Current Age]]&gt;19,"Men's",IF(E4659&gt;15,"U19",IF(E4659&gt;13,"U15",IF(E4659&gt;11,"U13",IF(E4659&gt;0,"U11",0)))))</f>
        <v>0</v>
      </c>
      <c r="E4659" s="113">
        <f>IFERROR(IF(Table10[[#This Row],[Year]]&gt;0,$E$1-Table10[[#This Row],[Year]],0),"")</f>
        <v>0</v>
      </c>
    </row>
    <row r="4660" spans="1:5">
      <c r="A4660" s="18">
        <v>5658</v>
      </c>
      <c r="D4660" s="113">
        <f>IF(Table10[[#This Row],[Current Age]]&gt;19,"Men's",IF(E4660&gt;15,"U19",IF(E4660&gt;13,"U15",IF(E4660&gt;11,"U13",IF(E4660&gt;0,"U11",0)))))</f>
        <v>0</v>
      </c>
      <c r="E4660" s="113">
        <f>IFERROR(IF(Table10[[#This Row],[Year]]&gt;0,$E$1-Table10[[#This Row],[Year]],0),"")</f>
        <v>0</v>
      </c>
    </row>
    <row r="4661" spans="1:5">
      <c r="A4661" s="18">
        <v>5659</v>
      </c>
      <c r="D4661" s="113">
        <f>IF(Table10[[#This Row],[Current Age]]&gt;19,"Men's",IF(E4661&gt;15,"U19",IF(E4661&gt;13,"U15",IF(E4661&gt;11,"U13",IF(E4661&gt;0,"U11",0)))))</f>
        <v>0</v>
      </c>
      <c r="E4661" s="113">
        <f>IFERROR(IF(Table10[[#This Row],[Year]]&gt;0,$E$1-Table10[[#This Row],[Year]],0),"")</f>
        <v>0</v>
      </c>
    </row>
    <row r="4662" spans="1:5">
      <c r="A4662" s="18">
        <v>5660</v>
      </c>
      <c r="D4662" s="113">
        <f>IF(Table10[[#This Row],[Current Age]]&gt;19,"Men's",IF(E4662&gt;15,"U19",IF(E4662&gt;13,"U15",IF(E4662&gt;11,"U13",IF(E4662&gt;0,"U11",0)))))</f>
        <v>0</v>
      </c>
      <c r="E4662" s="113">
        <f>IFERROR(IF(Table10[[#This Row],[Year]]&gt;0,$E$1-Table10[[#This Row],[Year]],0),"")</f>
        <v>0</v>
      </c>
    </row>
    <row r="4663" spans="1:5">
      <c r="A4663" s="18">
        <v>5661</v>
      </c>
      <c r="D4663" s="113">
        <f>IF(Table10[[#This Row],[Current Age]]&gt;19,"Men's",IF(E4663&gt;15,"U19",IF(E4663&gt;13,"U15",IF(E4663&gt;11,"U13",IF(E4663&gt;0,"U11",0)))))</f>
        <v>0</v>
      </c>
      <c r="E4663" s="113">
        <f>IFERROR(IF(Table10[[#This Row],[Year]]&gt;0,$E$1-Table10[[#This Row],[Year]],0),"")</f>
        <v>0</v>
      </c>
    </row>
    <row r="4664" spans="1:5">
      <c r="A4664" s="18">
        <v>5662</v>
      </c>
      <c r="D4664" s="113">
        <f>IF(Table10[[#This Row],[Current Age]]&gt;19,"Men's",IF(E4664&gt;15,"U19",IF(E4664&gt;13,"U15",IF(E4664&gt;11,"U13",IF(E4664&gt;0,"U11",0)))))</f>
        <v>0</v>
      </c>
      <c r="E4664" s="113">
        <f>IFERROR(IF(Table10[[#This Row],[Year]]&gt;0,$E$1-Table10[[#This Row],[Year]],0),"")</f>
        <v>0</v>
      </c>
    </row>
    <row r="4665" spans="1:5">
      <c r="A4665" s="18">
        <v>5663</v>
      </c>
      <c r="D4665" s="113">
        <f>IF(Table10[[#This Row],[Current Age]]&gt;19,"Men's",IF(E4665&gt;15,"U19",IF(E4665&gt;13,"U15",IF(E4665&gt;11,"U13",IF(E4665&gt;0,"U11",0)))))</f>
        <v>0</v>
      </c>
      <c r="E4665" s="113">
        <f>IFERROR(IF(Table10[[#This Row],[Year]]&gt;0,$E$1-Table10[[#This Row],[Year]],0),"")</f>
        <v>0</v>
      </c>
    </row>
    <row r="4666" spans="1:5">
      <c r="A4666" s="18">
        <v>5664</v>
      </c>
      <c r="D4666" s="113">
        <f>IF(Table10[[#This Row],[Current Age]]&gt;19,"Men's",IF(E4666&gt;15,"U19",IF(E4666&gt;13,"U15",IF(E4666&gt;11,"U13",IF(E4666&gt;0,"U11",0)))))</f>
        <v>0</v>
      </c>
      <c r="E4666" s="113">
        <f>IFERROR(IF(Table10[[#This Row],[Year]]&gt;0,$E$1-Table10[[#This Row],[Year]],0),"")</f>
        <v>0</v>
      </c>
    </row>
    <row r="4667" spans="1:5">
      <c r="A4667" s="18">
        <v>5665</v>
      </c>
      <c r="D4667" s="113">
        <f>IF(Table10[[#This Row],[Current Age]]&gt;19,"Men's",IF(E4667&gt;15,"U19",IF(E4667&gt;13,"U15",IF(E4667&gt;11,"U13",IF(E4667&gt;0,"U11",0)))))</f>
        <v>0</v>
      </c>
      <c r="E4667" s="113">
        <f>IFERROR(IF(Table10[[#This Row],[Year]]&gt;0,$E$1-Table10[[#This Row],[Year]],0),"")</f>
        <v>0</v>
      </c>
    </row>
    <row r="4668" spans="1:5">
      <c r="A4668" s="18">
        <v>5666</v>
      </c>
      <c r="D4668" s="113">
        <f>IF(Table10[[#This Row],[Current Age]]&gt;19,"Men's",IF(E4668&gt;15,"U19",IF(E4668&gt;13,"U15",IF(E4668&gt;11,"U13",IF(E4668&gt;0,"U11",0)))))</f>
        <v>0</v>
      </c>
      <c r="E4668" s="113">
        <f>IFERROR(IF(Table10[[#This Row],[Year]]&gt;0,$E$1-Table10[[#This Row],[Year]],0),"")</f>
        <v>0</v>
      </c>
    </row>
    <row r="4669" spans="1:5">
      <c r="A4669" s="18">
        <v>5667</v>
      </c>
      <c r="D4669" s="113">
        <f>IF(Table10[[#This Row],[Current Age]]&gt;19,"Men's",IF(E4669&gt;15,"U19",IF(E4669&gt;13,"U15",IF(E4669&gt;11,"U13",IF(E4669&gt;0,"U11",0)))))</f>
        <v>0</v>
      </c>
      <c r="E4669" s="113">
        <f>IFERROR(IF(Table10[[#This Row],[Year]]&gt;0,$E$1-Table10[[#This Row],[Year]],0),"")</f>
        <v>0</v>
      </c>
    </row>
    <row r="4670" spans="1:5">
      <c r="A4670" s="18">
        <v>5668</v>
      </c>
      <c r="D4670" s="113">
        <f>IF(Table10[[#This Row],[Current Age]]&gt;19,"Men's",IF(E4670&gt;15,"U19",IF(E4670&gt;13,"U15",IF(E4670&gt;11,"U13",IF(E4670&gt;0,"U11",0)))))</f>
        <v>0</v>
      </c>
      <c r="E4670" s="113">
        <f>IFERROR(IF(Table10[[#This Row],[Year]]&gt;0,$E$1-Table10[[#This Row],[Year]],0),"")</f>
        <v>0</v>
      </c>
    </row>
    <row r="4671" spans="1:5">
      <c r="A4671" s="18">
        <v>5669</v>
      </c>
      <c r="D4671" s="113">
        <f>IF(Table10[[#This Row],[Current Age]]&gt;19,"Men's",IF(E4671&gt;15,"U19",IF(E4671&gt;13,"U15",IF(E4671&gt;11,"U13",IF(E4671&gt;0,"U11",0)))))</f>
        <v>0</v>
      </c>
      <c r="E4671" s="113">
        <f>IFERROR(IF(Table10[[#This Row],[Year]]&gt;0,$E$1-Table10[[#This Row],[Year]],0),"")</f>
        <v>0</v>
      </c>
    </row>
    <row r="4672" spans="1:5">
      <c r="A4672" s="18">
        <v>5670</v>
      </c>
      <c r="D4672" s="113">
        <f>IF(Table10[[#This Row],[Current Age]]&gt;19,"Men's",IF(E4672&gt;15,"U19",IF(E4672&gt;13,"U15",IF(E4672&gt;11,"U13",IF(E4672&gt;0,"U11",0)))))</f>
        <v>0</v>
      </c>
      <c r="E4672" s="113">
        <f>IFERROR(IF(Table10[[#This Row],[Year]]&gt;0,$E$1-Table10[[#This Row],[Year]],0),"")</f>
        <v>0</v>
      </c>
    </row>
    <row r="4673" spans="1:5">
      <c r="A4673" s="18">
        <v>5671</v>
      </c>
      <c r="D4673" s="113">
        <f>IF(Table10[[#This Row],[Current Age]]&gt;19,"Men's",IF(E4673&gt;15,"U19",IF(E4673&gt;13,"U15",IF(E4673&gt;11,"U13",IF(E4673&gt;0,"U11",0)))))</f>
        <v>0</v>
      </c>
      <c r="E4673" s="113">
        <f>IFERROR(IF(Table10[[#This Row],[Year]]&gt;0,$E$1-Table10[[#This Row],[Year]],0),"")</f>
        <v>0</v>
      </c>
    </row>
    <row r="4674" spans="1:5">
      <c r="A4674" s="18">
        <v>5672</v>
      </c>
      <c r="D4674" s="113">
        <f>IF(Table10[[#This Row],[Current Age]]&gt;19,"Men's",IF(E4674&gt;15,"U19",IF(E4674&gt;13,"U15",IF(E4674&gt;11,"U13",IF(E4674&gt;0,"U11",0)))))</f>
        <v>0</v>
      </c>
      <c r="E4674" s="113">
        <f>IFERROR(IF(Table10[[#This Row],[Year]]&gt;0,$E$1-Table10[[#This Row],[Year]],0),"")</f>
        <v>0</v>
      </c>
    </row>
    <row r="4675" spans="1:5">
      <c r="A4675" s="18">
        <v>5673</v>
      </c>
      <c r="D4675" s="113">
        <f>IF(Table10[[#This Row],[Current Age]]&gt;19,"Men's",IF(E4675&gt;15,"U19",IF(E4675&gt;13,"U15",IF(E4675&gt;11,"U13",IF(E4675&gt;0,"U11",0)))))</f>
        <v>0</v>
      </c>
      <c r="E4675" s="113">
        <f>IFERROR(IF(Table10[[#This Row],[Year]]&gt;0,$E$1-Table10[[#This Row],[Year]],0),"")</f>
        <v>0</v>
      </c>
    </row>
    <row r="4676" spans="1:5">
      <c r="A4676" s="18">
        <v>5674</v>
      </c>
      <c r="D4676" s="113">
        <f>IF(Table10[[#This Row],[Current Age]]&gt;19,"Men's",IF(E4676&gt;15,"U19",IF(E4676&gt;13,"U15",IF(E4676&gt;11,"U13",IF(E4676&gt;0,"U11",0)))))</f>
        <v>0</v>
      </c>
      <c r="E4676" s="113">
        <f>IFERROR(IF(Table10[[#This Row],[Year]]&gt;0,$E$1-Table10[[#This Row],[Year]],0),"")</f>
        <v>0</v>
      </c>
    </row>
    <row r="4677" spans="1:5">
      <c r="A4677" s="18">
        <v>5675</v>
      </c>
      <c r="D4677" s="113">
        <f>IF(Table10[[#This Row],[Current Age]]&gt;19,"Men's",IF(E4677&gt;15,"U19",IF(E4677&gt;13,"U15",IF(E4677&gt;11,"U13",IF(E4677&gt;0,"U11",0)))))</f>
        <v>0</v>
      </c>
      <c r="E4677" s="113">
        <f>IFERROR(IF(Table10[[#This Row],[Year]]&gt;0,$E$1-Table10[[#This Row],[Year]],0),"")</f>
        <v>0</v>
      </c>
    </row>
    <row r="4678" spans="1:5">
      <c r="A4678" s="18">
        <v>5676</v>
      </c>
      <c r="D4678" s="113">
        <f>IF(Table10[[#This Row],[Current Age]]&gt;19,"Men's",IF(E4678&gt;15,"U19",IF(E4678&gt;13,"U15",IF(E4678&gt;11,"U13",IF(E4678&gt;0,"U11",0)))))</f>
        <v>0</v>
      </c>
      <c r="E4678" s="113">
        <f>IFERROR(IF(Table10[[#This Row],[Year]]&gt;0,$E$1-Table10[[#This Row],[Year]],0),"")</f>
        <v>0</v>
      </c>
    </row>
    <row r="4679" spans="1:5">
      <c r="A4679" s="18">
        <v>5677</v>
      </c>
      <c r="D4679" s="113">
        <f>IF(Table10[[#This Row],[Current Age]]&gt;19,"Men's",IF(E4679&gt;15,"U19",IF(E4679&gt;13,"U15",IF(E4679&gt;11,"U13",IF(E4679&gt;0,"U11",0)))))</f>
        <v>0</v>
      </c>
      <c r="E4679" s="113">
        <f>IFERROR(IF(Table10[[#This Row],[Year]]&gt;0,$E$1-Table10[[#This Row],[Year]],0),"")</f>
        <v>0</v>
      </c>
    </row>
    <row r="4680" spans="1:5">
      <c r="A4680" s="18">
        <v>5678</v>
      </c>
      <c r="D4680" s="113">
        <f>IF(Table10[[#This Row],[Current Age]]&gt;19,"Men's",IF(E4680&gt;15,"U19",IF(E4680&gt;13,"U15",IF(E4680&gt;11,"U13",IF(E4680&gt;0,"U11",0)))))</f>
        <v>0</v>
      </c>
      <c r="E4680" s="113">
        <f>IFERROR(IF(Table10[[#This Row],[Year]]&gt;0,$E$1-Table10[[#This Row],[Year]],0),"")</f>
        <v>0</v>
      </c>
    </row>
    <row r="4681" spans="1:5">
      <c r="A4681" s="18">
        <v>5679</v>
      </c>
      <c r="D4681" s="113">
        <f>IF(Table10[[#This Row],[Current Age]]&gt;19,"Men's",IF(E4681&gt;15,"U19",IF(E4681&gt;13,"U15",IF(E4681&gt;11,"U13",IF(E4681&gt;0,"U11",0)))))</f>
        <v>0</v>
      </c>
      <c r="E4681" s="113">
        <f>IFERROR(IF(Table10[[#This Row],[Year]]&gt;0,$E$1-Table10[[#This Row],[Year]],0),"")</f>
        <v>0</v>
      </c>
    </row>
    <row r="4682" spans="1:5">
      <c r="A4682" s="18">
        <v>5680</v>
      </c>
      <c r="D4682" s="113">
        <f>IF(Table10[[#This Row],[Current Age]]&gt;19,"Men's",IF(E4682&gt;15,"U19",IF(E4682&gt;13,"U15",IF(E4682&gt;11,"U13",IF(E4682&gt;0,"U11",0)))))</f>
        <v>0</v>
      </c>
      <c r="E4682" s="113">
        <f>IFERROR(IF(Table10[[#This Row],[Year]]&gt;0,$E$1-Table10[[#This Row],[Year]],0),"")</f>
        <v>0</v>
      </c>
    </row>
    <row r="4683" spans="1:5">
      <c r="A4683" s="18">
        <v>5681</v>
      </c>
      <c r="D4683" s="113">
        <f>IF(Table10[[#This Row],[Current Age]]&gt;19,"Men's",IF(E4683&gt;15,"U19",IF(E4683&gt;13,"U15",IF(E4683&gt;11,"U13",IF(E4683&gt;0,"U11",0)))))</f>
        <v>0</v>
      </c>
      <c r="E4683" s="113">
        <f>IFERROR(IF(Table10[[#This Row],[Year]]&gt;0,$E$1-Table10[[#This Row],[Year]],0),"")</f>
        <v>0</v>
      </c>
    </row>
    <row r="4684" spans="1:5">
      <c r="A4684" s="18">
        <v>5682</v>
      </c>
      <c r="D4684" s="113">
        <f>IF(Table10[[#This Row],[Current Age]]&gt;19,"Men's",IF(E4684&gt;15,"U19",IF(E4684&gt;13,"U15",IF(E4684&gt;11,"U13",IF(E4684&gt;0,"U11",0)))))</f>
        <v>0</v>
      </c>
      <c r="E4684" s="113">
        <f>IFERROR(IF(Table10[[#This Row],[Year]]&gt;0,$E$1-Table10[[#This Row],[Year]],0),"")</f>
        <v>0</v>
      </c>
    </row>
    <row r="4685" spans="1:5">
      <c r="A4685" s="18">
        <v>5683</v>
      </c>
      <c r="D4685" s="113">
        <f>IF(Table10[[#This Row],[Current Age]]&gt;19,"Men's",IF(E4685&gt;15,"U19",IF(E4685&gt;13,"U15",IF(E4685&gt;11,"U13",IF(E4685&gt;0,"U11",0)))))</f>
        <v>0</v>
      </c>
      <c r="E4685" s="113">
        <f>IFERROR(IF(Table10[[#This Row],[Year]]&gt;0,$E$1-Table10[[#This Row],[Year]],0),"")</f>
        <v>0</v>
      </c>
    </row>
    <row r="4686" spans="1:5">
      <c r="A4686" s="18">
        <v>5684</v>
      </c>
      <c r="D4686" s="113">
        <f>IF(Table10[[#This Row],[Current Age]]&gt;19,"Men's",IF(E4686&gt;15,"U19",IF(E4686&gt;13,"U15",IF(E4686&gt;11,"U13",IF(E4686&gt;0,"U11",0)))))</f>
        <v>0</v>
      </c>
      <c r="E4686" s="113">
        <f>IFERROR(IF(Table10[[#This Row],[Year]]&gt;0,$E$1-Table10[[#This Row],[Year]],0),"")</f>
        <v>0</v>
      </c>
    </row>
    <row r="4687" spans="1:5">
      <c r="A4687" s="18">
        <v>5685</v>
      </c>
      <c r="D4687" s="113">
        <f>IF(Table10[[#This Row],[Current Age]]&gt;19,"Men's",IF(E4687&gt;15,"U19",IF(E4687&gt;13,"U15",IF(E4687&gt;11,"U13",IF(E4687&gt;0,"U11",0)))))</f>
        <v>0</v>
      </c>
      <c r="E4687" s="113">
        <f>IFERROR(IF(Table10[[#This Row],[Year]]&gt;0,$E$1-Table10[[#This Row],[Year]],0),"")</f>
        <v>0</v>
      </c>
    </row>
    <row r="4688" spans="1:5">
      <c r="A4688" s="18">
        <v>5686</v>
      </c>
      <c r="D4688" s="113">
        <f>IF(Table10[[#This Row],[Current Age]]&gt;19,"Men's",IF(E4688&gt;15,"U19",IF(E4688&gt;13,"U15",IF(E4688&gt;11,"U13",IF(E4688&gt;0,"U11",0)))))</f>
        <v>0</v>
      </c>
      <c r="E4688" s="113">
        <f>IFERROR(IF(Table10[[#This Row],[Year]]&gt;0,$E$1-Table10[[#This Row],[Year]],0),"")</f>
        <v>0</v>
      </c>
    </row>
    <row r="4689" spans="1:5">
      <c r="A4689" s="18">
        <v>5687</v>
      </c>
      <c r="D4689" s="113">
        <f>IF(Table10[[#This Row],[Current Age]]&gt;19,"Men's",IF(E4689&gt;15,"U19",IF(E4689&gt;13,"U15",IF(E4689&gt;11,"U13",IF(E4689&gt;0,"U11",0)))))</f>
        <v>0</v>
      </c>
      <c r="E4689" s="113">
        <f>IFERROR(IF(Table10[[#This Row],[Year]]&gt;0,$E$1-Table10[[#This Row],[Year]],0),"")</f>
        <v>0</v>
      </c>
    </row>
    <row r="4690" spans="1:5">
      <c r="A4690" s="18">
        <v>5688</v>
      </c>
      <c r="D4690" s="113">
        <f>IF(Table10[[#This Row],[Current Age]]&gt;19,"Men's",IF(E4690&gt;15,"U19",IF(E4690&gt;13,"U15",IF(E4690&gt;11,"U13",IF(E4690&gt;0,"U11",0)))))</f>
        <v>0</v>
      </c>
      <c r="E4690" s="113">
        <f>IFERROR(IF(Table10[[#This Row],[Year]]&gt;0,$E$1-Table10[[#This Row],[Year]],0),"")</f>
        <v>0</v>
      </c>
    </row>
    <row r="4691" spans="1:5">
      <c r="A4691" s="18">
        <v>5689</v>
      </c>
      <c r="D4691" s="113">
        <f>IF(Table10[[#This Row],[Current Age]]&gt;19,"Men's",IF(E4691&gt;15,"U19",IF(E4691&gt;13,"U15",IF(E4691&gt;11,"U13",IF(E4691&gt;0,"U11",0)))))</f>
        <v>0</v>
      </c>
      <c r="E4691" s="113">
        <f>IFERROR(IF(Table10[[#This Row],[Year]]&gt;0,$E$1-Table10[[#This Row],[Year]],0),"")</f>
        <v>0</v>
      </c>
    </row>
    <row r="4692" spans="1:5">
      <c r="A4692" s="18">
        <v>5690</v>
      </c>
      <c r="D4692" s="113">
        <f>IF(Table10[[#This Row],[Current Age]]&gt;19,"Men's",IF(E4692&gt;15,"U19",IF(E4692&gt;13,"U15",IF(E4692&gt;11,"U13",IF(E4692&gt;0,"U11",0)))))</f>
        <v>0</v>
      </c>
      <c r="E4692" s="113">
        <f>IFERROR(IF(Table10[[#This Row],[Year]]&gt;0,$E$1-Table10[[#This Row],[Year]],0),"")</f>
        <v>0</v>
      </c>
    </row>
    <row r="4693" spans="1:5">
      <c r="A4693" s="18">
        <v>5691</v>
      </c>
      <c r="D4693" s="113">
        <f>IF(Table10[[#This Row],[Current Age]]&gt;19,"Men's",IF(E4693&gt;15,"U19",IF(E4693&gt;13,"U15",IF(E4693&gt;11,"U13",IF(E4693&gt;0,"U11",0)))))</f>
        <v>0</v>
      </c>
      <c r="E4693" s="113">
        <f>IFERROR(IF(Table10[[#This Row],[Year]]&gt;0,$E$1-Table10[[#This Row],[Year]],0),"")</f>
        <v>0</v>
      </c>
    </row>
    <row r="4694" spans="1:5">
      <c r="A4694" s="18">
        <v>5692</v>
      </c>
      <c r="D4694" s="113">
        <f>IF(Table10[[#This Row],[Current Age]]&gt;19,"Men's",IF(E4694&gt;15,"U19",IF(E4694&gt;13,"U15",IF(E4694&gt;11,"U13",IF(E4694&gt;0,"U11",0)))))</f>
        <v>0</v>
      </c>
      <c r="E4694" s="113">
        <f>IFERROR(IF(Table10[[#This Row],[Year]]&gt;0,$E$1-Table10[[#This Row],[Year]],0),"")</f>
        <v>0</v>
      </c>
    </row>
    <row r="4695" spans="1:5">
      <c r="A4695" s="18">
        <v>5693</v>
      </c>
      <c r="D4695" s="113">
        <f>IF(Table10[[#This Row],[Current Age]]&gt;19,"Men's",IF(E4695&gt;15,"U19",IF(E4695&gt;13,"U15",IF(E4695&gt;11,"U13",IF(E4695&gt;0,"U11",0)))))</f>
        <v>0</v>
      </c>
      <c r="E4695" s="113">
        <f>IFERROR(IF(Table10[[#This Row],[Year]]&gt;0,$E$1-Table10[[#This Row],[Year]],0),"")</f>
        <v>0</v>
      </c>
    </row>
    <row r="4696" spans="1:5">
      <c r="A4696" s="18">
        <v>5694</v>
      </c>
      <c r="D4696" s="113">
        <f>IF(Table10[[#This Row],[Current Age]]&gt;19,"Men's",IF(E4696&gt;15,"U19",IF(E4696&gt;13,"U15",IF(E4696&gt;11,"U13",IF(E4696&gt;0,"U11",0)))))</f>
        <v>0</v>
      </c>
      <c r="E4696" s="113">
        <f>IFERROR(IF(Table10[[#This Row],[Year]]&gt;0,$E$1-Table10[[#This Row],[Year]],0),"")</f>
        <v>0</v>
      </c>
    </row>
    <row r="4697" spans="1:5">
      <c r="A4697" s="18">
        <v>5695</v>
      </c>
      <c r="D4697" s="113">
        <f>IF(Table10[[#This Row],[Current Age]]&gt;19,"Men's",IF(E4697&gt;15,"U19",IF(E4697&gt;13,"U15",IF(E4697&gt;11,"U13",IF(E4697&gt;0,"U11",0)))))</f>
        <v>0</v>
      </c>
      <c r="E4697" s="113">
        <f>IFERROR(IF(Table10[[#This Row],[Year]]&gt;0,$E$1-Table10[[#This Row],[Year]],0),"")</f>
        <v>0</v>
      </c>
    </row>
    <row r="4698" spans="1:5">
      <c r="A4698" s="18">
        <v>5696</v>
      </c>
      <c r="D4698" s="113">
        <f>IF(Table10[[#This Row],[Current Age]]&gt;19,"Men's",IF(E4698&gt;15,"U19",IF(E4698&gt;13,"U15",IF(E4698&gt;11,"U13",IF(E4698&gt;0,"U11",0)))))</f>
        <v>0</v>
      </c>
      <c r="E4698" s="113">
        <f>IFERROR(IF(Table10[[#This Row],[Year]]&gt;0,$E$1-Table10[[#This Row],[Year]],0),"")</f>
        <v>0</v>
      </c>
    </row>
    <row r="4699" spans="1:5">
      <c r="A4699" s="18">
        <v>5697</v>
      </c>
      <c r="D4699" s="113">
        <f>IF(Table10[[#This Row],[Current Age]]&gt;19,"Men's",IF(E4699&gt;15,"U19",IF(E4699&gt;13,"U15",IF(E4699&gt;11,"U13",IF(E4699&gt;0,"U11",0)))))</f>
        <v>0</v>
      </c>
      <c r="E4699" s="113">
        <f>IFERROR(IF(Table10[[#This Row],[Year]]&gt;0,$E$1-Table10[[#This Row],[Year]],0),"")</f>
        <v>0</v>
      </c>
    </row>
    <row r="4700" spans="1:5">
      <c r="A4700" s="18">
        <v>5698</v>
      </c>
      <c r="D4700" s="113">
        <f>IF(Table10[[#This Row],[Current Age]]&gt;19,"Men's",IF(E4700&gt;15,"U19",IF(E4700&gt;13,"U15",IF(E4700&gt;11,"U13",IF(E4700&gt;0,"U11",0)))))</f>
        <v>0</v>
      </c>
      <c r="E4700" s="113">
        <f>IFERROR(IF(Table10[[#This Row],[Year]]&gt;0,$E$1-Table10[[#This Row],[Year]],0),"")</f>
        <v>0</v>
      </c>
    </row>
    <row r="4701" spans="1:5">
      <c r="A4701" s="18">
        <v>5699</v>
      </c>
      <c r="D4701" s="113">
        <f>IF(Table10[[#This Row],[Current Age]]&gt;19,"Men's",IF(E4701&gt;15,"U19",IF(E4701&gt;13,"U15",IF(E4701&gt;11,"U13",IF(E4701&gt;0,"U11",0)))))</f>
        <v>0</v>
      </c>
      <c r="E4701" s="113">
        <f>IFERROR(IF(Table10[[#This Row],[Year]]&gt;0,$E$1-Table10[[#This Row],[Year]],0),"")</f>
        <v>0</v>
      </c>
    </row>
    <row r="4702" spans="1:5">
      <c r="A4702" s="18">
        <v>5700</v>
      </c>
      <c r="D4702" s="113">
        <f>IF(Table10[[#This Row],[Current Age]]&gt;19,"Men's",IF(E4702&gt;15,"U19",IF(E4702&gt;13,"U15",IF(E4702&gt;11,"U13",IF(E4702&gt;0,"U11",0)))))</f>
        <v>0</v>
      </c>
      <c r="E4702" s="113">
        <f>IFERROR(IF(Table10[[#This Row],[Year]]&gt;0,$E$1-Table10[[#This Row],[Year]],0),"")</f>
        <v>0</v>
      </c>
    </row>
    <row r="4703" spans="1:5">
      <c r="A4703" s="18">
        <v>5701</v>
      </c>
      <c r="D4703" s="113">
        <f>IF(Table10[[#This Row],[Current Age]]&gt;19,"Men's",IF(E4703&gt;15,"U19",IF(E4703&gt;13,"U15",IF(E4703&gt;11,"U13",IF(E4703&gt;0,"U11",0)))))</f>
        <v>0</v>
      </c>
      <c r="E4703" s="113">
        <f>IFERROR(IF(Table10[[#This Row],[Year]]&gt;0,$E$1-Table10[[#This Row],[Year]],0),"")</f>
        <v>0</v>
      </c>
    </row>
    <row r="4704" spans="1:5">
      <c r="A4704" s="18">
        <v>5702</v>
      </c>
      <c r="D4704" s="113">
        <f>IF(Table10[[#This Row],[Current Age]]&gt;19,"Men's",IF(E4704&gt;15,"U19",IF(E4704&gt;13,"U15",IF(E4704&gt;11,"U13",IF(E4704&gt;0,"U11",0)))))</f>
        <v>0</v>
      </c>
      <c r="E4704" s="113">
        <f>IFERROR(IF(Table10[[#This Row],[Year]]&gt;0,$E$1-Table10[[#This Row],[Year]],0),"")</f>
        <v>0</v>
      </c>
    </row>
    <row r="4705" spans="1:5">
      <c r="A4705" s="18">
        <v>5703</v>
      </c>
      <c r="D4705" s="113">
        <f>IF(Table10[[#This Row],[Current Age]]&gt;19,"Men's",IF(E4705&gt;15,"U19",IF(E4705&gt;13,"U15",IF(E4705&gt;11,"U13",IF(E4705&gt;0,"U11",0)))))</f>
        <v>0</v>
      </c>
      <c r="E4705" s="113">
        <f>IFERROR(IF(Table10[[#This Row],[Year]]&gt;0,$E$1-Table10[[#This Row],[Year]],0),"")</f>
        <v>0</v>
      </c>
    </row>
    <row r="4706" spans="1:5">
      <c r="A4706" s="18">
        <v>5704</v>
      </c>
      <c r="D4706" s="113">
        <f>IF(Table10[[#This Row],[Current Age]]&gt;19,"Men's",IF(E4706&gt;15,"U19",IF(E4706&gt;13,"U15",IF(E4706&gt;11,"U13",IF(E4706&gt;0,"U11",0)))))</f>
        <v>0</v>
      </c>
      <c r="E4706" s="113">
        <f>IFERROR(IF(Table10[[#This Row],[Year]]&gt;0,$E$1-Table10[[#This Row],[Year]],0),"")</f>
        <v>0</v>
      </c>
    </row>
    <row r="4707" spans="1:5">
      <c r="A4707" s="18">
        <v>5705</v>
      </c>
      <c r="D4707" s="113">
        <f>IF(Table10[[#This Row],[Current Age]]&gt;19,"Men's",IF(E4707&gt;15,"U19",IF(E4707&gt;13,"U15",IF(E4707&gt;11,"U13",IF(E4707&gt;0,"U11",0)))))</f>
        <v>0</v>
      </c>
      <c r="E4707" s="113">
        <f>IFERROR(IF(Table10[[#This Row],[Year]]&gt;0,$E$1-Table10[[#This Row],[Year]],0),"")</f>
        <v>0</v>
      </c>
    </row>
    <row r="4708" spans="1:5">
      <c r="A4708" s="18">
        <v>5706</v>
      </c>
      <c r="D4708" s="113">
        <f>IF(Table10[[#This Row],[Current Age]]&gt;19,"Men's",IF(E4708&gt;15,"U19",IF(E4708&gt;13,"U15",IF(E4708&gt;11,"U13",IF(E4708&gt;0,"U11",0)))))</f>
        <v>0</v>
      </c>
      <c r="E4708" s="113">
        <f>IFERROR(IF(Table10[[#This Row],[Year]]&gt;0,$E$1-Table10[[#This Row],[Year]],0),"")</f>
        <v>0</v>
      </c>
    </row>
    <row r="4709" spans="1:5">
      <c r="A4709" s="18">
        <v>5707</v>
      </c>
      <c r="D4709" s="113">
        <f>IF(Table10[[#This Row],[Current Age]]&gt;19,"Men's",IF(E4709&gt;15,"U19",IF(E4709&gt;13,"U15",IF(E4709&gt;11,"U13",IF(E4709&gt;0,"U11",0)))))</f>
        <v>0</v>
      </c>
      <c r="E4709" s="113">
        <f>IFERROR(IF(Table10[[#This Row],[Year]]&gt;0,$E$1-Table10[[#This Row],[Year]],0),"")</f>
        <v>0</v>
      </c>
    </row>
    <row r="4710" spans="1:5">
      <c r="A4710" s="18">
        <v>5708</v>
      </c>
      <c r="D4710" s="113">
        <f>IF(Table10[[#This Row],[Current Age]]&gt;19,"Men's",IF(E4710&gt;15,"U19",IF(E4710&gt;13,"U15",IF(E4710&gt;11,"U13",IF(E4710&gt;0,"U11",0)))))</f>
        <v>0</v>
      </c>
      <c r="E4710" s="113">
        <f>IFERROR(IF(Table10[[#This Row],[Year]]&gt;0,$E$1-Table10[[#This Row],[Year]],0),"")</f>
        <v>0</v>
      </c>
    </row>
    <row r="4711" spans="1:5">
      <c r="A4711" s="18">
        <v>5709</v>
      </c>
      <c r="D4711" s="113">
        <f>IF(Table10[[#This Row],[Current Age]]&gt;19,"Men's",IF(E4711&gt;15,"U19",IF(E4711&gt;13,"U15",IF(E4711&gt;11,"U13",IF(E4711&gt;0,"U11",0)))))</f>
        <v>0</v>
      </c>
      <c r="E4711" s="113">
        <f>IFERROR(IF(Table10[[#This Row],[Year]]&gt;0,$E$1-Table10[[#This Row],[Year]],0),"")</f>
        <v>0</v>
      </c>
    </row>
    <row r="4712" spans="1:5">
      <c r="A4712" s="18">
        <v>5710</v>
      </c>
      <c r="D4712" s="113">
        <f>IF(Table10[[#This Row],[Current Age]]&gt;19,"Men's",IF(E4712&gt;15,"U19",IF(E4712&gt;13,"U15",IF(E4712&gt;11,"U13",IF(E4712&gt;0,"U11",0)))))</f>
        <v>0</v>
      </c>
      <c r="E4712" s="113">
        <f>IFERROR(IF(Table10[[#This Row],[Year]]&gt;0,$E$1-Table10[[#This Row],[Year]],0),"")</f>
        <v>0</v>
      </c>
    </row>
    <row r="4713" spans="1:5">
      <c r="A4713" s="18">
        <v>5711</v>
      </c>
      <c r="D4713" s="113">
        <f>IF(Table10[[#This Row],[Current Age]]&gt;19,"Men's",IF(E4713&gt;15,"U19",IF(E4713&gt;13,"U15",IF(E4713&gt;11,"U13",IF(E4713&gt;0,"U11",0)))))</f>
        <v>0</v>
      </c>
      <c r="E4713" s="113">
        <f>IFERROR(IF(Table10[[#This Row],[Year]]&gt;0,$E$1-Table10[[#This Row],[Year]],0),"")</f>
        <v>0</v>
      </c>
    </row>
    <row r="4714" spans="1:5">
      <c r="A4714" s="18">
        <v>5712</v>
      </c>
      <c r="D4714" s="113">
        <f>IF(Table10[[#This Row],[Current Age]]&gt;19,"Men's",IF(E4714&gt;15,"U19",IF(E4714&gt;13,"U15",IF(E4714&gt;11,"U13",IF(E4714&gt;0,"U11",0)))))</f>
        <v>0</v>
      </c>
      <c r="E4714" s="113">
        <f>IFERROR(IF(Table10[[#This Row],[Year]]&gt;0,$E$1-Table10[[#This Row],[Year]],0),"")</f>
        <v>0</v>
      </c>
    </row>
    <row r="4715" spans="1:5">
      <c r="A4715" s="18">
        <v>5713</v>
      </c>
      <c r="D4715" s="113">
        <f>IF(Table10[[#This Row],[Current Age]]&gt;19,"Men's",IF(E4715&gt;15,"U19",IF(E4715&gt;13,"U15",IF(E4715&gt;11,"U13",IF(E4715&gt;0,"U11",0)))))</f>
        <v>0</v>
      </c>
      <c r="E4715" s="113">
        <f>IFERROR(IF(Table10[[#This Row],[Year]]&gt;0,$E$1-Table10[[#This Row],[Year]],0),"")</f>
        <v>0</v>
      </c>
    </row>
    <row r="4716" spans="1:5">
      <c r="A4716" s="18">
        <v>5714</v>
      </c>
      <c r="D4716" s="113">
        <f>IF(Table10[[#This Row],[Current Age]]&gt;19,"Men's",IF(E4716&gt;15,"U19",IF(E4716&gt;13,"U15",IF(E4716&gt;11,"U13",IF(E4716&gt;0,"U11",0)))))</f>
        <v>0</v>
      </c>
      <c r="E4716" s="113">
        <f>IFERROR(IF(Table10[[#This Row],[Year]]&gt;0,$E$1-Table10[[#This Row],[Year]],0),"")</f>
        <v>0</v>
      </c>
    </row>
    <row r="4717" spans="1:5">
      <c r="A4717" s="18">
        <v>5715</v>
      </c>
      <c r="D4717" s="113">
        <f>IF(Table10[[#This Row],[Current Age]]&gt;19,"Men's",IF(E4717&gt;15,"U19",IF(E4717&gt;13,"U15",IF(E4717&gt;11,"U13",IF(E4717&gt;0,"U11",0)))))</f>
        <v>0</v>
      </c>
      <c r="E4717" s="113">
        <f>IFERROR(IF(Table10[[#This Row],[Year]]&gt;0,$E$1-Table10[[#This Row],[Year]],0),"")</f>
        <v>0</v>
      </c>
    </row>
    <row r="4718" spans="1:5">
      <c r="A4718" s="18">
        <v>5716</v>
      </c>
      <c r="D4718" s="113">
        <f>IF(Table10[[#This Row],[Current Age]]&gt;19,"Men's",IF(E4718&gt;15,"U19",IF(E4718&gt;13,"U15",IF(E4718&gt;11,"U13",IF(E4718&gt;0,"U11",0)))))</f>
        <v>0</v>
      </c>
      <c r="E4718" s="113">
        <f>IFERROR(IF(Table10[[#This Row],[Year]]&gt;0,$E$1-Table10[[#This Row],[Year]],0),"")</f>
        <v>0</v>
      </c>
    </row>
    <row r="4719" spans="1:5">
      <c r="A4719" s="18">
        <v>5717</v>
      </c>
      <c r="D4719" s="113">
        <f>IF(Table10[[#This Row],[Current Age]]&gt;19,"Men's",IF(E4719&gt;15,"U19",IF(E4719&gt;13,"U15",IF(E4719&gt;11,"U13",IF(E4719&gt;0,"U11",0)))))</f>
        <v>0</v>
      </c>
      <c r="E4719" s="113">
        <f>IFERROR(IF(Table10[[#This Row],[Year]]&gt;0,$E$1-Table10[[#This Row],[Year]],0),"")</f>
        <v>0</v>
      </c>
    </row>
    <row r="4720" spans="1:5">
      <c r="A4720" s="18">
        <v>5718</v>
      </c>
      <c r="D4720" s="113">
        <f>IF(Table10[[#This Row],[Current Age]]&gt;19,"Men's",IF(E4720&gt;15,"U19",IF(E4720&gt;13,"U15",IF(E4720&gt;11,"U13",IF(E4720&gt;0,"U11",0)))))</f>
        <v>0</v>
      </c>
      <c r="E4720" s="113">
        <f>IFERROR(IF(Table10[[#This Row],[Year]]&gt;0,$E$1-Table10[[#This Row],[Year]],0),"")</f>
        <v>0</v>
      </c>
    </row>
    <row r="4721" spans="1:5">
      <c r="A4721" s="18">
        <v>5719</v>
      </c>
      <c r="D4721" s="113">
        <f>IF(Table10[[#This Row],[Current Age]]&gt;19,"Men's",IF(E4721&gt;15,"U19",IF(E4721&gt;13,"U15",IF(E4721&gt;11,"U13",IF(E4721&gt;0,"U11",0)))))</f>
        <v>0</v>
      </c>
      <c r="E4721" s="113">
        <f>IFERROR(IF(Table10[[#This Row],[Year]]&gt;0,$E$1-Table10[[#This Row],[Year]],0),"")</f>
        <v>0</v>
      </c>
    </row>
    <row r="4722" spans="1:5">
      <c r="A4722" s="18">
        <v>5720</v>
      </c>
      <c r="D4722" s="113">
        <f>IF(Table10[[#This Row],[Current Age]]&gt;19,"Men's",IF(E4722&gt;15,"U19",IF(E4722&gt;13,"U15",IF(E4722&gt;11,"U13",IF(E4722&gt;0,"U11",0)))))</f>
        <v>0</v>
      </c>
      <c r="E4722" s="113">
        <f>IFERROR(IF(Table10[[#This Row],[Year]]&gt;0,$E$1-Table10[[#This Row],[Year]],0),"")</f>
        <v>0</v>
      </c>
    </row>
    <row r="4723" spans="1:5">
      <c r="A4723" s="18">
        <v>5721</v>
      </c>
      <c r="D4723" s="113">
        <f>IF(Table10[[#This Row],[Current Age]]&gt;19,"Men's",IF(E4723&gt;15,"U19",IF(E4723&gt;13,"U15",IF(E4723&gt;11,"U13",IF(E4723&gt;0,"U11",0)))))</f>
        <v>0</v>
      </c>
      <c r="E4723" s="113">
        <f>IFERROR(IF(Table10[[#This Row],[Year]]&gt;0,$E$1-Table10[[#This Row],[Year]],0),"")</f>
        <v>0</v>
      </c>
    </row>
    <row r="4724" spans="1:5">
      <c r="A4724" s="18">
        <v>5722</v>
      </c>
      <c r="D4724" s="113">
        <f>IF(Table10[[#This Row],[Current Age]]&gt;19,"Men's",IF(E4724&gt;15,"U19",IF(E4724&gt;13,"U15",IF(E4724&gt;11,"U13",IF(E4724&gt;0,"U11",0)))))</f>
        <v>0</v>
      </c>
      <c r="E4724" s="113">
        <f>IFERROR(IF(Table10[[#This Row],[Year]]&gt;0,$E$1-Table10[[#This Row],[Year]],0),"")</f>
        <v>0</v>
      </c>
    </row>
    <row r="4725" spans="1:5">
      <c r="A4725" s="18">
        <v>5723</v>
      </c>
      <c r="D4725" s="113">
        <f>IF(Table10[[#This Row],[Current Age]]&gt;19,"Men's",IF(E4725&gt;15,"U19",IF(E4725&gt;13,"U15",IF(E4725&gt;11,"U13",IF(E4725&gt;0,"U11",0)))))</f>
        <v>0</v>
      </c>
      <c r="E4725" s="113">
        <f>IFERROR(IF(Table10[[#This Row],[Year]]&gt;0,$E$1-Table10[[#This Row],[Year]],0),"")</f>
        <v>0</v>
      </c>
    </row>
    <row r="4726" spans="1:5">
      <c r="A4726" s="18">
        <v>5724</v>
      </c>
      <c r="D4726" s="113">
        <f>IF(Table10[[#This Row],[Current Age]]&gt;19,"Men's",IF(E4726&gt;15,"U19",IF(E4726&gt;13,"U15",IF(E4726&gt;11,"U13",IF(E4726&gt;0,"U11",0)))))</f>
        <v>0</v>
      </c>
      <c r="E4726" s="113">
        <f>IFERROR(IF(Table10[[#This Row],[Year]]&gt;0,$E$1-Table10[[#This Row],[Year]],0),"")</f>
        <v>0</v>
      </c>
    </row>
    <row r="4727" spans="1:5">
      <c r="A4727" s="18">
        <v>5725</v>
      </c>
      <c r="D4727" s="113">
        <f>IF(Table10[[#This Row],[Current Age]]&gt;19,"Men's",IF(E4727&gt;15,"U19",IF(E4727&gt;13,"U15",IF(E4727&gt;11,"U13",IF(E4727&gt;0,"U11",0)))))</f>
        <v>0</v>
      </c>
      <c r="E4727" s="113">
        <f>IFERROR(IF(Table10[[#This Row],[Year]]&gt;0,$E$1-Table10[[#This Row],[Year]],0),"")</f>
        <v>0</v>
      </c>
    </row>
    <row r="4728" spans="1:5">
      <c r="A4728" s="18">
        <v>5726</v>
      </c>
      <c r="D4728" s="113">
        <f>IF(Table10[[#This Row],[Current Age]]&gt;19,"Men's",IF(E4728&gt;15,"U19",IF(E4728&gt;13,"U15",IF(E4728&gt;11,"U13",IF(E4728&gt;0,"U11",0)))))</f>
        <v>0</v>
      </c>
      <c r="E4728" s="113">
        <f>IFERROR(IF(Table10[[#This Row],[Year]]&gt;0,$E$1-Table10[[#This Row],[Year]],0),"")</f>
        <v>0</v>
      </c>
    </row>
    <row r="4729" spans="1:5">
      <c r="A4729" s="18">
        <v>5727</v>
      </c>
      <c r="D4729" s="113">
        <f>IF(Table10[[#This Row],[Current Age]]&gt;19,"Men's",IF(E4729&gt;15,"U19",IF(E4729&gt;13,"U15",IF(E4729&gt;11,"U13",IF(E4729&gt;0,"U11",0)))))</f>
        <v>0</v>
      </c>
      <c r="E4729" s="113">
        <f>IFERROR(IF(Table10[[#This Row],[Year]]&gt;0,$E$1-Table10[[#This Row],[Year]],0),"")</f>
        <v>0</v>
      </c>
    </row>
    <row r="4730" spans="1:5">
      <c r="A4730" s="18">
        <v>5728</v>
      </c>
      <c r="D4730" s="113">
        <f>IF(Table10[[#This Row],[Current Age]]&gt;19,"Men's",IF(E4730&gt;15,"U19",IF(E4730&gt;13,"U15",IF(E4730&gt;11,"U13",IF(E4730&gt;0,"U11",0)))))</f>
        <v>0</v>
      </c>
      <c r="E4730" s="113">
        <f>IFERROR(IF(Table10[[#This Row],[Year]]&gt;0,$E$1-Table10[[#This Row],[Year]],0),"")</f>
        <v>0</v>
      </c>
    </row>
    <row r="4731" spans="1:5">
      <c r="A4731" s="18">
        <v>5729</v>
      </c>
      <c r="D4731" s="113">
        <f>IF(Table10[[#This Row],[Current Age]]&gt;19,"Men's",IF(E4731&gt;15,"U19",IF(E4731&gt;13,"U15",IF(E4731&gt;11,"U13",IF(E4731&gt;0,"U11",0)))))</f>
        <v>0</v>
      </c>
      <c r="E4731" s="113">
        <f>IFERROR(IF(Table10[[#This Row],[Year]]&gt;0,$E$1-Table10[[#This Row],[Year]],0),"")</f>
        <v>0</v>
      </c>
    </row>
    <row r="4732" spans="1:5">
      <c r="A4732" s="18">
        <v>5730</v>
      </c>
      <c r="D4732" s="113">
        <f>IF(Table10[[#This Row],[Current Age]]&gt;19,"Men's",IF(E4732&gt;15,"U19",IF(E4732&gt;13,"U15",IF(E4732&gt;11,"U13",IF(E4732&gt;0,"U11",0)))))</f>
        <v>0</v>
      </c>
      <c r="E4732" s="113">
        <f>IFERROR(IF(Table10[[#This Row],[Year]]&gt;0,$E$1-Table10[[#This Row],[Year]],0),"")</f>
        <v>0</v>
      </c>
    </row>
    <row r="4733" spans="1:5">
      <c r="A4733" s="18">
        <v>5731</v>
      </c>
      <c r="D4733" s="113">
        <f>IF(Table10[[#This Row],[Current Age]]&gt;19,"Men's",IF(E4733&gt;15,"U19",IF(E4733&gt;13,"U15",IF(E4733&gt;11,"U13",IF(E4733&gt;0,"U11",0)))))</f>
        <v>0</v>
      </c>
      <c r="E4733" s="113">
        <f>IFERROR(IF(Table10[[#This Row],[Year]]&gt;0,$E$1-Table10[[#This Row],[Year]],0),"")</f>
        <v>0</v>
      </c>
    </row>
    <row r="4734" spans="1:5">
      <c r="A4734" s="18">
        <v>5732</v>
      </c>
      <c r="D4734" s="113">
        <f>IF(Table10[[#This Row],[Current Age]]&gt;19,"Men's",IF(E4734&gt;15,"U19",IF(E4734&gt;13,"U15",IF(E4734&gt;11,"U13",IF(E4734&gt;0,"U11",0)))))</f>
        <v>0</v>
      </c>
      <c r="E4734" s="113">
        <f>IFERROR(IF(Table10[[#This Row],[Year]]&gt;0,$E$1-Table10[[#This Row],[Year]],0),"")</f>
        <v>0</v>
      </c>
    </row>
    <row r="4735" spans="1:5">
      <c r="A4735" s="18">
        <v>5733</v>
      </c>
      <c r="D4735" s="113">
        <f>IF(Table10[[#This Row],[Current Age]]&gt;19,"Men's",IF(E4735&gt;15,"U19",IF(E4735&gt;13,"U15",IF(E4735&gt;11,"U13",IF(E4735&gt;0,"U11",0)))))</f>
        <v>0</v>
      </c>
      <c r="E4735" s="113">
        <f>IFERROR(IF(Table10[[#This Row],[Year]]&gt;0,$E$1-Table10[[#This Row],[Year]],0),"")</f>
        <v>0</v>
      </c>
    </row>
    <row r="4736" spans="1:5">
      <c r="A4736" s="18">
        <v>5734</v>
      </c>
      <c r="D4736" s="113">
        <f>IF(Table10[[#This Row],[Current Age]]&gt;19,"Men's",IF(E4736&gt;15,"U19",IF(E4736&gt;13,"U15",IF(E4736&gt;11,"U13",IF(E4736&gt;0,"U11",0)))))</f>
        <v>0</v>
      </c>
      <c r="E4736" s="113">
        <f>IFERROR(IF(Table10[[#This Row],[Year]]&gt;0,$E$1-Table10[[#This Row],[Year]],0),"")</f>
        <v>0</v>
      </c>
    </row>
    <row r="4737" spans="1:5">
      <c r="A4737" s="18">
        <v>5735</v>
      </c>
      <c r="D4737" s="113">
        <f>IF(Table10[[#This Row],[Current Age]]&gt;19,"Men's",IF(E4737&gt;15,"U19",IF(E4737&gt;13,"U15",IF(E4737&gt;11,"U13",IF(E4737&gt;0,"U11",0)))))</f>
        <v>0</v>
      </c>
      <c r="E4737" s="113">
        <f>IFERROR(IF(Table10[[#This Row],[Year]]&gt;0,$E$1-Table10[[#This Row],[Year]],0),"")</f>
        <v>0</v>
      </c>
    </row>
    <row r="4738" spans="1:5">
      <c r="A4738" s="18">
        <v>5736</v>
      </c>
      <c r="D4738" s="113">
        <f>IF(Table10[[#This Row],[Current Age]]&gt;19,"Men's",IF(E4738&gt;15,"U19",IF(E4738&gt;13,"U15",IF(E4738&gt;11,"U13",IF(E4738&gt;0,"U11",0)))))</f>
        <v>0</v>
      </c>
      <c r="E4738" s="113">
        <f>IFERROR(IF(Table10[[#This Row],[Year]]&gt;0,$E$1-Table10[[#This Row],[Year]],0),"")</f>
        <v>0</v>
      </c>
    </row>
    <row r="4739" spans="1:5">
      <c r="A4739" s="18">
        <v>5737</v>
      </c>
      <c r="D4739" s="113">
        <f>IF(Table10[[#This Row],[Current Age]]&gt;19,"Men's",IF(E4739&gt;15,"U19",IF(E4739&gt;13,"U15",IF(E4739&gt;11,"U13",IF(E4739&gt;0,"U11",0)))))</f>
        <v>0</v>
      </c>
      <c r="E4739" s="113">
        <f>IFERROR(IF(Table10[[#This Row],[Year]]&gt;0,$E$1-Table10[[#This Row],[Year]],0),"")</f>
        <v>0</v>
      </c>
    </row>
    <row r="4740" spans="1:5">
      <c r="A4740" s="18">
        <v>5738</v>
      </c>
      <c r="D4740" s="113">
        <f>IF(Table10[[#This Row],[Current Age]]&gt;19,"Men's",IF(E4740&gt;15,"U19",IF(E4740&gt;13,"U15",IF(E4740&gt;11,"U13",IF(E4740&gt;0,"U11",0)))))</f>
        <v>0</v>
      </c>
      <c r="E4740" s="113">
        <f>IFERROR(IF(Table10[[#This Row],[Year]]&gt;0,$E$1-Table10[[#This Row],[Year]],0),"")</f>
        <v>0</v>
      </c>
    </row>
    <row r="4741" spans="1:5">
      <c r="A4741" s="18">
        <v>5739</v>
      </c>
      <c r="D4741" s="113">
        <f>IF(Table10[[#This Row],[Current Age]]&gt;19,"Men's",IF(E4741&gt;15,"U19",IF(E4741&gt;13,"U15",IF(E4741&gt;11,"U13",IF(E4741&gt;0,"U11",0)))))</f>
        <v>0</v>
      </c>
      <c r="E4741" s="113">
        <f>IFERROR(IF(Table10[[#This Row],[Year]]&gt;0,$E$1-Table10[[#This Row],[Year]],0),"")</f>
        <v>0</v>
      </c>
    </row>
    <row r="4742" spans="1:5">
      <c r="A4742" s="18">
        <v>5740</v>
      </c>
      <c r="D4742" s="113">
        <f>IF(Table10[[#This Row],[Current Age]]&gt;19,"Men's",IF(E4742&gt;15,"U19",IF(E4742&gt;13,"U15",IF(E4742&gt;11,"U13",IF(E4742&gt;0,"U11",0)))))</f>
        <v>0</v>
      </c>
      <c r="E4742" s="113">
        <f>IFERROR(IF(Table10[[#This Row],[Year]]&gt;0,$E$1-Table10[[#This Row],[Year]],0),"")</f>
        <v>0</v>
      </c>
    </row>
    <row r="4743" spans="1:5">
      <c r="A4743" s="18">
        <v>5741</v>
      </c>
      <c r="D4743" s="113">
        <f>IF(Table10[[#This Row],[Current Age]]&gt;19,"Men's",IF(E4743&gt;15,"U19",IF(E4743&gt;13,"U15",IF(E4743&gt;11,"U13",IF(E4743&gt;0,"U11",0)))))</f>
        <v>0</v>
      </c>
      <c r="E4743" s="113">
        <f>IFERROR(IF(Table10[[#This Row],[Year]]&gt;0,$E$1-Table10[[#This Row],[Year]],0),"")</f>
        <v>0</v>
      </c>
    </row>
    <row r="4744" spans="1:5">
      <c r="A4744" s="18">
        <v>5742</v>
      </c>
      <c r="D4744" s="113">
        <f>IF(Table10[[#This Row],[Current Age]]&gt;19,"Men's",IF(E4744&gt;15,"U19",IF(E4744&gt;13,"U15",IF(E4744&gt;11,"U13",IF(E4744&gt;0,"U11",0)))))</f>
        <v>0</v>
      </c>
      <c r="E4744" s="113">
        <f>IFERROR(IF(Table10[[#This Row],[Year]]&gt;0,$E$1-Table10[[#This Row],[Year]],0),"")</f>
        <v>0</v>
      </c>
    </row>
    <row r="4745" spans="1:5">
      <c r="A4745" s="18">
        <v>5743</v>
      </c>
      <c r="D4745" s="113">
        <f>IF(Table10[[#This Row],[Current Age]]&gt;19,"Men's",IF(E4745&gt;15,"U19",IF(E4745&gt;13,"U15",IF(E4745&gt;11,"U13",IF(E4745&gt;0,"U11",0)))))</f>
        <v>0</v>
      </c>
      <c r="E4745" s="113">
        <f>IFERROR(IF(Table10[[#This Row],[Year]]&gt;0,$E$1-Table10[[#This Row],[Year]],0),"")</f>
        <v>0</v>
      </c>
    </row>
    <row r="4746" spans="1:5">
      <c r="A4746" s="18">
        <v>5744</v>
      </c>
      <c r="D4746" s="113">
        <f>IF(Table10[[#This Row],[Current Age]]&gt;19,"Men's",IF(E4746&gt;15,"U19",IF(E4746&gt;13,"U15",IF(E4746&gt;11,"U13",IF(E4746&gt;0,"U11",0)))))</f>
        <v>0</v>
      </c>
      <c r="E4746" s="113">
        <f>IFERROR(IF(Table10[[#This Row],[Year]]&gt;0,$E$1-Table10[[#This Row],[Year]],0),"")</f>
        <v>0</v>
      </c>
    </row>
    <row r="4747" spans="1:5">
      <c r="A4747" s="18">
        <v>5745</v>
      </c>
      <c r="D4747" s="113">
        <f>IF(Table10[[#This Row],[Current Age]]&gt;19,"Men's",IF(E4747&gt;15,"U19",IF(E4747&gt;13,"U15",IF(E4747&gt;11,"U13",IF(E4747&gt;0,"U11",0)))))</f>
        <v>0</v>
      </c>
      <c r="E4747" s="113">
        <f>IFERROR(IF(Table10[[#This Row],[Year]]&gt;0,$E$1-Table10[[#This Row],[Year]],0),"")</f>
        <v>0</v>
      </c>
    </row>
    <row r="4748" spans="1:5">
      <c r="A4748" s="18">
        <v>5746</v>
      </c>
      <c r="D4748" s="113">
        <f>IF(Table10[[#This Row],[Current Age]]&gt;19,"Men's",IF(E4748&gt;15,"U19",IF(E4748&gt;13,"U15",IF(E4748&gt;11,"U13",IF(E4748&gt;0,"U11",0)))))</f>
        <v>0</v>
      </c>
      <c r="E4748" s="113">
        <f>IFERROR(IF(Table10[[#This Row],[Year]]&gt;0,$E$1-Table10[[#This Row],[Year]],0),"")</f>
        <v>0</v>
      </c>
    </row>
    <row r="4749" spans="1:5">
      <c r="A4749" s="18">
        <v>5747</v>
      </c>
      <c r="D4749" s="113">
        <f>IF(Table10[[#This Row],[Current Age]]&gt;19,"Men's",IF(E4749&gt;15,"U19",IF(E4749&gt;13,"U15",IF(E4749&gt;11,"U13",IF(E4749&gt;0,"U11",0)))))</f>
        <v>0</v>
      </c>
      <c r="E4749" s="113">
        <f>IFERROR(IF(Table10[[#This Row],[Year]]&gt;0,$E$1-Table10[[#This Row],[Year]],0),"")</f>
        <v>0</v>
      </c>
    </row>
    <row r="4750" spans="1:5">
      <c r="A4750" s="18">
        <v>5748</v>
      </c>
      <c r="D4750" s="113">
        <f>IF(Table10[[#This Row],[Current Age]]&gt;19,"Men's",IF(E4750&gt;15,"U19",IF(E4750&gt;13,"U15",IF(E4750&gt;11,"U13",IF(E4750&gt;0,"U11",0)))))</f>
        <v>0</v>
      </c>
      <c r="E4750" s="113">
        <f>IFERROR(IF(Table10[[#This Row],[Year]]&gt;0,$E$1-Table10[[#This Row],[Year]],0),"")</f>
        <v>0</v>
      </c>
    </row>
    <row r="4751" spans="1:5">
      <c r="A4751" s="18">
        <v>5749</v>
      </c>
      <c r="D4751" s="113">
        <f>IF(Table10[[#This Row],[Current Age]]&gt;19,"Men's",IF(E4751&gt;15,"U19",IF(E4751&gt;13,"U15",IF(E4751&gt;11,"U13",IF(E4751&gt;0,"U11",0)))))</f>
        <v>0</v>
      </c>
      <c r="E4751" s="113">
        <f>IFERROR(IF(Table10[[#This Row],[Year]]&gt;0,$E$1-Table10[[#This Row],[Year]],0),"")</f>
        <v>0</v>
      </c>
    </row>
    <row r="4752" spans="1:5">
      <c r="A4752" s="18">
        <v>5750</v>
      </c>
      <c r="D4752" s="113">
        <f>IF(Table10[[#This Row],[Current Age]]&gt;19,"Men's",IF(E4752&gt;15,"U19",IF(E4752&gt;13,"U15",IF(E4752&gt;11,"U13",IF(E4752&gt;0,"U11",0)))))</f>
        <v>0</v>
      </c>
      <c r="E4752" s="113">
        <f>IFERROR(IF(Table10[[#This Row],[Year]]&gt;0,$E$1-Table10[[#This Row],[Year]],0),"")</f>
        <v>0</v>
      </c>
    </row>
    <row r="4753" spans="1:5">
      <c r="A4753" s="18">
        <v>5751</v>
      </c>
      <c r="D4753" s="113">
        <f>IF(Table10[[#This Row],[Current Age]]&gt;19,"Men's",IF(E4753&gt;15,"U19",IF(E4753&gt;13,"U15",IF(E4753&gt;11,"U13",IF(E4753&gt;0,"U11",0)))))</f>
        <v>0</v>
      </c>
      <c r="E4753" s="113">
        <f>IFERROR(IF(Table10[[#This Row],[Year]]&gt;0,$E$1-Table10[[#This Row],[Year]],0),"")</f>
        <v>0</v>
      </c>
    </row>
    <row r="4754" spans="1:5">
      <c r="A4754" s="18">
        <v>5752</v>
      </c>
      <c r="D4754" s="113">
        <f>IF(Table10[[#This Row],[Current Age]]&gt;19,"Men's",IF(E4754&gt;15,"U19",IF(E4754&gt;13,"U15",IF(E4754&gt;11,"U13",IF(E4754&gt;0,"U11",0)))))</f>
        <v>0</v>
      </c>
      <c r="E4754" s="113">
        <f>IFERROR(IF(Table10[[#This Row],[Year]]&gt;0,$E$1-Table10[[#This Row],[Year]],0),"")</f>
        <v>0</v>
      </c>
    </row>
    <row r="4755" spans="1:5">
      <c r="A4755" s="18">
        <v>5753</v>
      </c>
      <c r="D4755" s="113">
        <f>IF(Table10[[#This Row],[Current Age]]&gt;19,"Men's",IF(E4755&gt;15,"U19",IF(E4755&gt;13,"U15",IF(E4755&gt;11,"U13",IF(E4755&gt;0,"U11",0)))))</f>
        <v>0</v>
      </c>
      <c r="E4755" s="113">
        <f>IFERROR(IF(Table10[[#This Row],[Year]]&gt;0,$E$1-Table10[[#This Row],[Year]],0),"")</f>
        <v>0</v>
      </c>
    </row>
    <row r="4756" spans="1:5">
      <c r="A4756" s="18">
        <v>5754</v>
      </c>
      <c r="D4756" s="113">
        <f>IF(Table10[[#This Row],[Current Age]]&gt;19,"Men's",IF(E4756&gt;15,"U19",IF(E4756&gt;13,"U15",IF(E4756&gt;11,"U13",IF(E4756&gt;0,"U11",0)))))</f>
        <v>0</v>
      </c>
      <c r="E4756" s="113">
        <f>IFERROR(IF(Table10[[#This Row],[Year]]&gt;0,$E$1-Table10[[#This Row],[Year]],0),"")</f>
        <v>0</v>
      </c>
    </row>
    <row r="4757" spans="1:5">
      <c r="A4757" s="18">
        <v>5755</v>
      </c>
      <c r="D4757" s="113">
        <f>IF(Table10[[#This Row],[Current Age]]&gt;19,"Men's",IF(E4757&gt;15,"U19",IF(E4757&gt;13,"U15",IF(E4757&gt;11,"U13",IF(E4757&gt;0,"U11",0)))))</f>
        <v>0</v>
      </c>
      <c r="E4757" s="113">
        <f>IFERROR(IF(Table10[[#This Row],[Year]]&gt;0,$E$1-Table10[[#This Row],[Year]],0),"")</f>
        <v>0</v>
      </c>
    </row>
    <row r="4758" spans="1:5">
      <c r="A4758" s="18">
        <v>5756</v>
      </c>
      <c r="D4758" s="113">
        <f>IF(Table10[[#This Row],[Current Age]]&gt;19,"Men's",IF(E4758&gt;15,"U19",IF(E4758&gt;13,"U15",IF(E4758&gt;11,"U13",IF(E4758&gt;0,"U11",0)))))</f>
        <v>0</v>
      </c>
      <c r="E4758" s="113">
        <f>IFERROR(IF(Table10[[#This Row],[Year]]&gt;0,$E$1-Table10[[#This Row],[Year]],0),"")</f>
        <v>0</v>
      </c>
    </row>
    <row r="4759" spans="1:5">
      <c r="A4759" s="18">
        <v>5757</v>
      </c>
      <c r="D4759" s="113">
        <f>IF(Table10[[#This Row],[Current Age]]&gt;19,"Men's",IF(E4759&gt;15,"U19",IF(E4759&gt;13,"U15",IF(E4759&gt;11,"U13",IF(E4759&gt;0,"U11",0)))))</f>
        <v>0</v>
      </c>
      <c r="E4759" s="113">
        <f>IFERROR(IF(Table10[[#This Row],[Year]]&gt;0,$E$1-Table10[[#This Row],[Year]],0),"")</f>
        <v>0</v>
      </c>
    </row>
    <row r="4760" spans="1:5">
      <c r="A4760" s="18">
        <v>5758</v>
      </c>
      <c r="D4760" s="113">
        <f>IF(Table10[[#This Row],[Current Age]]&gt;19,"Men's",IF(E4760&gt;15,"U19",IF(E4760&gt;13,"U15",IF(E4760&gt;11,"U13",IF(E4760&gt;0,"U11",0)))))</f>
        <v>0</v>
      </c>
      <c r="E4760" s="113">
        <f>IFERROR(IF(Table10[[#This Row],[Year]]&gt;0,$E$1-Table10[[#This Row],[Year]],0),"")</f>
        <v>0</v>
      </c>
    </row>
    <row r="4761" spans="1:5">
      <c r="A4761" s="18">
        <v>5759</v>
      </c>
      <c r="D4761" s="113">
        <f>IF(Table10[[#This Row],[Current Age]]&gt;19,"Men's",IF(E4761&gt;15,"U19",IF(E4761&gt;13,"U15",IF(E4761&gt;11,"U13",IF(E4761&gt;0,"U11",0)))))</f>
        <v>0</v>
      </c>
      <c r="E4761" s="113">
        <f>IFERROR(IF(Table10[[#This Row],[Year]]&gt;0,$E$1-Table10[[#This Row],[Year]],0),"")</f>
        <v>0</v>
      </c>
    </row>
    <row r="4762" spans="1:5">
      <c r="A4762" s="18">
        <v>5760</v>
      </c>
      <c r="D4762" s="113">
        <f>IF(Table10[[#This Row],[Current Age]]&gt;19,"Men's",IF(E4762&gt;15,"U19",IF(E4762&gt;13,"U15",IF(E4762&gt;11,"U13",IF(E4762&gt;0,"U11",0)))))</f>
        <v>0</v>
      </c>
      <c r="E4762" s="113">
        <f>IFERROR(IF(Table10[[#This Row],[Year]]&gt;0,$E$1-Table10[[#This Row],[Year]],0),"")</f>
        <v>0</v>
      </c>
    </row>
    <row r="4763" spans="1:5">
      <c r="A4763" s="18">
        <v>5761</v>
      </c>
      <c r="D4763" s="113">
        <f>IF(Table10[[#This Row],[Current Age]]&gt;19,"Men's",IF(E4763&gt;15,"U19",IF(E4763&gt;13,"U15",IF(E4763&gt;11,"U13",IF(E4763&gt;0,"U11",0)))))</f>
        <v>0</v>
      </c>
      <c r="E4763" s="113">
        <f>IFERROR(IF(Table10[[#This Row],[Year]]&gt;0,$E$1-Table10[[#This Row],[Year]],0),"")</f>
        <v>0</v>
      </c>
    </row>
    <row r="4764" spans="1:5">
      <c r="A4764" s="18">
        <v>5762</v>
      </c>
      <c r="D4764" s="113">
        <f>IF(Table10[[#This Row],[Current Age]]&gt;19,"Men's",IF(E4764&gt;15,"U19",IF(E4764&gt;13,"U15",IF(E4764&gt;11,"U13",IF(E4764&gt;0,"U11",0)))))</f>
        <v>0</v>
      </c>
      <c r="E4764" s="113">
        <f>IFERROR(IF(Table10[[#This Row],[Year]]&gt;0,$E$1-Table10[[#This Row],[Year]],0),"")</f>
        <v>0</v>
      </c>
    </row>
    <row r="4765" spans="1:5">
      <c r="A4765" s="18">
        <v>5763</v>
      </c>
      <c r="D4765" s="113">
        <f>IF(Table10[[#This Row],[Current Age]]&gt;19,"Men's",IF(E4765&gt;15,"U19",IF(E4765&gt;13,"U15",IF(E4765&gt;11,"U13",IF(E4765&gt;0,"U11",0)))))</f>
        <v>0</v>
      </c>
      <c r="E4765" s="113">
        <f>IFERROR(IF(Table10[[#This Row],[Year]]&gt;0,$E$1-Table10[[#This Row],[Year]],0),"")</f>
        <v>0</v>
      </c>
    </row>
    <row r="4766" spans="1:5">
      <c r="A4766" s="18">
        <v>5764</v>
      </c>
      <c r="D4766" s="113">
        <f>IF(Table10[[#This Row],[Current Age]]&gt;19,"Men's",IF(E4766&gt;15,"U19",IF(E4766&gt;13,"U15",IF(E4766&gt;11,"U13",IF(E4766&gt;0,"U11",0)))))</f>
        <v>0</v>
      </c>
      <c r="E4766" s="113">
        <f>IFERROR(IF(Table10[[#This Row],[Year]]&gt;0,$E$1-Table10[[#This Row],[Year]],0),"")</f>
        <v>0</v>
      </c>
    </row>
    <row r="4767" spans="1:5">
      <c r="A4767" s="18">
        <v>5765</v>
      </c>
      <c r="D4767" s="113">
        <f>IF(Table10[[#This Row],[Current Age]]&gt;19,"Men's",IF(E4767&gt;15,"U19",IF(E4767&gt;13,"U15",IF(E4767&gt;11,"U13",IF(E4767&gt;0,"U11",0)))))</f>
        <v>0</v>
      </c>
      <c r="E4767" s="113">
        <f>IFERROR(IF(Table10[[#This Row],[Year]]&gt;0,$E$1-Table10[[#This Row],[Year]],0),"")</f>
        <v>0</v>
      </c>
    </row>
    <row r="4768" spans="1:5">
      <c r="A4768" s="18">
        <v>5766</v>
      </c>
      <c r="D4768" s="113">
        <f>IF(Table10[[#This Row],[Current Age]]&gt;19,"Men's",IF(E4768&gt;15,"U19",IF(E4768&gt;13,"U15",IF(E4768&gt;11,"U13",IF(E4768&gt;0,"U11",0)))))</f>
        <v>0</v>
      </c>
      <c r="E4768" s="113">
        <f>IFERROR(IF(Table10[[#This Row],[Year]]&gt;0,$E$1-Table10[[#This Row],[Year]],0),"")</f>
        <v>0</v>
      </c>
    </row>
    <row r="4769" spans="1:5">
      <c r="A4769" s="18">
        <v>5767</v>
      </c>
      <c r="D4769" s="113">
        <f>IF(Table10[[#This Row],[Current Age]]&gt;19,"Men's",IF(E4769&gt;15,"U19",IF(E4769&gt;13,"U15",IF(E4769&gt;11,"U13",IF(E4769&gt;0,"U11",0)))))</f>
        <v>0</v>
      </c>
      <c r="E4769" s="113">
        <f>IFERROR(IF(Table10[[#This Row],[Year]]&gt;0,$E$1-Table10[[#This Row],[Year]],0),"")</f>
        <v>0</v>
      </c>
    </row>
    <row r="4770" spans="1:5">
      <c r="A4770" s="18">
        <v>5768</v>
      </c>
      <c r="D4770" s="113">
        <f>IF(Table10[[#This Row],[Current Age]]&gt;19,"Men's",IF(E4770&gt;15,"U19",IF(E4770&gt;13,"U15",IF(E4770&gt;11,"U13",IF(E4770&gt;0,"U11",0)))))</f>
        <v>0</v>
      </c>
      <c r="E4770" s="113">
        <f>IFERROR(IF(Table10[[#This Row],[Year]]&gt;0,$E$1-Table10[[#This Row],[Year]],0),"")</f>
        <v>0</v>
      </c>
    </row>
    <row r="4771" spans="1:5">
      <c r="A4771" s="18">
        <v>5769</v>
      </c>
      <c r="D4771" s="113">
        <f>IF(Table10[[#This Row],[Current Age]]&gt;19,"Men's",IF(E4771&gt;15,"U19",IF(E4771&gt;13,"U15",IF(E4771&gt;11,"U13",IF(E4771&gt;0,"U11",0)))))</f>
        <v>0</v>
      </c>
      <c r="E4771" s="113">
        <f>IFERROR(IF(Table10[[#This Row],[Year]]&gt;0,$E$1-Table10[[#This Row],[Year]],0),"")</f>
        <v>0</v>
      </c>
    </row>
    <row r="4772" spans="1:5">
      <c r="A4772" s="18">
        <v>5770</v>
      </c>
      <c r="D4772" s="113">
        <f>IF(Table10[[#This Row],[Current Age]]&gt;19,"Men's",IF(E4772&gt;15,"U19",IF(E4772&gt;13,"U15",IF(E4772&gt;11,"U13",IF(E4772&gt;0,"U11",0)))))</f>
        <v>0</v>
      </c>
      <c r="E4772" s="113">
        <f>IFERROR(IF(Table10[[#This Row],[Year]]&gt;0,$E$1-Table10[[#This Row],[Year]],0),"")</f>
        <v>0</v>
      </c>
    </row>
    <row r="4773" spans="1:5">
      <c r="A4773" s="18">
        <v>5771</v>
      </c>
      <c r="D4773" s="113">
        <f>IF(Table10[[#This Row],[Current Age]]&gt;19,"Men's",IF(E4773&gt;15,"U19",IF(E4773&gt;13,"U15",IF(E4773&gt;11,"U13",IF(E4773&gt;0,"U11",0)))))</f>
        <v>0</v>
      </c>
      <c r="E4773" s="113">
        <f>IFERROR(IF(Table10[[#This Row],[Year]]&gt;0,$E$1-Table10[[#This Row],[Year]],0),"")</f>
        <v>0</v>
      </c>
    </row>
    <row r="4774" spans="1:5">
      <c r="A4774" s="18">
        <v>5772</v>
      </c>
      <c r="D4774" s="113">
        <f>IF(Table10[[#This Row],[Current Age]]&gt;19,"Men's",IF(E4774&gt;15,"U19",IF(E4774&gt;13,"U15",IF(E4774&gt;11,"U13",IF(E4774&gt;0,"U11",0)))))</f>
        <v>0</v>
      </c>
      <c r="E4774" s="113">
        <f>IFERROR(IF(Table10[[#This Row],[Year]]&gt;0,$E$1-Table10[[#This Row],[Year]],0),"")</f>
        <v>0</v>
      </c>
    </row>
    <row r="4775" spans="1:5">
      <c r="A4775" s="18">
        <v>5773</v>
      </c>
      <c r="D4775" s="113">
        <f>IF(Table10[[#This Row],[Current Age]]&gt;19,"Men's",IF(E4775&gt;15,"U19",IF(E4775&gt;13,"U15",IF(E4775&gt;11,"U13",IF(E4775&gt;0,"U11",0)))))</f>
        <v>0</v>
      </c>
      <c r="E4775" s="113">
        <f>IFERROR(IF(Table10[[#This Row],[Year]]&gt;0,$E$1-Table10[[#This Row],[Year]],0),"")</f>
        <v>0</v>
      </c>
    </row>
    <row r="4776" spans="1:5">
      <c r="A4776" s="18">
        <v>5774</v>
      </c>
      <c r="D4776" s="113">
        <f>IF(Table10[[#This Row],[Current Age]]&gt;19,"Men's",IF(E4776&gt;15,"U19",IF(E4776&gt;13,"U15",IF(E4776&gt;11,"U13",IF(E4776&gt;0,"U11",0)))))</f>
        <v>0</v>
      </c>
      <c r="E4776" s="113">
        <f>IFERROR(IF(Table10[[#This Row],[Year]]&gt;0,$E$1-Table10[[#This Row],[Year]],0),"")</f>
        <v>0</v>
      </c>
    </row>
    <row r="4777" spans="1:5">
      <c r="A4777" s="18">
        <v>5775</v>
      </c>
      <c r="D4777" s="113">
        <f>IF(Table10[[#This Row],[Current Age]]&gt;19,"Men's",IF(E4777&gt;15,"U19",IF(E4777&gt;13,"U15",IF(E4777&gt;11,"U13",IF(E4777&gt;0,"U11",0)))))</f>
        <v>0</v>
      </c>
      <c r="E4777" s="113">
        <f>IFERROR(IF(Table10[[#This Row],[Year]]&gt;0,$E$1-Table10[[#This Row],[Year]],0),"")</f>
        <v>0</v>
      </c>
    </row>
    <row r="4778" spans="1:5">
      <c r="A4778" s="18">
        <v>5776</v>
      </c>
      <c r="D4778" s="113">
        <f>IF(Table10[[#This Row],[Current Age]]&gt;19,"Men's",IF(E4778&gt;15,"U19",IF(E4778&gt;13,"U15",IF(E4778&gt;11,"U13",IF(E4778&gt;0,"U11",0)))))</f>
        <v>0</v>
      </c>
      <c r="E4778" s="113">
        <f>IFERROR(IF(Table10[[#This Row],[Year]]&gt;0,$E$1-Table10[[#This Row],[Year]],0),"")</f>
        <v>0</v>
      </c>
    </row>
    <row r="4779" spans="1:5">
      <c r="A4779" s="18">
        <v>5777</v>
      </c>
      <c r="D4779" s="113">
        <f>IF(Table10[[#This Row],[Current Age]]&gt;19,"Men's",IF(E4779&gt;15,"U19",IF(E4779&gt;13,"U15",IF(E4779&gt;11,"U13",IF(E4779&gt;0,"U11",0)))))</f>
        <v>0</v>
      </c>
      <c r="E4779" s="113">
        <f>IFERROR(IF(Table10[[#This Row],[Year]]&gt;0,$E$1-Table10[[#This Row],[Year]],0),"")</f>
        <v>0</v>
      </c>
    </row>
    <row r="4780" spans="1:5">
      <c r="A4780" s="18">
        <v>5778</v>
      </c>
      <c r="D4780" s="113">
        <f>IF(Table10[[#This Row],[Current Age]]&gt;19,"Men's",IF(E4780&gt;15,"U19",IF(E4780&gt;13,"U15",IF(E4780&gt;11,"U13",IF(E4780&gt;0,"U11",0)))))</f>
        <v>0</v>
      </c>
      <c r="E4780" s="113">
        <f>IFERROR(IF(Table10[[#This Row],[Year]]&gt;0,$E$1-Table10[[#This Row],[Year]],0),"")</f>
        <v>0</v>
      </c>
    </row>
    <row r="4781" spans="1:5">
      <c r="A4781" s="18">
        <v>5779</v>
      </c>
      <c r="D4781" s="113">
        <f>IF(Table10[[#This Row],[Current Age]]&gt;19,"Men's",IF(E4781&gt;15,"U19",IF(E4781&gt;13,"U15",IF(E4781&gt;11,"U13",IF(E4781&gt;0,"U11",0)))))</f>
        <v>0</v>
      </c>
      <c r="E4781" s="113">
        <f>IFERROR(IF(Table10[[#This Row],[Year]]&gt;0,$E$1-Table10[[#This Row],[Year]],0),"")</f>
        <v>0</v>
      </c>
    </row>
    <row r="4782" spans="1:5">
      <c r="A4782" s="18">
        <v>5780</v>
      </c>
      <c r="D4782" s="113">
        <f>IF(Table10[[#This Row],[Current Age]]&gt;19,"Men's",IF(E4782&gt;15,"U19",IF(E4782&gt;13,"U15",IF(E4782&gt;11,"U13",IF(E4782&gt;0,"U11",0)))))</f>
        <v>0</v>
      </c>
      <c r="E4782" s="113">
        <f>IFERROR(IF(Table10[[#This Row],[Year]]&gt;0,$E$1-Table10[[#This Row],[Year]],0),"")</f>
        <v>0</v>
      </c>
    </row>
    <row r="4783" spans="1:5">
      <c r="A4783" s="18">
        <v>5781</v>
      </c>
      <c r="D4783" s="113">
        <f>IF(Table10[[#This Row],[Current Age]]&gt;19,"Men's",IF(E4783&gt;15,"U19",IF(E4783&gt;13,"U15",IF(E4783&gt;11,"U13",IF(E4783&gt;0,"U11",0)))))</f>
        <v>0</v>
      </c>
      <c r="E4783" s="113">
        <f>IFERROR(IF(Table10[[#This Row],[Year]]&gt;0,$E$1-Table10[[#This Row],[Year]],0),"")</f>
        <v>0</v>
      </c>
    </row>
    <row r="4784" spans="1:5">
      <c r="A4784" s="18">
        <v>5782</v>
      </c>
      <c r="D4784" s="113">
        <f>IF(Table10[[#This Row],[Current Age]]&gt;19,"Men's",IF(E4784&gt;15,"U19",IF(E4784&gt;13,"U15",IF(E4784&gt;11,"U13",IF(E4784&gt;0,"U11",0)))))</f>
        <v>0</v>
      </c>
      <c r="E4784" s="113">
        <f>IFERROR(IF(Table10[[#This Row],[Year]]&gt;0,$E$1-Table10[[#This Row],[Year]],0),"")</f>
        <v>0</v>
      </c>
    </row>
    <row r="4785" spans="1:5">
      <c r="A4785" s="18">
        <v>5783</v>
      </c>
      <c r="D4785" s="113">
        <f>IF(Table10[[#This Row],[Current Age]]&gt;19,"Men's",IF(E4785&gt;15,"U19",IF(E4785&gt;13,"U15",IF(E4785&gt;11,"U13",IF(E4785&gt;0,"U11",0)))))</f>
        <v>0</v>
      </c>
      <c r="E4785" s="113">
        <f>IFERROR(IF(Table10[[#This Row],[Year]]&gt;0,$E$1-Table10[[#This Row],[Year]],0),"")</f>
        <v>0</v>
      </c>
    </row>
    <row r="4786" spans="1:5">
      <c r="A4786" s="18">
        <v>5784</v>
      </c>
      <c r="D4786" s="113">
        <f>IF(Table10[[#This Row],[Current Age]]&gt;19,"Men's",IF(E4786&gt;15,"U19",IF(E4786&gt;13,"U15",IF(E4786&gt;11,"U13",IF(E4786&gt;0,"U11",0)))))</f>
        <v>0</v>
      </c>
      <c r="E4786" s="113">
        <f>IFERROR(IF(Table10[[#This Row],[Year]]&gt;0,$E$1-Table10[[#This Row],[Year]],0),"")</f>
        <v>0</v>
      </c>
    </row>
    <row r="4787" spans="1:5">
      <c r="A4787" s="18">
        <v>5785</v>
      </c>
      <c r="D4787" s="113">
        <f>IF(Table10[[#This Row],[Current Age]]&gt;19,"Men's",IF(E4787&gt;15,"U19",IF(E4787&gt;13,"U15",IF(E4787&gt;11,"U13",IF(E4787&gt;0,"U11",0)))))</f>
        <v>0</v>
      </c>
      <c r="E4787" s="113">
        <f>IFERROR(IF(Table10[[#This Row],[Year]]&gt;0,$E$1-Table10[[#This Row],[Year]],0),"")</f>
        <v>0</v>
      </c>
    </row>
    <row r="4788" spans="1:5">
      <c r="A4788" s="18">
        <v>5786</v>
      </c>
      <c r="D4788" s="113">
        <f>IF(Table10[[#This Row],[Current Age]]&gt;19,"Men's",IF(E4788&gt;15,"U19",IF(E4788&gt;13,"U15",IF(E4788&gt;11,"U13",IF(E4788&gt;0,"U11",0)))))</f>
        <v>0</v>
      </c>
      <c r="E4788" s="113">
        <f>IFERROR(IF(Table10[[#This Row],[Year]]&gt;0,$E$1-Table10[[#This Row],[Year]],0),"")</f>
        <v>0</v>
      </c>
    </row>
    <row r="4789" spans="1:5">
      <c r="A4789" s="18">
        <v>5787</v>
      </c>
      <c r="D4789" s="113">
        <f>IF(Table10[[#This Row],[Current Age]]&gt;19,"Men's",IF(E4789&gt;15,"U19",IF(E4789&gt;13,"U15",IF(E4789&gt;11,"U13",IF(E4789&gt;0,"U11",0)))))</f>
        <v>0</v>
      </c>
      <c r="E4789" s="113">
        <f>IFERROR(IF(Table10[[#This Row],[Year]]&gt;0,$E$1-Table10[[#This Row],[Year]],0),"")</f>
        <v>0</v>
      </c>
    </row>
    <row r="4790" spans="1:5">
      <c r="A4790" s="18">
        <v>5788</v>
      </c>
      <c r="D4790" s="113">
        <f>IF(Table10[[#This Row],[Current Age]]&gt;19,"Men's",IF(E4790&gt;15,"U19",IF(E4790&gt;13,"U15",IF(E4790&gt;11,"U13",IF(E4790&gt;0,"U11",0)))))</f>
        <v>0</v>
      </c>
      <c r="E4790" s="113">
        <f>IFERROR(IF(Table10[[#This Row],[Year]]&gt;0,$E$1-Table10[[#This Row],[Year]],0),"")</f>
        <v>0</v>
      </c>
    </row>
    <row r="4791" spans="1:5">
      <c r="A4791" s="18">
        <v>5789</v>
      </c>
      <c r="D4791" s="113">
        <f>IF(Table10[[#This Row],[Current Age]]&gt;19,"Men's",IF(E4791&gt;15,"U19",IF(E4791&gt;13,"U15",IF(E4791&gt;11,"U13",IF(E4791&gt;0,"U11",0)))))</f>
        <v>0</v>
      </c>
      <c r="E4791" s="113">
        <f>IFERROR(IF(Table10[[#This Row],[Year]]&gt;0,$E$1-Table10[[#This Row],[Year]],0),"")</f>
        <v>0</v>
      </c>
    </row>
    <row r="4792" spans="1:5">
      <c r="A4792" s="18">
        <v>5790</v>
      </c>
      <c r="D4792" s="113">
        <f>IF(Table10[[#This Row],[Current Age]]&gt;19,"Men's",IF(E4792&gt;15,"U19",IF(E4792&gt;13,"U15",IF(E4792&gt;11,"U13",IF(E4792&gt;0,"U11",0)))))</f>
        <v>0</v>
      </c>
      <c r="E4792" s="113">
        <f>IFERROR(IF(Table10[[#This Row],[Year]]&gt;0,$E$1-Table10[[#This Row],[Year]],0),"")</f>
        <v>0</v>
      </c>
    </row>
    <row r="4793" spans="1:5">
      <c r="A4793" s="18">
        <v>5791</v>
      </c>
      <c r="D4793" s="113">
        <f>IF(Table10[[#This Row],[Current Age]]&gt;19,"Men's",IF(E4793&gt;15,"U19",IF(E4793&gt;13,"U15",IF(E4793&gt;11,"U13",IF(E4793&gt;0,"U11",0)))))</f>
        <v>0</v>
      </c>
      <c r="E4793" s="113">
        <f>IFERROR(IF(Table10[[#This Row],[Year]]&gt;0,$E$1-Table10[[#This Row],[Year]],0),"")</f>
        <v>0</v>
      </c>
    </row>
    <row r="4794" spans="1:5">
      <c r="A4794" s="18">
        <v>5792</v>
      </c>
      <c r="D4794" s="113">
        <f>IF(Table10[[#This Row],[Current Age]]&gt;19,"Men's",IF(E4794&gt;15,"U19",IF(E4794&gt;13,"U15",IF(E4794&gt;11,"U13",IF(E4794&gt;0,"U11",0)))))</f>
        <v>0</v>
      </c>
      <c r="E4794" s="113">
        <f>IFERROR(IF(Table10[[#This Row],[Year]]&gt;0,$E$1-Table10[[#This Row],[Year]],0),"")</f>
        <v>0</v>
      </c>
    </row>
    <row r="4795" spans="1:5">
      <c r="A4795" s="18">
        <v>5793</v>
      </c>
      <c r="D4795" s="113">
        <f>IF(Table10[[#This Row],[Current Age]]&gt;19,"Men's",IF(E4795&gt;15,"U19",IF(E4795&gt;13,"U15",IF(E4795&gt;11,"U13",IF(E4795&gt;0,"U11",0)))))</f>
        <v>0</v>
      </c>
      <c r="E4795" s="113">
        <f>IFERROR(IF(Table10[[#This Row],[Year]]&gt;0,$E$1-Table10[[#This Row],[Year]],0),"")</f>
        <v>0</v>
      </c>
    </row>
    <row r="4796" spans="1:5">
      <c r="A4796" s="18">
        <v>5794</v>
      </c>
      <c r="D4796" s="113">
        <f>IF(Table10[[#This Row],[Current Age]]&gt;19,"Men's",IF(E4796&gt;15,"U19",IF(E4796&gt;13,"U15",IF(E4796&gt;11,"U13",IF(E4796&gt;0,"U11",0)))))</f>
        <v>0</v>
      </c>
      <c r="E4796" s="113">
        <f>IFERROR(IF(Table10[[#This Row],[Year]]&gt;0,$E$1-Table10[[#This Row],[Year]],0),"")</f>
        <v>0</v>
      </c>
    </row>
    <row r="4797" spans="1:5">
      <c r="A4797" s="18">
        <v>5795</v>
      </c>
      <c r="D4797" s="113">
        <f>IF(Table10[[#This Row],[Current Age]]&gt;19,"Men's",IF(E4797&gt;15,"U19",IF(E4797&gt;13,"U15",IF(E4797&gt;11,"U13",IF(E4797&gt;0,"U11",0)))))</f>
        <v>0</v>
      </c>
      <c r="E4797" s="113">
        <f>IFERROR(IF(Table10[[#This Row],[Year]]&gt;0,$E$1-Table10[[#This Row],[Year]],0),"")</f>
        <v>0</v>
      </c>
    </row>
    <row r="4798" spans="1:5">
      <c r="A4798" s="18">
        <v>5796</v>
      </c>
      <c r="D4798" s="113">
        <f>IF(Table10[[#This Row],[Current Age]]&gt;19,"Men's",IF(E4798&gt;15,"U19",IF(E4798&gt;13,"U15",IF(E4798&gt;11,"U13",IF(E4798&gt;0,"U11",0)))))</f>
        <v>0</v>
      </c>
      <c r="E4798" s="113">
        <f>IFERROR(IF(Table10[[#This Row],[Year]]&gt;0,$E$1-Table10[[#This Row],[Year]],0),"")</f>
        <v>0</v>
      </c>
    </row>
    <row r="4799" spans="1:5">
      <c r="A4799" s="18">
        <v>5797</v>
      </c>
      <c r="D4799" s="113">
        <f>IF(Table10[[#This Row],[Current Age]]&gt;19,"Men's",IF(E4799&gt;15,"U19",IF(E4799&gt;13,"U15",IF(E4799&gt;11,"U13",IF(E4799&gt;0,"U11",0)))))</f>
        <v>0</v>
      </c>
      <c r="E4799" s="113">
        <f>IFERROR(IF(Table10[[#This Row],[Year]]&gt;0,$E$1-Table10[[#This Row],[Year]],0),"")</f>
        <v>0</v>
      </c>
    </row>
    <row r="4800" spans="1:5">
      <c r="A4800" s="18">
        <v>5798</v>
      </c>
      <c r="D4800" s="113">
        <f>IF(Table10[[#This Row],[Current Age]]&gt;19,"Men's",IF(E4800&gt;15,"U19",IF(E4800&gt;13,"U15",IF(E4800&gt;11,"U13",IF(E4800&gt;0,"U11",0)))))</f>
        <v>0</v>
      </c>
      <c r="E4800" s="113">
        <f>IFERROR(IF(Table10[[#This Row],[Year]]&gt;0,$E$1-Table10[[#This Row],[Year]],0),"")</f>
        <v>0</v>
      </c>
    </row>
    <row r="4801" spans="1:5">
      <c r="A4801" s="18">
        <v>5799</v>
      </c>
      <c r="D4801" s="113">
        <f>IF(Table10[[#This Row],[Current Age]]&gt;19,"Men's",IF(E4801&gt;15,"U19",IF(E4801&gt;13,"U15",IF(E4801&gt;11,"U13",IF(E4801&gt;0,"U11",0)))))</f>
        <v>0</v>
      </c>
      <c r="E4801" s="113">
        <f>IFERROR(IF(Table10[[#This Row],[Year]]&gt;0,$E$1-Table10[[#This Row],[Year]],0),"")</f>
        <v>0</v>
      </c>
    </row>
    <row r="4802" spans="1:5">
      <c r="A4802" s="18">
        <v>5800</v>
      </c>
      <c r="D4802" s="113">
        <f>IF(Table10[[#This Row],[Current Age]]&gt;19,"Men's",IF(E4802&gt;15,"U19",IF(E4802&gt;13,"U15",IF(E4802&gt;11,"U13",IF(E4802&gt;0,"U11",0)))))</f>
        <v>0</v>
      </c>
      <c r="E4802" s="113">
        <f>IFERROR(IF(Table10[[#This Row],[Year]]&gt;0,$E$1-Table10[[#This Row],[Year]],0),"")</f>
        <v>0</v>
      </c>
    </row>
    <row r="4803" spans="1:5">
      <c r="A4803" s="18">
        <v>5801</v>
      </c>
      <c r="D4803" s="113">
        <f>IF(Table10[[#This Row],[Current Age]]&gt;19,"Men's",IF(E4803&gt;15,"U19",IF(E4803&gt;13,"U15",IF(E4803&gt;11,"U13",IF(E4803&gt;0,"U11",0)))))</f>
        <v>0</v>
      </c>
      <c r="E4803" s="113">
        <f>IFERROR(IF(Table10[[#This Row],[Year]]&gt;0,$E$1-Table10[[#This Row],[Year]],0),"")</f>
        <v>0</v>
      </c>
    </row>
    <row r="4804" spans="1:5">
      <c r="A4804" s="18">
        <v>5802</v>
      </c>
      <c r="D4804" s="113">
        <f>IF(Table10[[#This Row],[Current Age]]&gt;19,"Men's",IF(E4804&gt;15,"U19",IF(E4804&gt;13,"U15",IF(E4804&gt;11,"U13",IF(E4804&gt;0,"U11",0)))))</f>
        <v>0</v>
      </c>
      <c r="E4804" s="113">
        <f>IFERROR(IF(Table10[[#This Row],[Year]]&gt;0,$E$1-Table10[[#This Row],[Year]],0),"")</f>
        <v>0</v>
      </c>
    </row>
    <row r="4805" spans="1:5">
      <c r="A4805" s="18">
        <v>5803</v>
      </c>
      <c r="D4805" s="113">
        <f>IF(Table10[[#This Row],[Current Age]]&gt;19,"Men's",IF(E4805&gt;15,"U19",IF(E4805&gt;13,"U15",IF(E4805&gt;11,"U13",IF(E4805&gt;0,"U11",0)))))</f>
        <v>0</v>
      </c>
      <c r="E4805" s="113">
        <f>IFERROR(IF(Table10[[#This Row],[Year]]&gt;0,$E$1-Table10[[#This Row],[Year]],0),"")</f>
        <v>0</v>
      </c>
    </row>
    <row r="4806" spans="1:5">
      <c r="A4806" s="18">
        <v>5804</v>
      </c>
      <c r="D4806" s="113">
        <f>IF(Table10[[#This Row],[Current Age]]&gt;19,"Men's",IF(E4806&gt;15,"U19",IF(E4806&gt;13,"U15",IF(E4806&gt;11,"U13",IF(E4806&gt;0,"U11",0)))))</f>
        <v>0</v>
      </c>
      <c r="E4806" s="113">
        <f>IFERROR(IF(Table10[[#This Row],[Year]]&gt;0,$E$1-Table10[[#This Row],[Year]],0),"")</f>
        <v>0</v>
      </c>
    </row>
    <row r="4807" spans="1:5">
      <c r="A4807" s="18">
        <v>5805</v>
      </c>
      <c r="D4807" s="113">
        <f>IF(Table10[[#This Row],[Current Age]]&gt;19,"Men's",IF(E4807&gt;15,"U19",IF(E4807&gt;13,"U15",IF(E4807&gt;11,"U13",IF(E4807&gt;0,"U11",0)))))</f>
        <v>0</v>
      </c>
      <c r="E4807" s="113">
        <f>IFERROR(IF(Table10[[#This Row],[Year]]&gt;0,$E$1-Table10[[#This Row],[Year]],0),"")</f>
        <v>0</v>
      </c>
    </row>
    <row r="4808" spans="1:5">
      <c r="A4808" s="18">
        <v>5806</v>
      </c>
      <c r="D4808" s="113">
        <f>IF(Table10[[#This Row],[Current Age]]&gt;19,"Men's",IF(E4808&gt;15,"U19",IF(E4808&gt;13,"U15",IF(E4808&gt;11,"U13",IF(E4808&gt;0,"U11",0)))))</f>
        <v>0</v>
      </c>
      <c r="E4808" s="113">
        <f>IFERROR(IF(Table10[[#This Row],[Year]]&gt;0,$E$1-Table10[[#This Row],[Year]],0),"")</f>
        <v>0</v>
      </c>
    </row>
    <row r="4809" spans="1:5">
      <c r="A4809" s="18">
        <v>5807</v>
      </c>
      <c r="D4809" s="113">
        <f>IF(Table10[[#This Row],[Current Age]]&gt;19,"Men's",IF(E4809&gt;15,"U19",IF(E4809&gt;13,"U15",IF(E4809&gt;11,"U13",IF(E4809&gt;0,"U11",0)))))</f>
        <v>0</v>
      </c>
      <c r="E4809" s="113">
        <f>IFERROR(IF(Table10[[#This Row],[Year]]&gt;0,$E$1-Table10[[#This Row],[Year]],0),"")</f>
        <v>0</v>
      </c>
    </row>
    <row r="4810" spans="1:5">
      <c r="A4810" s="18">
        <v>5808</v>
      </c>
      <c r="D4810" s="113">
        <f>IF(Table10[[#This Row],[Current Age]]&gt;19,"Men's",IF(E4810&gt;15,"U19",IF(E4810&gt;13,"U15",IF(E4810&gt;11,"U13",IF(E4810&gt;0,"U11",0)))))</f>
        <v>0</v>
      </c>
      <c r="E4810" s="113">
        <f>IFERROR(IF(Table10[[#This Row],[Year]]&gt;0,$E$1-Table10[[#This Row],[Year]],0),"")</f>
        <v>0</v>
      </c>
    </row>
    <row r="4811" spans="1:5">
      <c r="A4811" s="18">
        <v>5809</v>
      </c>
      <c r="D4811" s="113">
        <f>IF(Table10[[#This Row],[Current Age]]&gt;19,"Men's",IF(E4811&gt;15,"U19",IF(E4811&gt;13,"U15",IF(E4811&gt;11,"U13",IF(E4811&gt;0,"U11",0)))))</f>
        <v>0</v>
      </c>
      <c r="E4811" s="113">
        <f>IFERROR(IF(Table10[[#This Row],[Year]]&gt;0,$E$1-Table10[[#This Row],[Year]],0),"")</f>
        <v>0</v>
      </c>
    </row>
    <row r="4812" spans="1:5">
      <c r="A4812" s="18">
        <v>5810</v>
      </c>
      <c r="D4812" s="113">
        <f>IF(Table10[[#This Row],[Current Age]]&gt;19,"Men's",IF(E4812&gt;15,"U19",IF(E4812&gt;13,"U15",IF(E4812&gt;11,"U13",IF(E4812&gt;0,"U11",0)))))</f>
        <v>0</v>
      </c>
      <c r="E4812" s="113">
        <f>IFERROR(IF(Table10[[#This Row],[Year]]&gt;0,$E$1-Table10[[#This Row],[Year]],0),"")</f>
        <v>0</v>
      </c>
    </row>
    <row r="4813" spans="1:5">
      <c r="A4813" s="18">
        <v>5811</v>
      </c>
      <c r="D4813" s="113">
        <f>IF(Table10[[#This Row],[Current Age]]&gt;19,"Men's",IF(E4813&gt;15,"U19",IF(E4813&gt;13,"U15",IF(E4813&gt;11,"U13",IF(E4813&gt;0,"U11",0)))))</f>
        <v>0</v>
      </c>
      <c r="E4813" s="113">
        <f>IFERROR(IF(Table10[[#This Row],[Year]]&gt;0,$E$1-Table10[[#This Row],[Year]],0),"")</f>
        <v>0</v>
      </c>
    </row>
    <row r="4814" spans="1:5">
      <c r="A4814" s="18">
        <v>5812</v>
      </c>
      <c r="D4814" s="113">
        <f>IF(Table10[[#This Row],[Current Age]]&gt;19,"Men's",IF(E4814&gt;15,"U19",IF(E4814&gt;13,"U15",IF(E4814&gt;11,"U13",IF(E4814&gt;0,"U11",0)))))</f>
        <v>0</v>
      </c>
      <c r="E4814" s="113">
        <f>IFERROR(IF(Table10[[#This Row],[Year]]&gt;0,$E$1-Table10[[#This Row],[Year]],0),"")</f>
        <v>0</v>
      </c>
    </row>
    <row r="4815" spans="1:5">
      <c r="A4815" s="18">
        <v>5813</v>
      </c>
      <c r="D4815" s="113">
        <f>IF(Table10[[#This Row],[Current Age]]&gt;19,"Men's",IF(E4815&gt;15,"U19",IF(E4815&gt;13,"U15",IF(E4815&gt;11,"U13",IF(E4815&gt;0,"U11",0)))))</f>
        <v>0</v>
      </c>
      <c r="E4815" s="113">
        <f>IFERROR(IF(Table10[[#This Row],[Year]]&gt;0,$E$1-Table10[[#This Row],[Year]],0),"")</f>
        <v>0</v>
      </c>
    </row>
    <row r="4816" spans="1:5">
      <c r="A4816" s="18">
        <v>5814</v>
      </c>
      <c r="D4816" s="113">
        <f>IF(Table10[[#This Row],[Current Age]]&gt;19,"Men's",IF(E4816&gt;15,"U19",IF(E4816&gt;13,"U15",IF(E4816&gt;11,"U13",IF(E4816&gt;0,"U11",0)))))</f>
        <v>0</v>
      </c>
      <c r="E4816" s="113">
        <f>IFERROR(IF(Table10[[#This Row],[Year]]&gt;0,$E$1-Table10[[#This Row],[Year]],0),"")</f>
        <v>0</v>
      </c>
    </row>
    <row r="4817" spans="1:5">
      <c r="A4817" s="18">
        <v>5815</v>
      </c>
      <c r="D4817" s="113">
        <f>IF(Table10[[#This Row],[Current Age]]&gt;19,"Men's",IF(E4817&gt;15,"U19",IF(E4817&gt;13,"U15",IF(E4817&gt;11,"U13",IF(E4817&gt;0,"U11",0)))))</f>
        <v>0</v>
      </c>
      <c r="E4817" s="113">
        <f>IFERROR(IF(Table10[[#This Row],[Year]]&gt;0,$E$1-Table10[[#This Row],[Year]],0),"")</f>
        <v>0</v>
      </c>
    </row>
    <row r="4818" spans="1:5">
      <c r="A4818" s="18">
        <v>5816</v>
      </c>
      <c r="D4818" s="113">
        <f>IF(Table10[[#This Row],[Current Age]]&gt;19,"Men's",IF(E4818&gt;15,"U19",IF(E4818&gt;13,"U15",IF(E4818&gt;11,"U13",IF(E4818&gt;0,"U11",0)))))</f>
        <v>0</v>
      </c>
      <c r="E4818" s="113">
        <f>IFERROR(IF(Table10[[#This Row],[Year]]&gt;0,$E$1-Table10[[#This Row],[Year]],0),"")</f>
        <v>0</v>
      </c>
    </row>
    <row r="4819" spans="1:5">
      <c r="A4819" s="18">
        <v>5817</v>
      </c>
      <c r="D4819" s="113">
        <f>IF(Table10[[#This Row],[Current Age]]&gt;19,"Men's",IF(E4819&gt;15,"U19",IF(E4819&gt;13,"U15",IF(E4819&gt;11,"U13",IF(E4819&gt;0,"U11",0)))))</f>
        <v>0</v>
      </c>
      <c r="E4819" s="113">
        <f>IFERROR(IF(Table10[[#This Row],[Year]]&gt;0,$E$1-Table10[[#This Row],[Year]],0),"")</f>
        <v>0</v>
      </c>
    </row>
    <row r="4820" spans="1:5">
      <c r="A4820" s="18">
        <v>5818</v>
      </c>
      <c r="D4820" s="113">
        <f>IF(Table10[[#This Row],[Current Age]]&gt;19,"Men's",IF(E4820&gt;15,"U19",IF(E4820&gt;13,"U15",IF(E4820&gt;11,"U13",IF(E4820&gt;0,"U11",0)))))</f>
        <v>0</v>
      </c>
      <c r="E4820" s="113">
        <f>IFERROR(IF(Table10[[#This Row],[Year]]&gt;0,$E$1-Table10[[#This Row],[Year]],0),"")</f>
        <v>0</v>
      </c>
    </row>
    <row r="4821" spans="1:5">
      <c r="A4821" s="18">
        <v>5819</v>
      </c>
      <c r="D4821" s="113">
        <f>IF(Table10[[#This Row],[Current Age]]&gt;19,"Men's",IF(E4821&gt;15,"U19",IF(E4821&gt;13,"U15",IF(E4821&gt;11,"U13",IF(E4821&gt;0,"U11",0)))))</f>
        <v>0</v>
      </c>
      <c r="E4821" s="113">
        <f>IFERROR(IF(Table10[[#This Row],[Year]]&gt;0,$E$1-Table10[[#This Row],[Year]],0),"")</f>
        <v>0</v>
      </c>
    </row>
    <row r="4822" spans="1:5">
      <c r="A4822" s="18">
        <v>5820</v>
      </c>
      <c r="D4822" s="113">
        <f>IF(Table10[[#This Row],[Current Age]]&gt;19,"Men's",IF(E4822&gt;15,"U19",IF(E4822&gt;13,"U15",IF(E4822&gt;11,"U13",IF(E4822&gt;0,"U11",0)))))</f>
        <v>0</v>
      </c>
      <c r="E4822" s="113">
        <f>IFERROR(IF(Table10[[#This Row],[Year]]&gt;0,$E$1-Table10[[#This Row],[Year]],0),"")</f>
        <v>0</v>
      </c>
    </row>
    <row r="4823" spans="1:5">
      <c r="A4823" s="18">
        <v>5821</v>
      </c>
      <c r="D4823" s="113">
        <f>IF(Table10[[#This Row],[Current Age]]&gt;19,"Men's",IF(E4823&gt;15,"U19",IF(E4823&gt;13,"U15",IF(E4823&gt;11,"U13",IF(E4823&gt;0,"U11",0)))))</f>
        <v>0</v>
      </c>
      <c r="E4823" s="113">
        <f>IFERROR(IF(Table10[[#This Row],[Year]]&gt;0,$E$1-Table10[[#This Row],[Year]],0),"")</f>
        <v>0</v>
      </c>
    </row>
    <row r="4824" spans="1:5">
      <c r="A4824" s="18">
        <v>5822</v>
      </c>
      <c r="D4824" s="113">
        <f>IF(Table10[[#This Row],[Current Age]]&gt;19,"Men's",IF(E4824&gt;15,"U19",IF(E4824&gt;13,"U15",IF(E4824&gt;11,"U13",IF(E4824&gt;0,"U11",0)))))</f>
        <v>0</v>
      </c>
      <c r="E4824" s="113">
        <f>IFERROR(IF(Table10[[#This Row],[Year]]&gt;0,$E$1-Table10[[#This Row],[Year]],0),"")</f>
        <v>0</v>
      </c>
    </row>
    <row r="4825" spans="1:5">
      <c r="A4825" s="18">
        <v>5823</v>
      </c>
      <c r="D4825" s="113">
        <f>IF(Table10[[#This Row],[Current Age]]&gt;19,"Men's",IF(E4825&gt;15,"U19",IF(E4825&gt;13,"U15",IF(E4825&gt;11,"U13",IF(E4825&gt;0,"U11",0)))))</f>
        <v>0</v>
      </c>
      <c r="E4825" s="113">
        <f>IFERROR(IF(Table10[[#This Row],[Year]]&gt;0,$E$1-Table10[[#This Row],[Year]],0),"")</f>
        <v>0</v>
      </c>
    </row>
    <row r="4826" spans="1:5">
      <c r="A4826" s="18">
        <v>5824</v>
      </c>
      <c r="D4826" s="113">
        <f>IF(Table10[[#This Row],[Current Age]]&gt;19,"Men's",IF(E4826&gt;15,"U19",IF(E4826&gt;13,"U15",IF(E4826&gt;11,"U13",IF(E4826&gt;0,"U11",0)))))</f>
        <v>0</v>
      </c>
      <c r="E4826" s="113">
        <f>IFERROR(IF(Table10[[#This Row],[Year]]&gt;0,$E$1-Table10[[#This Row],[Year]],0),"")</f>
        <v>0</v>
      </c>
    </row>
    <row r="4827" spans="1:5">
      <c r="A4827" s="18">
        <v>5825</v>
      </c>
      <c r="D4827" s="113">
        <f>IF(Table10[[#This Row],[Current Age]]&gt;19,"Men's",IF(E4827&gt;15,"U19",IF(E4827&gt;13,"U15",IF(E4827&gt;11,"U13",IF(E4827&gt;0,"U11",0)))))</f>
        <v>0</v>
      </c>
      <c r="E4827" s="113">
        <f>IFERROR(IF(Table10[[#This Row],[Year]]&gt;0,$E$1-Table10[[#This Row],[Year]],0),"")</f>
        <v>0</v>
      </c>
    </row>
    <row r="4828" spans="1:5">
      <c r="A4828" s="18">
        <v>5826</v>
      </c>
      <c r="D4828" s="113">
        <f>IF(Table10[[#This Row],[Current Age]]&gt;19,"Men's",IF(E4828&gt;15,"U19",IF(E4828&gt;13,"U15",IF(E4828&gt;11,"U13",IF(E4828&gt;0,"U11",0)))))</f>
        <v>0</v>
      </c>
      <c r="E4828" s="113">
        <f>IFERROR(IF(Table10[[#This Row],[Year]]&gt;0,$E$1-Table10[[#This Row],[Year]],0),"")</f>
        <v>0</v>
      </c>
    </row>
    <row r="4829" spans="1:5">
      <c r="A4829" s="18">
        <v>5827</v>
      </c>
      <c r="D4829" s="113">
        <f>IF(Table10[[#This Row],[Current Age]]&gt;19,"Men's",IF(E4829&gt;15,"U19",IF(E4829&gt;13,"U15",IF(E4829&gt;11,"U13",IF(E4829&gt;0,"U11",0)))))</f>
        <v>0</v>
      </c>
      <c r="E4829" s="113">
        <f>IFERROR(IF(Table10[[#This Row],[Year]]&gt;0,$E$1-Table10[[#This Row],[Year]],0),"")</f>
        <v>0</v>
      </c>
    </row>
    <row r="4830" spans="1:5">
      <c r="A4830" s="18">
        <v>5828</v>
      </c>
      <c r="D4830" s="113">
        <f>IF(Table10[[#This Row],[Current Age]]&gt;19,"Men's",IF(E4830&gt;15,"U19",IF(E4830&gt;13,"U15",IF(E4830&gt;11,"U13",IF(E4830&gt;0,"U11",0)))))</f>
        <v>0</v>
      </c>
      <c r="E4830" s="113">
        <f>IFERROR(IF(Table10[[#This Row],[Year]]&gt;0,$E$1-Table10[[#This Row],[Year]],0),"")</f>
        <v>0</v>
      </c>
    </row>
    <row r="4831" spans="1:5">
      <c r="A4831" s="18">
        <v>5829</v>
      </c>
      <c r="D4831" s="113">
        <f>IF(Table10[[#This Row],[Current Age]]&gt;19,"Men's",IF(E4831&gt;15,"U19",IF(E4831&gt;13,"U15",IF(E4831&gt;11,"U13",IF(E4831&gt;0,"U11",0)))))</f>
        <v>0</v>
      </c>
      <c r="E4831" s="113">
        <f>IFERROR(IF(Table10[[#This Row],[Year]]&gt;0,$E$1-Table10[[#This Row],[Year]],0),"")</f>
        <v>0</v>
      </c>
    </row>
    <row r="4832" spans="1:5">
      <c r="A4832" s="18">
        <v>5830</v>
      </c>
      <c r="D4832" s="113">
        <f>IF(Table10[[#This Row],[Current Age]]&gt;19,"Men's",IF(E4832&gt;15,"U19",IF(E4832&gt;13,"U15",IF(E4832&gt;11,"U13",IF(E4832&gt;0,"U11",0)))))</f>
        <v>0</v>
      </c>
      <c r="E4832" s="113">
        <f>IFERROR(IF(Table10[[#This Row],[Year]]&gt;0,$E$1-Table10[[#This Row],[Year]],0),"")</f>
        <v>0</v>
      </c>
    </row>
    <row r="4833" spans="1:5">
      <c r="A4833" s="18">
        <v>5831</v>
      </c>
      <c r="D4833" s="113">
        <f>IF(Table10[[#This Row],[Current Age]]&gt;19,"Men's",IF(E4833&gt;15,"U19",IF(E4833&gt;13,"U15",IF(E4833&gt;11,"U13",IF(E4833&gt;0,"U11",0)))))</f>
        <v>0</v>
      </c>
      <c r="E4833" s="113">
        <f>IFERROR(IF(Table10[[#This Row],[Year]]&gt;0,$E$1-Table10[[#This Row],[Year]],0),"")</f>
        <v>0</v>
      </c>
    </row>
    <row r="4834" spans="1:5">
      <c r="A4834" s="18">
        <v>5832</v>
      </c>
      <c r="D4834" s="113">
        <f>IF(Table10[[#This Row],[Current Age]]&gt;19,"Men's",IF(E4834&gt;15,"U19",IF(E4834&gt;13,"U15",IF(E4834&gt;11,"U13",IF(E4834&gt;0,"U11",0)))))</f>
        <v>0</v>
      </c>
      <c r="E4834" s="113">
        <f>IFERROR(IF(Table10[[#This Row],[Year]]&gt;0,$E$1-Table10[[#This Row],[Year]],0),"")</f>
        <v>0</v>
      </c>
    </row>
    <row r="4835" spans="1:5">
      <c r="A4835" s="18">
        <v>5833</v>
      </c>
      <c r="D4835" s="113">
        <f>IF(Table10[[#This Row],[Current Age]]&gt;19,"Men's",IF(E4835&gt;15,"U19",IF(E4835&gt;13,"U15",IF(E4835&gt;11,"U13",IF(E4835&gt;0,"U11",0)))))</f>
        <v>0</v>
      </c>
      <c r="E4835" s="113">
        <f>IFERROR(IF(Table10[[#This Row],[Year]]&gt;0,$E$1-Table10[[#This Row],[Year]],0),"")</f>
        <v>0</v>
      </c>
    </row>
    <row r="4836" spans="1:5">
      <c r="A4836" s="18">
        <v>5834</v>
      </c>
      <c r="D4836" s="113">
        <f>IF(Table10[[#This Row],[Current Age]]&gt;19,"Men's",IF(E4836&gt;15,"U19",IF(E4836&gt;13,"U15",IF(E4836&gt;11,"U13",IF(E4836&gt;0,"U11",0)))))</f>
        <v>0</v>
      </c>
      <c r="E4836" s="113">
        <f>IFERROR(IF(Table10[[#This Row],[Year]]&gt;0,$E$1-Table10[[#This Row],[Year]],0),"")</f>
        <v>0</v>
      </c>
    </row>
    <row r="4837" spans="1:5">
      <c r="A4837" s="18">
        <v>5835</v>
      </c>
      <c r="D4837" s="113">
        <f>IF(Table10[[#This Row],[Current Age]]&gt;19,"Men's",IF(E4837&gt;15,"U19",IF(E4837&gt;13,"U15",IF(E4837&gt;11,"U13",IF(E4837&gt;0,"U11",0)))))</f>
        <v>0</v>
      </c>
      <c r="E4837" s="113">
        <f>IFERROR(IF(Table10[[#This Row],[Year]]&gt;0,$E$1-Table10[[#This Row],[Year]],0),"")</f>
        <v>0</v>
      </c>
    </row>
    <row r="4838" spans="1:5">
      <c r="A4838" s="18">
        <v>5836</v>
      </c>
      <c r="D4838" s="113">
        <f>IF(Table10[[#This Row],[Current Age]]&gt;19,"Men's",IF(E4838&gt;15,"U19",IF(E4838&gt;13,"U15",IF(E4838&gt;11,"U13",IF(E4838&gt;0,"U11",0)))))</f>
        <v>0</v>
      </c>
      <c r="E4838" s="113">
        <f>IFERROR(IF(Table10[[#This Row],[Year]]&gt;0,$E$1-Table10[[#This Row],[Year]],0),"")</f>
        <v>0</v>
      </c>
    </row>
    <row r="4839" spans="1:5">
      <c r="A4839" s="18">
        <v>5837</v>
      </c>
      <c r="D4839" s="113">
        <f>IF(Table10[[#This Row],[Current Age]]&gt;19,"Men's",IF(E4839&gt;15,"U19",IF(E4839&gt;13,"U15",IF(E4839&gt;11,"U13",IF(E4839&gt;0,"U11",0)))))</f>
        <v>0</v>
      </c>
      <c r="E4839" s="113">
        <f>IFERROR(IF(Table10[[#This Row],[Year]]&gt;0,$E$1-Table10[[#This Row],[Year]],0),"")</f>
        <v>0</v>
      </c>
    </row>
    <row r="4840" spans="1:5">
      <c r="A4840" s="18">
        <v>5838</v>
      </c>
      <c r="D4840" s="113">
        <f>IF(Table10[[#This Row],[Current Age]]&gt;19,"Men's",IF(E4840&gt;15,"U19",IF(E4840&gt;13,"U15",IF(E4840&gt;11,"U13",IF(E4840&gt;0,"U11",0)))))</f>
        <v>0</v>
      </c>
      <c r="E4840" s="113">
        <f>IFERROR(IF(Table10[[#This Row],[Year]]&gt;0,$E$1-Table10[[#This Row],[Year]],0),"")</f>
        <v>0</v>
      </c>
    </row>
    <row r="4841" spans="1:5">
      <c r="A4841" s="18">
        <v>5839</v>
      </c>
      <c r="D4841" s="113">
        <f>IF(Table10[[#This Row],[Current Age]]&gt;19,"Men's",IF(E4841&gt;15,"U19",IF(E4841&gt;13,"U15",IF(E4841&gt;11,"U13",IF(E4841&gt;0,"U11",0)))))</f>
        <v>0</v>
      </c>
      <c r="E4841" s="113">
        <f>IFERROR(IF(Table10[[#This Row],[Year]]&gt;0,$E$1-Table10[[#This Row],[Year]],0),"")</f>
        <v>0</v>
      </c>
    </row>
    <row r="4842" spans="1:5">
      <c r="A4842" s="18">
        <v>5840</v>
      </c>
      <c r="D4842" s="113">
        <f>IF(Table10[[#This Row],[Current Age]]&gt;19,"Men's",IF(E4842&gt;15,"U19",IF(E4842&gt;13,"U15",IF(E4842&gt;11,"U13",IF(E4842&gt;0,"U11",0)))))</f>
        <v>0</v>
      </c>
      <c r="E4842" s="113">
        <f>IFERROR(IF(Table10[[#This Row],[Year]]&gt;0,$E$1-Table10[[#This Row],[Year]],0),"")</f>
        <v>0</v>
      </c>
    </row>
    <row r="4843" spans="1:5">
      <c r="A4843" s="18">
        <v>5841</v>
      </c>
      <c r="D4843" s="113">
        <f>IF(Table10[[#This Row],[Current Age]]&gt;19,"Men's",IF(E4843&gt;15,"U19",IF(E4843&gt;13,"U15",IF(E4843&gt;11,"U13",IF(E4843&gt;0,"U11",0)))))</f>
        <v>0</v>
      </c>
      <c r="E4843" s="113">
        <f>IFERROR(IF(Table10[[#This Row],[Year]]&gt;0,$E$1-Table10[[#This Row],[Year]],0),"")</f>
        <v>0</v>
      </c>
    </row>
    <row r="4844" spans="1:5">
      <c r="A4844" s="18">
        <v>5842</v>
      </c>
      <c r="D4844" s="113">
        <f>IF(Table10[[#This Row],[Current Age]]&gt;19,"Men's",IF(E4844&gt;15,"U19",IF(E4844&gt;13,"U15",IF(E4844&gt;11,"U13",IF(E4844&gt;0,"U11",0)))))</f>
        <v>0</v>
      </c>
      <c r="E4844" s="113">
        <f>IFERROR(IF(Table10[[#This Row],[Year]]&gt;0,$E$1-Table10[[#This Row],[Year]],0),"")</f>
        <v>0</v>
      </c>
    </row>
    <row r="4845" spans="1:5">
      <c r="A4845" s="18">
        <v>5843</v>
      </c>
      <c r="D4845" s="113">
        <f>IF(Table10[[#This Row],[Current Age]]&gt;19,"Men's",IF(E4845&gt;15,"U19",IF(E4845&gt;13,"U15",IF(E4845&gt;11,"U13",IF(E4845&gt;0,"U11",0)))))</f>
        <v>0</v>
      </c>
      <c r="E4845" s="113">
        <f>IFERROR(IF(Table10[[#This Row],[Year]]&gt;0,$E$1-Table10[[#This Row],[Year]],0),"")</f>
        <v>0</v>
      </c>
    </row>
    <row r="4846" spans="1:5">
      <c r="A4846" s="18">
        <v>5844</v>
      </c>
      <c r="D4846" s="113">
        <f>IF(Table10[[#This Row],[Current Age]]&gt;19,"Men's",IF(E4846&gt;15,"U19",IF(E4846&gt;13,"U15",IF(E4846&gt;11,"U13",IF(E4846&gt;0,"U11",0)))))</f>
        <v>0</v>
      </c>
      <c r="E4846" s="113">
        <f>IFERROR(IF(Table10[[#This Row],[Year]]&gt;0,$E$1-Table10[[#This Row],[Year]],0),"")</f>
        <v>0</v>
      </c>
    </row>
    <row r="4847" spans="1:5">
      <c r="A4847" s="18">
        <v>5845</v>
      </c>
      <c r="D4847" s="113">
        <f>IF(Table10[[#This Row],[Current Age]]&gt;19,"Men's",IF(E4847&gt;15,"U19",IF(E4847&gt;13,"U15",IF(E4847&gt;11,"U13",IF(E4847&gt;0,"U11",0)))))</f>
        <v>0</v>
      </c>
      <c r="E4847" s="113">
        <f>IFERROR(IF(Table10[[#This Row],[Year]]&gt;0,$E$1-Table10[[#This Row],[Year]],0),"")</f>
        <v>0</v>
      </c>
    </row>
    <row r="4848" spans="1:5">
      <c r="A4848" s="18">
        <v>5846</v>
      </c>
      <c r="D4848" s="113">
        <f>IF(Table10[[#This Row],[Current Age]]&gt;19,"Men's",IF(E4848&gt;15,"U19",IF(E4848&gt;13,"U15",IF(E4848&gt;11,"U13",IF(E4848&gt;0,"U11",0)))))</f>
        <v>0</v>
      </c>
      <c r="E4848" s="113">
        <f>IFERROR(IF(Table10[[#This Row],[Year]]&gt;0,$E$1-Table10[[#This Row],[Year]],0),"")</f>
        <v>0</v>
      </c>
    </row>
    <row r="4849" spans="1:5">
      <c r="A4849" s="18">
        <v>5847</v>
      </c>
      <c r="D4849" s="113">
        <f>IF(Table10[[#This Row],[Current Age]]&gt;19,"Men's",IF(E4849&gt;15,"U19",IF(E4849&gt;13,"U15",IF(E4849&gt;11,"U13",IF(E4849&gt;0,"U11",0)))))</f>
        <v>0</v>
      </c>
      <c r="E4849" s="113">
        <f>IFERROR(IF(Table10[[#This Row],[Year]]&gt;0,$E$1-Table10[[#This Row],[Year]],0),"")</f>
        <v>0</v>
      </c>
    </row>
    <row r="4850" spans="1:5">
      <c r="A4850" s="18">
        <v>5848</v>
      </c>
      <c r="D4850" s="113">
        <f>IF(Table10[[#This Row],[Current Age]]&gt;19,"Men's",IF(E4850&gt;15,"U19",IF(E4850&gt;13,"U15",IF(E4850&gt;11,"U13",IF(E4850&gt;0,"U11",0)))))</f>
        <v>0</v>
      </c>
      <c r="E4850" s="113">
        <f>IFERROR(IF(Table10[[#This Row],[Year]]&gt;0,$E$1-Table10[[#This Row],[Year]],0),"")</f>
        <v>0</v>
      </c>
    </row>
    <row r="4851" spans="1:5">
      <c r="A4851" s="18">
        <v>5849</v>
      </c>
      <c r="D4851" s="113">
        <f>IF(Table10[[#This Row],[Current Age]]&gt;19,"Men's",IF(E4851&gt;15,"U19",IF(E4851&gt;13,"U15",IF(E4851&gt;11,"U13",IF(E4851&gt;0,"U11",0)))))</f>
        <v>0</v>
      </c>
      <c r="E4851" s="113">
        <f>IFERROR(IF(Table10[[#This Row],[Year]]&gt;0,$E$1-Table10[[#This Row],[Year]],0),"")</f>
        <v>0</v>
      </c>
    </row>
    <row r="4852" spans="1:5">
      <c r="A4852" s="18">
        <v>5850</v>
      </c>
      <c r="D4852" s="113">
        <f>IF(Table10[[#This Row],[Current Age]]&gt;19,"Men's",IF(E4852&gt;15,"U19",IF(E4852&gt;13,"U15",IF(E4852&gt;11,"U13",IF(E4852&gt;0,"U11",0)))))</f>
        <v>0</v>
      </c>
      <c r="E4852" s="113">
        <f>IFERROR(IF(Table10[[#This Row],[Year]]&gt;0,$E$1-Table10[[#This Row],[Year]],0),"")</f>
        <v>0</v>
      </c>
    </row>
    <row r="4853" spans="1:5">
      <c r="A4853" s="18">
        <v>5851</v>
      </c>
      <c r="D4853" s="113">
        <f>IF(Table10[[#This Row],[Current Age]]&gt;19,"Men's",IF(E4853&gt;15,"U19",IF(E4853&gt;13,"U15",IF(E4853&gt;11,"U13",IF(E4853&gt;0,"U11",0)))))</f>
        <v>0</v>
      </c>
      <c r="E4853" s="113">
        <f>IFERROR(IF(Table10[[#This Row],[Year]]&gt;0,$E$1-Table10[[#This Row],[Year]],0),"")</f>
        <v>0</v>
      </c>
    </row>
    <row r="4854" spans="1:5">
      <c r="A4854" s="18">
        <v>5852</v>
      </c>
      <c r="D4854" s="113">
        <f>IF(Table10[[#This Row],[Current Age]]&gt;19,"Men's",IF(E4854&gt;15,"U19",IF(E4854&gt;13,"U15",IF(E4854&gt;11,"U13",IF(E4854&gt;0,"U11",0)))))</f>
        <v>0</v>
      </c>
      <c r="E4854" s="113">
        <f>IFERROR(IF(Table10[[#This Row],[Year]]&gt;0,$E$1-Table10[[#This Row],[Year]],0),"")</f>
        <v>0</v>
      </c>
    </row>
    <row r="4855" spans="1:5">
      <c r="A4855" s="18">
        <v>5853</v>
      </c>
      <c r="D4855" s="113">
        <f>IF(Table10[[#This Row],[Current Age]]&gt;19,"Men's",IF(E4855&gt;15,"U19",IF(E4855&gt;13,"U15",IF(E4855&gt;11,"U13",IF(E4855&gt;0,"U11",0)))))</f>
        <v>0</v>
      </c>
      <c r="E4855" s="113">
        <f>IFERROR(IF(Table10[[#This Row],[Year]]&gt;0,$E$1-Table10[[#This Row],[Year]],0),"")</f>
        <v>0</v>
      </c>
    </row>
    <row r="4856" spans="1:5">
      <c r="A4856" s="18">
        <v>5854</v>
      </c>
      <c r="D4856" s="113">
        <f>IF(Table10[[#This Row],[Current Age]]&gt;19,"Men's",IF(E4856&gt;15,"U19",IF(E4856&gt;13,"U15",IF(E4856&gt;11,"U13",IF(E4856&gt;0,"U11",0)))))</f>
        <v>0</v>
      </c>
      <c r="E4856" s="113">
        <f>IFERROR(IF(Table10[[#This Row],[Year]]&gt;0,$E$1-Table10[[#This Row],[Year]],0),"")</f>
        <v>0</v>
      </c>
    </row>
    <row r="4857" spans="1:5">
      <c r="A4857" s="18">
        <v>5855</v>
      </c>
      <c r="D4857" s="113">
        <f>IF(Table10[[#This Row],[Current Age]]&gt;19,"Men's",IF(E4857&gt;15,"U19",IF(E4857&gt;13,"U15",IF(E4857&gt;11,"U13",IF(E4857&gt;0,"U11",0)))))</f>
        <v>0</v>
      </c>
      <c r="E4857" s="113">
        <f>IFERROR(IF(Table10[[#This Row],[Year]]&gt;0,$E$1-Table10[[#This Row],[Year]],0),"")</f>
        <v>0</v>
      </c>
    </row>
    <row r="4858" spans="1:5">
      <c r="A4858" s="18">
        <v>5856</v>
      </c>
      <c r="D4858" s="113">
        <f>IF(Table10[[#This Row],[Current Age]]&gt;19,"Men's",IF(E4858&gt;15,"U19",IF(E4858&gt;13,"U15",IF(E4858&gt;11,"U13",IF(E4858&gt;0,"U11",0)))))</f>
        <v>0</v>
      </c>
      <c r="E4858" s="113">
        <f>IFERROR(IF(Table10[[#This Row],[Year]]&gt;0,$E$1-Table10[[#This Row],[Year]],0),"")</f>
        <v>0</v>
      </c>
    </row>
    <row r="4859" spans="1:5">
      <c r="A4859" s="18">
        <v>5857</v>
      </c>
      <c r="D4859" s="113">
        <f>IF(Table10[[#This Row],[Current Age]]&gt;19,"Men's",IF(E4859&gt;15,"U19",IF(E4859&gt;13,"U15",IF(E4859&gt;11,"U13",IF(E4859&gt;0,"U11",0)))))</f>
        <v>0</v>
      </c>
      <c r="E4859" s="113">
        <f>IFERROR(IF(Table10[[#This Row],[Year]]&gt;0,$E$1-Table10[[#This Row],[Year]],0),"")</f>
        <v>0</v>
      </c>
    </row>
    <row r="4860" spans="1:5">
      <c r="A4860" s="18">
        <v>5858</v>
      </c>
      <c r="D4860" s="113">
        <f>IF(Table10[[#This Row],[Current Age]]&gt;19,"Men's",IF(E4860&gt;15,"U19",IF(E4860&gt;13,"U15",IF(E4860&gt;11,"U13",IF(E4860&gt;0,"U11",0)))))</f>
        <v>0</v>
      </c>
      <c r="E4860" s="113">
        <f>IFERROR(IF(Table10[[#This Row],[Year]]&gt;0,$E$1-Table10[[#This Row],[Year]],0),"")</f>
        <v>0</v>
      </c>
    </row>
    <row r="4861" spans="1:5">
      <c r="A4861" s="18">
        <v>5859</v>
      </c>
      <c r="D4861" s="113">
        <f>IF(Table10[[#This Row],[Current Age]]&gt;19,"Men's",IF(E4861&gt;15,"U19",IF(E4861&gt;13,"U15",IF(E4861&gt;11,"U13",IF(E4861&gt;0,"U11",0)))))</f>
        <v>0</v>
      </c>
      <c r="E4861" s="113">
        <f>IFERROR(IF(Table10[[#This Row],[Year]]&gt;0,$E$1-Table10[[#This Row],[Year]],0),"")</f>
        <v>0</v>
      </c>
    </row>
    <row r="4862" spans="1:5">
      <c r="A4862" s="18">
        <v>5860</v>
      </c>
      <c r="D4862" s="113">
        <f>IF(Table10[[#This Row],[Current Age]]&gt;19,"Men's",IF(E4862&gt;15,"U19",IF(E4862&gt;13,"U15",IF(E4862&gt;11,"U13",IF(E4862&gt;0,"U11",0)))))</f>
        <v>0</v>
      </c>
      <c r="E4862" s="113">
        <f>IFERROR(IF(Table10[[#This Row],[Year]]&gt;0,$E$1-Table10[[#This Row],[Year]],0),"")</f>
        <v>0</v>
      </c>
    </row>
    <row r="4863" spans="1:5">
      <c r="A4863" s="18">
        <v>5861</v>
      </c>
      <c r="D4863" s="113">
        <f>IF(Table10[[#This Row],[Current Age]]&gt;19,"Men's",IF(E4863&gt;15,"U19",IF(E4863&gt;13,"U15",IF(E4863&gt;11,"U13",IF(E4863&gt;0,"U11",0)))))</f>
        <v>0</v>
      </c>
      <c r="E4863" s="113">
        <f>IFERROR(IF(Table10[[#This Row],[Year]]&gt;0,$E$1-Table10[[#This Row],[Year]],0),"")</f>
        <v>0</v>
      </c>
    </row>
    <row r="4864" spans="1:5">
      <c r="A4864" s="18">
        <v>5862</v>
      </c>
      <c r="D4864" s="113">
        <f>IF(Table10[[#This Row],[Current Age]]&gt;19,"Men's",IF(E4864&gt;15,"U19",IF(E4864&gt;13,"U15",IF(E4864&gt;11,"U13",IF(E4864&gt;0,"U11",0)))))</f>
        <v>0</v>
      </c>
      <c r="E4864" s="113">
        <f>IFERROR(IF(Table10[[#This Row],[Year]]&gt;0,$E$1-Table10[[#This Row],[Year]],0),"")</f>
        <v>0</v>
      </c>
    </row>
    <row r="4865" spans="1:5">
      <c r="A4865" s="18">
        <v>5863</v>
      </c>
      <c r="D4865" s="113">
        <f>IF(Table10[[#This Row],[Current Age]]&gt;19,"Men's",IF(E4865&gt;15,"U19",IF(E4865&gt;13,"U15",IF(E4865&gt;11,"U13",IF(E4865&gt;0,"U11",0)))))</f>
        <v>0</v>
      </c>
      <c r="E4865" s="113">
        <f>IFERROR(IF(Table10[[#This Row],[Year]]&gt;0,$E$1-Table10[[#This Row],[Year]],0),"")</f>
        <v>0</v>
      </c>
    </row>
    <row r="4866" spans="1:5">
      <c r="A4866" s="18">
        <v>5864</v>
      </c>
      <c r="D4866" s="113">
        <f>IF(Table10[[#This Row],[Current Age]]&gt;19,"Men's",IF(E4866&gt;15,"U19",IF(E4866&gt;13,"U15",IF(E4866&gt;11,"U13",IF(E4866&gt;0,"U11",0)))))</f>
        <v>0</v>
      </c>
      <c r="E4866" s="113">
        <f>IFERROR(IF(Table10[[#This Row],[Year]]&gt;0,$E$1-Table10[[#This Row],[Year]],0),"")</f>
        <v>0</v>
      </c>
    </row>
    <row r="4867" spans="1:5">
      <c r="A4867" s="18">
        <v>5865</v>
      </c>
      <c r="D4867" s="113">
        <f>IF(Table10[[#This Row],[Current Age]]&gt;19,"Men's",IF(E4867&gt;15,"U19",IF(E4867&gt;13,"U15",IF(E4867&gt;11,"U13",IF(E4867&gt;0,"U11",0)))))</f>
        <v>0</v>
      </c>
      <c r="E4867" s="113">
        <f>IFERROR(IF(Table10[[#This Row],[Year]]&gt;0,$E$1-Table10[[#This Row],[Year]],0),"")</f>
        <v>0</v>
      </c>
    </row>
    <row r="4868" spans="1:5">
      <c r="A4868" s="18">
        <v>5866</v>
      </c>
      <c r="D4868" s="113">
        <f>IF(Table10[[#This Row],[Current Age]]&gt;19,"Men's",IF(E4868&gt;15,"U19",IF(E4868&gt;13,"U15",IF(E4868&gt;11,"U13",IF(E4868&gt;0,"U11",0)))))</f>
        <v>0</v>
      </c>
      <c r="E4868" s="113">
        <f>IFERROR(IF(Table10[[#This Row],[Year]]&gt;0,$E$1-Table10[[#This Row],[Year]],0),"")</f>
        <v>0</v>
      </c>
    </row>
    <row r="4869" spans="1:5">
      <c r="A4869" s="18">
        <v>5867</v>
      </c>
      <c r="D4869" s="113">
        <f>IF(Table10[[#This Row],[Current Age]]&gt;19,"Men's",IF(E4869&gt;15,"U19",IF(E4869&gt;13,"U15",IF(E4869&gt;11,"U13",IF(E4869&gt;0,"U11",0)))))</f>
        <v>0</v>
      </c>
      <c r="E4869" s="113">
        <f>IFERROR(IF(Table10[[#This Row],[Year]]&gt;0,$E$1-Table10[[#This Row],[Year]],0),"")</f>
        <v>0</v>
      </c>
    </row>
    <row r="4870" spans="1:5">
      <c r="A4870" s="18">
        <v>5868</v>
      </c>
      <c r="D4870" s="113">
        <f>IF(Table10[[#This Row],[Current Age]]&gt;19,"Men's",IF(E4870&gt;15,"U19",IF(E4870&gt;13,"U15",IF(E4870&gt;11,"U13",IF(E4870&gt;0,"U11",0)))))</f>
        <v>0</v>
      </c>
      <c r="E4870" s="113">
        <f>IFERROR(IF(Table10[[#This Row],[Year]]&gt;0,$E$1-Table10[[#This Row],[Year]],0),"")</f>
        <v>0</v>
      </c>
    </row>
    <row r="4871" spans="1:5">
      <c r="A4871" s="18">
        <v>5869</v>
      </c>
      <c r="D4871" s="113">
        <f>IF(Table10[[#This Row],[Current Age]]&gt;19,"Men's",IF(E4871&gt;15,"U19",IF(E4871&gt;13,"U15",IF(E4871&gt;11,"U13",IF(E4871&gt;0,"U11",0)))))</f>
        <v>0</v>
      </c>
      <c r="E4871" s="113">
        <f>IFERROR(IF(Table10[[#This Row],[Year]]&gt;0,$E$1-Table10[[#This Row],[Year]],0),"")</f>
        <v>0</v>
      </c>
    </row>
    <row r="4872" spans="1:5">
      <c r="A4872" s="18">
        <v>5870</v>
      </c>
      <c r="D4872" s="113">
        <f>IF(Table10[[#This Row],[Current Age]]&gt;19,"Men's",IF(E4872&gt;15,"U19",IF(E4872&gt;13,"U15",IF(E4872&gt;11,"U13",IF(E4872&gt;0,"U11",0)))))</f>
        <v>0</v>
      </c>
      <c r="E4872" s="113">
        <f>IFERROR(IF(Table10[[#This Row],[Year]]&gt;0,$E$1-Table10[[#This Row],[Year]],0),"")</f>
        <v>0</v>
      </c>
    </row>
    <row r="4873" spans="1:5">
      <c r="A4873" s="18">
        <v>5871</v>
      </c>
      <c r="D4873" s="113">
        <f>IF(Table10[[#This Row],[Current Age]]&gt;19,"Men's",IF(E4873&gt;15,"U19",IF(E4873&gt;13,"U15",IF(E4873&gt;11,"U13",IF(E4873&gt;0,"U11",0)))))</f>
        <v>0</v>
      </c>
      <c r="E4873" s="113">
        <f>IFERROR(IF(Table10[[#This Row],[Year]]&gt;0,$E$1-Table10[[#This Row],[Year]],0),"")</f>
        <v>0</v>
      </c>
    </row>
    <row r="4874" spans="1:5">
      <c r="A4874" s="18">
        <v>5872</v>
      </c>
      <c r="D4874" s="113">
        <f>IF(Table10[[#This Row],[Current Age]]&gt;19,"Men's",IF(E4874&gt;15,"U19",IF(E4874&gt;13,"U15",IF(E4874&gt;11,"U13",IF(E4874&gt;0,"U11",0)))))</f>
        <v>0</v>
      </c>
      <c r="E4874" s="113">
        <f>IFERROR(IF(Table10[[#This Row],[Year]]&gt;0,$E$1-Table10[[#This Row],[Year]],0),"")</f>
        <v>0</v>
      </c>
    </row>
    <row r="4875" spans="1:5">
      <c r="A4875" s="18">
        <v>5873</v>
      </c>
      <c r="D4875" s="113">
        <f>IF(Table10[[#This Row],[Current Age]]&gt;19,"Men's",IF(E4875&gt;15,"U19",IF(E4875&gt;13,"U15",IF(E4875&gt;11,"U13",IF(E4875&gt;0,"U11",0)))))</f>
        <v>0</v>
      </c>
      <c r="E4875" s="113">
        <f>IFERROR(IF(Table10[[#This Row],[Year]]&gt;0,$E$1-Table10[[#This Row],[Year]],0),"")</f>
        <v>0</v>
      </c>
    </row>
    <row r="4876" spans="1:5">
      <c r="A4876" s="18">
        <v>5874</v>
      </c>
      <c r="D4876" s="113">
        <f>IF(Table10[[#This Row],[Current Age]]&gt;19,"Men's",IF(E4876&gt;15,"U19",IF(E4876&gt;13,"U15",IF(E4876&gt;11,"U13",IF(E4876&gt;0,"U11",0)))))</f>
        <v>0</v>
      </c>
      <c r="E4876" s="113">
        <f>IFERROR(IF(Table10[[#This Row],[Year]]&gt;0,$E$1-Table10[[#This Row],[Year]],0),"")</f>
        <v>0</v>
      </c>
    </row>
    <row r="4877" spans="1:5">
      <c r="A4877" s="18">
        <v>5875</v>
      </c>
      <c r="D4877" s="113">
        <f>IF(Table10[[#This Row],[Current Age]]&gt;19,"Men's",IF(E4877&gt;15,"U19",IF(E4877&gt;13,"U15",IF(E4877&gt;11,"U13",IF(E4877&gt;0,"U11",0)))))</f>
        <v>0</v>
      </c>
      <c r="E4877" s="113">
        <f>IFERROR(IF(Table10[[#This Row],[Year]]&gt;0,$E$1-Table10[[#This Row],[Year]],0),"")</f>
        <v>0</v>
      </c>
    </row>
    <row r="4878" spans="1:5">
      <c r="A4878" s="18">
        <v>5876</v>
      </c>
      <c r="D4878" s="113">
        <f>IF(Table10[[#This Row],[Current Age]]&gt;19,"Men's",IF(E4878&gt;15,"U19",IF(E4878&gt;13,"U15",IF(E4878&gt;11,"U13",IF(E4878&gt;0,"U11",0)))))</f>
        <v>0</v>
      </c>
      <c r="E4878" s="113">
        <f>IFERROR(IF(Table10[[#This Row],[Year]]&gt;0,$E$1-Table10[[#This Row],[Year]],0),"")</f>
        <v>0</v>
      </c>
    </row>
    <row r="4879" spans="1:5">
      <c r="A4879" s="18">
        <v>5877</v>
      </c>
      <c r="D4879" s="113">
        <f>IF(Table10[[#This Row],[Current Age]]&gt;19,"Men's",IF(E4879&gt;15,"U19",IF(E4879&gt;13,"U15",IF(E4879&gt;11,"U13",IF(E4879&gt;0,"U11",0)))))</f>
        <v>0</v>
      </c>
      <c r="E4879" s="113">
        <f>IFERROR(IF(Table10[[#This Row],[Year]]&gt;0,$E$1-Table10[[#This Row],[Year]],0),"")</f>
        <v>0</v>
      </c>
    </row>
    <row r="4880" spans="1:5">
      <c r="A4880" s="18">
        <v>5878</v>
      </c>
      <c r="D4880" s="113">
        <f>IF(Table10[[#This Row],[Current Age]]&gt;19,"Men's",IF(E4880&gt;15,"U19",IF(E4880&gt;13,"U15",IF(E4880&gt;11,"U13",IF(E4880&gt;0,"U11",0)))))</f>
        <v>0</v>
      </c>
      <c r="E4880" s="113">
        <f>IFERROR(IF(Table10[[#This Row],[Year]]&gt;0,$E$1-Table10[[#This Row],[Year]],0),"")</f>
        <v>0</v>
      </c>
    </row>
    <row r="4881" spans="1:5">
      <c r="A4881" s="18">
        <v>5879</v>
      </c>
      <c r="D4881" s="113">
        <f>IF(Table10[[#This Row],[Current Age]]&gt;19,"Men's",IF(E4881&gt;15,"U19",IF(E4881&gt;13,"U15",IF(E4881&gt;11,"U13",IF(E4881&gt;0,"U11",0)))))</f>
        <v>0</v>
      </c>
      <c r="E4881" s="113">
        <f>IFERROR(IF(Table10[[#This Row],[Year]]&gt;0,$E$1-Table10[[#This Row],[Year]],0),"")</f>
        <v>0</v>
      </c>
    </row>
    <row r="4882" spans="1:5">
      <c r="A4882" s="18">
        <v>5880</v>
      </c>
      <c r="D4882" s="113">
        <f>IF(Table10[[#This Row],[Current Age]]&gt;19,"Men's",IF(E4882&gt;15,"U19",IF(E4882&gt;13,"U15",IF(E4882&gt;11,"U13",IF(E4882&gt;0,"U11",0)))))</f>
        <v>0</v>
      </c>
      <c r="E4882" s="113">
        <f>IFERROR(IF(Table10[[#This Row],[Year]]&gt;0,$E$1-Table10[[#This Row],[Year]],0),"")</f>
        <v>0</v>
      </c>
    </row>
    <row r="4883" spans="1:5">
      <c r="A4883" s="18">
        <v>5881</v>
      </c>
      <c r="D4883" s="113">
        <f>IF(Table10[[#This Row],[Current Age]]&gt;19,"Men's",IF(E4883&gt;15,"U19",IF(E4883&gt;13,"U15",IF(E4883&gt;11,"U13",IF(E4883&gt;0,"U11",0)))))</f>
        <v>0</v>
      </c>
      <c r="E4883" s="113">
        <f>IFERROR(IF(Table10[[#This Row],[Year]]&gt;0,$E$1-Table10[[#This Row],[Year]],0),"")</f>
        <v>0</v>
      </c>
    </row>
    <row r="4884" spans="1:5">
      <c r="A4884" s="18">
        <v>5882</v>
      </c>
      <c r="D4884" s="113">
        <f>IF(Table10[[#This Row],[Current Age]]&gt;19,"Men's",IF(E4884&gt;15,"U19",IF(E4884&gt;13,"U15",IF(E4884&gt;11,"U13",IF(E4884&gt;0,"U11",0)))))</f>
        <v>0</v>
      </c>
      <c r="E4884" s="113">
        <f>IFERROR(IF(Table10[[#This Row],[Year]]&gt;0,$E$1-Table10[[#This Row],[Year]],0),"")</f>
        <v>0</v>
      </c>
    </row>
    <row r="4885" spans="1:5">
      <c r="A4885" s="18">
        <v>5883</v>
      </c>
      <c r="D4885" s="113">
        <f>IF(Table10[[#This Row],[Current Age]]&gt;19,"Men's",IF(E4885&gt;15,"U19",IF(E4885&gt;13,"U15",IF(E4885&gt;11,"U13",IF(E4885&gt;0,"U11",0)))))</f>
        <v>0</v>
      </c>
      <c r="E4885" s="113">
        <f>IFERROR(IF(Table10[[#This Row],[Year]]&gt;0,$E$1-Table10[[#This Row],[Year]],0),"")</f>
        <v>0</v>
      </c>
    </row>
    <row r="4886" spans="1:5">
      <c r="A4886" s="18">
        <v>5884</v>
      </c>
      <c r="D4886" s="113">
        <f>IF(Table10[[#This Row],[Current Age]]&gt;19,"Men's",IF(E4886&gt;15,"U19",IF(E4886&gt;13,"U15",IF(E4886&gt;11,"U13",IF(E4886&gt;0,"U11",0)))))</f>
        <v>0</v>
      </c>
      <c r="E4886" s="113">
        <f>IFERROR(IF(Table10[[#This Row],[Year]]&gt;0,$E$1-Table10[[#This Row],[Year]],0),"")</f>
        <v>0</v>
      </c>
    </row>
    <row r="4887" spans="1:5">
      <c r="A4887" s="18">
        <v>5885</v>
      </c>
      <c r="D4887" s="113">
        <f>IF(Table10[[#This Row],[Current Age]]&gt;19,"Men's",IF(E4887&gt;15,"U19",IF(E4887&gt;13,"U15",IF(E4887&gt;11,"U13",IF(E4887&gt;0,"U11",0)))))</f>
        <v>0</v>
      </c>
      <c r="E4887" s="113">
        <f>IFERROR(IF(Table10[[#This Row],[Year]]&gt;0,$E$1-Table10[[#This Row],[Year]],0),"")</f>
        <v>0</v>
      </c>
    </row>
    <row r="4888" spans="1:5">
      <c r="A4888" s="18">
        <v>5886</v>
      </c>
      <c r="D4888" s="113">
        <f>IF(Table10[[#This Row],[Current Age]]&gt;19,"Men's",IF(E4888&gt;15,"U19",IF(E4888&gt;13,"U15",IF(E4888&gt;11,"U13",IF(E4888&gt;0,"U11",0)))))</f>
        <v>0</v>
      </c>
      <c r="E4888" s="113">
        <f>IFERROR(IF(Table10[[#This Row],[Year]]&gt;0,$E$1-Table10[[#This Row],[Year]],0),"")</f>
        <v>0</v>
      </c>
    </row>
    <row r="4889" spans="1:5">
      <c r="A4889" s="18">
        <v>5887</v>
      </c>
      <c r="D4889" s="113">
        <f>IF(Table10[[#This Row],[Current Age]]&gt;19,"Men's",IF(E4889&gt;15,"U19",IF(E4889&gt;13,"U15",IF(E4889&gt;11,"U13",IF(E4889&gt;0,"U11",0)))))</f>
        <v>0</v>
      </c>
      <c r="E4889" s="113">
        <f>IFERROR(IF(Table10[[#This Row],[Year]]&gt;0,$E$1-Table10[[#This Row],[Year]],0),"")</f>
        <v>0</v>
      </c>
    </row>
    <row r="4890" spans="1:5">
      <c r="A4890" s="18">
        <v>5888</v>
      </c>
      <c r="D4890" s="113">
        <f>IF(Table10[[#This Row],[Current Age]]&gt;19,"Men's",IF(E4890&gt;15,"U19",IF(E4890&gt;13,"U15",IF(E4890&gt;11,"U13",IF(E4890&gt;0,"U11",0)))))</f>
        <v>0</v>
      </c>
      <c r="E4890" s="113">
        <f>IFERROR(IF(Table10[[#This Row],[Year]]&gt;0,$E$1-Table10[[#This Row],[Year]],0),"")</f>
        <v>0</v>
      </c>
    </row>
    <row r="4891" spans="1:5">
      <c r="A4891" s="18">
        <v>5889</v>
      </c>
      <c r="D4891" s="113">
        <f>IF(Table10[[#This Row],[Current Age]]&gt;19,"Men's",IF(E4891&gt;15,"U19",IF(E4891&gt;13,"U15",IF(E4891&gt;11,"U13",IF(E4891&gt;0,"U11",0)))))</f>
        <v>0</v>
      </c>
      <c r="E4891" s="113">
        <f>IFERROR(IF(Table10[[#This Row],[Year]]&gt;0,$E$1-Table10[[#This Row],[Year]],0),"")</f>
        <v>0</v>
      </c>
    </row>
    <row r="4892" spans="1:5">
      <c r="A4892" s="18">
        <v>5890</v>
      </c>
      <c r="D4892" s="113">
        <f>IF(Table10[[#This Row],[Current Age]]&gt;19,"Men's",IF(E4892&gt;15,"U19",IF(E4892&gt;13,"U15",IF(E4892&gt;11,"U13",IF(E4892&gt;0,"U11",0)))))</f>
        <v>0</v>
      </c>
      <c r="E4892" s="113">
        <f>IFERROR(IF(Table10[[#This Row],[Year]]&gt;0,$E$1-Table10[[#This Row],[Year]],0),"")</f>
        <v>0</v>
      </c>
    </row>
    <row r="4893" spans="1:5">
      <c r="A4893" s="18">
        <v>5891</v>
      </c>
      <c r="D4893" s="113">
        <f>IF(Table10[[#This Row],[Current Age]]&gt;19,"Men's",IF(E4893&gt;15,"U19",IF(E4893&gt;13,"U15",IF(E4893&gt;11,"U13",IF(E4893&gt;0,"U11",0)))))</f>
        <v>0</v>
      </c>
      <c r="E4893" s="113">
        <f>IFERROR(IF(Table10[[#This Row],[Year]]&gt;0,$E$1-Table10[[#This Row],[Year]],0),"")</f>
        <v>0</v>
      </c>
    </row>
    <row r="4894" spans="1:5">
      <c r="A4894" s="18">
        <v>5892</v>
      </c>
      <c r="D4894" s="113">
        <f>IF(Table10[[#This Row],[Current Age]]&gt;19,"Men's",IF(E4894&gt;15,"U19",IF(E4894&gt;13,"U15",IF(E4894&gt;11,"U13",IF(E4894&gt;0,"U11",0)))))</f>
        <v>0</v>
      </c>
      <c r="E4894" s="113">
        <f>IFERROR(IF(Table10[[#This Row],[Year]]&gt;0,$E$1-Table10[[#This Row],[Year]],0),"")</f>
        <v>0</v>
      </c>
    </row>
    <row r="4895" spans="1:5">
      <c r="A4895" s="18">
        <v>5893</v>
      </c>
      <c r="D4895" s="113">
        <f>IF(Table10[[#This Row],[Current Age]]&gt;19,"Men's",IF(E4895&gt;15,"U19",IF(E4895&gt;13,"U15",IF(E4895&gt;11,"U13",IF(E4895&gt;0,"U11",0)))))</f>
        <v>0</v>
      </c>
      <c r="E4895" s="113">
        <f>IFERROR(IF(Table10[[#This Row],[Year]]&gt;0,$E$1-Table10[[#This Row],[Year]],0),"")</f>
        <v>0</v>
      </c>
    </row>
    <row r="4896" spans="1:5">
      <c r="A4896" s="18">
        <v>5894</v>
      </c>
      <c r="D4896" s="113">
        <f>IF(Table10[[#This Row],[Current Age]]&gt;19,"Men's",IF(E4896&gt;15,"U19",IF(E4896&gt;13,"U15",IF(E4896&gt;11,"U13",IF(E4896&gt;0,"U11",0)))))</f>
        <v>0</v>
      </c>
      <c r="E4896" s="113">
        <f>IFERROR(IF(Table10[[#This Row],[Year]]&gt;0,$E$1-Table10[[#This Row],[Year]],0),"")</f>
        <v>0</v>
      </c>
    </row>
    <row r="4897" spans="1:5">
      <c r="A4897" s="18">
        <v>5895</v>
      </c>
      <c r="D4897" s="113">
        <f>IF(Table10[[#This Row],[Current Age]]&gt;19,"Men's",IF(E4897&gt;15,"U19",IF(E4897&gt;13,"U15",IF(E4897&gt;11,"U13",IF(E4897&gt;0,"U11",0)))))</f>
        <v>0</v>
      </c>
      <c r="E4897" s="113">
        <f>IFERROR(IF(Table10[[#This Row],[Year]]&gt;0,$E$1-Table10[[#This Row],[Year]],0),"")</f>
        <v>0</v>
      </c>
    </row>
    <row r="4898" spans="1:5">
      <c r="A4898" s="18">
        <v>5896</v>
      </c>
      <c r="D4898" s="113">
        <f>IF(Table10[[#This Row],[Current Age]]&gt;19,"Men's",IF(E4898&gt;15,"U19",IF(E4898&gt;13,"U15",IF(E4898&gt;11,"U13",IF(E4898&gt;0,"U11",0)))))</f>
        <v>0</v>
      </c>
      <c r="E4898" s="113">
        <f>IFERROR(IF(Table10[[#This Row],[Year]]&gt;0,$E$1-Table10[[#This Row],[Year]],0),"")</f>
        <v>0</v>
      </c>
    </row>
    <row r="4899" spans="1:5">
      <c r="A4899" s="18">
        <v>5897</v>
      </c>
      <c r="D4899" s="113">
        <f>IF(Table10[[#This Row],[Current Age]]&gt;19,"Men's",IF(E4899&gt;15,"U19",IF(E4899&gt;13,"U15",IF(E4899&gt;11,"U13",IF(E4899&gt;0,"U11",0)))))</f>
        <v>0</v>
      </c>
      <c r="E4899" s="113">
        <f>IFERROR(IF(Table10[[#This Row],[Year]]&gt;0,$E$1-Table10[[#This Row],[Year]],0),"")</f>
        <v>0</v>
      </c>
    </row>
    <row r="4900" spans="1:5">
      <c r="A4900" s="18">
        <v>5898</v>
      </c>
      <c r="D4900" s="113">
        <f>IF(Table10[[#This Row],[Current Age]]&gt;19,"Men's",IF(E4900&gt;15,"U19",IF(E4900&gt;13,"U15",IF(E4900&gt;11,"U13",IF(E4900&gt;0,"U11",0)))))</f>
        <v>0</v>
      </c>
      <c r="E4900" s="113">
        <f>IFERROR(IF(Table10[[#This Row],[Year]]&gt;0,$E$1-Table10[[#This Row],[Year]],0),"")</f>
        <v>0</v>
      </c>
    </row>
    <row r="4901" spans="1:5">
      <c r="A4901" s="18">
        <v>5899</v>
      </c>
      <c r="D4901" s="113">
        <f>IF(Table10[[#This Row],[Current Age]]&gt;19,"Men's",IF(E4901&gt;15,"U19",IF(E4901&gt;13,"U15",IF(E4901&gt;11,"U13",IF(E4901&gt;0,"U11",0)))))</f>
        <v>0</v>
      </c>
      <c r="E4901" s="113">
        <f>IFERROR(IF(Table10[[#This Row],[Year]]&gt;0,$E$1-Table10[[#This Row],[Year]],0),"")</f>
        <v>0</v>
      </c>
    </row>
    <row r="4902" spans="1:5">
      <c r="A4902" s="18">
        <v>5900</v>
      </c>
      <c r="D4902" s="113">
        <f>IF(Table10[[#This Row],[Current Age]]&gt;19,"Men's",IF(E4902&gt;15,"U19",IF(E4902&gt;13,"U15",IF(E4902&gt;11,"U13",IF(E4902&gt;0,"U11",0)))))</f>
        <v>0</v>
      </c>
      <c r="E4902" s="113">
        <f>IFERROR(IF(Table10[[#This Row],[Year]]&gt;0,$E$1-Table10[[#This Row],[Year]],0),"")</f>
        <v>0</v>
      </c>
    </row>
    <row r="4903" spans="1:5">
      <c r="A4903" s="18">
        <v>5901</v>
      </c>
      <c r="D4903" s="113">
        <f>IF(Table10[[#This Row],[Current Age]]&gt;19,"Men's",IF(E4903&gt;15,"U19",IF(E4903&gt;13,"U15",IF(E4903&gt;11,"U13",IF(E4903&gt;0,"U11",0)))))</f>
        <v>0</v>
      </c>
      <c r="E4903" s="113">
        <f>IFERROR(IF(Table10[[#This Row],[Year]]&gt;0,$E$1-Table10[[#This Row],[Year]],0),"")</f>
        <v>0</v>
      </c>
    </row>
    <row r="4904" spans="1:5">
      <c r="A4904" s="18">
        <v>5902</v>
      </c>
      <c r="D4904" s="113">
        <f>IF(Table10[[#This Row],[Current Age]]&gt;19,"Men's",IF(E4904&gt;15,"U19",IF(E4904&gt;13,"U15",IF(E4904&gt;11,"U13",IF(E4904&gt;0,"U11",0)))))</f>
        <v>0</v>
      </c>
      <c r="E4904" s="113">
        <f>IFERROR(IF(Table10[[#This Row],[Year]]&gt;0,$E$1-Table10[[#This Row],[Year]],0),"")</f>
        <v>0</v>
      </c>
    </row>
    <row r="4905" spans="1:5">
      <c r="A4905" s="18">
        <v>5903</v>
      </c>
      <c r="D4905" s="113">
        <f>IF(Table10[[#This Row],[Current Age]]&gt;19,"Men's",IF(E4905&gt;15,"U19",IF(E4905&gt;13,"U15",IF(E4905&gt;11,"U13",IF(E4905&gt;0,"U11",0)))))</f>
        <v>0</v>
      </c>
      <c r="E4905" s="113">
        <f>IFERROR(IF(Table10[[#This Row],[Year]]&gt;0,$E$1-Table10[[#This Row],[Year]],0),"")</f>
        <v>0</v>
      </c>
    </row>
    <row r="4906" spans="1:5">
      <c r="A4906" s="18">
        <v>5904</v>
      </c>
      <c r="D4906" s="113">
        <f>IF(Table10[[#This Row],[Current Age]]&gt;19,"Men's",IF(E4906&gt;15,"U19",IF(E4906&gt;13,"U15",IF(E4906&gt;11,"U13",IF(E4906&gt;0,"U11",0)))))</f>
        <v>0</v>
      </c>
      <c r="E4906" s="113">
        <f>IFERROR(IF(Table10[[#This Row],[Year]]&gt;0,$E$1-Table10[[#This Row],[Year]],0),"")</f>
        <v>0</v>
      </c>
    </row>
    <row r="4907" spans="1:5">
      <c r="A4907" s="18">
        <v>5905</v>
      </c>
      <c r="D4907" s="113">
        <f>IF(Table10[[#This Row],[Current Age]]&gt;19,"Men's",IF(E4907&gt;15,"U19",IF(E4907&gt;13,"U15",IF(E4907&gt;11,"U13",IF(E4907&gt;0,"U11",0)))))</f>
        <v>0</v>
      </c>
      <c r="E4907" s="113">
        <f>IFERROR(IF(Table10[[#This Row],[Year]]&gt;0,$E$1-Table10[[#This Row],[Year]],0),"")</f>
        <v>0</v>
      </c>
    </row>
    <row r="4908" spans="1:5">
      <c r="A4908" s="18">
        <v>5906</v>
      </c>
      <c r="D4908" s="113">
        <f>IF(Table10[[#This Row],[Current Age]]&gt;19,"Men's",IF(E4908&gt;15,"U19",IF(E4908&gt;13,"U15",IF(E4908&gt;11,"U13",IF(E4908&gt;0,"U11",0)))))</f>
        <v>0</v>
      </c>
      <c r="E4908" s="113">
        <f>IFERROR(IF(Table10[[#This Row],[Year]]&gt;0,$E$1-Table10[[#This Row],[Year]],0),"")</f>
        <v>0</v>
      </c>
    </row>
    <row r="4909" spans="1:5">
      <c r="A4909" s="18">
        <v>5907</v>
      </c>
      <c r="D4909" s="113">
        <f>IF(Table10[[#This Row],[Current Age]]&gt;19,"Men's",IF(E4909&gt;15,"U19",IF(E4909&gt;13,"U15",IF(E4909&gt;11,"U13",IF(E4909&gt;0,"U11",0)))))</f>
        <v>0</v>
      </c>
      <c r="E4909" s="113">
        <f>IFERROR(IF(Table10[[#This Row],[Year]]&gt;0,$E$1-Table10[[#This Row],[Year]],0),"")</f>
        <v>0</v>
      </c>
    </row>
    <row r="4910" spans="1:5">
      <c r="A4910" s="18">
        <v>5908</v>
      </c>
      <c r="D4910" s="113">
        <f>IF(Table10[[#This Row],[Current Age]]&gt;19,"Men's",IF(E4910&gt;15,"U19",IF(E4910&gt;13,"U15",IF(E4910&gt;11,"U13",IF(E4910&gt;0,"U11",0)))))</f>
        <v>0</v>
      </c>
      <c r="E4910" s="113">
        <f>IFERROR(IF(Table10[[#This Row],[Year]]&gt;0,$E$1-Table10[[#This Row],[Year]],0),"")</f>
        <v>0</v>
      </c>
    </row>
    <row r="4911" spans="1:5">
      <c r="A4911" s="18">
        <v>5909</v>
      </c>
      <c r="D4911" s="113">
        <f>IF(Table10[[#This Row],[Current Age]]&gt;19,"Men's",IF(E4911&gt;15,"U19",IF(E4911&gt;13,"U15",IF(E4911&gt;11,"U13",IF(E4911&gt;0,"U11",0)))))</f>
        <v>0</v>
      </c>
      <c r="E4911" s="113">
        <f>IFERROR(IF(Table10[[#This Row],[Year]]&gt;0,$E$1-Table10[[#This Row],[Year]],0),"")</f>
        <v>0</v>
      </c>
    </row>
    <row r="4912" spans="1:5">
      <c r="A4912" s="18">
        <v>5910</v>
      </c>
      <c r="D4912" s="113">
        <f>IF(Table10[[#This Row],[Current Age]]&gt;19,"Men's",IF(E4912&gt;15,"U19",IF(E4912&gt;13,"U15",IF(E4912&gt;11,"U13",IF(E4912&gt;0,"U11",0)))))</f>
        <v>0</v>
      </c>
      <c r="E4912" s="113">
        <f>IFERROR(IF(Table10[[#This Row],[Year]]&gt;0,$E$1-Table10[[#This Row],[Year]],0),"")</f>
        <v>0</v>
      </c>
    </row>
    <row r="4913" spans="1:5">
      <c r="A4913" s="18">
        <v>5911</v>
      </c>
      <c r="D4913" s="113">
        <f>IF(Table10[[#This Row],[Current Age]]&gt;19,"Men's",IF(E4913&gt;15,"U19",IF(E4913&gt;13,"U15",IF(E4913&gt;11,"U13",IF(E4913&gt;0,"U11",0)))))</f>
        <v>0</v>
      </c>
      <c r="E4913" s="113">
        <f>IFERROR(IF(Table10[[#This Row],[Year]]&gt;0,$E$1-Table10[[#This Row],[Year]],0),"")</f>
        <v>0</v>
      </c>
    </row>
    <row r="4914" spans="1:5">
      <c r="A4914" s="18">
        <v>5912</v>
      </c>
      <c r="D4914" s="113">
        <f>IF(Table10[[#This Row],[Current Age]]&gt;19,"Men's",IF(E4914&gt;15,"U19",IF(E4914&gt;13,"U15",IF(E4914&gt;11,"U13",IF(E4914&gt;0,"U11",0)))))</f>
        <v>0</v>
      </c>
      <c r="E4914" s="113">
        <f>IFERROR(IF(Table10[[#This Row],[Year]]&gt;0,$E$1-Table10[[#This Row],[Year]],0),"")</f>
        <v>0</v>
      </c>
    </row>
    <row r="4915" spans="1:5">
      <c r="A4915" s="18">
        <v>5913</v>
      </c>
      <c r="D4915" s="113">
        <f>IF(Table10[[#This Row],[Current Age]]&gt;19,"Men's",IF(E4915&gt;15,"U19",IF(E4915&gt;13,"U15",IF(E4915&gt;11,"U13",IF(E4915&gt;0,"U11",0)))))</f>
        <v>0</v>
      </c>
      <c r="E4915" s="113">
        <f>IFERROR(IF(Table10[[#This Row],[Year]]&gt;0,$E$1-Table10[[#This Row],[Year]],0),"")</f>
        <v>0</v>
      </c>
    </row>
    <row r="4916" spans="1:5">
      <c r="A4916" s="18">
        <v>5914</v>
      </c>
      <c r="D4916" s="113">
        <f>IF(Table10[[#This Row],[Current Age]]&gt;19,"Men's",IF(E4916&gt;15,"U19",IF(E4916&gt;13,"U15",IF(E4916&gt;11,"U13",IF(E4916&gt;0,"U11",0)))))</f>
        <v>0</v>
      </c>
      <c r="E4916" s="113">
        <f>IFERROR(IF(Table10[[#This Row],[Year]]&gt;0,$E$1-Table10[[#This Row],[Year]],0),"")</f>
        <v>0</v>
      </c>
    </row>
    <row r="4917" spans="1:5">
      <c r="A4917" s="18">
        <v>5915</v>
      </c>
      <c r="D4917" s="113">
        <f>IF(Table10[[#This Row],[Current Age]]&gt;19,"Men's",IF(E4917&gt;15,"U19",IF(E4917&gt;13,"U15",IF(E4917&gt;11,"U13",IF(E4917&gt;0,"U11",0)))))</f>
        <v>0</v>
      </c>
      <c r="E4917" s="113">
        <f>IFERROR(IF(Table10[[#This Row],[Year]]&gt;0,$E$1-Table10[[#This Row],[Year]],0),"")</f>
        <v>0</v>
      </c>
    </row>
    <row r="4918" spans="1:5">
      <c r="A4918" s="18">
        <v>5916</v>
      </c>
      <c r="D4918" s="113">
        <f>IF(Table10[[#This Row],[Current Age]]&gt;19,"Men's",IF(E4918&gt;15,"U19",IF(E4918&gt;13,"U15",IF(E4918&gt;11,"U13",IF(E4918&gt;0,"U11",0)))))</f>
        <v>0</v>
      </c>
      <c r="E4918" s="113">
        <f>IFERROR(IF(Table10[[#This Row],[Year]]&gt;0,$E$1-Table10[[#This Row],[Year]],0),"")</f>
        <v>0</v>
      </c>
    </row>
    <row r="4919" spans="1:5">
      <c r="A4919" s="18">
        <v>5917</v>
      </c>
      <c r="D4919" s="113">
        <f>IF(Table10[[#This Row],[Current Age]]&gt;19,"Men's",IF(E4919&gt;15,"U19",IF(E4919&gt;13,"U15",IF(E4919&gt;11,"U13",IF(E4919&gt;0,"U11",0)))))</f>
        <v>0</v>
      </c>
      <c r="E4919" s="113">
        <f>IFERROR(IF(Table10[[#This Row],[Year]]&gt;0,$E$1-Table10[[#This Row],[Year]],0),"")</f>
        <v>0</v>
      </c>
    </row>
    <row r="4920" spans="1:5">
      <c r="A4920" s="18">
        <v>5918</v>
      </c>
      <c r="D4920" s="113">
        <f>IF(Table10[[#This Row],[Current Age]]&gt;19,"Men's",IF(E4920&gt;15,"U19",IF(E4920&gt;13,"U15",IF(E4920&gt;11,"U13",IF(E4920&gt;0,"U11",0)))))</f>
        <v>0</v>
      </c>
      <c r="E4920" s="113">
        <f>IFERROR(IF(Table10[[#This Row],[Year]]&gt;0,$E$1-Table10[[#This Row],[Year]],0),"")</f>
        <v>0</v>
      </c>
    </row>
    <row r="4921" spans="1:5">
      <c r="A4921" s="18">
        <v>5919</v>
      </c>
      <c r="D4921" s="113">
        <f>IF(Table10[[#This Row],[Current Age]]&gt;19,"Men's",IF(E4921&gt;15,"U19",IF(E4921&gt;13,"U15",IF(E4921&gt;11,"U13",IF(E4921&gt;0,"U11",0)))))</f>
        <v>0</v>
      </c>
      <c r="E4921" s="113">
        <f>IFERROR(IF(Table10[[#This Row],[Year]]&gt;0,$E$1-Table10[[#This Row],[Year]],0),"")</f>
        <v>0</v>
      </c>
    </row>
    <row r="4922" spans="1:5">
      <c r="A4922" s="18">
        <v>5920</v>
      </c>
      <c r="D4922" s="113">
        <f>IF(Table10[[#This Row],[Current Age]]&gt;19,"Men's",IF(E4922&gt;15,"U19",IF(E4922&gt;13,"U15",IF(E4922&gt;11,"U13",IF(E4922&gt;0,"U11",0)))))</f>
        <v>0</v>
      </c>
      <c r="E4922" s="113">
        <f>IFERROR(IF(Table10[[#This Row],[Year]]&gt;0,$E$1-Table10[[#This Row],[Year]],0),"")</f>
        <v>0</v>
      </c>
    </row>
    <row r="4923" spans="1:5">
      <c r="A4923" s="18">
        <v>5921</v>
      </c>
      <c r="D4923" s="113">
        <f>IF(Table10[[#This Row],[Current Age]]&gt;19,"Men's",IF(E4923&gt;15,"U19",IF(E4923&gt;13,"U15",IF(E4923&gt;11,"U13",IF(E4923&gt;0,"U11",0)))))</f>
        <v>0</v>
      </c>
      <c r="E4923" s="113">
        <f>IFERROR(IF(Table10[[#This Row],[Year]]&gt;0,$E$1-Table10[[#This Row],[Year]],0),"")</f>
        <v>0</v>
      </c>
    </row>
    <row r="4924" spans="1:5">
      <c r="A4924" s="18">
        <v>5922</v>
      </c>
      <c r="D4924" s="113">
        <f>IF(Table10[[#This Row],[Current Age]]&gt;19,"Men's",IF(E4924&gt;15,"U19",IF(E4924&gt;13,"U15",IF(E4924&gt;11,"U13",IF(E4924&gt;0,"U11",0)))))</f>
        <v>0</v>
      </c>
      <c r="E4924" s="113">
        <f>IFERROR(IF(Table10[[#This Row],[Year]]&gt;0,$E$1-Table10[[#This Row],[Year]],0),"")</f>
        <v>0</v>
      </c>
    </row>
    <row r="4925" spans="1:5">
      <c r="A4925" s="18">
        <v>5923</v>
      </c>
      <c r="D4925" s="113">
        <f>IF(Table10[[#This Row],[Current Age]]&gt;19,"Men's",IF(E4925&gt;15,"U19",IF(E4925&gt;13,"U15",IF(E4925&gt;11,"U13",IF(E4925&gt;0,"U11",0)))))</f>
        <v>0</v>
      </c>
      <c r="E4925" s="113">
        <f>IFERROR(IF(Table10[[#This Row],[Year]]&gt;0,$E$1-Table10[[#This Row],[Year]],0),"")</f>
        <v>0</v>
      </c>
    </row>
    <row r="4926" spans="1:5">
      <c r="A4926" s="18">
        <v>5924</v>
      </c>
      <c r="D4926" s="113">
        <f>IF(Table10[[#This Row],[Current Age]]&gt;19,"Men's",IF(E4926&gt;15,"U19",IF(E4926&gt;13,"U15",IF(E4926&gt;11,"U13",IF(E4926&gt;0,"U11",0)))))</f>
        <v>0</v>
      </c>
      <c r="E4926" s="113">
        <f>IFERROR(IF(Table10[[#This Row],[Year]]&gt;0,$E$1-Table10[[#This Row],[Year]],0),"")</f>
        <v>0</v>
      </c>
    </row>
    <row r="4927" spans="1:5">
      <c r="A4927" s="18">
        <v>5925</v>
      </c>
      <c r="D4927" s="113">
        <f>IF(Table10[[#This Row],[Current Age]]&gt;19,"Men's",IF(E4927&gt;15,"U19",IF(E4927&gt;13,"U15",IF(E4927&gt;11,"U13",IF(E4927&gt;0,"U11",0)))))</f>
        <v>0</v>
      </c>
      <c r="E4927" s="113">
        <f>IFERROR(IF(Table10[[#This Row],[Year]]&gt;0,$E$1-Table10[[#This Row],[Year]],0),"")</f>
        <v>0</v>
      </c>
    </row>
    <row r="4928" spans="1:5">
      <c r="A4928" s="18">
        <v>5926</v>
      </c>
      <c r="D4928" s="113">
        <f>IF(Table10[[#This Row],[Current Age]]&gt;19,"Men's",IF(E4928&gt;15,"U19",IF(E4928&gt;13,"U15",IF(E4928&gt;11,"U13",IF(E4928&gt;0,"U11",0)))))</f>
        <v>0</v>
      </c>
      <c r="E4928" s="113">
        <f>IFERROR(IF(Table10[[#This Row],[Year]]&gt;0,$E$1-Table10[[#This Row],[Year]],0),"")</f>
        <v>0</v>
      </c>
    </row>
    <row r="4929" spans="1:5">
      <c r="A4929" s="18">
        <v>5927</v>
      </c>
      <c r="D4929" s="113">
        <f>IF(Table10[[#This Row],[Current Age]]&gt;19,"Men's",IF(E4929&gt;15,"U19",IF(E4929&gt;13,"U15",IF(E4929&gt;11,"U13",IF(E4929&gt;0,"U11",0)))))</f>
        <v>0</v>
      </c>
      <c r="E4929" s="113">
        <f>IFERROR(IF(Table10[[#This Row],[Year]]&gt;0,$E$1-Table10[[#This Row],[Year]],0),"")</f>
        <v>0</v>
      </c>
    </row>
    <row r="4930" spans="1:5">
      <c r="A4930" s="18">
        <v>5928</v>
      </c>
      <c r="D4930" s="113">
        <f>IF(Table10[[#This Row],[Current Age]]&gt;19,"Men's",IF(E4930&gt;15,"U19",IF(E4930&gt;13,"U15",IF(E4930&gt;11,"U13",IF(E4930&gt;0,"U11",0)))))</f>
        <v>0</v>
      </c>
      <c r="E4930" s="113">
        <f>IFERROR(IF(Table10[[#This Row],[Year]]&gt;0,$E$1-Table10[[#This Row],[Year]],0),"")</f>
        <v>0</v>
      </c>
    </row>
    <row r="4931" spans="1:5">
      <c r="A4931" s="18">
        <v>5929</v>
      </c>
      <c r="D4931" s="113">
        <f>IF(Table10[[#This Row],[Current Age]]&gt;19,"Men's",IF(E4931&gt;15,"U19",IF(E4931&gt;13,"U15",IF(E4931&gt;11,"U13",IF(E4931&gt;0,"U11",0)))))</f>
        <v>0</v>
      </c>
      <c r="E4931" s="113">
        <f>IFERROR(IF(Table10[[#This Row],[Year]]&gt;0,$E$1-Table10[[#This Row],[Year]],0),"")</f>
        <v>0</v>
      </c>
    </row>
    <row r="4932" spans="1:5">
      <c r="A4932" s="18">
        <v>5930</v>
      </c>
      <c r="D4932" s="113">
        <f>IF(Table10[[#This Row],[Current Age]]&gt;19,"Men's",IF(E4932&gt;15,"U19",IF(E4932&gt;13,"U15",IF(E4932&gt;11,"U13",IF(E4932&gt;0,"U11",0)))))</f>
        <v>0</v>
      </c>
      <c r="E4932" s="113">
        <f>IFERROR(IF(Table10[[#This Row],[Year]]&gt;0,$E$1-Table10[[#This Row],[Year]],0),"")</f>
        <v>0</v>
      </c>
    </row>
    <row r="4933" spans="1:5">
      <c r="A4933" s="18">
        <v>5931</v>
      </c>
      <c r="D4933" s="113">
        <f>IF(Table10[[#This Row],[Current Age]]&gt;19,"Men's",IF(E4933&gt;15,"U19",IF(E4933&gt;13,"U15",IF(E4933&gt;11,"U13",IF(E4933&gt;0,"U11",0)))))</f>
        <v>0</v>
      </c>
      <c r="E4933" s="113">
        <f>IFERROR(IF(Table10[[#This Row],[Year]]&gt;0,$E$1-Table10[[#This Row],[Year]],0),"")</f>
        <v>0</v>
      </c>
    </row>
    <row r="4934" spans="1:5">
      <c r="A4934" s="18">
        <v>5932</v>
      </c>
      <c r="D4934" s="113">
        <f>IF(Table10[[#This Row],[Current Age]]&gt;19,"Men's",IF(E4934&gt;15,"U19",IF(E4934&gt;13,"U15",IF(E4934&gt;11,"U13",IF(E4934&gt;0,"U11",0)))))</f>
        <v>0</v>
      </c>
      <c r="E4934" s="113">
        <f>IFERROR(IF(Table10[[#This Row],[Year]]&gt;0,$E$1-Table10[[#This Row],[Year]],0),"")</f>
        <v>0</v>
      </c>
    </row>
    <row r="4935" spans="1:5">
      <c r="A4935" s="18">
        <v>5933</v>
      </c>
      <c r="D4935" s="113">
        <f>IF(Table10[[#This Row],[Current Age]]&gt;19,"Men's",IF(E4935&gt;15,"U19",IF(E4935&gt;13,"U15",IF(E4935&gt;11,"U13",IF(E4935&gt;0,"U11",0)))))</f>
        <v>0</v>
      </c>
      <c r="E4935" s="113">
        <f>IFERROR(IF(Table10[[#This Row],[Year]]&gt;0,$E$1-Table10[[#This Row],[Year]],0),"")</f>
        <v>0</v>
      </c>
    </row>
    <row r="4936" spans="1:5">
      <c r="A4936" s="18">
        <v>5934</v>
      </c>
      <c r="D4936" s="113">
        <f>IF(Table10[[#This Row],[Current Age]]&gt;19,"Men's",IF(E4936&gt;15,"U19",IF(E4936&gt;13,"U15",IF(E4936&gt;11,"U13",IF(E4936&gt;0,"U11",0)))))</f>
        <v>0</v>
      </c>
      <c r="E4936" s="113">
        <f>IFERROR(IF(Table10[[#This Row],[Year]]&gt;0,$E$1-Table10[[#This Row],[Year]],0),"")</f>
        <v>0</v>
      </c>
    </row>
    <row r="4937" spans="1:5">
      <c r="A4937" s="18">
        <v>5935</v>
      </c>
      <c r="D4937" s="113">
        <f>IF(Table10[[#This Row],[Current Age]]&gt;19,"Men's",IF(E4937&gt;15,"U19",IF(E4937&gt;13,"U15",IF(E4937&gt;11,"U13",IF(E4937&gt;0,"U11",0)))))</f>
        <v>0</v>
      </c>
      <c r="E4937" s="113">
        <f>IFERROR(IF(Table10[[#This Row],[Year]]&gt;0,$E$1-Table10[[#This Row],[Year]],0),"")</f>
        <v>0</v>
      </c>
    </row>
    <row r="4938" spans="1:5">
      <c r="A4938" s="18">
        <v>5936</v>
      </c>
      <c r="D4938" s="113">
        <f>IF(Table10[[#This Row],[Current Age]]&gt;19,"Men's",IF(E4938&gt;15,"U19",IF(E4938&gt;13,"U15",IF(E4938&gt;11,"U13",IF(E4938&gt;0,"U11",0)))))</f>
        <v>0</v>
      </c>
      <c r="E4938" s="113">
        <f>IFERROR(IF(Table10[[#This Row],[Year]]&gt;0,$E$1-Table10[[#This Row],[Year]],0),"")</f>
        <v>0</v>
      </c>
    </row>
    <row r="4939" spans="1:5">
      <c r="A4939" s="18">
        <v>5937</v>
      </c>
      <c r="D4939" s="113">
        <f>IF(Table10[[#This Row],[Current Age]]&gt;19,"Men's",IF(E4939&gt;15,"U19",IF(E4939&gt;13,"U15",IF(E4939&gt;11,"U13",IF(E4939&gt;0,"U11",0)))))</f>
        <v>0</v>
      </c>
      <c r="E4939" s="113">
        <f>IFERROR(IF(Table10[[#This Row],[Year]]&gt;0,$E$1-Table10[[#This Row],[Year]],0),"")</f>
        <v>0</v>
      </c>
    </row>
    <row r="4940" spans="1:5">
      <c r="A4940" s="18">
        <v>5938</v>
      </c>
      <c r="D4940" s="113">
        <f>IF(Table10[[#This Row],[Current Age]]&gt;19,"Men's",IF(E4940&gt;15,"U19",IF(E4940&gt;13,"U15",IF(E4940&gt;11,"U13",IF(E4940&gt;0,"U11",0)))))</f>
        <v>0</v>
      </c>
      <c r="E4940" s="113">
        <f>IFERROR(IF(Table10[[#This Row],[Year]]&gt;0,$E$1-Table10[[#This Row],[Year]],0),"")</f>
        <v>0</v>
      </c>
    </row>
    <row r="4941" spans="1:5">
      <c r="A4941" s="18">
        <v>5939</v>
      </c>
      <c r="D4941" s="113">
        <f>IF(Table10[[#This Row],[Current Age]]&gt;19,"Men's",IF(E4941&gt;15,"U19",IF(E4941&gt;13,"U15",IF(E4941&gt;11,"U13",IF(E4941&gt;0,"U11",0)))))</f>
        <v>0</v>
      </c>
      <c r="E4941" s="113">
        <f>IFERROR(IF(Table10[[#This Row],[Year]]&gt;0,$E$1-Table10[[#This Row],[Year]],0),"")</f>
        <v>0</v>
      </c>
    </row>
    <row r="4942" spans="1:5">
      <c r="A4942" s="18">
        <v>5940</v>
      </c>
      <c r="D4942" s="113">
        <f>IF(Table10[[#This Row],[Current Age]]&gt;19,"Men's",IF(E4942&gt;15,"U19",IF(E4942&gt;13,"U15",IF(E4942&gt;11,"U13",IF(E4942&gt;0,"U11",0)))))</f>
        <v>0</v>
      </c>
      <c r="E4942" s="113">
        <f>IFERROR(IF(Table10[[#This Row],[Year]]&gt;0,$E$1-Table10[[#This Row],[Year]],0),"")</f>
        <v>0</v>
      </c>
    </row>
    <row r="4943" spans="1:5">
      <c r="A4943" s="18">
        <v>5941</v>
      </c>
      <c r="D4943" s="113">
        <f>IF(Table10[[#This Row],[Current Age]]&gt;19,"Men's",IF(E4943&gt;15,"U19",IF(E4943&gt;13,"U15",IF(E4943&gt;11,"U13",IF(E4943&gt;0,"U11",0)))))</f>
        <v>0</v>
      </c>
      <c r="E4943" s="113">
        <f>IFERROR(IF(Table10[[#This Row],[Year]]&gt;0,$E$1-Table10[[#This Row],[Year]],0),"")</f>
        <v>0</v>
      </c>
    </row>
    <row r="4944" spans="1:5">
      <c r="A4944" s="18">
        <v>5942</v>
      </c>
      <c r="D4944" s="113">
        <f>IF(Table10[[#This Row],[Current Age]]&gt;19,"Men's",IF(E4944&gt;15,"U19",IF(E4944&gt;13,"U15",IF(E4944&gt;11,"U13",IF(E4944&gt;0,"U11",0)))))</f>
        <v>0</v>
      </c>
      <c r="E4944" s="113">
        <f>IFERROR(IF(Table10[[#This Row],[Year]]&gt;0,$E$1-Table10[[#This Row],[Year]],0),"")</f>
        <v>0</v>
      </c>
    </row>
    <row r="4945" spans="1:5">
      <c r="A4945" s="18">
        <v>5943</v>
      </c>
      <c r="D4945" s="113">
        <f>IF(Table10[[#This Row],[Current Age]]&gt;19,"Men's",IF(E4945&gt;15,"U19",IF(E4945&gt;13,"U15",IF(E4945&gt;11,"U13",IF(E4945&gt;0,"U11",0)))))</f>
        <v>0</v>
      </c>
      <c r="E4945" s="113">
        <f>IFERROR(IF(Table10[[#This Row],[Year]]&gt;0,$E$1-Table10[[#This Row],[Year]],0),"")</f>
        <v>0</v>
      </c>
    </row>
    <row r="4946" spans="1:5">
      <c r="A4946" s="18">
        <v>5944</v>
      </c>
      <c r="D4946" s="113">
        <f>IF(Table10[[#This Row],[Current Age]]&gt;19,"Men's",IF(E4946&gt;15,"U19",IF(E4946&gt;13,"U15",IF(E4946&gt;11,"U13",IF(E4946&gt;0,"U11",0)))))</f>
        <v>0</v>
      </c>
      <c r="E4946" s="113">
        <f>IFERROR(IF(Table10[[#This Row],[Year]]&gt;0,$E$1-Table10[[#This Row],[Year]],0),"")</f>
        <v>0</v>
      </c>
    </row>
    <row r="4947" spans="1:5">
      <c r="A4947" s="18">
        <v>5945</v>
      </c>
      <c r="D4947" s="113">
        <f>IF(Table10[[#This Row],[Current Age]]&gt;19,"Men's",IF(E4947&gt;15,"U19",IF(E4947&gt;13,"U15",IF(E4947&gt;11,"U13",IF(E4947&gt;0,"U11",0)))))</f>
        <v>0</v>
      </c>
      <c r="E4947" s="113">
        <f>IFERROR(IF(Table10[[#This Row],[Year]]&gt;0,$E$1-Table10[[#This Row],[Year]],0),"")</f>
        <v>0</v>
      </c>
    </row>
    <row r="4948" spans="1:5">
      <c r="A4948" s="18">
        <v>5946</v>
      </c>
      <c r="D4948" s="113">
        <f>IF(Table10[[#This Row],[Current Age]]&gt;19,"Men's",IF(E4948&gt;15,"U19",IF(E4948&gt;13,"U15",IF(E4948&gt;11,"U13",IF(E4948&gt;0,"U11",0)))))</f>
        <v>0</v>
      </c>
      <c r="E4948" s="113">
        <f>IFERROR(IF(Table10[[#This Row],[Year]]&gt;0,$E$1-Table10[[#This Row],[Year]],0),"")</f>
        <v>0</v>
      </c>
    </row>
    <row r="4949" spans="1:5">
      <c r="A4949" s="18">
        <v>5947</v>
      </c>
      <c r="D4949" s="113">
        <f>IF(Table10[[#This Row],[Current Age]]&gt;19,"Men's",IF(E4949&gt;15,"U19",IF(E4949&gt;13,"U15",IF(E4949&gt;11,"U13",IF(E4949&gt;0,"U11",0)))))</f>
        <v>0</v>
      </c>
      <c r="E4949" s="113">
        <f>IFERROR(IF(Table10[[#This Row],[Year]]&gt;0,$E$1-Table10[[#This Row],[Year]],0),"")</f>
        <v>0</v>
      </c>
    </row>
    <row r="4950" spans="1:5">
      <c r="A4950" s="18">
        <v>5948</v>
      </c>
      <c r="D4950" s="113">
        <f>IF(Table10[[#This Row],[Current Age]]&gt;19,"Men's",IF(E4950&gt;15,"U19",IF(E4950&gt;13,"U15",IF(E4950&gt;11,"U13",IF(E4950&gt;0,"U11",0)))))</f>
        <v>0</v>
      </c>
      <c r="E4950" s="113">
        <f>IFERROR(IF(Table10[[#This Row],[Year]]&gt;0,$E$1-Table10[[#This Row],[Year]],0),"")</f>
        <v>0</v>
      </c>
    </row>
    <row r="4951" spans="1:5">
      <c r="A4951" s="18">
        <v>5949</v>
      </c>
      <c r="D4951" s="113">
        <f>IF(Table10[[#This Row],[Current Age]]&gt;19,"Men's",IF(E4951&gt;15,"U19",IF(E4951&gt;13,"U15",IF(E4951&gt;11,"U13",IF(E4951&gt;0,"U11",0)))))</f>
        <v>0</v>
      </c>
      <c r="E4951" s="113">
        <f>IFERROR(IF(Table10[[#This Row],[Year]]&gt;0,$E$1-Table10[[#This Row],[Year]],0),"")</f>
        <v>0</v>
      </c>
    </row>
    <row r="4952" spans="1:5">
      <c r="A4952" s="18">
        <v>5950</v>
      </c>
      <c r="D4952" s="113">
        <f>IF(Table10[[#This Row],[Current Age]]&gt;19,"Men's",IF(E4952&gt;15,"U19",IF(E4952&gt;13,"U15",IF(E4952&gt;11,"U13",IF(E4952&gt;0,"U11",0)))))</f>
        <v>0</v>
      </c>
      <c r="E4952" s="113">
        <f>IFERROR(IF(Table10[[#This Row],[Year]]&gt;0,$E$1-Table10[[#This Row],[Year]],0),"")</f>
        <v>0</v>
      </c>
    </row>
    <row r="4953" spans="1:5">
      <c r="A4953" s="18">
        <v>5951</v>
      </c>
      <c r="D4953" s="113">
        <f>IF(Table10[[#This Row],[Current Age]]&gt;19,"Men's",IF(E4953&gt;15,"U19",IF(E4953&gt;13,"U15",IF(E4953&gt;11,"U13",IF(E4953&gt;0,"U11",0)))))</f>
        <v>0</v>
      </c>
      <c r="E4953" s="113">
        <f>IFERROR(IF(Table10[[#This Row],[Year]]&gt;0,$E$1-Table10[[#This Row],[Year]],0),"")</f>
        <v>0</v>
      </c>
    </row>
    <row r="4954" spans="1:5">
      <c r="A4954" s="18">
        <v>5952</v>
      </c>
      <c r="D4954" s="113">
        <f>IF(Table10[[#This Row],[Current Age]]&gt;19,"Men's",IF(E4954&gt;15,"U19",IF(E4954&gt;13,"U15",IF(E4954&gt;11,"U13",IF(E4954&gt;0,"U11",0)))))</f>
        <v>0</v>
      </c>
      <c r="E4954" s="113">
        <f>IFERROR(IF(Table10[[#This Row],[Year]]&gt;0,$E$1-Table10[[#This Row],[Year]],0),"")</f>
        <v>0</v>
      </c>
    </row>
    <row r="4955" spans="1:5">
      <c r="A4955" s="18">
        <v>5953</v>
      </c>
      <c r="D4955" s="113">
        <f>IF(Table10[[#This Row],[Current Age]]&gt;19,"Men's",IF(E4955&gt;15,"U19",IF(E4955&gt;13,"U15",IF(E4955&gt;11,"U13",IF(E4955&gt;0,"U11",0)))))</f>
        <v>0</v>
      </c>
      <c r="E4955" s="113">
        <f>IFERROR(IF(Table10[[#This Row],[Year]]&gt;0,$E$1-Table10[[#This Row],[Year]],0),"")</f>
        <v>0</v>
      </c>
    </row>
    <row r="4956" spans="1:5">
      <c r="A4956" s="18">
        <v>5954</v>
      </c>
      <c r="D4956" s="113">
        <f>IF(Table10[[#This Row],[Current Age]]&gt;19,"Men's",IF(E4956&gt;15,"U19",IF(E4956&gt;13,"U15",IF(E4956&gt;11,"U13",IF(E4956&gt;0,"U11",0)))))</f>
        <v>0</v>
      </c>
      <c r="E4956" s="113">
        <f>IFERROR(IF(Table10[[#This Row],[Year]]&gt;0,$E$1-Table10[[#This Row],[Year]],0),"")</f>
        <v>0</v>
      </c>
    </row>
    <row r="4957" spans="1:5">
      <c r="A4957" s="18">
        <v>5955</v>
      </c>
      <c r="D4957" s="113">
        <f>IF(Table10[[#This Row],[Current Age]]&gt;19,"Men's",IF(E4957&gt;15,"U19",IF(E4957&gt;13,"U15",IF(E4957&gt;11,"U13",IF(E4957&gt;0,"U11",0)))))</f>
        <v>0</v>
      </c>
      <c r="E4957" s="113">
        <f>IFERROR(IF(Table10[[#This Row],[Year]]&gt;0,$E$1-Table10[[#This Row],[Year]],0),"")</f>
        <v>0</v>
      </c>
    </row>
    <row r="4958" spans="1:5">
      <c r="A4958" s="18">
        <v>5956</v>
      </c>
      <c r="D4958" s="113">
        <f>IF(Table10[[#This Row],[Current Age]]&gt;19,"Men's",IF(E4958&gt;15,"U19",IF(E4958&gt;13,"U15",IF(E4958&gt;11,"U13",IF(E4958&gt;0,"U11",0)))))</f>
        <v>0</v>
      </c>
      <c r="E4958" s="113">
        <f>IFERROR(IF(Table10[[#This Row],[Year]]&gt;0,$E$1-Table10[[#This Row],[Year]],0),"")</f>
        <v>0</v>
      </c>
    </row>
    <row r="4959" spans="1:5">
      <c r="A4959" s="18">
        <v>5957</v>
      </c>
      <c r="D4959" s="113">
        <f>IF(Table10[[#This Row],[Current Age]]&gt;19,"Men's",IF(E4959&gt;15,"U19",IF(E4959&gt;13,"U15",IF(E4959&gt;11,"U13",IF(E4959&gt;0,"U11",0)))))</f>
        <v>0</v>
      </c>
      <c r="E4959" s="113">
        <f>IFERROR(IF(Table10[[#This Row],[Year]]&gt;0,$E$1-Table10[[#This Row],[Year]],0),"")</f>
        <v>0</v>
      </c>
    </row>
    <row r="4960" spans="1:5">
      <c r="A4960" s="18">
        <v>5958</v>
      </c>
      <c r="D4960" s="113">
        <f>IF(Table10[[#This Row],[Current Age]]&gt;19,"Men's",IF(E4960&gt;15,"U19",IF(E4960&gt;13,"U15",IF(E4960&gt;11,"U13",IF(E4960&gt;0,"U11",0)))))</f>
        <v>0</v>
      </c>
      <c r="E4960" s="113">
        <f>IFERROR(IF(Table10[[#This Row],[Year]]&gt;0,$E$1-Table10[[#This Row],[Year]],0),"")</f>
        <v>0</v>
      </c>
    </row>
    <row r="4961" spans="1:5">
      <c r="A4961" s="18">
        <v>5959</v>
      </c>
      <c r="D4961" s="113">
        <f>IF(Table10[[#This Row],[Current Age]]&gt;19,"Men's",IF(E4961&gt;15,"U19",IF(E4961&gt;13,"U15",IF(E4961&gt;11,"U13",IF(E4961&gt;0,"U11",0)))))</f>
        <v>0</v>
      </c>
      <c r="E4961" s="113">
        <f>IFERROR(IF(Table10[[#This Row],[Year]]&gt;0,$E$1-Table10[[#This Row],[Year]],0),"")</f>
        <v>0</v>
      </c>
    </row>
    <row r="4962" spans="1:5">
      <c r="A4962" s="18">
        <v>5960</v>
      </c>
      <c r="D4962" s="113">
        <f>IF(Table10[[#This Row],[Current Age]]&gt;19,"Men's",IF(E4962&gt;15,"U19",IF(E4962&gt;13,"U15",IF(E4962&gt;11,"U13",IF(E4962&gt;0,"U11",0)))))</f>
        <v>0</v>
      </c>
      <c r="E4962" s="113">
        <f>IFERROR(IF(Table10[[#This Row],[Year]]&gt;0,$E$1-Table10[[#This Row],[Year]],0),"")</f>
        <v>0</v>
      </c>
    </row>
    <row r="4963" spans="1:5">
      <c r="A4963" s="18">
        <v>5961</v>
      </c>
      <c r="D4963" s="113">
        <f>IF(Table10[[#This Row],[Current Age]]&gt;19,"Men's",IF(E4963&gt;15,"U19",IF(E4963&gt;13,"U15",IF(E4963&gt;11,"U13",IF(E4963&gt;0,"U11",0)))))</f>
        <v>0</v>
      </c>
      <c r="E4963" s="113">
        <f>IFERROR(IF(Table10[[#This Row],[Year]]&gt;0,$E$1-Table10[[#This Row],[Year]],0),"")</f>
        <v>0</v>
      </c>
    </row>
    <row r="4964" spans="1:5">
      <c r="A4964" s="18">
        <v>5962</v>
      </c>
      <c r="D4964" s="113">
        <f>IF(Table10[[#This Row],[Current Age]]&gt;19,"Men's",IF(E4964&gt;15,"U19",IF(E4964&gt;13,"U15",IF(E4964&gt;11,"U13",IF(E4964&gt;0,"U11",0)))))</f>
        <v>0</v>
      </c>
      <c r="E4964" s="113">
        <f>IFERROR(IF(Table10[[#This Row],[Year]]&gt;0,$E$1-Table10[[#This Row],[Year]],0),"")</f>
        <v>0</v>
      </c>
    </row>
    <row r="4965" spans="1:5">
      <c r="A4965" s="18">
        <v>5963</v>
      </c>
      <c r="D4965" s="113">
        <f>IF(Table10[[#This Row],[Current Age]]&gt;19,"Men's",IF(E4965&gt;15,"U19",IF(E4965&gt;13,"U15",IF(E4965&gt;11,"U13",IF(E4965&gt;0,"U11",0)))))</f>
        <v>0</v>
      </c>
      <c r="E4965" s="113">
        <f>IFERROR(IF(Table10[[#This Row],[Year]]&gt;0,$E$1-Table10[[#This Row],[Year]],0),"")</f>
        <v>0</v>
      </c>
    </row>
    <row r="4966" spans="1:5">
      <c r="A4966" s="18">
        <v>5964</v>
      </c>
      <c r="D4966" s="113">
        <f>IF(Table10[[#This Row],[Current Age]]&gt;19,"Men's",IF(E4966&gt;15,"U19",IF(E4966&gt;13,"U15",IF(E4966&gt;11,"U13",IF(E4966&gt;0,"U11",0)))))</f>
        <v>0</v>
      </c>
      <c r="E4966" s="113">
        <f>IFERROR(IF(Table10[[#This Row],[Year]]&gt;0,$E$1-Table10[[#This Row],[Year]],0),"")</f>
        <v>0</v>
      </c>
    </row>
    <row r="4967" spans="1:5">
      <c r="A4967" s="18">
        <v>5965</v>
      </c>
      <c r="D4967" s="113">
        <f>IF(Table10[[#This Row],[Current Age]]&gt;19,"Men's",IF(E4967&gt;15,"U19",IF(E4967&gt;13,"U15",IF(E4967&gt;11,"U13",IF(E4967&gt;0,"U11",0)))))</f>
        <v>0</v>
      </c>
      <c r="E4967" s="113">
        <f>IFERROR(IF(Table10[[#This Row],[Year]]&gt;0,$E$1-Table10[[#This Row],[Year]],0),"")</f>
        <v>0</v>
      </c>
    </row>
    <row r="4968" spans="1:5">
      <c r="A4968" s="18">
        <v>5966</v>
      </c>
      <c r="D4968" s="113">
        <f>IF(Table10[[#This Row],[Current Age]]&gt;19,"Men's",IF(E4968&gt;15,"U19",IF(E4968&gt;13,"U15",IF(E4968&gt;11,"U13",IF(E4968&gt;0,"U11",0)))))</f>
        <v>0</v>
      </c>
      <c r="E4968" s="113">
        <f>IFERROR(IF(Table10[[#This Row],[Year]]&gt;0,$E$1-Table10[[#This Row],[Year]],0),"")</f>
        <v>0</v>
      </c>
    </row>
    <row r="4969" spans="1:5">
      <c r="A4969" s="18">
        <v>5967</v>
      </c>
      <c r="D4969" s="113">
        <f>IF(Table10[[#This Row],[Current Age]]&gt;19,"Men's",IF(E4969&gt;15,"U19",IF(E4969&gt;13,"U15",IF(E4969&gt;11,"U13",IF(E4969&gt;0,"U11",0)))))</f>
        <v>0</v>
      </c>
      <c r="E4969" s="113">
        <f>IFERROR(IF(Table10[[#This Row],[Year]]&gt;0,$E$1-Table10[[#This Row],[Year]],0),"")</f>
        <v>0</v>
      </c>
    </row>
    <row r="4970" spans="1:5">
      <c r="A4970" s="18">
        <v>5968</v>
      </c>
      <c r="D4970" s="113">
        <f>IF(Table10[[#This Row],[Current Age]]&gt;19,"Men's",IF(E4970&gt;15,"U19",IF(E4970&gt;13,"U15",IF(E4970&gt;11,"U13",IF(E4970&gt;0,"U11",0)))))</f>
        <v>0</v>
      </c>
      <c r="E4970" s="113">
        <f>IFERROR(IF(Table10[[#This Row],[Year]]&gt;0,$E$1-Table10[[#This Row],[Year]],0),"")</f>
        <v>0</v>
      </c>
    </row>
    <row r="4971" spans="1:5">
      <c r="A4971" s="18">
        <v>5969</v>
      </c>
      <c r="D4971" s="113">
        <f>IF(Table10[[#This Row],[Current Age]]&gt;19,"Men's",IF(E4971&gt;15,"U19",IF(E4971&gt;13,"U15",IF(E4971&gt;11,"U13",IF(E4971&gt;0,"U11",0)))))</f>
        <v>0</v>
      </c>
      <c r="E4971" s="113">
        <f>IFERROR(IF(Table10[[#This Row],[Year]]&gt;0,$E$1-Table10[[#This Row],[Year]],0),"")</f>
        <v>0</v>
      </c>
    </row>
    <row r="4972" spans="1:5">
      <c r="A4972" s="18">
        <v>5970</v>
      </c>
      <c r="D4972" s="113">
        <f>IF(Table10[[#This Row],[Current Age]]&gt;19,"Men's",IF(E4972&gt;15,"U19",IF(E4972&gt;13,"U15",IF(E4972&gt;11,"U13",IF(E4972&gt;0,"U11",0)))))</f>
        <v>0</v>
      </c>
      <c r="E4972" s="113">
        <f>IFERROR(IF(Table10[[#This Row],[Year]]&gt;0,$E$1-Table10[[#This Row],[Year]],0),"")</f>
        <v>0</v>
      </c>
    </row>
    <row r="4973" spans="1:5">
      <c r="A4973" s="18">
        <v>5971</v>
      </c>
      <c r="D4973" s="113">
        <f>IF(Table10[[#This Row],[Current Age]]&gt;19,"Men's",IF(E4973&gt;15,"U19",IF(E4973&gt;13,"U15",IF(E4973&gt;11,"U13",IF(E4973&gt;0,"U11",0)))))</f>
        <v>0</v>
      </c>
      <c r="E4973" s="113">
        <f>IFERROR(IF(Table10[[#This Row],[Year]]&gt;0,$E$1-Table10[[#This Row],[Year]],0),"")</f>
        <v>0</v>
      </c>
    </row>
    <row r="4974" spans="1:5">
      <c r="A4974" s="18">
        <v>5972</v>
      </c>
      <c r="D4974" s="113">
        <f>IF(Table10[[#This Row],[Current Age]]&gt;19,"Men's",IF(E4974&gt;15,"U19",IF(E4974&gt;13,"U15",IF(E4974&gt;11,"U13",IF(E4974&gt;0,"U11",0)))))</f>
        <v>0</v>
      </c>
      <c r="E4974" s="113">
        <f>IFERROR(IF(Table10[[#This Row],[Year]]&gt;0,$E$1-Table10[[#This Row],[Year]],0),"")</f>
        <v>0</v>
      </c>
    </row>
    <row r="4975" spans="1:5">
      <c r="A4975" s="18">
        <v>5973</v>
      </c>
      <c r="D4975" s="113">
        <f>IF(Table10[[#This Row],[Current Age]]&gt;19,"Men's",IF(E4975&gt;15,"U19",IF(E4975&gt;13,"U15",IF(E4975&gt;11,"U13",IF(E4975&gt;0,"U11",0)))))</f>
        <v>0</v>
      </c>
      <c r="E4975" s="113">
        <f>IFERROR(IF(Table10[[#This Row],[Year]]&gt;0,$E$1-Table10[[#This Row],[Year]],0),"")</f>
        <v>0</v>
      </c>
    </row>
    <row r="4976" spans="1:5">
      <c r="A4976" s="18">
        <v>5974</v>
      </c>
      <c r="D4976" s="113">
        <f>IF(Table10[[#This Row],[Current Age]]&gt;19,"Men's",IF(E4976&gt;15,"U19",IF(E4976&gt;13,"U15",IF(E4976&gt;11,"U13",IF(E4976&gt;0,"U11",0)))))</f>
        <v>0</v>
      </c>
      <c r="E4976" s="113">
        <f>IFERROR(IF(Table10[[#This Row],[Year]]&gt;0,$E$1-Table10[[#This Row],[Year]],0),"")</f>
        <v>0</v>
      </c>
    </row>
    <row r="4977" spans="1:5">
      <c r="A4977" s="18">
        <v>5975</v>
      </c>
      <c r="D4977" s="113">
        <f>IF(Table10[[#This Row],[Current Age]]&gt;19,"Men's",IF(E4977&gt;15,"U19",IF(E4977&gt;13,"U15",IF(E4977&gt;11,"U13",IF(E4977&gt;0,"U11",0)))))</f>
        <v>0</v>
      </c>
      <c r="E4977" s="113">
        <f>IFERROR(IF(Table10[[#This Row],[Year]]&gt;0,$E$1-Table10[[#This Row],[Year]],0),"")</f>
        <v>0</v>
      </c>
    </row>
    <row r="4978" spans="1:5">
      <c r="A4978" s="18">
        <v>5976</v>
      </c>
      <c r="D4978" s="113">
        <f>IF(Table10[[#This Row],[Current Age]]&gt;19,"Men's",IF(E4978&gt;15,"U19",IF(E4978&gt;13,"U15",IF(E4978&gt;11,"U13",IF(E4978&gt;0,"U11",0)))))</f>
        <v>0</v>
      </c>
      <c r="E4978" s="113">
        <f>IFERROR(IF(Table10[[#This Row],[Year]]&gt;0,$E$1-Table10[[#This Row],[Year]],0),"")</f>
        <v>0</v>
      </c>
    </row>
    <row r="4979" spans="1:5">
      <c r="A4979" s="18">
        <v>5977</v>
      </c>
      <c r="D4979" s="113">
        <f>IF(Table10[[#This Row],[Current Age]]&gt;19,"Men's",IF(E4979&gt;15,"U19",IF(E4979&gt;13,"U15",IF(E4979&gt;11,"U13",IF(E4979&gt;0,"U11",0)))))</f>
        <v>0</v>
      </c>
      <c r="E4979" s="113">
        <f>IFERROR(IF(Table10[[#This Row],[Year]]&gt;0,$E$1-Table10[[#This Row],[Year]],0),"")</f>
        <v>0</v>
      </c>
    </row>
    <row r="4980" spans="1:5">
      <c r="A4980" s="18">
        <v>5978</v>
      </c>
      <c r="D4980" s="113">
        <f>IF(Table10[[#This Row],[Current Age]]&gt;19,"Men's",IF(E4980&gt;15,"U19",IF(E4980&gt;13,"U15",IF(E4980&gt;11,"U13",IF(E4980&gt;0,"U11",0)))))</f>
        <v>0</v>
      </c>
      <c r="E4980" s="113">
        <f>IFERROR(IF(Table10[[#This Row],[Year]]&gt;0,$E$1-Table10[[#This Row],[Year]],0),"")</f>
        <v>0</v>
      </c>
    </row>
    <row r="4981" spans="1:5">
      <c r="A4981" s="18">
        <v>5979</v>
      </c>
      <c r="D4981" s="113">
        <f>IF(Table10[[#This Row],[Current Age]]&gt;19,"Men's",IF(E4981&gt;15,"U19",IF(E4981&gt;13,"U15",IF(E4981&gt;11,"U13",IF(E4981&gt;0,"U11",0)))))</f>
        <v>0</v>
      </c>
      <c r="E4981" s="113">
        <f>IFERROR(IF(Table10[[#This Row],[Year]]&gt;0,$E$1-Table10[[#This Row],[Year]],0),"")</f>
        <v>0</v>
      </c>
    </row>
    <row r="4982" spans="1:5">
      <c r="A4982" s="18">
        <v>5980</v>
      </c>
      <c r="D4982" s="113">
        <f>IF(Table10[[#This Row],[Current Age]]&gt;19,"Men's",IF(E4982&gt;15,"U19",IF(E4982&gt;13,"U15",IF(E4982&gt;11,"U13",IF(E4982&gt;0,"U11",0)))))</f>
        <v>0</v>
      </c>
      <c r="E4982" s="113">
        <f>IFERROR(IF(Table10[[#This Row],[Year]]&gt;0,$E$1-Table10[[#This Row],[Year]],0),"")</f>
        <v>0</v>
      </c>
    </row>
    <row r="4983" spans="1:5">
      <c r="A4983" s="18">
        <v>5981</v>
      </c>
      <c r="D4983" s="113">
        <f>IF(Table10[[#This Row],[Current Age]]&gt;19,"Men's",IF(E4983&gt;15,"U19",IF(E4983&gt;13,"U15",IF(E4983&gt;11,"U13",IF(E4983&gt;0,"U11",0)))))</f>
        <v>0</v>
      </c>
      <c r="E4983" s="113">
        <f>IFERROR(IF(Table10[[#This Row],[Year]]&gt;0,$E$1-Table10[[#This Row],[Year]],0),"")</f>
        <v>0</v>
      </c>
    </row>
    <row r="4984" spans="1:5">
      <c r="A4984" s="18">
        <v>5982</v>
      </c>
      <c r="D4984" s="113">
        <f>IF(Table10[[#This Row],[Current Age]]&gt;19,"Men's",IF(E4984&gt;15,"U19",IF(E4984&gt;13,"U15",IF(E4984&gt;11,"U13",IF(E4984&gt;0,"U11",0)))))</f>
        <v>0</v>
      </c>
      <c r="E4984" s="113">
        <f>IFERROR(IF(Table10[[#This Row],[Year]]&gt;0,$E$1-Table10[[#This Row],[Year]],0),"")</f>
        <v>0</v>
      </c>
    </row>
    <row r="4985" spans="1:5">
      <c r="A4985" s="18">
        <v>5983</v>
      </c>
      <c r="D4985" s="113">
        <f>IF(Table10[[#This Row],[Current Age]]&gt;19,"Men's",IF(E4985&gt;15,"U19",IF(E4985&gt;13,"U15",IF(E4985&gt;11,"U13",IF(E4985&gt;0,"U11",0)))))</f>
        <v>0</v>
      </c>
      <c r="E4985" s="113">
        <f>IFERROR(IF(Table10[[#This Row],[Year]]&gt;0,$E$1-Table10[[#This Row],[Year]],0),"")</f>
        <v>0</v>
      </c>
    </row>
    <row r="4986" spans="1:5">
      <c r="A4986" s="18">
        <v>5984</v>
      </c>
      <c r="D4986" s="113">
        <f>IF(Table10[[#This Row],[Current Age]]&gt;19,"Men's",IF(E4986&gt;15,"U19",IF(E4986&gt;13,"U15",IF(E4986&gt;11,"U13",IF(E4986&gt;0,"U11",0)))))</f>
        <v>0</v>
      </c>
      <c r="E4986" s="113">
        <f>IFERROR(IF(Table10[[#This Row],[Year]]&gt;0,$E$1-Table10[[#This Row],[Year]],0),"")</f>
        <v>0</v>
      </c>
    </row>
    <row r="4987" spans="1:5">
      <c r="A4987" s="18">
        <v>5985</v>
      </c>
      <c r="D4987" s="113">
        <f>IF(Table10[[#This Row],[Current Age]]&gt;19,"Men's",IF(E4987&gt;15,"U19",IF(E4987&gt;13,"U15",IF(E4987&gt;11,"U13",IF(E4987&gt;0,"U11",0)))))</f>
        <v>0</v>
      </c>
      <c r="E4987" s="113">
        <f>IFERROR(IF(Table10[[#This Row],[Year]]&gt;0,$E$1-Table10[[#This Row],[Year]],0),"")</f>
        <v>0</v>
      </c>
    </row>
    <row r="4988" spans="1:5">
      <c r="A4988" s="18">
        <v>5986</v>
      </c>
      <c r="D4988" s="113">
        <f>IF(Table10[[#This Row],[Current Age]]&gt;19,"Men's",IF(E4988&gt;15,"U19",IF(E4988&gt;13,"U15",IF(E4988&gt;11,"U13",IF(E4988&gt;0,"U11",0)))))</f>
        <v>0</v>
      </c>
      <c r="E4988" s="113">
        <f>IFERROR(IF(Table10[[#This Row],[Year]]&gt;0,$E$1-Table10[[#This Row],[Year]],0),"")</f>
        <v>0</v>
      </c>
    </row>
    <row r="4989" spans="1:5">
      <c r="A4989" s="18">
        <v>5987</v>
      </c>
      <c r="D4989" s="113">
        <f>IF(Table10[[#This Row],[Current Age]]&gt;19,"Men's",IF(E4989&gt;15,"U19",IF(E4989&gt;13,"U15",IF(E4989&gt;11,"U13",IF(E4989&gt;0,"U11",0)))))</f>
        <v>0</v>
      </c>
      <c r="E4989" s="113">
        <f>IFERROR(IF(Table10[[#This Row],[Year]]&gt;0,$E$1-Table10[[#This Row],[Year]],0),"")</f>
        <v>0</v>
      </c>
    </row>
    <row r="4990" spans="1:5">
      <c r="A4990" s="18">
        <v>5988</v>
      </c>
      <c r="D4990" s="113">
        <f>IF(Table10[[#This Row],[Current Age]]&gt;19,"Men's",IF(E4990&gt;15,"U19",IF(E4990&gt;13,"U15",IF(E4990&gt;11,"U13",IF(E4990&gt;0,"U11",0)))))</f>
        <v>0</v>
      </c>
      <c r="E4990" s="113">
        <f>IFERROR(IF(Table10[[#This Row],[Year]]&gt;0,$E$1-Table10[[#This Row],[Year]],0),"")</f>
        <v>0</v>
      </c>
    </row>
    <row r="4991" spans="1:5">
      <c r="A4991" s="18">
        <v>5989</v>
      </c>
      <c r="D4991" s="113">
        <f>IF(Table10[[#This Row],[Current Age]]&gt;19,"Men's",IF(E4991&gt;15,"U19",IF(E4991&gt;13,"U15",IF(E4991&gt;11,"U13",IF(E4991&gt;0,"U11",0)))))</f>
        <v>0</v>
      </c>
      <c r="E4991" s="113">
        <f>IFERROR(IF(Table10[[#This Row],[Year]]&gt;0,$E$1-Table10[[#This Row],[Year]],0),"")</f>
        <v>0</v>
      </c>
    </row>
    <row r="4992" spans="1:5">
      <c r="A4992" s="18">
        <v>5990</v>
      </c>
      <c r="D4992" s="113">
        <f>IF(Table10[[#This Row],[Current Age]]&gt;19,"Men's",IF(E4992&gt;15,"U19",IF(E4992&gt;13,"U15",IF(E4992&gt;11,"U13",IF(E4992&gt;0,"U11",0)))))</f>
        <v>0</v>
      </c>
      <c r="E4992" s="113">
        <f>IFERROR(IF(Table10[[#This Row],[Year]]&gt;0,$E$1-Table10[[#This Row],[Year]],0),"")</f>
        <v>0</v>
      </c>
    </row>
    <row r="4993" spans="1:5">
      <c r="A4993" s="18">
        <v>5991</v>
      </c>
      <c r="D4993" s="113">
        <f>IF(Table10[[#This Row],[Current Age]]&gt;19,"Men's",IF(E4993&gt;15,"U19",IF(E4993&gt;13,"U15",IF(E4993&gt;11,"U13",IF(E4993&gt;0,"U11",0)))))</f>
        <v>0</v>
      </c>
      <c r="E4993" s="113">
        <f>IFERROR(IF(Table10[[#This Row],[Year]]&gt;0,$E$1-Table10[[#This Row],[Year]],0),"")</f>
        <v>0</v>
      </c>
    </row>
    <row r="4994" spans="1:5">
      <c r="A4994" s="18">
        <v>5992</v>
      </c>
      <c r="D4994" s="113">
        <f>IF(Table10[[#This Row],[Current Age]]&gt;19,"Men's",IF(E4994&gt;15,"U19",IF(E4994&gt;13,"U15",IF(E4994&gt;11,"U13",IF(E4994&gt;0,"U11",0)))))</f>
        <v>0</v>
      </c>
      <c r="E4994" s="113">
        <f>IFERROR(IF(Table10[[#This Row],[Year]]&gt;0,$E$1-Table10[[#This Row],[Year]],0),"")</f>
        <v>0</v>
      </c>
    </row>
    <row r="4995" spans="1:5">
      <c r="A4995" s="18">
        <v>5993</v>
      </c>
      <c r="D4995" s="113">
        <f>IF(Table10[[#This Row],[Current Age]]&gt;19,"Men's",IF(E4995&gt;15,"U19",IF(E4995&gt;13,"U15",IF(E4995&gt;11,"U13",IF(E4995&gt;0,"U11",0)))))</f>
        <v>0</v>
      </c>
      <c r="E4995" s="113">
        <f>IFERROR(IF(Table10[[#This Row],[Year]]&gt;0,$E$1-Table10[[#This Row],[Year]],0),"")</f>
        <v>0</v>
      </c>
    </row>
    <row r="4996" spans="1:5">
      <c r="A4996" s="18">
        <v>5994</v>
      </c>
      <c r="D4996" s="113">
        <f>IF(Table10[[#This Row],[Current Age]]&gt;19,"Men's",IF(E4996&gt;15,"U19",IF(E4996&gt;13,"U15",IF(E4996&gt;11,"U13",IF(E4996&gt;0,"U11",0)))))</f>
        <v>0</v>
      </c>
      <c r="E4996" s="113">
        <f>IFERROR(IF(Table10[[#This Row],[Year]]&gt;0,$E$1-Table10[[#This Row],[Year]],0),"")</f>
        <v>0</v>
      </c>
    </row>
    <row r="4997" spans="1:5">
      <c r="A4997" s="18">
        <v>5995</v>
      </c>
      <c r="D4997" s="113">
        <f>IF(Table10[[#This Row],[Current Age]]&gt;19,"Men's",IF(E4997&gt;15,"U19",IF(E4997&gt;13,"U15",IF(E4997&gt;11,"U13",IF(E4997&gt;0,"U11",0)))))</f>
        <v>0</v>
      </c>
      <c r="E4997" s="113">
        <f>IFERROR(IF(Table10[[#This Row],[Year]]&gt;0,$E$1-Table10[[#This Row],[Year]],0),"")</f>
        <v>0</v>
      </c>
    </row>
    <row r="4998" spans="1:5">
      <c r="A4998" s="18">
        <v>5996</v>
      </c>
      <c r="D4998" s="113">
        <f>IF(Table10[[#This Row],[Current Age]]&gt;19,"Men's",IF(E4998&gt;15,"U19",IF(E4998&gt;13,"U15",IF(E4998&gt;11,"U13",IF(E4998&gt;0,"U11",0)))))</f>
        <v>0</v>
      </c>
      <c r="E4998" s="113">
        <f>IFERROR(IF(Table10[[#This Row],[Year]]&gt;0,$E$1-Table10[[#This Row],[Year]],0),"")</f>
        <v>0</v>
      </c>
    </row>
    <row r="4999" spans="1:5">
      <c r="A4999" s="18">
        <v>5997</v>
      </c>
      <c r="D4999" s="113">
        <f>IF(Table10[[#This Row],[Current Age]]&gt;19,"Men's",IF(E4999&gt;15,"U19",IF(E4999&gt;13,"U15",IF(E4999&gt;11,"U13",IF(E4999&gt;0,"U11",0)))))</f>
        <v>0</v>
      </c>
      <c r="E4999" s="113">
        <f>IFERROR(IF(Table10[[#This Row],[Year]]&gt;0,$E$1-Table10[[#This Row],[Year]],0),"")</f>
        <v>0</v>
      </c>
    </row>
    <row r="5000" spans="1:5">
      <c r="A5000" s="18">
        <v>5998</v>
      </c>
      <c r="D5000" s="113">
        <f>IF(Table10[[#This Row],[Current Age]]&gt;19,"Men's",IF(E5000&gt;15,"U19",IF(E5000&gt;13,"U15",IF(E5000&gt;11,"U13",IF(E5000&gt;0,"U11",0)))))</f>
        <v>0</v>
      </c>
      <c r="E5000" s="113">
        <f>IFERROR(IF(Table10[[#This Row],[Year]]&gt;0,$E$1-Table10[[#This Row],[Year]],0),"")</f>
        <v>0</v>
      </c>
    </row>
    <row r="5001" spans="1:5">
      <c r="A5001" s="18">
        <v>5999</v>
      </c>
      <c r="D5001" s="113">
        <f>IF(Table10[[#This Row],[Current Age]]&gt;19,"Men's",IF(E5001&gt;15,"U19",IF(E5001&gt;13,"U15",IF(E5001&gt;11,"U13",IF(E5001&gt;0,"U11",0)))))</f>
        <v>0</v>
      </c>
      <c r="E5001" s="113">
        <f>IFERROR(IF(Table10[[#This Row],[Year]]&gt;0,$E$1-Table10[[#This Row],[Year]],0),"")</f>
        <v>0</v>
      </c>
    </row>
    <row r="5002" spans="1:5">
      <c r="A5002" s="18">
        <v>6000</v>
      </c>
      <c r="D5002" s="113">
        <f>IF(Table10[[#This Row],[Current Age]]&gt;19,"Men's",IF(E5002&gt;15,"U19",IF(E5002&gt;13,"U15",IF(E5002&gt;11,"U13",IF(E5002&gt;0,"U11",0)))))</f>
        <v>0</v>
      </c>
      <c r="E5002" s="113">
        <f>IFERROR(IF(Table10[[#This Row],[Year]]&gt;0,$E$1-Table10[[#This Row],[Year]],0),"")</f>
        <v>0</v>
      </c>
    </row>
    <row r="5003" spans="1:5">
      <c r="A5003" s="18">
        <v>6001</v>
      </c>
      <c r="D5003" s="113">
        <f>IF(Table10[[#This Row],[Current Age]]&gt;19,"Men's",IF(E5003&gt;15,"U19",IF(E5003&gt;13,"U15",IF(E5003&gt;11,"U13",IF(E5003&gt;0,"U11",0)))))</f>
        <v>0</v>
      </c>
      <c r="E5003" s="113">
        <f>IFERROR(IF(Table10[[#This Row],[Year]]&gt;0,$E$1-Table10[[#This Row],[Year]],0),"")</f>
        <v>0</v>
      </c>
    </row>
    <row r="5004" spans="1:5">
      <c r="A5004" s="18">
        <v>6002</v>
      </c>
      <c r="D5004" s="113">
        <f>IF(Table10[[#This Row],[Current Age]]&gt;19,"Men's",IF(E5004&gt;15,"U19",IF(E5004&gt;13,"U15",IF(E5004&gt;11,"U13",IF(E5004&gt;0,"U11",0)))))</f>
        <v>0</v>
      </c>
      <c r="E5004" s="113">
        <f>IFERROR(IF(Table10[[#This Row],[Year]]&gt;0,$E$1-Table10[[#This Row],[Year]],0),"")</f>
        <v>0</v>
      </c>
    </row>
    <row r="5005" spans="1:5">
      <c r="A5005" s="18">
        <v>6003</v>
      </c>
      <c r="D5005" s="113">
        <f>IF(Table10[[#This Row],[Current Age]]&gt;19,"Men's",IF(E5005&gt;15,"U19",IF(E5005&gt;13,"U15",IF(E5005&gt;11,"U13",IF(E5005&gt;0,"U11",0)))))</f>
        <v>0</v>
      </c>
      <c r="E5005" s="113">
        <f>IFERROR(IF(Table10[[#This Row],[Year]]&gt;0,$E$1-Table10[[#This Row],[Year]],0),"")</f>
        <v>0</v>
      </c>
    </row>
    <row r="5006" spans="1:5">
      <c r="A5006" s="18">
        <v>6004</v>
      </c>
      <c r="D5006" s="113">
        <f>IF(Table10[[#This Row],[Current Age]]&gt;19,"Men's",IF(E5006&gt;15,"U19",IF(E5006&gt;13,"U15",IF(E5006&gt;11,"U13",IF(E5006&gt;0,"U11",0)))))</f>
        <v>0</v>
      </c>
      <c r="E5006" s="113">
        <f>IFERROR(IF(Table10[[#This Row],[Year]]&gt;0,$E$1-Table10[[#This Row],[Year]],0),"")</f>
        <v>0</v>
      </c>
    </row>
    <row r="5007" spans="1:5">
      <c r="A5007" s="18">
        <v>6005</v>
      </c>
      <c r="D5007" s="113">
        <f>IF(Table10[[#This Row],[Current Age]]&gt;19,"Men's",IF(E5007&gt;15,"U19",IF(E5007&gt;13,"U15",IF(E5007&gt;11,"U13",IF(E5007&gt;0,"U11",0)))))</f>
        <v>0</v>
      </c>
      <c r="E5007" s="113">
        <f>IFERROR(IF(Table10[[#This Row],[Year]]&gt;0,$E$1-Table10[[#This Row],[Year]],0),"")</f>
        <v>0</v>
      </c>
    </row>
    <row r="5008" spans="1:5">
      <c r="A5008" s="18">
        <v>6006</v>
      </c>
      <c r="D5008" s="113">
        <f>IF(Table10[[#This Row],[Current Age]]&gt;19,"Men's",IF(E5008&gt;15,"U19",IF(E5008&gt;13,"U15",IF(E5008&gt;11,"U13",IF(E5008&gt;0,"U11",0)))))</f>
        <v>0</v>
      </c>
      <c r="E5008" s="113">
        <f>IFERROR(IF(Table10[[#This Row],[Year]]&gt;0,$E$1-Table10[[#This Row],[Year]],0),"")</f>
        <v>0</v>
      </c>
    </row>
    <row r="5009" spans="1:5">
      <c r="A5009" s="18">
        <v>6007</v>
      </c>
      <c r="D5009" s="113">
        <f>IF(Table10[[#This Row],[Current Age]]&gt;19,"Men's",IF(E5009&gt;15,"U19",IF(E5009&gt;13,"U15",IF(E5009&gt;11,"U13",IF(E5009&gt;0,"U11",0)))))</f>
        <v>0</v>
      </c>
      <c r="E5009" s="113">
        <f>IFERROR(IF(Table10[[#This Row],[Year]]&gt;0,$E$1-Table10[[#This Row],[Year]],0),"")</f>
        <v>0</v>
      </c>
    </row>
    <row r="5010" spans="1:5">
      <c r="A5010" s="18">
        <v>6008</v>
      </c>
      <c r="D5010" s="113">
        <f>IF(Table10[[#This Row],[Current Age]]&gt;19,"Men's",IF(E5010&gt;15,"U19",IF(E5010&gt;13,"U15",IF(E5010&gt;11,"U13",IF(E5010&gt;0,"U11",0)))))</f>
        <v>0</v>
      </c>
      <c r="E5010" s="113">
        <f>IFERROR(IF(Table10[[#This Row],[Year]]&gt;0,$E$1-Table10[[#This Row],[Year]],0),"")</f>
        <v>0</v>
      </c>
    </row>
    <row r="5011" spans="1:5">
      <c r="A5011" s="18">
        <v>6009</v>
      </c>
      <c r="D5011" s="113">
        <f>IF(Table10[[#This Row],[Current Age]]&gt;19,"Men's",IF(E5011&gt;15,"U19",IF(E5011&gt;13,"U15",IF(E5011&gt;11,"U13",IF(E5011&gt;0,"U11",0)))))</f>
        <v>0</v>
      </c>
      <c r="E5011" s="113">
        <f>IFERROR(IF(Table10[[#This Row],[Year]]&gt;0,$E$1-Table10[[#This Row],[Year]],0),"")</f>
        <v>0</v>
      </c>
    </row>
    <row r="5012" spans="1:5">
      <c r="A5012" s="18">
        <v>6010</v>
      </c>
      <c r="D5012" s="113">
        <f>IF(Table10[[#This Row],[Current Age]]&gt;19,"Men's",IF(E5012&gt;15,"U19",IF(E5012&gt;13,"U15",IF(E5012&gt;11,"U13",IF(E5012&gt;0,"U11",0)))))</f>
        <v>0</v>
      </c>
      <c r="E5012" s="113">
        <f>IFERROR(IF(Table10[[#This Row],[Year]]&gt;0,$E$1-Table10[[#This Row],[Year]],0),"")</f>
        <v>0</v>
      </c>
    </row>
    <row r="5013" spans="1:5">
      <c r="A5013" s="18">
        <v>6011</v>
      </c>
      <c r="D5013" s="113">
        <f>IF(Table10[[#This Row],[Current Age]]&gt;19,"Men's",IF(E5013&gt;15,"U19",IF(E5013&gt;13,"U15",IF(E5013&gt;11,"U13",IF(E5013&gt;0,"U11",0)))))</f>
        <v>0</v>
      </c>
      <c r="E5013" s="113">
        <f>IFERROR(IF(Table10[[#This Row],[Year]]&gt;0,$E$1-Table10[[#This Row],[Year]],0),"")</f>
        <v>0</v>
      </c>
    </row>
    <row r="5014" spans="1:5">
      <c r="A5014" s="18">
        <v>6012</v>
      </c>
      <c r="D5014" s="113">
        <f>IF(Table10[[#This Row],[Current Age]]&gt;19,"Men's",IF(E5014&gt;15,"U19",IF(E5014&gt;13,"U15",IF(E5014&gt;11,"U13",IF(E5014&gt;0,"U11",0)))))</f>
        <v>0</v>
      </c>
      <c r="E5014" s="113">
        <f>IFERROR(IF(Table10[[#This Row],[Year]]&gt;0,$E$1-Table10[[#This Row],[Year]],0),"")</f>
        <v>0</v>
      </c>
    </row>
    <row r="5015" spans="1:5">
      <c r="A5015" s="18">
        <v>6013</v>
      </c>
      <c r="D5015" s="113">
        <f>IF(Table10[[#This Row],[Current Age]]&gt;19,"Men's",IF(E5015&gt;15,"U19",IF(E5015&gt;13,"U15",IF(E5015&gt;11,"U13",IF(E5015&gt;0,"U11",0)))))</f>
        <v>0</v>
      </c>
      <c r="E5015" s="113">
        <f>IFERROR(IF(Table10[[#This Row],[Year]]&gt;0,$E$1-Table10[[#This Row],[Year]],0),"")</f>
        <v>0</v>
      </c>
    </row>
    <row r="5016" spans="1:5">
      <c r="A5016" s="18">
        <v>6014</v>
      </c>
      <c r="D5016" s="113">
        <f>IF(Table10[[#This Row],[Current Age]]&gt;19,"Men's",IF(E5016&gt;15,"U19",IF(E5016&gt;13,"U15",IF(E5016&gt;11,"U13",IF(E5016&gt;0,"U11",0)))))</f>
        <v>0</v>
      </c>
      <c r="E5016" s="113">
        <f>IFERROR(IF(Table10[[#This Row],[Year]]&gt;0,$E$1-Table10[[#This Row],[Year]],0),"")</f>
        <v>0</v>
      </c>
    </row>
    <row r="5017" spans="1:5">
      <c r="A5017" s="18">
        <v>6015</v>
      </c>
      <c r="D5017" s="113">
        <f>IF(Table10[[#This Row],[Current Age]]&gt;19,"Men's",IF(E5017&gt;15,"U19",IF(E5017&gt;13,"U15",IF(E5017&gt;11,"U13",IF(E5017&gt;0,"U11",0)))))</f>
        <v>0</v>
      </c>
      <c r="E5017" s="113">
        <f>IFERROR(IF(Table10[[#This Row],[Year]]&gt;0,$E$1-Table10[[#This Row],[Year]],0),"")</f>
        <v>0</v>
      </c>
    </row>
    <row r="5018" spans="1:5">
      <c r="A5018" s="18">
        <v>6016</v>
      </c>
      <c r="D5018" s="113">
        <f>IF(Table10[[#This Row],[Current Age]]&gt;19,"Men's",IF(E5018&gt;15,"U19",IF(E5018&gt;13,"U15",IF(E5018&gt;11,"U13",IF(E5018&gt;0,"U11",0)))))</f>
        <v>0</v>
      </c>
      <c r="E5018" s="113">
        <f>IFERROR(IF(Table10[[#This Row],[Year]]&gt;0,$E$1-Table10[[#This Row],[Year]],0),"")</f>
        <v>0</v>
      </c>
    </row>
    <row r="5019" spans="1:5">
      <c r="A5019" s="18">
        <v>6017</v>
      </c>
      <c r="D5019" s="113">
        <f>IF(Table10[[#This Row],[Current Age]]&gt;19,"Men's",IF(E5019&gt;15,"U19",IF(E5019&gt;13,"U15",IF(E5019&gt;11,"U13",IF(E5019&gt;0,"U11",0)))))</f>
        <v>0</v>
      </c>
      <c r="E5019" s="113">
        <f>IFERROR(IF(Table10[[#This Row],[Year]]&gt;0,$E$1-Table10[[#This Row],[Year]],0),"")</f>
        <v>0</v>
      </c>
    </row>
    <row r="5020" spans="1:5">
      <c r="A5020" s="18">
        <v>6018</v>
      </c>
      <c r="D5020" s="113">
        <f>IF(Table10[[#This Row],[Current Age]]&gt;19,"Men's",IF(E5020&gt;15,"U19",IF(E5020&gt;13,"U15",IF(E5020&gt;11,"U13",IF(E5020&gt;0,"U11",0)))))</f>
        <v>0</v>
      </c>
      <c r="E5020" s="113">
        <f>IFERROR(IF(Table10[[#This Row],[Year]]&gt;0,$E$1-Table10[[#This Row],[Year]],0),"")</f>
        <v>0</v>
      </c>
    </row>
    <row r="5021" spans="1:5">
      <c r="A5021" s="18">
        <v>6019</v>
      </c>
      <c r="D5021" s="113">
        <f>IF(Table10[[#This Row],[Current Age]]&gt;19,"Men's",IF(E5021&gt;15,"U19",IF(E5021&gt;13,"U15",IF(E5021&gt;11,"U13",IF(E5021&gt;0,"U11",0)))))</f>
        <v>0</v>
      </c>
      <c r="E5021" s="113">
        <f>IFERROR(IF(Table10[[#This Row],[Year]]&gt;0,$E$1-Table10[[#This Row],[Year]],0),"")</f>
        <v>0</v>
      </c>
    </row>
    <row r="5022" spans="1:5">
      <c r="A5022" s="18">
        <v>6020</v>
      </c>
      <c r="D5022" s="113">
        <f>IF(Table10[[#This Row],[Current Age]]&gt;19,"Men's",IF(E5022&gt;15,"U19",IF(E5022&gt;13,"U15",IF(E5022&gt;11,"U13",IF(E5022&gt;0,"U11",0)))))</f>
        <v>0</v>
      </c>
      <c r="E5022" s="113">
        <f>IFERROR(IF(Table10[[#This Row],[Year]]&gt;0,$E$1-Table10[[#This Row],[Year]],0),"")</f>
        <v>0</v>
      </c>
    </row>
    <row r="5023" spans="1:5">
      <c r="A5023" s="18">
        <v>6021</v>
      </c>
      <c r="D5023" s="113">
        <f>IF(Table10[[#This Row],[Current Age]]&gt;19,"Men's",IF(E5023&gt;15,"U19",IF(E5023&gt;13,"U15",IF(E5023&gt;11,"U13",IF(E5023&gt;0,"U11",0)))))</f>
        <v>0</v>
      </c>
      <c r="E5023" s="113">
        <f>IFERROR(IF(Table10[[#This Row],[Year]]&gt;0,$E$1-Table10[[#This Row],[Year]],0),"")</f>
        <v>0</v>
      </c>
    </row>
    <row r="5024" spans="1:5">
      <c r="A5024" s="18">
        <v>6022</v>
      </c>
      <c r="D5024" s="113">
        <f>IF(Table10[[#This Row],[Current Age]]&gt;19,"Men's",IF(E5024&gt;15,"U19",IF(E5024&gt;13,"U15",IF(E5024&gt;11,"U13",IF(E5024&gt;0,"U11",0)))))</f>
        <v>0</v>
      </c>
      <c r="E5024" s="113">
        <f>IFERROR(IF(Table10[[#This Row],[Year]]&gt;0,$E$1-Table10[[#This Row],[Year]],0),"")</f>
        <v>0</v>
      </c>
    </row>
    <row r="5025" spans="1:5">
      <c r="A5025" s="18">
        <v>6023</v>
      </c>
      <c r="D5025" s="113">
        <f>IF(Table10[[#This Row],[Current Age]]&gt;19,"Men's",IF(E5025&gt;15,"U19",IF(E5025&gt;13,"U15",IF(E5025&gt;11,"U13",IF(E5025&gt;0,"U11",0)))))</f>
        <v>0</v>
      </c>
      <c r="E5025" s="113">
        <f>IFERROR(IF(Table10[[#This Row],[Year]]&gt;0,$E$1-Table10[[#This Row],[Year]],0),"")</f>
        <v>0</v>
      </c>
    </row>
    <row r="5026" spans="1:5">
      <c r="A5026" s="18">
        <v>6024</v>
      </c>
      <c r="D5026" s="113">
        <f>IF(Table10[[#This Row],[Current Age]]&gt;19,"Men's",IF(E5026&gt;15,"U19",IF(E5026&gt;13,"U15",IF(E5026&gt;11,"U13",IF(E5026&gt;0,"U11",0)))))</f>
        <v>0</v>
      </c>
      <c r="E5026" s="113">
        <f>IFERROR(IF(Table10[[#This Row],[Year]]&gt;0,$E$1-Table10[[#This Row],[Year]],0),"")</f>
        <v>0</v>
      </c>
    </row>
    <row r="5027" spans="1:5">
      <c r="A5027" s="18">
        <v>6025</v>
      </c>
      <c r="D5027" s="113">
        <f>IF(Table10[[#This Row],[Current Age]]&gt;19,"Men's",IF(E5027&gt;15,"U19",IF(E5027&gt;13,"U15",IF(E5027&gt;11,"U13",IF(E5027&gt;0,"U11",0)))))</f>
        <v>0</v>
      </c>
      <c r="E5027" s="113">
        <f>IFERROR(IF(Table10[[#This Row],[Year]]&gt;0,$E$1-Table10[[#This Row],[Year]],0),"")</f>
        <v>0</v>
      </c>
    </row>
    <row r="5028" spans="1:5">
      <c r="A5028" s="18">
        <v>6026</v>
      </c>
      <c r="D5028" s="113">
        <f>IF(Table10[[#This Row],[Current Age]]&gt;19,"Men's",IF(E5028&gt;15,"U19",IF(E5028&gt;13,"U15",IF(E5028&gt;11,"U13",IF(E5028&gt;0,"U11",0)))))</f>
        <v>0</v>
      </c>
      <c r="E5028" s="113">
        <f>IFERROR(IF(Table10[[#This Row],[Year]]&gt;0,$E$1-Table10[[#This Row],[Year]],0),"")</f>
        <v>0</v>
      </c>
    </row>
    <row r="5029" spans="1:5">
      <c r="A5029" s="18">
        <v>6027</v>
      </c>
      <c r="D5029" s="113">
        <f>IF(Table10[[#This Row],[Current Age]]&gt;19,"Men's",IF(E5029&gt;15,"U19",IF(E5029&gt;13,"U15",IF(E5029&gt;11,"U13",IF(E5029&gt;0,"U11",0)))))</f>
        <v>0</v>
      </c>
      <c r="E5029" s="113">
        <f>IFERROR(IF(Table10[[#This Row],[Year]]&gt;0,$E$1-Table10[[#This Row],[Year]],0),"")</f>
        <v>0</v>
      </c>
    </row>
    <row r="5030" spans="1:5">
      <c r="A5030" s="18">
        <v>6028</v>
      </c>
      <c r="D5030" s="113">
        <f>IF(Table10[[#This Row],[Current Age]]&gt;19,"Men's",IF(E5030&gt;15,"U19",IF(E5030&gt;13,"U15",IF(E5030&gt;11,"U13",IF(E5030&gt;0,"U11",0)))))</f>
        <v>0</v>
      </c>
      <c r="E5030" s="113">
        <f>IFERROR(IF(Table10[[#This Row],[Year]]&gt;0,$E$1-Table10[[#This Row],[Year]],0),"")</f>
        <v>0</v>
      </c>
    </row>
    <row r="5031" spans="1:5">
      <c r="A5031" s="18">
        <v>6029</v>
      </c>
      <c r="D5031" s="113">
        <f>IF(Table10[[#This Row],[Current Age]]&gt;19,"Men's",IF(E5031&gt;15,"U19",IF(E5031&gt;13,"U15",IF(E5031&gt;11,"U13",IF(E5031&gt;0,"U11",0)))))</f>
        <v>0</v>
      </c>
      <c r="E5031" s="113">
        <f>IFERROR(IF(Table10[[#This Row],[Year]]&gt;0,$E$1-Table10[[#This Row],[Year]],0),"")</f>
        <v>0</v>
      </c>
    </row>
    <row r="5032" spans="1:5">
      <c r="A5032" s="18">
        <v>6030</v>
      </c>
      <c r="D5032" s="113">
        <f>IF(Table10[[#This Row],[Current Age]]&gt;19,"Men's",IF(E5032&gt;15,"U19",IF(E5032&gt;13,"U15",IF(E5032&gt;11,"U13",IF(E5032&gt;0,"U11",0)))))</f>
        <v>0</v>
      </c>
      <c r="E5032" s="113">
        <f>IFERROR(IF(Table10[[#This Row],[Year]]&gt;0,$E$1-Table10[[#This Row],[Year]],0),"")</f>
        <v>0</v>
      </c>
    </row>
    <row r="5033" spans="1:5">
      <c r="A5033" s="18">
        <v>6031</v>
      </c>
      <c r="D5033" s="113">
        <f>IF(Table10[[#This Row],[Current Age]]&gt;19,"Men's",IF(E5033&gt;15,"U19",IF(E5033&gt;13,"U15",IF(E5033&gt;11,"U13",IF(E5033&gt;0,"U11",0)))))</f>
        <v>0</v>
      </c>
      <c r="E5033" s="113">
        <f>IFERROR(IF(Table10[[#This Row],[Year]]&gt;0,$E$1-Table10[[#This Row],[Year]],0),"")</f>
        <v>0</v>
      </c>
    </row>
    <row r="5034" spans="1:5">
      <c r="A5034" s="18">
        <v>6032</v>
      </c>
      <c r="D5034" s="113">
        <f>IF(Table10[[#This Row],[Current Age]]&gt;19,"Men's",IF(E5034&gt;15,"U19",IF(E5034&gt;13,"U15",IF(E5034&gt;11,"U13",IF(E5034&gt;0,"U11",0)))))</f>
        <v>0</v>
      </c>
      <c r="E5034" s="113">
        <f>IFERROR(IF(Table10[[#This Row],[Year]]&gt;0,$E$1-Table10[[#This Row],[Year]],0),"")</f>
        <v>0</v>
      </c>
    </row>
    <row r="5035" spans="1:5">
      <c r="A5035" s="18">
        <v>6033</v>
      </c>
      <c r="D5035" s="113">
        <f>IF(Table10[[#This Row],[Current Age]]&gt;19,"Men's",IF(E5035&gt;15,"U19",IF(E5035&gt;13,"U15",IF(E5035&gt;11,"U13",IF(E5035&gt;0,"U11",0)))))</f>
        <v>0</v>
      </c>
      <c r="E5035" s="113">
        <f>IFERROR(IF(Table10[[#This Row],[Year]]&gt;0,$E$1-Table10[[#This Row],[Year]],0),"")</f>
        <v>0</v>
      </c>
    </row>
    <row r="5036" spans="1:5">
      <c r="A5036" s="18">
        <v>6034</v>
      </c>
      <c r="D5036" s="113">
        <f>IF(Table10[[#This Row],[Current Age]]&gt;19,"Men's",IF(E5036&gt;15,"U19",IF(E5036&gt;13,"U15",IF(E5036&gt;11,"U13",IF(E5036&gt;0,"U11",0)))))</f>
        <v>0</v>
      </c>
      <c r="E5036" s="113">
        <f>IFERROR(IF(Table10[[#This Row],[Year]]&gt;0,$E$1-Table10[[#This Row],[Year]],0),"")</f>
        <v>0</v>
      </c>
    </row>
    <row r="5037" spans="1:5">
      <c r="A5037" s="18">
        <v>6035</v>
      </c>
      <c r="D5037" s="113">
        <f>IF(Table10[[#This Row],[Current Age]]&gt;19,"Men's",IF(E5037&gt;15,"U19",IF(E5037&gt;13,"U15",IF(E5037&gt;11,"U13",IF(E5037&gt;0,"U11",0)))))</f>
        <v>0</v>
      </c>
      <c r="E5037" s="113">
        <f>IFERROR(IF(Table10[[#This Row],[Year]]&gt;0,$E$1-Table10[[#This Row],[Year]],0),"")</f>
        <v>0</v>
      </c>
    </row>
    <row r="5038" spans="1:5">
      <c r="A5038" s="18">
        <v>6036</v>
      </c>
      <c r="D5038" s="113">
        <f>IF(Table10[[#This Row],[Current Age]]&gt;19,"Men's",IF(E5038&gt;15,"U19",IF(E5038&gt;13,"U15",IF(E5038&gt;11,"U13",IF(E5038&gt;0,"U11",0)))))</f>
        <v>0</v>
      </c>
      <c r="E5038" s="113">
        <f>IFERROR(IF(Table10[[#This Row],[Year]]&gt;0,$E$1-Table10[[#This Row],[Year]],0),"")</f>
        <v>0</v>
      </c>
    </row>
    <row r="5039" spans="1:5">
      <c r="A5039" s="18">
        <v>6037</v>
      </c>
      <c r="D5039" s="113">
        <f>IF(Table10[[#This Row],[Current Age]]&gt;19,"Men's",IF(E5039&gt;15,"U19",IF(E5039&gt;13,"U15",IF(E5039&gt;11,"U13",IF(E5039&gt;0,"U11",0)))))</f>
        <v>0</v>
      </c>
      <c r="E5039" s="113">
        <f>IFERROR(IF(Table10[[#This Row],[Year]]&gt;0,$E$1-Table10[[#This Row],[Year]],0),"")</f>
        <v>0</v>
      </c>
    </row>
    <row r="5040" spans="1:5">
      <c r="A5040" s="18">
        <v>6038</v>
      </c>
      <c r="D5040" s="113">
        <f>IF(Table10[[#This Row],[Current Age]]&gt;19,"Men's",IF(E5040&gt;15,"U19",IF(E5040&gt;13,"U15",IF(E5040&gt;11,"U13",IF(E5040&gt;0,"U11",0)))))</f>
        <v>0</v>
      </c>
      <c r="E5040" s="113">
        <f>IFERROR(IF(Table10[[#This Row],[Year]]&gt;0,$E$1-Table10[[#This Row],[Year]],0),"")</f>
        <v>0</v>
      </c>
    </row>
    <row r="5041" spans="1:5">
      <c r="A5041" s="18">
        <v>6039</v>
      </c>
      <c r="D5041" s="113">
        <f>IF(Table10[[#This Row],[Current Age]]&gt;19,"Men's",IF(E5041&gt;15,"U19",IF(E5041&gt;13,"U15",IF(E5041&gt;11,"U13",IF(E5041&gt;0,"U11",0)))))</f>
        <v>0</v>
      </c>
      <c r="E5041" s="113">
        <f>IFERROR(IF(Table10[[#This Row],[Year]]&gt;0,$E$1-Table10[[#This Row],[Year]],0),"")</f>
        <v>0</v>
      </c>
    </row>
    <row r="5042" spans="1:5">
      <c r="A5042" s="18">
        <v>6040</v>
      </c>
      <c r="D5042" s="113">
        <f>IF(Table10[[#This Row],[Current Age]]&gt;19,"Men's",IF(E5042&gt;15,"U19",IF(E5042&gt;13,"U15",IF(E5042&gt;11,"U13",IF(E5042&gt;0,"U11",0)))))</f>
        <v>0</v>
      </c>
      <c r="E5042" s="113">
        <f>IFERROR(IF(Table10[[#This Row],[Year]]&gt;0,$E$1-Table10[[#This Row],[Year]],0),"")</f>
        <v>0</v>
      </c>
    </row>
    <row r="5043" spans="1:5">
      <c r="A5043" s="18">
        <v>6041</v>
      </c>
      <c r="D5043" s="113">
        <f>IF(Table10[[#This Row],[Current Age]]&gt;19,"Men's",IF(E5043&gt;15,"U19",IF(E5043&gt;13,"U15",IF(E5043&gt;11,"U13",IF(E5043&gt;0,"U11",0)))))</f>
        <v>0</v>
      </c>
      <c r="E5043" s="113">
        <f>IFERROR(IF(Table10[[#This Row],[Year]]&gt;0,$E$1-Table10[[#This Row],[Year]],0),"")</f>
        <v>0</v>
      </c>
    </row>
    <row r="5044" spans="1:5">
      <c r="A5044" s="18">
        <v>6042</v>
      </c>
      <c r="D5044" s="113">
        <f>IF(Table10[[#This Row],[Current Age]]&gt;19,"Men's",IF(E5044&gt;15,"U19",IF(E5044&gt;13,"U15",IF(E5044&gt;11,"U13",IF(E5044&gt;0,"U11",0)))))</f>
        <v>0</v>
      </c>
      <c r="E5044" s="113">
        <f>IFERROR(IF(Table10[[#This Row],[Year]]&gt;0,$E$1-Table10[[#This Row],[Year]],0),"")</f>
        <v>0</v>
      </c>
    </row>
    <row r="5045" spans="1:5">
      <c r="A5045" s="18">
        <v>6043</v>
      </c>
      <c r="D5045" s="113">
        <f>IF(Table10[[#This Row],[Current Age]]&gt;19,"Men's",IF(E5045&gt;15,"U19",IF(E5045&gt;13,"U15",IF(E5045&gt;11,"U13",IF(E5045&gt;0,"U11",0)))))</f>
        <v>0</v>
      </c>
      <c r="E5045" s="113">
        <f>IFERROR(IF(Table10[[#This Row],[Year]]&gt;0,$E$1-Table10[[#This Row],[Year]],0),"")</f>
        <v>0</v>
      </c>
    </row>
    <row r="5046" spans="1:5">
      <c r="A5046" s="18">
        <v>6044</v>
      </c>
      <c r="D5046" s="113">
        <f>IF(Table10[[#This Row],[Current Age]]&gt;19,"Men's",IF(E5046&gt;15,"U19",IF(E5046&gt;13,"U15",IF(E5046&gt;11,"U13",IF(E5046&gt;0,"U11",0)))))</f>
        <v>0</v>
      </c>
      <c r="E5046" s="113">
        <f>IFERROR(IF(Table10[[#This Row],[Year]]&gt;0,$E$1-Table10[[#This Row],[Year]],0),"")</f>
        <v>0</v>
      </c>
    </row>
    <row r="5047" spans="1:5">
      <c r="A5047" s="18">
        <v>6045</v>
      </c>
      <c r="D5047" s="113">
        <f>IF(Table10[[#This Row],[Current Age]]&gt;19,"Men's",IF(E5047&gt;15,"U19",IF(E5047&gt;13,"U15",IF(E5047&gt;11,"U13",IF(E5047&gt;0,"U11",0)))))</f>
        <v>0</v>
      </c>
      <c r="E5047" s="113">
        <f>IFERROR(IF(Table10[[#This Row],[Year]]&gt;0,$E$1-Table10[[#This Row],[Year]],0),"")</f>
        <v>0</v>
      </c>
    </row>
    <row r="5048" spans="1:5">
      <c r="A5048" s="18">
        <v>6046</v>
      </c>
      <c r="D5048" s="113">
        <f>IF(Table10[[#This Row],[Current Age]]&gt;19,"Men's",IF(E5048&gt;15,"U19",IF(E5048&gt;13,"U15",IF(E5048&gt;11,"U13",IF(E5048&gt;0,"U11",0)))))</f>
        <v>0</v>
      </c>
      <c r="E5048" s="113">
        <f>IFERROR(IF(Table10[[#This Row],[Year]]&gt;0,$E$1-Table10[[#This Row],[Year]],0),"")</f>
        <v>0</v>
      </c>
    </row>
    <row r="5049" spans="1:5">
      <c r="A5049" s="18">
        <v>6047</v>
      </c>
      <c r="D5049" s="113">
        <f>IF(Table10[[#This Row],[Current Age]]&gt;19,"Men's",IF(E5049&gt;15,"U19",IF(E5049&gt;13,"U15",IF(E5049&gt;11,"U13",IF(E5049&gt;0,"U11",0)))))</f>
        <v>0</v>
      </c>
      <c r="E5049" s="113">
        <f>IFERROR(IF(Table10[[#This Row],[Year]]&gt;0,$E$1-Table10[[#This Row],[Year]],0),"")</f>
        <v>0</v>
      </c>
    </row>
    <row r="5050" spans="1:5">
      <c r="A5050" s="18">
        <v>6048</v>
      </c>
      <c r="D5050" s="113">
        <f>IF(Table10[[#This Row],[Current Age]]&gt;19,"Men's",IF(E5050&gt;15,"U19",IF(E5050&gt;13,"U15",IF(E5050&gt;11,"U13",IF(E5050&gt;0,"U11",0)))))</f>
        <v>0</v>
      </c>
      <c r="E5050" s="113">
        <f>IFERROR(IF(Table10[[#This Row],[Year]]&gt;0,$E$1-Table10[[#This Row],[Year]],0),"")</f>
        <v>0</v>
      </c>
    </row>
    <row r="5051" spans="1:5">
      <c r="A5051" s="18">
        <v>6049</v>
      </c>
      <c r="D5051" s="113">
        <f>IF(Table10[[#This Row],[Current Age]]&gt;19,"Men's",IF(E5051&gt;15,"U19",IF(E5051&gt;13,"U15",IF(E5051&gt;11,"U13",IF(E5051&gt;0,"U11",0)))))</f>
        <v>0</v>
      </c>
      <c r="E5051" s="113">
        <f>IFERROR(IF(Table10[[#This Row],[Year]]&gt;0,$E$1-Table10[[#This Row],[Year]],0),"")</f>
        <v>0</v>
      </c>
    </row>
    <row r="5052" spans="1:5">
      <c r="A5052" s="18">
        <v>6050</v>
      </c>
      <c r="D5052" s="113">
        <f>IF(Table10[[#This Row],[Current Age]]&gt;19,"Men's",IF(E5052&gt;15,"U19",IF(E5052&gt;13,"U15",IF(E5052&gt;11,"U13",IF(E5052&gt;0,"U11",0)))))</f>
        <v>0</v>
      </c>
      <c r="E5052" s="113">
        <f>IFERROR(IF(Table10[[#This Row],[Year]]&gt;0,$E$1-Table10[[#This Row],[Year]],0),"")</f>
        <v>0</v>
      </c>
    </row>
    <row r="5053" spans="1:5">
      <c r="A5053" s="18">
        <v>6051</v>
      </c>
      <c r="D5053" s="113">
        <f>IF(Table10[[#This Row],[Current Age]]&gt;19,"Men's",IF(E5053&gt;15,"U19",IF(E5053&gt;13,"U15",IF(E5053&gt;11,"U13",IF(E5053&gt;0,"U11",0)))))</f>
        <v>0</v>
      </c>
      <c r="E5053" s="113">
        <f>IFERROR(IF(Table10[[#This Row],[Year]]&gt;0,$E$1-Table10[[#This Row],[Year]],0),"")</f>
        <v>0</v>
      </c>
    </row>
    <row r="5054" spans="1:5">
      <c r="A5054" s="18">
        <v>6052</v>
      </c>
      <c r="D5054" s="113">
        <f>IF(Table10[[#This Row],[Current Age]]&gt;19,"Men's",IF(E5054&gt;15,"U19",IF(E5054&gt;13,"U15",IF(E5054&gt;11,"U13",IF(E5054&gt;0,"U11",0)))))</f>
        <v>0</v>
      </c>
      <c r="E5054" s="113">
        <f>IFERROR(IF(Table10[[#This Row],[Year]]&gt;0,$E$1-Table10[[#This Row],[Year]],0),"")</f>
        <v>0</v>
      </c>
    </row>
    <row r="5055" spans="1:5">
      <c r="A5055" s="18">
        <v>6053</v>
      </c>
      <c r="D5055" s="113">
        <f>IF(Table10[[#This Row],[Current Age]]&gt;19,"Men's",IF(E5055&gt;15,"U19",IF(E5055&gt;13,"U15",IF(E5055&gt;11,"U13",IF(E5055&gt;0,"U11",0)))))</f>
        <v>0</v>
      </c>
      <c r="E5055" s="113">
        <f>IFERROR(IF(Table10[[#This Row],[Year]]&gt;0,$E$1-Table10[[#This Row],[Year]],0),"")</f>
        <v>0</v>
      </c>
    </row>
    <row r="5056" spans="1:5">
      <c r="A5056" s="18">
        <v>6054</v>
      </c>
      <c r="D5056" s="113">
        <f>IF(Table10[[#This Row],[Current Age]]&gt;19,"Men's",IF(E5056&gt;15,"U19",IF(E5056&gt;13,"U15",IF(E5056&gt;11,"U13",IF(E5056&gt;0,"U11",0)))))</f>
        <v>0</v>
      </c>
      <c r="E5056" s="113">
        <f>IFERROR(IF(Table10[[#This Row],[Year]]&gt;0,$E$1-Table10[[#This Row],[Year]],0),"")</f>
        <v>0</v>
      </c>
    </row>
    <row r="5057" spans="1:5">
      <c r="A5057" s="18">
        <v>6055</v>
      </c>
      <c r="D5057" s="113">
        <f>IF(Table10[[#This Row],[Current Age]]&gt;19,"Men's",IF(E5057&gt;15,"U19",IF(E5057&gt;13,"U15",IF(E5057&gt;11,"U13",IF(E5057&gt;0,"U11",0)))))</f>
        <v>0</v>
      </c>
      <c r="E5057" s="113">
        <f>IFERROR(IF(Table10[[#This Row],[Year]]&gt;0,$E$1-Table10[[#This Row],[Year]],0),"")</f>
        <v>0</v>
      </c>
    </row>
    <row r="5058" spans="1:5">
      <c r="A5058" s="18">
        <v>6056</v>
      </c>
      <c r="D5058" s="113">
        <f>IF(Table10[[#This Row],[Current Age]]&gt;19,"Men's",IF(E5058&gt;15,"U19",IF(E5058&gt;13,"U15",IF(E5058&gt;11,"U13",IF(E5058&gt;0,"U11",0)))))</f>
        <v>0</v>
      </c>
      <c r="E5058" s="113">
        <f>IFERROR(IF(Table10[[#This Row],[Year]]&gt;0,$E$1-Table10[[#This Row],[Year]],0),"")</f>
        <v>0</v>
      </c>
    </row>
    <row r="5059" spans="1:5">
      <c r="A5059" s="18">
        <v>6057</v>
      </c>
      <c r="D5059" s="113">
        <f>IF(Table10[[#This Row],[Current Age]]&gt;19,"Men's",IF(E5059&gt;15,"U19",IF(E5059&gt;13,"U15",IF(E5059&gt;11,"U13",IF(E5059&gt;0,"U11",0)))))</f>
        <v>0</v>
      </c>
      <c r="E5059" s="113">
        <f>IFERROR(IF(Table10[[#This Row],[Year]]&gt;0,$E$1-Table10[[#This Row],[Year]],0),"")</f>
        <v>0</v>
      </c>
    </row>
    <row r="5060" spans="1:5">
      <c r="A5060" s="18">
        <v>6058</v>
      </c>
      <c r="D5060" s="113">
        <f>IF(Table10[[#This Row],[Current Age]]&gt;19,"Men's",IF(E5060&gt;15,"U19",IF(E5060&gt;13,"U15",IF(E5060&gt;11,"U13",IF(E5060&gt;0,"U11",0)))))</f>
        <v>0</v>
      </c>
      <c r="E5060" s="113">
        <f>IFERROR(IF(Table10[[#This Row],[Year]]&gt;0,$E$1-Table10[[#This Row],[Year]],0),"")</f>
        <v>0</v>
      </c>
    </row>
    <row r="5061" spans="1:5">
      <c r="A5061" s="18">
        <v>6059</v>
      </c>
      <c r="D5061" s="113">
        <f>IF(Table10[[#This Row],[Current Age]]&gt;19,"Men's",IF(E5061&gt;15,"U19",IF(E5061&gt;13,"U15",IF(E5061&gt;11,"U13",IF(E5061&gt;0,"U11",0)))))</f>
        <v>0</v>
      </c>
      <c r="E5061" s="113">
        <f>IFERROR(IF(Table10[[#This Row],[Year]]&gt;0,$E$1-Table10[[#This Row],[Year]],0),"")</f>
        <v>0</v>
      </c>
    </row>
    <row r="5062" spans="1:5">
      <c r="A5062" s="18">
        <v>6060</v>
      </c>
      <c r="D5062" s="113">
        <f>IF(Table10[[#This Row],[Current Age]]&gt;19,"Men's",IF(E5062&gt;15,"U19",IF(E5062&gt;13,"U15",IF(E5062&gt;11,"U13",IF(E5062&gt;0,"U11",0)))))</f>
        <v>0</v>
      </c>
      <c r="E5062" s="113">
        <f>IFERROR(IF(Table10[[#This Row],[Year]]&gt;0,$E$1-Table10[[#This Row],[Year]],0),"")</f>
        <v>0</v>
      </c>
    </row>
    <row r="5063" spans="1:5">
      <c r="A5063" s="18">
        <v>6061</v>
      </c>
      <c r="D5063" s="113">
        <f>IF(Table10[[#This Row],[Current Age]]&gt;19,"Men's",IF(E5063&gt;15,"U19",IF(E5063&gt;13,"U15",IF(E5063&gt;11,"U13",IF(E5063&gt;0,"U11",0)))))</f>
        <v>0</v>
      </c>
      <c r="E5063" s="113">
        <f>IFERROR(IF(Table10[[#This Row],[Year]]&gt;0,$E$1-Table10[[#This Row],[Year]],0),"")</f>
        <v>0</v>
      </c>
    </row>
    <row r="5064" spans="1:5">
      <c r="A5064" s="18">
        <v>6062</v>
      </c>
      <c r="D5064" s="113">
        <f>IF(Table10[[#This Row],[Current Age]]&gt;19,"Men's",IF(E5064&gt;15,"U19",IF(E5064&gt;13,"U15",IF(E5064&gt;11,"U13",IF(E5064&gt;0,"U11",0)))))</f>
        <v>0</v>
      </c>
      <c r="E5064" s="113">
        <f>IFERROR(IF(Table10[[#This Row],[Year]]&gt;0,$E$1-Table10[[#This Row],[Year]],0),"")</f>
        <v>0</v>
      </c>
    </row>
    <row r="5065" spans="1:5">
      <c r="A5065" s="18">
        <v>6063</v>
      </c>
      <c r="D5065" s="113">
        <f>IF(Table10[[#This Row],[Current Age]]&gt;19,"Men's",IF(E5065&gt;15,"U19",IF(E5065&gt;13,"U15",IF(E5065&gt;11,"U13",IF(E5065&gt;0,"U11",0)))))</f>
        <v>0</v>
      </c>
      <c r="E5065" s="113">
        <f>IFERROR(IF(Table10[[#This Row],[Year]]&gt;0,$E$1-Table10[[#This Row],[Year]],0),"")</f>
        <v>0</v>
      </c>
    </row>
    <row r="5066" spans="1:5">
      <c r="A5066" s="18">
        <v>6064</v>
      </c>
      <c r="D5066" s="113">
        <f>IF(Table10[[#This Row],[Current Age]]&gt;19,"Men's",IF(E5066&gt;15,"U19",IF(E5066&gt;13,"U15",IF(E5066&gt;11,"U13",IF(E5066&gt;0,"U11",0)))))</f>
        <v>0</v>
      </c>
      <c r="E5066" s="113">
        <f>IFERROR(IF(Table10[[#This Row],[Year]]&gt;0,$E$1-Table10[[#This Row],[Year]],0),"")</f>
        <v>0</v>
      </c>
    </row>
    <row r="5067" spans="1:5">
      <c r="A5067" s="18">
        <v>6065</v>
      </c>
      <c r="D5067" s="113">
        <f>IF(Table10[[#This Row],[Current Age]]&gt;19,"Men's",IF(E5067&gt;15,"U19",IF(E5067&gt;13,"U15",IF(E5067&gt;11,"U13",IF(E5067&gt;0,"U11",0)))))</f>
        <v>0</v>
      </c>
      <c r="E5067" s="113">
        <f>IFERROR(IF(Table10[[#This Row],[Year]]&gt;0,$E$1-Table10[[#This Row],[Year]],0),"")</f>
        <v>0</v>
      </c>
    </row>
    <row r="5068" spans="1:5">
      <c r="A5068" s="18">
        <v>6066</v>
      </c>
      <c r="D5068" s="113">
        <f>IF(Table10[[#This Row],[Current Age]]&gt;19,"Men's",IF(E5068&gt;15,"U19",IF(E5068&gt;13,"U15",IF(E5068&gt;11,"U13",IF(E5068&gt;0,"U11",0)))))</f>
        <v>0</v>
      </c>
      <c r="E5068" s="113">
        <f>IFERROR(IF(Table10[[#This Row],[Year]]&gt;0,$E$1-Table10[[#This Row],[Year]],0),"")</f>
        <v>0</v>
      </c>
    </row>
    <row r="5069" spans="1:5">
      <c r="A5069" s="18">
        <v>6067</v>
      </c>
      <c r="D5069" s="113">
        <f>IF(Table10[[#This Row],[Current Age]]&gt;19,"Men's",IF(E5069&gt;15,"U19",IF(E5069&gt;13,"U15",IF(E5069&gt;11,"U13",IF(E5069&gt;0,"U11",0)))))</f>
        <v>0</v>
      </c>
      <c r="E5069" s="113">
        <f>IFERROR(IF(Table10[[#This Row],[Year]]&gt;0,$E$1-Table10[[#This Row],[Year]],0),"")</f>
        <v>0</v>
      </c>
    </row>
    <row r="5070" spans="1:5">
      <c r="A5070" s="18">
        <v>6068</v>
      </c>
      <c r="D5070" s="113">
        <f>IF(Table10[[#This Row],[Current Age]]&gt;19,"Men's",IF(E5070&gt;15,"U19",IF(E5070&gt;13,"U15",IF(E5070&gt;11,"U13",IF(E5070&gt;0,"U11",0)))))</f>
        <v>0</v>
      </c>
      <c r="E5070" s="113">
        <f>IFERROR(IF(Table10[[#This Row],[Year]]&gt;0,$E$1-Table10[[#This Row],[Year]],0),"")</f>
        <v>0</v>
      </c>
    </row>
    <row r="5071" spans="1:5">
      <c r="A5071" s="18">
        <v>6069</v>
      </c>
      <c r="D5071" s="113">
        <f>IF(Table10[[#This Row],[Current Age]]&gt;19,"Men's",IF(E5071&gt;15,"U19",IF(E5071&gt;13,"U15",IF(E5071&gt;11,"U13",IF(E5071&gt;0,"U11",0)))))</f>
        <v>0</v>
      </c>
      <c r="E5071" s="113">
        <f>IFERROR(IF(Table10[[#This Row],[Year]]&gt;0,$E$1-Table10[[#This Row],[Year]],0),"")</f>
        <v>0</v>
      </c>
    </row>
    <row r="5072" spans="1:5">
      <c r="A5072" s="18">
        <v>6070</v>
      </c>
      <c r="D5072" s="113">
        <f>IF(Table10[[#This Row],[Current Age]]&gt;19,"Men's",IF(E5072&gt;15,"U19",IF(E5072&gt;13,"U15",IF(E5072&gt;11,"U13",IF(E5072&gt;0,"U11",0)))))</f>
        <v>0</v>
      </c>
      <c r="E5072" s="113">
        <f>IFERROR(IF(Table10[[#This Row],[Year]]&gt;0,$E$1-Table10[[#This Row],[Year]],0),"")</f>
        <v>0</v>
      </c>
    </row>
    <row r="5073" spans="1:5">
      <c r="A5073" s="18">
        <v>6071</v>
      </c>
      <c r="D5073" s="113">
        <f>IF(Table10[[#This Row],[Current Age]]&gt;19,"Men's",IF(E5073&gt;15,"U19",IF(E5073&gt;13,"U15",IF(E5073&gt;11,"U13",IF(E5073&gt;0,"U11",0)))))</f>
        <v>0</v>
      </c>
      <c r="E5073" s="113">
        <f>IFERROR(IF(Table10[[#This Row],[Year]]&gt;0,$E$1-Table10[[#This Row],[Year]],0),"")</f>
        <v>0</v>
      </c>
    </row>
    <row r="5074" spans="1:5">
      <c r="A5074" s="18">
        <v>6072</v>
      </c>
      <c r="D5074" s="113">
        <f>IF(Table10[[#This Row],[Current Age]]&gt;19,"Men's",IF(E5074&gt;15,"U19",IF(E5074&gt;13,"U15",IF(E5074&gt;11,"U13",IF(E5074&gt;0,"U11",0)))))</f>
        <v>0</v>
      </c>
      <c r="E5074" s="113">
        <f>IFERROR(IF(Table10[[#This Row],[Year]]&gt;0,$E$1-Table10[[#This Row],[Year]],0),"")</f>
        <v>0</v>
      </c>
    </row>
    <row r="5075" spans="1:5">
      <c r="A5075" s="18">
        <v>6073</v>
      </c>
      <c r="D5075" s="113">
        <f>IF(Table10[[#This Row],[Current Age]]&gt;19,"Men's",IF(E5075&gt;15,"U19",IF(E5075&gt;13,"U15",IF(E5075&gt;11,"U13",IF(E5075&gt;0,"U11",0)))))</f>
        <v>0</v>
      </c>
      <c r="E5075" s="113">
        <f>IFERROR(IF(Table10[[#This Row],[Year]]&gt;0,$E$1-Table10[[#This Row],[Year]],0),"")</f>
        <v>0</v>
      </c>
    </row>
    <row r="5076" spans="1:5">
      <c r="A5076" s="18">
        <v>6074</v>
      </c>
      <c r="D5076" s="113">
        <f>IF(Table10[[#This Row],[Current Age]]&gt;19,"Men's",IF(E5076&gt;15,"U19",IF(E5076&gt;13,"U15",IF(E5076&gt;11,"U13",IF(E5076&gt;0,"U11",0)))))</f>
        <v>0</v>
      </c>
      <c r="E5076" s="113">
        <f>IFERROR(IF(Table10[[#This Row],[Year]]&gt;0,$E$1-Table10[[#This Row],[Year]],0),"")</f>
        <v>0</v>
      </c>
    </row>
    <row r="5077" spans="1:5">
      <c r="A5077" s="18">
        <v>6075</v>
      </c>
      <c r="D5077" s="113">
        <f>IF(Table10[[#This Row],[Current Age]]&gt;19,"Men's",IF(E5077&gt;15,"U19",IF(E5077&gt;13,"U15",IF(E5077&gt;11,"U13",IF(E5077&gt;0,"U11",0)))))</f>
        <v>0</v>
      </c>
      <c r="E5077" s="113">
        <f>IFERROR(IF(Table10[[#This Row],[Year]]&gt;0,$E$1-Table10[[#This Row],[Year]],0),"")</f>
        <v>0</v>
      </c>
    </row>
    <row r="5078" spans="1:5">
      <c r="A5078" s="18">
        <v>6076</v>
      </c>
      <c r="D5078" s="113">
        <f>IF(Table10[[#This Row],[Current Age]]&gt;19,"Men's",IF(E5078&gt;15,"U19",IF(E5078&gt;13,"U15",IF(E5078&gt;11,"U13",IF(E5078&gt;0,"U11",0)))))</f>
        <v>0</v>
      </c>
      <c r="E5078" s="113">
        <f>IFERROR(IF(Table10[[#This Row],[Year]]&gt;0,$E$1-Table10[[#This Row],[Year]],0),"")</f>
        <v>0</v>
      </c>
    </row>
    <row r="5079" spans="1:5">
      <c r="A5079" s="18">
        <v>6077</v>
      </c>
      <c r="D5079" s="113">
        <f>IF(Table10[[#This Row],[Current Age]]&gt;19,"Men's",IF(E5079&gt;15,"U19",IF(E5079&gt;13,"U15",IF(E5079&gt;11,"U13",IF(E5079&gt;0,"U11",0)))))</f>
        <v>0</v>
      </c>
      <c r="E5079" s="113">
        <f>IFERROR(IF(Table10[[#This Row],[Year]]&gt;0,$E$1-Table10[[#This Row],[Year]],0),"")</f>
        <v>0</v>
      </c>
    </row>
    <row r="5080" spans="1:5">
      <c r="A5080" s="18">
        <v>6078</v>
      </c>
      <c r="D5080" s="113">
        <f>IF(Table10[[#This Row],[Current Age]]&gt;19,"Men's",IF(E5080&gt;15,"U19",IF(E5080&gt;13,"U15",IF(E5080&gt;11,"U13",IF(E5080&gt;0,"U11",0)))))</f>
        <v>0</v>
      </c>
      <c r="E5080" s="113">
        <f>IFERROR(IF(Table10[[#This Row],[Year]]&gt;0,$E$1-Table10[[#This Row],[Year]],0),"")</f>
        <v>0</v>
      </c>
    </row>
    <row r="5081" spans="1:5">
      <c r="A5081" s="18">
        <v>6079</v>
      </c>
      <c r="D5081" s="113">
        <f>IF(Table10[[#This Row],[Current Age]]&gt;19,"Men's",IF(E5081&gt;15,"U19",IF(E5081&gt;13,"U15",IF(E5081&gt;11,"U13",IF(E5081&gt;0,"U11",0)))))</f>
        <v>0</v>
      </c>
      <c r="E5081" s="113">
        <f>IFERROR(IF(Table10[[#This Row],[Year]]&gt;0,$E$1-Table10[[#This Row],[Year]],0),"")</f>
        <v>0</v>
      </c>
    </row>
    <row r="5082" spans="1:5">
      <c r="A5082" s="18">
        <v>6080</v>
      </c>
      <c r="D5082" s="113">
        <f>IF(Table10[[#This Row],[Current Age]]&gt;19,"Men's",IF(E5082&gt;15,"U19",IF(E5082&gt;13,"U15",IF(E5082&gt;11,"U13",IF(E5082&gt;0,"U11",0)))))</f>
        <v>0</v>
      </c>
      <c r="E5082" s="113">
        <f>IFERROR(IF(Table10[[#This Row],[Year]]&gt;0,$E$1-Table10[[#This Row],[Year]],0),"")</f>
        <v>0</v>
      </c>
    </row>
    <row r="5083" spans="1:5">
      <c r="A5083" s="18">
        <v>6081</v>
      </c>
      <c r="D5083" s="113">
        <f>IF(Table10[[#This Row],[Current Age]]&gt;19,"Men's",IF(E5083&gt;15,"U19",IF(E5083&gt;13,"U15",IF(E5083&gt;11,"U13",IF(E5083&gt;0,"U11",0)))))</f>
        <v>0</v>
      </c>
      <c r="E5083" s="113">
        <f>IFERROR(IF(Table10[[#This Row],[Year]]&gt;0,$E$1-Table10[[#This Row],[Year]],0),"")</f>
        <v>0</v>
      </c>
    </row>
    <row r="5084" spans="1:5">
      <c r="A5084" s="18">
        <v>6082</v>
      </c>
      <c r="D5084" s="113">
        <f>IF(Table10[[#This Row],[Current Age]]&gt;19,"Men's",IF(E5084&gt;15,"U19",IF(E5084&gt;13,"U15",IF(E5084&gt;11,"U13",IF(E5084&gt;0,"U11",0)))))</f>
        <v>0</v>
      </c>
      <c r="E5084" s="113">
        <f>IFERROR(IF(Table10[[#This Row],[Year]]&gt;0,$E$1-Table10[[#This Row],[Year]],0),"")</f>
        <v>0</v>
      </c>
    </row>
    <row r="5085" spans="1:5">
      <c r="A5085" s="18">
        <v>6083</v>
      </c>
      <c r="D5085" s="113">
        <f>IF(Table10[[#This Row],[Current Age]]&gt;19,"Men's",IF(E5085&gt;15,"U19",IF(E5085&gt;13,"U15",IF(E5085&gt;11,"U13",IF(E5085&gt;0,"U11",0)))))</f>
        <v>0</v>
      </c>
      <c r="E5085" s="113">
        <f>IFERROR(IF(Table10[[#This Row],[Year]]&gt;0,$E$1-Table10[[#This Row],[Year]],0),"")</f>
        <v>0</v>
      </c>
    </row>
    <row r="5086" spans="1:5">
      <c r="A5086" s="18">
        <v>6084</v>
      </c>
      <c r="D5086" s="113">
        <f>IF(Table10[[#This Row],[Current Age]]&gt;19,"Men's",IF(E5086&gt;15,"U19",IF(E5086&gt;13,"U15",IF(E5086&gt;11,"U13",IF(E5086&gt;0,"U11",0)))))</f>
        <v>0</v>
      </c>
      <c r="E5086" s="113">
        <f>IFERROR(IF(Table10[[#This Row],[Year]]&gt;0,$E$1-Table10[[#This Row],[Year]],0),"")</f>
        <v>0</v>
      </c>
    </row>
    <row r="5087" spans="1:5">
      <c r="A5087" s="18">
        <v>6085</v>
      </c>
      <c r="D5087" s="113">
        <f>IF(Table10[[#This Row],[Current Age]]&gt;19,"Men's",IF(E5087&gt;15,"U19",IF(E5087&gt;13,"U15",IF(E5087&gt;11,"U13",IF(E5087&gt;0,"U11",0)))))</f>
        <v>0</v>
      </c>
      <c r="E5087" s="113">
        <f>IFERROR(IF(Table10[[#This Row],[Year]]&gt;0,$E$1-Table10[[#This Row],[Year]],0),"")</f>
        <v>0</v>
      </c>
    </row>
    <row r="5088" spans="1:5">
      <c r="A5088" s="18">
        <v>6086</v>
      </c>
      <c r="D5088" s="113">
        <f>IF(Table10[[#This Row],[Current Age]]&gt;19,"Men's",IF(E5088&gt;15,"U19",IF(E5088&gt;13,"U15",IF(E5088&gt;11,"U13",IF(E5088&gt;0,"U11",0)))))</f>
        <v>0</v>
      </c>
      <c r="E5088" s="113">
        <f>IFERROR(IF(Table10[[#This Row],[Year]]&gt;0,$E$1-Table10[[#This Row],[Year]],0),"")</f>
        <v>0</v>
      </c>
    </row>
    <row r="5089" spans="1:5">
      <c r="A5089" s="18">
        <v>6087</v>
      </c>
      <c r="D5089" s="113">
        <f>IF(Table10[[#This Row],[Current Age]]&gt;19,"Men's",IF(E5089&gt;15,"U19",IF(E5089&gt;13,"U15",IF(E5089&gt;11,"U13",IF(E5089&gt;0,"U11",0)))))</f>
        <v>0</v>
      </c>
      <c r="E5089" s="113">
        <f>IFERROR(IF(Table10[[#This Row],[Year]]&gt;0,$E$1-Table10[[#This Row],[Year]],0),"")</f>
        <v>0</v>
      </c>
    </row>
    <row r="5090" spans="1:5">
      <c r="A5090" s="18">
        <v>6088</v>
      </c>
      <c r="D5090" s="113">
        <f>IF(Table10[[#This Row],[Current Age]]&gt;19,"Men's",IF(E5090&gt;15,"U19",IF(E5090&gt;13,"U15",IF(E5090&gt;11,"U13",IF(E5090&gt;0,"U11",0)))))</f>
        <v>0</v>
      </c>
      <c r="E5090" s="113">
        <f>IFERROR(IF(Table10[[#This Row],[Year]]&gt;0,$E$1-Table10[[#This Row],[Year]],0),"")</f>
        <v>0</v>
      </c>
    </row>
    <row r="5091" spans="1:5">
      <c r="A5091" s="18">
        <v>6089</v>
      </c>
      <c r="D5091" s="113">
        <f>IF(Table10[[#This Row],[Current Age]]&gt;19,"Men's",IF(E5091&gt;15,"U19",IF(E5091&gt;13,"U15",IF(E5091&gt;11,"U13",IF(E5091&gt;0,"U11",0)))))</f>
        <v>0</v>
      </c>
      <c r="E5091" s="113">
        <f>IFERROR(IF(Table10[[#This Row],[Year]]&gt;0,$E$1-Table10[[#This Row],[Year]],0),"")</f>
        <v>0</v>
      </c>
    </row>
    <row r="5092" spans="1:5">
      <c r="A5092" s="18">
        <v>6090</v>
      </c>
      <c r="D5092" s="113">
        <f>IF(Table10[[#This Row],[Current Age]]&gt;19,"Men's",IF(E5092&gt;15,"U19",IF(E5092&gt;13,"U15",IF(E5092&gt;11,"U13",IF(E5092&gt;0,"U11",0)))))</f>
        <v>0</v>
      </c>
      <c r="E5092" s="113">
        <f>IFERROR(IF(Table10[[#This Row],[Year]]&gt;0,$E$1-Table10[[#This Row],[Year]],0),"")</f>
        <v>0</v>
      </c>
    </row>
    <row r="5093" spans="1:5">
      <c r="A5093" s="18">
        <v>6091</v>
      </c>
      <c r="D5093" s="113">
        <f>IF(Table10[[#This Row],[Current Age]]&gt;19,"Men's",IF(E5093&gt;15,"U19",IF(E5093&gt;13,"U15",IF(E5093&gt;11,"U13",IF(E5093&gt;0,"U11",0)))))</f>
        <v>0</v>
      </c>
      <c r="E5093" s="113">
        <f>IFERROR(IF(Table10[[#This Row],[Year]]&gt;0,$E$1-Table10[[#This Row],[Year]],0),"")</f>
        <v>0</v>
      </c>
    </row>
    <row r="5094" spans="1:5">
      <c r="A5094" s="18">
        <v>6092</v>
      </c>
      <c r="D5094" s="113">
        <f>IF(Table10[[#This Row],[Current Age]]&gt;19,"Men's",IF(E5094&gt;15,"U19",IF(E5094&gt;13,"U15",IF(E5094&gt;11,"U13",IF(E5094&gt;0,"U11",0)))))</f>
        <v>0</v>
      </c>
      <c r="E5094" s="113">
        <f>IFERROR(IF(Table10[[#This Row],[Year]]&gt;0,$E$1-Table10[[#This Row],[Year]],0),"")</f>
        <v>0</v>
      </c>
    </row>
    <row r="5095" spans="1:5">
      <c r="A5095" s="18">
        <v>6093</v>
      </c>
      <c r="D5095" s="113">
        <f>IF(Table10[[#This Row],[Current Age]]&gt;19,"Men's",IF(E5095&gt;15,"U19",IF(E5095&gt;13,"U15",IF(E5095&gt;11,"U13",IF(E5095&gt;0,"U11",0)))))</f>
        <v>0</v>
      </c>
      <c r="E5095" s="113">
        <f>IFERROR(IF(Table10[[#This Row],[Year]]&gt;0,$E$1-Table10[[#This Row],[Year]],0),"")</f>
        <v>0</v>
      </c>
    </row>
    <row r="5096" spans="1:5">
      <c r="A5096" s="18">
        <v>6094</v>
      </c>
      <c r="D5096" s="113">
        <f>IF(Table10[[#This Row],[Current Age]]&gt;19,"Men's",IF(E5096&gt;15,"U19",IF(E5096&gt;13,"U15",IF(E5096&gt;11,"U13",IF(E5096&gt;0,"U11",0)))))</f>
        <v>0</v>
      </c>
      <c r="E5096" s="113">
        <f>IFERROR(IF(Table10[[#This Row],[Year]]&gt;0,$E$1-Table10[[#This Row],[Year]],0),"")</f>
        <v>0</v>
      </c>
    </row>
    <row r="5097" spans="1:5">
      <c r="A5097" s="18">
        <v>6095</v>
      </c>
      <c r="D5097" s="113">
        <f>IF(Table10[[#This Row],[Current Age]]&gt;19,"Men's",IF(E5097&gt;15,"U19",IF(E5097&gt;13,"U15",IF(E5097&gt;11,"U13",IF(E5097&gt;0,"U11",0)))))</f>
        <v>0</v>
      </c>
      <c r="E5097" s="113">
        <f>IFERROR(IF(Table10[[#This Row],[Year]]&gt;0,$E$1-Table10[[#This Row],[Year]],0),"")</f>
        <v>0</v>
      </c>
    </row>
    <row r="5098" spans="1:5">
      <c r="A5098" s="18">
        <v>6096</v>
      </c>
      <c r="D5098" s="113">
        <f>IF(Table10[[#This Row],[Current Age]]&gt;19,"Men's",IF(E5098&gt;15,"U19",IF(E5098&gt;13,"U15",IF(E5098&gt;11,"U13",IF(E5098&gt;0,"U11",0)))))</f>
        <v>0</v>
      </c>
      <c r="E5098" s="113">
        <f>IFERROR(IF(Table10[[#This Row],[Year]]&gt;0,$E$1-Table10[[#This Row],[Year]],0),"")</f>
        <v>0</v>
      </c>
    </row>
    <row r="5099" spans="1:5">
      <c r="A5099" s="18">
        <v>6097</v>
      </c>
      <c r="D5099" s="113">
        <f>IF(Table10[[#This Row],[Current Age]]&gt;19,"Men's",IF(E5099&gt;15,"U19",IF(E5099&gt;13,"U15",IF(E5099&gt;11,"U13",IF(E5099&gt;0,"U11",0)))))</f>
        <v>0</v>
      </c>
      <c r="E5099" s="113">
        <f>IFERROR(IF(Table10[[#This Row],[Year]]&gt;0,$E$1-Table10[[#This Row],[Year]],0),"")</f>
        <v>0</v>
      </c>
    </row>
    <row r="5100" spans="1:5">
      <c r="A5100" s="18">
        <v>6098</v>
      </c>
      <c r="D5100" s="113">
        <f>IF(Table10[[#This Row],[Current Age]]&gt;19,"Men's",IF(E5100&gt;15,"U19",IF(E5100&gt;13,"U15",IF(E5100&gt;11,"U13",IF(E5100&gt;0,"U11",0)))))</f>
        <v>0</v>
      </c>
      <c r="E5100" s="113">
        <f>IFERROR(IF(Table10[[#This Row],[Year]]&gt;0,$E$1-Table10[[#This Row],[Year]],0),"")</f>
        <v>0</v>
      </c>
    </row>
    <row r="5101" spans="1:5">
      <c r="A5101" s="18">
        <v>6099</v>
      </c>
      <c r="D5101" s="113">
        <f>IF(Table10[[#This Row],[Current Age]]&gt;19,"Men's",IF(E5101&gt;15,"U19",IF(E5101&gt;13,"U15",IF(E5101&gt;11,"U13",IF(E5101&gt;0,"U11",0)))))</f>
        <v>0</v>
      </c>
      <c r="E5101" s="113">
        <f>IFERROR(IF(Table10[[#This Row],[Year]]&gt;0,$E$1-Table10[[#This Row],[Year]],0),"")</f>
        <v>0</v>
      </c>
    </row>
    <row r="5102" spans="1:5">
      <c r="A5102" s="18">
        <v>6100</v>
      </c>
      <c r="D5102" s="113">
        <f>IF(Table10[[#This Row],[Current Age]]&gt;19,"Men's",IF(E5102&gt;15,"U19",IF(E5102&gt;13,"U15",IF(E5102&gt;11,"U13",IF(E5102&gt;0,"U11",0)))))</f>
        <v>0</v>
      </c>
      <c r="E5102" s="113">
        <f>IFERROR(IF(Table10[[#This Row],[Year]]&gt;0,$E$1-Table10[[#This Row],[Year]],0),"")</f>
        <v>0</v>
      </c>
    </row>
    <row r="5103" spans="1:5">
      <c r="A5103" s="18">
        <v>6101</v>
      </c>
      <c r="D5103" s="113">
        <f>IF(Table10[[#This Row],[Current Age]]&gt;19,"Men's",IF(E5103&gt;15,"U19",IF(E5103&gt;13,"U15",IF(E5103&gt;11,"U13",IF(E5103&gt;0,"U11",0)))))</f>
        <v>0</v>
      </c>
      <c r="E5103" s="113">
        <f>IFERROR(IF(Table10[[#This Row],[Year]]&gt;0,$E$1-Table10[[#This Row],[Year]],0),"")</f>
        <v>0</v>
      </c>
    </row>
    <row r="5104" spans="1:5">
      <c r="A5104" s="18">
        <v>6102</v>
      </c>
      <c r="D5104" s="113">
        <f>IF(Table10[[#This Row],[Current Age]]&gt;19,"Men's",IF(E5104&gt;15,"U19",IF(E5104&gt;13,"U15",IF(E5104&gt;11,"U13",IF(E5104&gt;0,"U11",0)))))</f>
        <v>0</v>
      </c>
      <c r="E5104" s="113">
        <f>IFERROR(IF(Table10[[#This Row],[Year]]&gt;0,$E$1-Table10[[#This Row],[Year]],0),"")</f>
        <v>0</v>
      </c>
    </row>
    <row r="5105" spans="1:5">
      <c r="A5105" s="18">
        <v>6103</v>
      </c>
      <c r="D5105" s="113">
        <f>IF(Table10[[#This Row],[Current Age]]&gt;19,"Men's",IF(E5105&gt;15,"U19",IF(E5105&gt;13,"U15",IF(E5105&gt;11,"U13",IF(E5105&gt;0,"U11",0)))))</f>
        <v>0</v>
      </c>
      <c r="E5105" s="113">
        <f>IFERROR(IF(Table10[[#This Row],[Year]]&gt;0,$E$1-Table10[[#This Row],[Year]],0),"")</f>
        <v>0</v>
      </c>
    </row>
    <row r="5106" spans="1:5">
      <c r="A5106" s="18">
        <v>6104</v>
      </c>
      <c r="D5106" s="113">
        <f>IF(Table10[[#This Row],[Current Age]]&gt;19,"Men's",IF(E5106&gt;15,"U19",IF(E5106&gt;13,"U15",IF(E5106&gt;11,"U13",IF(E5106&gt;0,"U11",0)))))</f>
        <v>0</v>
      </c>
      <c r="E5106" s="113">
        <f>IFERROR(IF(Table10[[#This Row],[Year]]&gt;0,$E$1-Table10[[#This Row],[Year]],0),"")</f>
        <v>0</v>
      </c>
    </row>
    <row r="5107" spans="1:5">
      <c r="A5107" s="18">
        <v>6105</v>
      </c>
      <c r="D5107" s="113">
        <f>IF(Table10[[#This Row],[Current Age]]&gt;19,"Men's",IF(E5107&gt;15,"U19",IF(E5107&gt;13,"U15",IF(E5107&gt;11,"U13",IF(E5107&gt;0,"U11",0)))))</f>
        <v>0</v>
      </c>
      <c r="E5107" s="113">
        <f>IFERROR(IF(Table10[[#This Row],[Year]]&gt;0,$E$1-Table10[[#This Row],[Year]],0),"")</f>
        <v>0</v>
      </c>
    </row>
    <row r="5108" spans="1:5">
      <c r="A5108" s="18">
        <v>6106</v>
      </c>
      <c r="D5108" s="113">
        <f>IF(Table10[[#This Row],[Current Age]]&gt;19,"Men's",IF(E5108&gt;15,"U19",IF(E5108&gt;13,"U15",IF(E5108&gt;11,"U13",IF(E5108&gt;0,"U11",0)))))</f>
        <v>0</v>
      </c>
      <c r="E5108" s="113">
        <f>IFERROR(IF(Table10[[#This Row],[Year]]&gt;0,$E$1-Table10[[#This Row],[Year]],0),"")</f>
        <v>0</v>
      </c>
    </row>
    <row r="5109" spans="1:5">
      <c r="A5109" s="18">
        <v>6107</v>
      </c>
      <c r="D5109" s="113">
        <f>IF(Table10[[#This Row],[Current Age]]&gt;19,"Men's",IF(E5109&gt;15,"U19",IF(E5109&gt;13,"U15",IF(E5109&gt;11,"U13",IF(E5109&gt;0,"U11",0)))))</f>
        <v>0</v>
      </c>
      <c r="E5109" s="113">
        <f>IFERROR(IF(Table10[[#This Row],[Year]]&gt;0,$E$1-Table10[[#This Row],[Year]],0),"")</f>
        <v>0</v>
      </c>
    </row>
    <row r="5110" spans="1:5">
      <c r="A5110" s="18">
        <v>6108</v>
      </c>
      <c r="D5110" s="113">
        <f>IF(Table10[[#This Row],[Current Age]]&gt;19,"Men's",IF(E5110&gt;15,"U19",IF(E5110&gt;13,"U15",IF(E5110&gt;11,"U13",IF(E5110&gt;0,"U11",0)))))</f>
        <v>0</v>
      </c>
      <c r="E5110" s="113">
        <f>IFERROR(IF(Table10[[#This Row],[Year]]&gt;0,$E$1-Table10[[#This Row],[Year]],0),"")</f>
        <v>0</v>
      </c>
    </row>
    <row r="5111" spans="1:5">
      <c r="A5111" s="18">
        <v>6109</v>
      </c>
      <c r="D5111" s="113">
        <f>IF(Table10[[#This Row],[Current Age]]&gt;19,"Men's",IF(E5111&gt;15,"U19",IF(E5111&gt;13,"U15",IF(E5111&gt;11,"U13",IF(E5111&gt;0,"U11",0)))))</f>
        <v>0</v>
      </c>
      <c r="E5111" s="113">
        <f>IFERROR(IF(Table10[[#This Row],[Year]]&gt;0,$E$1-Table10[[#This Row],[Year]],0),"")</f>
        <v>0</v>
      </c>
    </row>
    <row r="5112" spans="1:5">
      <c r="A5112" s="18">
        <v>6110</v>
      </c>
      <c r="D5112" s="113">
        <f>IF(Table10[[#This Row],[Current Age]]&gt;19,"Men's",IF(E5112&gt;15,"U19",IF(E5112&gt;13,"U15",IF(E5112&gt;11,"U13",IF(E5112&gt;0,"U11",0)))))</f>
        <v>0</v>
      </c>
      <c r="E5112" s="113">
        <f>IFERROR(IF(Table10[[#This Row],[Year]]&gt;0,$E$1-Table10[[#This Row],[Year]],0),"")</f>
        <v>0</v>
      </c>
    </row>
    <row r="5113" spans="1:5">
      <c r="A5113" s="18">
        <v>6111</v>
      </c>
      <c r="D5113" s="113">
        <f>IF(Table10[[#This Row],[Current Age]]&gt;19,"Men's",IF(E5113&gt;15,"U19",IF(E5113&gt;13,"U15",IF(E5113&gt;11,"U13",IF(E5113&gt;0,"U11",0)))))</f>
        <v>0</v>
      </c>
      <c r="E5113" s="113">
        <f>IFERROR(IF(Table10[[#This Row],[Year]]&gt;0,$E$1-Table10[[#This Row],[Year]],0),"")</f>
        <v>0</v>
      </c>
    </row>
    <row r="5114" spans="1:5">
      <c r="A5114" s="18">
        <v>6112</v>
      </c>
      <c r="D5114" s="113">
        <f>IF(Table10[[#This Row],[Current Age]]&gt;19,"Men's",IF(E5114&gt;15,"U19",IF(E5114&gt;13,"U15",IF(E5114&gt;11,"U13",IF(E5114&gt;0,"U11",0)))))</f>
        <v>0</v>
      </c>
      <c r="E5114" s="113">
        <f>IFERROR(IF(Table10[[#This Row],[Year]]&gt;0,$E$1-Table10[[#This Row],[Year]],0),"")</f>
        <v>0</v>
      </c>
    </row>
    <row r="5115" spans="1:5">
      <c r="A5115" s="18">
        <v>6113</v>
      </c>
      <c r="D5115" s="113">
        <f>IF(Table10[[#This Row],[Current Age]]&gt;19,"Men's",IF(E5115&gt;15,"U19",IF(E5115&gt;13,"U15",IF(E5115&gt;11,"U13",IF(E5115&gt;0,"U11",0)))))</f>
        <v>0</v>
      </c>
      <c r="E5115" s="113">
        <f>IFERROR(IF(Table10[[#This Row],[Year]]&gt;0,$E$1-Table10[[#This Row],[Year]],0),"")</f>
        <v>0</v>
      </c>
    </row>
    <row r="5116" spans="1:5">
      <c r="A5116" s="18">
        <v>6114</v>
      </c>
      <c r="D5116" s="113">
        <f>IF(Table10[[#This Row],[Current Age]]&gt;19,"Men's",IF(E5116&gt;15,"U19",IF(E5116&gt;13,"U15",IF(E5116&gt;11,"U13",IF(E5116&gt;0,"U11",0)))))</f>
        <v>0</v>
      </c>
      <c r="E5116" s="113">
        <f>IFERROR(IF(Table10[[#This Row],[Year]]&gt;0,$E$1-Table10[[#This Row],[Year]],0),"")</f>
        <v>0</v>
      </c>
    </row>
    <row r="5117" spans="1:5">
      <c r="A5117" s="18">
        <v>6115</v>
      </c>
      <c r="D5117" s="113">
        <f>IF(Table10[[#This Row],[Current Age]]&gt;19,"Men's",IF(E5117&gt;15,"U19",IF(E5117&gt;13,"U15",IF(E5117&gt;11,"U13",IF(E5117&gt;0,"U11",0)))))</f>
        <v>0</v>
      </c>
      <c r="E5117" s="113">
        <f>IFERROR(IF(Table10[[#This Row],[Year]]&gt;0,$E$1-Table10[[#This Row],[Year]],0),"")</f>
        <v>0</v>
      </c>
    </row>
    <row r="5118" spans="1:5">
      <c r="A5118" s="18">
        <v>6116</v>
      </c>
      <c r="D5118" s="113">
        <f>IF(Table10[[#This Row],[Current Age]]&gt;19,"Men's",IF(E5118&gt;15,"U19",IF(E5118&gt;13,"U15",IF(E5118&gt;11,"U13",IF(E5118&gt;0,"U11",0)))))</f>
        <v>0</v>
      </c>
      <c r="E5118" s="113">
        <f>IFERROR(IF(Table10[[#This Row],[Year]]&gt;0,$E$1-Table10[[#This Row],[Year]],0),"")</f>
        <v>0</v>
      </c>
    </row>
    <row r="5119" spans="1:5">
      <c r="A5119" s="18">
        <v>6117</v>
      </c>
      <c r="D5119" s="113">
        <f>IF(Table10[[#This Row],[Current Age]]&gt;19,"Men's",IF(E5119&gt;15,"U19",IF(E5119&gt;13,"U15",IF(E5119&gt;11,"U13",IF(E5119&gt;0,"U11",0)))))</f>
        <v>0</v>
      </c>
      <c r="E5119" s="113">
        <f>IFERROR(IF(Table10[[#This Row],[Year]]&gt;0,$E$1-Table10[[#This Row],[Year]],0),"")</f>
        <v>0</v>
      </c>
    </row>
    <row r="5120" spans="1:5">
      <c r="A5120" s="18">
        <v>6118</v>
      </c>
      <c r="D5120" s="113">
        <f>IF(Table10[[#This Row],[Current Age]]&gt;19,"Men's",IF(E5120&gt;15,"U19",IF(E5120&gt;13,"U15",IF(E5120&gt;11,"U13",IF(E5120&gt;0,"U11",0)))))</f>
        <v>0</v>
      </c>
      <c r="E5120" s="113">
        <f>IFERROR(IF(Table10[[#This Row],[Year]]&gt;0,$E$1-Table10[[#This Row],[Year]],0),"")</f>
        <v>0</v>
      </c>
    </row>
    <row r="5121" spans="1:5">
      <c r="A5121" s="18">
        <v>6119</v>
      </c>
      <c r="D5121" s="113">
        <f>IF(Table10[[#This Row],[Current Age]]&gt;19,"Men's",IF(E5121&gt;15,"U19",IF(E5121&gt;13,"U15",IF(E5121&gt;11,"U13",IF(E5121&gt;0,"U11",0)))))</f>
        <v>0</v>
      </c>
      <c r="E5121" s="113">
        <f>IFERROR(IF(Table10[[#This Row],[Year]]&gt;0,$E$1-Table10[[#This Row],[Year]],0),"")</f>
        <v>0</v>
      </c>
    </row>
    <row r="5122" spans="1:5">
      <c r="A5122" s="18">
        <v>6120</v>
      </c>
      <c r="D5122" s="113">
        <f>IF(Table10[[#This Row],[Current Age]]&gt;19,"Men's",IF(E5122&gt;15,"U19",IF(E5122&gt;13,"U15",IF(E5122&gt;11,"U13",IF(E5122&gt;0,"U11",0)))))</f>
        <v>0</v>
      </c>
      <c r="E5122" s="113">
        <f>IFERROR(IF(Table10[[#This Row],[Year]]&gt;0,$E$1-Table10[[#This Row],[Year]],0),"")</f>
        <v>0</v>
      </c>
    </row>
    <row r="5123" spans="1:5">
      <c r="A5123" s="18">
        <v>6121</v>
      </c>
      <c r="D5123" s="113">
        <f>IF(Table10[[#This Row],[Current Age]]&gt;19,"Men's",IF(E5123&gt;15,"U19",IF(E5123&gt;13,"U15",IF(E5123&gt;11,"U13",IF(E5123&gt;0,"U11",0)))))</f>
        <v>0</v>
      </c>
      <c r="E5123" s="113">
        <f>IFERROR(IF(Table10[[#This Row],[Year]]&gt;0,$E$1-Table10[[#This Row],[Year]],0),"")</f>
        <v>0</v>
      </c>
    </row>
    <row r="5124" spans="1:5">
      <c r="A5124" s="18">
        <v>6122</v>
      </c>
      <c r="D5124" s="113">
        <f>IF(Table10[[#This Row],[Current Age]]&gt;19,"Men's",IF(E5124&gt;15,"U19",IF(E5124&gt;13,"U15",IF(E5124&gt;11,"U13",IF(E5124&gt;0,"U11",0)))))</f>
        <v>0</v>
      </c>
      <c r="E5124" s="113">
        <f>IFERROR(IF(Table10[[#This Row],[Year]]&gt;0,$E$1-Table10[[#This Row],[Year]],0),"")</f>
        <v>0</v>
      </c>
    </row>
    <row r="5125" spans="1:5">
      <c r="A5125" s="18">
        <v>6123</v>
      </c>
      <c r="D5125" s="113">
        <f>IF(Table10[[#This Row],[Current Age]]&gt;19,"Men's",IF(E5125&gt;15,"U19",IF(E5125&gt;13,"U15",IF(E5125&gt;11,"U13",IF(E5125&gt;0,"U11",0)))))</f>
        <v>0</v>
      </c>
      <c r="E5125" s="113">
        <f>IFERROR(IF(Table10[[#This Row],[Year]]&gt;0,$E$1-Table10[[#This Row],[Year]],0),"")</f>
        <v>0</v>
      </c>
    </row>
    <row r="5126" spans="1:5">
      <c r="A5126" s="18">
        <v>6124</v>
      </c>
      <c r="D5126" s="113">
        <f>IF(Table10[[#This Row],[Current Age]]&gt;19,"Men's",IF(E5126&gt;15,"U19",IF(E5126&gt;13,"U15",IF(E5126&gt;11,"U13",IF(E5126&gt;0,"U11",0)))))</f>
        <v>0</v>
      </c>
      <c r="E5126" s="113">
        <f>IFERROR(IF(Table10[[#This Row],[Year]]&gt;0,$E$1-Table10[[#This Row],[Year]],0),"")</f>
        <v>0</v>
      </c>
    </row>
    <row r="5127" spans="1:5">
      <c r="A5127" s="18">
        <v>6125</v>
      </c>
      <c r="D5127" s="113">
        <f>IF(Table10[[#This Row],[Current Age]]&gt;19,"Men's",IF(E5127&gt;15,"U19",IF(E5127&gt;13,"U15",IF(E5127&gt;11,"U13",IF(E5127&gt;0,"U11",0)))))</f>
        <v>0</v>
      </c>
      <c r="E5127" s="113">
        <f>IFERROR(IF(Table10[[#This Row],[Year]]&gt;0,$E$1-Table10[[#This Row],[Year]],0),"")</f>
        <v>0</v>
      </c>
    </row>
    <row r="5128" spans="1:5">
      <c r="A5128" s="18">
        <v>6126</v>
      </c>
      <c r="D5128" s="113">
        <f>IF(Table10[[#This Row],[Current Age]]&gt;19,"Men's",IF(E5128&gt;15,"U19",IF(E5128&gt;13,"U15",IF(E5128&gt;11,"U13",IF(E5128&gt;0,"U11",0)))))</f>
        <v>0</v>
      </c>
      <c r="E5128" s="113">
        <f>IFERROR(IF(Table10[[#This Row],[Year]]&gt;0,$E$1-Table10[[#This Row],[Year]],0),"")</f>
        <v>0</v>
      </c>
    </row>
    <row r="5129" spans="1:5">
      <c r="A5129" s="18">
        <v>6127</v>
      </c>
      <c r="D5129" s="113">
        <f>IF(Table10[[#This Row],[Current Age]]&gt;19,"Men's",IF(E5129&gt;15,"U19",IF(E5129&gt;13,"U15",IF(E5129&gt;11,"U13",IF(E5129&gt;0,"U11",0)))))</f>
        <v>0</v>
      </c>
      <c r="E5129" s="113">
        <f>IFERROR(IF(Table10[[#This Row],[Year]]&gt;0,$E$1-Table10[[#This Row],[Year]],0),"")</f>
        <v>0</v>
      </c>
    </row>
    <row r="5130" spans="1:5">
      <c r="A5130" s="18">
        <v>6128</v>
      </c>
      <c r="D5130" s="113">
        <f>IF(Table10[[#This Row],[Current Age]]&gt;19,"Men's",IF(E5130&gt;15,"U19",IF(E5130&gt;13,"U15",IF(E5130&gt;11,"U13",IF(E5130&gt;0,"U11",0)))))</f>
        <v>0</v>
      </c>
      <c r="E5130" s="113">
        <f>IFERROR(IF(Table10[[#This Row],[Year]]&gt;0,$E$1-Table10[[#This Row],[Year]],0),"")</f>
        <v>0</v>
      </c>
    </row>
    <row r="5131" spans="1:5">
      <c r="A5131" s="18">
        <v>6129</v>
      </c>
      <c r="D5131" s="113">
        <f>IF(Table10[[#This Row],[Current Age]]&gt;19,"Men's",IF(E5131&gt;15,"U19",IF(E5131&gt;13,"U15",IF(E5131&gt;11,"U13",IF(E5131&gt;0,"U11",0)))))</f>
        <v>0</v>
      </c>
      <c r="E5131" s="113">
        <f>IFERROR(IF(Table10[[#This Row],[Year]]&gt;0,$E$1-Table10[[#This Row],[Year]],0),"")</f>
        <v>0</v>
      </c>
    </row>
    <row r="5132" spans="1:5">
      <c r="A5132" s="18">
        <v>6130</v>
      </c>
      <c r="D5132" s="113">
        <f>IF(Table10[[#This Row],[Current Age]]&gt;19,"Men's",IF(E5132&gt;15,"U19",IF(E5132&gt;13,"U15",IF(E5132&gt;11,"U13",IF(E5132&gt;0,"U11",0)))))</f>
        <v>0</v>
      </c>
      <c r="E5132" s="113">
        <f>IFERROR(IF(Table10[[#This Row],[Year]]&gt;0,$E$1-Table10[[#This Row],[Year]],0),"")</f>
        <v>0</v>
      </c>
    </row>
    <row r="5133" spans="1:5">
      <c r="A5133" s="18">
        <v>6131</v>
      </c>
      <c r="D5133" s="113">
        <f>IF(Table10[[#This Row],[Current Age]]&gt;19,"Men's",IF(E5133&gt;15,"U19",IF(E5133&gt;13,"U15",IF(E5133&gt;11,"U13",IF(E5133&gt;0,"U11",0)))))</f>
        <v>0</v>
      </c>
      <c r="E5133" s="113">
        <f>IFERROR(IF(Table10[[#This Row],[Year]]&gt;0,$E$1-Table10[[#This Row],[Year]],0),"")</f>
        <v>0</v>
      </c>
    </row>
    <row r="5134" spans="1:5">
      <c r="A5134" s="18">
        <v>6132</v>
      </c>
      <c r="D5134" s="113">
        <f>IF(Table10[[#This Row],[Current Age]]&gt;19,"Men's",IF(E5134&gt;15,"U19",IF(E5134&gt;13,"U15",IF(E5134&gt;11,"U13",IF(E5134&gt;0,"U11",0)))))</f>
        <v>0</v>
      </c>
      <c r="E5134" s="113">
        <f>IFERROR(IF(Table10[[#This Row],[Year]]&gt;0,$E$1-Table10[[#This Row],[Year]],0),"")</f>
        <v>0</v>
      </c>
    </row>
    <row r="5135" spans="1:5">
      <c r="A5135" s="18">
        <v>6133</v>
      </c>
      <c r="D5135" s="113">
        <f>IF(Table10[[#This Row],[Current Age]]&gt;19,"Men's",IF(E5135&gt;15,"U19",IF(E5135&gt;13,"U15",IF(E5135&gt;11,"U13",IF(E5135&gt;0,"U11",0)))))</f>
        <v>0</v>
      </c>
      <c r="E5135" s="113">
        <f>IFERROR(IF(Table10[[#This Row],[Year]]&gt;0,$E$1-Table10[[#This Row],[Year]],0),"")</f>
        <v>0</v>
      </c>
    </row>
    <row r="5136" spans="1:5">
      <c r="A5136" s="18">
        <v>6134</v>
      </c>
      <c r="D5136" s="113">
        <f>IF(Table10[[#This Row],[Current Age]]&gt;19,"Men's",IF(E5136&gt;15,"U19",IF(E5136&gt;13,"U15",IF(E5136&gt;11,"U13",IF(E5136&gt;0,"U11",0)))))</f>
        <v>0</v>
      </c>
      <c r="E5136" s="113">
        <f>IFERROR(IF(Table10[[#This Row],[Year]]&gt;0,$E$1-Table10[[#This Row],[Year]],0),"")</f>
        <v>0</v>
      </c>
    </row>
    <row r="5137" spans="1:5">
      <c r="A5137" s="18">
        <v>6135</v>
      </c>
      <c r="D5137" s="113">
        <f>IF(Table10[[#This Row],[Current Age]]&gt;19,"Men's",IF(E5137&gt;15,"U19",IF(E5137&gt;13,"U15",IF(E5137&gt;11,"U13",IF(E5137&gt;0,"U11",0)))))</f>
        <v>0</v>
      </c>
      <c r="E5137" s="113">
        <f>IFERROR(IF(Table10[[#This Row],[Year]]&gt;0,$E$1-Table10[[#This Row],[Year]],0),"")</f>
        <v>0</v>
      </c>
    </row>
    <row r="5138" spans="1:5">
      <c r="A5138" s="18">
        <v>6136</v>
      </c>
      <c r="D5138" s="113">
        <f>IF(Table10[[#This Row],[Current Age]]&gt;19,"Men's",IF(E5138&gt;15,"U19",IF(E5138&gt;13,"U15",IF(E5138&gt;11,"U13",IF(E5138&gt;0,"U11",0)))))</f>
        <v>0</v>
      </c>
      <c r="E5138" s="113">
        <f>IFERROR(IF(Table10[[#This Row],[Year]]&gt;0,$E$1-Table10[[#This Row],[Year]],0),"")</f>
        <v>0</v>
      </c>
    </row>
    <row r="5139" spans="1:5">
      <c r="A5139" s="18">
        <v>6137</v>
      </c>
      <c r="D5139" s="113">
        <f>IF(Table10[[#This Row],[Current Age]]&gt;19,"Men's",IF(E5139&gt;15,"U19",IF(E5139&gt;13,"U15",IF(E5139&gt;11,"U13",IF(E5139&gt;0,"U11",0)))))</f>
        <v>0</v>
      </c>
      <c r="E5139" s="113">
        <f>IFERROR(IF(Table10[[#This Row],[Year]]&gt;0,$E$1-Table10[[#This Row],[Year]],0),"")</f>
        <v>0</v>
      </c>
    </row>
    <row r="5140" spans="1:5">
      <c r="A5140" s="18">
        <v>6138</v>
      </c>
      <c r="D5140" s="113">
        <f>IF(Table10[[#This Row],[Current Age]]&gt;19,"Men's",IF(E5140&gt;15,"U19",IF(E5140&gt;13,"U15",IF(E5140&gt;11,"U13",IF(E5140&gt;0,"U11",0)))))</f>
        <v>0</v>
      </c>
      <c r="E5140" s="113">
        <f>IFERROR(IF(Table10[[#This Row],[Year]]&gt;0,$E$1-Table10[[#This Row],[Year]],0),"")</f>
        <v>0</v>
      </c>
    </row>
    <row r="5141" spans="1:5">
      <c r="A5141" s="18">
        <v>6139</v>
      </c>
      <c r="D5141" s="113">
        <f>IF(Table10[[#This Row],[Current Age]]&gt;19,"Men's",IF(E5141&gt;15,"U19",IF(E5141&gt;13,"U15",IF(E5141&gt;11,"U13",IF(E5141&gt;0,"U11",0)))))</f>
        <v>0</v>
      </c>
      <c r="E5141" s="113">
        <f>IFERROR(IF(Table10[[#This Row],[Year]]&gt;0,$E$1-Table10[[#This Row],[Year]],0),"")</f>
        <v>0</v>
      </c>
    </row>
    <row r="5142" spans="1:5">
      <c r="A5142" s="18">
        <v>6140</v>
      </c>
      <c r="D5142" s="113">
        <f>IF(Table10[[#This Row],[Current Age]]&gt;19,"Men's",IF(E5142&gt;15,"U19",IF(E5142&gt;13,"U15",IF(E5142&gt;11,"U13",IF(E5142&gt;0,"U11",0)))))</f>
        <v>0</v>
      </c>
      <c r="E5142" s="113">
        <f>IFERROR(IF(Table10[[#This Row],[Year]]&gt;0,$E$1-Table10[[#This Row],[Year]],0),"")</f>
        <v>0</v>
      </c>
    </row>
    <row r="5143" spans="1:5">
      <c r="A5143" s="18">
        <v>6141</v>
      </c>
      <c r="D5143" s="113">
        <f>IF(Table10[[#This Row],[Current Age]]&gt;19,"Men's",IF(E5143&gt;15,"U19",IF(E5143&gt;13,"U15",IF(E5143&gt;11,"U13",IF(E5143&gt;0,"U11",0)))))</f>
        <v>0</v>
      </c>
      <c r="E5143" s="113">
        <f>IFERROR(IF(Table10[[#This Row],[Year]]&gt;0,$E$1-Table10[[#This Row],[Year]],0),"")</f>
        <v>0</v>
      </c>
    </row>
    <row r="5144" spans="1:5">
      <c r="A5144" s="18">
        <v>6142</v>
      </c>
      <c r="D5144" s="113">
        <f>IF(Table10[[#This Row],[Current Age]]&gt;19,"Men's",IF(E5144&gt;15,"U19",IF(E5144&gt;13,"U15",IF(E5144&gt;11,"U13",IF(E5144&gt;0,"U11",0)))))</f>
        <v>0</v>
      </c>
      <c r="E5144" s="113">
        <f>IFERROR(IF(Table10[[#This Row],[Year]]&gt;0,$E$1-Table10[[#This Row],[Year]],0),"")</f>
        <v>0</v>
      </c>
    </row>
    <row r="5145" spans="1:5">
      <c r="A5145" s="18">
        <v>6143</v>
      </c>
      <c r="D5145" s="113">
        <f>IF(Table10[[#This Row],[Current Age]]&gt;19,"Men's",IF(E5145&gt;15,"U19",IF(E5145&gt;13,"U15",IF(E5145&gt;11,"U13",IF(E5145&gt;0,"U11",0)))))</f>
        <v>0</v>
      </c>
      <c r="E5145" s="113">
        <f>IFERROR(IF(Table10[[#This Row],[Year]]&gt;0,$E$1-Table10[[#This Row],[Year]],0),"")</f>
        <v>0</v>
      </c>
    </row>
    <row r="5146" spans="1:5">
      <c r="A5146" s="18">
        <v>6144</v>
      </c>
      <c r="D5146" s="113">
        <f>IF(Table10[[#This Row],[Current Age]]&gt;19,"Men's",IF(E5146&gt;15,"U19",IF(E5146&gt;13,"U15",IF(E5146&gt;11,"U13",IF(E5146&gt;0,"U11",0)))))</f>
        <v>0</v>
      </c>
      <c r="E5146" s="113">
        <f>IFERROR(IF(Table10[[#This Row],[Year]]&gt;0,$E$1-Table10[[#This Row],[Year]],0),"")</f>
        <v>0</v>
      </c>
    </row>
    <row r="5147" spans="1:5">
      <c r="A5147" s="18">
        <v>6145</v>
      </c>
      <c r="D5147" s="113">
        <f>IF(Table10[[#This Row],[Current Age]]&gt;19,"Men's",IF(E5147&gt;15,"U19",IF(E5147&gt;13,"U15",IF(E5147&gt;11,"U13",IF(E5147&gt;0,"U11",0)))))</f>
        <v>0</v>
      </c>
      <c r="E5147" s="113">
        <f>IFERROR(IF(Table10[[#This Row],[Year]]&gt;0,$E$1-Table10[[#This Row],[Year]],0),"")</f>
        <v>0</v>
      </c>
    </row>
    <row r="5148" spans="1:5">
      <c r="A5148" s="18">
        <v>6146</v>
      </c>
      <c r="D5148" s="113">
        <f>IF(Table10[[#This Row],[Current Age]]&gt;19,"Men's",IF(E5148&gt;15,"U19",IF(E5148&gt;13,"U15",IF(E5148&gt;11,"U13",IF(E5148&gt;0,"U11",0)))))</f>
        <v>0</v>
      </c>
      <c r="E5148" s="113">
        <f>IFERROR(IF(Table10[[#This Row],[Year]]&gt;0,$E$1-Table10[[#This Row],[Year]],0),"")</f>
        <v>0</v>
      </c>
    </row>
    <row r="5149" spans="1:5">
      <c r="A5149" s="18">
        <v>6147</v>
      </c>
      <c r="D5149" s="113">
        <f>IF(Table10[[#This Row],[Current Age]]&gt;19,"Men's",IF(E5149&gt;15,"U19",IF(E5149&gt;13,"U15",IF(E5149&gt;11,"U13",IF(E5149&gt;0,"U11",0)))))</f>
        <v>0</v>
      </c>
      <c r="E5149" s="113">
        <f>IFERROR(IF(Table10[[#This Row],[Year]]&gt;0,$E$1-Table10[[#This Row],[Year]],0),"")</f>
        <v>0</v>
      </c>
    </row>
    <row r="5150" spans="1:5">
      <c r="A5150" s="18">
        <v>6148</v>
      </c>
      <c r="D5150" s="113">
        <f>IF(Table10[[#This Row],[Current Age]]&gt;19,"Men's",IF(E5150&gt;15,"U19",IF(E5150&gt;13,"U15",IF(E5150&gt;11,"U13",IF(E5150&gt;0,"U11",0)))))</f>
        <v>0</v>
      </c>
      <c r="E5150" s="113">
        <f>IFERROR(IF(Table10[[#This Row],[Year]]&gt;0,$E$1-Table10[[#This Row],[Year]],0),"")</f>
        <v>0</v>
      </c>
    </row>
    <row r="5151" spans="1:5">
      <c r="A5151" s="18">
        <v>6149</v>
      </c>
      <c r="D5151" s="113">
        <f>IF(Table10[[#This Row],[Current Age]]&gt;19,"Men's",IF(E5151&gt;15,"U19",IF(E5151&gt;13,"U15",IF(E5151&gt;11,"U13",IF(E5151&gt;0,"U11",0)))))</f>
        <v>0</v>
      </c>
      <c r="E5151" s="113">
        <f>IFERROR(IF(Table10[[#This Row],[Year]]&gt;0,$E$1-Table10[[#This Row],[Year]],0),"")</f>
        <v>0</v>
      </c>
    </row>
    <row r="5152" spans="1:5">
      <c r="A5152" s="18">
        <v>6150</v>
      </c>
      <c r="D5152" s="113">
        <f>IF(Table10[[#This Row],[Current Age]]&gt;19,"Men's",IF(E5152&gt;15,"U19",IF(E5152&gt;13,"U15",IF(E5152&gt;11,"U13",IF(E5152&gt;0,"U11",0)))))</f>
        <v>0</v>
      </c>
      <c r="E5152" s="113">
        <f>IFERROR(IF(Table10[[#This Row],[Year]]&gt;0,$E$1-Table10[[#This Row],[Year]],0),"")</f>
        <v>0</v>
      </c>
    </row>
    <row r="5153" spans="1:5">
      <c r="A5153" s="18">
        <v>6151</v>
      </c>
      <c r="D5153" s="113">
        <f>IF(Table10[[#This Row],[Current Age]]&gt;19,"Men's",IF(E5153&gt;15,"U19",IF(E5153&gt;13,"U15",IF(E5153&gt;11,"U13",IF(E5153&gt;0,"U11",0)))))</f>
        <v>0</v>
      </c>
      <c r="E5153" s="113">
        <f>IFERROR(IF(Table10[[#This Row],[Year]]&gt;0,$E$1-Table10[[#This Row],[Year]],0),"")</f>
        <v>0</v>
      </c>
    </row>
    <row r="5154" spans="1:5">
      <c r="A5154" s="18">
        <v>6152</v>
      </c>
      <c r="D5154" s="113">
        <f>IF(Table10[[#This Row],[Current Age]]&gt;19,"Men's",IF(E5154&gt;15,"U19",IF(E5154&gt;13,"U15",IF(E5154&gt;11,"U13",IF(E5154&gt;0,"U11",0)))))</f>
        <v>0</v>
      </c>
      <c r="E5154" s="113">
        <f>IFERROR(IF(Table10[[#This Row],[Year]]&gt;0,$E$1-Table10[[#This Row],[Year]],0),"")</f>
        <v>0</v>
      </c>
    </row>
    <row r="5155" spans="1:5">
      <c r="A5155" s="18">
        <v>6153</v>
      </c>
      <c r="D5155" s="113">
        <f>IF(Table10[[#This Row],[Current Age]]&gt;19,"Men's",IF(E5155&gt;15,"U19",IF(E5155&gt;13,"U15",IF(E5155&gt;11,"U13",IF(E5155&gt;0,"U11",0)))))</f>
        <v>0</v>
      </c>
      <c r="E5155" s="113">
        <f>IFERROR(IF(Table10[[#This Row],[Year]]&gt;0,$E$1-Table10[[#This Row],[Year]],0),"")</f>
        <v>0</v>
      </c>
    </row>
    <row r="5156" spans="1:5">
      <c r="A5156" s="18">
        <v>6154</v>
      </c>
      <c r="D5156" s="113">
        <f>IF(Table10[[#This Row],[Current Age]]&gt;19,"Men's",IF(E5156&gt;15,"U19",IF(E5156&gt;13,"U15",IF(E5156&gt;11,"U13",IF(E5156&gt;0,"U11",0)))))</f>
        <v>0</v>
      </c>
      <c r="E5156" s="113">
        <f>IFERROR(IF(Table10[[#This Row],[Year]]&gt;0,$E$1-Table10[[#This Row],[Year]],0),"")</f>
        <v>0</v>
      </c>
    </row>
    <row r="5157" spans="1:5">
      <c r="A5157" s="18">
        <v>6155</v>
      </c>
      <c r="D5157" s="113">
        <f>IF(Table10[[#This Row],[Current Age]]&gt;19,"Men's",IF(E5157&gt;15,"U19",IF(E5157&gt;13,"U15",IF(E5157&gt;11,"U13",IF(E5157&gt;0,"U11",0)))))</f>
        <v>0</v>
      </c>
      <c r="E5157" s="113">
        <f>IFERROR(IF(Table10[[#This Row],[Year]]&gt;0,$E$1-Table10[[#This Row],[Year]],0),"")</f>
        <v>0</v>
      </c>
    </row>
    <row r="5158" spans="1:5">
      <c r="A5158" s="18">
        <v>6156</v>
      </c>
      <c r="D5158" s="113">
        <f>IF(Table10[[#This Row],[Current Age]]&gt;19,"Men's",IF(E5158&gt;15,"U19",IF(E5158&gt;13,"U15",IF(E5158&gt;11,"U13",IF(E5158&gt;0,"U11",0)))))</f>
        <v>0</v>
      </c>
      <c r="E5158" s="113">
        <f>IFERROR(IF(Table10[[#This Row],[Year]]&gt;0,$E$1-Table10[[#This Row],[Year]],0),"")</f>
        <v>0</v>
      </c>
    </row>
    <row r="5159" spans="1:5">
      <c r="A5159" s="18">
        <v>6157</v>
      </c>
      <c r="D5159" s="113">
        <f>IF(Table10[[#This Row],[Current Age]]&gt;19,"Men's",IF(E5159&gt;15,"U19",IF(E5159&gt;13,"U15",IF(E5159&gt;11,"U13",IF(E5159&gt;0,"U11",0)))))</f>
        <v>0</v>
      </c>
      <c r="E5159" s="113">
        <f>IFERROR(IF(Table10[[#This Row],[Year]]&gt;0,$E$1-Table10[[#This Row],[Year]],0),"")</f>
        <v>0</v>
      </c>
    </row>
    <row r="5160" spans="1:5">
      <c r="A5160" s="18">
        <v>6158</v>
      </c>
      <c r="D5160" s="113">
        <f>IF(Table10[[#This Row],[Current Age]]&gt;19,"Men's",IF(E5160&gt;15,"U19",IF(E5160&gt;13,"U15",IF(E5160&gt;11,"U13",IF(E5160&gt;0,"U11",0)))))</f>
        <v>0</v>
      </c>
      <c r="E5160" s="113">
        <f>IFERROR(IF(Table10[[#This Row],[Year]]&gt;0,$E$1-Table10[[#This Row],[Year]],0),"")</f>
        <v>0</v>
      </c>
    </row>
    <row r="5161" spans="1:5">
      <c r="A5161" s="18">
        <v>6159</v>
      </c>
      <c r="D5161" s="113">
        <f>IF(Table10[[#This Row],[Current Age]]&gt;19,"Men's",IF(E5161&gt;15,"U19",IF(E5161&gt;13,"U15",IF(E5161&gt;11,"U13",IF(E5161&gt;0,"U11",0)))))</f>
        <v>0</v>
      </c>
      <c r="E5161" s="113">
        <f>IFERROR(IF(Table10[[#This Row],[Year]]&gt;0,$E$1-Table10[[#This Row],[Year]],0),"")</f>
        <v>0</v>
      </c>
    </row>
    <row r="5162" spans="1:5">
      <c r="A5162" s="18">
        <v>6160</v>
      </c>
      <c r="D5162" s="113">
        <f>IF(Table10[[#This Row],[Current Age]]&gt;19,"Men's",IF(E5162&gt;15,"U19",IF(E5162&gt;13,"U15",IF(E5162&gt;11,"U13",IF(E5162&gt;0,"U11",0)))))</f>
        <v>0</v>
      </c>
      <c r="E5162" s="113">
        <f>IFERROR(IF(Table10[[#This Row],[Year]]&gt;0,$E$1-Table10[[#This Row],[Year]],0),"")</f>
        <v>0</v>
      </c>
    </row>
    <row r="5163" spans="1:5">
      <c r="A5163" s="18">
        <v>6161</v>
      </c>
      <c r="D5163" s="113">
        <f>IF(Table10[[#This Row],[Current Age]]&gt;19,"Men's",IF(E5163&gt;15,"U19",IF(E5163&gt;13,"U15",IF(E5163&gt;11,"U13",IF(E5163&gt;0,"U11",0)))))</f>
        <v>0</v>
      </c>
      <c r="E5163" s="113">
        <f>IFERROR(IF(Table10[[#This Row],[Year]]&gt;0,$E$1-Table10[[#This Row],[Year]],0),"")</f>
        <v>0</v>
      </c>
    </row>
    <row r="5164" spans="1:5">
      <c r="A5164" s="18">
        <v>6162</v>
      </c>
      <c r="D5164" s="113">
        <f>IF(Table10[[#This Row],[Current Age]]&gt;19,"Men's",IF(E5164&gt;15,"U19",IF(E5164&gt;13,"U15",IF(E5164&gt;11,"U13",IF(E5164&gt;0,"U11",0)))))</f>
        <v>0</v>
      </c>
      <c r="E5164" s="113">
        <f>IFERROR(IF(Table10[[#This Row],[Year]]&gt;0,$E$1-Table10[[#This Row],[Year]],0),"")</f>
        <v>0</v>
      </c>
    </row>
    <row r="5165" spans="1:5">
      <c r="A5165" s="18">
        <v>6163</v>
      </c>
      <c r="D5165" s="113">
        <f>IF(Table10[[#This Row],[Current Age]]&gt;19,"Men's",IF(E5165&gt;15,"U19",IF(E5165&gt;13,"U15",IF(E5165&gt;11,"U13",IF(E5165&gt;0,"U11",0)))))</f>
        <v>0</v>
      </c>
      <c r="E5165" s="113">
        <f>IFERROR(IF(Table10[[#This Row],[Year]]&gt;0,$E$1-Table10[[#This Row],[Year]],0),"")</f>
        <v>0</v>
      </c>
    </row>
    <row r="5166" spans="1:5">
      <c r="A5166" s="18">
        <v>6164</v>
      </c>
      <c r="D5166" s="113">
        <f>IF(Table10[[#This Row],[Current Age]]&gt;19,"Men's",IF(E5166&gt;15,"U19",IF(E5166&gt;13,"U15",IF(E5166&gt;11,"U13",IF(E5166&gt;0,"U11",0)))))</f>
        <v>0</v>
      </c>
      <c r="E5166" s="113">
        <f>IFERROR(IF(Table10[[#This Row],[Year]]&gt;0,$E$1-Table10[[#This Row],[Year]],0),"")</f>
        <v>0</v>
      </c>
    </row>
    <row r="5167" spans="1:5">
      <c r="A5167" s="18">
        <v>6165</v>
      </c>
      <c r="D5167" s="113">
        <f>IF(Table10[[#This Row],[Current Age]]&gt;19,"Men's",IF(E5167&gt;15,"U19",IF(E5167&gt;13,"U15",IF(E5167&gt;11,"U13",IF(E5167&gt;0,"U11",0)))))</f>
        <v>0</v>
      </c>
      <c r="E5167" s="113">
        <f>IFERROR(IF(Table10[[#This Row],[Year]]&gt;0,$E$1-Table10[[#This Row],[Year]],0),"")</f>
        <v>0</v>
      </c>
    </row>
    <row r="5168" spans="1:5">
      <c r="A5168" s="18">
        <v>6166</v>
      </c>
      <c r="D5168" s="113">
        <f>IF(Table10[[#This Row],[Current Age]]&gt;19,"Men's",IF(E5168&gt;15,"U19",IF(E5168&gt;13,"U15",IF(E5168&gt;11,"U13",IF(E5168&gt;0,"U11",0)))))</f>
        <v>0</v>
      </c>
      <c r="E5168" s="113">
        <f>IFERROR(IF(Table10[[#This Row],[Year]]&gt;0,$E$1-Table10[[#This Row],[Year]],0),"")</f>
        <v>0</v>
      </c>
    </row>
    <row r="5169" spans="1:5">
      <c r="A5169" s="18">
        <v>6167</v>
      </c>
      <c r="D5169" s="113">
        <f>IF(Table10[[#This Row],[Current Age]]&gt;19,"Men's",IF(E5169&gt;15,"U19",IF(E5169&gt;13,"U15",IF(E5169&gt;11,"U13",IF(E5169&gt;0,"U11",0)))))</f>
        <v>0</v>
      </c>
      <c r="E5169" s="113">
        <f>IFERROR(IF(Table10[[#This Row],[Year]]&gt;0,$E$1-Table10[[#This Row],[Year]],0),"")</f>
        <v>0</v>
      </c>
    </row>
    <row r="5170" spans="1:5">
      <c r="A5170" s="18">
        <v>6168</v>
      </c>
      <c r="D5170" s="113">
        <f>IF(Table10[[#This Row],[Current Age]]&gt;19,"Men's",IF(E5170&gt;15,"U19",IF(E5170&gt;13,"U15",IF(E5170&gt;11,"U13",IF(E5170&gt;0,"U11",0)))))</f>
        <v>0</v>
      </c>
      <c r="E5170" s="113">
        <f>IFERROR(IF(Table10[[#This Row],[Year]]&gt;0,$E$1-Table10[[#This Row],[Year]],0),"")</f>
        <v>0</v>
      </c>
    </row>
    <row r="5171" spans="1:5">
      <c r="A5171" s="18">
        <v>6169</v>
      </c>
      <c r="D5171" s="113">
        <f>IF(Table10[[#This Row],[Current Age]]&gt;19,"Men's",IF(E5171&gt;15,"U19",IF(E5171&gt;13,"U15",IF(E5171&gt;11,"U13",IF(E5171&gt;0,"U11",0)))))</f>
        <v>0</v>
      </c>
      <c r="E5171" s="113">
        <f>IFERROR(IF(Table10[[#This Row],[Year]]&gt;0,$E$1-Table10[[#This Row],[Year]],0),"")</f>
        <v>0</v>
      </c>
    </row>
    <row r="5172" spans="1:5">
      <c r="A5172" s="18">
        <v>6170</v>
      </c>
      <c r="D5172" s="113">
        <f>IF(Table10[[#This Row],[Current Age]]&gt;19,"Men's",IF(E5172&gt;15,"U19",IF(E5172&gt;13,"U15",IF(E5172&gt;11,"U13",IF(E5172&gt;0,"U11",0)))))</f>
        <v>0</v>
      </c>
      <c r="E5172" s="113">
        <f>IFERROR(IF(Table10[[#This Row],[Year]]&gt;0,$E$1-Table10[[#This Row],[Year]],0),"")</f>
        <v>0</v>
      </c>
    </row>
    <row r="5173" spans="1:5">
      <c r="A5173" s="18">
        <v>6171</v>
      </c>
      <c r="D5173" s="113">
        <f>IF(Table10[[#This Row],[Current Age]]&gt;19,"Men's",IF(E5173&gt;15,"U19",IF(E5173&gt;13,"U15",IF(E5173&gt;11,"U13",IF(E5173&gt;0,"U11",0)))))</f>
        <v>0</v>
      </c>
      <c r="E5173" s="113">
        <f>IFERROR(IF(Table10[[#This Row],[Year]]&gt;0,$E$1-Table10[[#This Row],[Year]],0),"")</f>
        <v>0</v>
      </c>
    </row>
    <row r="5174" spans="1:5">
      <c r="A5174" s="18">
        <v>6172</v>
      </c>
      <c r="D5174" s="113">
        <f>IF(Table10[[#This Row],[Current Age]]&gt;19,"Men's",IF(E5174&gt;15,"U19",IF(E5174&gt;13,"U15",IF(E5174&gt;11,"U13",IF(E5174&gt;0,"U11",0)))))</f>
        <v>0</v>
      </c>
      <c r="E5174" s="113">
        <f>IFERROR(IF(Table10[[#This Row],[Year]]&gt;0,$E$1-Table10[[#This Row],[Year]],0),"")</f>
        <v>0</v>
      </c>
    </row>
    <row r="5175" spans="1:5">
      <c r="A5175" s="18">
        <v>6173</v>
      </c>
      <c r="D5175" s="113">
        <f>IF(Table10[[#This Row],[Current Age]]&gt;19,"Men's",IF(E5175&gt;15,"U19",IF(E5175&gt;13,"U15",IF(E5175&gt;11,"U13",IF(E5175&gt;0,"U11",0)))))</f>
        <v>0</v>
      </c>
      <c r="E5175" s="113">
        <f>IFERROR(IF(Table10[[#This Row],[Year]]&gt;0,$E$1-Table10[[#This Row],[Year]],0),"")</f>
        <v>0</v>
      </c>
    </row>
    <row r="5176" spans="1:5">
      <c r="A5176" s="18">
        <v>6174</v>
      </c>
      <c r="D5176" s="113">
        <f>IF(Table10[[#This Row],[Current Age]]&gt;19,"Men's",IF(E5176&gt;15,"U19",IF(E5176&gt;13,"U15",IF(E5176&gt;11,"U13",IF(E5176&gt;0,"U11",0)))))</f>
        <v>0</v>
      </c>
      <c r="E5176" s="113">
        <f>IFERROR(IF(Table10[[#This Row],[Year]]&gt;0,$E$1-Table10[[#This Row],[Year]],0),"")</f>
        <v>0</v>
      </c>
    </row>
    <row r="5177" spans="1:5">
      <c r="A5177" s="18">
        <v>6175</v>
      </c>
      <c r="D5177" s="113">
        <f>IF(Table10[[#This Row],[Current Age]]&gt;19,"Men's",IF(E5177&gt;15,"U19",IF(E5177&gt;13,"U15",IF(E5177&gt;11,"U13",IF(E5177&gt;0,"U11",0)))))</f>
        <v>0</v>
      </c>
      <c r="E5177" s="113">
        <f>IFERROR(IF(Table10[[#This Row],[Year]]&gt;0,$E$1-Table10[[#This Row],[Year]],0),"")</f>
        <v>0</v>
      </c>
    </row>
    <row r="5178" spans="1:5">
      <c r="A5178" s="18">
        <v>6176</v>
      </c>
      <c r="D5178" s="113">
        <f>IF(Table10[[#This Row],[Current Age]]&gt;19,"Men's",IF(E5178&gt;15,"U19",IF(E5178&gt;13,"U15",IF(E5178&gt;11,"U13",IF(E5178&gt;0,"U11",0)))))</f>
        <v>0</v>
      </c>
      <c r="E5178" s="113">
        <f>IFERROR(IF(Table10[[#This Row],[Year]]&gt;0,$E$1-Table10[[#This Row],[Year]],0),"")</f>
        <v>0</v>
      </c>
    </row>
    <row r="5179" spans="1:5">
      <c r="A5179" s="18">
        <v>6177</v>
      </c>
      <c r="D5179" s="113">
        <f>IF(Table10[[#This Row],[Current Age]]&gt;19,"Men's",IF(E5179&gt;15,"U19",IF(E5179&gt;13,"U15",IF(E5179&gt;11,"U13",IF(E5179&gt;0,"U11",0)))))</f>
        <v>0</v>
      </c>
      <c r="E5179" s="113">
        <f>IFERROR(IF(Table10[[#This Row],[Year]]&gt;0,$E$1-Table10[[#This Row],[Year]],0),"")</f>
        <v>0</v>
      </c>
    </row>
    <row r="5180" spans="1:5">
      <c r="A5180" s="18">
        <v>6178</v>
      </c>
      <c r="D5180" s="113">
        <f>IF(Table10[[#This Row],[Current Age]]&gt;19,"Men's",IF(E5180&gt;15,"U19",IF(E5180&gt;13,"U15",IF(E5180&gt;11,"U13",IF(E5180&gt;0,"U11",0)))))</f>
        <v>0</v>
      </c>
      <c r="E5180" s="113">
        <f>IFERROR(IF(Table10[[#This Row],[Year]]&gt;0,$E$1-Table10[[#This Row],[Year]],0),"")</f>
        <v>0</v>
      </c>
    </row>
    <row r="5181" spans="1:5">
      <c r="A5181" s="18">
        <v>6179</v>
      </c>
      <c r="D5181" s="113">
        <f>IF(Table10[[#This Row],[Current Age]]&gt;19,"Men's",IF(E5181&gt;15,"U19",IF(E5181&gt;13,"U15",IF(E5181&gt;11,"U13",IF(E5181&gt;0,"U11",0)))))</f>
        <v>0</v>
      </c>
      <c r="E5181" s="113">
        <f>IFERROR(IF(Table10[[#This Row],[Year]]&gt;0,$E$1-Table10[[#This Row],[Year]],0),"")</f>
        <v>0</v>
      </c>
    </row>
    <row r="5182" spans="1:5">
      <c r="A5182" s="18">
        <v>6180</v>
      </c>
      <c r="D5182" s="113">
        <f>IF(Table10[[#This Row],[Current Age]]&gt;19,"Men's",IF(E5182&gt;15,"U19",IF(E5182&gt;13,"U15",IF(E5182&gt;11,"U13",IF(E5182&gt;0,"U11",0)))))</f>
        <v>0</v>
      </c>
      <c r="E5182" s="113">
        <f>IFERROR(IF(Table10[[#This Row],[Year]]&gt;0,$E$1-Table10[[#This Row],[Year]],0),"")</f>
        <v>0</v>
      </c>
    </row>
    <row r="5183" spans="1:5">
      <c r="A5183" s="18">
        <v>6181</v>
      </c>
      <c r="D5183" s="113">
        <f>IF(Table10[[#This Row],[Current Age]]&gt;19,"Men's",IF(E5183&gt;15,"U19",IF(E5183&gt;13,"U15",IF(E5183&gt;11,"U13",IF(E5183&gt;0,"U11",0)))))</f>
        <v>0</v>
      </c>
      <c r="E5183" s="113">
        <f>IFERROR(IF(Table10[[#This Row],[Year]]&gt;0,$E$1-Table10[[#This Row],[Year]],0),"")</f>
        <v>0</v>
      </c>
    </row>
    <row r="5184" spans="1:5">
      <c r="A5184" s="18">
        <v>6182</v>
      </c>
      <c r="D5184" s="113">
        <f>IF(Table10[[#This Row],[Current Age]]&gt;19,"Men's",IF(E5184&gt;15,"U19",IF(E5184&gt;13,"U15",IF(E5184&gt;11,"U13",IF(E5184&gt;0,"U11",0)))))</f>
        <v>0</v>
      </c>
      <c r="E5184" s="113">
        <f>IFERROR(IF(Table10[[#This Row],[Year]]&gt;0,$E$1-Table10[[#This Row],[Year]],0),"")</f>
        <v>0</v>
      </c>
    </row>
    <row r="5185" spans="1:5">
      <c r="A5185" s="18">
        <v>6183</v>
      </c>
      <c r="D5185" s="113">
        <f>IF(Table10[[#This Row],[Current Age]]&gt;19,"Men's",IF(E5185&gt;15,"U19",IF(E5185&gt;13,"U15",IF(E5185&gt;11,"U13",IF(E5185&gt;0,"U11",0)))))</f>
        <v>0</v>
      </c>
      <c r="E5185" s="113">
        <f>IFERROR(IF(Table10[[#This Row],[Year]]&gt;0,$E$1-Table10[[#This Row],[Year]],0),"")</f>
        <v>0</v>
      </c>
    </row>
    <row r="5186" spans="1:5">
      <c r="A5186" s="18">
        <v>6184</v>
      </c>
      <c r="D5186" s="113">
        <f>IF(Table10[[#This Row],[Current Age]]&gt;19,"Men's",IF(E5186&gt;15,"U19",IF(E5186&gt;13,"U15",IF(E5186&gt;11,"U13",IF(E5186&gt;0,"U11",0)))))</f>
        <v>0</v>
      </c>
      <c r="E5186" s="113">
        <f>IFERROR(IF(Table10[[#This Row],[Year]]&gt;0,$E$1-Table10[[#This Row],[Year]],0),"")</f>
        <v>0</v>
      </c>
    </row>
    <row r="5187" spans="1:5">
      <c r="A5187" s="18">
        <v>6185</v>
      </c>
      <c r="D5187" s="113">
        <f>IF(Table10[[#This Row],[Current Age]]&gt;19,"Men's",IF(E5187&gt;15,"U19",IF(E5187&gt;13,"U15",IF(E5187&gt;11,"U13",IF(E5187&gt;0,"U11",0)))))</f>
        <v>0</v>
      </c>
      <c r="E5187" s="113">
        <f>IFERROR(IF(Table10[[#This Row],[Year]]&gt;0,$E$1-Table10[[#This Row],[Year]],0),"")</f>
        <v>0</v>
      </c>
    </row>
    <row r="5188" spans="1:5">
      <c r="A5188" s="18">
        <v>6186</v>
      </c>
      <c r="D5188" s="113">
        <f>IF(Table10[[#This Row],[Current Age]]&gt;19,"Men's",IF(E5188&gt;15,"U19",IF(E5188&gt;13,"U15",IF(E5188&gt;11,"U13",IF(E5188&gt;0,"U11",0)))))</f>
        <v>0</v>
      </c>
      <c r="E5188" s="113">
        <f>IFERROR(IF(Table10[[#This Row],[Year]]&gt;0,$E$1-Table10[[#This Row],[Year]],0),"")</f>
        <v>0</v>
      </c>
    </row>
    <row r="5189" spans="1:5">
      <c r="A5189" s="18">
        <v>6187</v>
      </c>
      <c r="D5189" s="113">
        <f>IF(Table10[[#This Row],[Current Age]]&gt;19,"Men's",IF(E5189&gt;15,"U19",IF(E5189&gt;13,"U15",IF(E5189&gt;11,"U13",IF(E5189&gt;0,"U11",0)))))</f>
        <v>0</v>
      </c>
      <c r="E5189" s="113">
        <f>IFERROR(IF(Table10[[#This Row],[Year]]&gt;0,$E$1-Table10[[#This Row],[Year]],0),"")</f>
        <v>0</v>
      </c>
    </row>
    <row r="5190" spans="1:5">
      <c r="A5190" s="18">
        <v>6188</v>
      </c>
      <c r="D5190" s="113">
        <f>IF(Table10[[#This Row],[Current Age]]&gt;19,"Men's",IF(E5190&gt;15,"U19",IF(E5190&gt;13,"U15",IF(E5190&gt;11,"U13",IF(E5190&gt;0,"U11",0)))))</f>
        <v>0</v>
      </c>
      <c r="E5190" s="113">
        <f>IFERROR(IF(Table10[[#This Row],[Year]]&gt;0,$E$1-Table10[[#This Row],[Year]],0),"")</f>
        <v>0</v>
      </c>
    </row>
    <row r="5191" spans="1:5">
      <c r="A5191" s="18">
        <v>6189</v>
      </c>
      <c r="D5191" s="113">
        <f>IF(Table10[[#This Row],[Current Age]]&gt;19,"Men's",IF(E5191&gt;15,"U19",IF(E5191&gt;13,"U15",IF(E5191&gt;11,"U13",IF(E5191&gt;0,"U11",0)))))</f>
        <v>0</v>
      </c>
      <c r="E5191" s="113">
        <f>IFERROR(IF(Table10[[#This Row],[Year]]&gt;0,$E$1-Table10[[#This Row],[Year]],0),"")</f>
        <v>0</v>
      </c>
    </row>
    <row r="5192" spans="1:5">
      <c r="A5192" s="18">
        <v>6190</v>
      </c>
      <c r="D5192" s="113">
        <f>IF(Table10[[#This Row],[Current Age]]&gt;19,"Men's",IF(E5192&gt;15,"U19",IF(E5192&gt;13,"U15",IF(E5192&gt;11,"U13",IF(E5192&gt;0,"U11",0)))))</f>
        <v>0</v>
      </c>
      <c r="E5192" s="113">
        <f>IFERROR(IF(Table10[[#This Row],[Year]]&gt;0,$E$1-Table10[[#This Row],[Year]],0),"")</f>
        <v>0</v>
      </c>
    </row>
    <row r="5193" spans="1:5">
      <c r="A5193" s="18">
        <v>6191</v>
      </c>
      <c r="D5193" s="113">
        <f>IF(Table10[[#This Row],[Current Age]]&gt;19,"Men's",IF(E5193&gt;15,"U19",IF(E5193&gt;13,"U15",IF(E5193&gt;11,"U13",IF(E5193&gt;0,"U11",0)))))</f>
        <v>0</v>
      </c>
      <c r="E5193" s="113">
        <f>IFERROR(IF(Table10[[#This Row],[Year]]&gt;0,$E$1-Table10[[#This Row],[Year]],0),"")</f>
        <v>0</v>
      </c>
    </row>
    <row r="5194" spans="1:5">
      <c r="A5194" s="18">
        <v>6192</v>
      </c>
      <c r="D5194" s="113">
        <f>IF(Table10[[#This Row],[Current Age]]&gt;19,"Men's",IF(E5194&gt;15,"U19",IF(E5194&gt;13,"U15",IF(E5194&gt;11,"U13",IF(E5194&gt;0,"U11",0)))))</f>
        <v>0</v>
      </c>
      <c r="E5194" s="113">
        <f>IFERROR(IF(Table10[[#This Row],[Year]]&gt;0,$E$1-Table10[[#This Row],[Year]],0),"")</f>
        <v>0</v>
      </c>
    </row>
    <row r="5195" spans="1:5">
      <c r="A5195" s="18">
        <v>6193</v>
      </c>
      <c r="D5195" s="113">
        <f>IF(Table10[[#This Row],[Current Age]]&gt;19,"Men's",IF(E5195&gt;15,"U19",IF(E5195&gt;13,"U15",IF(E5195&gt;11,"U13",IF(E5195&gt;0,"U11",0)))))</f>
        <v>0</v>
      </c>
      <c r="E5195" s="113">
        <f>IFERROR(IF(Table10[[#This Row],[Year]]&gt;0,$E$1-Table10[[#This Row],[Year]],0),"")</f>
        <v>0</v>
      </c>
    </row>
    <row r="5196" spans="1:5">
      <c r="A5196" s="18">
        <v>6194</v>
      </c>
      <c r="D5196" s="113">
        <f>IF(Table10[[#This Row],[Current Age]]&gt;19,"Men's",IF(E5196&gt;15,"U19",IF(E5196&gt;13,"U15",IF(E5196&gt;11,"U13",IF(E5196&gt;0,"U11",0)))))</f>
        <v>0</v>
      </c>
      <c r="E5196" s="113">
        <f>IFERROR(IF(Table10[[#This Row],[Year]]&gt;0,$E$1-Table10[[#This Row],[Year]],0),"")</f>
        <v>0</v>
      </c>
    </row>
    <row r="5197" spans="1:5">
      <c r="A5197" s="18">
        <v>6195</v>
      </c>
      <c r="D5197" s="113">
        <f>IF(Table10[[#This Row],[Current Age]]&gt;19,"Men's",IF(E5197&gt;15,"U19",IF(E5197&gt;13,"U15",IF(E5197&gt;11,"U13",IF(E5197&gt;0,"U11",0)))))</f>
        <v>0</v>
      </c>
      <c r="E5197" s="113">
        <f>IFERROR(IF(Table10[[#This Row],[Year]]&gt;0,$E$1-Table10[[#This Row],[Year]],0),"")</f>
        <v>0</v>
      </c>
    </row>
    <row r="5198" spans="1:5">
      <c r="A5198" s="18">
        <v>6196</v>
      </c>
      <c r="D5198" s="113">
        <f>IF(Table10[[#This Row],[Current Age]]&gt;19,"Men's",IF(E5198&gt;15,"U19",IF(E5198&gt;13,"U15",IF(E5198&gt;11,"U13",IF(E5198&gt;0,"U11",0)))))</f>
        <v>0</v>
      </c>
      <c r="E5198" s="113">
        <f>IFERROR(IF(Table10[[#This Row],[Year]]&gt;0,$E$1-Table10[[#This Row],[Year]],0),"")</f>
        <v>0</v>
      </c>
    </row>
    <row r="5199" spans="1:5">
      <c r="A5199" s="18">
        <v>6197</v>
      </c>
      <c r="D5199" s="113">
        <f>IF(Table10[[#This Row],[Current Age]]&gt;19,"Men's",IF(E5199&gt;15,"U19",IF(E5199&gt;13,"U15",IF(E5199&gt;11,"U13",IF(E5199&gt;0,"U11",0)))))</f>
        <v>0</v>
      </c>
      <c r="E5199" s="113">
        <f>IFERROR(IF(Table10[[#This Row],[Year]]&gt;0,$E$1-Table10[[#This Row],[Year]],0),"")</f>
        <v>0</v>
      </c>
    </row>
    <row r="5200" spans="1:5">
      <c r="A5200" s="18">
        <v>6198</v>
      </c>
      <c r="D5200" s="113">
        <f>IF(Table10[[#This Row],[Current Age]]&gt;19,"Men's",IF(E5200&gt;15,"U19",IF(E5200&gt;13,"U15",IF(E5200&gt;11,"U13",IF(E5200&gt;0,"U11",0)))))</f>
        <v>0</v>
      </c>
      <c r="E5200" s="113">
        <f>IFERROR(IF(Table10[[#This Row],[Year]]&gt;0,$E$1-Table10[[#This Row],[Year]],0),"")</f>
        <v>0</v>
      </c>
    </row>
    <row r="5201" spans="1:5">
      <c r="A5201" s="18">
        <v>6199</v>
      </c>
      <c r="D5201" s="113">
        <f>IF(Table10[[#This Row],[Current Age]]&gt;19,"Men's",IF(E5201&gt;15,"U19",IF(E5201&gt;13,"U15",IF(E5201&gt;11,"U13",IF(E5201&gt;0,"U11",0)))))</f>
        <v>0</v>
      </c>
      <c r="E5201" s="113">
        <f>IFERROR(IF(Table10[[#This Row],[Year]]&gt;0,$E$1-Table10[[#This Row],[Year]],0),"")</f>
        <v>0</v>
      </c>
    </row>
    <row r="5202" spans="1:5">
      <c r="A5202" s="18">
        <v>6200</v>
      </c>
      <c r="D5202" s="113">
        <f>IF(Table10[[#This Row],[Current Age]]&gt;19,"Men's",IF(E5202&gt;15,"U19",IF(E5202&gt;13,"U15",IF(E5202&gt;11,"U13",IF(E5202&gt;0,"U11",0)))))</f>
        <v>0</v>
      </c>
      <c r="E5202" s="113">
        <f>IFERROR(IF(Table10[[#This Row],[Year]]&gt;0,$E$1-Table10[[#This Row],[Year]],0),"")</f>
        <v>0</v>
      </c>
    </row>
    <row r="5203" spans="1:5">
      <c r="A5203" s="18">
        <v>6201</v>
      </c>
      <c r="D5203" s="113">
        <f>IF(Table10[[#This Row],[Current Age]]&gt;19,"Men's",IF(E5203&gt;15,"U19",IF(E5203&gt;13,"U15",IF(E5203&gt;11,"U13",IF(E5203&gt;0,"U11",0)))))</f>
        <v>0</v>
      </c>
      <c r="E5203" s="113">
        <f>IFERROR(IF(Table10[[#This Row],[Year]]&gt;0,$E$1-Table10[[#This Row],[Year]],0),"")</f>
        <v>0</v>
      </c>
    </row>
    <row r="5204" spans="1:5">
      <c r="A5204" s="18">
        <v>6202</v>
      </c>
      <c r="D5204" s="113">
        <f>IF(Table10[[#This Row],[Current Age]]&gt;19,"Men's",IF(E5204&gt;15,"U19",IF(E5204&gt;13,"U15",IF(E5204&gt;11,"U13",IF(E5204&gt;0,"U11",0)))))</f>
        <v>0</v>
      </c>
      <c r="E5204" s="113">
        <f>IFERROR(IF(Table10[[#This Row],[Year]]&gt;0,$E$1-Table10[[#This Row],[Year]],0),"")</f>
        <v>0</v>
      </c>
    </row>
    <row r="5205" spans="1:5">
      <c r="A5205" s="18">
        <v>6203</v>
      </c>
      <c r="D5205" s="113">
        <f>IF(Table10[[#This Row],[Current Age]]&gt;19,"Men's",IF(E5205&gt;15,"U19",IF(E5205&gt;13,"U15",IF(E5205&gt;11,"U13",IF(E5205&gt;0,"U11",0)))))</f>
        <v>0</v>
      </c>
      <c r="E5205" s="113">
        <f>IFERROR(IF(Table10[[#This Row],[Year]]&gt;0,$E$1-Table10[[#This Row],[Year]],0),"")</f>
        <v>0</v>
      </c>
    </row>
    <row r="5206" spans="1:5">
      <c r="A5206" s="18">
        <v>6204</v>
      </c>
      <c r="D5206" s="113">
        <f>IF(Table10[[#This Row],[Current Age]]&gt;19,"Men's",IF(E5206&gt;15,"U19",IF(E5206&gt;13,"U15",IF(E5206&gt;11,"U13",IF(E5206&gt;0,"U11",0)))))</f>
        <v>0</v>
      </c>
      <c r="E5206" s="113">
        <f>IFERROR(IF(Table10[[#This Row],[Year]]&gt;0,$E$1-Table10[[#This Row],[Year]],0),"")</f>
        <v>0</v>
      </c>
    </row>
    <row r="5207" spans="1:5">
      <c r="A5207" s="18">
        <v>6205</v>
      </c>
      <c r="D5207" s="113">
        <f>IF(Table10[[#This Row],[Current Age]]&gt;19,"Men's",IF(E5207&gt;15,"U19",IF(E5207&gt;13,"U15",IF(E5207&gt;11,"U13",IF(E5207&gt;0,"U11",0)))))</f>
        <v>0</v>
      </c>
      <c r="E5207" s="113">
        <f>IFERROR(IF(Table10[[#This Row],[Year]]&gt;0,$E$1-Table10[[#This Row],[Year]],0),"")</f>
        <v>0</v>
      </c>
    </row>
    <row r="5208" spans="1:5">
      <c r="A5208" s="18">
        <v>6206</v>
      </c>
      <c r="D5208" s="113">
        <f>IF(Table10[[#This Row],[Current Age]]&gt;19,"Men's",IF(E5208&gt;15,"U19",IF(E5208&gt;13,"U15",IF(E5208&gt;11,"U13",IF(E5208&gt;0,"U11",0)))))</f>
        <v>0</v>
      </c>
      <c r="E5208" s="113">
        <f>IFERROR(IF(Table10[[#This Row],[Year]]&gt;0,$E$1-Table10[[#This Row],[Year]],0),"")</f>
        <v>0</v>
      </c>
    </row>
    <row r="5209" spans="1:5">
      <c r="A5209" s="18">
        <v>6207</v>
      </c>
      <c r="D5209" s="113">
        <f>IF(Table10[[#This Row],[Current Age]]&gt;19,"Men's",IF(E5209&gt;15,"U19",IF(E5209&gt;13,"U15",IF(E5209&gt;11,"U13",IF(E5209&gt;0,"U11",0)))))</f>
        <v>0</v>
      </c>
      <c r="E5209" s="113">
        <f>IFERROR(IF(Table10[[#This Row],[Year]]&gt;0,$E$1-Table10[[#This Row],[Year]],0),"")</f>
        <v>0</v>
      </c>
    </row>
    <row r="5210" spans="1:5">
      <c r="A5210" s="18">
        <v>6208</v>
      </c>
      <c r="D5210" s="113">
        <f>IF(Table10[[#This Row],[Current Age]]&gt;19,"Men's",IF(E5210&gt;15,"U19",IF(E5210&gt;13,"U15",IF(E5210&gt;11,"U13",IF(E5210&gt;0,"U11",0)))))</f>
        <v>0</v>
      </c>
      <c r="E5210" s="113">
        <f>IFERROR(IF(Table10[[#This Row],[Year]]&gt;0,$E$1-Table10[[#This Row],[Year]],0),"")</f>
        <v>0</v>
      </c>
    </row>
    <row r="5211" spans="1:5">
      <c r="A5211" s="18">
        <v>6209</v>
      </c>
      <c r="D5211" s="113">
        <f>IF(Table10[[#This Row],[Current Age]]&gt;19,"Men's",IF(E5211&gt;15,"U19",IF(E5211&gt;13,"U15",IF(E5211&gt;11,"U13",IF(E5211&gt;0,"U11",0)))))</f>
        <v>0</v>
      </c>
      <c r="E5211" s="113">
        <f>IFERROR(IF(Table10[[#This Row],[Year]]&gt;0,$E$1-Table10[[#This Row],[Year]],0),"")</f>
        <v>0</v>
      </c>
    </row>
    <row r="5212" spans="1:5">
      <c r="A5212" s="18">
        <v>6210</v>
      </c>
      <c r="D5212" s="113">
        <f>IF(Table10[[#This Row],[Current Age]]&gt;19,"Men's",IF(E5212&gt;15,"U19",IF(E5212&gt;13,"U15",IF(E5212&gt;11,"U13",IF(E5212&gt;0,"U11",0)))))</f>
        <v>0</v>
      </c>
      <c r="E5212" s="113">
        <f>IFERROR(IF(Table10[[#This Row],[Year]]&gt;0,$E$1-Table10[[#This Row],[Year]],0),"")</f>
        <v>0</v>
      </c>
    </row>
    <row r="5213" spans="1:5">
      <c r="A5213" s="18">
        <v>6211</v>
      </c>
      <c r="D5213" s="113">
        <f>IF(Table10[[#This Row],[Current Age]]&gt;19,"Men's",IF(E5213&gt;15,"U19",IF(E5213&gt;13,"U15",IF(E5213&gt;11,"U13",IF(E5213&gt;0,"U11",0)))))</f>
        <v>0</v>
      </c>
      <c r="E5213" s="113">
        <f>IFERROR(IF(Table10[[#This Row],[Year]]&gt;0,$E$1-Table10[[#This Row],[Year]],0),"")</f>
        <v>0</v>
      </c>
    </row>
    <row r="5214" spans="1:5">
      <c r="A5214" s="18">
        <v>6212</v>
      </c>
      <c r="D5214" s="113">
        <f>IF(Table10[[#This Row],[Current Age]]&gt;19,"Men's",IF(E5214&gt;15,"U19",IF(E5214&gt;13,"U15",IF(E5214&gt;11,"U13",IF(E5214&gt;0,"U11",0)))))</f>
        <v>0</v>
      </c>
      <c r="E5214" s="113">
        <f>IFERROR(IF(Table10[[#This Row],[Year]]&gt;0,$E$1-Table10[[#This Row],[Year]],0),"")</f>
        <v>0</v>
      </c>
    </row>
    <row r="5215" spans="1:5">
      <c r="A5215" s="18">
        <v>6213</v>
      </c>
      <c r="D5215" s="113">
        <f>IF(Table10[[#This Row],[Current Age]]&gt;19,"Men's",IF(E5215&gt;15,"U19",IF(E5215&gt;13,"U15",IF(E5215&gt;11,"U13",IF(E5215&gt;0,"U11",0)))))</f>
        <v>0</v>
      </c>
      <c r="E5215" s="113">
        <f>IFERROR(IF(Table10[[#This Row],[Year]]&gt;0,$E$1-Table10[[#This Row],[Year]],0),"")</f>
        <v>0</v>
      </c>
    </row>
    <row r="5216" spans="1:5">
      <c r="A5216" s="18">
        <v>6214</v>
      </c>
      <c r="D5216" s="113">
        <f>IF(Table10[[#This Row],[Current Age]]&gt;19,"Men's",IF(E5216&gt;15,"U19",IF(E5216&gt;13,"U15",IF(E5216&gt;11,"U13",IF(E5216&gt;0,"U11",0)))))</f>
        <v>0</v>
      </c>
      <c r="E5216" s="113">
        <f>IFERROR(IF(Table10[[#This Row],[Year]]&gt;0,$E$1-Table10[[#This Row],[Year]],0),"")</f>
        <v>0</v>
      </c>
    </row>
    <row r="5217" spans="1:5">
      <c r="A5217" s="18">
        <v>6215</v>
      </c>
      <c r="D5217" s="113">
        <f>IF(Table10[[#This Row],[Current Age]]&gt;19,"Men's",IF(E5217&gt;15,"U19",IF(E5217&gt;13,"U15",IF(E5217&gt;11,"U13",IF(E5217&gt;0,"U11",0)))))</f>
        <v>0</v>
      </c>
      <c r="E5217" s="113">
        <f>IFERROR(IF(Table10[[#This Row],[Year]]&gt;0,$E$1-Table10[[#This Row],[Year]],0),"")</f>
        <v>0</v>
      </c>
    </row>
    <row r="5218" spans="1:5">
      <c r="A5218" s="18">
        <v>6216</v>
      </c>
      <c r="D5218" s="113">
        <f>IF(Table10[[#This Row],[Current Age]]&gt;19,"Men's",IF(E5218&gt;15,"U19",IF(E5218&gt;13,"U15",IF(E5218&gt;11,"U13",IF(E5218&gt;0,"U11",0)))))</f>
        <v>0</v>
      </c>
      <c r="E5218" s="113">
        <f>IFERROR(IF(Table10[[#This Row],[Year]]&gt;0,$E$1-Table10[[#This Row],[Year]],0),"")</f>
        <v>0</v>
      </c>
    </row>
    <row r="5219" spans="1:5">
      <c r="A5219" s="18">
        <v>6217</v>
      </c>
      <c r="D5219" s="113">
        <f>IF(Table10[[#This Row],[Current Age]]&gt;19,"Men's",IF(E5219&gt;15,"U19",IF(E5219&gt;13,"U15",IF(E5219&gt;11,"U13",IF(E5219&gt;0,"U11",0)))))</f>
        <v>0</v>
      </c>
      <c r="E5219" s="113">
        <f>IFERROR(IF(Table10[[#This Row],[Year]]&gt;0,$E$1-Table10[[#This Row],[Year]],0),"")</f>
        <v>0</v>
      </c>
    </row>
    <row r="5220" spans="1:5">
      <c r="A5220" s="18">
        <v>6218</v>
      </c>
      <c r="D5220" s="113">
        <f>IF(Table10[[#This Row],[Current Age]]&gt;19,"Men's",IF(E5220&gt;15,"U19",IF(E5220&gt;13,"U15",IF(E5220&gt;11,"U13",IF(E5220&gt;0,"U11",0)))))</f>
        <v>0</v>
      </c>
      <c r="E5220" s="113">
        <f>IFERROR(IF(Table10[[#This Row],[Year]]&gt;0,$E$1-Table10[[#This Row],[Year]],0),"")</f>
        <v>0</v>
      </c>
    </row>
    <row r="5221" spans="1:5">
      <c r="A5221" s="18">
        <v>6219</v>
      </c>
      <c r="D5221" s="113">
        <f>IF(Table10[[#This Row],[Current Age]]&gt;19,"Men's",IF(E5221&gt;15,"U19",IF(E5221&gt;13,"U15",IF(E5221&gt;11,"U13",IF(E5221&gt;0,"U11",0)))))</f>
        <v>0</v>
      </c>
      <c r="E5221" s="113">
        <f>IFERROR(IF(Table10[[#This Row],[Year]]&gt;0,$E$1-Table10[[#This Row],[Year]],0),"")</f>
        <v>0</v>
      </c>
    </row>
    <row r="5222" spans="1:5">
      <c r="A5222" s="18">
        <v>6220</v>
      </c>
      <c r="D5222" s="113">
        <f>IF(Table10[[#This Row],[Current Age]]&gt;19,"Men's",IF(E5222&gt;15,"U19",IF(E5222&gt;13,"U15",IF(E5222&gt;11,"U13",IF(E5222&gt;0,"U11",0)))))</f>
        <v>0</v>
      </c>
      <c r="E5222" s="113">
        <f>IFERROR(IF(Table10[[#This Row],[Year]]&gt;0,$E$1-Table10[[#This Row],[Year]],0),"")</f>
        <v>0</v>
      </c>
    </row>
    <row r="5223" spans="1:5">
      <c r="A5223" s="18">
        <v>6221</v>
      </c>
      <c r="D5223" s="113">
        <f>IF(Table10[[#This Row],[Current Age]]&gt;19,"Men's",IF(E5223&gt;15,"U19",IF(E5223&gt;13,"U15",IF(E5223&gt;11,"U13",IF(E5223&gt;0,"U11",0)))))</f>
        <v>0</v>
      </c>
      <c r="E5223" s="113">
        <f>IFERROR(IF(Table10[[#This Row],[Year]]&gt;0,$E$1-Table10[[#This Row],[Year]],0),"")</f>
        <v>0</v>
      </c>
    </row>
    <row r="5224" spans="1:5">
      <c r="A5224" s="18">
        <v>6222</v>
      </c>
      <c r="D5224" s="113">
        <f>IF(Table10[[#This Row],[Current Age]]&gt;19,"Men's",IF(E5224&gt;15,"U19",IF(E5224&gt;13,"U15",IF(E5224&gt;11,"U13",IF(E5224&gt;0,"U11",0)))))</f>
        <v>0</v>
      </c>
      <c r="E5224" s="113">
        <f>IFERROR(IF(Table10[[#This Row],[Year]]&gt;0,$E$1-Table10[[#This Row],[Year]],0),"")</f>
        <v>0</v>
      </c>
    </row>
    <row r="5225" spans="1:5">
      <c r="A5225" s="18">
        <v>6223</v>
      </c>
      <c r="D5225" s="113">
        <f>IF(Table10[[#This Row],[Current Age]]&gt;19,"Men's",IF(E5225&gt;15,"U19",IF(E5225&gt;13,"U15",IF(E5225&gt;11,"U13",IF(E5225&gt;0,"U11",0)))))</f>
        <v>0</v>
      </c>
      <c r="E5225" s="113">
        <f>IFERROR(IF(Table10[[#This Row],[Year]]&gt;0,$E$1-Table10[[#This Row],[Year]],0),"")</f>
        <v>0</v>
      </c>
    </row>
    <row r="5226" spans="1:5">
      <c r="A5226" s="18">
        <v>6224</v>
      </c>
      <c r="D5226" s="113">
        <f>IF(Table10[[#This Row],[Current Age]]&gt;19,"Men's",IF(E5226&gt;15,"U19",IF(E5226&gt;13,"U15",IF(E5226&gt;11,"U13",IF(E5226&gt;0,"U11",0)))))</f>
        <v>0</v>
      </c>
      <c r="E5226" s="113">
        <f>IFERROR(IF(Table10[[#This Row],[Year]]&gt;0,$E$1-Table10[[#This Row],[Year]],0),"")</f>
        <v>0</v>
      </c>
    </row>
    <row r="5227" spans="1:5">
      <c r="A5227" s="18">
        <v>6225</v>
      </c>
      <c r="D5227" s="113">
        <f>IF(Table10[[#This Row],[Current Age]]&gt;19,"Men's",IF(E5227&gt;15,"U19",IF(E5227&gt;13,"U15",IF(E5227&gt;11,"U13",IF(E5227&gt;0,"U11",0)))))</f>
        <v>0</v>
      </c>
      <c r="E5227" s="113">
        <f>IFERROR(IF(Table10[[#This Row],[Year]]&gt;0,$E$1-Table10[[#This Row],[Year]],0),"")</f>
        <v>0</v>
      </c>
    </row>
    <row r="5228" spans="1:5">
      <c r="A5228" s="18">
        <v>6226</v>
      </c>
      <c r="D5228" s="113">
        <f>IF(Table10[[#This Row],[Current Age]]&gt;19,"Men's",IF(E5228&gt;15,"U19",IF(E5228&gt;13,"U15",IF(E5228&gt;11,"U13",IF(E5228&gt;0,"U11",0)))))</f>
        <v>0</v>
      </c>
      <c r="E5228" s="113">
        <f>IFERROR(IF(Table10[[#This Row],[Year]]&gt;0,$E$1-Table10[[#This Row],[Year]],0),"")</f>
        <v>0</v>
      </c>
    </row>
    <row r="5229" spans="1:5">
      <c r="A5229" s="18">
        <v>6227</v>
      </c>
      <c r="D5229" s="113">
        <f>IF(Table10[[#This Row],[Current Age]]&gt;19,"Men's",IF(E5229&gt;15,"U19",IF(E5229&gt;13,"U15",IF(E5229&gt;11,"U13",IF(E5229&gt;0,"U11",0)))))</f>
        <v>0</v>
      </c>
      <c r="E5229" s="113">
        <f>IFERROR(IF(Table10[[#This Row],[Year]]&gt;0,$E$1-Table10[[#This Row],[Year]],0),"")</f>
        <v>0</v>
      </c>
    </row>
    <row r="5230" spans="1:5">
      <c r="A5230" s="18">
        <v>6228</v>
      </c>
      <c r="D5230" s="113">
        <f>IF(Table10[[#This Row],[Current Age]]&gt;19,"Men's",IF(E5230&gt;15,"U19",IF(E5230&gt;13,"U15",IF(E5230&gt;11,"U13",IF(E5230&gt;0,"U11",0)))))</f>
        <v>0</v>
      </c>
      <c r="E5230" s="113">
        <f>IFERROR(IF(Table10[[#This Row],[Year]]&gt;0,$E$1-Table10[[#This Row],[Year]],0),"")</f>
        <v>0</v>
      </c>
    </row>
    <row r="5231" spans="1:5">
      <c r="A5231" s="18">
        <v>6229</v>
      </c>
      <c r="D5231" s="113">
        <f>IF(Table10[[#This Row],[Current Age]]&gt;19,"Men's",IF(E5231&gt;15,"U19",IF(E5231&gt;13,"U15",IF(E5231&gt;11,"U13",IF(E5231&gt;0,"U11",0)))))</f>
        <v>0</v>
      </c>
      <c r="E5231" s="113">
        <f>IFERROR(IF(Table10[[#This Row],[Year]]&gt;0,$E$1-Table10[[#This Row],[Year]],0),"")</f>
        <v>0</v>
      </c>
    </row>
    <row r="5232" spans="1:5">
      <c r="A5232" s="18">
        <v>6230</v>
      </c>
      <c r="D5232" s="113">
        <f>IF(Table10[[#This Row],[Current Age]]&gt;19,"Men's",IF(E5232&gt;15,"U19",IF(E5232&gt;13,"U15",IF(E5232&gt;11,"U13",IF(E5232&gt;0,"U11",0)))))</f>
        <v>0</v>
      </c>
      <c r="E5232" s="113">
        <f>IFERROR(IF(Table10[[#This Row],[Year]]&gt;0,$E$1-Table10[[#This Row],[Year]],0),"")</f>
        <v>0</v>
      </c>
    </row>
    <row r="5233" spans="1:5">
      <c r="A5233" s="18">
        <v>6231</v>
      </c>
      <c r="D5233" s="113">
        <f>IF(Table10[[#This Row],[Current Age]]&gt;19,"Men's",IF(E5233&gt;15,"U19",IF(E5233&gt;13,"U15",IF(E5233&gt;11,"U13",IF(E5233&gt;0,"U11",0)))))</f>
        <v>0</v>
      </c>
      <c r="E5233" s="113">
        <f>IFERROR(IF(Table10[[#This Row],[Year]]&gt;0,$E$1-Table10[[#This Row],[Year]],0),"")</f>
        <v>0</v>
      </c>
    </row>
    <row r="5234" spans="1:5">
      <c r="A5234" s="18">
        <v>6232</v>
      </c>
      <c r="D5234" s="113">
        <f>IF(Table10[[#This Row],[Current Age]]&gt;19,"Men's",IF(E5234&gt;15,"U19",IF(E5234&gt;13,"U15",IF(E5234&gt;11,"U13",IF(E5234&gt;0,"U11",0)))))</f>
        <v>0</v>
      </c>
      <c r="E5234" s="113">
        <f>IFERROR(IF(Table10[[#This Row],[Year]]&gt;0,$E$1-Table10[[#This Row],[Year]],0),"")</f>
        <v>0</v>
      </c>
    </row>
    <row r="5235" spans="1:5">
      <c r="A5235" s="18">
        <v>6233</v>
      </c>
      <c r="D5235" s="113">
        <f>IF(Table10[[#This Row],[Current Age]]&gt;19,"Men's",IF(E5235&gt;15,"U19",IF(E5235&gt;13,"U15",IF(E5235&gt;11,"U13",IF(E5235&gt;0,"U11",0)))))</f>
        <v>0</v>
      </c>
      <c r="E5235" s="113">
        <f>IFERROR(IF(Table10[[#This Row],[Year]]&gt;0,$E$1-Table10[[#This Row],[Year]],0),"")</f>
        <v>0</v>
      </c>
    </row>
    <row r="5236" spans="1:5">
      <c r="A5236" s="18">
        <v>6234</v>
      </c>
      <c r="D5236" s="113">
        <f>IF(Table10[[#This Row],[Current Age]]&gt;19,"Men's",IF(E5236&gt;15,"U19",IF(E5236&gt;13,"U15",IF(E5236&gt;11,"U13",IF(E5236&gt;0,"U11",0)))))</f>
        <v>0</v>
      </c>
      <c r="E5236" s="113">
        <f>IFERROR(IF(Table10[[#This Row],[Year]]&gt;0,$E$1-Table10[[#This Row],[Year]],0),"")</f>
        <v>0</v>
      </c>
    </row>
    <row r="5237" spans="1:5">
      <c r="A5237" s="18">
        <v>6235</v>
      </c>
      <c r="D5237" s="113">
        <f>IF(Table10[[#This Row],[Current Age]]&gt;19,"Men's",IF(E5237&gt;15,"U19",IF(E5237&gt;13,"U15",IF(E5237&gt;11,"U13",IF(E5237&gt;0,"U11",0)))))</f>
        <v>0</v>
      </c>
      <c r="E5237" s="113">
        <f>IFERROR(IF(Table10[[#This Row],[Year]]&gt;0,$E$1-Table10[[#This Row],[Year]],0),"")</f>
        <v>0</v>
      </c>
    </row>
    <row r="5238" spans="1:5">
      <c r="A5238" s="18">
        <v>6236</v>
      </c>
      <c r="D5238" s="113">
        <f>IF(Table10[[#This Row],[Current Age]]&gt;19,"Men's",IF(E5238&gt;15,"U19",IF(E5238&gt;13,"U15",IF(E5238&gt;11,"U13",IF(E5238&gt;0,"U11",0)))))</f>
        <v>0</v>
      </c>
      <c r="E5238" s="113">
        <f>IFERROR(IF(Table10[[#This Row],[Year]]&gt;0,$E$1-Table10[[#This Row],[Year]],0),"")</f>
        <v>0</v>
      </c>
    </row>
    <row r="5239" spans="1:5">
      <c r="A5239" s="18">
        <v>6237</v>
      </c>
      <c r="D5239" s="113">
        <f>IF(Table10[[#This Row],[Current Age]]&gt;19,"Men's",IF(E5239&gt;15,"U19",IF(E5239&gt;13,"U15",IF(E5239&gt;11,"U13",IF(E5239&gt;0,"U11",0)))))</f>
        <v>0</v>
      </c>
      <c r="E5239" s="113">
        <f>IFERROR(IF(Table10[[#This Row],[Year]]&gt;0,$E$1-Table10[[#This Row],[Year]],0),"")</f>
        <v>0</v>
      </c>
    </row>
    <row r="5240" spans="1:5">
      <c r="A5240" s="18">
        <v>6238</v>
      </c>
      <c r="D5240" s="113">
        <f>IF(Table10[[#This Row],[Current Age]]&gt;19,"Men's",IF(E5240&gt;15,"U19",IF(E5240&gt;13,"U15",IF(E5240&gt;11,"U13",IF(E5240&gt;0,"U11",0)))))</f>
        <v>0</v>
      </c>
      <c r="E5240" s="113">
        <f>IFERROR(IF(Table10[[#This Row],[Year]]&gt;0,$E$1-Table10[[#This Row],[Year]],0),"")</f>
        <v>0</v>
      </c>
    </row>
    <row r="5241" spans="1:5">
      <c r="A5241" s="18">
        <v>6239</v>
      </c>
      <c r="D5241" s="113">
        <f>IF(Table10[[#This Row],[Current Age]]&gt;19,"Men's",IF(E5241&gt;15,"U19",IF(E5241&gt;13,"U15",IF(E5241&gt;11,"U13",IF(E5241&gt;0,"U11",0)))))</f>
        <v>0</v>
      </c>
      <c r="E5241" s="113">
        <f>IFERROR(IF(Table10[[#This Row],[Year]]&gt;0,$E$1-Table10[[#This Row],[Year]],0),"")</f>
        <v>0</v>
      </c>
    </row>
    <row r="5242" spans="1:5">
      <c r="A5242" s="18">
        <v>6240</v>
      </c>
      <c r="D5242" s="113">
        <f>IF(Table10[[#This Row],[Current Age]]&gt;19,"Men's",IF(E5242&gt;15,"U19",IF(E5242&gt;13,"U15",IF(E5242&gt;11,"U13",IF(E5242&gt;0,"U11",0)))))</f>
        <v>0</v>
      </c>
      <c r="E5242" s="113">
        <f>IFERROR(IF(Table10[[#This Row],[Year]]&gt;0,$E$1-Table10[[#This Row],[Year]],0),"")</f>
        <v>0</v>
      </c>
    </row>
    <row r="5243" spans="1:5">
      <c r="A5243" s="18">
        <v>6241</v>
      </c>
      <c r="D5243" s="113">
        <f>IF(Table10[[#This Row],[Current Age]]&gt;19,"Men's",IF(E5243&gt;15,"U19",IF(E5243&gt;13,"U15",IF(E5243&gt;11,"U13",IF(E5243&gt;0,"U11",0)))))</f>
        <v>0</v>
      </c>
      <c r="E5243" s="113">
        <f>IFERROR(IF(Table10[[#This Row],[Year]]&gt;0,$E$1-Table10[[#This Row],[Year]],0),"")</f>
        <v>0</v>
      </c>
    </row>
    <row r="5244" spans="1:5">
      <c r="A5244" s="18">
        <v>6242</v>
      </c>
      <c r="D5244" s="113">
        <f>IF(Table10[[#This Row],[Current Age]]&gt;19,"Men's",IF(E5244&gt;15,"U19",IF(E5244&gt;13,"U15",IF(E5244&gt;11,"U13",IF(E5244&gt;0,"U11",0)))))</f>
        <v>0</v>
      </c>
      <c r="E5244" s="113">
        <f>IFERROR(IF(Table10[[#This Row],[Year]]&gt;0,$E$1-Table10[[#This Row],[Year]],0),"")</f>
        <v>0</v>
      </c>
    </row>
    <row r="5245" spans="1:5">
      <c r="A5245" s="18">
        <v>6243</v>
      </c>
      <c r="D5245" s="113">
        <f>IF(Table10[[#This Row],[Current Age]]&gt;19,"Men's",IF(E5245&gt;15,"U19",IF(E5245&gt;13,"U15",IF(E5245&gt;11,"U13",IF(E5245&gt;0,"U11",0)))))</f>
        <v>0</v>
      </c>
      <c r="E5245" s="113">
        <f>IFERROR(IF(Table10[[#This Row],[Year]]&gt;0,$E$1-Table10[[#This Row],[Year]],0),"")</f>
        <v>0</v>
      </c>
    </row>
    <row r="5246" spans="1:5">
      <c r="A5246" s="18">
        <v>6244</v>
      </c>
      <c r="D5246" s="113">
        <f>IF(Table10[[#This Row],[Current Age]]&gt;19,"Men's",IF(E5246&gt;15,"U19",IF(E5246&gt;13,"U15",IF(E5246&gt;11,"U13",IF(E5246&gt;0,"U11",0)))))</f>
        <v>0</v>
      </c>
      <c r="E5246" s="113">
        <f>IFERROR(IF(Table10[[#This Row],[Year]]&gt;0,$E$1-Table10[[#This Row],[Year]],0),"")</f>
        <v>0</v>
      </c>
    </row>
    <row r="5247" spans="1:5">
      <c r="A5247" s="18">
        <v>6245</v>
      </c>
      <c r="D5247" s="113">
        <f>IF(Table10[[#This Row],[Current Age]]&gt;19,"Men's",IF(E5247&gt;15,"U19",IF(E5247&gt;13,"U15",IF(E5247&gt;11,"U13",IF(E5247&gt;0,"U11",0)))))</f>
        <v>0</v>
      </c>
      <c r="E5247" s="113">
        <f>IFERROR(IF(Table10[[#This Row],[Year]]&gt;0,$E$1-Table10[[#This Row],[Year]],0),"")</f>
        <v>0</v>
      </c>
    </row>
    <row r="5248" spans="1:5">
      <c r="A5248" s="18">
        <v>6246</v>
      </c>
      <c r="D5248" s="113">
        <f>IF(Table10[[#This Row],[Current Age]]&gt;19,"Men's",IF(E5248&gt;15,"U19",IF(E5248&gt;13,"U15",IF(E5248&gt;11,"U13",IF(E5248&gt;0,"U11",0)))))</f>
        <v>0</v>
      </c>
      <c r="E5248" s="113">
        <f>IFERROR(IF(Table10[[#This Row],[Year]]&gt;0,$E$1-Table10[[#This Row],[Year]],0),"")</f>
        <v>0</v>
      </c>
    </row>
    <row r="5249" spans="1:5">
      <c r="A5249" s="18">
        <v>6247</v>
      </c>
      <c r="D5249" s="113">
        <f>IF(Table10[[#This Row],[Current Age]]&gt;19,"Men's",IF(E5249&gt;15,"U19",IF(E5249&gt;13,"U15",IF(E5249&gt;11,"U13",IF(E5249&gt;0,"U11",0)))))</f>
        <v>0</v>
      </c>
      <c r="E5249" s="113">
        <f>IFERROR(IF(Table10[[#This Row],[Year]]&gt;0,$E$1-Table10[[#This Row],[Year]],0),"")</f>
        <v>0</v>
      </c>
    </row>
    <row r="5250" spans="1:5">
      <c r="A5250" s="18">
        <v>6248</v>
      </c>
      <c r="D5250" s="113">
        <f>IF(Table10[[#This Row],[Current Age]]&gt;19,"Men's",IF(E5250&gt;15,"U19",IF(E5250&gt;13,"U15",IF(E5250&gt;11,"U13",IF(E5250&gt;0,"U11",0)))))</f>
        <v>0</v>
      </c>
      <c r="E5250" s="113">
        <f>IFERROR(IF(Table10[[#This Row],[Year]]&gt;0,$E$1-Table10[[#This Row],[Year]],0),"")</f>
        <v>0</v>
      </c>
    </row>
    <row r="5251" spans="1:5">
      <c r="A5251" s="18">
        <v>6249</v>
      </c>
      <c r="D5251" s="113">
        <f>IF(Table10[[#This Row],[Current Age]]&gt;19,"Men's",IF(E5251&gt;15,"U19",IF(E5251&gt;13,"U15",IF(E5251&gt;11,"U13",IF(E5251&gt;0,"U11",0)))))</f>
        <v>0</v>
      </c>
      <c r="E5251" s="113">
        <f>IFERROR(IF(Table10[[#This Row],[Year]]&gt;0,$E$1-Table10[[#This Row],[Year]],0),"")</f>
        <v>0</v>
      </c>
    </row>
    <row r="5252" spans="1:5">
      <c r="A5252" s="18">
        <v>6250</v>
      </c>
      <c r="D5252" s="113">
        <f>IF(Table10[[#This Row],[Current Age]]&gt;19,"Men's",IF(E5252&gt;15,"U19",IF(E5252&gt;13,"U15",IF(E5252&gt;11,"U13",IF(E5252&gt;0,"U11",0)))))</f>
        <v>0</v>
      </c>
      <c r="E5252" s="113">
        <f>IFERROR(IF(Table10[[#This Row],[Year]]&gt;0,$E$1-Table10[[#This Row],[Year]],0),"")</f>
        <v>0</v>
      </c>
    </row>
    <row r="5253" spans="1:5">
      <c r="A5253" s="18">
        <v>6251</v>
      </c>
      <c r="D5253" s="113">
        <f>IF(Table10[[#This Row],[Current Age]]&gt;19,"Men's",IF(E5253&gt;15,"U19",IF(E5253&gt;13,"U15",IF(E5253&gt;11,"U13",IF(E5253&gt;0,"U11",0)))))</f>
        <v>0</v>
      </c>
      <c r="E5253" s="113">
        <f>IFERROR(IF(Table10[[#This Row],[Year]]&gt;0,$E$1-Table10[[#This Row],[Year]],0),"")</f>
        <v>0</v>
      </c>
    </row>
    <row r="5254" spans="1:5">
      <c r="A5254" s="18">
        <v>6252</v>
      </c>
      <c r="D5254" s="113">
        <f>IF(Table10[[#This Row],[Current Age]]&gt;19,"Men's",IF(E5254&gt;15,"U19",IF(E5254&gt;13,"U15",IF(E5254&gt;11,"U13",IF(E5254&gt;0,"U11",0)))))</f>
        <v>0</v>
      </c>
      <c r="E5254" s="113">
        <f>IFERROR(IF(Table10[[#This Row],[Year]]&gt;0,$E$1-Table10[[#This Row],[Year]],0),"")</f>
        <v>0</v>
      </c>
    </row>
    <row r="5255" spans="1:5">
      <c r="A5255" s="18">
        <v>6253</v>
      </c>
      <c r="D5255" s="113">
        <f>IF(Table10[[#This Row],[Current Age]]&gt;19,"Men's",IF(E5255&gt;15,"U19",IF(E5255&gt;13,"U15",IF(E5255&gt;11,"U13",IF(E5255&gt;0,"U11",0)))))</f>
        <v>0</v>
      </c>
      <c r="E5255" s="113">
        <f>IFERROR(IF(Table10[[#This Row],[Year]]&gt;0,$E$1-Table10[[#This Row],[Year]],0),"")</f>
        <v>0</v>
      </c>
    </row>
    <row r="5256" spans="1:5">
      <c r="A5256" s="18">
        <v>6254</v>
      </c>
      <c r="D5256" s="113">
        <f>IF(Table10[[#This Row],[Current Age]]&gt;19,"Men's",IF(E5256&gt;15,"U19",IF(E5256&gt;13,"U15",IF(E5256&gt;11,"U13",IF(E5256&gt;0,"U11",0)))))</f>
        <v>0</v>
      </c>
      <c r="E5256" s="113">
        <f>IFERROR(IF(Table10[[#This Row],[Year]]&gt;0,$E$1-Table10[[#This Row],[Year]],0),"")</f>
        <v>0</v>
      </c>
    </row>
    <row r="5257" spans="1:5">
      <c r="A5257" s="18">
        <v>6255</v>
      </c>
      <c r="D5257" s="113">
        <f>IF(Table10[[#This Row],[Current Age]]&gt;19,"Men's",IF(E5257&gt;15,"U19",IF(E5257&gt;13,"U15",IF(E5257&gt;11,"U13",IF(E5257&gt;0,"U11",0)))))</f>
        <v>0</v>
      </c>
      <c r="E5257" s="113">
        <f>IFERROR(IF(Table10[[#This Row],[Year]]&gt;0,$E$1-Table10[[#This Row],[Year]],0),"")</f>
        <v>0</v>
      </c>
    </row>
    <row r="5258" spans="1:5">
      <c r="A5258" s="18">
        <v>6256</v>
      </c>
      <c r="D5258" s="113">
        <f>IF(Table10[[#This Row],[Current Age]]&gt;19,"Men's",IF(E5258&gt;15,"U19",IF(E5258&gt;13,"U15",IF(E5258&gt;11,"U13",IF(E5258&gt;0,"U11",0)))))</f>
        <v>0</v>
      </c>
      <c r="E5258" s="113">
        <f>IFERROR(IF(Table10[[#This Row],[Year]]&gt;0,$E$1-Table10[[#This Row],[Year]],0),"")</f>
        <v>0</v>
      </c>
    </row>
    <row r="5259" spans="1:5">
      <c r="A5259" s="18">
        <v>6257</v>
      </c>
      <c r="D5259" s="113">
        <f>IF(Table10[[#This Row],[Current Age]]&gt;19,"Men's",IF(E5259&gt;15,"U19",IF(E5259&gt;13,"U15",IF(E5259&gt;11,"U13",IF(E5259&gt;0,"U11",0)))))</f>
        <v>0</v>
      </c>
      <c r="E5259" s="113">
        <f>IFERROR(IF(Table10[[#This Row],[Year]]&gt;0,$E$1-Table10[[#This Row],[Year]],0),"")</f>
        <v>0</v>
      </c>
    </row>
    <row r="5260" spans="1:5">
      <c r="A5260" s="18">
        <v>6258</v>
      </c>
      <c r="D5260" s="113">
        <f>IF(Table10[[#This Row],[Current Age]]&gt;19,"Men's",IF(E5260&gt;15,"U19",IF(E5260&gt;13,"U15",IF(E5260&gt;11,"U13",IF(E5260&gt;0,"U11",0)))))</f>
        <v>0</v>
      </c>
      <c r="E5260" s="113">
        <f>IFERROR(IF(Table10[[#This Row],[Year]]&gt;0,$E$1-Table10[[#This Row],[Year]],0),"")</f>
        <v>0</v>
      </c>
    </row>
    <row r="5261" spans="1:5">
      <c r="A5261" s="18">
        <v>6259</v>
      </c>
      <c r="D5261" s="113">
        <f>IF(Table10[[#This Row],[Current Age]]&gt;19,"Men's",IF(E5261&gt;15,"U19",IF(E5261&gt;13,"U15",IF(E5261&gt;11,"U13",IF(E5261&gt;0,"U11",0)))))</f>
        <v>0</v>
      </c>
      <c r="E5261" s="113">
        <f>IFERROR(IF(Table10[[#This Row],[Year]]&gt;0,$E$1-Table10[[#This Row],[Year]],0),"")</f>
        <v>0</v>
      </c>
    </row>
    <row r="5262" spans="1:5">
      <c r="A5262" s="18">
        <v>6260</v>
      </c>
      <c r="D5262" s="113">
        <f>IF(Table10[[#This Row],[Current Age]]&gt;19,"Men's",IF(E5262&gt;15,"U19",IF(E5262&gt;13,"U15",IF(E5262&gt;11,"U13",IF(E5262&gt;0,"U11",0)))))</f>
        <v>0</v>
      </c>
      <c r="E5262" s="113">
        <f>IFERROR(IF(Table10[[#This Row],[Year]]&gt;0,$E$1-Table10[[#This Row],[Year]],0),"")</f>
        <v>0</v>
      </c>
    </row>
    <row r="5263" spans="1:5">
      <c r="A5263" s="18">
        <v>6261</v>
      </c>
      <c r="D5263" s="113">
        <f>IF(Table10[[#This Row],[Current Age]]&gt;19,"Men's",IF(E5263&gt;15,"U19",IF(E5263&gt;13,"U15",IF(E5263&gt;11,"U13",IF(E5263&gt;0,"U11",0)))))</f>
        <v>0</v>
      </c>
      <c r="E5263" s="113">
        <f>IFERROR(IF(Table10[[#This Row],[Year]]&gt;0,$E$1-Table10[[#This Row],[Year]],0),"")</f>
        <v>0</v>
      </c>
    </row>
    <row r="5264" spans="1:5">
      <c r="A5264" s="18">
        <v>6262</v>
      </c>
      <c r="D5264" s="113">
        <f>IF(Table10[[#This Row],[Current Age]]&gt;19,"Men's",IF(E5264&gt;15,"U19",IF(E5264&gt;13,"U15",IF(E5264&gt;11,"U13",IF(E5264&gt;0,"U11",0)))))</f>
        <v>0</v>
      </c>
      <c r="E5264" s="113">
        <f>IFERROR(IF(Table10[[#This Row],[Year]]&gt;0,$E$1-Table10[[#This Row],[Year]],0),"")</f>
        <v>0</v>
      </c>
    </row>
    <row r="5265" spans="1:5">
      <c r="A5265" s="18">
        <v>6263</v>
      </c>
      <c r="D5265" s="113">
        <f>IF(Table10[[#This Row],[Current Age]]&gt;19,"Men's",IF(E5265&gt;15,"U19",IF(E5265&gt;13,"U15",IF(E5265&gt;11,"U13",IF(E5265&gt;0,"U11",0)))))</f>
        <v>0</v>
      </c>
      <c r="E5265" s="113">
        <f>IFERROR(IF(Table10[[#This Row],[Year]]&gt;0,$E$1-Table10[[#This Row],[Year]],0),"")</f>
        <v>0</v>
      </c>
    </row>
    <row r="5266" spans="1:5">
      <c r="A5266" s="18">
        <v>6264</v>
      </c>
      <c r="D5266" s="113">
        <f>IF(Table10[[#This Row],[Current Age]]&gt;19,"Men's",IF(E5266&gt;15,"U19",IF(E5266&gt;13,"U15",IF(E5266&gt;11,"U13",IF(E5266&gt;0,"U11",0)))))</f>
        <v>0</v>
      </c>
      <c r="E5266" s="113">
        <f>IFERROR(IF(Table10[[#This Row],[Year]]&gt;0,$E$1-Table10[[#This Row],[Year]],0),"")</f>
        <v>0</v>
      </c>
    </row>
    <row r="5267" spans="1:5">
      <c r="A5267" s="18">
        <v>6265</v>
      </c>
      <c r="D5267" s="113">
        <f>IF(Table10[[#This Row],[Current Age]]&gt;19,"Men's",IF(E5267&gt;15,"U19",IF(E5267&gt;13,"U15",IF(E5267&gt;11,"U13",IF(E5267&gt;0,"U11",0)))))</f>
        <v>0</v>
      </c>
      <c r="E5267" s="113">
        <f>IFERROR(IF(Table10[[#This Row],[Year]]&gt;0,$E$1-Table10[[#This Row],[Year]],0),"")</f>
        <v>0</v>
      </c>
    </row>
    <row r="5268" spans="1:5">
      <c r="A5268" s="18">
        <v>6266</v>
      </c>
      <c r="D5268" s="113">
        <f>IF(Table10[[#This Row],[Current Age]]&gt;19,"Men's",IF(E5268&gt;15,"U19",IF(E5268&gt;13,"U15",IF(E5268&gt;11,"U13",IF(E5268&gt;0,"U11",0)))))</f>
        <v>0</v>
      </c>
      <c r="E5268" s="113">
        <f>IFERROR(IF(Table10[[#This Row],[Year]]&gt;0,$E$1-Table10[[#This Row],[Year]],0),"")</f>
        <v>0</v>
      </c>
    </row>
    <row r="5269" spans="1:5">
      <c r="A5269" s="18">
        <v>6267</v>
      </c>
      <c r="D5269" s="113">
        <f>IF(Table10[[#This Row],[Current Age]]&gt;19,"Men's",IF(E5269&gt;15,"U19",IF(E5269&gt;13,"U15",IF(E5269&gt;11,"U13",IF(E5269&gt;0,"U11",0)))))</f>
        <v>0</v>
      </c>
      <c r="E5269" s="113">
        <f>IFERROR(IF(Table10[[#This Row],[Year]]&gt;0,$E$1-Table10[[#This Row],[Year]],0),"")</f>
        <v>0</v>
      </c>
    </row>
    <row r="5270" spans="1:5">
      <c r="A5270" s="18">
        <v>6268</v>
      </c>
      <c r="D5270" s="113">
        <f>IF(Table10[[#This Row],[Current Age]]&gt;19,"Men's",IF(E5270&gt;15,"U19",IF(E5270&gt;13,"U15",IF(E5270&gt;11,"U13",IF(E5270&gt;0,"U11",0)))))</f>
        <v>0</v>
      </c>
      <c r="E5270" s="113">
        <f>IFERROR(IF(Table10[[#This Row],[Year]]&gt;0,$E$1-Table10[[#This Row],[Year]],0),"")</f>
        <v>0</v>
      </c>
    </row>
    <row r="5271" spans="1:5">
      <c r="A5271" s="18">
        <v>6269</v>
      </c>
      <c r="D5271" s="113">
        <f>IF(Table10[[#This Row],[Current Age]]&gt;19,"Men's",IF(E5271&gt;15,"U19",IF(E5271&gt;13,"U15",IF(E5271&gt;11,"U13",IF(E5271&gt;0,"U11",0)))))</f>
        <v>0</v>
      </c>
      <c r="E5271" s="113">
        <f>IFERROR(IF(Table10[[#This Row],[Year]]&gt;0,$E$1-Table10[[#This Row],[Year]],0),"")</f>
        <v>0</v>
      </c>
    </row>
    <row r="5272" spans="1:5">
      <c r="A5272" s="18">
        <v>6270</v>
      </c>
      <c r="D5272" s="113">
        <f>IF(Table10[[#This Row],[Current Age]]&gt;19,"Men's",IF(E5272&gt;15,"U19",IF(E5272&gt;13,"U15",IF(E5272&gt;11,"U13",IF(E5272&gt;0,"U11",0)))))</f>
        <v>0</v>
      </c>
      <c r="E5272" s="113">
        <f>IFERROR(IF(Table10[[#This Row],[Year]]&gt;0,$E$1-Table10[[#This Row],[Year]],0),"")</f>
        <v>0</v>
      </c>
    </row>
    <row r="5273" spans="1:5">
      <c r="A5273" s="18">
        <v>6271</v>
      </c>
      <c r="D5273" s="113">
        <f>IF(Table10[[#This Row],[Current Age]]&gt;19,"Men's",IF(E5273&gt;15,"U19",IF(E5273&gt;13,"U15",IF(E5273&gt;11,"U13",IF(E5273&gt;0,"U11",0)))))</f>
        <v>0</v>
      </c>
      <c r="E5273" s="113">
        <f>IFERROR(IF(Table10[[#This Row],[Year]]&gt;0,$E$1-Table10[[#This Row],[Year]],0),"")</f>
        <v>0</v>
      </c>
    </row>
    <row r="5274" spans="1:5">
      <c r="A5274" s="18">
        <v>6272</v>
      </c>
      <c r="D5274" s="113">
        <f>IF(Table10[[#This Row],[Current Age]]&gt;19,"Men's",IF(E5274&gt;15,"U19",IF(E5274&gt;13,"U15",IF(E5274&gt;11,"U13",IF(E5274&gt;0,"U11",0)))))</f>
        <v>0</v>
      </c>
      <c r="E5274" s="113">
        <f>IFERROR(IF(Table10[[#This Row],[Year]]&gt;0,$E$1-Table10[[#This Row],[Year]],0),"")</f>
        <v>0</v>
      </c>
    </row>
    <row r="5275" spans="1:5">
      <c r="A5275" s="18">
        <v>6273</v>
      </c>
      <c r="D5275" s="113">
        <f>IF(Table10[[#This Row],[Current Age]]&gt;19,"Men's",IF(E5275&gt;15,"U19",IF(E5275&gt;13,"U15",IF(E5275&gt;11,"U13",IF(E5275&gt;0,"U11",0)))))</f>
        <v>0</v>
      </c>
      <c r="E5275" s="113">
        <f>IFERROR(IF(Table10[[#This Row],[Year]]&gt;0,$E$1-Table10[[#This Row],[Year]],0),"")</f>
        <v>0</v>
      </c>
    </row>
    <row r="5276" spans="1:5">
      <c r="A5276" s="18">
        <v>6274</v>
      </c>
      <c r="D5276" s="113">
        <f>IF(Table10[[#This Row],[Current Age]]&gt;19,"Men's",IF(E5276&gt;15,"U19",IF(E5276&gt;13,"U15",IF(E5276&gt;11,"U13",IF(E5276&gt;0,"U11",0)))))</f>
        <v>0</v>
      </c>
      <c r="E5276" s="113">
        <f>IFERROR(IF(Table10[[#This Row],[Year]]&gt;0,$E$1-Table10[[#This Row],[Year]],0),"")</f>
        <v>0</v>
      </c>
    </row>
    <row r="5277" spans="1:5">
      <c r="A5277" s="18">
        <v>6275</v>
      </c>
      <c r="D5277" s="113">
        <f>IF(Table10[[#This Row],[Current Age]]&gt;19,"Men's",IF(E5277&gt;15,"U19",IF(E5277&gt;13,"U15",IF(E5277&gt;11,"U13",IF(E5277&gt;0,"U11",0)))))</f>
        <v>0</v>
      </c>
      <c r="E5277" s="113">
        <f>IFERROR(IF(Table10[[#This Row],[Year]]&gt;0,$E$1-Table10[[#This Row],[Year]],0),"")</f>
        <v>0</v>
      </c>
    </row>
    <row r="5278" spans="1:5">
      <c r="A5278" s="18">
        <v>6276</v>
      </c>
      <c r="D5278" s="113">
        <f>IF(Table10[[#This Row],[Current Age]]&gt;19,"Men's",IF(E5278&gt;15,"U19",IF(E5278&gt;13,"U15",IF(E5278&gt;11,"U13",IF(E5278&gt;0,"U11",0)))))</f>
        <v>0</v>
      </c>
      <c r="E5278" s="113">
        <f>IFERROR(IF(Table10[[#This Row],[Year]]&gt;0,$E$1-Table10[[#This Row],[Year]],0),"")</f>
        <v>0</v>
      </c>
    </row>
    <row r="5279" spans="1:5">
      <c r="A5279" s="18">
        <v>6277</v>
      </c>
      <c r="D5279" s="113">
        <f>IF(Table10[[#This Row],[Current Age]]&gt;19,"Men's",IF(E5279&gt;15,"U19",IF(E5279&gt;13,"U15",IF(E5279&gt;11,"U13",IF(E5279&gt;0,"U11",0)))))</f>
        <v>0</v>
      </c>
      <c r="E5279" s="113">
        <f>IFERROR(IF(Table10[[#This Row],[Year]]&gt;0,$E$1-Table10[[#This Row],[Year]],0),"")</f>
        <v>0</v>
      </c>
    </row>
    <row r="5280" spans="1:5">
      <c r="A5280" s="18">
        <v>6278</v>
      </c>
      <c r="D5280" s="113">
        <f>IF(Table10[[#This Row],[Current Age]]&gt;19,"Men's",IF(E5280&gt;15,"U19",IF(E5280&gt;13,"U15",IF(E5280&gt;11,"U13",IF(E5280&gt;0,"U11",0)))))</f>
        <v>0</v>
      </c>
      <c r="E5280" s="113">
        <f>IFERROR(IF(Table10[[#This Row],[Year]]&gt;0,$E$1-Table10[[#This Row],[Year]],0),"")</f>
        <v>0</v>
      </c>
    </row>
    <row r="5281" spans="1:5">
      <c r="A5281" s="18">
        <v>6279</v>
      </c>
      <c r="D5281" s="113">
        <f>IF(Table10[[#This Row],[Current Age]]&gt;19,"Men's",IF(E5281&gt;15,"U19",IF(E5281&gt;13,"U15",IF(E5281&gt;11,"U13",IF(E5281&gt;0,"U11",0)))))</f>
        <v>0</v>
      </c>
      <c r="E5281" s="113">
        <f>IFERROR(IF(Table10[[#This Row],[Year]]&gt;0,$E$1-Table10[[#This Row],[Year]],0),"")</f>
        <v>0</v>
      </c>
    </row>
    <row r="5282" spans="1:5">
      <c r="A5282" s="18">
        <v>6280</v>
      </c>
      <c r="D5282" s="113">
        <f>IF(Table10[[#This Row],[Current Age]]&gt;19,"Men's",IF(E5282&gt;15,"U19",IF(E5282&gt;13,"U15",IF(E5282&gt;11,"U13",IF(E5282&gt;0,"U11",0)))))</f>
        <v>0</v>
      </c>
      <c r="E5282" s="113">
        <f>IFERROR(IF(Table10[[#This Row],[Year]]&gt;0,$E$1-Table10[[#This Row],[Year]],0),"")</f>
        <v>0</v>
      </c>
    </row>
    <row r="5283" spans="1:5">
      <c r="A5283" s="18">
        <v>6281</v>
      </c>
      <c r="D5283" s="113">
        <f>IF(Table10[[#This Row],[Current Age]]&gt;19,"Men's",IF(E5283&gt;15,"U19",IF(E5283&gt;13,"U15",IF(E5283&gt;11,"U13",IF(E5283&gt;0,"U11",0)))))</f>
        <v>0</v>
      </c>
      <c r="E5283" s="113">
        <f>IFERROR(IF(Table10[[#This Row],[Year]]&gt;0,$E$1-Table10[[#This Row],[Year]],0),"")</f>
        <v>0</v>
      </c>
    </row>
    <row r="5284" spans="1:5">
      <c r="A5284" s="18">
        <v>6282</v>
      </c>
      <c r="D5284" s="113">
        <f>IF(Table10[[#This Row],[Current Age]]&gt;19,"Men's",IF(E5284&gt;15,"U19",IF(E5284&gt;13,"U15",IF(E5284&gt;11,"U13",IF(E5284&gt;0,"U11",0)))))</f>
        <v>0</v>
      </c>
      <c r="E5284" s="113">
        <f>IFERROR(IF(Table10[[#This Row],[Year]]&gt;0,$E$1-Table10[[#This Row],[Year]],0),"")</f>
        <v>0</v>
      </c>
    </row>
    <row r="5285" spans="1:5">
      <c r="A5285" s="18">
        <v>6283</v>
      </c>
      <c r="D5285" s="113">
        <f>IF(Table10[[#This Row],[Current Age]]&gt;19,"Men's",IF(E5285&gt;15,"U19",IF(E5285&gt;13,"U15",IF(E5285&gt;11,"U13",IF(E5285&gt;0,"U11",0)))))</f>
        <v>0</v>
      </c>
      <c r="E5285" s="113">
        <f>IFERROR(IF(Table10[[#This Row],[Year]]&gt;0,$E$1-Table10[[#This Row],[Year]],0),"")</f>
        <v>0</v>
      </c>
    </row>
    <row r="5286" spans="1:5">
      <c r="A5286" s="18">
        <v>6284</v>
      </c>
      <c r="D5286" s="113">
        <f>IF(Table10[[#This Row],[Current Age]]&gt;19,"Men's",IF(E5286&gt;15,"U19",IF(E5286&gt;13,"U15",IF(E5286&gt;11,"U13",IF(E5286&gt;0,"U11",0)))))</f>
        <v>0</v>
      </c>
      <c r="E5286" s="113">
        <f>IFERROR(IF(Table10[[#This Row],[Year]]&gt;0,$E$1-Table10[[#This Row],[Year]],0),"")</f>
        <v>0</v>
      </c>
    </row>
    <row r="5287" spans="1:5">
      <c r="A5287" s="18">
        <v>6285</v>
      </c>
      <c r="D5287" s="113">
        <f>IF(Table10[[#This Row],[Current Age]]&gt;19,"Men's",IF(E5287&gt;15,"U19",IF(E5287&gt;13,"U15",IF(E5287&gt;11,"U13",IF(E5287&gt;0,"U11",0)))))</f>
        <v>0</v>
      </c>
      <c r="E5287" s="113">
        <f>IFERROR(IF(Table10[[#This Row],[Year]]&gt;0,$E$1-Table10[[#This Row],[Year]],0),"")</f>
        <v>0</v>
      </c>
    </row>
    <row r="5288" spans="1:5">
      <c r="A5288" s="18">
        <v>6286</v>
      </c>
      <c r="D5288" s="113">
        <f>IF(Table10[[#This Row],[Current Age]]&gt;19,"Men's",IF(E5288&gt;15,"U19",IF(E5288&gt;13,"U15",IF(E5288&gt;11,"U13",IF(E5288&gt;0,"U11",0)))))</f>
        <v>0</v>
      </c>
      <c r="E5288" s="113">
        <f>IFERROR(IF(Table10[[#This Row],[Year]]&gt;0,$E$1-Table10[[#This Row],[Year]],0),"")</f>
        <v>0</v>
      </c>
    </row>
    <row r="5289" spans="1:5">
      <c r="A5289" s="18">
        <v>6287</v>
      </c>
      <c r="D5289" s="113">
        <f>IF(Table10[[#This Row],[Current Age]]&gt;19,"Men's",IF(E5289&gt;15,"U19",IF(E5289&gt;13,"U15",IF(E5289&gt;11,"U13",IF(E5289&gt;0,"U11",0)))))</f>
        <v>0</v>
      </c>
      <c r="E5289" s="113">
        <f>IFERROR(IF(Table10[[#This Row],[Year]]&gt;0,$E$1-Table10[[#This Row],[Year]],0),"")</f>
        <v>0</v>
      </c>
    </row>
    <row r="5290" spans="1:5">
      <c r="A5290" s="18">
        <v>6288</v>
      </c>
      <c r="D5290" s="113">
        <f>IF(Table10[[#This Row],[Current Age]]&gt;19,"Men's",IF(E5290&gt;15,"U19",IF(E5290&gt;13,"U15",IF(E5290&gt;11,"U13",IF(E5290&gt;0,"U11",0)))))</f>
        <v>0</v>
      </c>
      <c r="E5290" s="113">
        <f>IFERROR(IF(Table10[[#This Row],[Year]]&gt;0,$E$1-Table10[[#This Row],[Year]],0),"")</f>
        <v>0</v>
      </c>
    </row>
    <row r="5291" spans="1:5">
      <c r="A5291" s="18">
        <v>6289</v>
      </c>
      <c r="D5291" s="113">
        <f>IF(Table10[[#This Row],[Current Age]]&gt;19,"Men's",IF(E5291&gt;15,"U19",IF(E5291&gt;13,"U15",IF(E5291&gt;11,"U13",IF(E5291&gt;0,"U11",0)))))</f>
        <v>0</v>
      </c>
      <c r="E5291" s="113">
        <f>IFERROR(IF(Table10[[#This Row],[Year]]&gt;0,$E$1-Table10[[#This Row],[Year]],0),"")</f>
        <v>0</v>
      </c>
    </row>
    <row r="5292" spans="1:5">
      <c r="A5292" s="18">
        <v>6290</v>
      </c>
      <c r="D5292" s="113">
        <f>IF(Table10[[#This Row],[Current Age]]&gt;19,"Men's",IF(E5292&gt;15,"U19",IF(E5292&gt;13,"U15",IF(E5292&gt;11,"U13",IF(E5292&gt;0,"U11",0)))))</f>
        <v>0</v>
      </c>
      <c r="E5292" s="113">
        <f>IFERROR(IF(Table10[[#This Row],[Year]]&gt;0,$E$1-Table10[[#This Row],[Year]],0),"")</f>
        <v>0</v>
      </c>
    </row>
    <row r="5293" spans="1:5">
      <c r="A5293" s="18">
        <v>6291</v>
      </c>
      <c r="D5293" s="113">
        <f>IF(Table10[[#This Row],[Current Age]]&gt;19,"Men's",IF(E5293&gt;15,"U19",IF(E5293&gt;13,"U15",IF(E5293&gt;11,"U13",IF(E5293&gt;0,"U11",0)))))</f>
        <v>0</v>
      </c>
      <c r="E5293" s="113">
        <f>IFERROR(IF(Table10[[#This Row],[Year]]&gt;0,$E$1-Table10[[#This Row],[Year]],0),"")</f>
        <v>0</v>
      </c>
    </row>
    <row r="5294" spans="1:5">
      <c r="A5294" s="18">
        <v>6292</v>
      </c>
      <c r="D5294" s="113">
        <f>IF(Table10[[#This Row],[Current Age]]&gt;19,"Men's",IF(E5294&gt;15,"U19",IF(E5294&gt;13,"U15",IF(E5294&gt;11,"U13",IF(E5294&gt;0,"U11",0)))))</f>
        <v>0</v>
      </c>
      <c r="E5294" s="113">
        <f>IFERROR(IF(Table10[[#This Row],[Year]]&gt;0,$E$1-Table10[[#This Row],[Year]],0),"")</f>
        <v>0</v>
      </c>
    </row>
    <row r="5295" spans="1:5">
      <c r="A5295" s="18">
        <v>6293</v>
      </c>
      <c r="D5295" s="113">
        <f>IF(Table10[[#This Row],[Current Age]]&gt;19,"Men's",IF(E5295&gt;15,"U19",IF(E5295&gt;13,"U15",IF(E5295&gt;11,"U13",IF(E5295&gt;0,"U11",0)))))</f>
        <v>0</v>
      </c>
      <c r="E5295" s="113">
        <f>IFERROR(IF(Table10[[#This Row],[Year]]&gt;0,$E$1-Table10[[#This Row],[Year]],0),"")</f>
        <v>0</v>
      </c>
    </row>
    <row r="5296" spans="1:5">
      <c r="A5296" s="18">
        <v>6294</v>
      </c>
      <c r="D5296" s="113">
        <f>IF(Table10[[#This Row],[Current Age]]&gt;19,"Men's",IF(E5296&gt;15,"U19",IF(E5296&gt;13,"U15",IF(E5296&gt;11,"U13",IF(E5296&gt;0,"U11",0)))))</f>
        <v>0</v>
      </c>
      <c r="E5296" s="113">
        <f>IFERROR(IF(Table10[[#This Row],[Year]]&gt;0,$E$1-Table10[[#This Row],[Year]],0),"")</f>
        <v>0</v>
      </c>
    </row>
    <row r="5297" spans="1:5">
      <c r="A5297" s="18">
        <v>6295</v>
      </c>
      <c r="D5297" s="113">
        <f>IF(Table10[[#This Row],[Current Age]]&gt;19,"Men's",IF(E5297&gt;15,"U19",IF(E5297&gt;13,"U15",IF(E5297&gt;11,"U13",IF(E5297&gt;0,"U11",0)))))</f>
        <v>0</v>
      </c>
      <c r="E5297" s="113">
        <f>IFERROR(IF(Table10[[#This Row],[Year]]&gt;0,$E$1-Table10[[#This Row],[Year]],0),"")</f>
        <v>0</v>
      </c>
    </row>
    <row r="5298" spans="1:5">
      <c r="A5298" s="18">
        <v>6296</v>
      </c>
      <c r="D5298" s="113">
        <f>IF(Table10[[#This Row],[Current Age]]&gt;19,"Men's",IF(E5298&gt;15,"U19",IF(E5298&gt;13,"U15",IF(E5298&gt;11,"U13",IF(E5298&gt;0,"U11",0)))))</f>
        <v>0</v>
      </c>
      <c r="E5298" s="113">
        <f>IFERROR(IF(Table10[[#This Row],[Year]]&gt;0,$E$1-Table10[[#This Row],[Year]],0),"")</f>
        <v>0</v>
      </c>
    </row>
    <row r="5299" spans="1:5">
      <c r="A5299" s="18">
        <v>6297</v>
      </c>
      <c r="D5299" s="113">
        <f>IF(Table10[[#This Row],[Current Age]]&gt;19,"Men's",IF(E5299&gt;15,"U19",IF(E5299&gt;13,"U15",IF(E5299&gt;11,"U13",IF(E5299&gt;0,"U11",0)))))</f>
        <v>0</v>
      </c>
      <c r="E5299" s="113">
        <f>IFERROR(IF(Table10[[#This Row],[Year]]&gt;0,$E$1-Table10[[#This Row],[Year]],0),"")</f>
        <v>0</v>
      </c>
    </row>
    <row r="5300" spans="1:5">
      <c r="A5300" s="18">
        <v>6298</v>
      </c>
      <c r="D5300" s="113">
        <f>IF(Table10[[#This Row],[Current Age]]&gt;19,"Men's",IF(E5300&gt;15,"U19",IF(E5300&gt;13,"U15",IF(E5300&gt;11,"U13",IF(E5300&gt;0,"U11",0)))))</f>
        <v>0</v>
      </c>
      <c r="E5300" s="113">
        <f>IFERROR(IF(Table10[[#This Row],[Year]]&gt;0,$E$1-Table10[[#This Row],[Year]],0),"")</f>
        <v>0</v>
      </c>
    </row>
    <row r="5301" spans="1:5">
      <c r="A5301" s="18">
        <v>6299</v>
      </c>
      <c r="D5301" s="113">
        <f>IF(Table10[[#This Row],[Current Age]]&gt;19,"Men's",IF(E5301&gt;15,"U19",IF(E5301&gt;13,"U15",IF(E5301&gt;11,"U13",IF(E5301&gt;0,"U11",0)))))</f>
        <v>0</v>
      </c>
      <c r="E5301" s="113">
        <f>IFERROR(IF(Table10[[#This Row],[Year]]&gt;0,$E$1-Table10[[#This Row],[Year]],0),"")</f>
        <v>0</v>
      </c>
    </row>
    <row r="5302" spans="1:5">
      <c r="A5302" s="18">
        <v>6300</v>
      </c>
      <c r="D5302" s="113">
        <f>IF(Table10[[#This Row],[Current Age]]&gt;19,"Men's",IF(E5302&gt;15,"U19",IF(E5302&gt;13,"U15",IF(E5302&gt;11,"U13",IF(E5302&gt;0,"U11",0)))))</f>
        <v>0</v>
      </c>
      <c r="E5302" s="113">
        <f>IFERROR(IF(Table10[[#This Row],[Year]]&gt;0,$E$1-Table10[[#This Row],[Year]],0),"")</f>
        <v>0</v>
      </c>
    </row>
    <row r="5303" spans="1:5">
      <c r="A5303" s="18">
        <v>6301</v>
      </c>
      <c r="D5303" s="113">
        <f>IF(Table10[[#This Row],[Current Age]]&gt;19,"Men's",IF(E5303&gt;15,"U19",IF(E5303&gt;13,"U15",IF(E5303&gt;11,"U13",IF(E5303&gt;0,"U11",0)))))</f>
        <v>0</v>
      </c>
      <c r="E5303" s="113">
        <f>IFERROR(IF(Table10[[#This Row],[Year]]&gt;0,$E$1-Table10[[#This Row],[Year]],0),"")</f>
        <v>0</v>
      </c>
    </row>
    <row r="5304" spans="1:5">
      <c r="A5304" s="18">
        <v>6302</v>
      </c>
      <c r="D5304" s="113">
        <f>IF(Table10[[#This Row],[Current Age]]&gt;19,"Men's",IF(E5304&gt;15,"U19",IF(E5304&gt;13,"U15",IF(E5304&gt;11,"U13",IF(E5304&gt;0,"U11",0)))))</f>
        <v>0</v>
      </c>
      <c r="E5304" s="113">
        <f>IFERROR(IF(Table10[[#This Row],[Year]]&gt;0,$E$1-Table10[[#This Row],[Year]],0),"")</f>
        <v>0</v>
      </c>
    </row>
    <row r="5305" spans="1:5">
      <c r="A5305" s="18">
        <v>6303</v>
      </c>
      <c r="D5305" s="113">
        <f>IF(Table10[[#This Row],[Current Age]]&gt;19,"Men's",IF(E5305&gt;15,"U19",IF(E5305&gt;13,"U15",IF(E5305&gt;11,"U13",IF(E5305&gt;0,"U11",0)))))</f>
        <v>0</v>
      </c>
      <c r="E5305" s="113">
        <f>IFERROR(IF(Table10[[#This Row],[Year]]&gt;0,$E$1-Table10[[#This Row],[Year]],0),"")</f>
        <v>0</v>
      </c>
    </row>
    <row r="5306" spans="1:5">
      <c r="A5306" s="18">
        <v>6304</v>
      </c>
      <c r="D5306" s="113">
        <f>IF(Table10[[#This Row],[Current Age]]&gt;19,"Men's",IF(E5306&gt;15,"U19",IF(E5306&gt;13,"U15",IF(E5306&gt;11,"U13",IF(E5306&gt;0,"U11",0)))))</f>
        <v>0</v>
      </c>
      <c r="E5306" s="113">
        <f>IFERROR(IF(Table10[[#This Row],[Year]]&gt;0,$E$1-Table10[[#This Row],[Year]],0),"")</f>
        <v>0</v>
      </c>
    </row>
    <row r="5307" spans="1:5">
      <c r="A5307" s="18">
        <v>6305</v>
      </c>
      <c r="D5307" s="113">
        <f>IF(Table10[[#This Row],[Current Age]]&gt;19,"Men's",IF(E5307&gt;15,"U19",IF(E5307&gt;13,"U15",IF(E5307&gt;11,"U13",IF(E5307&gt;0,"U11",0)))))</f>
        <v>0</v>
      </c>
      <c r="E5307" s="113">
        <f>IFERROR(IF(Table10[[#This Row],[Year]]&gt;0,$E$1-Table10[[#This Row],[Year]],0),"")</f>
        <v>0</v>
      </c>
    </row>
    <row r="5308" spans="1:5">
      <c r="A5308" s="18">
        <v>6306</v>
      </c>
      <c r="D5308" s="113">
        <f>IF(Table10[[#This Row],[Current Age]]&gt;19,"Men's",IF(E5308&gt;15,"U19",IF(E5308&gt;13,"U15",IF(E5308&gt;11,"U13",IF(E5308&gt;0,"U11",0)))))</f>
        <v>0</v>
      </c>
      <c r="E5308" s="113">
        <f>IFERROR(IF(Table10[[#This Row],[Year]]&gt;0,$E$1-Table10[[#This Row],[Year]],0),"")</f>
        <v>0</v>
      </c>
    </row>
    <row r="5309" spans="1:5">
      <c r="A5309" s="18">
        <v>6307</v>
      </c>
      <c r="D5309" s="113">
        <f>IF(Table10[[#This Row],[Current Age]]&gt;19,"Men's",IF(E5309&gt;15,"U19",IF(E5309&gt;13,"U15",IF(E5309&gt;11,"U13",IF(E5309&gt;0,"U11",0)))))</f>
        <v>0</v>
      </c>
      <c r="E5309" s="113">
        <f>IFERROR(IF(Table10[[#This Row],[Year]]&gt;0,$E$1-Table10[[#This Row],[Year]],0),"")</f>
        <v>0</v>
      </c>
    </row>
    <row r="5310" spans="1:5">
      <c r="A5310" s="18">
        <v>6308</v>
      </c>
      <c r="D5310" s="113">
        <f>IF(Table10[[#This Row],[Current Age]]&gt;19,"Men's",IF(E5310&gt;15,"U19",IF(E5310&gt;13,"U15",IF(E5310&gt;11,"U13",IF(E5310&gt;0,"U11",0)))))</f>
        <v>0</v>
      </c>
      <c r="E5310" s="113">
        <f>IFERROR(IF(Table10[[#This Row],[Year]]&gt;0,$E$1-Table10[[#This Row],[Year]],0),"")</f>
        <v>0</v>
      </c>
    </row>
    <row r="5311" spans="1:5">
      <c r="A5311" s="18">
        <v>6309</v>
      </c>
      <c r="D5311" s="113">
        <f>IF(Table10[[#This Row],[Current Age]]&gt;19,"Men's",IF(E5311&gt;15,"U19",IF(E5311&gt;13,"U15",IF(E5311&gt;11,"U13",IF(E5311&gt;0,"U11",0)))))</f>
        <v>0</v>
      </c>
      <c r="E5311" s="113">
        <f>IFERROR(IF(Table10[[#This Row],[Year]]&gt;0,$E$1-Table10[[#This Row],[Year]],0),"")</f>
        <v>0</v>
      </c>
    </row>
    <row r="5312" spans="1:5">
      <c r="A5312" s="18">
        <v>6310</v>
      </c>
      <c r="D5312" s="113">
        <f>IF(Table10[[#This Row],[Current Age]]&gt;19,"Men's",IF(E5312&gt;15,"U19",IF(E5312&gt;13,"U15",IF(E5312&gt;11,"U13",IF(E5312&gt;0,"U11",0)))))</f>
        <v>0</v>
      </c>
      <c r="E5312" s="113">
        <f>IFERROR(IF(Table10[[#This Row],[Year]]&gt;0,$E$1-Table10[[#This Row],[Year]],0),"")</f>
        <v>0</v>
      </c>
    </row>
    <row r="5313" spans="1:5">
      <c r="A5313" s="18">
        <v>6311</v>
      </c>
      <c r="D5313" s="113">
        <f>IF(Table10[[#This Row],[Current Age]]&gt;19,"Men's",IF(E5313&gt;15,"U19",IF(E5313&gt;13,"U15",IF(E5313&gt;11,"U13",IF(E5313&gt;0,"U11",0)))))</f>
        <v>0</v>
      </c>
      <c r="E5313" s="113">
        <f>IFERROR(IF(Table10[[#This Row],[Year]]&gt;0,$E$1-Table10[[#This Row],[Year]],0),"")</f>
        <v>0</v>
      </c>
    </row>
    <row r="5314" spans="1:5">
      <c r="A5314" s="18">
        <v>6312</v>
      </c>
      <c r="D5314" s="113">
        <f>IF(Table10[[#This Row],[Current Age]]&gt;19,"Men's",IF(E5314&gt;15,"U19",IF(E5314&gt;13,"U15",IF(E5314&gt;11,"U13",IF(E5314&gt;0,"U11",0)))))</f>
        <v>0</v>
      </c>
      <c r="E5314" s="113">
        <f>IFERROR(IF(Table10[[#This Row],[Year]]&gt;0,$E$1-Table10[[#This Row],[Year]],0),"")</f>
        <v>0</v>
      </c>
    </row>
    <row r="5315" spans="1:5">
      <c r="A5315" s="18">
        <v>6313</v>
      </c>
      <c r="D5315" s="113">
        <f>IF(Table10[[#This Row],[Current Age]]&gt;19,"Men's",IF(E5315&gt;15,"U19",IF(E5315&gt;13,"U15",IF(E5315&gt;11,"U13",IF(E5315&gt;0,"U11",0)))))</f>
        <v>0</v>
      </c>
      <c r="E5315" s="113">
        <f>IFERROR(IF(Table10[[#This Row],[Year]]&gt;0,$E$1-Table10[[#This Row],[Year]],0),"")</f>
        <v>0</v>
      </c>
    </row>
    <row r="5316" spans="1:5">
      <c r="A5316" s="18">
        <v>6314</v>
      </c>
      <c r="D5316" s="113">
        <f>IF(Table10[[#This Row],[Current Age]]&gt;19,"Men's",IF(E5316&gt;15,"U19",IF(E5316&gt;13,"U15",IF(E5316&gt;11,"U13",IF(E5316&gt;0,"U11",0)))))</f>
        <v>0</v>
      </c>
      <c r="E5316" s="113">
        <f>IFERROR(IF(Table10[[#This Row],[Year]]&gt;0,$E$1-Table10[[#This Row],[Year]],0),"")</f>
        <v>0</v>
      </c>
    </row>
    <row r="5317" spans="1:5">
      <c r="A5317" s="18">
        <v>6315</v>
      </c>
      <c r="D5317" s="113">
        <f>IF(Table10[[#This Row],[Current Age]]&gt;19,"Men's",IF(E5317&gt;15,"U19",IF(E5317&gt;13,"U15",IF(E5317&gt;11,"U13",IF(E5317&gt;0,"U11",0)))))</f>
        <v>0</v>
      </c>
      <c r="E5317" s="113">
        <f>IFERROR(IF(Table10[[#This Row],[Year]]&gt;0,$E$1-Table10[[#This Row],[Year]],0),"")</f>
        <v>0</v>
      </c>
    </row>
    <row r="5318" spans="1:5">
      <c r="A5318" s="18">
        <v>6316</v>
      </c>
      <c r="D5318" s="113">
        <f>IF(Table10[[#This Row],[Current Age]]&gt;19,"Men's",IF(E5318&gt;15,"U19",IF(E5318&gt;13,"U15",IF(E5318&gt;11,"U13",IF(E5318&gt;0,"U11",0)))))</f>
        <v>0</v>
      </c>
      <c r="E5318" s="113">
        <f>IFERROR(IF(Table10[[#This Row],[Year]]&gt;0,$E$1-Table10[[#This Row],[Year]],0),"")</f>
        <v>0</v>
      </c>
    </row>
    <row r="5319" spans="1:5">
      <c r="A5319" s="18">
        <v>6317</v>
      </c>
      <c r="D5319" s="113">
        <f>IF(Table10[[#This Row],[Current Age]]&gt;19,"Men's",IF(E5319&gt;15,"U19",IF(E5319&gt;13,"U15",IF(E5319&gt;11,"U13",IF(E5319&gt;0,"U11",0)))))</f>
        <v>0</v>
      </c>
      <c r="E5319" s="113">
        <f>IFERROR(IF(Table10[[#This Row],[Year]]&gt;0,$E$1-Table10[[#This Row],[Year]],0),"")</f>
        <v>0</v>
      </c>
    </row>
    <row r="5320" spans="1:5">
      <c r="A5320" s="18">
        <v>6318</v>
      </c>
      <c r="D5320" s="113">
        <f>IF(Table10[[#This Row],[Current Age]]&gt;19,"Men's",IF(E5320&gt;15,"U19",IF(E5320&gt;13,"U15",IF(E5320&gt;11,"U13",IF(E5320&gt;0,"U11",0)))))</f>
        <v>0</v>
      </c>
      <c r="E5320" s="113">
        <f>IFERROR(IF(Table10[[#This Row],[Year]]&gt;0,$E$1-Table10[[#This Row],[Year]],0),"")</f>
        <v>0</v>
      </c>
    </row>
    <row r="5321" spans="1:5">
      <c r="A5321" s="18">
        <v>6319</v>
      </c>
      <c r="D5321" s="113">
        <f>IF(Table10[[#This Row],[Current Age]]&gt;19,"Men's",IF(E5321&gt;15,"U19",IF(E5321&gt;13,"U15",IF(E5321&gt;11,"U13",IF(E5321&gt;0,"U11",0)))))</f>
        <v>0</v>
      </c>
      <c r="E5321" s="113">
        <f>IFERROR(IF(Table10[[#This Row],[Year]]&gt;0,$E$1-Table10[[#This Row],[Year]],0),"")</f>
        <v>0</v>
      </c>
    </row>
    <row r="5322" spans="1:5">
      <c r="A5322" s="18">
        <v>6320</v>
      </c>
      <c r="D5322" s="113">
        <f>IF(Table10[[#This Row],[Current Age]]&gt;19,"Men's",IF(E5322&gt;15,"U19",IF(E5322&gt;13,"U15",IF(E5322&gt;11,"U13",IF(E5322&gt;0,"U11",0)))))</f>
        <v>0</v>
      </c>
      <c r="E5322" s="113">
        <f>IFERROR(IF(Table10[[#This Row],[Year]]&gt;0,$E$1-Table10[[#This Row],[Year]],0),"")</f>
        <v>0</v>
      </c>
    </row>
    <row r="5323" spans="1:5">
      <c r="A5323" s="18">
        <v>6321</v>
      </c>
      <c r="D5323" s="113">
        <f>IF(Table10[[#This Row],[Current Age]]&gt;19,"Men's",IF(E5323&gt;15,"U19",IF(E5323&gt;13,"U15",IF(E5323&gt;11,"U13",IF(E5323&gt;0,"U11",0)))))</f>
        <v>0</v>
      </c>
      <c r="E5323" s="113">
        <f>IFERROR(IF(Table10[[#This Row],[Year]]&gt;0,$E$1-Table10[[#This Row],[Year]],0),"")</f>
        <v>0</v>
      </c>
    </row>
    <row r="5324" spans="1:5">
      <c r="A5324" s="18">
        <v>6322</v>
      </c>
      <c r="D5324" s="113">
        <f>IF(Table10[[#This Row],[Current Age]]&gt;19,"Men's",IF(E5324&gt;15,"U19",IF(E5324&gt;13,"U15",IF(E5324&gt;11,"U13",IF(E5324&gt;0,"U11",0)))))</f>
        <v>0</v>
      </c>
      <c r="E5324" s="113">
        <f>IFERROR(IF(Table10[[#This Row],[Year]]&gt;0,$E$1-Table10[[#This Row],[Year]],0),"")</f>
        <v>0</v>
      </c>
    </row>
    <row r="5325" spans="1:5">
      <c r="A5325" s="18">
        <v>6323</v>
      </c>
      <c r="D5325" s="113">
        <f>IF(Table10[[#This Row],[Current Age]]&gt;19,"Men's",IF(E5325&gt;15,"U19",IF(E5325&gt;13,"U15",IF(E5325&gt;11,"U13",IF(E5325&gt;0,"U11",0)))))</f>
        <v>0</v>
      </c>
      <c r="E5325" s="113">
        <f>IFERROR(IF(Table10[[#This Row],[Year]]&gt;0,$E$1-Table10[[#This Row],[Year]],0),"")</f>
        <v>0</v>
      </c>
    </row>
    <row r="5326" spans="1:5">
      <c r="A5326" s="18">
        <v>6324</v>
      </c>
      <c r="D5326" s="113">
        <f>IF(Table10[[#This Row],[Current Age]]&gt;19,"Men's",IF(E5326&gt;15,"U19",IF(E5326&gt;13,"U15",IF(E5326&gt;11,"U13",IF(E5326&gt;0,"U11",0)))))</f>
        <v>0</v>
      </c>
      <c r="E5326" s="113">
        <f>IFERROR(IF(Table10[[#This Row],[Year]]&gt;0,$E$1-Table10[[#This Row],[Year]],0),"")</f>
        <v>0</v>
      </c>
    </row>
    <row r="5327" spans="1:5">
      <c r="A5327" s="18">
        <v>6325</v>
      </c>
      <c r="D5327" s="113">
        <f>IF(Table10[[#This Row],[Current Age]]&gt;19,"Men's",IF(E5327&gt;15,"U19",IF(E5327&gt;13,"U15",IF(E5327&gt;11,"U13",IF(E5327&gt;0,"U11",0)))))</f>
        <v>0</v>
      </c>
      <c r="E5327" s="113">
        <f>IFERROR(IF(Table10[[#This Row],[Year]]&gt;0,$E$1-Table10[[#This Row],[Year]],0),"")</f>
        <v>0</v>
      </c>
    </row>
    <row r="5328" spans="1:5">
      <c r="A5328" s="18">
        <v>6326</v>
      </c>
      <c r="D5328" s="113">
        <f>IF(Table10[[#This Row],[Current Age]]&gt;19,"Men's",IF(E5328&gt;15,"U19",IF(E5328&gt;13,"U15",IF(E5328&gt;11,"U13",IF(E5328&gt;0,"U11",0)))))</f>
        <v>0</v>
      </c>
      <c r="E5328" s="113">
        <f>IFERROR(IF(Table10[[#This Row],[Year]]&gt;0,$E$1-Table10[[#This Row],[Year]],0),"")</f>
        <v>0</v>
      </c>
    </row>
    <row r="5329" spans="1:5">
      <c r="A5329" s="18">
        <v>6327</v>
      </c>
      <c r="D5329" s="113">
        <f>IF(Table10[[#This Row],[Current Age]]&gt;19,"Men's",IF(E5329&gt;15,"U19",IF(E5329&gt;13,"U15",IF(E5329&gt;11,"U13",IF(E5329&gt;0,"U11",0)))))</f>
        <v>0</v>
      </c>
      <c r="E5329" s="113">
        <f>IFERROR(IF(Table10[[#This Row],[Year]]&gt;0,$E$1-Table10[[#This Row],[Year]],0),"")</f>
        <v>0</v>
      </c>
    </row>
    <row r="5330" spans="1:5">
      <c r="A5330" s="18">
        <v>6328</v>
      </c>
      <c r="D5330" s="113">
        <f>IF(Table10[[#This Row],[Current Age]]&gt;19,"Men's",IF(E5330&gt;15,"U19",IF(E5330&gt;13,"U15",IF(E5330&gt;11,"U13",IF(E5330&gt;0,"U11",0)))))</f>
        <v>0</v>
      </c>
      <c r="E5330" s="113">
        <f>IFERROR(IF(Table10[[#This Row],[Year]]&gt;0,$E$1-Table10[[#This Row],[Year]],0),"")</f>
        <v>0</v>
      </c>
    </row>
    <row r="5331" spans="1:5">
      <c r="A5331" s="18">
        <v>6329</v>
      </c>
      <c r="D5331" s="113">
        <f>IF(Table10[[#This Row],[Current Age]]&gt;19,"Men's",IF(E5331&gt;15,"U19",IF(E5331&gt;13,"U15",IF(E5331&gt;11,"U13",IF(E5331&gt;0,"U11",0)))))</f>
        <v>0</v>
      </c>
      <c r="E5331" s="113">
        <f>IFERROR(IF(Table10[[#This Row],[Year]]&gt;0,$E$1-Table10[[#This Row],[Year]],0),"")</f>
        <v>0</v>
      </c>
    </row>
    <row r="5332" spans="1:5">
      <c r="A5332" s="18">
        <v>6330</v>
      </c>
      <c r="D5332" s="113">
        <f>IF(Table10[[#This Row],[Current Age]]&gt;19,"Men's",IF(E5332&gt;15,"U19",IF(E5332&gt;13,"U15",IF(E5332&gt;11,"U13",IF(E5332&gt;0,"U11",0)))))</f>
        <v>0</v>
      </c>
      <c r="E5332" s="113">
        <f>IFERROR(IF(Table10[[#This Row],[Year]]&gt;0,$E$1-Table10[[#This Row],[Year]],0),"")</f>
        <v>0</v>
      </c>
    </row>
    <row r="5333" spans="1:5">
      <c r="A5333" s="18">
        <v>6331</v>
      </c>
      <c r="D5333" s="113">
        <f>IF(Table10[[#This Row],[Current Age]]&gt;19,"Men's",IF(E5333&gt;15,"U19",IF(E5333&gt;13,"U15",IF(E5333&gt;11,"U13",IF(E5333&gt;0,"U11",0)))))</f>
        <v>0</v>
      </c>
      <c r="E5333" s="113">
        <f>IFERROR(IF(Table10[[#This Row],[Year]]&gt;0,$E$1-Table10[[#This Row],[Year]],0),"")</f>
        <v>0</v>
      </c>
    </row>
    <row r="5334" spans="1:5">
      <c r="A5334" s="18">
        <v>6332</v>
      </c>
      <c r="D5334" s="113">
        <f>IF(Table10[[#This Row],[Current Age]]&gt;19,"Men's",IF(E5334&gt;15,"U19",IF(E5334&gt;13,"U15",IF(E5334&gt;11,"U13",IF(E5334&gt;0,"U11",0)))))</f>
        <v>0</v>
      </c>
      <c r="E5334" s="113">
        <f>IFERROR(IF(Table10[[#This Row],[Year]]&gt;0,$E$1-Table10[[#This Row],[Year]],0),"")</f>
        <v>0</v>
      </c>
    </row>
    <row r="5335" spans="1:5">
      <c r="A5335" s="18">
        <v>6333</v>
      </c>
      <c r="D5335" s="113">
        <f>IF(Table10[[#This Row],[Current Age]]&gt;19,"Men's",IF(E5335&gt;15,"U19",IF(E5335&gt;13,"U15",IF(E5335&gt;11,"U13",IF(E5335&gt;0,"U11",0)))))</f>
        <v>0</v>
      </c>
      <c r="E5335" s="113">
        <f>IFERROR(IF(Table10[[#This Row],[Year]]&gt;0,$E$1-Table10[[#This Row],[Year]],0),"")</f>
        <v>0</v>
      </c>
    </row>
    <row r="5336" spans="1:5">
      <c r="A5336" s="18">
        <v>6334</v>
      </c>
      <c r="D5336" s="113">
        <f>IF(Table10[[#This Row],[Current Age]]&gt;19,"Men's",IF(E5336&gt;15,"U19",IF(E5336&gt;13,"U15",IF(E5336&gt;11,"U13",IF(E5336&gt;0,"U11",0)))))</f>
        <v>0</v>
      </c>
      <c r="E5336" s="113">
        <f>IFERROR(IF(Table10[[#This Row],[Year]]&gt;0,$E$1-Table10[[#This Row],[Year]],0),"")</f>
        <v>0</v>
      </c>
    </row>
    <row r="5337" spans="1:5">
      <c r="A5337" s="18">
        <v>6335</v>
      </c>
      <c r="D5337" s="113">
        <f>IF(Table10[[#This Row],[Current Age]]&gt;19,"Men's",IF(E5337&gt;15,"U19",IF(E5337&gt;13,"U15",IF(E5337&gt;11,"U13",IF(E5337&gt;0,"U11",0)))))</f>
        <v>0</v>
      </c>
      <c r="E5337" s="113">
        <f>IFERROR(IF(Table10[[#This Row],[Year]]&gt;0,$E$1-Table10[[#This Row],[Year]],0),"")</f>
        <v>0</v>
      </c>
    </row>
    <row r="5338" spans="1:5">
      <c r="A5338" s="18">
        <v>6336</v>
      </c>
      <c r="D5338" s="113">
        <f>IF(Table10[[#This Row],[Current Age]]&gt;19,"Men's",IF(E5338&gt;15,"U19",IF(E5338&gt;13,"U15",IF(E5338&gt;11,"U13",IF(E5338&gt;0,"U11",0)))))</f>
        <v>0</v>
      </c>
      <c r="E5338" s="113">
        <f>IFERROR(IF(Table10[[#This Row],[Year]]&gt;0,$E$1-Table10[[#This Row],[Year]],0),"")</f>
        <v>0</v>
      </c>
    </row>
    <row r="5339" spans="1:5">
      <c r="A5339" s="18">
        <v>6337</v>
      </c>
      <c r="D5339" s="113">
        <f>IF(Table10[[#This Row],[Current Age]]&gt;19,"Men's",IF(E5339&gt;15,"U19",IF(E5339&gt;13,"U15",IF(E5339&gt;11,"U13",IF(E5339&gt;0,"U11",0)))))</f>
        <v>0</v>
      </c>
      <c r="E5339" s="113">
        <f>IFERROR(IF(Table10[[#This Row],[Year]]&gt;0,$E$1-Table10[[#This Row],[Year]],0),"")</f>
        <v>0</v>
      </c>
    </row>
    <row r="5340" spans="1:5">
      <c r="A5340" s="18">
        <v>6338</v>
      </c>
      <c r="D5340" s="113">
        <f>IF(Table10[[#This Row],[Current Age]]&gt;19,"Men's",IF(E5340&gt;15,"U19",IF(E5340&gt;13,"U15",IF(E5340&gt;11,"U13",IF(E5340&gt;0,"U11",0)))))</f>
        <v>0</v>
      </c>
      <c r="E5340" s="113">
        <f>IFERROR(IF(Table10[[#This Row],[Year]]&gt;0,$E$1-Table10[[#This Row],[Year]],0),"")</f>
        <v>0</v>
      </c>
    </row>
    <row r="5341" spans="1:5">
      <c r="A5341" s="18">
        <v>6339</v>
      </c>
      <c r="D5341" s="113">
        <f>IF(Table10[[#This Row],[Current Age]]&gt;19,"Men's",IF(E5341&gt;15,"U19",IF(E5341&gt;13,"U15",IF(E5341&gt;11,"U13",IF(E5341&gt;0,"U11",0)))))</f>
        <v>0</v>
      </c>
      <c r="E5341" s="113">
        <f>IFERROR(IF(Table10[[#This Row],[Year]]&gt;0,$E$1-Table10[[#This Row],[Year]],0),"")</f>
        <v>0</v>
      </c>
    </row>
    <row r="5342" spans="1:5">
      <c r="A5342" s="18">
        <v>6340</v>
      </c>
      <c r="D5342" s="113">
        <f>IF(Table10[[#This Row],[Current Age]]&gt;19,"Men's",IF(E5342&gt;15,"U19",IF(E5342&gt;13,"U15",IF(E5342&gt;11,"U13",IF(E5342&gt;0,"U11",0)))))</f>
        <v>0</v>
      </c>
      <c r="E5342" s="113">
        <f>IFERROR(IF(Table10[[#This Row],[Year]]&gt;0,$E$1-Table10[[#This Row],[Year]],0),"")</f>
        <v>0</v>
      </c>
    </row>
    <row r="5343" spans="1:5">
      <c r="A5343" s="18">
        <v>6341</v>
      </c>
      <c r="D5343" s="113">
        <f>IF(Table10[[#This Row],[Current Age]]&gt;19,"Men's",IF(E5343&gt;15,"U19",IF(E5343&gt;13,"U15",IF(E5343&gt;11,"U13",IF(E5343&gt;0,"U11",0)))))</f>
        <v>0</v>
      </c>
      <c r="E5343" s="113">
        <f>IFERROR(IF(Table10[[#This Row],[Year]]&gt;0,$E$1-Table10[[#This Row],[Year]],0),"")</f>
        <v>0</v>
      </c>
    </row>
    <row r="5344" spans="1:5">
      <c r="A5344" s="18">
        <v>6342</v>
      </c>
      <c r="D5344" s="113">
        <f>IF(Table10[[#This Row],[Current Age]]&gt;19,"Men's",IF(E5344&gt;15,"U19",IF(E5344&gt;13,"U15",IF(E5344&gt;11,"U13",IF(E5344&gt;0,"U11",0)))))</f>
        <v>0</v>
      </c>
      <c r="E5344" s="113">
        <f>IFERROR(IF(Table10[[#This Row],[Year]]&gt;0,$E$1-Table10[[#This Row],[Year]],0),"")</f>
        <v>0</v>
      </c>
    </row>
    <row r="5345" spans="1:5">
      <c r="A5345" s="18">
        <v>6343</v>
      </c>
      <c r="D5345" s="113">
        <f>IF(Table10[[#This Row],[Current Age]]&gt;19,"Men's",IF(E5345&gt;15,"U19",IF(E5345&gt;13,"U15",IF(E5345&gt;11,"U13",IF(E5345&gt;0,"U11",0)))))</f>
        <v>0</v>
      </c>
      <c r="E5345" s="113">
        <f>IFERROR(IF(Table10[[#This Row],[Year]]&gt;0,$E$1-Table10[[#This Row],[Year]],0),"")</f>
        <v>0</v>
      </c>
    </row>
    <row r="5346" spans="1:5">
      <c r="A5346" s="18">
        <v>6344</v>
      </c>
      <c r="D5346" s="113">
        <f>IF(Table10[[#This Row],[Current Age]]&gt;19,"Men's",IF(E5346&gt;15,"U19",IF(E5346&gt;13,"U15",IF(E5346&gt;11,"U13",IF(E5346&gt;0,"U11",0)))))</f>
        <v>0</v>
      </c>
      <c r="E5346" s="113">
        <f>IFERROR(IF(Table10[[#This Row],[Year]]&gt;0,$E$1-Table10[[#This Row],[Year]],0),"")</f>
        <v>0</v>
      </c>
    </row>
    <row r="5347" spans="1:5">
      <c r="A5347" s="18">
        <v>6345</v>
      </c>
      <c r="D5347" s="113">
        <f>IF(Table10[[#This Row],[Current Age]]&gt;19,"Men's",IF(E5347&gt;15,"U19",IF(E5347&gt;13,"U15",IF(E5347&gt;11,"U13",IF(E5347&gt;0,"U11",0)))))</f>
        <v>0</v>
      </c>
      <c r="E5347" s="113">
        <f>IFERROR(IF(Table10[[#This Row],[Year]]&gt;0,$E$1-Table10[[#This Row],[Year]],0),"")</f>
        <v>0</v>
      </c>
    </row>
    <row r="5348" spans="1:5">
      <c r="A5348" s="18">
        <v>6346</v>
      </c>
      <c r="D5348" s="113">
        <f>IF(Table10[[#This Row],[Current Age]]&gt;19,"Men's",IF(E5348&gt;15,"U19",IF(E5348&gt;13,"U15",IF(E5348&gt;11,"U13",IF(E5348&gt;0,"U11",0)))))</f>
        <v>0</v>
      </c>
      <c r="E5348" s="113">
        <f>IFERROR(IF(Table10[[#This Row],[Year]]&gt;0,$E$1-Table10[[#This Row],[Year]],0),"")</f>
        <v>0</v>
      </c>
    </row>
    <row r="5349" spans="1:5">
      <c r="A5349" s="18">
        <v>6347</v>
      </c>
      <c r="D5349" s="113">
        <f>IF(Table10[[#This Row],[Current Age]]&gt;19,"Men's",IF(E5349&gt;15,"U19",IF(E5349&gt;13,"U15",IF(E5349&gt;11,"U13",IF(E5349&gt;0,"U11",0)))))</f>
        <v>0</v>
      </c>
      <c r="E5349" s="113">
        <f>IFERROR(IF(Table10[[#This Row],[Year]]&gt;0,$E$1-Table10[[#This Row],[Year]],0),"")</f>
        <v>0</v>
      </c>
    </row>
    <row r="5350" spans="1:5">
      <c r="A5350" s="18">
        <v>6348</v>
      </c>
      <c r="D5350" s="113">
        <f>IF(Table10[[#This Row],[Current Age]]&gt;19,"Men's",IF(E5350&gt;15,"U19",IF(E5350&gt;13,"U15",IF(E5350&gt;11,"U13",IF(E5350&gt;0,"U11",0)))))</f>
        <v>0</v>
      </c>
      <c r="E5350" s="113">
        <f>IFERROR(IF(Table10[[#This Row],[Year]]&gt;0,$E$1-Table10[[#This Row],[Year]],0),"")</f>
        <v>0</v>
      </c>
    </row>
    <row r="5351" spans="1:5">
      <c r="A5351" s="18">
        <v>6349</v>
      </c>
      <c r="D5351" s="113">
        <f>IF(Table10[[#This Row],[Current Age]]&gt;19,"Men's",IF(E5351&gt;15,"U19",IF(E5351&gt;13,"U15",IF(E5351&gt;11,"U13",IF(E5351&gt;0,"U11",0)))))</f>
        <v>0</v>
      </c>
      <c r="E5351" s="113">
        <f>IFERROR(IF(Table10[[#This Row],[Year]]&gt;0,$E$1-Table10[[#This Row],[Year]],0),"")</f>
        <v>0</v>
      </c>
    </row>
    <row r="5352" spans="1:5">
      <c r="A5352" s="18">
        <v>6350</v>
      </c>
      <c r="D5352" s="113">
        <f>IF(Table10[[#This Row],[Current Age]]&gt;19,"Men's",IF(E5352&gt;15,"U19",IF(E5352&gt;13,"U15",IF(E5352&gt;11,"U13",IF(E5352&gt;0,"U11",0)))))</f>
        <v>0</v>
      </c>
      <c r="E5352" s="113">
        <f>IFERROR(IF(Table10[[#This Row],[Year]]&gt;0,$E$1-Table10[[#This Row],[Year]],0),"")</f>
        <v>0</v>
      </c>
    </row>
    <row r="5353" spans="1:5">
      <c r="A5353" s="18">
        <v>6351</v>
      </c>
      <c r="D5353" s="113">
        <f>IF(Table10[[#This Row],[Current Age]]&gt;19,"Men's",IF(E5353&gt;15,"U19",IF(E5353&gt;13,"U15",IF(E5353&gt;11,"U13",IF(E5353&gt;0,"U11",0)))))</f>
        <v>0</v>
      </c>
      <c r="E5353" s="113">
        <f>IFERROR(IF(Table10[[#This Row],[Year]]&gt;0,$E$1-Table10[[#This Row],[Year]],0),"")</f>
        <v>0</v>
      </c>
    </row>
    <row r="5354" spans="1:5">
      <c r="A5354" s="18">
        <v>6352</v>
      </c>
      <c r="D5354" s="113">
        <f>IF(Table10[[#This Row],[Current Age]]&gt;19,"Men's",IF(E5354&gt;15,"U19",IF(E5354&gt;13,"U15",IF(E5354&gt;11,"U13",IF(E5354&gt;0,"U11",0)))))</f>
        <v>0</v>
      </c>
      <c r="E5354" s="113">
        <f>IFERROR(IF(Table10[[#This Row],[Year]]&gt;0,$E$1-Table10[[#This Row],[Year]],0),"")</f>
        <v>0</v>
      </c>
    </row>
    <row r="5355" spans="1:5">
      <c r="A5355" s="18">
        <v>6353</v>
      </c>
      <c r="D5355" s="113">
        <f>IF(Table10[[#This Row],[Current Age]]&gt;19,"Men's",IF(E5355&gt;15,"U19",IF(E5355&gt;13,"U15",IF(E5355&gt;11,"U13",IF(E5355&gt;0,"U11",0)))))</f>
        <v>0</v>
      </c>
      <c r="E5355" s="113">
        <f>IFERROR(IF(Table10[[#This Row],[Year]]&gt;0,$E$1-Table10[[#This Row],[Year]],0),"")</f>
        <v>0</v>
      </c>
    </row>
    <row r="5356" spans="1:5">
      <c r="A5356" s="18">
        <v>6354</v>
      </c>
      <c r="D5356" s="113">
        <f>IF(Table10[[#This Row],[Current Age]]&gt;19,"Men's",IF(E5356&gt;15,"U19",IF(E5356&gt;13,"U15",IF(E5356&gt;11,"U13",IF(E5356&gt;0,"U11",0)))))</f>
        <v>0</v>
      </c>
      <c r="E5356" s="113">
        <f>IFERROR(IF(Table10[[#This Row],[Year]]&gt;0,$E$1-Table10[[#This Row],[Year]],0),"")</f>
        <v>0</v>
      </c>
    </row>
    <row r="5357" spans="1:5">
      <c r="A5357" s="18">
        <v>6355</v>
      </c>
      <c r="D5357" s="113">
        <f>IF(Table10[[#This Row],[Current Age]]&gt;19,"Men's",IF(E5357&gt;15,"U19",IF(E5357&gt;13,"U15",IF(E5357&gt;11,"U13",IF(E5357&gt;0,"U11",0)))))</f>
        <v>0</v>
      </c>
      <c r="E5357" s="113">
        <f>IFERROR(IF(Table10[[#This Row],[Year]]&gt;0,$E$1-Table10[[#This Row],[Year]],0),"")</f>
        <v>0</v>
      </c>
    </row>
    <row r="5358" spans="1:5">
      <c r="A5358" s="18">
        <v>6356</v>
      </c>
      <c r="D5358" s="113">
        <f>IF(Table10[[#This Row],[Current Age]]&gt;19,"Men's",IF(E5358&gt;15,"U19",IF(E5358&gt;13,"U15",IF(E5358&gt;11,"U13",IF(E5358&gt;0,"U11",0)))))</f>
        <v>0</v>
      </c>
      <c r="E5358" s="113">
        <f>IFERROR(IF(Table10[[#This Row],[Year]]&gt;0,$E$1-Table10[[#This Row],[Year]],0),"")</f>
        <v>0</v>
      </c>
    </row>
    <row r="5359" spans="1:5">
      <c r="A5359" s="18">
        <v>6357</v>
      </c>
      <c r="D5359" s="113">
        <f>IF(Table10[[#This Row],[Current Age]]&gt;19,"Men's",IF(E5359&gt;15,"U19",IF(E5359&gt;13,"U15",IF(E5359&gt;11,"U13",IF(E5359&gt;0,"U11",0)))))</f>
        <v>0</v>
      </c>
      <c r="E5359" s="113">
        <f>IFERROR(IF(Table10[[#This Row],[Year]]&gt;0,$E$1-Table10[[#This Row],[Year]],0),"")</f>
        <v>0</v>
      </c>
    </row>
    <row r="5360" spans="1:5">
      <c r="A5360" s="18">
        <v>6358</v>
      </c>
      <c r="D5360" s="113">
        <f>IF(Table10[[#This Row],[Current Age]]&gt;19,"Men's",IF(E5360&gt;15,"U19",IF(E5360&gt;13,"U15",IF(E5360&gt;11,"U13",IF(E5360&gt;0,"U11",0)))))</f>
        <v>0</v>
      </c>
      <c r="E5360" s="113">
        <f>IFERROR(IF(Table10[[#This Row],[Year]]&gt;0,$E$1-Table10[[#This Row],[Year]],0),"")</f>
        <v>0</v>
      </c>
    </row>
    <row r="5361" spans="1:5">
      <c r="A5361" s="18">
        <v>6359</v>
      </c>
      <c r="D5361" s="113">
        <f>IF(Table10[[#This Row],[Current Age]]&gt;19,"Men's",IF(E5361&gt;15,"U19",IF(E5361&gt;13,"U15",IF(E5361&gt;11,"U13",IF(E5361&gt;0,"U11",0)))))</f>
        <v>0</v>
      </c>
      <c r="E5361" s="113">
        <f>IFERROR(IF(Table10[[#This Row],[Year]]&gt;0,$E$1-Table10[[#This Row],[Year]],0),"")</f>
        <v>0</v>
      </c>
    </row>
    <row r="5362" spans="1:5">
      <c r="A5362" s="18">
        <v>6360</v>
      </c>
      <c r="D5362" s="113">
        <f>IF(Table10[[#This Row],[Current Age]]&gt;19,"Men's",IF(E5362&gt;15,"U19",IF(E5362&gt;13,"U15",IF(E5362&gt;11,"U13",IF(E5362&gt;0,"U11",0)))))</f>
        <v>0</v>
      </c>
      <c r="E5362" s="113">
        <f>IFERROR(IF(Table10[[#This Row],[Year]]&gt;0,$E$1-Table10[[#This Row],[Year]],0),"")</f>
        <v>0</v>
      </c>
    </row>
    <row r="5363" spans="1:5">
      <c r="A5363" s="18">
        <v>6361</v>
      </c>
      <c r="D5363" s="113">
        <f>IF(Table10[[#This Row],[Current Age]]&gt;19,"Men's",IF(E5363&gt;15,"U19",IF(E5363&gt;13,"U15",IF(E5363&gt;11,"U13",IF(E5363&gt;0,"U11",0)))))</f>
        <v>0</v>
      </c>
      <c r="E5363" s="113">
        <f>IFERROR(IF(Table10[[#This Row],[Year]]&gt;0,$E$1-Table10[[#This Row],[Year]],0),"")</f>
        <v>0</v>
      </c>
    </row>
    <row r="5364" spans="1:5">
      <c r="A5364" s="18">
        <v>6362</v>
      </c>
      <c r="D5364" s="113">
        <f>IF(Table10[[#This Row],[Current Age]]&gt;19,"Men's",IF(E5364&gt;15,"U19",IF(E5364&gt;13,"U15",IF(E5364&gt;11,"U13",IF(E5364&gt;0,"U11",0)))))</f>
        <v>0</v>
      </c>
      <c r="E5364" s="113">
        <f>IFERROR(IF(Table10[[#This Row],[Year]]&gt;0,$E$1-Table10[[#This Row],[Year]],0),"")</f>
        <v>0</v>
      </c>
    </row>
    <row r="5365" spans="1:5">
      <c r="A5365" s="18">
        <v>6363</v>
      </c>
      <c r="D5365" s="113">
        <f>IF(Table10[[#This Row],[Current Age]]&gt;19,"Men's",IF(E5365&gt;15,"U19",IF(E5365&gt;13,"U15",IF(E5365&gt;11,"U13",IF(E5365&gt;0,"U11",0)))))</f>
        <v>0</v>
      </c>
      <c r="E5365" s="113">
        <f>IFERROR(IF(Table10[[#This Row],[Year]]&gt;0,$E$1-Table10[[#This Row],[Year]],0),"")</f>
        <v>0</v>
      </c>
    </row>
    <row r="5366" spans="1:5">
      <c r="A5366" s="18">
        <v>6364</v>
      </c>
      <c r="D5366" s="113">
        <f>IF(Table10[[#This Row],[Current Age]]&gt;19,"Men's",IF(E5366&gt;15,"U19",IF(E5366&gt;13,"U15",IF(E5366&gt;11,"U13",IF(E5366&gt;0,"U11",0)))))</f>
        <v>0</v>
      </c>
      <c r="E5366" s="113">
        <f>IFERROR(IF(Table10[[#This Row],[Year]]&gt;0,$E$1-Table10[[#This Row],[Year]],0),"")</f>
        <v>0</v>
      </c>
    </row>
    <row r="5367" spans="1:5">
      <c r="A5367" s="18">
        <v>6365</v>
      </c>
      <c r="D5367" s="113">
        <f>IF(Table10[[#This Row],[Current Age]]&gt;19,"Men's",IF(E5367&gt;15,"U19",IF(E5367&gt;13,"U15",IF(E5367&gt;11,"U13",IF(E5367&gt;0,"U11",0)))))</f>
        <v>0</v>
      </c>
      <c r="E5367" s="113">
        <f>IFERROR(IF(Table10[[#This Row],[Year]]&gt;0,$E$1-Table10[[#This Row],[Year]],0),"")</f>
        <v>0</v>
      </c>
    </row>
    <row r="5368" spans="1:5">
      <c r="A5368" s="18">
        <v>6366</v>
      </c>
      <c r="D5368" s="113">
        <f>IF(Table10[[#This Row],[Current Age]]&gt;19,"Men's",IF(E5368&gt;15,"U19",IF(E5368&gt;13,"U15",IF(E5368&gt;11,"U13",IF(E5368&gt;0,"U11",0)))))</f>
        <v>0</v>
      </c>
      <c r="E5368" s="113">
        <f>IFERROR(IF(Table10[[#This Row],[Year]]&gt;0,$E$1-Table10[[#This Row],[Year]],0),"")</f>
        <v>0</v>
      </c>
    </row>
    <row r="5369" spans="1:5">
      <c r="A5369" s="18">
        <v>6367</v>
      </c>
      <c r="D5369" s="113">
        <f>IF(Table10[[#This Row],[Current Age]]&gt;19,"Men's",IF(E5369&gt;15,"U19",IF(E5369&gt;13,"U15",IF(E5369&gt;11,"U13",IF(E5369&gt;0,"U11",0)))))</f>
        <v>0</v>
      </c>
      <c r="E5369" s="113">
        <f>IFERROR(IF(Table10[[#This Row],[Year]]&gt;0,$E$1-Table10[[#This Row],[Year]],0),"")</f>
        <v>0</v>
      </c>
    </row>
    <row r="5370" spans="1:5">
      <c r="A5370" s="18">
        <v>6368</v>
      </c>
      <c r="D5370" s="113">
        <f>IF(Table10[[#This Row],[Current Age]]&gt;19,"Men's",IF(E5370&gt;15,"U19",IF(E5370&gt;13,"U15",IF(E5370&gt;11,"U13",IF(E5370&gt;0,"U11",0)))))</f>
        <v>0</v>
      </c>
      <c r="E5370" s="113">
        <f>IFERROR(IF(Table10[[#This Row],[Year]]&gt;0,$E$1-Table10[[#This Row],[Year]],0),"")</f>
        <v>0</v>
      </c>
    </row>
    <row r="5371" spans="1:5">
      <c r="A5371" s="18">
        <v>6369</v>
      </c>
      <c r="D5371" s="113">
        <f>IF(Table10[[#This Row],[Current Age]]&gt;19,"Men's",IF(E5371&gt;15,"U19",IF(E5371&gt;13,"U15",IF(E5371&gt;11,"U13",IF(E5371&gt;0,"U11",0)))))</f>
        <v>0</v>
      </c>
      <c r="E5371" s="113">
        <f>IFERROR(IF(Table10[[#This Row],[Year]]&gt;0,$E$1-Table10[[#This Row],[Year]],0),"")</f>
        <v>0</v>
      </c>
    </row>
    <row r="5372" spans="1:5">
      <c r="A5372" s="18">
        <v>6370</v>
      </c>
      <c r="D5372" s="113">
        <f>IF(Table10[[#This Row],[Current Age]]&gt;19,"Men's",IF(E5372&gt;15,"U19",IF(E5372&gt;13,"U15",IF(E5372&gt;11,"U13",IF(E5372&gt;0,"U11",0)))))</f>
        <v>0</v>
      </c>
      <c r="E5372" s="113">
        <f>IFERROR(IF(Table10[[#This Row],[Year]]&gt;0,$E$1-Table10[[#This Row],[Year]],0),"")</f>
        <v>0</v>
      </c>
    </row>
    <row r="5373" spans="1:5">
      <c r="A5373" s="18">
        <v>6371</v>
      </c>
      <c r="D5373" s="113">
        <f>IF(Table10[[#This Row],[Current Age]]&gt;19,"Men's",IF(E5373&gt;15,"U19",IF(E5373&gt;13,"U15",IF(E5373&gt;11,"U13",IF(E5373&gt;0,"U11",0)))))</f>
        <v>0</v>
      </c>
      <c r="E5373" s="113">
        <f>IFERROR(IF(Table10[[#This Row],[Year]]&gt;0,$E$1-Table10[[#This Row],[Year]],0),"")</f>
        <v>0</v>
      </c>
    </row>
    <row r="5374" spans="1:5">
      <c r="A5374" s="18">
        <v>6372</v>
      </c>
      <c r="D5374" s="113">
        <f>IF(Table10[[#This Row],[Current Age]]&gt;19,"Men's",IF(E5374&gt;15,"U19",IF(E5374&gt;13,"U15",IF(E5374&gt;11,"U13",IF(E5374&gt;0,"U11",0)))))</f>
        <v>0</v>
      </c>
      <c r="E5374" s="113">
        <f>IFERROR(IF(Table10[[#This Row],[Year]]&gt;0,$E$1-Table10[[#This Row],[Year]],0),"")</f>
        <v>0</v>
      </c>
    </row>
    <row r="5375" spans="1:5">
      <c r="A5375" s="18">
        <v>6373</v>
      </c>
      <c r="D5375" s="113">
        <f>IF(Table10[[#This Row],[Current Age]]&gt;19,"Men's",IF(E5375&gt;15,"U19",IF(E5375&gt;13,"U15",IF(E5375&gt;11,"U13",IF(E5375&gt;0,"U11",0)))))</f>
        <v>0</v>
      </c>
      <c r="E5375" s="113">
        <f>IFERROR(IF(Table10[[#This Row],[Year]]&gt;0,$E$1-Table10[[#This Row],[Year]],0),"")</f>
        <v>0</v>
      </c>
    </row>
    <row r="5376" spans="1:5">
      <c r="A5376" s="18">
        <v>6374</v>
      </c>
      <c r="D5376" s="113">
        <f>IF(Table10[[#This Row],[Current Age]]&gt;19,"Men's",IF(E5376&gt;15,"U19",IF(E5376&gt;13,"U15",IF(E5376&gt;11,"U13",IF(E5376&gt;0,"U11",0)))))</f>
        <v>0</v>
      </c>
      <c r="E5376" s="113">
        <f>IFERROR(IF(Table10[[#This Row],[Year]]&gt;0,$E$1-Table10[[#This Row],[Year]],0),"")</f>
        <v>0</v>
      </c>
    </row>
    <row r="5377" spans="1:5">
      <c r="A5377" s="18">
        <v>6375</v>
      </c>
      <c r="D5377" s="113">
        <f>IF(Table10[[#This Row],[Current Age]]&gt;19,"Men's",IF(E5377&gt;15,"U19",IF(E5377&gt;13,"U15",IF(E5377&gt;11,"U13",IF(E5377&gt;0,"U11",0)))))</f>
        <v>0</v>
      </c>
      <c r="E5377" s="113">
        <f>IFERROR(IF(Table10[[#This Row],[Year]]&gt;0,$E$1-Table10[[#This Row],[Year]],0),"")</f>
        <v>0</v>
      </c>
    </row>
    <row r="5378" spans="1:5">
      <c r="A5378" s="18">
        <v>6376</v>
      </c>
      <c r="D5378" s="113">
        <f>IF(Table10[[#This Row],[Current Age]]&gt;19,"Men's",IF(E5378&gt;15,"U19",IF(E5378&gt;13,"U15",IF(E5378&gt;11,"U13",IF(E5378&gt;0,"U11",0)))))</f>
        <v>0</v>
      </c>
      <c r="E5378" s="113">
        <f>IFERROR(IF(Table10[[#This Row],[Year]]&gt;0,$E$1-Table10[[#This Row],[Year]],0),"")</f>
        <v>0</v>
      </c>
    </row>
    <row r="5379" spans="1:5">
      <c r="A5379" s="18">
        <v>6377</v>
      </c>
      <c r="D5379" s="113">
        <f>IF(Table10[[#This Row],[Current Age]]&gt;19,"Men's",IF(E5379&gt;15,"U19",IF(E5379&gt;13,"U15",IF(E5379&gt;11,"U13",IF(E5379&gt;0,"U11",0)))))</f>
        <v>0</v>
      </c>
      <c r="E5379" s="113">
        <f>IFERROR(IF(Table10[[#This Row],[Year]]&gt;0,$E$1-Table10[[#This Row],[Year]],0),"")</f>
        <v>0</v>
      </c>
    </row>
    <row r="5380" spans="1:5">
      <c r="A5380" s="18">
        <v>6378</v>
      </c>
      <c r="D5380" s="113">
        <f>IF(Table10[[#This Row],[Current Age]]&gt;19,"Men's",IF(E5380&gt;15,"U19",IF(E5380&gt;13,"U15",IF(E5380&gt;11,"U13",IF(E5380&gt;0,"U11",0)))))</f>
        <v>0</v>
      </c>
      <c r="E5380" s="113">
        <f>IFERROR(IF(Table10[[#This Row],[Year]]&gt;0,$E$1-Table10[[#This Row],[Year]],0),"")</f>
        <v>0</v>
      </c>
    </row>
    <row r="5381" spans="1:5">
      <c r="A5381" s="18">
        <v>6379</v>
      </c>
      <c r="D5381" s="113">
        <f>IF(Table10[[#This Row],[Current Age]]&gt;19,"Men's",IF(E5381&gt;15,"U19",IF(E5381&gt;13,"U15",IF(E5381&gt;11,"U13",IF(E5381&gt;0,"U11",0)))))</f>
        <v>0</v>
      </c>
      <c r="E5381" s="113">
        <f>IFERROR(IF(Table10[[#This Row],[Year]]&gt;0,$E$1-Table10[[#This Row],[Year]],0),"")</f>
        <v>0</v>
      </c>
    </row>
    <row r="5382" spans="1:5">
      <c r="A5382" s="18">
        <v>6380</v>
      </c>
      <c r="D5382" s="113">
        <f>IF(Table10[[#This Row],[Current Age]]&gt;19,"Men's",IF(E5382&gt;15,"U19",IF(E5382&gt;13,"U15",IF(E5382&gt;11,"U13",IF(E5382&gt;0,"U11",0)))))</f>
        <v>0</v>
      </c>
      <c r="E5382" s="113">
        <f>IFERROR(IF(Table10[[#This Row],[Year]]&gt;0,$E$1-Table10[[#This Row],[Year]],0),"")</f>
        <v>0</v>
      </c>
    </row>
    <row r="5383" spans="1:5">
      <c r="A5383" s="18">
        <v>6381</v>
      </c>
      <c r="D5383" s="113">
        <f>IF(Table10[[#This Row],[Current Age]]&gt;19,"Men's",IF(E5383&gt;15,"U19",IF(E5383&gt;13,"U15",IF(E5383&gt;11,"U13",IF(E5383&gt;0,"U11",0)))))</f>
        <v>0</v>
      </c>
      <c r="E5383" s="113">
        <f>IFERROR(IF(Table10[[#This Row],[Year]]&gt;0,$E$1-Table10[[#This Row],[Year]],0),"")</f>
        <v>0</v>
      </c>
    </row>
    <row r="5384" spans="1:5">
      <c r="A5384" s="18">
        <v>6382</v>
      </c>
      <c r="D5384" s="113">
        <f>IF(Table10[[#This Row],[Current Age]]&gt;19,"Men's",IF(E5384&gt;15,"U19",IF(E5384&gt;13,"U15",IF(E5384&gt;11,"U13",IF(E5384&gt;0,"U11",0)))))</f>
        <v>0</v>
      </c>
      <c r="E5384" s="113">
        <f>IFERROR(IF(Table10[[#This Row],[Year]]&gt;0,$E$1-Table10[[#This Row],[Year]],0),"")</f>
        <v>0</v>
      </c>
    </row>
    <row r="5385" spans="1:5">
      <c r="A5385" s="18">
        <v>6383</v>
      </c>
      <c r="D5385" s="113">
        <f>IF(Table10[[#This Row],[Current Age]]&gt;19,"Men's",IF(E5385&gt;15,"U19",IF(E5385&gt;13,"U15",IF(E5385&gt;11,"U13",IF(E5385&gt;0,"U11",0)))))</f>
        <v>0</v>
      </c>
      <c r="E5385" s="113">
        <f>IFERROR(IF(Table10[[#This Row],[Year]]&gt;0,$E$1-Table10[[#This Row],[Year]],0),"")</f>
        <v>0</v>
      </c>
    </row>
    <row r="5386" spans="1:5">
      <c r="A5386" s="18">
        <v>6384</v>
      </c>
      <c r="D5386" s="113">
        <f>IF(Table10[[#This Row],[Current Age]]&gt;19,"Men's",IF(E5386&gt;15,"U19",IF(E5386&gt;13,"U15",IF(E5386&gt;11,"U13",IF(E5386&gt;0,"U11",0)))))</f>
        <v>0</v>
      </c>
      <c r="E5386" s="113">
        <f>IFERROR(IF(Table10[[#This Row],[Year]]&gt;0,$E$1-Table10[[#This Row],[Year]],0),"")</f>
        <v>0</v>
      </c>
    </row>
    <row r="5387" spans="1:5">
      <c r="A5387" s="18">
        <v>6385</v>
      </c>
      <c r="D5387" s="113">
        <f>IF(Table10[[#This Row],[Current Age]]&gt;19,"Men's",IF(E5387&gt;15,"U19",IF(E5387&gt;13,"U15",IF(E5387&gt;11,"U13",IF(E5387&gt;0,"U11",0)))))</f>
        <v>0</v>
      </c>
      <c r="E5387" s="113">
        <f>IFERROR(IF(Table10[[#This Row],[Year]]&gt;0,$E$1-Table10[[#This Row],[Year]],0),"")</f>
        <v>0</v>
      </c>
    </row>
    <row r="5388" spans="1:5">
      <c r="A5388" s="18">
        <v>6386</v>
      </c>
      <c r="D5388" s="113">
        <f>IF(Table10[[#This Row],[Current Age]]&gt;19,"Men's",IF(E5388&gt;15,"U19",IF(E5388&gt;13,"U15",IF(E5388&gt;11,"U13",IF(E5388&gt;0,"U11",0)))))</f>
        <v>0</v>
      </c>
      <c r="E5388" s="113">
        <f>IFERROR(IF(Table10[[#This Row],[Year]]&gt;0,$E$1-Table10[[#This Row],[Year]],0),"")</f>
        <v>0</v>
      </c>
    </row>
    <row r="5389" spans="1:5">
      <c r="A5389" s="18">
        <v>6387</v>
      </c>
      <c r="D5389" s="113">
        <f>IF(Table10[[#This Row],[Current Age]]&gt;19,"Men's",IF(E5389&gt;15,"U19",IF(E5389&gt;13,"U15",IF(E5389&gt;11,"U13",IF(E5389&gt;0,"U11",0)))))</f>
        <v>0</v>
      </c>
      <c r="E5389" s="113">
        <f>IFERROR(IF(Table10[[#This Row],[Year]]&gt;0,$E$1-Table10[[#This Row],[Year]],0),"")</f>
        <v>0</v>
      </c>
    </row>
    <row r="5390" spans="1:5">
      <c r="A5390" s="18">
        <v>6388</v>
      </c>
      <c r="D5390" s="113">
        <f>IF(Table10[[#This Row],[Current Age]]&gt;19,"Men's",IF(E5390&gt;15,"U19",IF(E5390&gt;13,"U15",IF(E5390&gt;11,"U13",IF(E5390&gt;0,"U11",0)))))</f>
        <v>0</v>
      </c>
      <c r="E5390" s="113">
        <f>IFERROR(IF(Table10[[#This Row],[Year]]&gt;0,$E$1-Table10[[#This Row],[Year]],0),"")</f>
        <v>0</v>
      </c>
    </row>
    <row r="5391" spans="1:5">
      <c r="A5391" s="18">
        <v>6389</v>
      </c>
      <c r="D5391" s="113">
        <f>IF(Table10[[#This Row],[Current Age]]&gt;19,"Men's",IF(E5391&gt;15,"U19",IF(E5391&gt;13,"U15",IF(E5391&gt;11,"U13",IF(E5391&gt;0,"U11",0)))))</f>
        <v>0</v>
      </c>
      <c r="E5391" s="113">
        <f>IFERROR(IF(Table10[[#This Row],[Year]]&gt;0,$E$1-Table10[[#This Row],[Year]],0),"")</f>
        <v>0</v>
      </c>
    </row>
    <row r="5392" spans="1:5">
      <c r="A5392" s="18">
        <v>6390</v>
      </c>
      <c r="D5392" s="113">
        <f>IF(Table10[[#This Row],[Current Age]]&gt;19,"Men's",IF(E5392&gt;15,"U19",IF(E5392&gt;13,"U15",IF(E5392&gt;11,"U13",IF(E5392&gt;0,"U11",0)))))</f>
        <v>0</v>
      </c>
      <c r="E5392" s="113">
        <f>IFERROR(IF(Table10[[#This Row],[Year]]&gt;0,$E$1-Table10[[#This Row],[Year]],0),"")</f>
        <v>0</v>
      </c>
    </row>
    <row r="5393" spans="1:5">
      <c r="A5393" s="18">
        <v>6391</v>
      </c>
      <c r="D5393" s="113">
        <f>IF(Table10[[#This Row],[Current Age]]&gt;19,"Men's",IF(E5393&gt;15,"U19",IF(E5393&gt;13,"U15",IF(E5393&gt;11,"U13",IF(E5393&gt;0,"U11",0)))))</f>
        <v>0</v>
      </c>
      <c r="E5393" s="113">
        <f>IFERROR(IF(Table10[[#This Row],[Year]]&gt;0,$E$1-Table10[[#This Row],[Year]],0),"")</f>
        <v>0</v>
      </c>
    </row>
    <row r="5394" spans="1:5">
      <c r="A5394" s="18">
        <v>6392</v>
      </c>
      <c r="D5394" s="113">
        <f>IF(Table10[[#This Row],[Current Age]]&gt;19,"Men's",IF(E5394&gt;15,"U19",IF(E5394&gt;13,"U15",IF(E5394&gt;11,"U13",IF(E5394&gt;0,"U11",0)))))</f>
        <v>0</v>
      </c>
      <c r="E5394" s="113">
        <f>IFERROR(IF(Table10[[#This Row],[Year]]&gt;0,$E$1-Table10[[#This Row],[Year]],0),"")</f>
        <v>0</v>
      </c>
    </row>
    <row r="5395" spans="1:5">
      <c r="A5395" s="18">
        <v>6393</v>
      </c>
      <c r="D5395" s="113">
        <f>IF(Table10[[#This Row],[Current Age]]&gt;19,"Men's",IF(E5395&gt;15,"U19",IF(E5395&gt;13,"U15",IF(E5395&gt;11,"U13",IF(E5395&gt;0,"U11",0)))))</f>
        <v>0</v>
      </c>
      <c r="E5395" s="113">
        <f>IFERROR(IF(Table10[[#This Row],[Year]]&gt;0,$E$1-Table10[[#This Row],[Year]],0),"")</f>
        <v>0</v>
      </c>
    </row>
    <row r="5396" spans="1:5">
      <c r="A5396" s="18">
        <v>6394</v>
      </c>
      <c r="D5396" s="113">
        <f>IF(Table10[[#This Row],[Current Age]]&gt;19,"Men's",IF(E5396&gt;15,"U19",IF(E5396&gt;13,"U15",IF(E5396&gt;11,"U13",IF(E5396&gt;0,"U11",0)))))</f>
        <v>0</v>
      </c>
      <c r="E5396" s="113">
        <f>IFERROR(IF(Table10[[#This Row],[Year]]&gt;0,$E$1-Table10[[#This Row],[Year]],0),"")</f>
        <v>0</v>
      </c>
    </row>
    <row r="5397" spans="1:5">
      <c r="A5397" s="18">
        <v>6395</v>
      </c>
      <c r="D5397" s="113">
        <f>IF(Table10[[#This Row],[Current Age]]&gt;19,"Men's",IF(E5397&gt;15,"U19",IF(E5397&gt;13,"U15",IF(E5397&gt;11,"U13",IF(E5397&gt;0,"U11",0)))))</f>
        <v>0</v>
      </c>
      <c r="E5397" s="113">
        <f>IFERROR(IF(Table10[[#This Row],[Year]]&gt;0,$E$1-Table10[[#This Row],[Year]],0),"")</f>
        <v>0</v>
      </c>
    </row>
    <row r="5398" spans="1:5">
      <c r="A5398" s="18">
        <v>6396</v>
      </c>
      <c r="D5398" s="113">
        <f>IF(Table10[[#This Row],[Current Age]]&gt;19,"Men's",IF(E5398&gt;15,"U19",IF(E5398&gt;13,"U15",IF(E5398&gt;11,"U13",IF(E5398&gt;0,"U11",0)))))</f>
        <v>0</v>
      </c>
      <c r="E5398" s="113">
        <f>IFERROR(IF(Table10[[#This Row],[Year]]&gt;0,$E$1-Table10[[#This Row],[Year]],0),"")</f>
        <v>0</v>
      </c>
    </row>
    <row r="5399" spans="1:5">
      <c r="A5399" s="18">
        <v>6397</v>
      </c>
      <c r="D5399" s="113">
        <f>IF(Table10[[#This Row],[Current Age]]&gt;19,"Men's",IF(E5399&gt;15,"U19",IF(E5399&gt;13,"U15",IF(E5399&gt;11,"U13",IF(E5399&gt;0,"U11",0)))))</f>
        <v>0</v>
      </c>
      <c r="E5399" s="113">
        <f>IFERROR(IF(Table10[[#This Row],[Year]]&gt;0,$E$1-Table10[[#This Row],[Year]],0),"")</f>
        <v>0</v>
      </c>
    </row>
    <row r="5400" spans="1:5">
      <c r="A5400" s="18">
        <v>6398</v>
      </c>
      <c r="D5400" s="113">
        <f>IF(Table10[[#This Row],[Current Age]]&gt;19,"Men's",IF(E5400&gt;15,"U19",IF(E5400&gt;13,"U15",IF(E5400&gt;11,"U13",IF(E5400&gt;0,"U11",0)))))</f>
        <v>0</v>
      </c>
      <c r="E5400" s="113">
        <f>IFERROR(IF(Table10[[#This Row],[Year]]&gt;0,$E$1-Table10[[#This Row],[Year]],0),"")</f>
        <v>0</v>
      </c>
    </row>
    <row r="5401" spans="1:5">
      <c r="A5401" s="18">
        <v>6399</v>
      </c>
      <c r="D5401" s="113">
        <f>IF(Table10[[#This Row],[Current Age]]&gt;19,"Men's",IF(E5401&gt;15,"U19",IF(E5401&gt;13,"U15",IF(E5401&gt;11,"U13",IF(E5401&gt;0,"U11",0)))))</f>
        <v>0</v>
      </c>
      <c r="E5401" s="113">
        <f>IFERROR(IF(Table10[[#This Row],[Year]]&gt;0,$E$1-Table10[[#This Row],[Year]],0),"")</f>
        <v>0</v>
      </c>
    </row>
    <row r="5402" spans="1:5">
      <c r="A5402" s="18">
        <v>6400</v>
      </c>
      <c r="D5402" s="113">
        <f>IF(Table10[[#This Row],[Current Age]]&gt;19,"Men's",IF(E5402&gt;15,"U19",IF(E5402&gt;13,"U15",IF(E5402&gt;11,"U13",IF(E5402&gt;0,"U11",0)))))</f>
        <v>0</v>
      </c>
      <c r="E5402" s="113">
        <f>IFERROR(IF(Table10[[#This Row],[Year]]&gt;0,$E$1-Table10[[#This Row],[Year]],0),"")</f>
        <v>0</v>
      </c>
    </row>
    <row r="5403" spans="1:5">
      <c r="A5403" s="18">
        <v>6401</v>
      </c>
      <c r="D5403" s="113">
        <f>IF(Table10[[#This Row],[Current Age]]&gt;19,"Men's",IF(E5403&gt;15,"U19",IF(E5403&gt;13,"U15",IF(E5403&gt;11,"U13",IF(E5403&gt;0,"U11",0)))))</f>
        <v>0</v>
      </c>
      <c r="E5403" s="113">
        <f>IFERROR(IF(Table10[[#This Row],[Year]]&gt;0,$E$1-Table10[[#This Row],[Year]],0),"")</f>
        <v>0</v>
      </c>
    </row>
    <row r="5404" spans="1:5">
      <c r="A5404" s="18">
        <v>6402</v>
      </c>
      <c r="D5404" s="113">
        <f>IF(Table10[[#This Row],[Current Age]]&gt;19,"Men's",IF(E5404&gt;15,"U19",IF(E5404&gt;13,"U15",IF(E5404&gt;11,"U13",IF(E5404&gt;0,"U11",0)))))</f>
        <v>0</v>
      </c>
      <c r="E5404" s="113">
        <f>IFERROR(IF(Table10[[#This Row],[Year]]&gt;0,$E$1-Table10[[#This Row],[Year]],0),"")</f>
        <v>0</v>
      </c>
    </row>
    <row r="5405" spans="1:5">
      <c r="A5405" s="18">
        <v>6403</v>
      </c>
      <c r="D5405" s="113">
        <f>IF(Table10[[#This Row],[Current Age]]&gt;19,"Men's",IF(E5405&gt;15,"U19",IF(E5405&gt;13,"U15",IF(E5405&gt;11,"U13",IF(E5405&gt;0,"U11",0)))))</f>
        <v>0</v>
      </c>
      <c r="E5405" s="113">
        <f>IFERROR(IF(Table10[[#This Row],[Year]]&gt;0,$E$1-Table10[[#This Row],[Year]],0),"")</f>
        <v>0</v>
      </c>
    </row>
    <row r="5406" spans="1:5">
      <c r="A5406" s="18">
        <v>6404</v>
      </c>
      <c r="D5406" s="113">
        <f>IF(Table10[[#This Row],[Current Age]]&gt;19,"Men's",IF(E5406&gt;15,"U19",IF(E5406&gt;13,"U15",IF(E5406&gt;11,"U13",IF(E5406&gt;0,"U11",0)))))</f>
        <v>0</v>
      </c>
      <c r="E5406" s="113">
        <f>IFERROR(IF(Table10[[#This Row],[Year]]&gt;0,$E$1-Table10[[#This Row],[Year]],0),"")</f>
        <v>0</v>
      </c>
    </row>
    <row r="5407" spans="1:5">
      <c r="A5407" s="18">
        <v>6405</v>
      </c>
      <c r="D5407" s="113">
        <f>IF(Table10[[#This Row],[Current Age]]&gt;19,"Men's",IF(E5407&gt;15,"U19",IF(E5407&gt;13,"U15",IF(E5407&gt;11,"U13",IF(E5407&gt;0,"U11",0)))))</f>
        <v>0</v>
      </c>
      <c r="E5407" s="113">
        <f>IFERROR(IF(Table10[[#This Row],[Year]]&gt;0,$E$1-Table10[[#This Row],[Year]],0),"")</f>
        <v>0</v>
      </c>
    </row>
    <row r="5408" spans="1:5">
      <c r="A5408" s="18">
        <v>6406</v>
      </c>
      <c r="D5408" s="113">
        <f>IF(Table10[[#This Row],[Current Age]]&gt;19,"Men's",IF(E5408&gt;15,"U19",IF(E5408&gt;13,"U15",IF(E5408&gt;11,"U13",IF(E5408&gt;0,"U11",0)))))</f>
        <v>0</v>
      </c>
      <c r="E5408" s="113">
        <f>IFERROR(IF(Table10[[#This Row],[Year]]&gt;0,$E$1-Table10[[#This Row],[Year]],0),"")</f>
        <v>0</v>
      </c>
    </row>
    <row r="5409" spans="1:5">
      <c r="A5409" s="18">
        <v>6407</v>
      </c>
      <c r="D5409" s="113">
        <f>IF(Table10[[#This Row],[Current Age]]&gt;19,"Men's",IF(E5409&gt;15,"U19",IF(E5409&gt;13,"U15",IF(E5409&gt;11,"U13",IF(E5409&gt;0,"U11",0)))))</f>
        <v>0</v>
      </c>
      <c r="E5409" s="113">
        <f>IFERROR(IF(Table10[[#This Row],[Year]]&gt;0,$E$1-Table10[[#This Row],[Year]],0),"")</f>
        <v>0</v>
      </c>
    </row>
    <row r="5410" spans="1:5">
      <c r="A5410" s="18">
        <v>6408</v>
      </c>
      <c r="D5410" s="113">
        <f>IF(Table10[[#This Row],[Current Age]]&gt;19,"Men's",IF(E5410&gt;15,"U19",IF(E5410&gt;13,"U15",IF(E5410&gt;11,"U13",IF(E5410&gt;0,"U11",0)))))</f>
        <v>0</v>
      </c>
      <c r="E5410" s="113">
        <f>IFERROR(IF(Table10[[#This Row],[Year]]&gt;0,$E$1-Table10[[#This Row],[Year]],0),"")</f>
        <v>0</v>
      </c>
    </row>
    <row r="5411" spans="1:5">
      <c r="A5411" s="18">
        <v>6409</v>
      </c>
      <c r="D5411" s="113">
        <f>IF(Table10[[#This Row],[Current Age]]&gt;19,"Men's",IF(E5411&gt;15,"U19",IF(E5411&gt;13,"U15",IF(E5411&gt;11,"U13",IF(E5411&gt;0,"U11",0)))))</f>
        <v>0</v>
      </c>
      <c r="E5411" s="113">
        <f>IFERROR(IF(Table10[[#This Row],[Year]]&gt;0,$E$1-Table10[[#This Row],[Year]],0),"")</f>
        <v>0</v>
      </c>
    </row>
    <row r="5412" spans="1:5">
      <c r="A5412" s="18">
        <v>6410</v>
      </c>
      <c r="D5412" s="113">
        <f>IF(Table10[[#This Row],[Current Age]]&gt;19,"Men's",IF(E5412&gt;15,"U19",IF(E5412&gt;13,"U15",IF(E5412&gt;11,"U13",IF(E5412&gt;0,"U11",0)))))</f>
        <v>0</v>
      </c>
      <c r="E5412" s="113">
        <f>IFERROR(IF(Table10[[#This Row],[Year]]&gt;0,$E$1-Table10[[#This Row],[Year]],0),"")</f>
        <v>0</v>
      </c>
    </row>
    <row r="5413" spans="1:5">
      <c r="A5413" s="18">
        <v>6411</v>
      </c>
      <c r="D5413" s="113">
        <f>IF(Table10[[#This Row],[Current Age]]&gt;19,"Men's",IF(E5413&gt;15,"U19",IF(E5413&gt;13,"U15",IF(E5413&gt;11,"U13",IF(E5413&gt;0,"U11",0)))))</f>
        <v>0</v>
      </c>
      <c r="E5413" s="113">
        <f>IFERROR(IF(Table10[[#This Row],[Year]]&gt;0,$E$1-Table10[[#This Row],[Year]],0),"")</f>
        <v>0</v>
      </c>
    </row>
    <row r="5414" spans="1:5">
      <c r="A5414" s="18">
        <v>6412</v>
      </c>
      <c r="D5414" s="113">
        <f>IF(Table10[[#This Row],[Current Age]]&gt;19,"Men's",IF(E5414&gt;15,"U19",IF(E5414&gt;13,"U15",IF(E5414&gt;11,"U13",IF(E5414&gt;0,"U11",0)))))</f>
        <v>0</v>
      </c>
      <c r="E5414" s="113">
        <f>IFERROR(IF(Table10[[#This Row],[Year]]&gt;0,$E$1-Table10[[#This Row],[Year]],0),"")</f>
        <v>0</v>
      </c>
    </row>
    <row r="5415" spans="1:5">
      <c r="A5415" s="18">
        <v>6413</v>
      </c>
      <c r="D5415" s="113">
        <f>IF(Table10[[#This Row],[Current Age]]&gt;19,"Men's",IF(E5415&gt;15,"U19",IF(E5415&gt;13,"U15",IF(E5415&gt;11,"U13",IF(E5415&gt;0,"U11",0)))))</f>
        <v>0</v>
      </c>
      <c r="E5415" s="113">
        <f>IFERROR(IF(Table10[[#This Row],[Year]]&gt;0,$E$1-Table10[[#This Row],[Year]],0),"")</f>
        <v>0</v>
      </c>
    </row>
    <row r="5416" spans="1:5">
      <c r="A5416" s="18">
        <v>6414</v>
      </c>
      <c r="D5416" s="113">
        <f>IF(Table10[[#This Row],[Current Age]]&gt;19,"Men's",IF(E5416&gt;15,"U19",IF(E5416&gt;13,"U15",IF(E5416&gt;11,"U13",IF(E5416&gt;0,"U11",0)))))</f>
        <v>0</v>
      </c>
      <c r="E5416" s="113">
        <f>IFERROR(IF(Table10[[#This Row],[Year]]&gt;0,$E$1-Table10[[#This Row],[Year]],0),"")</f>
        <v>0</v>
      </c>
    </row>
    <row r="5417" spans="1:5">
      <c r="A5417" s="18">
        <v>6415</v>
      </c>
      <c r="D5417" s="113">
        <f>IF(Table10[[#This Row],[Current Age]]&gt;19,"Men's",IF(E5417&gt;15,"U19",IF(E5417&gt;13,"U15",IF(E5417&gt;11,"U13",IF(E5417&gt;0,"U11",0)))))</f>
        <v>0</v>
      </c>
      <c r="E5417" s="113">
        <f>IFERROR(IF(Table10[[#This Row],[Year]]&gt;0,$E$1-Table10[[#This Row],[Year]],0),"")</f>
        <v>0</v>
      </c>
    </row>
    <row r="5418" spans="1:5">
      <c r="A5418" s="18">
        <v>6416</v>
      </c>
      <c r="D5418" s="113">
        <f>IF(Table10[[#This Row],[Current Age]]&gt;19,"Men's",IF(E5418&gt;15,"U19",IF(E5418&gt;13,"U15",IF(E5418&gt;11,"U13",IF(E5418&gt;0,"U11",0)))))</f>
        <v>0</v>
      </c>
      <c r="E5418" s="113">
        <f>IFERROR(IF(Table10[[#This Row],[Year]]&gt;0,$E$1-Table10[[#This Row],[Year]],0),"")</f>
        <v>0</v>
      </c>
    </row>
    <row r="5419" spans="1:5">
      <c r="A5419" s="18">
        <v>6417</v>
      </c>
      <c r="D5419" s="113">
        <f>IF(Table10[[#This Row],[Current Age]]&gt;19,"Men's",IF(E5419&gt;15,"U19",IF(E5419&gt;13,"U15",IF(E5419&gt;11,"U13",IF(E5419&gt;0,"U11",0)))))</f>
        <v>0</v>
      </c>
      <c r="E5419" s="113">
        <f>IFERROR(IF(Table10[[#This Row],[Year]]&gt;0,$E$1-Table10[[#This Row],[Year]],0),"")</f>
        <v>0</v>
      </c>
    </row>
    <row r="5420" spans="1:5">
      <c r="A5420" s="18">
        <v>6418</v>
      </c>
      <c r="D5420" s="113">
        <f>IF(Table10[[#This Row],[Current Age]]&gt;19,"Men's",IF(E5420&gt;15,"U19",IF(E5420&gt;13,"U15",IF(E5420&gt;11,"U13",IF(E5420&gt;0,"U11",0)))))</f>
        <v>0</v>
      </c>
      <c r="E5420" s="113">
        <f>IFERROR(IF(Table10[[#This Row],[Year]]&gt;0,$E$1-Table10[[#This Row],[Year]],0),"")</f>
        <v>0</v>
      </c>
    </row>
    <row r="5421" spans="1:5">
      <c r="A5421" s="18">
        <v>6419</v>
      </c>
      <c r="D5421" s="113">
        <f>IF(Table10[[#This Row],[Current Age]]&gt;19,"Men's",IF(E5421&gt;15,"U19",IF(E5421&gt;13,"U15",IF(E5421&gt;11,"U13",IF(E5421&gt;0,"U11",0)))))</f>
        <v>0</v>
      </c>
      <c r="E5421" s="113">
        <f>IFERROR(IF(Table10[[#This Row],[Year]]&gt;0,$E$1-Table10[[#This Row],[Year]],0),"")</f>
        <v>0</v>
      </c>
    </row>
    <row r="5422" spans="1:5">
      <c r="A5422" s="18">
        <v>6420</v>
      </c>
      <c r="D5422" s="113">
        <f>IF(Table10[[#This Row],[Current Age]]&gt;19,"Men's",IF(E5422&gt;15,"U19",IF(E5422&gt;13,"U15",IF(E5422&gt;11,"U13",IF(E5422&gt;0,"U11",0)))))</f>
        <v>0</v>
      </c>
      <c r="E5422" s="113">
        <f>IFERROR(IF(Table10[[#This Row],[Year]]&gt;0,$E$1-Table10[[#This Row],[Year]],0),"")</f>
        <v>0</v>
      </c>
    </row>
    <row r="5423" spans="1:5">
      <c r="A5423" s="18">
        <v>6421</v>
      </c>
      <c r="D5423" s="113">
        <f>IF(Table10[[#This Row],[Current Age]]&gt;19,"Men's",IF(E5423&gt;15,"U19",IF(E5423&gt;13,"U15",IF(E5423&gt;11,"U13",IF(E5423&gt;0,"U11",0)))))</f>
        <v>0</v>
      </c>
      <c r="E5423" s="113">
        <f>IFERROR(IF(Table10[[#This Row],[Year]]&gt;0,$E$1-Table10[[#This Row],[Year]],0),"")</f>
        <v>0</v>
      </c>
    </row>
    <row r="5424" spans="1:5">
      <c r="A5424" s="18">
        <v>6422</v>
      </c>
      <c r="D5424" s="113">
        <f>IF(Table10[[#This Row],[Current Age]]&gt;19,"Men's",IF(E5424&gt;15,"U19",IF(E5424&gt;13,"U15",IF(E5424&gt;11,"U13",IF(E5424&gt;0,"U11",0)))))</f>
        <v>0</v>
      </c>
      <c r="E5424" s="113">
        <f>IFERROR(IF(Table10[[#This Row],[Year]]&gt;0,$E$1-Table10[[#This Row],[Year]],0),"")</f>
        <v>0</v>
      </c>
    </row>
    <row r="5425" spans="1:5">
      <c r="A5425" s="18">
        <v>6423</v>
      </c>
      <c r="D5425" s="113">
        <f>IF(Table10[[#This Row],[Current Age]]&gt;19,"Men's",IF(E5425&gt;15,"U19",IF(E5425&gt;13,"U15",IF(E5425&gt;11,"U13",IF(E5425&gt;0,"U11",0)))))</f>
        <v>0</v>
      </c>
      <c r="E5425" s="113">
        <f>IFERROR(IF(Table10[[#This Row],[Year]]&gt;0,$E$1-Table10[[#This Row],[Year]],0),"")</f>
        <v>0</v>
      </c>
    </row>
    <row r="5426" spans="1:5">
      <c r="A5426" s="18">
        <v>6424</v>
      </c>
      <c r="D5426" s="113">
        <f>IF(Table10[[#This Row],[Current Age]]&gt;19,"Men's",IF(E5426&gt;15,"U19",IF(E5426&gt;13,"U15",IF(E5426&gt;11,"U13",IF(E5426&gt;0,"U11",0)))))</f>
        <v>0</v>
      </c>
      <c r="E5426" s="113">
        <f>IFERROR(IF(Table10[[#This Row],[Year]]&gt;0,$E$1-Table10[[#This Row],[Year]],0),"")</f>
        <v>0</v>
      </c>
    </row>
    <row r="5427" spans="1:5">
      <c r="A5427" s="18">
        <v>6425</v>
      </c>
      <c r="D5427" s="113">
        <f>IF(Table10[[#This Row],[Current Age]]&gt;19,"Men's",IF(E5427&gt;15,"U19",IF(E5427&gt;13,"U15",IF(E5427&gt;11,"U13",IF(E5427&gt;0,"U11",0)))))</f>
        <v>0</v>
      </c>
      <c r="E5427" s="113">
        <f>IFERROR(IF(Table10[[#This Row],[Year]]&gt;0,$E$1-Table10[[#This Row],[Year]],0),"")</f>
        <v>0</v>
      </c>
    </row>
    <row r="5428" spans="1:5">
      <c r="A5428" s="18">
        <v>6426</v>
      </c>
      <c r="D5428" s="113">
        <f>IF(Table10[[#This Row],[Current Age]]&gt;19,"Men's",IF(E5428&gt;15,"U19",IF(E5428&gt;13,"U15",IF(E5428&gt;11,"U13",IF(E5428&gt;0,"U11",0)))))</f>
        <v>0</v>
      </c>
      <c r="E5428" s="113">
        <f>IFERROR(IF(Table10[[#This Row],[Year]]&gt;0,$E$1-Table10[[#This Row],[Year]],0),"")</f>
        <v>0</v>
      </c>
    </row>
    <row r="5429" spans="1:5">
      <c r="A5429" s="18">
        <v>6427</v>
      </c>
      <c r="D5429" s="113">
        <f>IF(Table10[[#This Row],[Current Age]]&gt;19,"Men's",IF(E5429&gt;15,"U19",IF(E5429&gt;13,"U15",IF(E5429&gt;11,"U13",IF(E5429&gt;0,"U11",0)))))</f>
        <v>0</v>
      </c>
      <c r="E5429" s="113">
        <f>IFERROR(IF(Table10[[#This Row],[Year]]&gt;0,$E$1-Table10[[#This Row],[Year]],0),"")</f>
        <v>0</v>
      </c>
    </row>
    <row r="5430" spans="1:5">
      <c r="A5430" s="18">
        <v>6428</v>
      </c>
      <c r="D5430" s="113">
        <f>IF(Table10[[#This Row],[Current Age]]&gt;19,"Men's",IF(E5430&gt;15,"U19",IF(E5430&gt;13,"U15",IF(E5430&gt;11,"U13",IF(E5430&gt;0,"U11",0)))))</f>
        <v>0</v>
      </c>
      <c r="E5430" s="113">
        <f>IFERROR(IF(Table10[[#This Row],[Year]]&gt;0,$E$1-Table10[[#This Row],[Year]],0),"")</f>
        <v>0</v>
      </c>
    </row>
    <row r="5431" spans="1:5">
      <c r="A5431" s="18">
        <v>6429</v>
      </c>
      <c r="D5431" s="113">
        <f>IF(Table10[[#This Row],[Current Age]]&gt;19,"Men's",IF(E5431&gt;15,"U19",IF(E5431&gt;13,"U15",IF(E5431&gt;11,"U13",IF(E5431&gt;0,"U11",0)))))</f>
        <v>0</v>
      </c>
      <c r="E5431" s="113">
        <f>IFERROR(IF(Table10[[#This Row],[Year]]&gt;0,$E$1-Table10[[#This Row],[Year]],0),"")</f>
        <v>0</v>
      </c>
    </row>
    <row r="5432" spans="1:5">
      <c r="A5432" s="18">
        <v>6430</v>
      </c>
      <c r="D5432" s="113">
        <f>IF(Table10[[#This Row],[Current Age]]&gt;19,"Men's",IF(E5432&gt;15,"U19",IF(E5432&gt;13,"U15",IF(E5432&gt;11,"U13",IF(E5432&gt;0,"U11",0)))))</f>
        <v>0</v>
      </c>
      <c r="E5432" s="113">
        <f>IFERROR(IF(Table10[[#This Row],[Year]]&gt;0,$E$1-Table10[[#This Row],[Year]],0),"")</f>
        <v>0</v>
      </c>
    </row>
    <row r="5433" spans="1:5">
      <c r="A5433" s="18">
        <v>6431</v>
      </c>
      <c r="D5433" s="113">
        <f>IF(Table10[[#This Row],[Current Age]]&gt;19,"Men's",IF(E5433&gt;15,"U19",IF(E5433&gt;13,"U15",IF(E5433&gt;11,"U13",IF(E5433&gt;0,"U11",0)))))</f>
        <v>0</v>
      </c>
      <c r="E5433" s="113">
        <f>IFERROR(IF(Table10[[#This Row],[Year]]&gt;0,$E$1-Table10[[#This Row],[Year]],0),"")</f>
        <v>0</v>
      </c>
    </row>
    <row r="5434" spans="1:5">
      <c r="A5434" s="18">
        <v>6432</v>
      </c>
      <c r="D5434" s="113">
        <f>IF(Table10[[#This Row],[Current Age]]&gt;19,"Men's",IF(E5434&gt;15,"U19",IF(E5434&gt;13,"U15",IF(E5434&gt;11,"U13",IF(E5434&gt;0,"U11",0)))))</f>
        <v>0</v>
      </c>
      <c r="E5434" s="113">
        <f>IFERROR(IF(Table10[[#This Row],[Year]]&gt;0,$E$1-Table10[[#This Row],[Year]],0),"")</f>
        <v>0</v>
      </c>
    </row>
    <row r="5435" spans="1:5">
      <c r="A5435" s="18">
        <v>6433</v>
      </c>
      <c r="D5435" s="113">
        <f>IF(Table10[[#This Row],[Current Age]]&gt;19,"Men's",IF(E5435&gt;15,"U19",IF(E5435&gt;13,"U15",IF(E5435&gt;11,"U13",IF(E5435&gt;0,"U11",0)))))</f>
        <v>0</v>
      </c>
      <c r="E5435" s="113">
        <f>IFERROR(IF(Table10[[#This Row],[Year]]&gt;0,$E$1-Table10[[#This Row],[Year]],0),"")</f>
        <v>0</v>
      </c>
    </row>
    <row r="5436" spans="1:5">
      <c r="A5436" s="18">
        <v>6434</v>
      </c>
      <c r="D5436" s="113">
        <f>IF(Table10[[#This Row],[Current Age]]&gt;19,"Men's",IF(E5436&gt;15,"U19",IF(E5436&gt;13,"U15",IF(E5436&gt;11,"U13",IF(E5436&gt;0,"U11",0)))))</f>
        <v>0</v>
      </c>
      <c r="E5436" s="113">
        <f>IFERROR(IF(Table10[[#This Row],[Year]]&gt;0,$E$1-Table10[[#This Row],[Year]],0),"")</f>
        <v>0</v>
      </c>
    </row>
    <row r="5437" spans="1:5">
      <c r="A5437" s="18">
        <v>6435</v>
      </c>
      <c r="D5437" s="113">
        <f>IF(Table10[[#This Row],[Current Age]]&gt;19,"Men's",IF(E5437&gt;15,"U19",IF(E5437&gt;13,"U15",IF(E5437&gt;11,"U13",IF(E5437&gt;0,"U11",0)))))</f>
        <v>0</v>
      </c>
      <c r="E5437" s="113">
        <f>IFERROR(IF(Table10[[#This Row],[Year]]&gt;0,$E$1-Table10[[#This Row],[Year]],0),"")</f>
        <v>0</v>
      </c>
    </row>
    <row r="5438" spans="1:5">
      <c r="A5438" s="18">
        <v>6436</v>
      </c>
      <c r="D5438" s="113">
        <f>IF(Table10[[#This Row],[Current Age]]&gt;19,"Men's",IF(E5438&gt;15,"U19",IF(E5438&gt;13,"U15",IF(E5438&gt;11,"U13",IF(E5438&gt;0,"U11",0)))))</f>
        <v>0</v>
      </c>
      <c r="E5438" s="113">
        <f>IFERROR(IF(Table10[[#This Row],[Year]]&gt;0,$E$1-Table10[[#This Row],[Year]],0),"")</f>
        <v>0</v>
      </c>
    </row>
    <row r="5439" spans="1:5">
      <c r="A5439" s="18">
        <v>6437</v>
      </c>
      <c r="D5439" s="113">
        <f>IF(Table10[[#This Row],[Current Age]]&gt;19,"Men's",IF(E5439&gt;15,"U19",IF(E5439&gt;13,"U15",IF(E5439&gt;11,"U13",IF(E5439&gt;0,"U11",0)))))</f>
        <v>0</v>
      </c>
      <c r="E5439" s="113">
        <f>IFERROR(IF(Table10[[#This Row],[Year]]&gt;0,$E$1-Table10[[#This Row],[Year]],0),"")</f>
        <v>0</v>
      </c>
    </row>
    <row r="5440" spans="1:5">
      <c r="A5440" s="18">
        <v>6438</v>
      </c>
      <c r="D5440" s="113">
        <f>IF(Table10[[#This Row],[Current Age]]&gt;19,"Men's",IF(E5440&gt;15,"U19",IF(E5440&gt;13,"U15",IF(E5440&gt;11,"U13",IF(E5440&gt;0,"U11",0)))))</f>
        <v>0</v>
      </c>
      <c r="E5440" s="113">
        <f>IFERROR(IF(Table10[[#This Row],[Year]]&gt;0,$E$1-Table10[[#This Row],[Year]],0),"")</f>
        <v>0</v>
      </c>
    </row>
    <row r="5441" spans="1:5">
      <c r="A5441" s="18">
        <v>6439</v>
      </c>
      <c r="D5441" s="113">
        <f>IF(Table10[[#This Row],[Current Age]]&gt;19,"Men's",IF(E5441&gt;15,"U19",IF(E5441&gt;13,"U15",IF(E5441&gt;11,"U13",IF(E5441&gt;0,"U11",0)))))</f>
        <v>0</v>
      </c>
      <c r="E5441" s="113">
        <f>IFERROR(IF(Table10[[#This Row],[Year]]&gt;0,$E$1-Table10[[#This Row],[Year]],0),"")</f>
        <v>0</v>
      </c>
    </row>
    <row r="5442" spans="1:5">
      <c r="A5442" s="18">
        <v>6440</v>
      </c>
      <c r="D5442" s="113">
        <f>IF(Table10[[#This Row],[Current Age]]&gt;19,"Men's",IF(E5442&gt;15,"U19",IF(E5442&gt;13,"U15",IF(E5442&gt;11,"U13",IF(E5442&gt;0,"U11",0)))))</f>
        <v>0</v>
      </c>
      <c r="E5442" s="113">
        <f>IFERROR(IF(Table10[[#This Row],[Year]]&gt;0,$E$1-Table10[[#This Row],[Year]],0),"")</f>
        <v>0</v>
      </c>
    </row>
    <row r="5443" spans="1:5">
      <c r="A5443" s="18">
        <v>6441</v>
      </c>
      <c r="D5443" s="113">
        <f>IF(Table10[[#This Row],[Current Age]]&gt;19,"Men's",IF(E5443&gt;15,"U19",IF(E5443&gt;13,"U15",IF(E5443&gt;11,"U13",IF(E5443&gt;0,"U11",0)))))</f>
        <v>0</v>
      </c>
      <c r="E5443" s="113">
        <f>IFERROR(IF(Table10[[#This Row],[Year]]&gt;0,$E$1-Table10[[#This Row],[Year]],0),"")</f>
        <v>0</v>
      </c>
    </row>
    <row r="5444" spans="1:5">
      <c r="A5444" s="18">
        <v>6442</v>
      </c>
      <c r="D5444" s="113">
        <f>IF(Table10[[#This Row],[Current Age]]&gt;19,"Men's",IF(E5444&gt;15,"U19",IF(E5444&gt;13,"U15",IF(E5444&gt;11,"U13",IF(E5444&gt;0,"U11",0)))))</f>
        <v>0</v>
      </c>
      <c r="E5444" s="113">
        <f>IFERROR(IF(Table10[[#This Row],[Year]]&gt;0,$E$1-Table10[[#This Row],[Year]],0),"")</f>
        <v>0</v>
      </c>
    </row>
    <row r="5445" spans="1:5">
      <c r="A5445" s="18">
        <v>6443</v>
      </c>
      <c r="D5445" s="113">
        <f>IF(Table10[[#This Row],[Current Age]]&gt;19,"Men's",IF(E5445&gt;15,"U19",IF(E5445&gt;13,"U15",IF(E5445&gt;11,"U13",IF(E5445&gt;0,"U11",0)))))</f>
        <v>0</v>
      </c>
      <c r="E5445" s="113">
        <f>IFERROR(IF(Table10[[#This Row],[Year]]&gt;0,$E$1-Table10[[#This Row],[Year]],0),"")</f>
        <v>0</v>
      </c>
    </row>
    <row r="5446" spans="1:5">
      <c r="A5446" s="18">
        <v>6444</v>
      </c>
      <c r="D5446" s="113">
        <f>IF(Table10[[#This Row],[Current Age]]&gt;19,"Men's",IF(E5446&gt;15,"U19",IF(E5446&gt;13,"U15",IF(E5446&gt;11,"U13",IF(E5446&gt;0,"U11",0)))))</f>
        <v>0</v>
      </c>
      <c r="E5446" s="113">
        <f>IFERROR(IF(Table10[[#This Row],[Year]]&gt;0,$E$1-Table10[[#This Row],[Year]],0),"")</f>
        <v>0</v>
      </c>
    </row>
    <row r="5447" spans="1:5">
      <c r="A5447" s="18">
        <v>6445</v>
      </c>
      <c r="D5447" s="113">
        <f>IF(Table10[[#This Row],[Current Age]]&gt;19,"Men's",IF(E5447&gt;15,"U19",IF(E5447&gt;13,"U15",IF(E5447&gt;11,"U13",IF(E5447&gt;0,"U11",0)))))</f>
        <v>0</v>
      </c>
      <c r="E5447" s="113">
        <f>IFERROR(IF(Table10[[#This Row],[Year]]&gt;0,$E$1-Table10[[#This Row],[Year]],0),"")</f>
        <v>0</v>
      </c>
    </row>
    <row r="5448" spans="1:5">
      <c r="A5448" s="18">
        <v>6446</v>
      </c>
      <c r="D5448" s="113">
        <f>IF(Table10[[#This Row],[Current Age]]&gt;19,"Men's",IF(E5448&gt;15,"U19",IF(E5448&gt;13,"U15",IF(E5448&gt;11,"U13",IF(E5448&gt;0,"U11",0)))))</f>
        <v>0</v>
      </c>
      <c r="E5448" s="113">
        <f>IFERROR(IF(Table10[[#This Row],[Year]]&gt;0,$E$1-Table10[[#This Row],[Year]],0),"")</f>
        <v>0</v>
      </c>
    </row>
    <row r="5449" spans="1:5">
      <c r="A5449" s="18">
        <v>6447</v>
      </c>
      <c r="D5449" s="113">
        <f>IF(Table10[[#This Row],[Current Age]]&gt;19,"Men's",IF(E5449&gt;15,"U19",IF(E5449&gt;13,"U15",IF(E5449&gt;11,"U13",IF(E5449&gt;0,"U11",0)))))</f>
        <v>0</v>
      </c>
      <c r="E5449" s="113">
        <f>IFERROR(IF(Table10[[#This Row],[Year]]&gt;0,$E$1-Table10[[#This Row],[Year]],0),"")</f>
        <v>0</v>
      </c>
    </row>
    <row r="5450" spans="1:5">
      <c r="A5450" s="18">
        <v>6448</v>
      </c>
      <c r="D5450" s="113">
        <f>IF(Table10[[#This Row],[Current Age]]&gt;19,"Men's",IF(E5450&gt;15,"U19",IF(E5450&gt;13,"U15",IF(E5450&gt;11,"U13",IF(E5450&gt;0,"U11",0)))))</f>
        <v>0</v>
      </c>
      <c r="E5450" s="113">
        <f>IFERROR(IF(Table10[[#This Row],[Year]]&gt;0,$E$1-Table10[[#This Row],[Year]],0),"")</f>
        <v>0</v>
      </c>
    </row>
    <row r="5451" spans="1:5">
      <c r="A5451" s="18">
        <v>6449</v>
      </c>
      <c r="D5451" s="113">
        <f>IF(Table10[[#This Row],[Current Age]]&gt;19,"Men's",IF(E5451&gt;15,"U19",IF(E5451&gt;13,"U15",IF(E5451&gt;11,"U13",IF(E5451&gt;0,"U11",0)))))</f>
        <v>0</v>
      </c>
      <c r="E5451" s="113">
        <f>IFERROR(IF(Table10[[#This Row],[Year]]&gt;0,$E$1-Table10[[#This Row],[Year]],0),"")</f>
        <v>0</v>
      </c>
    </row>
    <row r="5452" spans="1:5">
      <c r="A5452" s="18">
        <v>6450</v>
      </c>
      <c r="D5452" s="113">
        <f>IF(Table10[[#This Row],[Current Age]]&gt;19,"Men's",IF(E5452&gt;15,"U19",IF(E5452&gt;13,"U15",IF(E5452&gt;11,"U13",IF(E5452&gt;0,"U11",0)))))</f>
        <v>0</v>
      </c>
      <c r="E5452" s="113">
        <f>IFERROR(IF(Table10[[#This Row],[Year]]&gt;0,$E$1-Table10[[#This Row],[Year]],0),"")</f>
        <v>0</v>
      </c>
    </row>
    <row r="5453" spans="1:5">
      <c r="A5453" s="18">
        <v>6451</v>
      </c>
      <c r="D5453" s="113">
        <f>IF(Table10[[#This Row],[Current Age]]&gt;19,"Men's",IF(E5453&gt;15,"U19",IF(E5453&gt;13,"U15",IF(E5453&gt;11,"U13",IF(E5453&gt;0,"U11",0)))))</f>
        <v>0</v>
      </c>
      <c r="E5453" s="113">
        <f>IFERROR(IF(Table10[[#This Row],[Year]]&gt;0,$E$1-Table10[[#This Row],[Year]],0),"")</f>
        <v>0</v>
      </c>
    </row>
    <row r="5454" spans="1:5">
      <c r="A5454" s="18">
        <v>6452</v>
      </c>
      <c r="D5454" s="113">
        <f>IF(Table10[[#This Row],[Current Age]]&gt;19,"Men's",IF(E5454&gt;15,"U19",IF(E5454&gt;13,"U15",IF(E5454&gt;11,"U13",IF(E5454&gt;0,"U11",0)))))</f>
        <v>0</v>
      </c>
      <c r="E5454" s="113">
        <f>IFERROR(IF(Table10[[#This Row],[Year]]&gt;0,$E$1-Table10[[#This Row],[Year]],0),"")</f>
        <v>0</v>
      </c>
    </row>
    <row r="5455" spans="1:5">
      <c r="A5455" s="18">
        <v>6453</v>
      </c>
      <c r="D5455" s="113">
        <f>IF(Table10[[#This Row],[Current Age]]&gt;19,"Men's",IF(E5455&gt;15,"U19",IF(E5455&gt;13,"U15",IF(E5455&gt;11,"U13",IF(E5455&gt;0,"U11",0)))))</f>
        <v>0</v>
      </c>
      <c r="E5455" s="113">
        <f>IFERROR(IF(Table10[[#This Row],[Year]]&gt;0,$E$1-Table10[[#This Row],[Year]],0),"")</f>
        <v>0</v>
      </c>
    </row>
    <row r="5456" spans="1:5">
      <c r="A5456" s="18">
        <v>6454</v>
      </c>
      <c r="D5456" s="113">
        <f>IF(Table10[[#This Row],[Current Age]]&gt;19,"Men's",IF(E5456&gt;15,"U19",IF(E5456&gt;13,"U15",IF(E5456&gt;11,"U13",IF(E5456&gt;0,"U11",0)))))</f>
        <v>0</v>
      </c>
      <c r="E5456" s="113">
        <f>IFERROR(IF(Table10[[#This Row],[Year]]&gt;0,$E$1-Table10[[#This Row],[Year]],0),"")</f>
        <v>0</v>
      </c>
    </row>
    <row r="5457" spans="1:5">
      <c r="A5457" s="18">
        <v>6455</v>
      </c>
      <c r="D5457" s="113">
        <f>IF(Table10[[#This Row],[Current Age]]&gt;19,"Men's",IF(E5457&gt;15,"U19",IF(E5457&gt;13,"U15",IF(E5457&gt;11,"U13",IF(E5457&gt;0,"U11",0)))))</f>
        <v>0</v>
      </c>
      <c r="E5457" s="113">
        <f>IFERROR(IF(Table10[[#This Row],[Year]]&gt;0,$E$1-Table10[[#This Row],[Year]],0),"")</f>
        <v>0</v>
      </c>
    </row>
    <row r="5458" spans="1:5">
      <c r="A5458" s="18">
        <v>6456</v>
      </c>
      <c r="D5458" s="113">
        <f>IF(Table10[[#This Row],[Current Age]]&gt;19,"Men's",IF(E5458&gt;15,"U19",IF(E5458&gt;13,"U15",IF(E5458&gt;11,"U13",IF(E5458&gt;0,"U11",0)))))</f>
        <v>0</v>
      </c>
      <c r="E5458" s="113">
        <f>IFERROR(IF(Table10[[#This Row],[Year]]&gt;0,$E$1-Table10[[#This Row],[Year]],0),"")</f>
        <v>0</v>
      </c>
    </row>
    <row r="5459" spans="1:5">
      <c r="A5459" s="18">
        <v>6457</v>
      </c>
      <c r="D5459" s="113">
        <f>IF(Table10[[#This Row],[Current Age]]&gt;19,"Men's",IF(E5459&gt;15,"U19",IF(E5459&gt;13,"U15",IF(E5459&gt;11,"U13",IF(E5459&gt;0,"U11",0)))))</f>
        <v>0</v>
      </c>
      <c r="E5459" s="113">
        <f>IFERROR(IF(Table10[[#This Row],[Year]]&gt;0,$E$1-Table10[[#This Row],[Year]],0),"")</f>
        <v>0</v>
      </c>
    </row>
    <row r="5460" spans="1:5">
      <c r="A5460" s="18">
        <v>6458</v>
      </c>
      <c r="D5460" s="113">
        <f>IF(Table10[[#This Row],[Current Age]]&gt;19,"Men's",IF(E5460&gt;15,"U19",IF(E5460&gt;13,"U15",IF(E5460&gt;11,"U13",IF(E5460&gt;0,"U11",0)))))</f>
        <v>0</v>
      </c>
      <c r="E5460" s="113">
        <f>IFERROR(IF(Table10[[#This Row],[Year]]&gt;0,$E$1-Table10[[#This Row],[Year]],0),"")</f>
        <v>0</v>
      </c>
    </row>
    <row r="5461" spans="1:5">
      <c r="A5461" s="18">
        <v>6459</v>
      </c>
      <c r="D5461" s="113">
        <f>IF(Table10[[#This Row],[Current Age]]&gt;19,"Men's",IF(E5461&gt;15,"U19",IF(E5461&gt;13,"U15",IF(E5461&gt;11,"U13",IF(E5461&gt;0,"U11",0)))))</f>
        <v>0</v>
      </c>
      <c r="E5461" s="113">
        <f>IFERROR(IF(Table10[[#This Row],[Year]]&gt;0,$E$1-Table10[[#This Row],[Year]],0),"")</f>
        <v>0</v>
      </c>
    </row>
    <row r="5462" spans="1:5">
      <c r="A5462" s="18">
        <v>6460</v>
      </c>
      <c r="D5462" s="113">
        <f>IF(Table10[[#This Row],[Current Age]]&gt;19,"Men's",IF(E5462&gt;15,"U19",IF(E5462&gt;13,"U15",IF(E5462&gt;11,"U13",IF(E5462&gt;0,"U11",0)))))</f>
        <v>0</v>
      </c>
      <c r="E5462" s="113">
        <f>IFERROR(IF(Table10[[#This Row],[Year]]&gt;0,$E$1-Table10[[#This Row],[Year]],0),"")</f>
        <v>0</v>
      </c>
    </row>
    <row r="5463" spans="1:5">
      <c r="A5463" s="18">
        <v>6461</v>
      </c>
      <c r="D5463" s="113">
        <f>IF(Table10[[#This Row],[Current Age]]&gt;19,"Men's",IF(E5463&gt;15,"U19",IF(E5463&gt;13,"U15",IF(E5463&gt;11,"U13",IF(E5463&gt;0,"U11",0)))))</f>
        <v>0</v>
      </c>
      <c r="E5463" s="113">
        <f>IFERROR(IF(Table10[[#This Row],[Year]]&gt;0,$E$1-Table10[[#This Row],[Year]],0),"")</f>
        <v>0</v>
      </c>
    </row>
    <row r="5464" spans="1:5">
      <c r="A5464" s="18">
        <v>6462</v>
      </c>
      <c r="D5464" s="113">
        <f>IF(Table10[[#This Row],[Current Age]]&gt;19,"Men's",IF(E5464&gt;15,"U19",IF(E5464&gt;13,"U15",IF(E5464&gt;11,"U13",IF(E5464&gt;0,"U11",0)))))</f>
        <v>0</v>
      </c>
      <c r="E5464" s="113">
        <f>IFERROR(IF(Table10[[#This Row],[Year]]&gt;0,$E$1-Table10[[#This Row],[Year]],0),"")</f>
        <v>0</v>
      </c>
    </row>
    <row r="5465" spans="1:5">
      <c r="A5465" s="18">
        <v>6463</v>
      </c>
      <c r="D5465" s="113">
        <f>IF(Table10[[#This Row],[Current Age]]&gt;19,"Men's",IF(E5465&gt;15,"U19",IF(E5465&gt;13,"U15",IF(E5465&gt;11,"U13",IF(E5465&gt;0,"U11",0)))))</f>
        <v>0</v>
      </c>
      <c r="E5465" s="113">
        <f>IFERROR(IF(Table10[[#This Row],[Year]]&gt;0,$E$1-Table10[[#This Row],[Year]],0),"")</f>
        <v>0</v>
      </c>
    </row>
    <row r="5466" spans="1:5">
      <c r="A5466" s="18">
        <v>6464</v>
      </c>
      <c r="D5466" s="113">
        <f>IF(Table10[[#This Row],[Current Age]]&gt;19,"Men's",IF(E5466&gt;15,"U19",IF(E5466&gt;13,"U15",IF(E5466&gt;11,"U13",IF(E5466&gt;0,"U11",0)))))</f>
        <v>0</v>
      </c>
      <c r="E5466" s="113">
        <f>IFERROR(IF(Table10[[#This Row],[Year]]&gt;0,$E$1-Table10[[#This Row],[Year]],0),"")</f>
        <v>0</v>
      </c>
    </row>
    <row r="5467" spans="1:5">
      <c r="A5467" s="18">
        <v>6465</v>
      </c>
      <c r="D5467" s="113">
        <f>IF(Table10[[#This Row],[Current Age]]&gt;19,"Men's",IF(E5467&gt;15,"U19",IF(E5467&gt;13,"U15",IF(E5467&gt;11,"U13",IF(E5467&gt;0,"U11",0)))))</f>
        <v>0</v>
      </c>
      <c r="E5467" s="113">
        <f>IFERROR(IF(Table10[[#This Row],[Year]]&gt;0,$E$1-Table10[[#This Row],[Year]],0),"")</f>
        <v>0</v>
      </c>
    </row>
    <row r="5468" spans="1:5">
      <c r="A5468" s="18">
        <v>6466</v>
      </c>
      <c r="D5468" s="113">
        <f>IF(Table10[[#This Row],[Current Age]]&gt;19,"Men's",IF(E5468&gt;15,"U19",IF(E5468&gt;13,"U15",IF(E5468&gt;11,"U13",IF(E5468&gt;0,"U11",0)))))</f>
        <v>0</v>
      </c>
      <c r="E5468" s="113">
        <f>IFERROR(IF(Table10[[#This Row],[Year]]&gt;0,$E$1-Table10[[#This Row],[Year]],0),"")</f>
        <v>0</v>
      </c>
    </row>
    <row r="5469" spans="1:5">
      <c r="A5469" s="18">
        <v>6467</v>
      </c>
      <c r="D5469" s="113">
        <f>IF(Table10[[#This Row],[Current Age]]&gt;19,"Men's",IF(E5469&gt;15,"U19",IF(E5469&gt;13,"U15",IF(E5469&gt;11,"U13",IF(E5469&gt;0,"U11",0)))))</f>
        <v>0</v>
      </c>
      <c r="E5469" s="113">
        <f>IFERROR(IF(Table10[[#This Row],[Year]]&gt;0,$E$1-Table10[[#This Row],[Year]],0),"")</f>
        <v>0</v>
      </c>
    </row>
    <row r="5470" spans="1:5">
      <c r="A5470" s="18">
        <v>6468</v>
      </c>
      <c r="D5470" s="113">
        <f>IF(Table10[[#This Row],[Current Age]]&gt;19,"Men's",IF(E5470&gt;15,"U19",IF(E5470&gt;13,"U15",IF(E5470&gt;11,"U13",IF(E5470&gt;0,"U11",0)))))</f>
        <v>0</v>
      </c>
      <c r="E5470" s="113">
        <f>IFERROR(IF(Table10[[#This Row],[Year]]&gt;0,$E$1-Table10[[#This Row],[Year]],0),"")</f>
        <v>0</v>
      </c>
    </row>
    <row r="5471" spans="1:5">
      <c r="A5471" s="18">
        <v>6469</v>
      </c>
      <c r="D5471" s="113">
        <f>IF(Table10[[#This Row],[Current Age]]&gt;19,"Men's",IF(E5471&gt;15,"U19",IF(E5471&gt;13,"U15",IF(E5471&gt;11,"U13",IF(E5471&gt;0,"U11",0)))))</f>
        <v>0</v>
      </c>
      <c r="E5471" s="113">
        <f>IFERROR(IF(Table10[[#This Row],[Year]]&gt;0,$E$1-Table10[[#This Row],[Year]],0),"")</f>
        <v>0</v>
      </c>
    </row>
    <row r="5472" spans="1:5">
      <c r="A5472" s="18">
        <v>6470</v>
      </c>
      <c r="D5472" s="113">
        <f>IF(Table10[[#This Row],[Current Age]]&gt;19,"Men's",IF(E5472&gt;15,"U19",IF(E5472&gt;13,"U15",IF(E5472&gt;11,"U13",IF(E5472&gt;0,"U11",0)))))</f>
        <v>0</v>
      </c>
      <c r="E5472" s="113">
        <f>IFERROR(IF(Table10[[#This Row],[Year]]&gt;0,$E$1-Table10[[#This Row],[Year]],0),"")</f>
        <v>0</v>
      </c>
    </row>
    <row r="5473" spans="1:5">
      <c r="A5473" s="18">
        <v>6471</v>
      </c>
      <c r="D5473" s="113">
        <f>IF(Table10[[#This Row],[Current Age]]&gt;19,"Men's",IF(E5473&gt;15,"U19",IF(E5473&gt;13,"U15",IF(E5473&gt;11,"U13",IF(E5473&gt;0,"U11",0)))))</f>
        <v>0</v>
      </c>
      <c r="E5473" s="113">
        <f>IFERROR(IF(Table10[[#This Row],[Year]]&gt;0,$E$1-Table10[[#This Row],[Year]],0),"")</f>
        <v>0</v>
      </c>
    </row>
    <row r="5474" spans="1:5">
      <c r="A5474" s="18">
        <v>6472</v>
      </c>
      <c r="D5474" s="113">
        <f>IF(Table10[[#This Row],[Current Age]]&gt;19,"Men's",IF(E5474&gt;15,"U19",IF(E5474&gt;13,"U15",IF(E5474&gt;11,"U13",IF(E5474&gt;0,"U11",0)))))</f>
        <v>0</v>
      </c>
      <c r="E5474" s="113">
        <f>IFERROR(IF(Table10[[#This Row],[Year]]&gt;0,$E$1-Table10[[#This Row],[Year]],0),"")</f>
        <v>0</v>
      </c>
    </row>
    <row r="5475" spans="1:5">
      <c r="A5475" s="18">
        <v>6473</v>
      </c>
      <c r="D5475" s="113">
        <f>IF(Table10[[#This Row],[Current Age]]&gt;19,"Men's",IF(E5475&gt;15,"U19",IF(E5475&gt;13,"U15",IF(E5475&gt;11,"U13",IF(E5475&gt;0,"U11",0)))))</f>
        <v>0</v>
      </c>
      <c r="E5475" s="113">
        <f>IFERROR(IF(Table10[[#This Row],[Year]]&gt;0,$E$1-Table10[[#This Row],[Year]],0),"")</f>
        <v>0</v>
      </c>
    </row>
    <row r="5476" spans="1:5">
      <c r="A5476" s="18">
        <v>6474</v>
      </c>
      <c r="D5476" s="113">
        <f>IF(Table10[[#This Row],[Current Age]]&gt;19,"Men's",IF(E5476&gt;15,"U19",IF(E5476&gt;13,"U15",IF(E5476&gt;11,"U13",IF(E5476&gt;0,"U11",0)))))</f>
        <v>0</v>
      </c>
      <c r="E5476" s="113">
        <f>IFERROR(IF(Table10[[#This Row],[Year]]&gt;0,$E$1-Table10[[#This Row],[Year]],0),"")</f>
        <v>0</v>
      </c>
    </row>
    <row r="5477" spans="1:5">
      <c r="A5477" s="18">
        <v>6475</v>
      </c>
      <c r="D5477" s="113">
        <f>IF(Table10[[#This Row],[Current Age]]&gt;19,"Men's",IF(E5477&gt;15,"U19",IF(E5477&gt;13,"U15",IF(E5477&gt;11,"U13",IF(E5477&gt;0,"U11",0)))))</f>
        <v>0</v>
      </c>
      <c r="E5477" s="113">
        <f>IFERROR(IF(Table10[[#This Row],[Year]]&gt;0,$E$1-Table10[[#This Row],[Year]],0),"")</f>
        <v>0</v>
      </c>
    </row>
    <row r="5478" spans="1:5">
      <c r="A5478" s="18">
        <v>6476</v>
      </c>
      <c r="D5478" s="113">
        <f>IF(Table10[[#This Row],[Current Age]]&gt;19,"Men's",IF(E5478&gt;15,"U19",IF(E5478&gt;13,"U15",IF(E5478&gt;11,"U13",IF(E5478&gt;0,"U11",0)))))</f>
        <v>0</v>
      </c>
      <c r="E5478" s="113">
        <f>IFERROR(IF(Table10[[#This Row],[Year]]&gt;0,$E$1-Table10[[#This Row],[Year]],0),"")</f>
        <v>0</v>
      </c>
    </row>
    <row r="5479" spans="1:5">
      <c r="A5479" s="18">
        <v>6477</v>
      </c>
      <c r="D5479" s="113">
        <f>IF(Table10[[#This Row],[Current Age]]&gt;19,"Men's",IF(E5479&gt;15,"U19",IF(E5479&gt;13,"U15",IF(E5479&gt;11,"U13",IF(E5479&gt;0,"U11",0)))))</f>
        <v>0</v>
      </c>
      <c r="E5479" s="113">
        <f>IFERROR(IF(Table10[[#This Row],[Year]]&gt;0,$E$1-Table10[[#This Row],[Year]],0),"")</f>
        <v>0</v>
      </c>
    </row>
    <row r="5480" spans="1:5">
      <c r="A5480" s="18">
        <v>6478</v>
      </c>
      <c r="D5480" s="113">
        <f>IF(Table10[[#This Row],[Current Age]]&gt;19,"Men's",IF(E5480&gt;15,"U19",IF(E5480&gt;13,"U15",IF(E5480&gt;11,"U13",IF(E5480&gt;0,"U11",0)))))</f>
        <v>0</v>
      </c>
      <c r="E5480" s="113">
        <f>IFERROR(IF(Table10[[#This Row],[Year]]&gt;0,$E$1-Table10[[#This Row],[Year]],0),"")</f>
        <v>0</v>
      </c>
    </row>
    <row r="5481" spans="1:5">
      <c r="A5481" s="18">
        <v>6479</v>
      </c>
      <c r="D5481" s="113">
        <f>IF(Table10[[#This Row],[Current Age]]&gt;19,"Men's",IF(E5481&gt;15,"U19",IF(E5481&gt;13,"U15",IF(E5481&gt;11,"U13",IF(E5481&gt;0,"U11",0)))))</f>
        <v>0</v>
      </c>
      <c r="E5481" s="113">
        <f>IFERROR(IF(Table10[[#This Row],[Year]]&gt;0,$E$1-Table10[[#This Row],[Year]],0),"")</f>
        <v>0</v>
      </c>
    </row>
    <row r="5482" spans="1:5">
      <c r="A5482" s="18">
        <v>6480</v>
      </c>
      <c r="D5482" s="113">
        <f>IF(Table10[[#This Row],[Current Age]]&gt;19,"Men's",IF(E5482&gt;15,"U19",IF(E5482&gt;13,"U15",IF(E5482&gt;11,"U13",IF(E5482&gt;0,"U11",0)))))</f>
        <v>0</v>
      </c>
      <c r="E5482" s="113">
        <f>IFERROR(IF(Table10[[#This Row],[Year]]&gt;0,$E$1-Table10[[#This Row],[Year]],0),"")</f>
        <v>0</v>
      </c>
    </row>
    <row r="5483" spans="1:5">
      <c r="A5483" s="18">
        <v>6481</v>
      </c>
      <c r="D5483" s="113">
        <f>IF(Table10[[#This Row],[Current Age]]&gt;19,"Men's",IF(E5483&gt;15,"U19",IF(E5483&gt;13,"U15",IF(E5483&gt;11,"U13",IF(E5483&gt;0,"U11",0)))))</f>
        <v>0</v>
      </c>
      <c r="E5483" s="113">
        <f>IFERROR(IF(Table10[[#This Row],[Year]]&gt;0,$E$1-Table10[[#This Row],[Year]],0),"")</f>
        <v>0</v>
      </c>
    </row>
    <row r="5484" spans="1:5">
      <c r="A5484" s="18">
        <v>6482</v>
      </c>
      <c r="D5484" s="113">
        <f>IF(Table10[[#This Row],[Current Age]]&gt;19,"Men's",IF(E5484&gt;15,"U19",IF(E5484&gt;13,"U15",IF(E5484&gt;11,"U13",IF(E5484&gt;0,"U11",0)))))</f>
        <v>0</v>
      </c>
      <c r="E5484" s="113">
        <f>IFERROR(IF(Table10[[#This Row],[Year]]&gt;0,$E$1-Table10[[#This Row],[Year]],0),"")</f>
        <v>0</v>
      </c>
    </row>
    <row r="5485" spans="1:5">
      <c r="A5485" s="18">
        <v>6483</v>
      </c>
      <c r="D5485" s="113">
        <f>IF(Table10[[#This Row],[Current Age]]&gt;19,"Men's",IF(E5485&gt;15,"U19",IF(E5485&gt;13,"U15",IF(E5485&gt;11,"U13",IF(E5485&gt;0,"U11",0)))))</f>
        <v>0</v>
      </c>
      <c r="E5485" s="113">
        <f>IFERROR(IF(Table10[[#This Row],[Year]]&gt;0,$E$1-Table10[[#This Row],[Year]],0),"")</f>
        <v>0</v>
      </c>
    </row>
    <row r="5486" spans="1:5">
      <c r="A5486" s="18">
        <v>6484</v>
      </c>
      <c r="D5486" s="113">
        <f>IF(Table10[[#This Row],[Current Age]]&gt;19,"Men's",IF(E5486&gt;15,"U19",IF(E5486&gt;13,"U15",IF(E5486&gt;11,"U13",IF(E5486&gt;0,"U11",0)))))</f>
        <v>0</v>
      </c>
      <c r="E5486" s="113">
        <f>IFERROR(IF(Table10[[#This Row],[Year]]&gt;0,$E$1-Table10[[#This Row],[Year]],0),"")</f>
        <v>0</v>
      </c>
    </row>
    <row r="5487" spans="1:5">
      <c r="A5487" s="18">
        <v>6485</v>
      </c>
      <c r="D5487" s="113">
        <f>IF(Table10[[#This Row],[Current Age]]&gt;19,"Men's",IF(E5487&gt;15,"U19",IF(E5487&gt;13,"U15",IF(E5487&gt;11,"U13",IF(E5487&gt;0,"U11",0)))))</f>
        <v>0</v>
      </c>
      <c r="E5487" s="113">
        <f>IFERROR(IF(Table10[[#This Row],[Year]]&gt;0,$E$1-Table10[[#This Row],[Year]],0),"")</f>
        <v>0</v>
      </c>
    </row>
    <row r="5488" spans="1:5">
      <c r="A5488" s="18">
        <v>6486</v>
      </c>
      <c r="D5488" s="113">
        <f>IF(Table10[[#This Row],[Current Age]]&gt;19,"Men's",IF(E5488&gt;15,"U19",IF(E5488&gt;13,"U15",IF(E5488&gt;11,"U13",IF(E5488&gt;0,"U11",0)))))</f>
        <v>0</v>
      </c>
      <c r="E5488" s="113">
        <f>IFERROR(IF(Table10[[#This Row],[Year]]&gt;0,$E$1-Table10[[#This Row],[Year]],0),"")</f>
        <v>0</v>
      </c>
    </row>
    <row r="5489" spans="1:5">
      <c r="A5489" s="18">
        <v>6487</v>
      </c>
      <c r="D5489" s="113">
        <f>IF(Table10[[#This Row],[Current Age]]&gt;19,"Men's",IF(E5489&gt;15,"U19",IF(E5489&gt;13,"U15",IF(E5489&gt;11,"U13",IF(E5489&gt;0,"U11",0)))))</f>
        <v>0</v>
      </c>
      <c r="E5489" s="113">
        <f>IFERROR(IF(Table10[[#This Row],[Year]]&gt;0,$E$1-Table10[[#This Row],[Year]],0),"")</f>
        <v>0</v>
      </c>
    </row>
    <row r="5490" spans="1:5">
      <c r="A5490" s="18">
        <v>6488</v>
      </c>
      <c r="D5490" s="113">
        <f>IF(Table10[[#This Row],[Current Age]]&gt;19,"Men's",IF(E5490&gt;15,"U19",IF(E5490&gt;13,"U15",IF(E5490&gt;11,"U13",IF(E5490&gt;0,"U11",0)))))</f>
        <v>0</v>
      </c>
      <c r="E5490" s="113">
        <f>IFERROR(IF(Table10[[#This Row],[Year]]&gt;0,$E$1-Table10[[#This Row],[Year]],0),"")</f>
        <v>0</v>
      </c>
    </row>
    <row r="5491" spans="1:5">
      <c r="A5491" s="18">
        <v>6489</v>
      </c>
      <c r="D5491" s="113">
        <f>IF(Table10[[#This Row],[Current Age]]&gt;19,"Men's",IF(E5491&gt;15,"U19",IF(E5491&gt;13,"U15",IF(E5491&gt;11,"U13",IF(E5491&gt;0,"U11",0)))))</f>
        <v>0</v>
      </c>
      <c r="E5491" s="113">
        <f>IFERROR(IF(Table10[[#This Row],[Year]]&gt;0,$E$1-Table10[[#This Row],[Year]],0),"")</f>
        <v>0</v>
      </c>
    </row>
    <row r="5492" spans="1:5">
      <c r="A5492" s="18">
        <v>6490</v>
      </c>
      <c r="D5492" s="113">
        <f>IF(Table10[[#This Row],[Current Age]]&gt;19,"Men's",IF(E5492&gt;15,"U19",IF(E5492&gt;13,"U15",IF(E5492&gt;11,"U13",IF(E5492&gt;0,"U11",0)))))</f>
        <v>0</v>
      </c>
      <c r="E5492" s="113">
        <f>IFERROR(IF(Table10[[#This Row],[Year]]&gt;0,$E$1-Table10[[#This Row],[Year]],0),"")</f>
        <v>0</v>
      </c>
    </row>
    <row r="5493" spans="1:5">
      <c r="A5493" s="18">
        <v>6491</v>
      </c>
      <c r="D5493" s="113">
        <f>IF(Table10[[#This Row],[Current Age]]&gt;19,"Men's",IF(E5493&gt;15,"U19",IF(E5493&gt;13,"U15",IF(E5493&gt;11,"U13",IF(E5493&gt;0,"U11",0)))))</f>
        <v>0</v>
      </c>
      <c r="E5493" s="113">
        <f>IFERROR(IF(Table10[[#This Row],[Year]]&gt;0,$E$1-Table10[[#This Row],[Year]],0),"")</f>
        <v>0</v>
      </c>
    </row>
    <row r="5494" spans="1:5">
      <c r="A5494" s="18">
        <v>6492</v>
      </c>
      <c r="D5494" s="113">
        <f>IF(Table10[[#This Row],[Current Age]]&gt;19,"Men's",IF(E5494&gt;15,"U19",IF(E5494&gt;13,"U15",IF(E5494&gt;11,"U13",IF(E5494&gt;0,"U11",0)))))</f>
        <v>0</v>
      </c>
      <c r="E5494" s="113">
        <f>IFERROR(IF(Table10[[#This Row],[Year]]&gt;0,$E$1-Table10[[#This Row],[Year]],0),"")</f>
        <v>0</v>
      </c>
    </row>
    <row r="5495" spans="1:5">
      <c r="A5495" s="18">
        <v>6493</v>
      </c>
      <c r="D5495" s="113">
        <f>IF(Table10[[#This Row],[Current Age]]&gt;19,"Men's",IF(E5495&gt;15,"U19",IF(E5495&gt;13,"U15",IF(E5495&gt;11,"U13",IF(E5495&gt;0,"U11",0)))))</f>
        <v>0</v>
      </c>
      <c r="E5495" s="113">
        <f>IFERROR(IF(Table10[[#This Row],[Year]]&gt;0,$E$1-Table10[[#This Row],[Year]],0),"")</f>
        <v>0</v>
      </c>
    </row>
    <row r="5496" spans="1:5">
      <c r="A5496" s="18">
        <v>6494</v>
      </c>
      <c r="D5496" s="113">
        <f>IF(Table10[[#This Row],[Current Age]]&gt;19,"Men's",IF(E5496&gt;15,"U19",IF(E5496&gt;13,"U15",IF(E5496&gt;11,"U13",IF(E5496&gt;0,"U11",0)))))</f>
        <v>0</v>
      </c>
      <c r="E5496" s="113">
        <f>IFERROR(IF(Table10[[#This Row],[Year]]&gt;0,$E$1-Table10[[#This Row],[Year]],0),"")</f>
        <v>0</v>
      </c>
    </row>
    <row r="5497" spans="1:5">
      <c r="A5497" s="18">
        <v>6495</v>
      </c>
      <c r="D5497" s="113">
        <f>IF(Table10[[#This Row],[Current Age]]&gt;19,"Men's",IF(E5497&gt;15,"U19",IF(E5497&gt;13,"U15",IF(E5497&gt;11,"U13",IF(E5497&gt;0,"U11",0)))))</f>
        <v>0</v>
      </c>
      <c r="E5497" s="113">
        <f>IFERROR(IF(Table10[[#This Row],[Year]]&gt;0,$E$1-Table10[[#This Row],[Year]],0),"")</f>
        <v>0</v>
      </c>
    </row>
    <row r="5498" spans="1:5">
      <c r="A5498" s="18">
        <v>6496</v>
      </c>
      <c r="D5498" s="113">
        <f>IF(Table10[[#This Row],[Current Age]]&gt;19,"Men's",IF(E5498&gt;15,"U19",IF(E5498&gt;13,"U15",IF(E5498&gt;11,"U13",IF(E5498&gt;0,"U11",0)))))</f>
        <v>0</v>
      </c>
      <c r="E5498" s="113">
        <f>IFERROR(IF(Table10[[#This Row],[Year]]&gt;0,$E$1-Table10[[#This Row],[Year]],0),"")</f>
        <v>0</v>
      </c>
    </row>
    <row r="5499" spans="1:5">
      <c r="A5499" s="18">
        <v>6497</v>
      </c>
      <c r="D5499" s="113">
        <f>IF(Table10[[#This Row],[Current Age]]&gt;19,"Men's",IF(E5499&gt;15,"U19",IF(E5499&gt;13,"U15",IF(E5499&gt;11,"U13",IF(E5499&gt;0,"U11",0)))))</f>
        <v>0</v>
      </c>
      <c r="E5499" s="113">
        <f>IFERROR(IF(Table10[[#This Row],[Year]]&gt;0,$E$1-Table10[[#This Row],[Year]],0),"")</f>
        <v>0</v>
      </c>
    </row>
    <row r="5500" spans="1:5">
      <c r="A5500" s="18">
        <v>6498</v>
      </c>
      <c r="D5500" s="113">
        <f>IF(Table10[[#This Row],[Current Age]]&gt;19,"Men's",IF(E5500&gt;15,"U19",IF(E5500&gt;13,"U15",IF(E5500&gt;11,"U13",IF(E5500&gt;0,"U11",0)))))</f>
        <v>0</v>
      </c>
      <c r="E5500" s="113">
        <f>IFERROR(IF(Table10[[#This Row],[Year]]&gt;0,$E$1-Table10[[#This Row],[Year]],0),"")</f>
        <v>0</v>
      </c>
    </row>
    <row r="5501" spans="1:5">
      <c r="A5501" s="18">
        <v>6499</v>
      </c>
      <c r="D5501" s="113">
        <f>IF(Table10[[#This Row],[Current Age]]&gt;19,"Men's",IF(E5501&gt;15,"U19",IF(E5501&gt;13,"U15",IF(E5501&gt;11,"U13",IF(E5501&gt;0,"U11",0)))))</f>
        <v>0</v>
      </c>
      <c r="E5501" s="113">
        <f>IFERROR(IF(Table10[[#This Row],[Year]]&gt;0,$E$1-Table10[[#This Row],[Year]],0),"")</f>
        <v>0</v>
      </c>
    </row>
    <row r="5502" spans="1:5">
      <c r="A5502" s="18">
        <v>6500</v>
      </c>
      <c r="D5502" s="113">
        <f>IF(Table10[[#This Row],[Current Age]]&gt;19,"Men's",IF(E5502&gt;15,"U19",IF(E5502&gt;13,"U15",IF(E5502&gt;11,"U13",IF(E5502&gt;0,"U11",0)))))</f>
        <v>0</v>
      </c>
      <c r="E5502" s="113">
        <f>IFERROR(IF(Table10[[#This Row],[Year]]&gt;0,$E$1-Table10[[#This Row],[Year]],0),"")</f>
        <v>0</v>
      </c>
    </row>
    <row r="5503" spans="1:5">
      <c r="A5503" s="18">
        <v>6501</v>
      </c>
      <c r="D5503" s="113">
        <f>IF(Table10[[#This Row],[Current Age]]&gt;19,"Men's",IF(E5503&gt;15,"U19",IF(E5503&gt;13,"U15",IF(E5503&gt;11,"U13",IF(E5503&gt;0,"U11",0)))))</f>
        <v>0</v>
      </c>
      <c r="E5503" s="113">
        <f>IFERROR(IF(Table10[[#This Row],[Year]]&gt;0,$E$1-Table10[[#This Row],[Year]],0),"")</f>
        <v>0</v>
      </c>
    </row>
    <row r="5504" spans="1:5">
      <c r="A5504" s="18">
        <v>6502</v>
      </c>
      <c r="D5504" s="113">
        <f>IF(Table10[[#This Row],[Current Age]]&gt;19,"Men's",IF(E5504&gt;15,"U19",IF(E5504&gt;13,"U15",IF(E5504&gt;11,"U13",IF(E5504&gt;0,"U11",0)))))</f>
        <v>0</v>
      </c>
      <c r="E5504" s="113">
        <f>IFERROR(IF(Table10[[#This Row],[Year]]&gt;0,$E$1-Table10[[#This Row],[Year]],0),"")</f>
        <v>0</v>
      </c>
    </row>
    <row r="5505" spans="1:5">
      <c r="A5505" s="18">
        <v>6503</v>
      </c>
      <c r="D5505" s="113">
        <f>IF(Table10[[#This Row],[Current Age]]&gt;19,"Men's",IF(E5505&gt;15,"U19",IF(E5505&gt;13,"U15",IF(E5505&gt;11,"U13",IF(E5505&gt;0,"U11",0)))))</f>
        <v>0</v>
      </c>
      <c r="E5505" s="113">
        <f>IFERROR(IF(Table10[[#This Row],[Year]]&gt;0,$E$1-Table10[[#This Row],[Year]],0),"")</f>
        <v>0</v>
      </c>
    </row>
    <row r="5506" spans="1:5">
      <c r="A5506" s="18">
        <v>6504</v>
      </c>
      <c r="D5506" s="113">
        <f>IF(Table10[[#This Row],[Current Age]]&gt;19,"Men's",IF(E5506&gt;15,"U19",IF(E5506&gt;13,"U15",IF(E5506&gt;11,"U13",IF(E5506&gt;0,"U11",0)))))</f>
        <v>0</v>
      </c>
      <c r="E5506" s="113">
        <f>IFERROR(IF(Table10[[#This Row],[Year]]&gt;0,$E$1-Table10[[#This Row],[Year]],0),"")</f>
        <v>0</v>
      </c>
    </row>
    <row r="5507" spans="1:5">
      <c r="A5507" s="18">
        <v>6505</v>
      </c>
      <c r="D5507" s="113">
        <f>IF(Table10[[#This Row],[Current Age]]&gt;19,"Men's",IF(E5507&gt;15,"U19",IF(E5507&gt;13,"U15",IF(E5507&gt;11,"U13",IF(E5507&gt;0,"U11",0)))))</f>
        <v>0</v>
      </c>
      <c r="E5507" s="113">
        <f>IFERROR(IF(Table10[[#This Row],[Year]]&gt;0,$E$1-Table10[[#This Row],[Year]],0),"")</f>
        <v>0</v>
      </c>
    </row>
    <row r="5508" spans="1:5">
      <c r="A5508" s="18">
        <v>6506</v>
      </c>
      <c r="D5508" s="113">
        <f>IF(Table10[[#This Row],[Current Age]]&gt;19,"Men's",IF(E5508&gt;15,"U19",IF(E5508&gt;13,"U15",IF(E5508&gt;11,"U13",IF(E5508&gt;0,"U11",0)))))</f>
        <v>0</v>
      </c>
      <c r="E5508" s="113">
        <f>IFERROR(IF(Table10[[#This Row],[Year]]&gt;0,$E$1-Table10[[#This Row],[Year]],0),"")</f>
        <v>0</v>
      </c>
    </row>
    <row r="5509" spans="1:5">
      <c r="A5509" s="18">
        <v>6507</v>
      </c>
      <c r="D5509" s="113">
        <f>IF(Table10[[#This Row],[Current Age]]&gt;19,"Men's",IF(E5509&gt;15,"U19",IF(E5509&gt;13,"U15",IF(E5509&gt;11,"U13",IF(E5509&gt;0,"U11",0)))))</f>
        <v>0</v>
      </c>
      <c r="E5509" s="113">
        <f>IFERROR(IF(Table10[[#This Row],[Year]]&gt;0,$E$1-Table10[[#This Row],[Year]],0),"")</f>
        <v>0</v>
      </c>
    </row>
    <row r="5510" spans="1:5">
      <c r="A5510" s="18">
        <v>6508</v>
      </c>
      <c r="D5510" s="113">
        <f>IF(Table10[[#This Row],[Current Age]]&gt;19,"Men's",IF(E5510&gt;15,"U19",IF(E5510&gt;13,"U15",IF(E5510&gt;11,"U13",IF(E5510&gt;0,"U11",0)))))</f>
        <v>0</v>
      </c>
      <c r="E5510" s="113">
        <f>IFERROR(IF(Table10[[#This Row],[Year]]&gt;0,$E$1-Table10[[#This Row],[Year]],0),"")</f>
        <v>0</v>
      </c>
    </row>
    <row r="5511" spans="1:5">
      <c r="A5511" s="18">
        <v>6509</v>
      </c>
      <c r="D5511" s="113">
        <f>IF(Table10[[#This Row],[Current Age]]&gt;19,"Men's",IF(E5511&gt;15,"U19",IF(E5511&gt;13,"U15",IF(E5511&gt;11,"U13",IF(E5511&gt;0,"U11",0)))))</f>
        <v>0</v>
      </c>
      <c r="E5511" s="113">
        <f>IFERROR(IF(Table10[[#This Row],[Year]]&gt;0,$E$1-Table10[[#This Row],[Year]],0),"")</f>
        <v>0</v>
      </c>
    </row>
    <row r="5512" spans="1:5">
      <c r="A5512" s="18">
        <v>6510</v>
      </c>
      <c r="D5512" s="113">
        <f>IF(Table10[[#This Row],[Current Age]]&gt;19,"Men's",IF(E5512&gt;15,"U19",IF(E5512&gt;13,"U15",IF(E5512&gt;11,"U13",IF(E5512&gt;0,"U11",0)))))</f>
        <v>0</v>
      </c>
      <c r="E5512" s="113">
        <f>IFERROR(IF(Table10[[#This Row],[Year]]&gt;0,$E$1-Table10[[#This Row],[Year]],0),"")</f>
        <v>0</v>
      </c>
    </row>
    <row r="5513" spans="1:5">
      <c r="A5513" s="18">
        <v>6511</v>
      </c>
      <c r="D5513" s="113">
        <f>IF(Table10[[#This Row],[Current Age]]&gt;19,"Men's",IF(E5513&gt;15,"U19",IF(E5513&gt;13,"U15",IF(E5513&gt;11,"U13",IF(E5513&gt;0,"U11",0)))))</f>
        <v>0</v>
      </c>
      <c r="E5513" s="113">
        <f>IFERROR(IF(Table10[[#This Row],[Year]]&gt;0,$E$1-Table10[[#This Row],[Year]],0),"")</f>
        <v>0</v>
      </c>
    </row>
    <row r="5514" spans="1:5">
      <c r="A5514" s="18">
        <v>6512</v>
      </c>
      <c r="D5514" s="113">
        <f>IF(Table10[[#This Row],[Current Age]]&gt;19,"Men's",IF(E5514&gt;15,"U19",IF(E5514&gt;13,"U15",IF(E5514&gt;11,"U13",IF(E5514&gt;0,"U11",0)))))</f>
        <v>0</v>
      </c>
      <c r="E5514" s="113">
        <f>IFERROR(IF(Table10[[#This Row],[Year]]&gt;0,$E$1-Table10[[#This Row],[Year]],0),"")</f>
        <v>0</v>
      </c>
    </row>
    <row r="5515" spans="1:5">
      <c r="A5515" s="18">
        <v>6513</v>
      </c>
      <c r="D5515" s="113">
        <f>IF(Table10[[#This Row],[Current Age]]&gt;19,"Men's",IF(E5515&gt;15,"U19",IF(E5515&gt;13,"U15",IF(E5515&gt;11,"U13",IF(E5515&gt;0,"U11",0)))))</f>
        <v>0</v>
      </c>
      <c r="E5515" s="113">
        <f>IFERROR(IF(Table10[[#This Row],[Year]]&gt;0,$E$1-Table10[[#This Row],[Year]],0),"")</f>
        <v>0</v>
      </c>
    </row>
    <row r="5516" spans="1:5">
      <c r="A5516" s="18">
        <v>6514</v>
      </c>
      <c r="D5516" s="113">
        <f>IF(Table10[[#This Row],[Current Age]]&gt;19,"Men's",IF(E5516&gt;15,"U19",IF(E5516&gt;13,"U15",IF(E5516&gt;11,"U13",IF(E5516&gt;0,"U11",0)))))</f>
        <v>0</v>
      </c>
      <c r="E5516" s="113">
        <f>IFERROR(IF(Table10[[#This Row],[Year]]&gt;0,$E$1-Table10[[#This Row],[Year]],0),"")</f>
        <v>0</v>
      </c>
    </row>
    <row r="5517" spans="1:5">
      <c r="A5517" s="18">
        <v>6515</v>
      </c>
      <c r="D5517" s="113">
        <f>IF(Table10[[#This Row],[Current Age]]&gt;19,"Men's",IF(E5517&gt;15,"U19",IF(E5517&gt;13,"U15",IF(E5517&gt;11,"U13",IF(E5517&gt;0,"U11",0)))))</f>
        <v>0</v>
      </c>
      <c r="E5517" s="113">
        <f>IFERROR(IF(Table10[[#This Row],[Year]]&gt;0,$E$1-Table10[[#This Row],[Year]],0),"")</f>
        <v>0</v>
      </c>
    </row>
    <row r="5518" spans="1:5">
      <c r="A5518" s="18">
        <v>6516</v>
      </c>
      <c r="D5518" s="113">
        <f>IF(Table10[[#This Row],[Current Age]]&gt;19,"Men's",IF(E5518&gt;15,"U19",IF(E5518&gt;13,"U15",IF(E5518&gt;11,"U13",IF(E5518&gt;0,"U11",0)))))</f>
        <v>0</v>
      </c>
      <c r="E5518" s="113">
        <f>IFERROR(IF(Table10[[#This Row],[Year]]&gt;0,$E$1-Table10[[#This Row],[Year]],0),"")</f>
        <v>0</v>
      </c>
    </row>
    <row r="5519" spans="1:5">
      <c r="A5519" s="18">
        <v>6517</v>
      </c>
      <c r="D5519" s="113">
        <f>IF(Table10[[#This Row],[Current Age]]&gt;19,"Men's",IF(E5519&gt;15,"U19",IF(E5519&gt;13,"U15",IF(E5519&gt;11,"U13",IF(E5519&gt;0,"U11",0)))))</f>
        <v>0</v>
      </c>
      <c r="E5519" s="113">
        <f>IFERROR(IF(Table10[[#This Row],[Year]]&gt;0,$E$1-Table10[[#This Row],[Year]],0),"")</f>
        <v>0</v>
      </c>
    </row>
    <row r="5520" spans="1:5">
      <c r="A5520" s="18">
        <v>6518</v>
      </c>
      <c r="D5520" s="113">
        <f>IF(Table10[[#This Row],[Current Age]]&gt;19,"Men's",IF(E5520&gt;15,"U19",IF(E5520&gt;13,"U15",IF(E5520&gt;11,"U13",IF(E5520&gt;0,"U11",0)))))</f>
        <v>0</v>
      </c>
      <c r="E5520" s="113">
        <f>IFERROR(IF(Table10[[#This Row],[Year]]&gt;0,$E$1-Table10[[#This Row],[Year]],0),"")</f>
        <v>0</v>
      </c>
    </row>
    <row r="5521" spans="1:5">
      <c r="A5521" s="18">
        <v>6519</v>
      </c>
      <c r="D5521" s="113">
        <f>IF(Table10[[#This Row],[Current Age]]&gt;19,"Men's",IF(E5521&gt;15,"U19",IF(E5521&gt;13,"U15",IF(E5521&gt;11,"U13",IF(E5521&gt;0,"U11",0)))))</f>
        <v>0</v>
      </c>
      <c r="E5521" s="113">
        <f>IFERROR(IF(Table10[[#This Row],[Year]]&gt;0,$E$1-Table10[[#This Row],[Year]],0),"")</f>
        <v>0</v>
      </c>
    </row>
    <row r="5522" spans="1:5">
      <c r="A5522" s="18">
        <v>6520</v>
      </c>
      <c r="D5522" s="113">
        <f>IF(Table10[[#This Row],[Current Age]]&gt;19,"Men's",IF(E5522&gt;15,"U19",IF(E5522&gt;13,"U15",IF(E5522&gt;11,"U13",IF(E5522&gt;0,"U11",0)))))</f>
        <v>0</v>
      </c>
      <c r="E5522" s="113">
        <f>IFERROR(IF(Table10[[#This Row],[Year]]&gt;0,$E$1-Table10[[#This Row],[Year]],0),"")</f>
        <v>0</v>
      </c>
    </row>
    <row r="5523" spans="1:5">
      <c r="A5523" s="18">
        <v>6521</v>
      </c>
      <c r="D5523" s="113">
        <f>IF(Table10[[#This Row],[Current Age]]&gt;19,"Men's",IF(E5523&gt;15,"U19",IF(E5523&gt;13,"U15",IF(E5523&gt;11,"U13",IF(E5523&gt;0,"U11",0)))))</f>
        <v>0</v>
      </c>
      <c r="E5523" s="113">
        <f>IFERROR(IF(Table10[[#This Row],[Year]]&gt;0,$E$1-Table10[[#This Row],[Year]],0),"")</f>
        <v>0</v>
      </c>
    </row>
    <row r="5524" spans="1:5">
      <c r="A5524" s="18">
        <v>6522</v>
      </c>
      <c r="D5524" s="113">
        <f>IF(Table10[[#This Row],[Current Age]]&gt;19,"Men's",IF(E5524&gt;15,"U19",IF(E5524&gt;13,"U15",IF(E5524&gt;11,"U13",IF(E5524&gt;0,"U11",0)))))</f>
        <v>0</v>
      </c>
      <c r="E5524" s="113">
        <f>IFERROR(IF(Table10[[#This Row],[Year]]&gt;0,$E$1-Table10[[#This Row],[Year]],0),"")</f>
        <v>0</v>
      </c>
    </row>
    <row r="5525" spans="1:5">
      <c r="A5525" s="18">
        <v>6523</v>
      </c>
      <c r="D5525" s="113">
        <f>IF(Table10[[#This Row],[Current Age]]&gt;19,"Men's",IF(E5525&gt;15,"U19",IF(E5525&gt;13,"U15",IF(E5525&gt;11,"U13",IF(E5525&gt;0,"U11",0)))))</f>
        <v>0</v>
      </c>
      <c r="E5525" s="113">
        <f>IFERROR(IF(Table10[[#This Row],[Year]]&gt;0,$E$1-Table10[[#This Row],[Year]],0),"")</f>
        <v>0</v>
      </c>
    </row>
    <row r="5526" spans="1:5">
      <c r="A5526" s="18">
        <v>6524</v>
      </c>
      <c r="D5526" s="113">
        <f>IF(Table10[[#This Row],[Current Age]]&gt;19,"Men's",IF(E5526&gt;15,"U19",IF(E5526&gt;13,"U15",IF(E5526&gt;11,"U13",IF(E5526&gt;0,"U11",0)))))</f>
        <v>0</v>
      </c>
      <c r="E5526" s="113">
        <f>IFERROR(IF(Table10[[#This Row],[Year]]&gt;0,$E$1-Table10[[#This Row],[Year]],0),"")</f>
        <v>0</v>
      </c>
    </row>
    <row r="5527" spans="1:5">
      <c r="A5527" s="18">
        <v>6525</v>
      </c>
      <c r="D5527" s="113">
        <f>IF(Table10[[#This Row],[Current Age]]&gt;19,"Men's",IF(E5527&gt;15,"U19",IF(E5527&gt;13,"U15",IF(E5527&gt;11,"U13",IF(E5527&gt;0,"U11",0)))))</f>
        <v>0</v>
      </c>
      <c r="E5527" s="113">
        <f>IFERROR(IF(Table10[[#This Row],[Year]]&gt;0,$E$1-Table10[[#This Row],[Year]],0),"")</f>
        <v>0</v>
      </c>
    </row>
    <row r="5528" spans="1:5">
      <c r="A5528" s="18">
        <v>6526</v>
      </c>
      <c r="D5528" s="113">
        <f>IF(Table10[[#This Row],[Current Age]]&gt;19,"Men's",IF(E5528&gt;15,"U19",IF(E5528&gt;13,"U15",IF(E5528&gt;11,"U13",IF(E5528&gt;0,"U11",0)))))</f>
        <v>0</v>
      </c>
      <c r="E5528" s="113">
        <f>IFERROR(IF(Table10[[#This Row],[Year]]&gt;0,$E$1-Table10[[#This Row],[Year]],0),"")</f>
        <v>0</v>
      </c>
    </row>
    <row r="5529" spans="1:5">
      <c r="A5529" s="18">
        <v>6527</v>
      </c>
      <c r="D5529" s="113">
        <f>IF(Table10[[#This Row],[Current Age]]&gt;19,"Men's",IF(E5529&gt;15,"U19",IF(E5529&gt;13,"U15",IF(E5529&gt;11,"U13",IF(E5529&gt;0,"U11",0)))))</f>
        <v>0</v>
      </c>
      <c r="E5529" s="113">
        <f>IFERROR(IF(Table10[[#This Row],[Year]]&gt;0,$E$1-Table10[[#This Row],[Year]],0),"")</f>
        <v>0</v>
      </c>
    </row>
    <row r="5530" spans="1:5">
      <c r="A5530" s="18">
        <v>6528</v>
      </c>
      <c r="D5530" s="113">
        <f>IF(Table10[[#This Row],[Current Age]]&gt;19,"Men's",IF(E5530&gt;15,"U19",IF(E5530&gt;13,"U15",IF(E5530&gt;11,"U13",IF(E5530&gt;0,"U11",0)))))</f>
        <v>0</v>
      </c>
      <c r="E5530" s="113">
        <f>IFERROR(IF(Table10[[#This Row],[Year]]&gt;0,$E$1-Table10[[#This Row],[Year]],0),"")</f>
        <v>0</v>
      </c>
    </row>
    <row r="5531" spans="1:5">
      <c r="A5531" s="18">
        <v>6529</v>
      </c>
      <c r="D5531" s="113">
        <f>IF(Table10[[#This Row],[Current Age]]&gt;19,"Men's",IF(E5531&gt;15,"U19",IF(E5531&gt;13,"U15",IF(E5531&gt;11,"U13",IF(E5531&gt;0,"U11",0)))))</f>
        <v>0</v>
      </c>
      <c r="E5531" s="113">
        <f>IFERROR(IF(Table10[[#This Row],[Year]]&gt;0,$E$1-Table10[[#This Row],[Year]],0),"")</f>
        <v>0</v>
      </c>
    </row>
    <row r="5532" spans="1:5">
      <c r="A5532" s="18">
        <v>6530</v>
      </c>
      <c r="D5532" s="113">
        <f>IF(Table10[[#This Row],[Current Age]]&gt;19,"Men's",IF(E5532&gt;15,"U19",IF(E5532&gt;13,"U15",IF(E5532&gt;11,"U13",IF(E5532&gt;0,"U11",0)))))</f>
        <v>0</v>
      </c>
      <c r="E5532" s="113">
        <f>IFERROR(IF(Table10[[#This Row],[Year]]&gt;0,$E$1-Table10[[#This Row],[Year]],0),"")</f>
        <v>0</v>
      </c>
    </row>
    <row r="5533" spans="1:5">
      <c r="A5533" s="18">
        <v>6531</v>
      </c>
      <c r="D5533" s="113">
        <f>IF(Table10[[#This Row],[Current Age]]&gt;19,"Men's",IF(E5533&gt;15,"U19",IF(E5533&gt;13,"U15",IF(E5533&gt;11,"U13",IF(E5533&gt;0,"U11",0)))))</f>
        <v>0</v>
      </c>
      <c r="E5533" s="113">
        <f>IFERROR(IF(Table10[[#This Row],[Year]]&gt;0,$E$1-Table10[[#This Row],[Year]],0),"")</f>
        <v>0</v>
      </c>
    </row>
    <row r="5534" spans="1:5">
      <c r="A5534" s="18">
        <v>6532</v>
      </c>
      <c r="D5534" s="113">
        <f>IF(Table10[[#This Row],[Current Age]]&gt;19,"Men's",IF(E5534&gt;15,"U19",IF(E5534&gt;13,"U15",IF(E5534&gt;11,"U13",IF(E5534&gt;0,"U11",0)))))</f>
        <v>0</v>
      </c>
      <c r="E5534" s="113">
        <f>IFERROR(IF(Table10[[#This Row],[Year]]&gt;0,$E$1-Table10[[#This Row],[Year]],0),"")</f>
        <v>0</v>
      </c>
    </row>
    <row r="5535" spans="1:5">
      <c r="A5535" s="18">
        <v>6533</v>
      </c>
      <c r="D5535" s="113">
        <f>IF(Table10[[#This Row],[Current Age]]&gt;19,"Men's",IF(E5535&gt;15,"U19",IF(E5535&gt;13,"U15",IF(E5535&gt;11,"U13",IF(E5535&gt;0,"U11",0)))))</f>
        <v>0</v>
      </c>
      <c r="E5535" s="113">
        <f>IFERROR(IF(Table10[[#This Row],[Year]]&gt;0,$E$1-Table10[[#This Row],[Year]],0),"")</f>
        <v>0</v>
      </c>
    </row>
    <row r="5536" spans="1:5">
      <c r="A5536" s="18">
        <v>6534</v>
      </c>
      <c r="D5536" s="113">
        <f>IF(Table10[[#This Row],[Current Age]]&gt;19,"Men's",IF(E5536&gt;15,"U19",IF(E5536&gt;13,"U15",IF(E5536&gt;11,"U13",IF(E5536&gt;0,"U11",0)))))</f>
        <v>0</v>
      </c>
      <c r="E5536" s="113">
        <f>IFERROR(IF(Table10[[#This Row],[Year]]&gt;0,$E$1-Table10[[#This Row],[Year]],0),"")</f>
        <v>0</v>
      </c>
    </row>
    <row r="5537" spans="1:5">
      <c r="A5537" s="18">
        <v>6535</v>
      </c>
      <c r="D5537" s="113">
        <f>IF(Table10[[#This Row],[Current Age]]&gt;19,"Men's",IF(E5537&gt;15,"U19",IF(E5537&gt;13,"U15",IF(E5537&gt;11,"U13",IF(E5537&gt;0,"U11",0)))))</f>
        <v>0</v>
      </c>
      <c r="E5537" s="113">
        <f>IFERROR(IF(Table10[[#This Row],[Year]]&gt;0,$E$1-Table10[[#This Row],[Year]],0),"")</f>
        <v>0</v>
      </c>
    </row>
    <row r="5538" spans="1:5">
      <c r="A5538" s="18">
        <v>6536</v>
      </c>
      <c r="D5538" s="113">
        <f>IF(Table10[[#This Row],[Current Age]]&gt;19,"Men's",IF(E5538&gt;15,"U19",IF(E5538&gt;13,"U15",IF(E5538&gt;11,"U13",IF(E5538&gt;0,"U11",0)))))</f>
        <v>0</v>
      </c>
      <c r="E5538" s="113">
        <f>IFERROR(IF(Table10[[#This Row],[Year]]&gt;0,$E$1-Table10[[#This Row],[Year]],0),"")</f>
        <v>0</v>
      </c>
    </row>
    <row r="5539" spans="1:5">
      <c r="A5539" s="18">
        <v>6537</v>
      </c>
      <c r="D5539" s="113">
        <f>IF(Table10[[#This Row],[Current Age]]&gt;19,"Men's",IF(E5539&gt;15,"U19",IF(E5539&gt;13,"U15",IF(E5539&gt;11,"U13",IF(E5539&gt;0,"U11",0)))))</f>
        <v>0</v>
      </c>
      <c r="E5539" s="113">
        <f>IFERROR(IF(Table10[[#This Row],[Year]]&gt;0,$E$1-Table10[[#This Row],[Year]],0),"")</f>
        <v>0</v>
      </c>
    </row>
    <row r="5540" spans="1:5">
      <c r="A5540" s="18">
        <v>6538</v>
      </c>
      <c r="D5540" s="113">
        <f>IF(Table10[[#This Row],[Current Age]]&gt;19,"Men's",IF(E5540&gt;15,"U19",IF(E5540&gt;13,"U15",IF(E5540&gt;11,"U13",IF(E5540&gt;0,"U11",0)))))</f>
        <v>0</v>
      </c>
      <c r="E5540" s="113">
        <f>IFERROR(IF(Table10[[#This Row],[Year]]&gt;0,$E$1-Table10[[#This Row],[Year]],0),"")</f>
        <v>0</v>
      </c>
    </row>
    <row r="5541" spans="1:5">
      <c r="A5541" s="18">
        <v>6539</v>
      </c>
      <c r="D5541" s="113">
        <f>IF(Table10[[#This Row],[Current Age]]&gt;19,"Men's",IF(E5541&gt;15,"U19",IF(E5541&gt;13,"U15",IF(E5541&gt;11,"U13",IF(E5541&gt;0,"U11",0)))))</f>
        <v>0</v>
      </c>
      <c r="E5541" s="113">
        <f>IFERROR(IF(Table10[[#This Row],[Year]]&gt;0,$E$1-Table10[[#This Row],[Year]],0),"")</f>
        <v>0</v>
      </c>
    </row>
    <row r="5542" spans="1:5">
      <c r="A5542" s="18">
        <v>6540</v>
      </c>
      <c r="D5542" s="113">
        <f>IF(Table10[[#This Row],[Current Age]]&gt;19,"Men's",IF(E5542&gt;15,"U19",IF(E5542&gt;13,"U15",IF(E5542&gt;11,"U13",IF(E5542&gt;0,"U11",0)))))</f>
        <v>0</v>
      </c>
      <c r="E5542" s="113">
        <f>IFERROR(IF(Table10[[#This Row],[Year]]&gt;0,$E$1-Table10[[#This Row],[Year]],0),"")</f>
        <v>0</v>
      </c>
    </row>
    <row r="5543" spans="1:5">
      <c r="A5543" s="18">
        <v>6541</v>
      </c>
      <c r="D5543" s="113">
        <f>IF(Table10[[#This Row],[Current Age]]&gt;19,"Men's",IF(E5543&gt;15,"U19",IF(E5543&gt;13,"U15",IF(E5543&gt;11,"U13",IF(E5543&gt;0,"U11",0)))))</f>
        <v>0</v>
      </c>
      <c r="E5543" s="113">
        <f>IFERROR(IF(Table10[[#This Row],[Year]]&gt;0,$E$1-Table10[[#This Row],[Year]],0),"")</f>
        <v>0</v>
      </c>
    </row>
    <row r="5544" spans="1:5">
      <c r="A5544" s="18">
        <v>6542</v>
      </c>
      <c r="D5544" s="113">
        <f>IF(Table10[[#This Row],[Current Age]]&gt;19,"Men's",IF(E5544&gt;15,"U19",IF(E5544&gt;13,"U15",IF(E5544&gt;11,"U13",IF(E5544&gt;0,"U11",0)))))</f>
        <v>0</v>
      </c>
      <c r="E5544" s="113">
        <f>IFERROR(IF(Table10[[#This Row],[Year]]&gt;0,$E$1-Table10[[#This Row],[Year]],0),"")</f>
        <v>0</v>
      </c>
    </row>
    <row r="5545" spans="1:5">
      <c r="A5545" s="18">
        <v>6543</v>
      </c>
      <c r="D5545" s="113">
        <f>IF(Table10[[#This Row],[Current Age]]&gt;19,"Men's",IF(E5545&gt;15,"U19",IF(E5545&gt;13,"U15",IF(E5545&gt;11,"U13",IF(E5545&gt;0,"U11",0)))))</f>
        <v>0</v>
      </c>
      <c r="E5545" s="113">
        <f>IFERROR(IF(Table10[[#This Row],[Year]]&gt;0,$E$1-Table10[[#This Row],[Year]],0),"")</f>
        <v>0</v>
      </c>
    </row>
    <row r="5546" spans="1:5">
      <c r="A5546" s="18">
        <v>6544</v>
      </c>
      <c r="D5546" s="113">
        <f>IF(Table10[[#This Row],[Current Age]]&gt;19,"Men's",IF(E5546&gt;15,"U19",IF(E5546&gt;13,"U15",IF(E5546&gt;11,"U13",IF(E5546&gt;0,"U11",0)))))</f>
        <v>0</v>
      </c>
      <c r="E5546" s="113">
        <f>IFERROR(IF(Table10[[#This Row],[Year]]&gt;0,$E$1-Table10[[#This Row],[Year]],0),"")</f>
        <v>0</v>
      </c>
    </row>
    <row r="5547" spans="1:5">
      <c r="A5547" s="18">
        <v>6545</v>
      </c>
      <c r="D5547" s="113">
        <f>IF(Table10[[#This Row],[Current Age]]&gt;19,"Men's",IF(E5547&gt;15,"U19",IF(E5547&gt;13,"U15",IF(E5547&gt;11,"U13",IF(E5547&gt;0,"U11",0)))))</f>
        <v>0</v>
      </c>
      <c r="E5547" s="113">
        <f>IFERROR(IF(Table10[[#This Row],[Year]]&gt;0,$E$1-Table10[[#This Row],[Year]],0),"")</f>
        <v>0</v>
      </c>
    </row>
    <row r="5548" spans="1:5">
      <c r="A5548" s="18">
        <v>6546</v>
      </c>
      <c r="D5548" s="113">
        <f>IF(Table10[[#This Row],[Current Age]]&gt;19,"Men's",IF(E5548&gt;15,"U19",IF(E5548&gt;13,"U15",IF(E5548&gt;11,"U13",IF(E5548&gt;0,"U11",0)))))</f>
        <v>0</v>
      </c>
      <c r="E5548" s="113">
        <f>IFERROR(IF(Table10[[#This Row],[Year]]&gt;0,$E$1-Table10[[#This Row],[Year]],0),"")</f>
        <v>0</v>
      </c>
    </row>
    <row r="5549" spans="1:5">
      <c r="A5549" s="18">
        <v>6547</v>
      </c>
      <c r="D5549" s="113">
        <f>IF(Table10[[#This Row],[Current Age]]&gt;19,"Men's",IF(E5549&gt;15,"U19",IF(E5549&gt;13,"U15",IF(E5549&gt;11,"U13",IF(E5549&gt;0,"U11",0)))))</f>
        <v>0</v>
      </c>
      <c r="E5549" s="113">
        <f>IFERROR(IF(Table10[[#This Row],[Year]]&gt;0,$E$1-Table10[[#This Row],[Year]],0),"")</f>
        <v>0</v>
      </c>
    </row>
    <row r="5550" spans="1:5">
      <c r="A5550" s="18">
        <v>6548</v>
      </c>
      <c r="D5550" s="113">
        <f>IF(Table10[[#This Row],[Current Age]]&gt;19,"Men's",IF(E5550&gt;15,"U19",IF(E5550&gt;13,"U15",IF(E5550&gt;11,"U13",IF(E5550&gt;0,"U11",0)))))</f>
        <v>0</v>
      </c>
      <c r="E5550" s="113">
        <f>IFERROR(IF(Table10[[#This Row],[Year]]&gt;0,$E$1-Table10[[#This Row],[Year]],0),"")</f>
        <v>0</v>
      </c>
    </row>
    <row r="5551" spans="1:5">
      <c r="A5551" s="18">
        <v>6549</v>
      </c>
      <c r="D5551" s="113">
        <f>IF(Table10[[#This Row],[Current Age]]&gt;19,"Men's",IF(E5551&gt;15,"U19",IF(E5551&gt;13,"U15",IF(E5551&gt;11,"U13",IF(E5551&gt;0,"U11",0)))))</f>
        <v>0</v>
      </c>
      <c r="E5551" s="113">
        <f>IFERROR(IF(Table10[[#This Row],[Year]]&gt;0,$E$1-Table10[[#This Row],[Year]],0),"")</f>
        <v>0</v>
      </c>
    </row>
    <row r="5552" spans="1:5">
      <c r="A5552" s="18">
        <v>6550</v>
      </c>
      <c r="D5552" s="113">
        <f>IF(Table10[[#This Row],[Current Age]]&gt;19,"Men's",IF(E5552&gt;15,"U19",IF(E5552&gt;13,"U15",IF(E5552&gt;11,"U13",IF(E5552&gt;0,"U11",0)))))</f>
        <v>0</v>
      </c>
      <c r="E5552" s="113">
        <f>IFERROR(IF(Table10[[#This Row],[Year]]&gt;0,$E$1-Table10[[#This Row],[Year]],0),"")</f>
        <v>0</v>
      </c>
    </row>
    <row r="5553" spans="1:5">
      <c r="A5553" s="18">
        <v>6551</v>
      </c>
      <c r="D5553" s="113">
        <f>IF(Table10[[#This Row],[Current Age]]&gt;19,"Men's",IF(E5553&gt;15,"U19",IF(E5553&gt;13,"U15",IF(E5553&gt;11,"U13",IF(E5553&gt;0,"U11",0)))))</f>
        <v>0</v>
      </c>
      <c r="E5553" s="113">
        <f>IFERROR(IF(Table10[[#This Row],[Year]]&gt;0,$E$1-Table10[[#This Row],[Year]],0),"")</f>
        <v>0</v>
      </c>
    </row>
    <row r="5554" spans="1:5">
      <c r="A5554" s="18">
        <v>6552</v>
      </c>
      <c r="D5554" s="113">
        <f>IF(Table10[[#This Row],[Current Age]]&gt;19,"Men's",IF(E5554&gt;15,"U19",IF(E5554&gt;13,"U15",IF(E5554&gt;11,"U13",IF(E5554&gt;0,"U11",0)))))</f>
        <v>0</v>
      </c>
      <c r="E5554" s="113">
        <f>IFERROR(IF(Table10[[#This Row],[Year]]&gt;0,$E$1-Table10[[#This Row],[Year]],0),"")</f>
        <v>0</v>
      </c>
    </row>
    <row r="5555" spans="1:5">
      <c r="A5555" s="18">
        <v>6553</v>
      </c>
      <c r="D5555" s="113">
        <f>IF(Table10[[#This Row],[Current Age]]&gt;19,"Men's",IF(E5555&gt;15,"U19",IF(E5555&gt;13,"U15",IF(E5555&gt;11,"U13",IF(E5555&gt;0,"U11",0)))))</f>
        <v>0</v>
      </c>
      <c r="E5555" s="113">
        <f>IFERROR(IF(Table10[[#This Row],[Year]]&gt;0,$E$1-Table10[[#This Row],[Year]],0),"")</f>
        <v>0</v>
      </c>
    </row>
    <row r="5556" spans="1:5">
      <c r="A5556" s="18">
        <v>6554</v>
      </c>
      <c r="D5556" s="113">
        <f>IF(Table10[[#This Row],[Current Age]]&gt;19,"Men's",IF(E5556&gt;15,"U19",IF(E5556&gt;13,"U15",IF(E5556&gt;11,"U13",IF(E5556&gt;0,"U11",0)))))</f>
        <v>0</v>
      </c>
      <c r="E5556" s="113">
        <f>IFERROR(IF(Table10[[#This Row],[Year]]&gt;0,$E$1-Table10[[#This Row],[Year]],0),"")</f>
        <v>0</v>
      </c>
    </row>
    <row r="5557" spans="1:5">
      <c r="A5557" s="18">
        <v>6555</v>
      </c>
      <c r="D5557" s="113">
        <f>IF(Table10[[#This Row],[Current Age]]&gt;19,"Men's",IF(E5557&gt;15,"U19",IF(E5557&gt;13,"U15",IF(E5557&gt;11,"U13",IF(E5557&gt;0,"U11",0)))))</f>
        <v>0</v>
      </c>
      <c r="E5557" s="113">
        <f>IFERROR(IF(Table10[[#This Row],[Year]]&gt;0,$E$1-Table10[[#This Row],[Year]],0),"")</f>
        <v>0</v>
      </c>
    </row>
    <row r="5558" spans="1:5">
      <c r="A5558" s="18">
        <v>6556</v>
      </c>
      <c r="D5558" s="113">
        <f>IF(Table10[[#This Row],[Current Age]]&gt;19,"Men's",IF(E5558&gt;15,"U19",IF(E5558&gt;13,"U15",IF(E5558&gt;11,"U13",IF(E5558&gt;0,"U11",0)))))</f>
        <v>0</v>
      </c>
      <c r="E5558" s="113">
        <f>IFERROR(IF(Table10[[#This Row],[Year]]&gt;0,$E$1-Table10[[#This Row],[Year]],0),"")</f>
        <v>0</v>
      </c>
    </row>
    <row r="5559" spans="1:5">
      <c r="A5559" s="18">
        <v>6557</v>
      </c>
      <c r="D5559" s="113">
        <f>IF(Table10[[#This Row],[Current Age]]&gt;19,"Men's",IF(E5559&gt;15,"U19",IF(E5559&gt;13,"U15",IF(E5559&gt;11,"U13",IF(E5559&gt;0,"U11",0)))))</f>
        <v>0</v>
      </c>
      <c r="E5559" s="113">
        <f>IFERROR(IF(Table10[[#This Row],[Year]]&gt;0,$E$1-Table10[[#This Row],[Year]],0),"")</f>
        <v>0</v>
      </c>
    </row>
    <row r="5560" spans="1:5">
      <c r="A5560" s="18">
        <v>6558</v>
      </c>
      <c r="D5560" s="113">
        <f>IF(Table10[[#This Row],[Current Age]]&gt;19,"Men's",IF(E5560&gt;15,"U19",IF(E5560&gt;13,"U15",IF(E5560&gt;11,"U13",IF(E5560&gt;0,"U11",0)))))</f>
        <v>0</v>
      </c>
      <c r="E5560" s="113">
        <f>IFERROR(IF(Table10[[#This Row],[Year]]&gt;0,$E$1-Table10[[#This Row],[Year]],0),"")</f>
        <v>0</v>
      </c>
    </row>
    <row r="5561" spans="1:5">
      <c r="A5561" s="18">
        <v>6559</v>
      </c>
      <c r="D5561" s="113">
        <f>IF(Table10[[#This Row],[Current Age]]&gt;19,"Men's",IF(E5561&gt;15,"U19",IF(E5561&gt;13,"U15",IF(E5561&gt;11,"U13",IF(E5561&gt;0,"U11",0)))))</f>
        <v>0</v>
      </c>
      <c r="E5561" s="113">
        <f>IFERROR(IF(Table10[[#This Row],[Year]]&gt;0,$E$1-Table10[[#This Row],[Year]],0),"")</f>
        <v>0</v>
      </c>
    </row>
    <row r="5562" spans="1:5">
      <c r="A5562" s="18">
        <v>6560</v>
      </c>
      <c r="D5562" s="113">
        <f>IF(Table10[[#This Row],[Current Age]]&gt;19,"Men's",IF(E5562&gt;15,"U19",IF(E5562&gt;13,"U15",IF(E5562&gt;11,"U13",IF(E5562&gt;0,"U11",0)))))</f>
        <v>0</v>
      </c>
      <c r="E5562" s="113">
        <f>IFERROR(IF(Table10[[#This Row],[Year]]&gt;0,$E$1-Table10[[#This Row],[Year]],0),"")</f>
        <v>0</v>
      </c>
    </row>
    <row r="5563" spans="1:5">
      <c r="A5563" s="18">
        <v>6561</v>
      </c>
      <c r="D5563" s="113">
        <f>IF(Table10[[#This Row],[Current Age]]&gt;19,"Men's",IF(E5563&gt;15,"U19",IF(E5563&gt;13,"U15",IF(E5563&gt;11,"U13",IF(E5563&gt;0,"U11",0)))))</f>
        <v>0</v>
      </c>
      <c r="E5563" s="113">
        <f>IFERROR(IF(Table10[[#This Row],[Year]]&gt;0,$E$1-Table10[[#This Row],[Year]],0),"")</f>
        <v>0</v>
      </c>
    </row>
    <row r="5564" spans="1:5">
      <c r="A5564" s="18">
        <v>6562</v>
      </c>
      <c r="D5564" s="113">
        <f>IF(Table10[[#This Row],[Current Age]]&gt;19,"Men's",IF(E5564&gt;15,"U19",IF(E5564&gt;13,"U15",IF(E5564&gt;11,"U13",IF(E5564&gt;0,"U11",0)))))</f>
        <v>0</v>
      </c>
      <c r="E5564" s="113">
        <f>IFERROR(IF(Table10[[#This Row],[Year]]&gt;0,$E$1-Table10[[#This Row],[Year]],0),"")</f>
        <v>0</v>
      </c>
    </row>
    <row r="5565" spans="1:5">
      <c r="A5565" s="18">
        <v>6563</v>
      </c>
      <c r="D5565" s="113">
        <f>IF(Table10[[#This Row],[Current Age]]&gt;19,"Men's",IF(E5565&gt;15,"U19",IF(E5565&gt;13,"U15",IF(E5565&gt;11,"U13",IF(E5565&gt;0,"U11",0)))))</f>
        <v>0</v>
      </c>
      <c r="E5565" s="113">
        <f>IFERROR(IF(Table10[[#This Row],[Year]]&gt;0,$E$1-Table10[[#This Row],[Year]],0),"")</f>
        <v>0</v>
      </c>
    </row>
    <row r="5566" spans="1:5">
      <c r="A5566" s="18">
        <v>6564</v>
      </c>
      <c r="D5566" s="113">
        <f>IF(Table10[[#This Row],[Current Age]]&gt;19,"Men's",IF(E5566&gt;15,"U19",IF(E5566&gt;13,"U15",IF(E5566&gt;11,"U13",IF(E5566&gt;0,"U11",0)))))</f>
        <v>0</v>
      </c>
      <c r="E5566" s="113">
        <f>IFERROR(IF(Table10[[#This Row],[Year]]&gt;0,$E$1-Table10[[#This Row],[Year]],0),"")</f>
        <v>0</v>
      </c>
    </row>
    <row r="5567" spans="1:5">
      <c r="A5567" s="18">
        <v>6565</v>
      </c>
      <c r="D5567" s="113">
        <f>IF(Table10[[#This Row],[Current Age]]&gt;19,"Men's",IF(E5567&gt;15,"U19",IF(E5567&gt;13,"U15",IF(E5567&gt;11,"U13",IF(E5567&gt;0,"U11",0)))))</f>
        <v>0</v>
      </c>
      <c r="E5567" s="113">
        <f>IFERROR(IF(Table10[[#This Row],[Year]]&gt;0,$E$1-Table10[[#This Row],[Year]],0),"")</f>
        <v>0</v>
      </c>
    </row>
    <row r="5568" spans="1:5">
      <c r="A5568" s="18">
        <v>6566</v>
      </c>
      <c r="D5568" s="113">
        <f>IF(Table10[[#This Row],[Current Age]]&gt;19,"Men's",IF(E5568&gt;15,"U19",IF(E5568&gt;13,"U15",IF(E5568&gt;11,"U13",IF(E5568&gt;0,"U11",0)))))</f>
        <v>0</v>
      </c>
      <c r="E5568" s="113">
        <f>IFERROR(IF(Table10[[#This Row],[Year]]&gt;0,$E$1-Table10[[#This Row],[Year]],0),"")</f>
        <v>0</v>
      </c>
    </row>
    <row r="5569" spans="1:5">
      <c r="A5569" s="18">
        <v>6567</v>
      </c>
      <c r="D5569" s="113">
        <f>IF(Table10[[#This Row],[Current Age]]&gt;19,"Men's",IF(E5569&gt;15,"U19",IF(E5569&gt;13,"U15",IF(E5569&gt;11,"U13",IF(E5569&gt;0,"U11",0)))))</f>
        <v>0</v>
      </c>
      <c r="E5569" s="113">
        <f>IFERROR(IF(Table10[[#This Row],[Year]]&gt;0,$E$1-Table10[[#This Row],[Year]],0),"")</f>
        <v>0</v>
      </c>
    </row>
    <row r="5570" spans="1:5">
      <c r="A5570" s="18">
        <v>6568</v>
      </c>
      <c r="D5570" s="113">
        <f>IF(Table10[[#This Row],[Current Age]]&gt;19,"Men's",IF(E5570&gt;15,"U19",IF(E5570&gt;13,"U15",IF(E5570&gt;11,"U13",IF(E5570&gt;0,"U11",0)))))</f>
        <v>0</v>
      </c>
      <c r="E5570" s="113">
        <f>IFERROR(IF(Table10[[#This Row],[Year]]&gt;0,$E$1-Table10[[#This Row],[Year]],0),"")</f>
        <v>0</v>
      </c>
    </row>
    <row r="5571" spans="1:5">
      <c r="A5571" s="18">
        <v>6569</v>
      </c>
      <c r="D5571" s="113">
        <f>IF(Table10[[#This Row],[Current Age]]&gt;19,"Men's",IF(E5571&gt;15,"U19",IF(E5571&gt;13,"U15",IF(E5571&gt;11,"U13",IF(E5571&gt;0,"U11",0)))))</f>
        <v>0</v>
      </c>
      <c r="E5571" s="113">
        <f>IFERROR(IF(Table10[[#This Row],[Year]]&gt;0,$E$1-Table10[[#This Row],[Year]],0),"")</f>
        <v>0</v>
      </c>
    </row>
    <row r="5572" spans="1:5">
      <c r="A5572" s="18">
        <v>6570</v>
      </c>
      <c r="D5572" s="113">
        <f>IF(Table10[[#This Row],[Current Age]]&gt;19,"Men's",IF(E5572&gt;15,"U19",IF(E5572&gt;13,"U15",IF(E5572&gt;11,"U13",IF(E5572&gt;0,"U11",0)))))</f>
        <v>0</v>
      </c>
      <c r="E5572" s="113">
        <f>IFERROR(IF(Table10[[#This Row],[Year]]&gt;0,$E$1-Table10[[#This Row],[Year]],0),"")</f>
        <v>0</v>
      </c>
    </row>
    <row r="5573" spans="1:5">
      <c r="A5573" s="18">
        <v>6571</v>
      </c>
      <c r="D5573" s="113">
        <f>IF(Table10[[#This Row],[Current Age]]&gt;19,"Men's",IF(E5573&gt;15,"U19",IF(E5573&gt;13,"U15",IF(E5573&gt;11,"U13",IF(E5573&gt;0,"U11",0)))))</f>
        <v>0</v>
      </c>
      <c r="E5573" s="113">
        <f>IFERROR(IF(Table10[[#This Row],[Year]]&gt;0,$E$1-Table10[[#This Row],[Year]],0),"")</f>
        <v>0</v>
      </c>
    </row>
    <row r="5574" spans="1:5">
      <c r="A5574" s="18">
        <v>6572</v>
      </c>
      <c r="D5574" s="113">
        <f>IF(Table10[[#This Row],[Current Age]]&gt;19,"Men's",IF(E5574&gt;15,"U19",IF(E5574&gt;13,"U15",IF(E5574&gt;11,"U13",IF(E5574&gt;0,"U11",0)))))</f>
        <v>0</v>
      </c>
      <c r="E5574" s="113">
        <f>IFERROR(IF(Table10[[#This Row],[Year]]&gt;0,$E$1-Table10[[#This Row],[Year]],0),"")</f>
        <v>0</v>
      </c>
    </row>
    <row r="5575" spans="1:5">
      <c r="A5575" s="18">
        <v>6573</v>
      </c>
      <c r="D5575" s="113">
        <f>IF(Table10[[#This Row],[Current Age]]&gt;19,"Men's",IF(E5575&gt;15,"U19",IF(E5575&gt;13,"U15",IF(E5575&gt;11,"U13",IF(E5575&gt;0,"U11",0)))))</f>
        <v>0</v>
      </c>
      <c r="E5575" s="113">
        <f>IFERROR(IF(Table10[[#This Row],[Year]]&gt;0,$E$1-Table10[[#This Row],[Year]],0),"")</f>
        <v>0</v>
      </c>
    </row>
    <row r="5576" spans="1:5">
      <c r="A5576" s="18">
        <v>6574</v>
      </c>
      <c r="D5576" s="113">
        <f>IF(Table10[[#This Row],[Current Age]]&gt;19,"Men's",IF(E5576&gt;15,"U19",IF(E5576&gt;13,"U15",IF(E5576&gt;11,"U13",IF(E5576&gt;0,"U11",0)))))</f>
        <v>0</v>
      </c>
      <c r="E5576" s="113">
        <f>IFERROR(IF(Table10[[#This Row],[Year]]&gt;0,$E$1-Table10[[#This Row],[Year]],0),"")</f>
        <v>0</v>
      </c>
    </row>
    <row r="5577" spans="1:5">
      <c r="A5577" s="18">
        <v>6575</v>
      </c>
      <c r="D5577" s="113">
        <f>IF(Table10[[#This Row],[Current Age]]&gt;19,"Men's",IF(E5577&gt;15,"U19",IF(E5577&gt;13,"U15",IF(E5577&gt;11,"U13",IF(E5577&gt;0,"U11",0)))))</f>
        <v>0</v>
      </c>
      <c r="E5577" s="113">
        <f>IFERROR(IF(Table10[[#This Row],[Year]]&gt;0,$E$1-Table10[[#This Row],[Year]],0),"")</f>
        <v>0</v>
      </c>
    </row>
    <row r="5578" spans="1:5">
      <c r="A5578" s="18">
        <v>6576</v>
      </c>
      <c r="D5578" s="113">
        <f>IF(Table10[[#This Row],[Current Age]]&gt;19,"Men's",IF(E5578&gt;15,"U19",IF(E5578&gt;13,"U15",IF(E5578&gt;11,"U13",IF(E5578&gt;0,"U11",0)))))</f>
        <v>0</v>
      </c>
      <c r="E5578" s="113">
        <f>IFERROR(IF(Table10[[#This Row],[Year]]&gt;0,$E$1-Table10[[#This Row],[Year]],0),"")</f>
        <v>0</v>
      </c>
    </row>
    <row r="5579" spans="1:5">
      <c r="A5579" s="18">
        <v>6577</v>
      </c>
      <c r="D5579" s="113">
        <f>IF(Table10[[#This Row],[Current Age]]&gt;19,"Men's",IF(E5579&gt;15,"U19",IF(E5579&gt;13,"U15",IF(E5579&gt;11,"U13",IF(E5579&gt;0,"U11",0)))))</f>
        <v>0</v>
      </c>
      <c r="E5579" s="113">
        <f>IFERROR(IF(Table10[[#This Row],[Year]]&gt;0,$E$1-Table10[[#This Row],[Year]],0),"")</f>
        <v>0</v>
      </c>
    </row>
    <row r="5580" spans="1:5">
      <c r="A5580" s="18">
        <v>6578</v>
      </c>
      <c r="D5580" s="113">
        <f>IF(Table10[[#This Row],[Current Age]]&gt;19,"Men's",IF(E5580&gt;15,"U19",IF(E5580&gt;13,"U15",IF(E5580&gt;11,"U13",IF(E5580&gt;0,"U11",0)))))</f>
        <v>0</v>
      </c>
      <c r="E5580" s="113">
        <f>IFERROR(IF(Table10[[#This Row],[Year]]&gt;0,$E$1-Table10[[#This Row],[Year]],0),"")</f>
        <v>0</v>
      </c>
    </row>
    <row r="5581" spans="1:5">
      <c r="A5581" s="18">
        <v>6579</v>
      </c>
      <c r="D5581" s="113">
        <f>IF(Table10[[#This Row],[Current Age]]&gt;19,"Men's",IF(E5581&gt;15,"U19",IF(E5581&gt;13,"U15",IF(E5581&gt;11,"U13",IF(E5581&gt;0,"U11",0)))))</f>
        <v>0</v>
      </c>
      <c r="E5581" s="113">
        <f>IFERROR(IF(Table10[[#This Row],[Year]]&gt;0,$E$1-Table10[[#This Row],[Year]],0),"")</f>
        <v>0</v>
      </c>
    </row>
    <row r="5582" spans="1:5">
      <c r="A5582" s="18">
        <v>6580</v>
      </c>
      <c r="D5582" s="113">
        <f>IF(Table10[[#This Row],[Current Age]]&gt;19,"Men's",IF(E5582&gt;15,"U19",IF(E5582&gt;13,"U15",IF(E5582&gt;11,"U13",IF(E5582&gt;0,"U11",0)))))</f>
        <v>0</v>
      </c>
      <c r="E5582" s="113">
        <f>IFERROR(IF(Table10[[#This Row],[Year]]&gt;0,$E$1-Table10[[#This Row],[Year]],0),"")</f>
        <v>0</v>
      </c>
    </row>
    <row r="5583" spans="1:5">
      <c r="A5583" s="18">
        <v>6581</v>
      </c>
      <c r="D5583" s="113">
        <f>IF(Table10[[#This Row],[Current Age]]&gt;19,"Men's",IF(E5583&gt;15,"U19",IF(E5583&gt;13,"U15",IF(E5583&gt;11,"U13",IF(E5583&gt;0,"U11",0)))))</f>
        <v>0</v>
      </c>
      <c r="E5583" s="113">
        <f>IFERROR(IF(Table10[[#This Row],[Year]]&gt;0,$E$1-Table10[[#This Row],[Year]],0),"")</f>
        <v>0</v>
      </c>
    </row>
    <row r="5584" spans="1:5">
      <c r="A5584" s="18">
        <v>6582</v>
      </c>
      <c r="D5584" s="113">
        <f>IF(Table10[[#This Row],[Current Age]]&gt;19,"Men's",IF(E5584&gt;15,"U19",IF(E5584&gt;13,"U15",IF(E5584&gt;11,"U13",IF(E5584&gt;0,"U11",0)))))</f>
        <v>0</v>
      </c>
      <c r="E5584" s="113">
        <f>IFERROR(IF(Table10[[#This Row],[Year]]&gt;0,$E$1-Table10[[#This Row],[Year]],0),"")</f>
        <v>0</v>
      </c>
    </row>
    <row r="5585" spans="1:5">
      <c r="A5585" s="18">
        <v>6583</v>
      </c>
      <c r="D5585" s="113">
        <f>IF(Table10[[#This Row],[Current Age]]&gt;19,"Men's",IF(E5585&gt;15,"U19",IF(E5585&gt;13,"U15",IF(E5585&gt;11,"U13",IF(E5585&gt;0,"U11",0)))))</f>
        <v>0</v>
      </c>
      <c r="E5585" s="113">
        <f>IFERROR(IF(Table10[[#This Row],[Year]]&gt;0,$E$1-Table10[[#This Row],[Year]],0),"")</f>
        <v>0</v>
      </c>
    </row>
    <row r="5586" spans="1:5">
      <c r="A5586" s="18">
        <v>6584</v>
      </c>
      <c r="D5586" s="113">
        <f>IF(Table10[[#This Row],[Current Age]]&gt;19,"Men's",IF(E5586&gt;15,"U19",IF(E5586&gt;13,"U15",IF(E5586&gt;11,"U13",IF(E5586&gt;0,"U11",0)))))</f>
        <v>0</v>
      </c>
      <c r="E5586" s="113">
        <f>IFERROR(IF(Table10[[#This Row],[Year]]&gt;0,$E$1-Table10[[#This Row],[Year]],0),"")</f>
        <v>0</v>
      </c>
    </row>
    <row r="5587" spans="1:5">
      <c r="A5587" s="18">
        <v>6585</v>
      </c>
      <c r="D5587" s="113">
        <f>IF(Table10[[#This Row],[Current Age]]&gt;19,"Men's",IF(E5587&gt;15,"U19",IF(E5587&gt;13,"U15",IF(E5587&gt;11,"U13",IF(E5587&gt;0,"U11",0)))))</f>
        <v>0</v>
      </c>
      <c r="E5587" s="113">
        <f>IFERROR(IF(Table10[[#This Row],[Year]]&gt;0,$E$1-Table10[[#This Row],[Year]],0),"")</f>
        <v>0</v>
      </c>
    </row>
    <row r="5588" spans="1:5">
      <c r="A5588" s="18">
        <v>6586</v>
      </c>
      <c r="D5588" s="113">
        <f>IF(Table10[[#This Row],[Current Age]]&gt;19,"Men's",IF(E5588&gt;15,"U19",IF(E5588&gt;13,"U15",IF(E5588&gt;11,"U13",IF(E5588&gt;0,"U11",0)))))</f>
        <v>0</v>
      </c>
      <c r="E5588" s="113">
        <f>IFERROR(IF(Table10[[#This Row],[Year]]&gt;0,$E$1-Table10[[#This Row],[Year]],0),"")</f>
        <v>0</v>
      </c>
    </row>
    <row r="5589" spans="1:5">
      <c r="A5589" s="18">
        <v>6587</v>
      </c>
      <c r="D5589" s="113">
        <f>IF(Table10[[#This Row],[Current Age]]&gt;19,"Men's",IF(E5589&gt;15,"U19",IF(E5589&gt;13,"U15",IF(E5589&gt;11,"U13",IF(E5589&gt;0,"U11",0)))))</f>
        <v>0</v>
      </c>
      <c r="E5589" s="113">
        <f>IFERROR(IF(Table10[[#This Row],[Year]]&gt;0,$E$1-Table10[[#This Row],[Year]],0),"")</f>
        <v>0</v>
      </c>
    </row>
    <row r="5590" spans="1:5">
      <c r="A5590" s="18">
        <v>6588</v>
      </c>
      <c r="D5590" s="113">
        <f>IF(Table10[[#This Row],[Current Age]]&gt;19,"Men's",IF(E5590&gt;15,"U19",IF(E5590&gt;13,"U15",IF(E5590&gt;11,"U13",IF(E5590&gt;0,"U11",0)))))</f>
        <v>0</v>
      </c>
      <c r="E5590" s="113">
        <f>IFERROR(IF(Table10[[#This Row],[Year]]&gt;0,$E$1-Table10[[#This Row],[Year]],0),"")</f>
        <v>0</v>
      </c>
    </row>
    <row r="5591" spans="1:5">
      <c r="A5591" s="18">
        <v>6589</v>
      </c>
      <c r="D5591" s="113">
        <f>IF(Table10[[#This Row],[Current Age]]&gt;19,"Men's",IF(E5591&gt;15,"U19",IF(E5591&gt;13,"U15",IF(E5591&gt;11,"U13",IF(E5591&gt;0,"U11",0)))))</f>
        <v>0</v>
      </c>
      <c r="E5591" s="113">
        <f>IFERROR(IF(Table10[[#This Row],[Year]]&gt;0,$E$1-Table10[[#This Row],[Year]],0),"")</f>
        <v>0</v>
      </c>
    </row>
    <row r="5592" spans="1:5">
      <c r="A5592" s="18">
        <v>6590</v>
      </c>
      <c r="D5592" s="113">
        <f>IF(Table10[[#This Row],[Current Age]]&gt;19,"Men's",IF(E5592&gt;15,"U19",IF(E5592&gt;13,"U15",IF(E5592&gt;11,"U13",IF(E5592&gt;0,"U11",0)))))</f>
        <v>0</v>
      </c>
      <c r="E5592" s="113">
        <f>IFERROR(IF(Table10[[#This Row],[Year]]&gt;0,$E$1-Table10[[#This Row],[Year]],0),"")</f>
        <v>0</v>
      </c>
    </row>
    <row r="5593" spans="1:5">
      <c r="A5593" s="18">
        <v>6591</v>
      </c>
      <c r="D5593" s="113">
        <f>IF(Table10[[#This Row],[Current Age]]&gt;19,"Men's",IF(E5593&gt;15,"U19",IF(E5593&gt;13,"U15",IF(E5593&gt;11,"U13",IF(E5593&gt;0,"U11",0)))))</f>
        <v>0</v>
      </c>
      <c r="E5593" s="113">
        <f>IFERROR(IF(Table10[[#This Row],[Year]]&gt;0,$E$1-Table10[[#This Row],[Year]],0),"")</f>
        <v>0</v>
      </c>
    </row>
    <row r="5594" spans="1:5">
      <c r="A5594" s="18">
        <v>6592</v>
      </c>
      <c r="D5594" s="113">
        <f>IF(Table10[[#This Row],[Current Age]]&gt;19,"Men's",IF(E5594&gt;15,"U19",IF(E5594&gt;13,"U15",IF(E5594&gt;11,"U13",IF(E5594&gt;0,"U11",0)))))</f>
        <v>0</v>
      </c>
      <c r="E5594" s="113">
        <f>IFERROR(IF(Table10[[#This Row],[Year]]&gt;0,$E$1-Table10[[#This Row],[Year]],0),"")</f>
        <v>0</v>
      </c>
    </row>
    <row r="5595" spans="1:5">
      <c r="A5595" s="18">
        <v>6593</v>
      </c>
      <c r="D5595" s="113">
        <f>IF(Table10[[#This Row],[Current Age]]&gt;19,"Men's",IF(E5595&gt;15,"U19",IF(E5595&gt;13,"U15",IF(E5595&gt;11,"U13",IF(E5595&gt;0,"U11",0)))))</f>
        <v>0</v>
      </c>
      <c r="E5595" s="113">
        <f>IFERROR(IF(Table10[[#This Row],[Year]]&gt;0,$E$1-Table10[[#This Row],[Year]],0),"")</f>
        <v>0</v>
      </c>
    </row>
    <row r="5596" spans="1:5">
      <c r="A5596" s="18">
        <v>6594</v>
      </c>
      <c r="D5596" s="113">
        <f>IF(Table10[[#This Row],[Current Age]]&gt;19,"Men's",IF(E5596&gt;15,"U19",IF(E5596&gt;13,"U15",IF(E5596&gt;11,"U13",IF(E5596&gt;0,"U11",0)))))</f>
        <v>0</v>
      </c>
      <c r="E5596" s="113">
        <f>IFERROR(IF(Table10[[#This Row],[Year]]&gt;0,$E$1-Table10[[#This Row],[Year]],0),"")</f>
        <v>0</v>
      </c>
    </row>
    <row r="5597" spans="1:5">
      <c r="A5597" s="18">
        <v>6595</v>
      </c>
      <c r="D5597" s="113">
        <f>IF(Table10[[#This Row],[Current Age]]&gt;19,"Men's",IF(E5597&gt;15,"U19",IF(E5597&gt;13,"U15",IF(E5597&gt;11,"U13",IF(E5597&gt;0,"U11",0)))))</f>
        <v>0</v>
      </c>
      <c r="E5597" s="113">
        <f>IFERROR(IF(Table10[[#This Row],[Year]]&gt;0,$E$1-Table10[[#This Row],[Year]],0),"")</f>
        <v>0</v>
      </c>
    </row>
    <row r="5598" spans="1:5">
      <c r="A5598" s="18">
        <v>6596</v>
      </c>
      <c r="D5598" s="113">
        <f>IF(Table10[[#This Row],[Current Age]]&gt;19,"Men's",IF(E5598&gt;15,"U19",IF(E5598&gt;13,"U15",IF(E5598&gt;11,"U13",IF(E5598&gt;0,"U11",0)))))</f>
        <v>0</v>
      </c>
      <c r="E5598" s="113">
        <f>IFERROR(IF(Table10[[#This Row],[Year]]&gt;0,$E$1-Table10[[#This Row],[Year]],0),"")</f>
        <v>0</v>
      </c>
    </row>
    <row r="5599" spans="1:5">
      <c r="A5599" s="18">
        <v>6597</v>
      </c>
      <c r="D5599" s="113">
        <f>IF(Table10[[#This Row],[Current Age]]&gt;19,"Men's",IF(E5599&gt;15,"U19",IF(E5599&gt;13,"U15",IF(E5599&gt;11,"U13",IF(E5599&gt;0,"U11",0)))))</f>
        <v>0</v>
      </c>
      <c r="E5599" s="113">
        <f>IFERROR(IF(Table10[[#This Row],[Year]]&gt;0,$E$1-Table10[[#This Row],[Year]],0),"")</f>
        <v>0</v>
      </c>
    </row>
    <row r="5600" spans="1:5">
      <c r="A5600" s="18">
        <v>6598</v>
      </c>
      <c r="D5600" s="113">
        <f>IF(Table10[[#This Row],[Current Age]]&gt;19,"Men's",IF(E5600&gt;15,"U19",IF(E5600&gt;13,"U15",IF(E5600&gt;11,"U13",IF(E5600&gt;0,"U11",0)))))</f>
        <v>0</v>
      </c>
      <c r="E5600" s="113">
        <f>IFERROR(IF(Table10[[#This Row],[Year]]&gt;0,$E$1-Table10[[#This Row],[Year]],0),"")</f>
        <v>0</v>
      </c>
    </row>
    <row r="5601" spans="1:5">
      <c r="A5601" s="18">
        <v>6599</v>
      </c>
      <c r="D5601" s="113">
        <f>IF(Table10[[#This Row],[Current Age]]&gt;19,"Men's",IF(E5601&gt;15,"U19",IF(E5601&gt;13,"U15",IF(E5601&gt;11,"U13",IF(E5601&gt;0,"U11",0)))))</f>
        <v>0</v>
      </c>
      <c r="E5601" s="113">
        <f>IFERROR(IF(Table10[[#This Row],[Year]]&gt;0,$E$1-Table10[[#This Row],[Year]],0),"")</f>
        <v>0</v>
      </c>
    </row>
    <row r="5602" spans="1:5">
      <c r="A5602" s="18">
        <v>6600</v>
      </c>
      <c r="D5602" s="113">
        <f>IF(Table10[[#This Row],[Current Age]]&gt;19,"Men's",IF(E5602&gt;15,"U19",IF(E5602&gt;13,"U15",IF(E5602&gt;11,"U13",IF(E5602&gt;0,"U11",0)))))</f>
        <v>0</v>
      </c>
      <c r="E5602" s="113">
        <f>IFERROR(IF(Table10[[#This Row],[Year]]&gt;0,$E$1-Table10[[#This Row],[Year]],0),"")</f>
        <v>0</v>
      </c>
    </row>
    <row r="5603" spans="1:5">
      <c r="A5603" s="18">
        <v>6601</v>
      </c>
      <c r="D5603" s="113">
        <f>IF(Table10[[#This Row],[Current Age]]&gt;19,"Men's",IF(E5603&gt;15,"U19",IF(E5603&gt;13,"U15",IF(E5603&gt;11,"U13",IF(E5603&gt;0,"U11",0)))))</f>
        <v>0</v>
      </c>
      <c r="E5603" s="113">
        <f>IFERROR(IF(Table10[[#This Row],[Year]]&gt;0,$E$1-Table10[[#This Row],[Year]],0),"")</f>
        <v>0</v>
      </c>
    </row>
    <row r="5604" spans="1:5">
      <c r="A5604" s="18">
        <v>6602</v>
      </c>
      <c r="D5604" s="113">
        <f>IF(Table10[[#This Row],[Current Age]]&gt;19,"Men's",IF(E5604&gt;15,"U19",IF(E5604&gt;13,"U15",IF(E5604&gt;11,"U13",IF(E5604&gt;0,"U11",0)))))</f>
        <v>0</v>
      </c>
      <c r="E5604" s="113">
        <f>IFERROR(IF(Table10[[#This Row],[Year]]&gt;0,$E$1-Table10[[#This Row],[Year]],0),"")</f>
        <v>0</v>
      </c>
    </row>
    <row r="5605" spans="1:5">
      <c r="A5605" s="18">
        <v>6603</v>
      </c>
      <c r="D5605" s="113">
        <f>IF(Table10[[#This Row],[Current Age]]&gt;19,"Men's",IF(E5605&gt;15,"U19",IF(E5605&gt;13,"U15",IF(E5605&gt;11,"U13",IF(E5605&gt;0,"U11",0)))))</f>
        <v>0</v>
      </c>
      <c r="E5605" s="113">
        <f>IFERROR(IF(Table10[[#This Row],[Year]]&gt;0,$E$1-Table10[[#This Row],[Year]],0),"")</f>
        <v>0</v>
      </c>
    </row>
    <row r="5606" spans="1:5">
      <c r="A5606" s="18">
        <v>6604</v>
      </c>
      <c r="D5606" s="113">
        <f>IF(Table10[[#This Row],[Current Age]]&gt;19,"Men's",IF(E5606&gt;15,"U19",IF(E5606&gt;13,"U15",IF(E5606&gt;11,"U13",IF(E5606&gt;0,"U11",0)))))</f>
        <v>0</v>
      </c>
      <c r="E5606" s="113">
        <f>IFERROR(IF(Table10[[#This Row],[Year]]&gt;0,$E$1-Table10[[#This Row],[Year]],0),"")</f>
        <v>0</v>
      </c>
    </row>
    <row r="5607" spans="1:5">
      <c r="A5607" s="18">
        <v>6605</v>
      </c>
      <c r="D5607" s="113">
        <f>IF(Table10[[#This Row],[Current Age]]&gt;19,"Men's",IF(E5607&gt;15,"U19",IF(E5607&gt;13,"U15",IF(E5607&gt;11,"U13",IF(E5607&gt;0,"U11",0)))))</f>
        <v>0</v>
      </c>
      <c r="E5607" s="113">
        <f>IFERROR(IF(Table10[[#This Row],[Year]]&gt;0,$E$1-Table10[[#This Row],[Year]],0),"")</f>
        <v>0</v>
      </c>
    </row>
    <row r="5608" spans="1:5">
      <c r="A5608" s="18">
        <v>6606</v>
      </c>
      <c r="D5608" s="113">
        <f>IF(Table10[[#This Row],[Current Age]]&gt;19,"Men's",IF(E5608&gt;15,"U19",IF(E5608&gt;13,"U15",IF(E5608&gt;11,"U13",IF(E5608&gt;0,"U11",0)))))</f>
        <v>0</v>
      </c>
      <c r="E5608" s="113">
        <f>IFERROR(IF(Table10[[#This Row],[Year]]&gt;0,$E$1-Table10[[#This Row],[Year]],0),"")</f>
        <v>0</v>
      </c>
    </row>
    <row r="5609" spans="1:5">
      <c r="A5609" s="18">
        <v>6607</v>
      </c>
      <c r="D5609" s="113">
        <f>IF(Table10[[#This Row],[Current Age]]&gt;19,"Men's",IF(E5609&gt;15,"U19",IF(E5609&gt;13,"U15",IF(E5609&gt;11,"U13",IF(E5609&gt;0,"U11",0)))))</f>
        <v>0</v>
      </c>
      <c r="E5609" s="113">
        <f>IFERROR(IF(Table10[[#This Row],[Year]]&gt;0,$E$1-Table10[[#This Row],[Year]],0),"")</f>
        <v>0</v>
      </c>
    </row>
    <row r="5610" spans="1:5">
      <c r="A5610" s="18">
        <v>6608</v>
      </c>
      <c r="D5610" s="113">
        <f>IF(Table10[[#This Row],[Current Age]]&gt;19,"Men's",IF(E5610&gt;15,"U19",IF(E5610&gt;13,"U15",IF(E5610&gt;11,"U13",IF(E5610&gt;0,"U11",0)))))</f>
        <v>0</v>
      </c>
      <c r="E5610" s="113">
        <f>IFERROR(IF(Table10[[#This Row],[Year]]&gt;0,$E$1-Table10[[#This Row],[Year]],0),"")</f>
        <v>0</v>
      </c>
    </row>
    <row r="5611" spans="1:5">
      <c r="A5611" s="18">
        <v>6609</v>
      </c>
      <c r="D5611" s="113">
        <f>IF(Table10[[#This Row],[Current Age]]&gt;19,"Men's",IF(E5611&gt;15,"U19",IF(E5611&gt;13,"U15",IF(E5611&gt;11,"U13",IF(E5611&gt;0,"U11",0)))))</f>
        <v>0</v>
      </c>
      <c r="E5611" s="113">
        <f>IFERROR(IF(Table10[[#This Row],[Year]]&gt;0,$E$1-Table10[[#This Row],[Year]],0),"")</f>
        <v>0</v>
      </c>
    </row>
    <row r="5612" spans="1:5">
      <c r="A5612" s="18">
        <v>6610</v>
      </c>
      <c r="D5612" s="113">
        <f>IF(Table10[[#This Row],[Current Age]]&gt;19,"Men's",IF(E5612&gt;15,"U19",IF(E5612&gt;13,"U15",IF(E5612&gt;11,"U13",IF(E5612&gt;0,"U11",0)))))</f>
        <v>0</v>
      </c>
      <c r="E5612" s="113">
        <f>IFERROR(IF(Table10[[#This Row],[Year]]&gt;0,$E$1-Table10[[#This Row],[Year]],0),"")</f>
        <v>0</v>
      </c>
    </row>
    <row r="5613" spans="1:5">
      <c r="A5613" s="18">
        <v>6611</v>
      </c>
      <c r="D5613" s="113">
        <f>IF(Table10[[#This Row],[Current Age]]&gt;19,"Men's",IF(E5613&gt;15,"U19",IF(E5613&gt;13,"U15",IF(E5613&gt;11,"U13",IF(E5613&gt;0,"U11",0)))))</f>
        <v>0</v>
      </c>
      <c r="E5613" s="113">
        <f>IFERROR(IF(Table10[[#This Row],[Year]]&gt;0,$E$1-Table10[[#This Row],[Year]],0),"")</f>
        <v>0</v>
      </c>
    </row>
    <row r="5614" spans="1:5">
      <c r="A5614" s="18">
        <v>6612</v>
      </c>
      <c r="D5614" s="113">
        <f>IF(Table10[[#This Row],[Current Age]]&gt;19,"Men's",IF(E5614&gt;15,"U19",IF(E5614&gt;13,"U15",IF(E5614&gt;11,"U13",IF(E5614&gt;0,"U11",0)))))</f>
        <v>0</v>
      </c>
      <c r="E5614" s="113">
        <f>IFERROR(IF(Table10[[#This Row],[Year]]&gt;0,$E$1-Table10[[#This Row],[Year]],0),"")</f>
        <v>0</v>
      </c>
    </row>
    <row r="5615" spans="1:5">
      <c r="A5615" s="18">
        <v>6613</v>
      </c>
      <c r="D5615" s="113">
        <f>IF(Table10[[#This Row],[Current Age]]&gt;19,"Men's",IF(E5615&gt;15,"U19",IF(E5615&gt;13,"U15",IF(E5615&gt;11,"U13",IF(E5615&gt;0,"U11",0)))))</f>
        <v>0</v>
      </c>
      <c r="E5615" s="113">
        <f>IFERROR(IF(Table10[[#This Row],[Year]]&gt;0,$E$1-Table10[[#This Row],[Year]],0),"")</f>
        <v>0</v>
      </c>
    </row>
    <row r="5616" spans="1:5">
      <c r="A5616" s="18">
        <v>6614</v>
      </c>
      <c r="D5616" s="113">
        <f>IF(Table10[[#This Row],[Current Age]]&gt;19,"Men's",IF(E5616&gt;15,"U19",IF(E5616&gt;13,"U15",IF(E5616&gt;11,"U13",IF(E5616&gt;0,"U11",0)))))</f>
        <v>0</v>
      </c>
      <c r="E5616" s="113">
        <f>IFERROR(IF(Table10[[#This Row],[Year]]&gt;0,$E$1-Table10[[#This Row],[Year]],0),"")</f>
        <v>0</v>
      </c>
    </row>
    <row r="5617" spans="1:5">
      <c r="A5617" s="18">
        <v>6615</v>
      </c>
      <c r="D5617" s="113">
        <f>IF(Table10[[#This Row],[Current Age]]&gt;19,"Men's",IF(E5617&gt;15,"U19",IF(E5617&gt;13,"U15",IF(E5617&gt;11,"U13",IF(E5617&gt;0,"U11",0)))))</f>
        <v>0</v>
      </c>
      <c r="E5617" s="113">
        <f>IFERROR(IF(Table10[[#This Row],[Year]]&gt;0,$E$1-Table10[[#This Row],[Year]],0),"")</f>
        <v>0</v>
      </c>
    </row>
    <row r="5618" spans="1:5">
      <c r="A5618" s="18">
        <v>6616</v>
      </c>
      <c r="D5618" s="113">
        <f>IF(Table10[[#This Row],[Current Age]]&gt;19,"Men's",IF(E5618&gt;15,"U19",IF(E5618&gt;13,"U15",IF(E5618&gt;11,"U13",IF(E5618&gt;0,"U11",0)))))</f>
        <v>0</v>
      </c>
      <c r="E5618" s="113">
        <f>IFERROR(IF(Table10[[#This Row],[Year]]&gt;0,$E$1-Table10[[#This Row],[Year]],0),"")</f>
        <v>0</v>
      </c>
    </row>
    <row r="5619" spans="1:5">
      <c r="A5619" s="18">
        <v>6617</v>
      </c>
      <c r="D5619" s="113">
        <f>IF(Table10[[#This Row],[Current Age]]&gt;19,"Men's",IF(E5619&gt;15,"U19",IF(E5619&gt;13,"U15",IF(E5619&gt;11,"U13",IF(E5619&gt;0,"U11",0)))))</f>
        <v>0</v>
      </c>
      <c r="E5619" s="113">
        <f>IFERROR(IF(Table10[[#This Row],[Year]]&gt;0,$E$1-Table10[[#This Row],[Year]],0),"")</f>
        <v>0</v>
      </c>
    </row>
    <row r="5620" spans="1:5">
      <c r="A5620" s="18">
        <v>6618</v>
      </c>
      <c r="D5620" s="113">
        <f>IF(Table10[[#This Row],[Current Age]]&gt;19,"Men's",IF(E5620&gt;15,"U19",IF(E5620&gt;13,"U15",IF(E5620&gt;11,"U13",IF(E5620&gt;0,"U11",0)))))</f>
        <v>0</v>
      </c>
      <c r="E5620" s="113">
        <f>IFERROR(IF(Table10[[#This Row],[Year]]&gt;0,$E$1-Table10[[#This Row],[Year]],0),"")</f>
        <v>0</v>
      </c>
    </row>
    <row r="5621" spans="1:5">
      <c r="A5621" s="18">
        <v>6619</v>
      </c>
      <c r="D5621" s="113">
        <f>IF(Table10[[#This Row],[Current Age]]&gt;19,"Men's",IF(E5621&gt;15,"U19",IF(E5621&gt;13,"U15",IF(E5621&gt;11,"U13",IF(E5621&gt;0,"U11",0)))))</f>
        <v>0</v>
      </c>
      <c r="E5621" s="113">
        <f>IFERROR(IF(Table10[[#This Row],[Year]]&gt;0,$E$1-Table10[[#This Row],[Year]],0),"")</f>
        <v>0</v>
      </c>
    </row>
    <row r="5622" spans="1:5">
      <c r="A5622" s="18">
        <v>6620</v>
      </c>
      <c r="D5622" s="113">
        <f>IF(Table10[[#This Row],[Current Age]]&gt;19,"Men's",IF(E5622&gt;15,"U19",IF(E5622&gt;13,"U15",IF(E5622&gt;11,"U13",IF(E5622&gt;0,"U11",0)))))</f>
        <v>0</v>
      </c>
      <c r="E5622" s="113">
        <f>IFERROR(IF(Table10[[#This Row],[Year]]&gt;0,$E$1-Table10[[#This Row],[Year]],0),"")</f>
        <v>0</v>
      </c>
    </row>
    <row r="5623" spans="1:5">
      <c r="A5623" s="18">
        <v>6621</v>
      </c>
      <c r="D5623" s="113">
        <f>IF(Table10[[#This Row],[Current Age]]&gt;19,"Men's",IF(E5623&gt;15,"U19",IF(E5623&gt;13,"U15",IF(E5623&gt;11,"U13",IF(E5623&gt;0,"U11",0)))))</f>
        <v>0</v>
      </c>
      <c r="E5623" s="113">
        <f>IFERROR(IF(Table10[[#This Row],[Year]]&gt;0,$E$1-Table10[[#This Row],[Year]],0),"")</f>
        <v>0</v>
      </c>
    </row>
    <row r="5624" spans="1:5">
      <c r="A5624" s="18">
        <v>6622</v>
      </c>
      <c r="D5624" s="113">
        <f>IF(Table10[[#This Row],[Current Age]]&gt;19,"Men's",IF(E5624&gt;15,"U19",IF(E5624&gt;13,"U15",IF(E5624&gt;11,"U13",IF(E5624&gt;0,"U11",0)))))</f>
        <v>0</v>
      </c>
      <c r="E5624" s="113">
        <f>IFERROR(IF(Table10[[#This Row],[Year]]&gt;0,$E$1-Table10[[#This Row],[Year]],0),"")</f>
        <v>0</v>
      </c>
    </row>
    <row r="5625" spans="1:5">
      <c r="A5625" s="18">
        <v>6623</v>
      </c>
      <c r="D5625" s="113">
        <f>IF(Table10[[#This Row],[Current Age]]&gt;19,"Men's",IF(E5625&gt;15,"U19",IF(E5625&gt;13,"U15",IF(E5625&gt;11,"U13",IF(E5625&gt;0,"U11",0)))))</f>
        <v>0</v>
      </c>
      <c r="E5625" s="113">
        <f>IFERROR(IF(Table10[[#This Row],[Year]]&gt;0,$E$1-Table10[[#This Row],[Year]],0),"")</f>
        <v>0</v>
      </c>
    </row>
    <row r="5626" spans="1:5">
      <c r="A5626" s="18">
        <v>6624</v>
      </c>
      <c r="D5626" s="113">
        <f>IF(Table10[[#This Row],[Current Age]]&gt;19,"Men's",IF(E5626&gt;15,"U19",IF(E5626&gt;13,"U15",IF(E5626&gt;11,"U13",IF(E5626&gt;0,"U11",0)))))</f>
        <v>0</v>
      </c>
      <c r="E5626" s="113">
        <f>IFERROR(IF(Table10[[#This Row],[Year]]&gt;0,$E$1-Table10[[#This Row],[Year]],0),"")</f>
        <v>0</v>
      </c>
    </row>
    <row r="5627" spans="1:5">
      <c r="A5627" s="18">
        <v>6625</v>
      </c>
      <c r="D5627" s="113">
        <f>IF(Table10[[#This Row],[Current Age]]&gt;19,"Men's",IF(E5627&gt;15,"U19",IF(E5627&gt;13,"U15",IF(E5627&gt;11,"U13",IF(E5627&gt;0,"U11",0)))))</f>
        <v>0</v>
      </c>
      <c r="E5627" s="113">
        <f>IFERROR(IF(Table10[[#This Row],[Year]]&gt;0,$E$1-Table10[[#This Row],[Year]],0),"")</f>
        <v>0</v>
      </c>
    </row>
    <row r="5628" spans="1:5">
      <c r="A5628" s="18">
        <v>6626</v>
      </c>
      <c r="D5628" s="113">
        <f>IF(Table10[[#This Row],[Current Age]]&gt;19,"Men's",IF(E5628&gt;15,"U19",IF(E5628&gt;13,"U15",IF(E5628&gt;11,"U13",IF(E5628&gt;0,"U11",0)))))</f>
        <v>0</v>
      </c>
      <c r="E5628" s="113">
        <f>IFERROR(IF(Table10[[#This Row],[Year]]&gt;0,$E$1-Table10[[#This Row],[Year]],0),"")</f>
        <v>0</v>
      </c>
    </row>
    <row r="5629" spans="1:5">
      <c r="A5629" s="18">
        <v>6627</v>
      </c>
      <c r="D5629" s="113">
        <f>IF(Table10[[#This Row],[Current Age]]&gt;19,"Men's",IF(E5629&gt;15,"U19",IF(E5629&gt;13,"U15",IF(E5629&gt;11,"U13",IF(E5629&gt;0,"U11",0)))))</f>
        <v>0</v>
      </c>
      <c r="E5629" s="113">
        <f>IFERROR(IF(Table10[[#This Row],[Year]]&gt;0,$E$1-Table10[[#This Row],[Year]],0),"")</f>
        <v>0</v>
      </c>
    </row>
    <row r="5630" spans="1:5">
      <c r="A5630" s="18">
        <v>6628</v>
      </c>
      <c r="D5630" s="113">
        <f>IF(Table10[[#This Row],[Current Age]]&gt;19,"Men's",IF(E5630&gt;15,"U19",IF(E5630&gt;13,"U15",IF(E5630&gt;11,"U13",IF(E5630&gt;0,"U11",0)))))</f>
        <v>0</v>
      </c>
      <c r="E5630" s="113">
        <f>IFERROR(IF(Table10[[#This Row],[Year]]&gt;0,$E$1-Table10[[#This Row],[Year]],0),"")</f>
        <v>0</v>
      </c>
    </row>
    <row r="5631" spans="1:5">
      <c r="A5631" s="18">
        <v>6629</v>
      </c>
      <c r="D5631" s="113">
        <f>IF(Table10[[#This Row],[Current Age]]&gt;19,"Men's",IF(E5631&gt;15,"U19",IF(E5631&gt;13,"U15",IF(E5631&gt;11,"U13",IF(E5631&gt;0,"U11",0)))))</f>
        <v>0</v>
      </c>
      <c r="E5631" s="113">
        <f>IFERROR(IF(Table10[[#This Row],[Year]]&gt;0,$E$1-Table10[[#This Row],[Year]],0),"")</f>
        <v>0</v>
      </c>
    </row>
    <row r="5632" spans="1:5">
      <c r="A5632" s="18">
        <v>6630</v>
      </c>
      <c r="D5632" s="113">
        <f>IF(Table10[[#This Row],[Current Age]]&gt;19,"Men's",IF(E5632&gt;15,"U19",IF(E5632&gt;13,"U15",IF(E5632&gt;11,"U13",IF(E5632&gt;0,"U11",0)))))</f>
        <v>0</v>
      </c>
      <c r="E5632" s="113">
        <f>IFERROR(IF(Table10[[#This Row],[Year]]&gt;0,$E$1-Table10[[#This Row],[Year]],0),"")</f>
        <v>0</v>
      </c>
    </row>
    <row r="5633" spans="1:5">
      <c r="A5633" s="18">
        <v>6631</v>
      </c>
      <c r="D5633" s="113">
        <f>IF(Table10[[#This Row],[Current Age]]&gt;19,"Men's",IF(E5633&gt;15,"U19",IF(E5633&gt;13,"U15",IF(E5633&gt;11,"U13",IF(E5633&gt;0,"U11",0)))))</f>
        <v>0</v>
      </c>
      <c r="E5633" s="113">
        <f>IFERROR(IF(Table10[[#This Row],[Year]]&gt;0,$E$1-Table10[[#This Row],[Year]],0),"")</f>
        <v>0</v>
      </c>
    </row>
    <row r="5634" spans="1:5">
      <c r="A5634" s="18">
        <v>6632</v>
      </c>
      <c r="D5634" s="113">
        <f>IF(Table10[[#This Row],[Current Age]]&gt;19,"Men's",IF(E5634&gt;15,"U19",IF(E5634&gt;13,"U15",IF(E5634&gt;11,"U13",IF(E5634&gt;0,"U11",0)))))</f>
        <v>0</v>
      </c>
      <c r="E5634" s="113">
        <f>IFERROR(IF(Table10[[#This Row],[Year]]&gt;0,$E$1-Table10[[#This Row],[Year]],0),"")</f>
        <v>0</v>
      </c>
    </row>
    <row r="5635" spans="1:5">
      <c r="A5635" s="18">
        <v>6633</v>
      </c>
      <c r="D5635" s="113">
        <f>IF(Table10[[#This Row],[Current Age]]&gt;19,"Men's",IF(E5635&gt;15,"U19",IF(E5635&gt;13,"U15",IF(E5635&gt;11,"U13",IF(E5635&gt;0,"U11",0)))))</f>
        <v>0</v>
      </c>
      <c r="E5635" s="113">
        <f>IFERROR(IF(Table10[[#This Row],[Year]]&gt;0,$E$1-Table10[[#This Row],[Year]],0),"")</f>
        <v>0</v>
      </c>
    </row>
    <row r="5636" spans="1:5">
      <c r="A5636" s="18">
        <v>6634</v>
      </c>
      <c r="D5636" s="113">
        <f>IF(Table10[[#This Row],[Current Age]]&gt;19,"Men's",IF(E5636&gt;15,"U19",IF(E5636&gt;13,"U15",IF(E5636&gt;11,"U13",IF(E5636&gt;0,"U11",0)))))</f>
        <v>0</v>
      </c>
      <c r="E5636" s="113">
        <f>IFERROR(IF(Table10[[#This Row],[Year]]&gt;0,$E$1-Table10[[#This Row],[Year]],0),"")</f>
        <v>0</v>
      </c>
    </row>
    <row r="5637" spans="1:5">
      <c r="A5637" s="18">
        <v>6635</v>
      </c>
      <c r="D5637" s="113">
        <f>IF(Table10[[#This Row],[Current Age]]&gt;19,"Men's",IF(E5637&gt;15,"U19",IF(E5637&gt;13,"U15",IF(E5637&gt;11,"U13",IF(E5637&gt;0,"U11",0)))))</f>
        <v>0</v>
      </c>
      <c r="E5637" s="113">
        <f>IFERROR(IF(Table10[[#This Row],[Year]]&gt;0,$E$1-Table10[[#This Row],[Year]],0),"")</f>
        <v>0</v>
      </c>
    </row>
    <row r="5638" spans="1:5">
      <c r="A5638" s="18">
        <v>6636</v>
      </c>
      <c r="D5638" s="113">
        <f>IF(Table10[[#This Row],[Current Age]]&gt;19,"Men's",IF(E5638&gt;15,"U19",IF(E5638&gt;13,"U15",IF(E5638&gt;11,"U13",IF(E5638&gt;0,"U11",0)))))</f>
        <v>0</v>
      </c>
      <c r="E5638" s="113">
        <f>IFERROR(IF(Table10[[#This Row],[Year]]&gt;0,$E$1-Table10[[#This Row],[Year]],0),"")</f>
        <v>0</v>
      </c>
    </row>
    <row r="5639" spans="1:5">
      <c r="A5639" s="18">
        <v>6637</v>
      </c>
      <c r="D5639" s="113">
        <f>IF(Table10[[#This Row],[Current Age]]&gt;19,"Men's",IF(E5639&gt;15,"U19",IF(E5639&gt;13,"U15",IF(E5639&gt;11,"U13",IF(E5639&gt;0,"U11",0)))))</f>
        <v>0</v>
      </c>
      <c r="E5639" s="113">
        <f>IFERROR(IF(Table10[[#This Row],[Year]]&gt;0,$E$1-Table10[[#This Row],[Year]],0),"")</f>
        <v>0</v>
      </c>
    </row>
    <row r="5640" spans="1:5">
      <c r="A5640" s="18">
        <v>6638</v>
      </c>
      <c r="D5640" s="113">
        <f>IF(Table10[[#This Row],[Current Age]]&gt;19,"Men's",IF(E5640&gt;15,"U19",IF(E5640&gt;13,"U15",IF(E5640&gt;11,"U13",IF(E5640&gt;0,"U11",0)))))</f>
        <v>0</v>
      </c>
      <c r="E5640" s="113">
        <f>IFERROR(IF(Table10[[#This Row],[Year]]&gt;0,$E$1-Table10[[#This Row],[Year]],0),"")</f>
        <v>0</v>
      </c>
    </row>
    <row r="5641" spans="1:5">
      <c r="A5641" s="18">
        <v>6639</v>
      </c>
      <c r="D5641" s="113">
        <f>IF(Table10[[#This Row],[Current Age]]&gt;19,"Men's",IF(E5641&gt;15,"U19",IF(E5641&gt;13,"U15",IF(E5641&gt;11,"U13",IF(E5641&gt;0,"U11",0)))))</f>
        <v>0</v>
      </c>
      <c r="E5641" s="113">
        <f>IFERROR(IF(Table10[[#This Row],[Year]]&gt;0,$E$1-Table10[[#This Row],[Year]],0),"")</f>
        <v>0</v>
      </c>
    </row>
    <row r="5642" spans="1:5">
      <c r="A5642" s="18">
        <v>6640</v>
      </c>
      <c r="D5642" s="113">
        <f>IF(Table10[[#This Row],[Current Age]]&gt;19,"Men's",IF(E5642&gt;15,"U19",IF(E5642&gt;13,"U15",IF(E5642&gt;11,"U13",IF(E5642&gt;0,"U11",0)))))</f>
        <v>0</v>
      </c>
      <c r="E5642" s="113">
        <f>IFERROR(IF(Table10[[#This Row],[Year]]&gt;0,$E$1-Table10[[#This Row],[Year]],0),"")</f>
        <v>0</v>
      </c>
    </row>
    <row r="5643" spans="1:5">
      <c r="A5643" s="18">
        <v>6641</v>
      </c>
      <c r="D5643" s="113">
        <f>IF(Table10[[#This Row],[Current Age]]&gt;19,"Men's",IF(E5643&gt;15,"U19",IF(E5643&gt;13,"U15",IF(E5643&gt;11,"U13",IF(E5643&gt;0,"U11",0)))))</f>
        <v>0</v>
      </c>
      <c r="E5643" s="113">
        <f>IFERROR(IF(Table10[[#This Row],[Year]]&gt;0,$E$1-Table10[[#This Row],[Year]],0),"")</f>
        <v>0</v>
      </c>
    </row>
    <row r="5644" spans="1:5">
      <c r="A5644" s="18">
        <v>6642</v>
      </c>
      <c r="D5644" s="113">
        <f>IF(Table10[[#This Row],[Current Age]]&gt;19,"Men's",IF(E5644&gt;15,"U19",IF(E5644&gt;13,"U15",IF(E5644&gt;11,"U13",IF(E5644&gt;0,"U11",0)))))</f>
        <v>0</v>
      </c>
      <c r="E5644" s="113">
        <f>IFERROR(IF(Table10[[#This Row],[Year]]&gt;0,$E$1-Table10[[#This Row],[Year]],0),"")</f>
        <v>0</v>
      </c>
    </row>
    <row r="5645" spans="1:5">
      <c r="A5645" s="18">
        <v>6643</v>
      </c>
      <c r="D5645" s="113">
        <f>IF(Table10[[#This Row],[Current Age]]&gt;19,"Men's",IF(E5645&gt;15,"U19",IF(E5645&gt;13,"U15",IF(E5645&gt;11,"U13",IF(E5645&gt;0,"U11",0)))))</f>
        <v>0</v>
      </c>
      <c r="E5645" s="113">
        <f>IFERROR(IF(Table10[[#This Row],[Year]]&gt;0,$E$1-Table10[[#This Row],[Year]],0),"")</f>
        <v>0</v>
      </c>
    </row>
    <row r="5646" spans="1:5">
      <c r="A5646" s="18">
        <v>6644</v>
      </c>
      <c r="D5646" s="113">
        <f>IF(Table10[[#This Row],[Current Age]]&gt;19,"Men's",IF(E5646&gt;15,"U19",IF(E5646&gt;13,"U15",IF(E5646&gt;11,"U13",IF(E5646&gt;0,"U11",0)))))</f>
        <v>0</v>
      </c>
      <c r="E5646" s="113">
        <f>IFERROR(IF(Table10[[#This Row],[Year]]&gt;0,$E$1-Table10[[#This Row],[Year]],0),"")</f>
        <v>0</v>
      </c>
    </row>
    <row r="5647" spans="1:5">
      <c r="A5647" s="18">
        <v>6645</v>
      </c>
      <c r="D5647" s="113">
        <f>IF(Table10[[#This Row],[Current Age]]&gt;19,"Men's",IF(E5647&gt;15,"U19",IF(E5647&gt;13,"U15",IF(E5647&gt;11,"U13",IF(E5647&gt;0,"U11",0)))))</f>
        <v>0</v>
      </c>
      <c r="E5647" s="113">
        <f>IFERROR(IF(Table10[[#This Row],[Year]]&gt;0,$E$1-Table10[[#This Row],[Year]],0),"")</f>
        <v>0</v>
      </c>
    </row>
    <row r="5648" spans="1:5">
      <c r="A5648" s="18">
        <v>6646</v>
      </c>
      <c r="D5648" s="113">
        <f>IF(Table10[[#This Row],[Current Age]]&gt;19,"Men's",IF(E5648&gt;15,"U19",IF(E5648&gt;13,"U15",IF(E5648&gt;11,"U13",IF(E5648&gt;0,"U11",0)))))</f>
        <v>0</v>
      </c>
      <c r="E5648" s="113">
        <f>IFERROR(IF(Table10[[#This Row],[Year]]&gt;0,$E$1-Table10[[#This Row],[Year]],0),"")</f>
        <v>0</v>
      </c>
    </row>
    <row r="5649" spans="1:5">
      <c r="A5649" s="18">
        <v>6647</v>
      </c>
      <c r="D5649" s="113">
        <f>IF(Table10[[#This Row],[Current Age]]&gt;19,"Men's",IF(E5649&gt;15,"U19",IF(E5649&gt;13,"U15",IF(E5649&gt;11,"U13",IF(E5649&gt;0,"U11",0)))))</f>
        <v>0</v>
      </c>
      <c r="E5649" s="113">
        <f>IFERROR(IF(Table10[[#This Row],[Year]]&gt;0,$E$1-Table10[[#This Row],[Year]],0),"")</f>
        <v>0</v>
      </c>
    </row>
    <row r="5650" spans="1:5">
      <c r="A5650" s="18">
        <v>6648</v>
      </c>
      <c r="D5650" s="113">
        <f>IF(Table10[[#This Row],[Current Age]]&gt;19,"Men's",IF(E5650&gt;15,"U19",IF(E5650&gt;13,"U15",IF(E5650&gt;11,"U13",IF(E5650&gt;0,"U11",0)))))</f>
        <v>0</v>
      </c>
      <c r="E5650" s="113">
        <f>IFERROR(IF(Table10[[#This Row],[Year]]&gt;0,$E$1-Table10[[#This Row],[Year]],0),"")</f>
        <v>0</v>
      </c>
    </row>
    <row r="5651" spans="1:5">
      <c r="A5651" s="18">
        <v>6649</v>
      </c>
      <c r="D5651" s="113">
        <f>IF(Table10[[#This Row],[Current Age]]&gt;19,"Men's",IF(E5651&gt;15,"U19",IF(E5651&gt;13,"U15",IF(E5651&gt;11,"U13",IF(E5651&gt;0,"U11",0)))))</f>
        <v>0</v>
      </c>
      <c r="E5651" s="113">
        <f>IFERROR(IF(Table10[[#This Row],[Year]]&gt;0,$E$1-Table10[[#This Row],[Year]],0),"")</f>
        <v>0</v>
      </c>
    </row>
    <row r="5652" spans="1:5">
      <c r="A5652" s="18">
        <v>6650</v>
      </c>
      <c r="D5652" s="113">
        <f>IF(Table10[[#This Row],[Current Age]]&gt;19,"Men's",IF(E5652&gt;15,"U19",IF(E5652&gt;13,"U15",IF(E5652&gt;11,"U13",IF(E5652&gt;0,"U11",0)))))</f>
        <v>0</v>
      </c>
      <c r="E5652" s="113">
        <f>IFERROR(IF(Table10[[#This Row],[Year]]&gt;0,$E$1-Table10[[#This Row],[Year]],0),"")</f>
        <v>0</v>
      </c>
    </row>
    <row r="5653" spans="1:5">
      <c r="A5653" s="18">
        <v>6651</v>
      </c>
      <c r="D5653" s="113">
        <f>IF(Table10[[#This Row],[Current Age]]&gt;19,"Men's",IF(E5653&gt;15,"U19",IF(E5653&gt;13,"U15",IF(E5653&gt;11,"U13",IF(E5653&gt;0,"U11",0)))))</f>
        <v>0</v>
      </c>
      <c r="E5653" s="113">
        <f>IFERROR(IF(Table10[[#This Row],[Year]]&gt;0,$E$1-Table10[[#This Row],[Year]],0),"")</f>
        <v>0</v>
      </c>
    </row>
    <row r="5654" spans="1:5">
      <c r="A5654" s="18">
        <v>6652</v>
      </c>
      <c r="D5654" s="113">
        <f>IF(Table10[[#This Row],[Current Age]]&gt;19,"Men's",IF(E5654&gt;15,"U19",IF(E5654&gt;13,"U15",IF(E5654&gt;11,"U13",IF(E5654&gt;0,"U11",0)))))</f>
        <v>0</v>
      </c>
      <c r="E5654" s="113">
        <f>IFERROR(IF(Table10[[#This Row],[Year]]&gt;0,$E$1-Table10[[#This Row],[Year]],0),"")</f>
        <v>0</v>
      </c>
    </row>
    <row r="5655" spans="1:5">
      <c r="A5655" s="18">
        <v>6653</v>
      </c>
      <c r="D5655" s="113">
        <f>IF(Table10[[#This Row],[Current Age]]&gt;19,"Men's",IF(E5655&gt;15,"U19",IF(E5655&gt;13,"U15",IF(E5655&gt;11,"U13",IF(E5655&gt;0,"U11",0)))))</f>
        <v>0</v>
      </c>
      <c r="E5655" s="113">
        <f>IFERROR(IF(Table10[[#This Row],[Year]]&gt;0,$E$1-Table10[[#This Row],[Year]],0),"")</f>
        <v>0</v>
      </c>
    </row>
    <row r="5656" spans="1:5">
      <c r="A5656" s="18">
        <v>6654</v>
      </c>
      <c r="D5656" s="113">
        <f>IF(Table10[[#This Row],[Current Age]]&gt;19,"Men's",IF(E5656&gt;15,"U19",IF(E5656&gt;13,"U15",IF(E5656&gt;11,"U13",IF(E5656&gt;0,"U11",0)))))</f>
        <v>0</v>
      </c>
      <c r="E5656" s="113">
        <f>IFERROR(IF(Table10[[#This Row],[Year]]&gt;0,$E$1-Table10[[#This Row],[Year]],0),"")</f>
        <v>0</v>
      </c>
    </row>
    <row r="5657" spans="1:5">
      <c r="A5657" s="18">
        <v>6655</v>
      </c>
      <c r="D5657" s="113">
        <f>IF(Table10[[#This Row],[Current Age]]&gt;19,"Men's",IF(E5657&gt;15,"U19",IF(E5657&gt;13,"U15",IF(E5657&gt;11,"U13",IF(E5657&gt;0,"U11",0)))))</f>
        <v>0</v>
      </c>
      <c r="E5657" s="113">
        <f>IFERROR(IF(Table10[[#This Row],[Year]]&gt;0,$E$1-Table10[[#This Row],[Year]],0),"")</f>
        <v>0</v>
      </c>
    </row>
    <row r="5658" spans="1:5">
      <c r="A5658" s="18">
        <v>6656</v>
      </c>
      <c r="D5658" s="113">
        <f>IF(Table10[[#This Row],[Current Age]]&gt;19,"Men's",IF(E5658&gt;15,"U19",IF(E5658&gt;13,"U15",IF(E5658&gt;11,"U13",IF(E5658&gt;0,"U11",0)))))</f>
        <v>0</v>
      </c>
      <c r="E5658" s="113">
        <f>IFERROR(IF(Table10[[#This Row],[Year]]&gt;0,$E$1-Table10[[#This Row],[Year]],0),"")</f>
        <v>0</v>
      </c>
    </row>
    <row r="5659" spans="1:5">
      <c r="A5659" s="18">
        <v>6657</v>
      </c>
      <c r="D5659" s="113">
        <f>IF(Table10[[#This Row],[Current Age]]&gt;19,"Men's",IF(E5659&gt;15,"U19",IF(E5659&gt;13,"U15",IF(E5659&gt;11,"U13",IF(E5659&gt;0,"U11",0)))))</f>
        <v>0</v>
      </c>
      <c r="E5659" s="113">
        <f>IFERROR(IF(Table10[[#This Row],[Year]]&gt;0,$E$1-Table10[[#This Row],[Year]],0),"")</f>
        <v>0</v>
      </c>
    </row>
    <row r="5660" spans="1:5">
      <c r="A5660" s="18">
        <v>6658</v>
      </c>
      <c r="D5660" s="113">
        <f>IF(Table10[[#This Row],[Current Age]]&gt;19,"Men's",IF(E5660&gt;15,"U19",IF(E5660&gt;13,"U15",IF(E5660&gt;11,"U13",IF(E5660&gt;0,"U11",0)))))</f>
        <v>0</v>
      </c>
      <c r="E5660" s="113">
        <f>IFERROR(IF(Table10[[#This Row],[Year]]&gt;0,$E$1-Table10[[#This Row],[Year]],0),"")</f>
        <v>0</v>
      </c>
    </row>
    <row r="5661" spans="1:5">
      <c r="A5661" s="18">
        <v>6659</v>
      </c>
      <c r="D5661" s="113">
        <f>IF(Table10[[#This Row],[Current Age]]&gt;19,"Men's",IF(E5661&gt;15,"U19",IF(E5661&gt;13,"U15",IF(E5661&gt;11,"U13",IF(E5661&gt;0,"U11",0)))))</f>
        <v>0</v>
      </c>
      <c r="E5661" s="113">
        <f>IFERROR(IF(Table10[[#This Row],[Year]]&gt;0,$E$1-Table10[[#This Row],[Year]],0),"")</f>
        <v>0</v>
      </c>
    </row>
    <row r="5662" spans="1:5">
      <c r="A5662" s="18">
        <v>6660</v>
      </c>
      <c r="D5662" s="113">
        <f>IF(Table10[[#This Row],[Current Age]]&gt;19,"Men's",IF(E5662&gt;15,"U19",IF(E5662&gt;13,"U15",IF(E5662&gt;11,"U13",IF(E5662&gt;0,"U11",0)))))</f>
        <v>0</v>
      </c>
      <c r="E5662" s="113">
        <f>IFERROR(IF(Table10[[#This Row],[Year]]&gt;0,$E$1-Table10[[#This Row],[Year]],0),"")</f>
        <v>0</v>
      </c>
    </row>
    <row r="5663" spans="1:5">
      <c r="A5663" s="18">
        <v>6661</v>
      </c>
      <c r="D5663" s="113">
        <f>IF(Table10[[#This Row],[Current Age]]&gt;19,"Men's",IF(E5663&gt;15,"U19",IF(E5663&gt;13,"U15",IF(E5663&gt;11,"U13",IF(E5663&gt;0,"U11",0)))))</f>
        <v>0</v>
      </c>
      <c r="E5663" s="113">
        <f>IFERROR(IF(Table10[[#This Row],[Year]]&gt;0,$E$1-Table10[[#This Row],[Year]],0),"")</f>
        <v>0</v>
      </c>
    </row>
    <row r="5664" spans="1:5">
      <c r="A5664" s="18">
        <v>6662</v>
      </c>
      <c r="D5664" s="113">
        <f>IF(Table10[[#This Row],[Current Age]]&gt;19,"Men's",IF(E5664&gt;15,"U19",IF(E5664&gt;13,"U15",IF(E5664&gt;11,"U13",IF(E5664&gt;0,"U11",0)))))</f>
        <v>0</v>
      </c>
      <c r="E5664" s="113">
        <f>IFERROR(IF(Table10[[#This Row],[Year]]&gt;0,$E$1-Table10[[#This Row],[Year]],0),"")</f>
        <v>0</v>
      </c>
    </row>
    <row r="5665" spans="1:5">
      <c r="A5665" s="18">
        <v>6663</v>
      </c>
      <c r="D5665" s="113">
        <f>IF(Table10[[#This Row],[Current Age]]&gt;19,"Men's",IF(E5665&gt;15,"U19",IF(E5665&gt;13,"U15",IF(E5665&gt;11,"U13",IF(E5665&gt;0,"U11",0)))))</f>
        <v>0</v>
      </c>
      <c r="E5665" s="113">
        <f>IFERROR(IF(Table10[[#This Row],[Year]]&gt;0,$E$1-Table10[[#This Row],[Year]],0),"")</f>
        <v>0</v>
      </c>
    </row>
    <row r="5666" spans="1:5">
      <c r="A5666" s="18">
        <v>6664</v>
      </c>
      <c r="D5666" s="113">
        <f>IF(Table10[[#This Row],[Current Age]]&gt;19,"Men's",IF(E5666&gt;15,"U19",IF(E5666&gt;13,"U15",IF(E5666&gt;11,"U13",IF(E5666&gt;0,"U11",0)))))</f>
        <v>0</v>
      </c>
      <c r="E5666" s="113">
        <f>IFERROR(IF(Table10[[#This Row],[Year]]&gt;0,$E$1-Table10[[#This Row],[Year]],0),"")</f>
        <v>0</v>
      </c>
    </row>
    <row r="5667" spans="1:5">
      <c r="A5667" s="18">
        <v>6665</v>
      </c>
      <c r="D5667" s="113">
        <f>IF(Table10[[#This Row],[Current Age]]&gt;19,"Men's",IF(E5667&gt;15,"U19",IF(E5667&gt;13,"U15",IF(E5667&gt;11,"U13",IF(E5667&gt;0,"U11",0)))))</f>
        <v>0</v>
      </c>
      <c r="E5667" s="113">
        <f>IFERROR(IF(Table10[[#This Row],[Year]]&gt;0,$E$1-Table10[[#This Row],[Year]],0),"")</f>
        <v>0</v>
      </c>
    </row>
    <row r="5668" spans="1:5">
      <c r="A5668" s="18">
        <v>6666</v>
      </c>
      <c r="D5668" s="113">
        <f>IF(Table10[[#This Row],[Current Age]]&gt;19,"Men's",IF(E5668&gt;15,"U19",IF(E5668&gt;13,"U15",IF(E5668&gt;11,"U13",IF(E5668&gt;0,"U11",0)))))</f>
        <v>0</v>
      </c>
      <c r="E5668" s="113">
        <f>IFERROR(IF(Table10[[#This Row],[Year]]&gt;0,$E$1-Table10[[#This Row],[Year]],0),"")</f>
        <v>0</v>
      </c>
    </row>
    <row r="5669" spans="1:5">
      <c r="A5669" s="18">
        <v>6667</v>
      </c>
      <c r="D5669" s="113">
        <f>IF(Table10[[#This Row],[Current Age]]&gt;19,"Men's",IF(E5669&gt;15,"U19",IF(E5669&gt;13,"U15",IF(E5669&gt;11,"U13",IF(E5669&gt;0,"U11",0)))))</f>
        <v>0</v>
      </c>
      <c r="E5669" s="113">
        <f>IFERROR(IF(Table10[[#This Row],[Year]]&gt;0,$E$1-Table10[[#This Row],[Year]],0),"")</f>
        <v>0</v>
      </c>
    </row>
    <row r="5670" spans="1:5">
      <c r="A5670" s="18">
        <v>6668</v>
      </c>
      <c r="D5670" s="113">
        <f>IF(Table10[[#This Row],[Current Age]]&gt;19,"Men's",IF(E5670&gt;15,"U19",IF(E5670&gt;13,"U15",IF(E5670&gt;11,"U13",IF(E5670&gt;0,"U11",0)))))</f>
        <v>0</v>
      </c>
      <c r="E5670" s="113">
        <f>IFERROR(IF(Table10[[#This Row],[Year]]&gt;0,$E$1-Table10[[#This Row],[Year]],0),"")</f>
        <v>0</v>
      </c>
    </row>
    <row r="5671" spans="1:5">
      <c r="A5671" s="18">
        <v>6669</v>
      </c>
      <c r="D5671" s="113">
        <f>IF(Table10[[#This Row],[Current Age]]&gt;19,"Men's",IF(E5671&gt;15,"U19",IF(E5671&gt;13,"U15",IF(E5671&gt;11,"U13",IF(E5671&gt;0,"U11",0)))))</f>
        <v>0</v>
      </c>
      <c r="E5671" s="113">
        <f>IFERROR(IF(Table10[[#This Row],[Year]]&gt;0,$E$1-Table10[[#This Row],[Year]],0),"")</f>
        <v>0</v>
      </c>
    </row>
    <row r="5672" spans="1:5">
      <c r="A5672" s="18">
        <v>6670</v>
      </c>
      <c r="D5672" s="113">
        <f>IF(Table10[[#This Row],[Current Age]]&gt;19,"Men's",IF(E5672&gt;15,"U19",IF(E5672&gt;13,"U15",IF(E5672&gt;11,"U13",IF(E5672&gt;0,"U11",0)))))</f>
        <v>0</v>
      </c>
      <c r="E5672" s="113">
        <f>IFERROR(IF(Table10[[#This Row],[Year]]&gt;0,$E$1-Table10[[#This Row],[Year]],0),"")</f>
        <v>0</v>
      </c>
    </row>
    <row r="5673" spans="1:5">
      <c r="A5673" s="18">
        <v>6671</v>
      </c>
      <c r="D5673" s="113">
        <f>IF(Table10[[#This Row],[Current Age]]&gt;19,"Men's",IF(E5673&gt;15,"U19",IF(E5673&gt;13,"U15",IF(E5673&gt;11,"U13",IF(E5673&gt;0,"U11",0)))))</f>
        <v>0</v>
      </c>
      <c r="E5673" s="113">
        <f>IFERROR(IF(Table10[[#This Row],[Year]]&gt;0,$E$1-Table10[[#This Row],[Year]],0),"")</f>
        <v>0</v>
      </c>
    </row>
    <row r="5674" spans="1:5">
      <c r="A5674" s="18">
        <v>6672</v>
      </c>
      <c r="D5674" s="113">
        <f>IF(Table10[[#This Row],[Current Age]]&gt;19,"Men's",IF(E5674&gt;15,"U19",IF(E5674&gt;13,"U15",IF(E5674&gt;11,"U13",IF(E5674&gt;0,"U11",0)))))</f>
        <v>0</v>
      </c>
      <c r="E5674" s="113">
        <f>IFERROR(IF(Table10[[#This Row],[Year]]&gt;0,$E$1-Table10[[#This Row],[Year]],0),"")</f>
        <v>0</v>
      </c>
    </row>
    <row r="5675" spans="1:5">
      <c r="A5675" s="18">
        <v>6673</v>
      </c>
      <c r="D5675" s="113">
        <f>IF(Table10[[#This Row],[Current Age]]&gt;19,"Men's",IF(E5675&gt;15,"U19",IF(E5675&gt;13,"U15",IF(E5675&gt;11,"U13",IF(E5675&gt;0,"U11",0)))))</f>
        <v>0</v>
      </c>
      <c r="E5675" s="113">
        <f>IFERROR(IF(Table10[[#This Row],[Year]]&gt;0,$E$1-Table10[[#This Row],[Year]],0),"")</f>
        <v>0</v>
      </c>
    </row>
    <row r="5676" spans="1:5">
      <c r="A5676" s="18">
        <v>6674</v>
      </c>
      <c r="D5676" s="113">
        <f>IF(Table10[[#This Row],[Current Age]]&gt;19,"Men's",IF(E5676&gt;15,"U19",IF(E5676&gt;13,"U15",IF(E5676&gt;11,"U13",IF(E5676&gt;0,"U11",0)))))</f>
        <v>0</v>
      </c>
      <c r="E5676" s="113">
        <f>IFERROR(IF(Table10[[#This Row],[Year]]&gt;0,$E$1-Table10[[#This Row],[Year]],0),"")</f>
        <v>0</v>
      </c>
    </row>
    <row r="5677" spans="1:5">
      <c r="A5677" s="18">
        <v>6675</v>
      </c>
      <c r="D5677" s="113">
        <f>IF(Table10[[#This Row],[Current Age]]&gt;19,"Men's",IF(E5677&gt;15,"U19",IF(E5677&gt;13,"U15",IF(E5677&gt;11,"U13",IF(E5677&gt;0,"U11",0)))))</f>
        <v>0</v>
      </c>
      <c r="E5677" s="113">
        <f>IFERROR(IF(Table10[[#This Row],[Year]]&gt;0,$E$1-Table10[[#This Row],[Year]],0),"")</f>
        <v>0</v>
      </c>
    </row>
    <row r="5678" spans="1:5">
      <c r="A5678" s="18">
        <v>6676</v>
      </c>
      <c r="D5678" s="113">
        <f>IF(Table10[[#This Row],[Current Age]]&gt;19,"Men's",IF(E5678&gt;15,"U19",IF(E5678&gt;13,"U15",IF(E5678&gt;11,"U13",IF(E5678&gt;0,"U11",0)))))</f>
        <v>0</v>
      </c>
      <c r="E5678" s="113">
        <f>IFERROR(IF(Table10[[#This Row],[Year]]&gt;0,$E$1-Table10[[#This Row],[Year]],0),"")</f>
        <v>0</v>
      </c>
    </row>
    <row r="5679" spans="1:5">
      <c r="A5679" s="18">
        <v>6677</v>
      </c>
      <c r="D5679" s="113">
        <f>IF(Table10[[#This Row],[Current Age]]&gt;19,"Men's",IF(E5679&gt;15,"U19",IF(E5679&gt;13,"U15",IF(E5679&gt;11,"U13",IF(E5679&gt;0,"U11",0)))))</f>
        <v>0</v>
      </c>
      <c r="E5679" s="113">
        <f>IFERROR(IF(Table10[[#This Row],[Year]]&gt;0,$E$1-Table10[[#This Row],[Year]],0),"")</f>
        <v>0</v>
      </c>
    </row>
    <row r="5680" spans="1:5">
      <c r="A5680" s="18">
        <v>6678</v>
      </c>
      <c r="D5680" s="113">
        <f>IF(Table10[[#This Row],[Current Age]]&gt;19,"Men's",IF(E5680&gt;15,"U19",IF(E5680&gt;13,"U15",IF(E5680&gt;11,"U13",IF(E5680&gt;0,"U11",0)))))</f>
        <v>0</v>
      </c>
      <c r="E5680" s="113">
        <f>IFERROR(IF(Table10[[#This Row],[Year]]&gt;0,$E$1-Table10[[#This Row],[Year]],0),"")</f>
        <v>0</v>
      </c>
    </row>
    <row r="5681" spans="1:5">
      <c r="A5681" s="18">
        <v>6679</v>
      </c>
      <c r="D5681" s="113">
        <f>IF(Table10[[#This Row],[Current Age]]&gt;19,"Men's",IF(E5681&gt;15,"U19",IF(E5681&gt;13,"U15",IF(E5681&gt;11,"U13",IF(E5681&gt;0,"U11",0)))))</f>
        <v>0</v>
      </c>
      <c r="E5681" s="113">
        <f>IFERROR(IF(Table10[[#This Row],[Year]]&gt;0,$E$1-Table10[[#This Row],[Year]],0),"")</f>
        <v>0</v>
      </c>
    </row>
    <row r="5682" spans="1:5">
      <c r="A5682" s="18">
        <v>6680</v>
      </c>
      <c r="D5682" s="113">
        <f>IF(Table10[[#This Row],[Current Age]]&gt;19,"Men's",IF(E5682&gt;15,"U19",IF(E5682&gt;13,"U15",IF(E5682&gt;11,"U13",IF(E5682&gt;0,"U11",0)))))</f>
        <v>0</v>
      </c>
      <c r="E5682" s="113">
        <f>IFERROR(IF(Table10[[#This Row],[Year]]&gt;0,$E$1-Table10[[#This Row],[Year]],0),"")</f>
        <v>0</v>
      </c>
    </row>
    <row r="5683" spans="1:5">
      <c r="A5683" s="18">
        <v>6681</v>
      </c>
      <c r="D5683" s="113">
        <f>IF(Table10[[#This Row],[Current Age]]&gt;19,"Men's",IF(E5683&gt;15,"U19",IF(E5683&gt;13,"U15",IF(E5683&gt;11,"U13",IF(E5683&gt;0,"U11",0)))))</f>
        <v>0</v>
      </c>
      <c r="E5683" s="113">
        <f>IFERROR(IF(Table10[[#This Row],[Year]]&gt;0,$E$1-Table10[[#This Row],[Year]],0),"")</f>
        <v>0</v>
      </c>
    </row>
    <row r="5684" spans="1:5">
      <c r="A5684" s="18">
        <v>6682</v>
      </c>
      <c r="D5684" s="113">
        <f>IF(Table10[[#This Row],[Current Age]]&gt;19,"Men's",IF(E5684&gt;15,"U19",IF(E5684&gt;13,"U15",IF(E5684&gt;11,"U13",IF(E5684&gt;0,"U11",0)))))</f>
        <v>0</v>
      </c>
      <c r="E5684" s="113">
        <f>IFERROR(IF(Table10[[#This Row],[Year]]&gt;0,$E$1-Table10[[#This Row],[Year]],0),"")</f>
        <v>0</v>
      </c>
    </row>
    <row r="5685" spans="1:5">
      <c r="A5685" s="18">
        <v>6683</v>
      </c>
      <c r="D5685" s="113">
        <f>IF(Table10[[#This Row],[Current Age]]&gt;19,"Men's",IF(E5685&gt;15,"U19",IF(E5685&gt;13,"U15",IF(E5685&gt;11,"U13",IF(E5685&gt;0,"U11",0)))))</f>
        <v>0</v>
      </c>
      <c r="E5685" s="113">
        <f>IFERROR(IF(Table10[[#This Row],[Year]]&gt;0,$E$1-Table10[[#This Row],[Year]],0),"")</f>
        <v>0</v>
      </c>
    </row>
    <row r="5686" spans="1:5">
      <c r="A5686" s="18">
        <v>6684</v>
      </c>
      <c r="D5686" s="113">
        <f>IF(Table10[[#This Row],[Current Age]]&gt;19,"Men's",IF(E5686&gt;15,"U19",IF(E5686&gt;13,"U15",IF(E5686&gt;11,"U13",IF(E5686&gt;0,"U11",0)))))</f>
        <v>0</v>
      </c>
      <c r="E5686" s="113">
        <f>IFERROR(IF(Table10[[#This Row],[Year]]&gt;0,$E$1-Table10[[#This Row],[Year]],0),"")</f>
        <v>0</v>
      </c>
    </row>
    <row r="5687" spans="1:5">
      <c r="A5687" s="18">
        <v>6685</v>
      </c>
      <c r="D5687" s="113">
        <f>IF(Table10[[#This Row],[Current Age]]&gt;19,"Men's",IF(E5687&gt;15,"U19",IF(E5687&gt;13,"U15",IF(E5687&gt;11,"U13",IF(E5687&gt;0,"U11",0)))))</f>
        <v>0</v>
      </c>
      <c r="E5687" s="113">
        <f>IFERROR(IF(Table10[[#This Row],[Year]]&gt;0,$E$1-Table10[[#This Row],[Year]],0),"")</f>
        <v>0</v>
      </c>
    </row>
    <row r="5688" spans="1:5">
      <c r="A5688" s="18">
        <v>6686</v>
      </c>
      <c r="D5688" s="113">
        <f>IF(Table10[[#This Row],[Current Age]]&gt;19,"Men's",IF(E5688&gt;15,"U19",IF(E5688&gt;13,"U15",IF(E5688&gt;11,"U13",IF(E5688&gt;0,"U11",0)))))</f>
        <v>0</v>
      </c>
      <c r="E5688" s="113">
        <f>IFERROR(IF(Table10[[#This Row],[Year]]&gt;0,$E$1-Table10[[#This Row],[Year]],0),"")</f>
        <v>0</v>
      </c>
    </row>
    <row r="5689" spans="1:5">
      <c r="A5689" s="18">
        <v>6687</v>
      </c>
      <c r="D5689" s="113">
        <f>IF(Table10[[#This Row],[Current Age]]&gt;19,"Men's",IF(E5689&gt;15,"U19",IF(E5689&gt;13,"U15",IF(E5689&gt;11,"U13",IF(E5689&gt;0,"U11",0)))))</f>
        <v>0</v>
      </c>
      <c r="E5689" s="113">
        <f>IFERROR(IF(Table10[[#This Row],[Year]]&gt;0,$E$1-Table10[[#This Row],[Year]],0),"")</f>
        <v>0</v>
      </c>
    </row>
    <row r="5690" spans="1:5">
      <c r="A5690" s="18">
        <v>6688</v>
      </c>
      <c r="D5690" s="113">
        <f>IF(Table10[[#This Row],[Current Age]]&gt;19,"Men's",IF(E5690&gt;15,"U19",IF(E5690&gt;13,"U15",IF(E5690&gt;11,"U13",IF(E5690&gt;0,"U11",0)))))</f>
        <v>0</v>
      </c>
      <c r="E5690" s="113">
        <f>IFERROR(IF(Table10[[#This Row],[Year]]&gt;0,$E$1-Table10[[#This Row],[Year]],0),"")</f>
        <v>0</v>
      </c>
    </row>
    <row r="5691" spans="1:5">
      <c r="A5691" s="18">
        <v>6689</v>
      </c>
      <c r="D5691" s="113">
        <f>IF(Table10[[#This Row],[Current Age]]&gt;19,"Men's",IF(E5691&gt;15,"U19",IF(E5691&gt;13,"U15",IF(E5691&gt;11,"U13",IF(E5691&gt;0,"U11",0)))))</f>
        <v>0</v>
      </c>
      <c r="E5691" s="113">
        <f>IFERROR(IF(Table10[[#This Row],[Year]]&gt;0,$E$1-Table10[[#This Row],[Year]],0),"")</f>
        <v>0</v>
      </c>
    </row>
    <row r="5692" spans="1:5">
      <c r="A5692" s="18">
        <v>6690</v>
      </c>
      <c r="D5692" s="113">
        <f>IF(Table10[[#This Row],[Current Age]]&gt;19,"Men's",IF(E5692&gt;15,"U19",IF(E5692&gt;13,"U15",IF(E5692&gt;11,"U13",IF(E5692&gt;0,"U11",0)))))</f>
        <v>0</v>
      </c>
      <c r="E5692" s="113">
        <f>IFERROR(IF(Table10[[#This Row],[Year]]&gt;0,$E$1-Table10[[#This Row],[Year]],0),"")</f>
        <v>0</v>
      </c>
    </row>
    <row r="5693" spans="1:5">
      <c r="A5693" s="18">
        <v>6691</v>
      </c>
      <c r="D5693" s="113">
        <f>IF(Table10[[#This Row],[Current Age]]&gt;19,"Men's",IF(E5693&gt;15,"U19",IF(E5693&gt;13,"U15",IF(E5693&gt;11,"U13",IF(E5693&gt;0,"U11",0)))))</f>
        <v>0</v>
      </c>
      <c r="E5693" s="113">
        <f>IFERROR(IF(Table10[[#This Row],[Year]]&gt;0,$E$1-Table10[[#This Row],[Year]],0),"")</f>
        <v>0</v>
      </c>
    </row>
    <row r="5694" spans="1:5">
      <c r="A5694" s="18">
        <v>6692</v>
      </c>
      <c r="D5694" s="113">
        <f>IF(Table10[[#This Row],[Current Age]]&gt;19,"Men's",IF(E5694&gt;15,"U19",IF(E5694&gt;13,"U15",IF(E5694&gt;11,"U13",IF(E5694&gt;0,"U11",0)))))</f>
        <v>0</v>
      </c>
      <c r="E5694" s="113">
        <f>IFERROR(IF(Table10[[#This Row],[Year]]&gt;0,$E$1-Table10[[#This Row],[Year]],0),"")</f>
        <v>0</v>
      </c>
    </row>
    <row r="5695" spans="1:5">
      <c r="A5695" s="18">
        <v>6693</v>
      </c>
      <c r="D5695" s="113">
        <f>IF(Table10[[#This Row],[Current Age]]&gt;19,"Men's",IF(E5695&gt;15,"U19",IF(E5695&gt;13,"U15",IF(E5695&gt;11,"U13",IF(E5695&gt;0,"U11",0)))))</f>
        <v>0</v>
      </c>
      <c r="E5695" s="113">
        <f>IFERROR(IF(Table10[[#This Row],[Year]]&gt;0,$E$1-Table10[[#This Row],[Year]],0),"")</f>
        <v>0</v>
      </c>
    </row>
    <row r="5696" spans="1:5">
      <c r="A5696" s="18">
        <v>6694</v>
      </c>
      <c r="D5696" s="113">
        <f>IF(Table10[[#This Row],[Current Age]]&gt;19,"Men's",IF(E5696&gt;15,"U19",IF(E5696&gt;13,"U15",IF(E5696&gt;11,"U13",IF(E5696&gt;0,"U11",0)))))</f>
        <v>0</v>
      </c>
      <c r="E5696" s="113">
        <f>IFERROR(IF(Table10[[#This Row],[Year]]&gt;0,$E$1-Table10[[#This Row],[Year]],0),"")</f>
        <v>0</v>
      </c>
    </row>
    <row r="5697" spans="1:5">
      <c r="A5697" s="18">
        <v>6695</v>
      </c>
      <c r="D5697" s="113">
        <f>IF(Table10[[#This Row],[Current Age]]&gt;19,"Men's",IF(E5697&gt;15,"U19",IF(E5697&gt;13,"U15",IF(E5697&gt;11,"U13",IF(E5697&gt;0,"U11",0)))))</f>
        <v>0</v>
      </c>
      <c r="E5697" s="113">
        <f>IFERROR(IF(Table10[[#This Row],[Year]]&gt;0,$E$1-Table10[[#This Row],[Year]],0),"")</f>
        <v>0</v>
      </c>
    </row>
    <row r="5698" spans="1:5">
      <c r="A5698" s="18">
        <v>6696</v>
      </c>
      <c r="D5698" s="113">
        <f>IF(Table10[[#This Row],[Current Age]]&gt;19,"Men's",IF(E5698&gt;15,"U19",IF(E5698&gt;13,"U15",IF(E5698&gt;11,"U13",IF(E5698&gt;0,"U11",0)))))</f>
        <v>0</v>
      </c>
      <c r="E5698" s="113">
        <f>IFERROR(IF(Table10[[#This Row],[Year]]&gt;0,$E$1-Table10[[#This Row],[Year]],0),"")</f>
        <v>0</v>
      </c>
    </row>
    <row r="5699" spans="1:5">
      <c r="A5699" s="18">
        <v>6697</v>
      </c>
      <c r="D5699" s="113">
        <f>IF(Table10[[#This Row],[Current Age]]&gt;19,"Men's",IF(E5699&gt;15,"U19",IF(E5699&gt;13,"U15",IF(E5699&gt;11,"U13",IF(E5699&gt;0,"U11",0)))))</f>
        <v>0</v>
      </c>
      <c r="E5699" s="113">
        <f>IFERROR(IF(Table10[[#This Row],[Year]]&gt;0,$E$1-Table10[[#This Row],[Year]],0),"")</f>
        <v>0</v>
      </c>
    </row>
    <row r="5700" spans="1:5">
      <c r="A5700" s="18">
        <v>6698</v>
      </c>
      <c r="D5700" s="113">
        <f>IF(Table10[[#This Row],[Current Age]]&gt;19,"Men's",IF(E5700&gt;15,"U19",IF(E5700&gt;13,"U15",IF(E5700&gt;11,"U13",IF(E5700&gt;0,"U11",0)))))</f>
        <v>0</v>
      </c>
      <c r="E5700" s="113">
        <f>IFERROR(IF(Table10[[#This Row],[Year]]&gt;0,$E$1-Table10[[#This Row],[Year]],0),"")</f>
        <v>0</v>
      </c>
    </row>
    <row r="5701" spans="1:5">
      <c r="A5701" s="18">
        <v>6699</v>
      </c>
      <c r="D5701" s="113">
        <f>IF(Table10[[#This Row],[Current Age]]&gt;19,"Men's",IF(E5701&gt;15,"U19",IF(E5701&gt;13,"U15",IF(E5701&gt;11,"U13",IF(E5701&gt;0,"U11",0)))))</f>
        <v>0</v>
      </c>
      <c r="E5701" s="113">
        <f>IFERROR(IF(Table10[[#This Row],[Year]]&gt;0,$E$1-Table10[[#This Row],[Year]],0),"")</f>
        <v>0</v>
      </c>
    </row>
    <row r="5702" spans="1:5">
      <c r="A5702" s="18">
        <v>6700</v>
      </c>
      <c r="D5702" s="113">
        <f>IF(Table10[[#This Row],[Current Age]]&gt;19,"Men's",IF(E5702&gt;15,"U19",IF(E5702&gt;13,"U15",IF(E5702&gt;11,"U13",IF(E5702&gt;0,"U11",0)))))</f>
        <v>0</v>
      </c>
      <c r="E5702" s="113">
        <f>IFERROR(IF(Table10[[#This Row],[Year]]&gt;0,$E$1-Table10[[#This Row],[Year]],0),"")</f>
        <v>0</v>
      </c>
    </row>
    <row r="5703" spans="1:5">
      <c r="A5703" s="18">
        <v>6701</v>
      </c>
      <c r="D5703" s="113">
        <f>IF(Table10[[#This Row],[Current Age]]&gt;19,"Men's",IF(E5703&gt;15,"U19",IF(E5703&gt;13,"U15",IF(E5703&gt;11,"U13",IF(E5703&gt;0,"U11",0)))))</f>
        <v>0</v>
      </c>
      <c r="E5703" s="113">
        <f>IFERROR(IF(Table10[[#This Row],[Year]]&gt;0,$E$1-Table10[[#This Row],[Year]],0),"")</f>
        <v>0</v>
      </c>
    </row>
    <row r="5704" spans="1:5">
      <c r="A5704" s="18">
        <v>6702</v>
      </c>
      <c r="D5704" s="113">
        <f>IF(Table10[[#This Row],[Current Age]]&gt;19,"Men's",IF(E5704&gt;15,"U19",IF(E5704&gt;13,"U15",IF(E5704&gt;11,"U13",IF(E5704&gt;0,"U11",0)))))</f>
        <v>0</v>
      </c>
      <c r="E5704" s="113">
        <f>IFERROR(IF(Table10[[#This Row],[Year]]&gt;0,$E$1-Table10[[#This Row],[Year]],0),"")</f>
        <v>0</v>
      </c>
    </row>
    <row r="5705" spans="1:5">
      <c r="A5705" s="18">
        <v>6703</v>
      </c>
      <c r="D5705" s="113">
        <f>IF(Table10[[#This Row],[Current Age]]&gt;19,"Men's",IF(E5705&gt;15,"U19",IF(E5705&gt;13,"U15",IF(E5705&gt;11,"U13",IF(E5705&gt;0,"U11",0)))))</f>
        <v>0</v>
      </c>
      <c r="E5705" s="113">
        <f>IFERROR(IF(Table10[[#This Row],[Year]]&gt;0,$E$1-Table10[[#This Row],[Year]],0),"")</f>
        <v>0</v>
      </c>
    </row>
    <row r="5706" spans="1:5">
      <c r="A5706" s="18">
        <v>6704</v>
      </c>
      <c r="D5706" s="113">
        <f>IF(Table10[[#This Row],[Current Age]]&gt;19,"Men's",IF(E5706&gt;15,"U19",IF(E5706&gt;13,"U15",IF(E5706&gt;11,"U13",IF(E5706&gt;0,"U11",0)))))</f>
        <v>0</v>
      </c>
      <c r="E5706" s="113">
        <f>IFERROR(IF(Table10[[#This Row],[Year]]&gt;0,$E$1-Table10[[#This Row],[Year]],0),"")</f>
        <v>0</v>
      </c>
    </row>
    <row r="5707" spans="1:5">
      <c r="A5707" s="18">
        <v>6705</v>
      </c>
      <c r="D5707" s="113">
        <f>IF(Table10[[#This Row],[Current Age]]&gt;19,"Men's",IF(E5707&gt;15,"U19",IF(E5707&gt;13,"U15",IF(E5707&gt;11,"U13",IF(E5707&gt;0,"U11",0)))))</f>
        <v>0</v>
      </c>
      <c r="E5707" s="113">
        <f>IFERROR(IF(Table10[[#This Row],[Year]]&gt;0,$E$1-Table10[[#This Row],[Year]],0),"")</f>
        <v>0</v>
      </c>
    </row>
    <row r="5708" spans="1:5">
      <c r="A5708" s="18">
        <v>6706</v>
      </c>
      <c r="D5708" s="113">
        <f>IF(Table10[[#This Row],[Current Age]]&gt;19,"Men's",IF(E5708&gt;15,"U19",IF(E5708&gt;13,"U15",IF(E5708&gt;11,"U13",IF(E5708&gt;0,"U11",0)))))</f>
        <v>0</v>
      </c>
      <c r="E5708" s="113">
        <f>IFERROR(IF(Table10[[#This Row],[Year]]&gt;0,$E$1-Table10[[#This Row],[Year]],0),"")</f>
        <v>0</v>
      </c>
    </row>
    <row r="5709" spans="1:5">
      <c r="A5709" s="18">
        <v>6707</v>
      </c>
      <c r="D5709" s="113">
        <f>IF(Table10[[#This Row],[Current Age]]&gt;19,"Men's",IF(E5709&gt;15,"U19",IF(E5709&gt;13,"U15",IF(E5709&gt;11,"U13",IF(E5709&gt;0,"U11",0)))))</f>
        <v>0</v>
      </c>
      <c r="E5709" s="113">
        <f>IFERROR(IF(Table10[[#This Row],[Year]]&gt;0,$E$1-Table10[[#This Row],[Year]],0),"")</f>
        <v>0</v>
      </c>
    </row>
    <row r="5710" spans="1:5">
      <c r="A5710" s="18">
        <v>6708</v>
      </c>
      <c r="D5710" s="113">
        <f>IF(Table10[[#This Row],[Current Age]]&gt;19,"Men's",IF(E5710&gt;15,"U19",IF(E5710&gt;13,"U15",IF(E5710&gt;11,"U13",IF(E5710&gt;0,"U11",0)))))</f>
        <v>0</v>
      </c>
      <c r="E5710" s="113">
        <f>IFERROR(IF(Table10[[#This Row],[Year]]&gt;0,$E$1-Table10[[#This Row],[Year]],0),"")</f>
        <v>0</v>
      </c>
    </row>
    <row r="5711" spans="1:5">
      <c r="A5711" s="18">
        <v>6709</v>
      </c>
      <c r="D5711" s="113">
        <f>IF(Table10[[#This Row],[Current Age]]&gt;19,"Men's",IF(E5711&gt;15,"U19",IF(E5711&gt;13,"U15",IF(E5711&gt;11,"U13",IF(E5711&gt;0,"U11",0)))))</f>
        <v>0</v>
      </c>
      <c r="E5711" s="113">
        <f>IFERROR(IF(Table10[[#This Row],[Year]]&gt;0,$E$1-Table10[[#This Row],[Year]],0),"")</f>
        <v>0</v>
      </c>
    </row>
    <row r="5712" spans="1:5">
      <c r="A5712" s="18">
        <v>6710</v>
      </c>
      <c r="D5712" s="113">
        <f>IF(Table10[[#This Row],[Current Age]]&gt;19,"Men's",IF(E5712&gt;15,"U19",IF(E5712&gt;13,"U15",IF(E5712&gt;11,"U13",IF(E5712&gt;0,"U11",0)))))</f>
        <v>0</v>
      </c>
      <c r="E5712" s="113">
        <f>IFERROR(IF(Table10[[#This Row],[Year]]&gt;0,$E$1-Table10[[#This Row],[Year]],0),"")</f>
        <v>0</v>
      </c>
    </row>
    <row r="5713" spans="1:5">
      <c r="A5713" s="18">
        <v>6711</v>
      </c>
      <c r="D5713" s="113">
        <f>IF(Table10[[#This Row],[Current Age]]&gt;19,"Men's",IF(E5713&gt;15,"U19",IF(E5713&gt;13,"U15",IF(E5713&gt;11,"U13",IF(E5713&gt;0,"U11",0)))))</f>
        <v>0</v>
      </c>
      <c r="E5713" s="113">
        <f>IFERROR(IF(Table10[[#This Row],[Year]]&gt;0,$E$1-Table10[[#This Row],[Year]],0),"")</f>
        <v>0</v>
      </c>
    </row>
    <row r="5714" spans="1:5">
      <c r="A5714" s="18">
        <v>6712</v>
      </c>
      <c r="D5714" s="113">
        <f>IF(Table10[[#This Row],[Current Age]]&gt;19,"Men's",IF(E5714&gt;15,"U19",IF(E5714&gt;13,"U15",IF(E5714&gt;11,"U13",IF(E5714&gt;0,"U11",0)))))</f>
        <v>0</v>
      </c>
      <c r="E5714" s="113">
        <f>IFERROR(IF(Table10[[#This Row],[Year]]&gt;0,$E$1-Table10[[#This Row],[Year]],0),"")</f>
        <v>0</v>
      </c>
    </row>
    <row r="5715" spans="1:5">
      <c r="A5715" s="18">
        <v>6713</v>
      </c>
      <c r="D5715" s="113">
        <f>IF(Table10[[#This Row],[Current Age]]&gt;19,"Men's",IF(E5715&gt;15,"U19",IF(E5715&gt;13,"U15",IF(E5715&gt;11,"U13",IF(E5715&gt;0,"U11",0)))))</f>
        <v>0</v>
      </c>
      <c r="E5715" s="113">
        <f>IFERROR(IF(Table10[[#This Row],[Year]]&gt;0,$E$1-Table10[[#This Row],[Year]],0),"")</f>
        <v>0</v>
      </c>
    </row>
    <row r="5716" spans="1:5">
      <c r="A5716" s="18">
        <v>6714</v>
      </c>
      <c r="D5716" s="113">
        <f>IF(Table10[[#This Row],[Current Age]]&gt;19,"Men's",IF(E5716&gt;15,"U19",IF(E5716&gt;13,"U15",IF(E5716&gt;11,"U13",IF(E5716&gt;0,"U11",0)))))</f>
        <v>0</v>
      </c>
      <c r="E5716" s="113">
        <f>IFERROR(IF(Table10[[#This Row],[Year]]&gt;0,$E$1-Table10[[#This Row],[Year]],0),"")</f>
        <v>0</v>
      </c>
    </row>
    <row r="5717" spans="1:5">
      <c r="A5717" s="18">
        <v>6715</v>
      </c>
      <c r="D5717" s="113">
        <f>IF(Table10[[#This Row],[Current Age]]&gt;19,"Men's",IF(E5717&gt;15,"U19",IF(E5717&gt;13,"U15",IF(E5717&gt;11,"U13",IF(E5717&gt;0,"U11",0)))))</f>
        <v>0</v>
      </c>
      <c r="E5717" s="113">
        <f>IFERROR(IF(Table10[[#This Row],[Year]]&gt;0,$E$1-Table10[[#This Row],[Year]],0),"")</f>
        <v>0</v>
      </c>
    </row>
    <row r="5718" spans="1:5">
      <c r="A5718" s="18">
        <v>6716</v>
      </c>
      <c r="D5718" s="113">
        <f>IF(Table10[[#This Row],[Current Age]]&gt;19,"Men's",IF(E5718&gt;15,"U19",IF(E5718&gt;13,"U15",IF(E5718&gt;11,"U13",IF(E5718&gt;0,"U11",0)))))</f>
        <v>0</v>
      </c>
      <c r="E5718" s="113">
        <f>IFERROR(IF(Table10[[#This Row],[Year]]&gt;0,$E$1-Table10[[#This Row],[Year]],0),"")</f>
        <v>0</v>
      </c>
    </row>
    <row r="5719" spans="1:5">
      <c r="A5719" s="18">
        <v>6717</v>
      </c>
      <c r="D5719" s="113">
        <f>IF(Table10[[#This Row],[Current Age]]&gt;19,"Men's",IF(E5719&gt;15,"U19",IF(E5719&gt;13,"U15",IF(E5719&gt;11,"U13",IF(E5719&gt;0,"U11",0)))))</f>
        <v>0</v>
      </c>
      <c r="E5719" s="113">
        <f>IFERROR(IF(Table10[[#This Row],[Year]]&gt;0,$E$1-Table10[[#This Row],[Year]],0),"")</f>
        <v>0</v>
      </c>
    </row>
    <row r="5720" spans="1:5">
      <c r="A5720" s="18">
        <v>6718</v>
      </c>
      <c r="D5720" s="113">
        <f>IF(Table10[[#This Row],[Current Age]]&gt;19,"Men's",IF(E5720&gt;15,"U19",IF(E5720&gt;13,"U15",IF(E5720&gt;11,"U13",IF(E5720&gt;0,"U11",0)))))</f>
        <v>0</v>
      </c>
      <c r="E5720" s="113">
        <f>IFERROR(IF(Table10[[#This Row],[Year]]&gt;0,$E$1-Table10[[#This Row],[Year]],0),"")</f>
        <v>0</v>
      </c>
    </row>
    <row r="5721" spans="1:5">
      <c r="A5721" s="18">
        <v>6719</v>
      </c>
      <c r="D5721" s="113">
        <f>IF(Table10[[#This Row],[Current Age]]&gt;19,"Men's",IF(E5721&gt;15,"U19",IF(E5721&gt;13,"U15",IF(E5721&gt;11,"U13",IF(E5721&gt;0,"U11",0)))))</f>
        <v>0</v>
      </c>
      <c r="E5721" s="113">
        <f>IFERROR(IF(Table10[[#This Row],[Year]]&gt;0,$E$1-Table10[[#This Row],[Year]],0),"")</f>
        <v>0</v>
      </c>
    </row>
    <row r="5722" spans="1:5">
      <c r="A5722" s="18">
        <v>6720</v>
      </c>
      <c r="D5722" s="113">
        <f>IF(Table10[[#This Row],[Current Age]]&gt;19,"Men's",IF(E5722&gt;15,"U19",IF(E5722&gt;13,"U15",IF(E5722&gt;11,"U13",IF(E5722&gt;0,"U11",0)))))</f>
        <v>0</v>
      </c>
      <c r="E5722" s="113">
        <f>IFERROR(IF(Table10[[#This Row],[Year]]&gt;0,$E$1-Table10[[#This Row],[Year]],0),"")</f>
        <v>0</v>
      </c>
    </row>
    <row r="5723" spans="1:5">
      <c r="A5723" s="18">
        <v>6721</v>
      </c>
      <c r="D5723" s="113">
        <f>IF(Table10[[#This Row],[Current Age]]&gt;19,"Men's",IF(E5723&gt;15,"U19",IF(E5723&gt;13,"U15",IF(E5723&gt;11,"U13",IF(E5723&gt;0,"U11",0)))))</f>
        <v>0</v>
      </c>
      <c r="E5723" s="113">
        <f>IFERROR(IF(Table10[[#This Row],[Year]]&gt;0,$E$1-Table10[[#This Row],[Year]],0),"")</f>
        <v>0</v>
      </c>
    </row>
    <row r="5724" spans="1:5">
      <c r="A5724" s="18">
        <v>6722</v>
      </c>
      <c r="D5724" s="113">
        <f>IF(Table10[[#This Row],[Current Age]]&gt;19,"Men's",IF(E5724&gt;15,"U19",IF(E5724&gt;13,"U15",IF(E5724&gt;11,"U13",IF(E5724&gt;0,"U11",0)))))</f>
        <v>0</v>
      </c>
      <c r="E5724" s="113">
        <f>IFERROR(IF(Table10[[#This Row],[Year]]&gt;0,$E$1-Table10[[#This Row],[Year]],0),"")</f>
        <v>0</v>
      </c>
    </row>
    <row r="5725" spans="1:5">
      <c r="A5725" s="18">
        <v>6723</v>
      </c>
      <c r="D5725" s="113">
        <f>IF(Table10[[#This Row],[Current Age]]&gt;19,"Men's",IF(E5725&gt;15,"U19",IF(E5725&gt;13,"U15",IF(E5725&gt;11,"U13",IF(E5725&gt;0,"U11",0)))))</f>
        <v>0</v>
      </c>
      <c r="E5725" s="113">
        <f>IFERROR(IF(Table10[[#This Row],[Year]]&gt;0,$E$1-Table10[[#This Row],[Year]],0),"")</f>
        <v>0</v>
      </c>
    </row>
    <row r="5726" spans="1:5">
      <c r="A5726" s="18">
        <v>6724</v>
      </c>
      <c r="D5726" s="113">
        <f>IF(Table10[[#This Row],[Current Age]]&gt;19,"Men's",IF(E5726&gt;15,"U19",IF(E5726&gt;13,"U15",IF(E5726&gt;11,"U13",IF(E5726&gt;0,"U11",0)))))</f>
        <v>0</v>
      </c>
      <c r="E5726" s="113">
        <f>IFERROR(IF(Table10[[#This Row],[Year]]&gt;0,$E$1-Table10[[#This Row],[Year]],0),"")</f>
        <v>0</v>
      </c>
    </row>
    <row r="5727" spans="1:5">
      <c r="A5727" s="18">
        <v>6725</v>
      </c>
      <c r="D5727" s="113">
        <f>IF(Table10[[#This Row],[Current Age]]&gt;19,"Men's",IF(E5727&gt;15,"U19",IF(E5727&gt;13,"U15",IF(E5727&gt;11,"U13",IF(E5727&gt;0,"U11",0)))))</f>
        <v>0</v>
      </c>
      <c r="E5727" s="113">
        <f>IFERROR(IF(Table10[[#This Row],[Year]]&gt;0,$E$1-Table10[[#This Row],[Year]],0),"")</f>
        <v>0</v>
      </c>
    </row>
    <row r="5728" spans="1:5">
      <c r="A5728" s="18">
        <v>6726</v>
      </c>
      <c r="D5728" s="113">
        <f>IF(Table10[[#This Row],[Current Age]]&gt;19,"Men's",IF(E5728&gt;15,"U19",IF(E5728&gt;13,"U15",IF(E5728&gt;11,"U13",IF(E5728&gt;0,"U11",0)))))</f>
        <v>0</v>
      </c>
      <c r="E5728" s="113">
        <f>IFERROR(IF(Table10[[#This Row],[Year]]&gt;0,$E$1-Table10[[#This Row],[Year]],0),"")</f>
        <v>0</v>
      </c>
    </row>
    <row r="5729" spans="1:5">
      <c r="A5729" s="18">
        <v>6727</v>
      </c>
      <c r="D5729" s="113">
        <f>IF(Table10[[#This Row],[Current Age]]&gt;19,"Men's",IF(E5729&gt;15,"U19",IF(E5729&gt;13,"U15",IF(E5729&gt;11,"U13",IF(E5729&gt;0,"U11",0)))))</f>
        <v>0</v>
      </c>
      <c r="E5729" s="113">
        <f>IFERROR(IF(Table10[[#This Row],[Year]]&gt;0,$E$1-Table10[[#This Row],[Year]],0),"")</f>
        <v>0</v>
      </c>
    </row>
    <row r="5730" spans="1:5">
      <c r="A5730" s="18">
        <v>6728</v>
      </c>
      <c r="D5730" s="113">
        <f>IF(Table10[[#This Row],[Current Age]]&gt;19,"Men's",IF(E5730&gt;15,"U19",IF(E5730&gt;13,"U15",IF(E5730&gt;11,"U13",IF(E5730&gt;0,"U11",0)))))</f>
        <v>0</v>
      </c>
      <c r="E5730" s="113">
        <f>IFERROR(IF(Table10[[#This Row],[Year]]&gt;0,$E$1-Table10[[#This Row],[Year]],0),"")</f>
        <v>0</v>
      </c>
    </row>
    <row r="5731" spans="1:5">
      <c r="A5731" s="18">
        <v>6729</v>
      </c>
      <c r="D5731" s="113">
        <f>IF(Table10[[#This Row],[Current Age]]&gt;19,"Men's",IF(E5731&gt;15,"U19",IF(E5731&gt;13,"U15",IF(E5731&gt;11,"U13",IF(E5731&gt;0,"U11",0)))))</f>
        <v>0</v>
      </c>
      <c r="E5731" s="113">
        <f>IFERROR(IF(Table10[[#This Row],[Year]]&gt;0,$E$1-Table10[[#This Row],[Year]],0),"")</f>
        <v>0</v>
      </c>
    </row>
    <row r="5732" spans="1:5">
      <c r="A5732" s="18">
        <v>6730</v>
      </c>
      <c r="D5732" s="113">
        <f>IF(Table10[[#This Row],[Current Age]]&gt;19,"Men's",IF(E5732&gt;15,"U19",IF(E5732&gt;13,"U15",IF(E5732&gt;11,"U13",IF(E5732&gt;0,"U11",0)))))</f>
        <v>0</v>
      </c>
      <c r="E5732" s="113">
        <f>IFERROR(IF(Table10[[#This Row],[Year]]&gt;0,$E$1-Table10[[#This Row],[Year]],0),"")</f>
        <v>0</v>
      </c>
    </row>
    <row r="5733" spans="1:5">
      <c r="A5733" s="18">
        <v>6731</v>
      </c>
      <c r="D5733" s="113">
        <f>IF(Table10[[#This Row],[Current Age]]&gt;19,"Men's",IF(E5733&gt;15,"U19",IF(E5733&gt;13,"U15",IF(E5733&gt;11,"U13",IF(E5733&gt;0,"U11",0)))))</f>
        <v>0</v>
      </c>
      <c r="E5733" s="113">
        <f>IFERROR(IF(Table10[[#This Row],[Year]]&gt;0,$E$1-Table10[[#This Row],[Year]],0),"")</f>
        <v>0</v>
      </c>
    </row>
    <row r="5734" spans="1:5">
      <c r="A5734" s="18">
        <v>6732</v>
      </c>
      <c r="D5734" s="113">
        <f>IF(Table10[[#This Row],[Current Age]]&gt;19,"Men's",IF(E5734&gt;15,"U19",IF(E5734&gt;13,"U15",IF(E5734&gt;11,"U13",IF(E5734&gt;0,"U11",0)))))</f>
        <v>0</v>
      </c>
      <c r="E5734" s="113">
        <f>IFERROR(IF(Table10[[#This Row],[Year]]&gt;0,$E$1-Table10[[#This Row],[Year]],0),"")</f>
        <v>0</v>
      </c>
    </row>
    <row r="5735" spans="1:5">
      <c r="A5735" s="18">
        <v>6733</v>
      </c>
      <c r="D5735" s="113">
        <f>IF(Table10[[#This Row],[Current Age]]&gt;19,"Men's",IF(E5735&gt;15,"U19",IF(E5735&gt;13,"U15",IF(E5735&gt;11,"U13",IF(E5735&gt;0,"U11",0)))))</f>
        <v>0</v>
      </c>
      <c r="E5735" s="113">
        <f>IFERROR(IF(Table10[[#This Row],[Year]]&gt;0,$E$1-Table10[[#This Row],[Year]],0),"")</f>
        <v>0</v>
      </c>
    </row>
    <row r="5736" spans="1:5">
      <c r="A5736" s="18">
        <v>6734</v>
      </c>
      <c r="D5736" s="113">
        <f>IF(Table10[[#This Row],[Current Age]]&gt;19,"Men's",IF(E5736&gt;15,"U19",IF(E5736&gt;13,"U15",IF(E5736&gt;11,"U13",IF(E5736&gt;0,"U11",0)))))</f>
        <v>0</v>
      </c>
      <c r="E5736" s="113">
        <f>IFERROR(IF(Table10[[#This Row],[Year]]&gt;0,$E$1-Table10[[#This Row],[Year]],0),"")</f>
        <v>0</v>
      </c>
    </row>
    <row r="5737" spans="1:5">
      <c r="A5737" s="18">
        <v>6735</v>
      </c>
      <c r="D5737" s="113">
        <f>IF(Table10[[#This Row],[Current Age]]&gt;19,"Men's",IF(E5737&gt;15,"U19",IF(E5737&gt;13,"U15",IF(E5737&gt;11,"U13",IF(E5737&gt;0,"U11",0)))))</f>
        <v>0</v>
      </c>
      <c r="E5737" s="113">
        <f>IFERROR(IF(Table10[[#This Row],[Year]]&gt;0,$E$1-Table10[[#This Row],[Year]],0),"")</f>
        <v>0</v>
      </c>
    </row>
    <row r="5738" spans="1:5">
      <c r="A5738" s="18">
        <v>6736</v>
      </c>
      <c r="D5738" s="113">
        <f>IF(Table10[[#This Row],[Current Age]]&gt;19,"Men's",IF(E5738&gt;15,"U19",IF(E5738&gt;13,"U15",IF(E5738&gt;11,"U13",IF(E5738&gt;0,"U11",0)))))</f>
        <v>0</v>
      </c>
      <c r="E5738" s="113">
        <f>IFERROR(IF(Table10[[#This Row],[Year]]&gt;0,$E$1-Table10[[#This Row],[Year]],0),"")</f>
        <v>0</v>
      </c>
    </row>
    <row r="5739" spans="1:5">
      <c r="A5739" s="18">
        <v>6737</v>
      </c>
      <c r="D5739" s="113">
        <f>IF(Table10[[#This Row],[Current Age]]&gt;19,"Men's",IF(E5739&gt;15,"U19",IF(E5739&gt;13,"U15",IF(E5739&gt;11,"U13",IF(E5739&gt;0,"U11",0)))))</f>
        <v>0</v>
      </c>
      <c r="E5739" s="113">
        <f>IFERROR(IF(Table10[[#This Row],[Year]]&gt;0,$E$1-Table10[[#This Row],[Year]],0),"")</f>
        <v>0</v>
      </c>
    </row>
    <row r="5740" spans="1:5">
      <c r="A5740" s="18">
        <v>6738</v>
      </c>
      <c r="D5740" s="113">
        <f>IF(Table10[[#This Row],[Current Age]]&gt;19,"Men's",IF(E5740&gt;15,"U19",IF(E5740&gt;13,"U15",IF(E5740&gt;11,"U13",IF(E5740&gt;0,"U11",0)))))</f>
        <v>0</v>
      </c>
      <c r="E5740" s="113">
        <f>IFERROR(IF(Table10[[#This Row],[Year]]&gt;0,$E$1-Table10[[#This Row],[Year]],0),"")</f>
        <v>0</v>
      </c>
    </row>
    <row r="5741" spans="1:5">
      <c r="A5741" s="18">
        <v>6739</v>
      </c>
      <c r="D5741" s="113">
        <f>IF(Table10[[#This Row],[Current Age]]&gt;19,"Men's",IF(E5741&gt;15,"U19",IF(E5741&gt;13,"U15",IF(E5741&gt;11,"U13",IF(E5741&gt;0,"U11",0)))))</f>
        <v>0</v>
      </c>
      <c r="E5741" s="113">
        <f>IFERROR(IF(Table10[[#This Row],[Year]]&gt;0,$E$1-Table10[[#This Row],[Year]],0),"")</f>
        <v>0</v>
      </c>
    </row>
    <row r="5742" spans="1:5">
      <c r="A5742" s="18">
        <v>6740</v>
      </c>
      <c r="D5742" s="113">
        <f>IF(Table10[[#This Row],[Current Age]]&gt;19,"Men's",IF(E5742&gt;15,"U19",IF(E5742&gt;13,"U15",IF(E5742&gt;11,"U13",IF(E5742&gt;0,"U11",0)))))</f>
        <v>0</v>
      </c>
      <c r="E5742" s="113">
        <f>IFERROR(IF(Table10[[#This Row],[Year]]&gt;0,$E$1-Table10[[#This Row],[Year]],0),"")</f>
        <v>0</v>
      </c>
    </row>
    <row r="5743" spans="1:5">
      <c r="A5743" s="18">
        <v>6741</v>
      </c>
      <c r="D5743" s="113">
        <f>IF(Table10[[#This Row],[Current Age]]&gt;19,"Men's",IF(E5743&gt;15,"U19",IF(E5743&gt;13,"U15",IF(E5743&gt;11,"U13",IF(E5743&gt;0,"U11",0)))))</f>
        <v>0</v>
      </c>
      <c r="E5743" s="113">
        <f>IFERROR(IF(Table10[[#This Row],[Year]]&gt;0,$E$1-Table10[[#This Row],[Year]],0),"")</f>
        <v>0</v>
      </c>
    </row>
    <row r="5744" spans="1:5">
      <c r="A5744" s="18">
        <v>6742</v>
      </c>
      <c r="D5744" s="113">
        <f>IF(Table10[[#This Row],[Current Age]]&gt;19,"Men's",IF(E5744&gt;15,"U19",IF(E5744&gt;13,"U15",IF(E5744&gt;11,"U13",IF(E5744&gt;0,"U11",0)))))</f>
        <v>0</v>
      </c>
      <c r="E5744" s="113">
        <f>IFERROR(IF(Table10[[#This Row],[Year]]&gt;0,$E$1-Table10[[#This Row],[Year]],0),"")</f>
        <v>0</v>
      </c>
    </row>
    <row r="5745" spans="1:5">
      <c r="A5745" s="18">
        <v>6743</v>
      </c>
      <c r="D5745" s="113">
        <f>IF(Table10[[#This Row],[Current Age]]&gt;19,"Men's",IF(E5745&gt;15,"U19",IF(E5745&gt;13,"U15",IF(E5745&gt;11,"U13",IF(E5745&gt;0,"U11",0)))))</f>
        <v>0</v>
      </c>
      <c r="E5745" s="113">
        <f>IFERROR(IF(Table10[[#This Row],[Year]]&gt;0,$E$1-Table10[[#This Row],[Year]],0),"")</f>
        <v>0</v>
      </c>
    </row>
    <row r="5746" spans="1:5">
      <c r="A5746" s="18">
        <v>6744</v>
      </c>
      <c r="D5746" s="113">
        <f>IF(Table10[[#This Row],[Current Age]]&gt;19,"Men's",IF(E5746&gt;15,"U19",IF(E5746&gt;13,"U15",IF(E5746&gt;11,"U13",IF(E5746&gt;0,"U11",0)))))</f>
        <v>0</v>
      </c>
      <c r="E5746" s="113">
        <f>IFERROR(IF(Table10[[#This Row],[Year]]&gt;0,$E$1-Table10[[#This Row],[Year]],0),"")</f>
        <v>0</v>
      </c>
    </row>
    <row r="5747" spans="1:5">
      <c r="A5747" s="18">
        <v>6745</v>
      </c>
      <c r="D5747" s="113">
        <f>IF(Table10[[#This Row],[Current Age]]&gt;19,"Men's",IF(E5747&gt;15,"U19",IF(E5747&gt;13,"U15",IF(E5747&gt;11,"U13",IF(E5747&gt;0,"U11",0)))))</f>
        <v>0</v>
      </c>
      <c r="E5747" s="113">
        <f>IFERROR(IF(Table10[[#This Row],[Year]]&gt;0,$E$1-Table10[[#This Row],[Year]],0),"")</f>
        <v>0</v>
      </c>
    </row>
    <row r="5748" spans="1:5">
      <c r="A5748" s="18">
        <v>6746</v>
      </c>
      <c r="D5748" s="113">
        <f>IF(Table10[[#This Row],[Current Age]]&gt;19,"Men's",IF(E5748&gt;15,"U19",IF(E5748&gt;13,"U15",IF(E5748&gt;11,"U13",IF(E5748&gt;0,"U11",0)))))</f>
        <v>0</v>
      </c>
      <c r="E5748" s="113">
        <f>IFERROR(IF(Table10[[#This Row],[Year]]&gt;0,$E$1-Table10[[#This Row],[Year]],0),"")</f>
        <v>0</v>
      </c>
    </row>
    <row r="5749" spans="1:5">
      <c r="A5749" s="18">
        <v>6747</v>
      </c>
      <c r="D5749" s="113">
        <f>IF(Table10[[#This Row],[Current Age]]&gt;19,"Men's",IF(E5749&gt;15,"U19",IF(E5749&gt;13,"U15",IF(E5749&gt;11,"U13",IF(E5749&gt;0,"U11",0)))))</f>
        <v>0</v>
      </c>
      <c r="E5749" s="113">
        <f>IFERROR(IF(Table10[[#This Row],[Year]]&gt;0,$E$1-Table10[[#This Row],[Year]],0),"")</f>
        <v>0</v>
      </c>
    </row>
    <row r="5750" spans="1:5">
      <c r="A5750" s="18">
        <v>6748</v>
      </c>
      <c r="D5750" s="113">
        <f>IF(Table10[[#This Row],[Current Age]]&gt;19,"Men's",IF(E5750&gt;15,"U19",IF(E5750&gt;13,"U15",IF(E5750&gt;11,"U13",IF(E5750&gt;0,"U11",0)))))</f>
        <v>0</v>
      </c>
      <c r="E5750" s="113">
        <f>IFERROR(IF(Table10[[#This Row],[Year]]&gt;0,$E$1-Table10[[#This Row],[Year]],0),"")</f>
        <v>0</v>
      </c>
    </row>
    <row r="5751" spans="1:5">
      <c r="A5751" s="18">
        <v>6749</v>
      </c>
      <c r="D5751" s="113">
        <f>IF(Table10[[#This Row],[Current Age]]&gt;19,"Men's",IF(E5751&gt;15,"U19",IF(E5751&gt;13,"U15",IF(E5751&gt;11,"U13",IF(E5751&gt;0,"U11",0)))))</f>
        <v>0</v>
      </c>
      <c r="E5751" s="113">
        <f>IFERROR(IF(Table10[[#This Row],[Year]]&gt;0,$E$1-Table10[[#This Row],[Year]],0),"")</f>
        <v>0</v>
      </c>
    </row>
    <row r="5752" spans="1:5">
      <c r="A5752" s="18">
        <v>6750</v>
      </c>
      <c r="D5752" s="113">
        <f>IF(Table10[[#This Row],[Current Age]]&gt;19,"Men's",IF(E5752&gt;15,"U19",IF(E5752&gt;13,"U15",IF(E5752&gt;11,"U13",IF(E5752&gt;0,"U11",0)))))</f>
        <v>0</v>
      </c>
      <c r="E5752" s="113">
        <f>IFERROR(IF(Table10[[#This Row],[Year]]&gt;0,$E$1-Table10[[#This Row],[Year]],0),"")</f>
        <v>0</v>
      </c>
    </row>
    <row r="5753" spans="1:5">
      <c r="A5753" s="18">
        <v>6751</v>
      </c>
      <c r="D5753" s="113">
        <f>IF(Table10[[#This Row],[Current Age]]&gt;19,"Men's",IF(E5753&gt;15,"U19",IF(E5753&gt;13,"U15",IF(E5753&gt;11,"U13",IF(E5753&gt;0,"U11",0)))))</f>
        <v>0</v>
      </c>
      <c r="E5753" s="113">
        <f>IFERROR(IF(Table10[[#This Row],[Year]]&gt;0,$E$1-Table10[[#This Row],[Year]],0),"")</f>
        <v>0</v>
      </c>
    </row>
    <row r="5754" spans="1:5">
      <c r="A5754" s="18">
        <v>6752</v>
      </c>
      <c r="D5754" s="113">
        <f>IF(Table10[[#This Row],[Current Age]]&gt;19,"Men's",IF(E5754&gt;15,"U19",IF(E5754&gt;13,"U15",IF(E5754&gt;11,"U13",IF(E5754&gt;0,"U11",0)))))</f>
        <v>0</v>
      </c>
      <c r="E5754" s="113">
        <f>IFERROR(IF(Table10[[#This Row],[Year]]&gt;0,$E$1-Table10[[#This Row],[Year]],0),"")</f>
        <v>0</v>
      </c>
    </row>
    <row r="5755" spans="1:5">
      <c r="A5755" s="18">
        <v>6753</v>
      </c>
      <c r="D5755" s="113">
        <f>IF(Table10[[#This Row],[Current Age]]&gt;19,"Men's",IF(E5755&gt;15,"U19",IF(E5755&gt;13,"U15",IF(E5755&gt;11,"U13",IF(E5755&gt;0,"U11",0)))))</f>
        <v>0</v>
      </c>
      <c r="E5755" s="113">
        <f>IFERROR(IF(Table10[[#This Row],[Year]]&gt;0,$E$1-Table10[[#This Row],[Year]],0),"")</f>
        <v>0</v>
      </c>
    </row>
    <row r="5756" spans="1:5">
      <c r="A5756" s="18">
        <v>6754</v>
      </c>
      <c r="D5756" s="113">
        <f>IF(Table10[[#This Row],[Current Age]]&gt;19,"Men's",IF(E5756&gt;15,"U19",IF(E5756&gt;13,"U15",IF(E5756&gt;11,"U13",IF(E5756&gt;0,"U11",0)))))</f>
        <v>0</v>
      </c>
      <c r="E5756" s="113">
        <f>IFERROR(IF(Table10[[#This Row],[Year]]&gt;0,$E$1-Table10[[#This Row],[Year]],0),"")</f>
        <v>0</v>
      </c>
    </row>
    <row r="5757" spans="1:5">
      <c r="A5757" s="18">
        <v>6755</v>
      </c>
      <c r="D5757" s="113">
        <f>IF(Table10[[#This Row],[Current Age]]&gt;19,"Men's",IF(E5757&gt;15,"U19",IF(E5757&gt;13,"U15",IF(E5757&gt;11,"U13",IF(E5757&gt;0,"U11",0)))))</f>
        <v>0</v>
      </c>
      <c r="E5757" s="113">
        <f>IFERROR(IF(Table10[[#This Row],[Year]]&gt;0,$E$1-Table10[[#This Row],[Year]],0),"")</f>
        <v>0</v>
      </c>
    </row>
    <row r="5758" spans="1:5">
      <c r="A5758" s="18">
        <v>6756</v>
      </c>
      <c r="D5758" s="113">
        <f>IF(Table10[[#This Row],[Current Age]]&gt;19,"Men's",IF(E5758&gt;15,"U19",IF(E5758&gt;13,"U15",IF(E5758&gt;11,"U13",IF(E5758&gt;0,"U11",0)))))</f>
        <v>0</v>
      </c>
      <c r="E5758" s="113">
        <f>IFERROR(IF(Table10[[#This Row],[Year]]&gt;0,$E$1-Table10[[#This Row],[Year]],0),"")</f>
        <v>0</v>
      </c>
    </row>
    <row r="5759" spans="1:5">
      <c r="A5759" s="18">
        <v>6757</v>
      </c>
      <c r="D5759" s="113">
        <f>IF(Table10[[#This Row],[Current Age]]&gt;19,"Men's",IF(E5759&gt;15,"U19",IF(E5759&gt;13,"U15",IF(E5759&gt;11,"U13",IF(E5759&gt;0,"U11",0)))))</f>
        <v>0</v>
      </c>
      <c r="E5759" s="113">
        <f>IFERROR(IF(Table10[[#This Row],[Year]]&gt;0,$E$1-Table10[[#This Row],[Year]],0),"")</f>
        <v>0</v>
      </c>
    </row>
    <row r="5760" spans="1:5">
      <c r="A5760" s="18">
        <v>6758</v>
      </c>
      <c r="D5760" s="113">
        <f>IF(Table10[[#This Row],[Current Age]]&gt;19,"Men's",IF(E5760&gt;15,"U19",IF(E5760&gt;13,"U15",IF(E5760&gt;11,"U13",IF(E5760&gt;0,"U11",0)))))</f>
        <v>0</v>
      </c>
      <c r="E5760" s="113">
        <f>IFERROR(IF(Table10[[#This Row],[Year]]&gt;0,$E$1-Table10[[#This Row],[Year]],0),"")</f>
        <v>0</v>
      </c>
    </row>
    <row r="5761" spans="1:5">
      <c r="A5761" s="18">
        <v>6759</v>
      </c>
      <c r="D5761" s="113">
        <f>IF(Table10[[#This Row],[Current Age]]&gt;19,"Men's",IF(E5761&gt;15,"U19",IF(E5761&gt;13,"U15",IF(E5761&gt;11,"U13",IF(E5761&gt;0,"U11",0)))))</f>
        <v>0</v>
      </c>
      <c r="E5761" s="113">
        <f>IFERROR(IF(Table10[[#This Row],[Year]]&gt;0,$E$1-Table10[[#This Row],[Year]],0),"")</f>
        <v>0</v>
      </c>
    </row>
    <row r="5762" spans="1:5">
      <c r="A5762" s="18">
        <v>6760</v>
      </c>
      <c r="D5762" s="113">
        <f>IF(Table10[[#This Row],[Current Age]]&gt;19,"Men's",IF(E5762&gt;15,"U19",IF(E5762&gt;13,"U15",IF(E5762&gt;11,"U13",IF(E5762&gt;0,"U11",0)))))</f>
        <v>0</v>
      </c>
      <c r="E5762" s="113">
        <f>IFERROR(IF(Table10[[#This Row],[Year]]&gt;0,$E$1-Table10[[#This Row],[Year]],0),"")</f>
        <v>0</v>
      </c>
    </row>
    <row r="5763" spans="1:5">
      <c r="A5763" s="18">
        <v>6761</v>
      </c>
      <c r="D5763" s="113">
        <f>IF(Table10[[#This Row],[Current Age]]&gt;19,"Men's",IF(E5763&gt;15,"U19",IF(E5763&gt;13,"U15",IF(E5763&gt;11,"U13",IF(E5763&gt;0,"U11",0)))))</f>
        <v>0</v>
      </c>
      <c r="E5763" s="113">
        <f>IFERROR(IF(Table10[[#This Row],[Year]]&gt;0,$E$1-Table10[[#This Row],[Year]],0),"")</f>
        <v>0</v>
      </c>
    </row>
    <row r="5764" spans="1:5">
      <c r="A5764" s="18">
        <v>6762</v>
      </c>
      <c r="D5764" s="113">
        <f>IF(Table10[[#This Row],[Current Age]]&gt;19,"Men's",IF(E5764&gt;15,"U19",IF(E5764&gt;13,"U15",IF(E5764&gt;11,"U13",IF(E5764&gt;0,"U11",0)))))</f>
        <v>0</v>
      </c>
      <c r="E5764" s="113">
        <f>IFERROR(IF(Table10[[#This Row],[Year]]&gt;0,$E$1-Table10[[#This Row],[Year]],0),"")</f>
        <v>0</v>
      </c>
    </row>
    <row r="5765" spans="1:5">
      <c r="A5765" s="18">
        <v>6763</v>
      </c>
      <c r="D5765" s="113">
        <f>IF(Table10[[#This Row],[Current Age]]&gt;19,"Men's",IF(E5765&gt;15,"U19",IF(E5765&gt;13,"U15",IF(E5765&gt;11,"U13",IF(E5765&gt;0,"U11",0)))))</f>
        <v>0</v>
      </c>
      <c r="E5765" s="113">
        <f>IFERROR(IF(Table10[[#This Row],[Year]]&gt;0,$E$1-Table10[[#This Row],[Year]],0),"")</f>
        <v>0</v>
      </c>
    </row>
    <row r="5766" spans="1:5">
      <c r="A5766" s="18">
        <v>6764</v>
      </c>
      <c r="D5766" s="113">
        <f>IF(Table10[[#This Row],[Current Age]]&gt;19,"Men's",IF(E5766&gt;15,"U19",IF(E5766&gt;13,"U15",IF(E5766&gt;11,"U13",IF(E5766&gt;0,"U11",0)))))</f>
        <v>0</v>
      </c>
      <c r="E5766" s="113">
        <f>IFERROR(IF(Table10[[#This Row],[Year]]&gt;0,$E$1-Table10[[#This Row],[Year]],0),"")</f>
        <v>0</v>
      </c>
    </row>
    <row r="5767" spans="1:5">
      <c r="A5767" s="18">
        <v>6765</v>
      </c>
      <c r="D5767" s="113">
        <f>IF(Table10[[#This Row],[Current Age]]&gt;19,"Men's",IF(E5767&gt;15,"U19",IF(E5767&gt;13,"U15",IF(E5767&gt;11,"U13",IF(E5767&gt;0,"U11",0)))))</f>
        <v>0</v>
      </c>
      <c r="E5767" s="113">
        <f>IFERROR(IF(Table10[[#This Row],[Year]]&gt;0,$E$1-Table10[[#This Row],[Year]],0),"")</f>
        <v>0</v>
      </c>
    </row>
    <row r="5768" spans="1:5">
      <c r="A5768" s="18">
        <v>6766</v>
      </c>
      <c r="D5768" s="113">
        <f>IF(Table10[[#This Row],[Current Age]]&gt;19,"Men's",IF(E5768&gt;15,"U19",IF(E5768&gt;13,"U15",IF(E5768&gt;11,"U13",IF(E5768&gt;0,"U11",0)))))</f>
        <v>0</v>
      </c>
      <c r="E5768" s="113">
        <f>IFERROR(IF(Table10[[#This Row],[Year]]&gt;0,$E$1-Table10[[#This Row],[Year]],0),"")</f>
        <v>0</v>
      </c>
    </row>
    <row r="5769" spans="1:5">
      <c r="A5769" s="18">
        <v>6767</v>
      </c>
      <c r="D5769" s="113">
        <f>IF(Table10[[#This Row],[Current Age]]&gt;19,"Men's",IF(E5769&gt;15,"U19",IF(E5769&gt;13,"U15",IF(E5769&gt;11,"U13",IF(E5769&gt;0,"U11",0)))))</f>
        <v>0</v>
      </c>
      <c r="E5769" s="113">
        <f>IFERROR(IF(Table10[[#This Row],[Year]]&gt;0,$E$1-Table10[[#This Row],[Year]],0),"")</f>
        <v>0</v>
      </c>
    </row>
    <row r="5770" spans="1:5">
      <c r="A5770" s="18">
        <v>6768</v>
      </c>
      <c r="D5770" s="113">
        <f>IF(Table10[[#This Row],[Current Age]]&gt;19,"Men's",IF(E5770&gt;15,"U19",IF(E5770&gt;13,"U15",IF(E5770&gt;11,"U13",IF(E5770&gt;0,"U11",0)))))</f>
        <v>0</v>
      </c>
      <c r="E5770" s="113">
        <f>IFERROR(IF(Table10[[#This Row],[Year]]&gt;0,$E$1-Table10[[#This Row],[Year]],0),"")</f>
        <v>0</v>
      </c>
    </row>
    <row r="5771" spans="1:5">
      <c r="A5771" s="18">
        <v>6769</v>
      </c>
      <c r="D5771" s="113">
        <f>IF(Table10[[#This Row],[Current Age]]&gt;19,"Men's",IF(E5771&gt;15,"U19",IF(E5771&gt;13,"U15",IF(E5771&gt;11,"U13",IF(E5771&gt;0,"U11",0)))))</f>
        <v>0</v>
      </c>
      <c r="E5771" s="113">
        <f>IFERROR(IF(Table10[[#This Row],[Year]]&gt;0,$E$1-Table10[[#This Row],[Year]],0),"")</f>
        <v>0</v>
      </c>
    </row>
    <row r="5772" spans="1:5">
      <c r="A5772" s="18">
        <v>6770</v>
      </c>
      <c r="D5772" s="113">
        <f>IF(Table10[[#This Row],[Current Age]]&gt;19,"Men's",IF(E5772&gt;15,"U19",IF(E5772&gt;13,"U15",IF(E5772&gt;11,"U13",IF(E5772&gt;0,"U11",0)))))</f>
        <v>0</v>
      </c>
      <c r="E5772" s="113">
        <f>IFERROR(IF(Table10[[#This Row],[Year]]&gt;0,$E$1-Table10[[#This Row],[Year]],0),"")</f>
        <v>0</v>
      </c>
    </row>
    <row r="5773" spans="1:5">
      <c r="A5773" s="18">
        <v>6771</v>
      </c>
      <c r="D5773" s="113">
        <f>IF(Table10[[#This Row],[Current Age]]&gt;19,"Men's",IF(E5773&gt;15,"U19",IF(E5773&gt;13,"U15",IF(E5773&gt;11,"U13",IF(E5773&gt;0,"U11",0)))))</f>
        <v>0</v>
      </c>
      <c r="E5773" s="113">
        <f>IFERROR(IF(Table10[[#This Row],[Year]]&gt;0,$E$1-Table10[[#This Row],[Year]],0),"")</f>
        <v>0</v>
      </c>
    </row>
    <row r="5774" spans="1:5">
      <c r="A5774" s="18">
        <v>6772</v>
      </c>
      <c r="D5774" s="113">
        <f>IF(Table10[[#This Row],[Current Age]]&gt;19,"Men's",IF(E5774&gt;15,"U19",IF(E5774&gt;13,"U15",IF(E5774&gt;11,"U13",IF(E5774&gt;0,"U11",0)))))</f>
        <v>0</v>
      </c>
      <c r="E5774" s="113">
        <f>IFERROR(IF(Table10[[#This Row],[Year]]&gt;0,$E$1-Table10[[#This Row],[Year]],0),"")</f>
        <v>0</v>
      </c>
    </row>
    <row r="5775" spans="1:5">
      <c r="A5775" s="18">
        <v>6773</v>
      </c>
      <c r="D5775" s="113">
        <f>IF(Table10[[#This Row],[Current Age]]&gt;19,"Men's",IF(E5775&gt;15,"U19",IF(E5775&gt;13,"U15",IF(E5775&gt;11,"U13",IF(E5775&gt;0,"U11",0)))))</f>
        <v>0</v>
      </c>
      <c r="E5775" s="113">
        <f>IFERROR(IF(Table10[[#This Row],[Year]]&gt;0,$E$1-Table10[[#This Row],[Year]],0),"")</f>
        <v>0</v>
      </c>
    </row>
    <row r="5776" spans="1:5">
      <c r="A5776" s="18">
        <v>6774</v>
      </c>
      <c r="D5776" s="113">
        <f>IF(Table10[[#This Row],[Current Age]]&gt;19,"Men's",IF(E5776&gt;15,"U19",IF(E5776&gt;13,"U15",IF(E5776&gt;11,"U13",IF(E5776&gt;0,"U11",0)))))</f>
        <v>0</v>
      </c>
      <c r="E5776" s="113">
        <f>IFERROR(IF(Table10[[#This Row],[Year]]&gt;0,$E$1-Table10[[#This Row],[Year]],0),"")</f>
        <v>0</v>
      </c>
    </row>
    <row r="5777" spans="1:5">
      <c r="A5777" s="18">
        <v>6775</v>
      </c>
      <c r="D5777" s="113">
        <f>IF(Table10[[#This Row],[Current Age]]&gt;19,"Men's",IF(E5777&gt;15,"U19",IF(E5777&gt;13,"U15",IF(E5777&gt;11,"U13",IF(E5777&gt;0,"U11",0)))))</f>
        <v>0</v>
      </c>
      <c r="E5777" s="113">
        <f>IFERROR(IF(Table10[[#This Row],[Year]]&gt;0,$E$1-Table10[[#This Row],[Year]],0),"")</f>
        <v>0</v>
      </c>
    </row>
    <row r="5778" spans="1:5">
      <c r="A5778" s="18">
        <v>6776</v>
      </c>
      <c r="D5778" s="113">
        <f>IF(Table10[[#This Row],[Current Age]]&gt;19,"Men's",IF(E5778&gt;15,"U19",IF(E5778&gt;13,"U15",IF(E5778&gt;11,"U13",IF(E5778&gt;0,"U11",0)))))</f>
        <v>0</v>
      </c>
      <c r="E5778" s="113">
        <f>IFERROR(IF(Table10[[#This Row],[Year]]&gt;0,$E$1-Table10[[#This Row],[Year]],0),"")</f>
        <v>0</v>
      </c>
    </row>
    <row r="5779" spans="1:5">
      <c r="A5779" s="18">
        <v>6777</v>
      </c>
      <c r="D5779" s="113">
        <f>IF(Table10[[#This Row],[Current Age]]&gt;19,"Men's",IF(E5779&gt;15,"U19",IF(E5779&gt;13,"U15",IF(E5779&gt;11,"U13",IF(E5779&gt;0,"U11",0)))))</f>
        <v>0</v>
      </c>
      <c r="E5779" s="113">
        <f>IFERROR(IF(Table10[[#This Row],[Year]]&gt;0,$E$1-Table10[[#This Row],[Year]],0),"")</f>
        <v>0</v>
      </c>
    </row>
    <row r="5780" spans="1:5">
      <c r="A5780" s="18">
        <v>6778</v>
      </c>
      <c r="D5780" s="113">
        <f>IF(Table10[[#This Row],[Current Age]]&gt;19,"Men's",IF(E5780&gt;15,"U19",IF(E5780&gt;13,"U15",IF(E5780&gt;11,"U13",IF(E5780&gt;0,"U11",0)))))</f>
        <v>0</v>
      </c>
      <c r="E5780" s="113">
        <f>IFERROR(IF(Table10[[#This Row],[Year]]&gt;0,$E$1-Table10[[#This Row],[Year]],0),"")</f>
        <v>0</v>
      </c>
    </row>
    <row r="5781" spans="1:5">
      <c r="A5781" s="18">
        <v>6779</v>
      </c>
      <c r="D5781" s="113">
        <f>IF(Table10[[#This Row],[Current Age]]&gt;19,"Men's",IF(E5781&gt;15,"U19",IF(E5781&gt;13,"U15",IF(E5781&gt;11,"U13",IF(E5781&gt;0,"U11",0)))))</f>
        <v>0</v>
      </c>
      <c r="E5781" s="113">
        <f>IFERROR(IF(Table10[[#This Row],[Year]]&gt;0,$E$1-Table10[[#This Row],[Year]],0),"")</f>
        <v>0</v>
      </c>
    </row>
    <row r="5782" spans="1:5">
      <c r="A5782" s="18">
        <v>6780</v>
      </c>
      <c r="D5782" s="113">
        <f>IF(Table10[[#This Row],[Current Age]]&gt;19,"Men's",IF(E5782&gt;15,"U19",IF(E5782&gt;13,"U15",IF(E5782&gt;11,"U13",IF(E5782&gt;0,"U11",0)))))</f>
        <v>0</v>
      </c>
      <c r="E5782" s="113">
        <f>IFERROR(IF(Table10[[#This Row],[Year]]&gt;0,$E$1-Table10[[#This Row],[Year]],0),"")</f>
        <v>0</v>
      </c>
    </row>
    <row r="5783" spans="1:5">
      <c r="A5783" s="18">
        <v>6781</v>
      </c>
      <c r="D5783" s="113">
        <f>IF(Table10[[#This Row],[Current Age]]&gt;19,"Men's",IF(E5783&gt;15,"U19",IF(E5783&gt;13,"U15",IF(E5783&gt;11,"U13",IF(E5783&gt;0,"U11",0)))))</f>
        <v>0</v>
      </c>
      <c r="E5783" s="113">
        <f>IFERROR(IF(Table10[[#This Row],[Year]]&gt;0,$E$1-Table10[[#This Row],[Year]],0),"")</f>
        <v>0</v>
      </c>
    </row>
    <row r="5784" spans="1:5">
      <c r="A5784" s="18">
        <v>6782</v>
      </c>
      <c r="D5784" s="113">
        <f>IF(Table10[[#This Row],[Current Age]]&gt;19,"Men's",IF(E5784&gt;15,"U19",IF(E5784&gt;13,"U15",IF(E5784&gt;11,"U13",IF(E5784&gt;0,"U11",0)))))</f>
        <v>0</v>
      </c>
      <c r="E5784" s="113">
        <f>IFERROR(IF(Table10[[#This Row],[Year]]&gt;0,$E$1-Table10[[#This Row],[Year]],0),"")</f>
        <v>0</v>
      </c>
    </row>
    <row r="5785" spans="1:5">
      <c r="A5785" s="18">
        <v>6783</v>
      </c>
      <c r="D5785" s="113">
        <f>IF(Table10[[#This Row],[Current Age]]&gt;19,"Men's",IF(E5785&gt;15,"U19",IF(E5785&gt;13,"U15",IF(E5785&gt;11,"U13",IF(E5785&gt;0,"U11",0)))))</f>
        <v>0</v>
      </c>
      <c r="E5785" s="113">
        <f>IFERROR(IF(Table10[[#This Row],[Year]]&gt;0,$E$1-Table10[[#This Row],[Year]],0),"")</f>
        <v>0</v>
      </c>
    </row>
    <row r="5786" spans="1:5">
      <c r="A5786" s="18">
        <v>6784</v>
      </c>
      <c r="D5786" s="113">
        <f>IF(Table10[[#This Row],[Current Age]]&gt;19,"Men's",IF(E5786&gt;15,"U19",IF(E5786&gt;13,"U15",IF(E5786&gt;11,"U13",IF(E5786&gt;0,"U11",0)))))</f>
        <v>0</v>
      </c>
      <c r="E5786" s="113">
        <f>IFERROR(IF(Table10[[#This Row],[Year]]&gt;0,$E$1-Table10[[#This Row],[Year]],0),"")</f>
        <v>0</v>
      </c>
    </row>
    <row r="5787" spans="1:5">
      <c r="A5787" s="18">
        <v>6785</v>
      </c>
      <c r="D5787" s="113">
        <f>IF(Table10[[#This Row],[Current Age]]&gt;19,"Men's",IF(E5787&gt;15,"U19",IF(E5787&gt;13,"U15",IF(E5787&gt;11,"U13",IF(E5787&gt;0,"U11",0)))))</f>
        <v>0</v>
      </c>
      <c r="E5787" s="113">
        <f>IFERROR(IF(Table10[[#This Row],[Year]]&gt;0,$E$1-Table10[[#This Row],[Year]],0),"")</f>
        <v>0</v>
      </c>
    </row>
    <row r="5788" spans="1:5">
      <c r="A5788" s="18">
        <v>6786</v>
      </c>
      <c r="D5788" s="113">
        <f>IF(Table10[[#This Row],[Current Age]]&gt;19,"Men's",IF(E5788&gt;15,"U19",IF(E5788&gt;13,"U15",IF(E5788&gt;11,"U13",IF(E5788&gt;0,"U11",0)))))</f>
        <v>0</v>
      </c>
      <c r="E5788" s="113">
        <f>IFERROR(IF(Table10[[#This Row],[Year]]&gt;0,$E$1-Table10[[#This Row],[Year]],0),"")</f>
        <v>0</v>
      </c>
    </row>
    <row r="5789" spans="1:5">
      <c r="A5789" s="18">
        <v>6787</v>
      </c>
      <c r="D5789" s="113">
        <f>IF(Table10[[#This Row],[Current Age]]&gt;19,"Men's",IF(E5789&gt;15,"U19",IF(E5789&gt;13,"U15",IF(E5789&gt;11,"U13",IF(E5789&gt;0,"U11",0)))))</f>
        <v>0</v>
      </c>
      <c r="E5789" s="113">
        <f>IFERROR(IF(Table10[[#This Row],[Year]]&gt;0,$E$1-Table10[[#This Row],[Year]],0),"")</f>
        <v>0</v>
      </c>
    </row>
    <row r="5790" spans="1:5">
      <c r="A5790" s="18">
        <v>6788</v>
      </c>
      <c r="D5790" s="113">
        <f>IF(Table10[[#This Row],[Current Age]]&gt;19,"Men's",IF(E5790&gt;15,"U19",IF(E5790&gt;13,"U15",IF(E5790&gt;11,"U13",IF(E5790&gt;0,"U11",0)))))</f>
        <v>0</v>
      </c>
      <c r="E5790" s="113">
        <f>IFERROR(IF(Table10[[#This Row],[Year]]&gt;0,$E$1-Table10[[#This Row],[Year]],0),"")</f>
        <v>0</v>
      </c>
    </row>
    <row r="5791" spans="1:5">
      <c r="A5791" s="18">
        <v>6789</v>
      </c>
      <c r="D5791" s="113">
        <f>IF(Table10[[#This Row],[Current Age]]&gt;19,"Men's",IF(E5791&gt;15,"U19",IF(E5791&gt;13,"U15",IF(E5791&gt;11,"U13",IF(E5791&gt;0,"U11",0)))))</f>
        <v>0</v>
      </c>
      <c r="E5791" s="113">
        <f>IFERROR(IF(Table10[[#This Row],[Year]]&gt;0,$E$1-Table10[[#This Row],[Year]],0),"")</f>
        <v>0</v>
      </c>
    </row>
    <row r="5792" spans="1:5">
      <c r="A5792" s="18">
        <v>6790</v>
      </c>
      <c r="D5792" s="113">
        <f>IF(Table10[[#This Row],[Current Age]]&gt;19,"Men's",IF(E5792&gt;15,"U19",IF(E5792&gt;13,"U15",IF(E5792&gt;11,"U13",IF(E5792&gt;0,"U11",0)))))</f>
        <v>0</v>
      </c>
      <c r="E5792" s="113">
        <f>IFERROR(IF(Table10[[#This Row],[Year]]&gt;0,$E$1-Table10[[#This Row],[Year]],0),"")</f>
        <v>0</v>
      </c>
    </row>
    <row r="5793" spans="1:5">
      <c r="A5793" s="18">
        <v>6791</v>
      </c>
      <c r="D5793" s="113">
        <f>IF(Table10[[#This Row],[Current Age]]&gt;19,"Men's",IF(E5793&gt;15,"U19",IF(E5793&gt;13,"U15",IF(E5793&gt;11,"U13",IF(E5793&gt;0,"U11",0)))))</f>
        <v>0</v>
      </c>
      <c r="E5793" s="113">
        <f>IFERROR(IF(Table10[[#This Row],[Year]]&gt;0,$E$1-Table10[[#This Row],[Year]],0),"")</f>
        <v>0</v>
      </c>
    </row>
    <row r="5794" spans="1:5">
      <c r="A5794" s="18">
        <v>6792</v>
      </c>
      <c r="D5794" s="113">
        <f>IF(Table10[[#This Row],[Current Age]]&gt;19,"Men's",IF(E5794&gt;15,"U19",IF(E5794&gt;13,"U15",IF(E5794&gt;11,"U13",IF(E5794&gt;0,"U11",0)))))</f>
        <v>0</v>
      </c>
      <c r="E5794" s="113">
        <f>IFERROR(IF(Table10[[#This Row],[Year]]&gt;0,$E$1-Table10[[#This Row],[Year]],0),"")</f>
        <v>0</v>
      </c>
    </row>
    <row r="5795" spans="1:5">
      <c r="A5795" s="18">
        <v>6793</v>
      </c>
      <c r="D5795" s="113">
        <f>IF(Table10[[#This Row],[Current Age]]&gt;19,"Men's",IF(E5795&gt;15,"U19",IF(E5795&gt;13,"U15",IF(E5795&gt;11,"U13",IF(E5795&gt;0,"U11",0)))))</f>
        <v>0</v>
      </c>
      <c r="E5795" s="113">
        <f>IFERROR(IF(Table10[[#This Row],[Year]]&gt;0,$E$1-Table10[[#This Row],[Year]],0),"")</f>
        <v>0</v>
      </c>
    </row>
    <row r="5796" spans="1:5">
      <c r="A5796" s="18">
        <v>6794</v>
      </c>
      <c r="D5796" s="113">
        <f>IF(Table10[[#This Row],[Current Age]]&gt;19,"Men's",IF(E5796&gt;15,"U19",IF(E5796&gt;13,"U15",IF(E5796&gt;11,"U13",IF(E5796&gt;0,"U11",0)))))</f>
        <v>0</v>
      </c>
      <c r="E5796" s="113">
        <f>IFERROR(IF(Table10[[#This Row],[Year]]&gt;0,$E$1-Table10[[#This Row],[Year]],0),"")</f>
        <v>0</v>
      </c>
    </row>
    <row r="5797" spans="1:5">
      <c r="A5797" s="18">
        <v>6795</v>
      </c>
      <c r="D5797" s="113">
        <f>IF(Table10[[#This Row],[Current Age]]&gt;19,"Men's",IF(E5797&gt;15,"U19",IF(E5797&gt;13,"U15",IF(E5797&gt;11,"U13",IF(E5797&gt;0,"U11",0)))))</f>
        <v>0</v>
      </c>
      <c r="E5797" s="113">
        <f>IFERROR(IF(Table10[[#This Row],[Year]]&gt;0,$E$1-Table10[[#This Row],[Year]],0),"")</f>
        <v>0</v>
      </c>
    </row>
    <row r="5798" spans="1:5">
      <c r="A5798" s="18">
        <v>6796</v>
      </c>
      <c r="D5798" s="113">
        <f>IF(Table10[[#This Row],[Current Age]]&gt;19,"Men's",IF(E5798&gt;15,"U19",IF(E5798&gt;13,"U15",IF(E5798&gt;11,"U13",IF(E5798&gt;0,"U11",0)))))</f>
        <v>0</v>
      </c>
      <c r="E5798" s="113">
        <f>IFERROR(IF(Table10[[#This Row],[Year]]&gt;0,$E$1-Table10[[#This Row],[Year]],0),"")</f>
        <v>0</v>
      </c>
    </row>
    <row r="5799" spans="1:5">
      <c r="A5799" s="18">
        <v>6797</v>
      </c>
      <c r="D5799" s="113">
        <f>IF(Table10[[#This Row],[Current Age]]&gt;19,"Men's",IF(E5799&gt;15,"U19",IF(E5799&gt;13,"U15",IF(E5799&gt;11,"U13",IF(E5799&gt;0,"U11",0)))))</f>
        <v>0</v>
      </c>
      <c r="E5799" s="113">
        <f>IFERROR(IF(Table10[[#This Row],[Year]]&gt;0,$E$1-Table10[[#This Row],[Year]],0),"")</f>
        <v>0</v>
      </c>
    </row>
    <row r="5800" spans="1:5">
      <c r="A5800" s="18">
        <v>6798</v>
      </c>
      <c r="D5800" s="113">
        <f>IF(Table10[[#This Row],[Current Age]]&gt;19,"Men's",IF(E5800&gt;15,"U19",IF(E5800&gt;13,"U15",IF(E5800&gt;11,"U13",IF(E5800&gt;0,"U11",0)))))</f>
        <v>0</v>
      </c>
      <c r="E5800" s="113">
        <f>IFERROR(IF(Table10[[#This Row],[Year]]&gt;0,$E$1-Table10[[#This Row],[Year]],0),"")</f>
        <v>0</v>
      </c>
    </row>
    <row r="5801" spans="1:5">
      <c r="A5801" s="18">
        <v>6799</v>
      </c>
      <c r="D5801" s="113">
        <f>IF(Table10[[#This Row],[Current Age]]&gt;19,"Men's",IF(E5801&gt;15,"U19",IF(E5801&gt;13,"U15",IF(E5801&gt;11,"U13",IF(E5801&gt;0,"U11",0)))))</f>
        <v>0</v>
      </c>
      <c r="E5801" s="113">
        <f>IFERROR(IF(Table10[[#This Row],[Year]]&gt;0,$E$1-Table10[[#This Row],[Year]],0),"")</f>
        <v>0</v>
      </c>
    </row>
    <row r="5802" spans="1:5">
      <c r="A5802" s="18">
        <v>6800</v>
      </c>
      <c r="D5802" s="113">
        <f>IF(Table10[[#This Row],[Current Age]]&gt;19,"Men's",IF(E5802&gt;15,"U19",IF(E5802&gt;13,"U15",IF(E5802&gt;11,"U13",IF(E5802&gt;0,"U11",0)))))</f>
        <v>0</v>
      </c>
      <c r="E5802" s="113">
        <f>IFERROR(IF(Table10[[#This Row],[Year]]&gt;0,$E$1-Table10[[#This Row],[Year]],0),"")</f>
        <v>0</v>
      </c>
    </row>
    <row r="5803" spans="1:5">
      <c r="A5803" s="18">
        <v>6801</v>
      </c>
      <c r="D5803" s="113">
        <f>IF(Table10[[#This Row],[Current Age]]&gt;19,"Men's",IF(E5803&gt;15,"U19",IF(E5803&gt;13,"U15",IF(E5803&gt;11,"U13",IF(E5803&gt;0,"U11",0)))))</f>
        <v>0</v>
      </c>
      <c r="E5803" s="113">
        <f>IFERROR(IF(Table10[[#This Row],[Year]]&gt;0,$E$1-Table10[[#This Row],[Year]],0),"")</f>
        <v>0</v>
      </c>
    </row>
    <row r="5804" spans="1:5">
      <c r="A5804" s="18">
        <v>6802</v>
      </c>
      <c r="D5804" s="113">
        <f>IF(Table10[[#This Row],[Current Age]]&gt;19,"Men's",IF(E5804&gt;15,"U19",IF(E5804&gt;13,"U15",IF(E5804&gt;11,"U13",IF(E5804&gt;0,"U11",0)))))</f>
        <v>0</v>
      </c>
      <c r="E5804" s="113">
        <f>IFERROR(IF(Table10[[#This Row],[Year]]&gt;0,$E$1-Table10[[#This Row],[Year]],0),"")</f>
        <v>0</v>
      </c>
    </row>
    <row r="5805" spans="1:5">
      <c r="A5805" s="18">
        <v>6803</v>
      </c>
      <c r="D5805" s="113">
        <f>IF(Table10[[#This Row],[Current Age]]&gt;19,"Men's",IF(E5805&gt;15,"U19",IF(E5805&gt;13,"U15",IF(E5805&gt;11,"U13",IF(E5805&gt;0,"U11",0)))))</f>
        <v>0</v>
      </c>
      <c r="E5805" s="113">
        <f>IFERROR(IF(Table10[[#This Row],[Year]]&gt;0,$E$1-Table10[[#This Row],[Year]],0),"")</f>
        <v>0</v>
      </c>
    </row>
    <row r="5806" spans="1:5">
      <c r="A5806" s="18">
        <v>6804</v>
      </c>
      <c r="D5806" s="113">
        <f>IF(Table10[[#This Row],[Current Age]]&gt;19,"Men's",IF(E5806&gt;15,"U19",IF(E5806&gt;13,"U15",IF(E5806&gt;11,"U13",IF(E5806&gt;0,"U11",0)))))</f>
        <v>0</v>
      </c>
      <c r="E5806" s="113">
        <f>IFERROR(IF(Table10[[#This Row],[Year]]&gt;0,$E$1-Table10[[#This Row],[Year]],0),"")</f>
        <v>0</v>
      </c>
    </row>
    <row r="5807" spans="1:5">
      <c r="A5807" s="18">
        <v>6805</v>
      </c>
      <c r="D5807" s="113">
        <f>IF(Table10[[#This Row],[Current Age]]&gt;19,"Men's",IF(E5807&gt;15,"U19",IF(E5807&gt;13,"U15",IF(E5807&gt;11,"U13",IF(E5807&gt;0,"U11",0)))))</f>
        <v>0</v>
      </c>
      <c r="E5807" s="113">
        <f>IFERROR(IF(Table10[[#This Row],[Year]]&gt;0,$E$1-Table10[[#This Row],[Year]],0),"")</f>
        <v>0</v>
      </c>
    </row>
    <row r="5808" spans="1:5">
      <c r="A5808" s="18">
        <v>6806</v>
      </c>
      <c r="D5808" s="113">
        <f>IF(Table10[[#This Row],[Current Age]]&gt;19,"Men's",IF(E5808&gt;15,"U19",IF(E5808&gt;13,"U15",IF(E5808&gt;11,"U13",IF(E5808&gt;0,"U11",0)))))</f>
        <v>0</v>
      </c>
      <c r="E5808" s="113">
        <f>IFERROR(IF(Table10[[#This Row],[Year]]&gt;0,$E$1-Table10[[#This Row],[Year]],0),"")</f>
        <v>0</v>
      </c>
    </row>
    <row r="5809" spans="1:5">
      <c r="A5809" s="18">
        <v>6807</v>
      </c>
      <c r="D5809" s="113">
        <f>IF(Table10[[#This Row],[Current Age]]&gt;19,"Men's",IF(E5809&gt;15,"U19",IF(E5809&gt;13,"U15",IF(E5809&gt;11,"U13",IF(E5809&gt;0,"U11",0)))))</f>
        <v>0</v>
      </c>
      <c r="E5809" s="113">
        <f>IFERROR(IF(Table10[[#This Row],[Year]]&gt;0,$E$1-Table10[[#This Row],[Year]],0),"")</f>
        <v>0</v>
      </c>
    </row>
    <row r="5810" spans="1:5">
      <c r="A5810" s="18">
        <v>6808</v>
      </c>
      <c r="D5810" s="113">
        <f>IF(Table10[[#This Row],[Current Age]]&gt;19,"Men's",IF(E5810&gt;15,"U19",IF(E5810&gt;13,"U15",IF(E5810&gt;11,"U13",IF(E5810&gt;0,"U11",0)))))</f>
        <v>0</v>
      </c>
      <c r="E5810" s="113">
        <f>IFERROR(IF(Table10[[#This Row],[Year]]&gt;0,$E$1-Table10[[#This Row],[Year]],0),"")</f>
        <v>0</v>
      </c>
    </row>
    <row r="5811" spans="1:5">
      <c r="A5811" s="18">
        <v>6809</v>
      </c>
      <c r="D5811" s="113">
        <f>IF(Table10[[#This Row],[Current Age]]&gt;19,"Men's",IF(E5811&gt;15,"U19",IF(E5811&gt;13,"U15",IF(E5811&gt;11,"U13",IF(E5811&gt;0,"U11",0)))))</f>
        <v>0</v>
      </c>
      <c r="E5811" s="113">
        <f>IFERROR(IF(Table10[[#This Row],[Year]]&gt;0,$E$1-Table10[[#This Row],[Year]],0),"")</f>
        <v>0</v>
      </c>
    </row>
    <row r="5812" spans="1:5">
      <c r="A5812" s="18">
        <v>6810</v>
      </c>
      <c r="D5812" s="113">
        <f>IF(Table10[[#This Row],[Current Age]]&gt;19,"Men's",IF(E5812&gt;15,"U19",IF(E5812&gt;13,"U15",IF(E5812&gt;11,"U13",IF(E5812&gt;0,"U11",0)))))</f>
        <v>0</v>
      </c>
      <c r="E5812" s="113">
        <f>IFERROR(IF(Table10[[#This Row],[Year]]&gt;0,$E$1-Table10[[#This Row],[Year]],0),"")</f>
        <v>0</v>
      </c>
    </row>
    <row r="5813" spans="1:5">
      <c r="A5813" s="18">
        <v>6811</v>
      </c>
      <c r="D5813" s="113">
        <f>IF(Table10[[#This Row],[Current Age]]&gt;19,"Men's",IF(E5813&gt;15,"U19",IF(E5813&gt;13,"U15",IF(E5813&gt;11,"U13",IF(E5813&gt;0,"U11",0)))))</f>
        <v>0</v>
      </c>
      <c r="E5813" s="113">
        <f>IFERROR(IF(Table10[[#This Row],[Year]]&gt;0,$E$1-Table10[[#This Row],[Year]],0),"")</f>
        <v>0</v>
      </c>
    </row>
    <row r="5814" spans="1:5">
      <c r="A5814" s="18">
        <v>6812</v>
      </c>
      <c r="D5814" s="113">
        <f>IF(Table10[[#This Row],[Current Age]]&gt;19,"Men's",IF(E5814&gt;15,"U19",IF(E5814&gt;13,"U15",IF(E5814&gt;11,"U13",IF(E5814&gt;0,"U11",0)))))</f>
        <v>0</v>
      </c>
      <c r="E5814" s="113">
        <f>IFERROR(IF(Table10[[#This Row],[Year]]&gt;0,$E$1-Table10[[#This Row],[Year]],0),"")</f>
        <v>0</v>
      </c>
    </row>
    <row r="5815" spans="1:5">
      <c r="A5815" s="18">
        <v>6813</v>
      </c>
      <c r="D5815" s="113">
        <f>IF(Table10[[#This Row],[Current Age]]&gt;19,"Men's",IF(E5815&gt;15,"U19",IF(E5815&gt;13,"U15",IF(E5815&gt;11,"U13",IF(E5815&gt;0,"U11",0)))))</f>
        <v>0</v>
      </c>
      <c r="E5815" s="113">
        <f>IFERROR(IF(Table10[[#This Row],[Year]]&gt;0,$E$1-Table10[[#This Row],[Year]],0),"")</f>
        <v>0</v>
      </c>
    </row>
    <row r="5816" spans="1:5">
      <c r="A5816" s="18">
        <v>6814</v>
      </c>
      <c r="D5816" s="113">
        <f>IF(Table10[[#This Row],[Current Age]]&gt;19,"Men's",IF(E5816&gt;15,"U19",IF(E5816&gt;13,"U15",IF(E5816&gt;11,"U13",IF(E5816&gt;0,"U11",0)))))</f>
        <v>0</v>
      </c>
      <c r="E5816" s="113">
        <f>IFERROR(IF(Table10[[#This Row],[Year]]&gt;0,$E$1-Table10[[#This Row],[Year]],0),"")</f>
        <v>0</v>
      </c>
    </row>
    <row r="5817" spans="1:5">
      <c r="A5817" s="18">
        <v>6815</v>
      </c>
      <c r="D5817" s="113">
        <f>IF(Table10[[#This Row],[Current Age]]&gt;19,"Men's",IF(E5817&gt;15,"U19",IF(E5817&gt;13,"U15",IF(E5817&gt;11,"U13",IF(E5817&gt;0,"U11",0)))))</f>
        <v>0</v>
      </c>
      <c r="E5817" s="113">
        <f>IFERROR(IF(Table10[[#This Row],[Year]]&gt;0,$E$1-Table10[[#This Row],[Year]],0),"")</f>
        <v>0</v>
      </c>
    </row>
    <row r="5818" spans="1:5">
      <c r="A5818" s="18">
        <v>6816</v>
      </c>
      <c r="D5818" s="113">
        <f>IF(Table10[[#This Row],[Current Age]]&gt;19,"Men's",IF(E5818&gt;15,"U19",IF(E5818&gt;13,"U15",IF(E5818&gt;11,"U13",IF(E5818&gt;0,"U11",0)))))</f>
        <v>0</v>
      </c>
      <c r="E5818" s="113">
        <f>IFERROR(IF(Table10[[#This Row],[Year]]&gt;0,$E$1-Table10[[#This Row],[Year]],0),"")</f>
        <v>0</v>
      </c>
    </row>
    <row r="5819" spans="1:5">
      <c r="A5819" s="18">
        <v>6817</v>
      </c>
      <c r="D5819" s="113">
        <f>IF(Table10[[#This Row],[Current Age]]&gt;19,"Men's",IF(E5819&gt;15,"U19",IF(E5819&gt;13,"U15",IF(E5819&gt;11,"U13",IF(E5819&gt;0,"U11",0)))))</f>
        <v>0</v>
      </c>
      <c r="E5819" s="113">
        <f>IFERROR(IF(Table10[[#This Row],[Year]]&gt;0,$E$1-Table10[[#This Row],[Year]],0),"")</f>
        <v>0</v>
      </c>
    </row>
    <row r="5820" spans="1:5">
      <c r="A5820" s="18">
        <v>6818</v>
      </c>
      <c r="D5820" s="113">
        <f>IF(Table10[[#This Row],[Current Age]]&gt;19,"Men's",IF(E5820&gt;15,"U19",IF(E5820&gt;13,"U15",IF(E5820&gt;11,"U13",IF(E5820&gt;0,"U11",0)))))</f>
        <v>0</v>
      </c>
      <c r="E5820" s="113">
        <f>IFERROR(IF(Table10[[#This Row],[Year]]&gt;0,$E$1-Table10[[#This Row],[Year]],0),"")</f>
        <v>0</v>
      </c>
    </row>
    <row r="5821" spans="1:5">
      <c r="A5821" s="18">
        <v>6819</v>
      </c>
      <c r="D5821" s="113">
        <f>IF(Table10[[#This Row],[Current Age]]&gt;19,"Men's",IF(E5821&gt;15,"U19",IF(E5821&gt;13,"U15",IF(E5821&gt;11,"U13",IF(E5821&gt;0,"U11",0)))))</f>
        <v>0</v>
      </c>
      <c r="E5821" s="113">
        <f>IFERROR(IF(Table10[[#This Row],[Year]]&gt;0,$E$1-Table10[[#This Row],[Year]],0),"")</f>
        <v>0</v>
      </c>
    </row>
    <row r="5822" spans="1:5">
      <c r="A5822" s="18">
        <v>6820</v>
      </c>
      <c r="D5822" s="113">
        <f>IF(Table10[[#This Row],[Current Age]]&gt;19,"Men's",IF(E5822&gt;15,"U19",IF(E5822&gt;13,"U15",IF(E5822&gt;11,"U13",IF(E5822&gt;0,"U11",0)))))</f>
        <v>0</v>
      </c>
      <c r="E5822" s="113">
        <f>IFERROR(IF(Table10[[#This Row],[Year]]&gt;0,$E$1-Table10[[#This Row],[Year]],0),"")</f>
        <v>0</v>
      </c>
    </row>
    <row r="5823" spans="1:5">
      <c r="A5823" s="18">
        <v>6821</v>
      </c>
      <c r="D5823" s="113">
        <f>IF(Table10[[#This Row],[Current Age]]&gt;19,"Men's",IF(E5823&gt;15,"U19",IF(E5823&gt;13,"U15",IF(E5823&gt;11,"U13",IF(E5823&gt;0,"U11",0)))))</f>
        <v>0</v>
      </c>
      <c r="E5823" s="113">
        <f>IFERROR(IF(Table10[[#This Row],[Year]]&gt;0,$E$1-Table10[[#This Row],[Year]],0),"")</f>
        <v>0</v>
      </c>
    </row>
    <row r="5824" spans="1:5">
      <c r="A5824" s="18">
        <v>6822</v>
      </c>
      <c r="D5824" s="113">
        <f>IF(Table10[[#This Row],[Current Age]]&gt;19,"Men's",IF(E5824&gt;15,"U19",IF(E5824&gt;13,"U15",IF(E5824&gt;11,"U13",IF(E5824&gt;0,"U11",0)))))</f>
        <v>0</v>
      </c>
      <c r="E5824" s="113">
        <f>IFERROR(IF(Table10[[#This Row],[Year]]&gt;0,$E$1-Table10[[#This Row],[Year]],0),"")</f>
        <v>0</v>
      </c>
    </row>
    <row r="5825" spans="1:5">
      <c r="A5825" s="18">
        <v>6823</v>
      </c>
      <c r="D5825" s="113">
        <f>IF(Table10[[#This Row],[Current Age]]&gt;19,"Men's",IF(E5825&gt;15,"U19",IF(E5825&gt;13,"U15",IF(E5825&gt;11,"U13",IF(E5825&gt;0,"U11",0)))))</f>
        <v>0</v>
      </c>
      <c r="E5825" s="113">
        <f>IFERROR(IF(Table10[[#This Row],[Year]]&gt;0,$E$1-Table10[[#This Row],[Year]],0),"")</f>
        <v>0</v>
      </c>
    </row>
    <row r="5826" spans="1:5">
      <c r="A5826" s="18">
        <v>6824</v>
      </c>
      <c r="D5826" s="113">
        <f>IF(Table10[[#This Row],[Current Age]]&gt;19,"Men's",IF(E5826&gt;15,"U19",IF(E5826&gt;13,"U15",IF(E5826&gt;11,"U13",IF(E5826&gt;0,"U11",0)))))</f>
        <v>0</v>
      </c>
      <c r="E5826" s="113">
        <f>IFERROR(IF(Table10[[#This Row],[Year]]&gt;0,$E$1-Table10[[#This Row],[Year]],0),"")</f>
        <v>0</v>
      </c>
    </row>
    <row r="5827" spans="1:5">
      <c r="A5827" s="18">
        <v>6825</v>
      </c>
      <c r="D5827" s="113">
        <f>IF(Table10[[#This Row],[Current Age]]&gt;19,"Men's",IF(E5827&gt;15,"U19",IF(E5827&gt;13,"U15",IF(E5827&gt;11,"U13",IF(E5827&gt;0,"U11",0)))))</f>
        <v>0</v>
      </c>
      <c r="E5827" s="113">
        <f>IFERROR(IF(Table10[[#This Row],[Year]]&gt;0,$E$1-Table10[[#This Row],[Year]],0),"")</f>
        <v>0</v>
      </c>
    </row>
    <row r="5828" spans="1:5">
      <c r="A5828" s="18">
        <v>6826</v>
      </c>
      <c r="D5828" s="113">
        <f>IF(Table10[[#This Row],[Current Age]]&gt;19,"Men's",IF(E5828&gt;15,"U19",IF(E5828&gt;13,"U15",IF(E5828&gt;11,"U13",IF(E5828&gt;0,"U11",0)))))</f>
        <v>0</v>
      </c>
      <c r="E5828" s="113">
        <f>IFERROR(IF(Table10[[#This Row],[Year]]&gt;0,$E$1-Table10[[#This Row],[Year]],0),"")</f>
        <v>0</v>
      </c>
    </row>
    <row r="5829" spans="1:5">
      <c r="A5829" s="18">
        <v>6827</v>
      </c>
      <c r="D5829" s="113">
        <f>IF(Table10[[#This Row],[Current Age]]&gt;19,"Men's",IF(E5829&gt;15,"U19",IF(E5829&gt;13,"U15",IF(E5829&gt;11,"U13",IF(E5829&gt;0,"U11",0)))))</f>
        <v>0</v>
      </c>
      <c r="E5829" s="113">
        <f>IFERROR(IF(Table10[[#This Row],[Year]]&gt;0,$E$1-Table10[[#This Row],[Year]],0),"")</f>
        <v>0</v>
      </c>
    </row>
    <row r="5830" spans="1:5">
      <c r="A5830" s="18">
        <v>6828</v>
      </c>
      <c r="D5830" s="113">
        <f>IF(Table10[[#This Row],[Current Age]]&gt;19,"Men's",IF(E5830&gt;15,"U19",IF(E5830&gt;13,"U15",IF(E5830&gt;11,"U13",IF(E5830&gt;0,"U11",0)))))</f>
        <v>0</v>
      </c>
      <c r="E5830" s="113">
        <f>IFERROR(IF(Table10[[#This Row],[Year]]&gt;0,$E$1-Table10[[#This Row],[Year]],0),"")</f>
        <v>0</v>
      </c>
    </row>
    <row r="5831" spans="1:5">
      <c r="A5831" s="18">
        <v>6829</v>
      </c>
      <c r="D5831" s="113">
        <f>IF(Table10[[#This Row],[Current Age]]&gt;19,"Men's",IF(E5831&gt;15,"U19",IF(E5831&gt;13,"U15",IF(E5831&gt;11,"U13",IF(E5831&gt;0,"U11",0)))))</f>
        <v>0</v>
      </c>
      <c r="E5831" s="113">
        <f>IFERROR(IF(Table10[[#This Row],[Year]]&gt;0,$E$1-Table10[[#This Row],[Year]],0),"")</f>
        <v>0</v>
      </c>
    </row>
    <row r="5832" spans="1:5">
      <c r="A5832" s="18">
        <v>6830</v>
      </c>
      <c r="D5832" s="113">
        <f>IF(Table10[[#This Row],[Current Age]]&gt;19,"Men's",IF(E5832&gt;15,"U19",IF(E5832&gt;13,"U15",IF(E5832&gt;11,"U13",IF(E5832&gt;0,"U11",0)))))</f>
        <v>0</v>
      </c>
      <c r="E5832" s="113">
        <f>IFERROR(IF(Table10[[#This Row],[Year]]&gt;0,$E$1-Table10[[#This Row],[Year]],0),"")</f>
        <v>0</v>
      </c>
    </row>
    <row r="5833" spans="1:5">
      <c r="A5833" s="18">
        <v>6831</v>
      </c>
      <c r="D5833" s="113">
        <f>IF(Table10[[#This Row],[Current Age]]&gt;19,"Men's",IF(E5833&gt;15,"U19",IF(E5833&gt;13,"U15",IF(E5833&gt;11,"U13",IF(E5833&gt;0,"U11",0)))))</f>
        <v>0</v>
      </c>
      <c r="E5833" s="113">
        <f>IFERROR(IF(Table10[[#This Row],[Year]]&gt;0,$E$1-Table10[[#This Row],[Year]],0),"")</f>
        <v>0</v>
      </c>
    </row>
    <row r="5834" spans="1:5">
      <c r="A5834" s="18">
        <v>6832</v>
      </c>
      <c r="D5834" s="113">
        <f>IF(Table10[[#This Row],[Current Age]]&gt;19,"Men's",IF(E5834&gt;15,"U19",IF(E5834&gt;13,"U15",IF(E5834&gt;11,"U13",IF(E5834&gt;0,"U11",0)))))</f>
        <v>0</v>
      </c>
      <c r="E5834" s="113">
        <f>IFERROR(IF(Table10[[#This Row],[Year]]&gt;0,$E$1-Table10[[#This Row],[Year]],0),"")</f>
        <v>0</v>
      </c>
    </row>
    <row r="5835" spans="1:5">
      <c r="A5835" s="18">
        <v>6833</v>
      </c>
      <c r="D5835" s="113">
        <f>IF(Table10[[#This Row],[Current Age]]&gt;19,"Men's",IF(E5835&gt;15,"U19",IF(E5835&gt;13,"U15",IF(E5835&gt;11,"U13",IF(E5835&gt;0,"U11",0)))))</f>
        <v>0</v>
      </c>
      <c r="E5835" s="113">
        <f>IFERROR(IF(Table10[[#This Row],[Year]]&gt;0,$E$1-Table10[[#This Row],[Year]],0),"")</f>
        <v>0</v>
      </c>
    </row>
    <row r="5836" spans="1:5">
      <c r="A5836" s="18">
        <v>6834</v>
      </c>
      <c r="D5836" s="113">
        <f>IF(Table10[[#This Row],[Current Age]]&gt;19,"Men's",IF(E5836&gt;15,"U19",IF(E5836&gt;13,"U15",IF(E5836&gt;11,"U13",IF(E5836&gt;0,"U11",0)))))</f>
        <v>0</v>
      </c>
      <c r="E5836" s="113">
        <f>IFERROR(IF(Table10[[#This Row],[Year]]&gt;0,$E$1-Table10[[#This Row],[Year]],0),"")</f>
        <v>0</v>
      </c>
    </row>
    <row r="5837" spans="1:5">
      <c r="A5837" s="18">
        <v>6835</v>
      </c>
      <c r="D5837" s="113">
        <f>IF(Table10[[#This Row],[Current Age]]&gt;19,"Men's",IF(E5837&gt;15,"U19",IF(E5837&gt;13,"U15",IF(E5837&gt;11,"U13",IF(E5837&gt;0,"U11",0)))))</f>
        <v>0</v>
      </c>
      <c r="E5837" s="113">
        <f>IFERROR(IF(Table10[[#This Row],[Year]]&gt;0,$E$1-Table10[[#This Row],[Year]],0),"")</f>
        <v>0</v>
      </c>
    </row>
    <row r="5838" spans="1:5">
      <c r="A5838" s="18">
        <v>6836</v>
      </c>
      <c r="D5838" s="113">
        <f>IF(Table10[[#This Row],[Current Age]]&gt;19,"Men's",IF(E5838&gt;15,"U19",IF(E5838&gt;13,"U15",IF(E5838&gt;11,"U13",IF(E5838&gt;0,"U11",0)))))</f>
        <v>0</v>
      </c>
      <c r="E5838" s="113">
        <f>IFERROR(IF(Table10[[#This Row],[Year]]&gt;0,$E$1-Table10[[#This Row],[Year]],0),"")</f>
        <v>0</v>
      </c>
    </row>
    <row r="5839" spans="1:5">
      <c r="A5839" s="18">
        <v>6837</v>
      </c>
      <c r="D5839" s="113">
        <f>IF(Table10[[#This Row],[Current Age]]&gt;19,"Men's",IF(E5839&gt;15,"U19",IF(E5839&gt;13,"U15",IF(E5839&gt;11,"U13",IF(E5839&gt;0,"U11",0)))))</f>
        <v>0</v>
      </c>
      <c r="E5839" s="113">
        <f>IFERROR(IF(Table10[[#This Row],[Year]]&gt;0,$E$1-Table10[[#This Row],[Year]],0),"")</f>
        <v>0</v>
      </c>
    </row>
    <row r="5840" spans="1:5">
      <c r="A5840" s="18">
        <v>6838</v>
      </c>
      <c r="D5840" s="113">
        <f>IF(Table10[[#This Row],[Current Age]]&gt;19,"Men's",IF(E5840&gt;15,"U19",IF(E5840&gt;13,"U15",IF(E5840&gt;11,"U13",IF(E5840&gt;0,"U11",0)))))</f>
        <v>0</v>
      </c>
      <c r="E5840" s="113">
        <f>IFERROR(IF(Table10[[#This Row],[Year]]&gt;0,$E$1-Table10[[#This Row],[Year]],0),"")</f>
        <v>0</v>
      </c>
    </row>
    <row r="5841" spans="1:5">
      <c r="A5841" s="18">
        <v>6839</v>
      </c>
      <c r="D5841" s="113">
        <f>IF(Table10[[#This Row],[Current Age]]&gt;19,"Men's",IF(E5841&gt;15,"U19",IF(E5841&gt;13,"U15",IF(E5841&gt;11,"U13",IF(E5841&gt;0,"U11",0)))))</f>
        <v>0</v>
      </c>
      <c r="E5841" s="113">
        <f>IFERROR(IF(Table10[[#This Row],[Year]]&gt;0,$E$1-Table10[[#This Row],[Year]],0),"")</f>
        <v>0</v>
      </c>
    </row>
    <row r="5842" spans="1:5">
      <c r="A5842" s="18">
        <v>6840</v>
      </c>
      <c r="D5842" s="113">
        <f>IF(Table10[[#This Row],[Current Age]]&gt;19,"Men's",IF(E5842&gt;15,"U19",IF(E5842&gt;13,"U15",IF(E5842&gt;11,"U13",IF(E5842&gt;0,"U11",0)))))</f>
        <v>0</v>
      </c>
      <c r="E5842" s="113">
        <f>IFERROR(IF(Table10[[#This Row],[Year]]&gt;0,$E$1-Table10[[#This Row],[Year]],0),"")</f>
        <v>0</v>
      </c>
    </row>
    <row r="5843" spans="1:5">
      <c r="A5843" s="18">
        <v>6841</v>
      </c>
      <c r="D5843" s="113">
        <f>IF(Table10[[#This Row],[Current Age]]&gt;19,"Men's",IF(E5843&gt;15,"U19",IF(E5843&gt;13,"U15",IF(E5843&gt;11,"U13",IF(E5843&gt;0,"U11",0)))))</f>
        <v>0</v>
      </c>
      <c r="E5843" s="113">
        <f>IFERROR(IF(Table10[[#This Row],[Year]]&gt;0,$E$1-Table10[[#This Row],[Year]],0),"")</f>
        <v>0</v>
      </c>
    </row>
    <row r="5844" spans="1:5">
      <c r="A5844" s="18">
        <v>6842</v>
      </c>
      <c r="D5844" s="113">
        <f>IF(Table10[[#This Row],[Current Age]]&gt;19,"Men's",IF(E5844&gt;15,"U19",IF(E5844&gt;13,"U15",IF(E5844&gt;11,"U13",IF(E5844&gt;0,"U11",0)))))</f>
        <v>0</v>
      </c>
      <c r="E5844" s="113">
        <f>IFERROR(IF(Table10[[#This Row],[Year]]&gt;0,$E$1-Table10[[#This Row],[Year]],0),"")</f>
        <v>0</v>
      </c>
    </row>
    <row r="5845" spans="1:5">
      <c r="A5845" s="18">
        <v>6843</v>
      </c>
      <c r="D5845" s="113">
        <f>IF(Table10[[#This Row],[Current Age]]&gt;19,"Men's",IF(E5845&gt;15,"U19",IF(E5845&gt;13,"U15",IF(E5845&gt;11,"U13",IF(E5845&gt;0,"U11",0)))))</f>
        <v>0</v>
      </c>
      <c r="E5845" s="113">
        <f>IFERROR(IF(Table10[[#This Row],[Year]]&gt;0,$E$1-Table10[[#This Row],[Year]],0),"")</f>
        <v>0</v>
      </c>
    </row>
    <row r="5846" spans="1:5">
      <c r="A5846" s="18">
        <v>6844</v>
      </c>
      <c r="D5846" s="113">
        <f>IF(Table10[[#This Row],[Current Age]]&gt;19,"Men's",IF(E5846&gt;15,"U19",IF(E5846&gt;13,"U15",IF(E5846&gt;11,"U13",IF(E5846&gt;0,"U11",0)))))</f>
        <v>0</v>
      </c>
      <c r="E5846" s="113">
        <f>IFERROR(IF(Table10[[#This Row],[Year]]&gt;0,$E$1-Table10[[#This Row],[Year]],0),"")</f>
        <v>0</v>
      </c>
    </row>
    <row r="5847" spans="1:5">
      <c r="A5847" s="18">
        <v>6845</v>
      </c>
      <c r="D5847" s="113">
        <f>IF(Table10[[#This Row],[Current Age]]&gt;19,"Men's",IF(E5847&gt;15,"U19",IF(E5847&gt;13,"U15",IF(E5847&gt;11,"U13",IF(E5847&gt;0,"U11",0)))))</f>
        <v>0</v>
      </c>
      <c r="E5847" s="113">
        <f>IFERROR(IF(Table10[[#This Row],[Year]]&gt;0,$E$1-Table10[[#This Row],[Year]],0),"")</f>
        <v>0</v>
      </c>
    </row>
    <row r="5848" spans="1:5">
      <c r="A5848" s="18">
        <v>6846</v>
      </c>
      <c r="D5848" s="113">
        <f>IF(Table10[[#This Row],[Current Age]]&gt;19,"Men's",IF(E5848&gt;15,"U19",IF(E5848&gt;13,"U15",IF(E5848&gt;11,"U13",IF(E5848&gt;0,"U11",0)))))</f>
        <v>0</v>
      </c>
      <c r="E5848" s="113">
        <f>IFERROR(IF(Table10[[#This Row],[Year]]&gt;0,$E$1-Table10[[#This Row],[Year]],0),"")</f>
        <v>0</v>
      </c>
    </row>
    <row r="5849" spans="1:5">
      <c r="A5849" s="18">
        <v>6847</v>
      </c>
      <c r="D5849" s="113">
        <f>IF(Table10[[#This Row],[Current Age]]&gt;19,"Men's",IF(E5849&gt;15,"U19",IF(E5849&gt;13,"U15",IF(E5849&gt;11,"U13",IF(E5849&gt;0,"U11",0)))))</f>
        <v>0</v>
      </c>
      <c r="E5849" s="113">
        <f>IFERROR(IF(Table10[[#This Row],[Year]]&gt;0,$E$1-Table10[[#This Row],[Year]],0),"")</f>
        <v>0</v>
      </c>
    </row>
    <row r="5850" spans="1:5">
      <c r="A5850" s="18">
        <v>6848</v>
      </c>
      <c r="D5850" s="113">
        <f>IF(Table10[[#This Row],[Current Age]]&gt;19,"Men's",IF(E5850&gt;15,"U19",IF(E5850&gt;13,"U15",IF(E5850&gt;11,"U13",IF(E5850&gt;0,"U11",0)))))</f>
        <v>0</v>
      </c>
      <c r="E5850" s="113">
        <f>IFERROR(IF(Table10[[#This Row],[Year]]&gt;0,$E$1-Table10[[#This Row],[Year]],0),"")</f>
        <v>0</v>
      </c>
    </row>
    <row r="5851" spans="1:5">
      <c r="A5851" s="18">
        <v>6849</v>
      </c>
      <c r="D5851" s="113">
        <f>IF(Table10[[#This Row],[Current Age]]&gt;19,"Men's",IF(E5851&gt;15,"U19",IF(E5851&gt;13,"U15",IF(E5851&gt;11,"U13",IF(E5851&gt;0,"U11",0)))))</f>
        <v>0</v>
      </c>
      <c r="E5851" s="113">
        <f>IFERROR(IF(Table10[[#This Row],[Year]]&gt;0,$E$1-Table10[[#This Row],[Year]],0),"")</f>
        <v>0</v>
      </c>
    </row>
    <row r="5852" spans="1:5">
      <c r="A5852" s="18">
        <v>6850</v>
      </c>
      <c r="D5852" s="113">
        <f>IF(Table10[[#This Row],[Current Age]]&gt;19,"Men's",IF(E5852&gt;15,"U19",IF(E5852&gt;13,"U15",IF(E5852&gt;11,"U13",IF(E5852&gt;0,"U11",0)))))</f>
        <v>0</v>
      </c>
      <c r="E5852" s="113">
        <f>IFERROR(IF(Table10[[#This Row],[Year]]&gt;0,$E$1-Table10[[#This Row],[Year]],0),"")</f>
        <v>0</v>
      </c>
    </row>
    <row r="5853" spans="1:5">
      <c r="A5853" s="18">
        <v>6851</v>
      </c>
      <c r="D5853" s="113">
        <f>IF(Table10[[#This Row],[Current Age]]&gt;19,"Men's",IF(E5853&gt;15,"U19",IF(E5853&gt;13,"U15",IF(E5853&gt;11,"U13",IF(E5853&gt;0,"U11",0)))))</f>
        <v>0</v>
      </c>
      <c r="E5853" s="113">
        <f>IFERROR(IF(Table10[[#This Row],[Year]]&gt;0,$E$1-Table10[[#This Row],[Year]],0),"")</f>
        <v>0</v>
      </c>
    </row>
    <row r="5854" spans="1:5">
      <c r="A5854" s="18">
        <v>6852</v>
      </c>
      <c r="D5854" s="113">
        <f>IF(Table10[[#This Row],[Current Age]]&gt;19,"Men's",IF(E5854&gt;15,"U19",IF(E5854&gt;13,"U15",IF(E5854&gt;11,"U13",IF(E5854&gt;0,"U11",0)))))</f>
        <v>0</v>
      </c>
      <c r="E5854" s="113">
        <f>IFERROR(IF(Table10[[#This Row],[Year]]&gt;0,$E$1-Table10[[#This Row],[Year]],0),"")</f>
        <v>0</v>
      </c>
    </row>
    <row r="5855" spans="1:5">
      <c r="A5855" s="18">
        <v>6853</v>
      </c>
      <c r="D5855" s="113">
        <f>IF(Table10[[#This Row],[Current Age]]&gt;19,"Men's",IF(E5855&gt;15,"U19",IF(E5855&gt;13,"U15",IF(E5855&gt;11,"U13",IF(E5855&gt;0,"U11",0)))))</f>
        <v>0</v>
      </c>
      <c r="E5855" s="113">
        <f>IFERROR(IF(Table10[[#This Row],[Year]]&gt;0,$E$1-Table10[[#This Row],[Year]],0),"")</f>
        <v>0</v>
      </c>
    </row>
    <row r="5856" spans="1:5">
      <c r="A5856" s="18">
        <v>6854</v>
      </c>
      <c r="D5856" s="113">
        <f>IF(Table10[[#This Row],[Current Age]]&gt;19,"Men's",IF(E5856&gt;15,"U19",IF(E5856&gt;13,"U15",IF(E5856&gt;11,"U13",IF(E5856&gt;0,"U11",0)))))</f>
        <v>0</v>
      </c>
      <c r="E5856" s="113">
        <f>IFERROR(IF(Table10[[#This Row],[Year]]&gt;0,$E$1-Table10[[#This Row],[Year]],0),"")</f>
        <v>0</v>
      </c>
    </row>
    <row r="5857" spans="1:5">
      <c r="A5857" s="18">
        <v>6855</v>
      </c>
      <c r="D5857" s="113">
        <f>IF(Table10[[#This Row],[Current Age]]&gt;19,"Men's",IF(E5857&gt;15,"U19",IF(E5857&gt;13,"U15",IF(E5857&gt;11,"U13",IF(E5857&gt;0,"U11",0)))))</f>
        <v>0</v>
      </c>
      <c r="E5857" s="113">
        <f>IFERROR(IF(Table10[[#This Row],[Year]]&gt;0,$E$1-Table10[[#This Row],[Year]],0),"")</f>
        <v>0</v>
      </c>
    </row>
    <row r="5858" spans="1:5">
      <c r="A5858" s="18">
        <v>6856</v>
      </c>
      <c r="D5858" s="113">
        <f>IF(Table10[[#This Row],[Current Age]]&gt;19,"Men's",IF(E5858&gt;15,"U19",IF(E5858&gt;13,"U15",IF(E5858&gt;11,"U13",IF(E5858&gt;0,"U11",0)))))</f>
        <v>0</v>
      </c>
      <c r="E5858" s="113">
        <f>IFERROR(IF(Table10[[#This Row],[Year]]&gt;0,$E$1-Table10[[#This Row],[Year]],0),"")</f>
        <v>0</v>
      </c>
    </row>
    <row r="5859" spans="1:5">
      <c r="A5859" s="18">
        <v>6857</v>
      </c>
      <c r="D5859" s="113">
        <f>IF(Table10[[#This Row],[Current Age]]&gt;19,"Men's",IF(E5859&gt;15,"U19",IF(E5859&gt;13,"U15",IF(E5859&gt;11,"U13",IF(E5859&gt;0,"U11",0)))))</f>
        <v>0</v>
      </c>
      <c r="E5859" s="113">
        <f>IFERROR(IF(Table10[[#This Row],[Year]]&gt;0,$E$1-Table10[[#This Row],[Year]],0),"")</f>
        <v>0</v>
      </c>
    </row>
    <row r="5860" spans="1:5">
      <c r="A5860" s="18">
        <v>6858</v>
      </c>
      <c r="D5860" s="113">
        <f>IF(Table10[[#This Row],[Current Age]]&gt;19,"Men's",IF(E5860&gt;15,"U19",IF(E5860&gt;13,"U15",IF(E5860&gt;11,"U13",IF(E5860&gt;0,"U11",0)))))</f>
        <v>0</v>
      </c>
      <c r="E5860" s="113">
        <f>IFERROR(IF(Table10[[#This Row],[Year]]&gt;0,$E$1-Table10[[#This Row],[Year]],0),"")</f>
        <v>0</v>
      </c>
    </row>
    <row r="5861" spans="1:5">
      <c r="A5861" s="18">
        <v>6859</v>
      </c>
      <c r="D5861" s="113">
        <f>IF(Table10[[#This Row],[Current Age]]&gt;19,"Men's",IF(E5861&gt;15,"U19",IF(E5861&gt;13,"U15",IF(E5861&gt;11,"U13",IF(E5861&gt;0,"U11",0)))))</f>
        <v>0</v>
      </c>
      <c r="E5861" s="113">
        <f>IFERROR(IF(Table10[[#This Row],[Year]]&gt;0,$E$1-Table10[[#This Row],[Year]],0),"")</f>
        <v>0</v>
      </c>
    </row>
    <row r="5862" spans="1:5">
      <c r="A5862" s="18">
        <v>6860</v>
      </c>
      <c r="D5862" s="113">
        <f>IF(Table10[[#This Row],[Current Age]]&gt;19,"Men's",IF(E5862&gt;15,"U19",IF(E5862&gt;13,"U15",IF(E5862&gt;11,"U13",IF(E5862&gt;0,"U11",0)))))</f>
        <v>0</v>
      </c>
      <c r="E5862" s="113">
        <f>IFERROR(IF(Table10[[#This Row],[Year]]&gt;0,$E$1-Table10[[#This Row],[Year]],0),"")</f>
        <v>0</v>
      </c>
    </row>
    <row r="5863" spans="1:5">
      <c r="A5863" s="18">
        <v>6861</v>
      </c>
      <c r="D5863" s="113">
        <f>IF(Table10[[#This Row],[Current Age]]&gt;19,"Men's",IF(E5863&gt;15,"U19",IF(E5863&gt;13,"U15",IF(E5863&gt;11,"U13",IF(E5863&gt;0,"U11",0)))))</f>
        <v>0</v>
      </c>
      <c r="E5863" s="113">
        <f>IFERROR(IF(Table10[[#This Row],[Year]]&gt;0,$E$1-Table10[[#This Row],[Year]],0),"")</f>
        <v>0</v>
      </c>
    </row>
    <row r="5864" spans="1:5">
      <c r="A5864" s="18">
        <v>6862</v>
      </c>
      <c r="D5864" s="113">
        <f>IF(Table10[[#This Row],[Current Age]]&gt;19,"Men's",IF(E5864&gt;15,"U19",IF(E5864&gt;13,"U15",IF(E5864&gt;11,"U13",IF(E5864&gt;0,"U11",0)))))</f>
        <v>0</v>
      </c>
      <c r="E5864" s="113">
        <f>IFERROR(IF(Table10[[#This Row],[Year]]&gt;0,$E$1-Table10[[#This Row],[Year]],0),"")</f>
        <v>0</v>
      </c>
    </row>
    <row r="5865" spans="1:5">
      <c r="A5865" s="18">
        <v>6863</v>
      </c>
      <c r="D5865" s="113">
        <f>IF(Table10[[#This Row],[Current Age]]&gt;19,"Men's",IF(E5865&gt;15,"U19",IF(E5865&gt;13,"U15",IF(E5865&gt;11,"U13",IF(E5865&gt;0,"U11",0)))))</f>
        <v>0</v>
      </c>
      <c r="E5865" s="113">
        <f>IFERROR(IF(Table10[[#This Row],[Year]]&gt;0,$E$1-Table10[[#This Row],[Year]],0),"")</f>
        <v>0</v>
      </c>
    </row>
    <row r="5866" spans="1:5">
      <c r="A5866" s="18">
        <v>6864</v>
      </c>
      <c r="D5866" s="113">
        <f>IF(Table10[[#This Row],[Current Age]]&gt;19,"Men's",IF(E5866&gt;15,"U19",IF(E5866&gt;13,"U15",IF(E5866&gt;11,"U13",IF(E5866&gt;0,"U11",0)))))</f>
        <v>0</v>
      </c>
      <c r="E5866" s="113">
        <f>IFERROR(IF(Table10[[#This Row],[Year]]&gt;0,$E$1-Table10[[#This Row],[Year]],0),"")</f>
        <v>0</v>
      </c>
    </row>
    <row r="5867" spans="1:5">
      <c r="A5867" s="18">
        <v>6865</v>
      </c>
      <c r="D5867" s="113">
        <f>IF(Table10[[#This Row],[Current Age]]&gt;19,"Men's",IF(E5867&gt;15,"U19",IF(E5867&gt;13,"U15",IF(E5867&gt;11,"U13",IF(E5867&gt;0,"U11",0)))))</f>
        <v>0</v>
      </c>
      <c r="E5867" s="113">
        <f>IFERROR(IF(Table10[[#This Row],[Year]]&gt;0,$E$1-Table10[[#This Row],[Year]],0),"")</f>
        <v>0</v>
      </c>
    </row>
    <row r="5868" spans="1:5">
      <c r="A5868" s="18">
        <v>6866</v>
      </c>
      <c r="D5868" s="113">
        <f>IF(Table10[[#This Row],[Current Age]]&gt;19,"Men's",IF(E5868&gt;15,"U19",IF(E5868&gt;13,"U15",IF(E5868&gt;11,"U13",IF(E5868&gt;0,"U11",0)))))</f>
        <v>0</v>
      </c>
      <c r="E5868" s="113">
        <f>IFERROR(IF(Table10[[#This Row],[Year]]&gt;0,$E$1-Table10[[#This Row],[Year]],0),"")</f>
        <v>0</v>
      </c>
    </row>
    <row r="5869" spans="1:5">
      <c r="A5869" s="18">
        <v>6867</v>
      </c>
      <c r="D5869" s="113">
        <f>IF(Table10[[#This Row],[Current Age]]&gt;19,"Men's",IF(E5869&gt;15,"U19",IF(E5869&gt;13,"U15",IF(E5869&gt;11,"U13",IF(E5869&gt;0,"U11",0)))))</f>
        <v>0</v>
      </c>
      <c r="E5869" s="113">
        <f>IFERROR(IF(Table10[[#This Row],[Year]]&gt;0,$E$1-Table10[[#This Row],[Year]],0),"")</f>
        <v>0</v>
      </c>
    </row>
    <row r="5870" spans="1:5">
      <c r="A5870" s="18">
        <v>6868</v>
      </c>
      <c r="D5870" s="113">
        <f>IF(Table10[[#This Row],[Current Age]]&gt;19,"Men's",IF(E5870&gt;15,"U19",IF(E5870&gt;13,"U15",IF(E5870&gt;11,"U13",IF(E5870&gt;0,"U11",0)))))</f>
        <v>0</v>
      </c>
      <c r="E5870" s="113">
        <f>IFERROR(IF(Table10[[#This Row],[Year]]&gt;0,$E$1-Table10[[#This Row],[Year]],0),"")</f>
        <v>0</v>
      </c>
    </row>
    <row r="5871" spans="1:5">
      <c r="A5871" s="18">
        <v>6869</v>
      </c>
      <c r="D5871" s="113">
        <f>IF(Table10[[#This Row],[Current Age]]&gt;19,"Men's",IF(E5871&gt;15,"U19",IF(E5871&gt;13,"U15",IF(E5871&gt;11,"U13",IF(E5871&gt;0,"U11",0)))))</f>
        <v>0</v>
      </c>
      <c r="E5871" s="113">
        <f>IFERROR(IF(Table10[[#This Row],[Year]]&gt;0,$E$1-Table10[[#This Row],[Year]],0),"")</f>
        <v>0</v>
      </c>
    </row>
    <row r="5872" spans="1:5">
      <c r="A5872" s="18">
        <v>6870</v>
      </c>
      <c r="D5872" s="113">
        <f>IF(Table10[[#This Row],[Current Age]]&gt;19,"Men's",IF(E5872&gt;15,"U19",IF(E5872&gt;13,"U15",IF(E5872&gt;11,"U13",IF(E5872&gt;0,"U11",0)))))</f>
        <v>0</v>
      </c>
      <c r="E5872" s="113">
        <f>IFERROR(IF(Table10[[#This Row],[Year]]&gt;0,$E$1-Table10[[#This Row],[Year]],0),"")</f>
        <v>0</v>
      </c>
    </row>
    <row r="5873" spans="1:5">
      <c r="A5873" s="18">
        <v>6871</v>
      </c>
      <c r="D5873" s="113">
        <f>IF(Table10[[#This Row],[Current Age]]&gt;19,"Men's",IF(E5873&gt;15,"U19",IF(E5873&gt;13,"U15",IF(E5873&gt;11,"U13",IF(E5873&gt;0,"U11",0)))))</f>
        <v>0</v>
      </c>
      <c r="E5873" s="113">
        <f>IFERROR(IF(Table10[[#This Row],[Year]]&gt;0,$E$1-Table10[[#This Row],[Year]],0),"")</f>
        <v>0</v>
      </c>
    </row>
    <row r="5874" spans="1:5">
      <c r="A5874" s="18">
        <v>6872</v>
      </c>
      <c r="D5874" s="113">
        <f>IF(Table10[[#This Row],[Current Age]]&gt;19,"Men's",IF(E5874&gt;15,"U19",IF(E5874&gt;13,"U15",IF(E5874&gt;11,"U13",IF(E5874&gt;0,"U11",0)))))</f>
        <v>0</v>
      </c>
      <c r="E5874" s="113">
        <f>IFERROR(IF(Table10[[#This Row],[Year]]&gt;0,$E$1-Table10[[#This Row],[Year]],0),"")</f>
        <v>0</v>
      </c>
    </row>
    <row r="5875" spans="1:5">
      <c r="A5875" s="18">
        <v>6873</v>
      </c>
      <c r="D5875" s="113">
        <f>IF(Table10[[#This Row],[Current Age]]&gt;19,"Men's",IF(E5875&gt;15,"U19",IF(E5875&gt;13,"U15",IF(E5875&gt;11,"U13",IF(E5875&gt;0,"U11",0)))))</f>
        <v>0</v>
      </c>
      <c r="E5875" s="113">
        <f>IFERROR(IF(Table10[[#This Row],[Year]]&gt;0,$E$1-Table10[[#This Row],[Year]],0),"")</f>
        <v>0</v>
      </c>
    </row>
    <row r="5876" spans="1:5">
      <c r="A5876" s="18">
        <v>6874</v>
      </c>
      <c r="D5876" s="113">
        <f>IF(Table10[[#This Row],[Current Age]]&gt;19,"Men's",IF(E5876&gt;15,"U19",IF(E5876&gt;13,"U15",IF(E5876&gt;11,"U13",IF(E5876&gt;0,"U11",0)))))</f>
        <v>0</v>
      </c>
      <c r="E5876" s="113">
        <f>IFERROR(IF(Table10[[#This Row],[Year]]&gt;0,$E$1-Table10[[#This Row],[Year]],0),"")</f>
        <v>0</v>
      </c>
    </row>
    <row r="5877" spans="1:5">
      <c r="A5877" s="18">
        <v>6875</v>
      </c>
      <c r="D5877" s="113">
        <f>IF(Table10[[#This Row],[Current Age]]&gt;19,"Men's",IF(E5877&gt;15,"U19",IF(E5877&gt;13,"U15",IF(E5877&gt;11,"U13",IF(E5877&gt;0,"U11",0)))))</f>
        <v>0</v>
      </c>
      <c r="E5877" s="113">
        <f>IFERROR(IF(Table10[[#This Row],[Year]]&gt;0,$E$1-Table10[[#This Row],[Year]],0),"")</f>
        <v>0</v>
      </c>
    </row>
    <row r="5878" spans="1:5">
      <c r="A5878" s="18">
        <v>6876</v>
      </c>
      <c r="D5878" s="113">
        <f>IF(Table10[[#This Row],[Current Age]]&gt;19,"Men's",IF(E5878&gt;15,"U19",IF(E5878&gt;13,"U15",IF(E5878&gt;11,"U13",IF(E5878&gt;0,"U11",0)))))</f>
        <v>0</v>
      </c>
      <c r="E5878" s="113">
        <f>IFERROR(IF(Table10[[#This Row],[Year]]&gt;0,$E$1-Table10[[#This Row],[Year]],0),"")</f>
        <v>0</v>
      </c>
    </row>
    <row r="5879" spans="1:5">
      <c r="A5879" s="18">
        <v>6877</v>
      </c>
      <c r="D5879" s="113">
        <f>IF(Table10[[#This Row],[Current Age]]&gt;19,"Men's",IF(E5879&gt;15,"U19",IF(E5879&gt;13,"U15",IF(E5879&gt;11,"U13",IF(E5879&gt;0,"U11",0)))))</f>
        <v>0</v>
      </c>
      <c r="E5879" s="113">
        <f>IFERROR(IF(Table10[[#This Row],[Year]]&gt;0,$E$1-Table10[[#This Row],[Year]],0),"")</f>
        <v>0</v>
      </c>
    </row>
    <row r="5880" spans="1:5">
      <c r="A5880" s="18">
        <v>6878</v>
      </c>
      <c r="D5880" s="113">
        <f>IF(Table10[[#This Row],[Current Age]]&gt;19,"Men's",IF(E5880&gt;15,"U19",IF(E5880&gt;13,"U15",IF(E5880&gt;11,"U13",IF(E5880&gt;0,"U11",0)))))</f>
        <v>0</v>
      </c>
      <c r="E5880" s="113">
        <f>IFERROR(IF(Table10[[#This Row],[Year]]&gt;0,$E$1-Table10[[#This Row],[Year]],0),"")</f>
        <v>0</v>
      </c>
    </row>
    <row r="5881" spans="1:5">
      <c r="A5881" s="18">
        <v>6879</v>
      </c>
      <c r="D5881" s="113">
        <f>IF(Table10[[#This Row],[Current Age]]&gt;19,"Men's",IF(E5881&gt;15,"U19",IF(E5881&gt;13,"U15",IF(E5881&gt;11,"U13",IF(E5881&gt;0,"U11",0)))))</f>
        <v>0</v>
      </c>
      <c r="E5881" s="113">
        <f>IFERROR(IF(Table10[[#This Row],[Year]]&gt;0,$E$1-Table10[[#This Row],[Year]],0),"")</f>
        <v>0</v>
      </c>
    </row>
    <row r="5882" spans="1:5">
      <c r="A5882" s="18">
        <v>6880</v>
      </c>
      <c r="D5882" s="113">
        <f>IF(Table10[[#This Row],[Current Age]]&gt;19,"Men's",IF(E5882&gt;15,"U19",IF(E5882&gt;13,"U15",IF(E5882&gt;11,"U13",IF(E5882&gt;0,"U11",0)))))</f>
        <v>0</v>
      </c>
      <c r="E5882" s="113">
        <f>IFERROR(IF(Table10[[#This Row],[Year]]&gt;0,$E$1-Table10[[#This Row],[Year]],0),"")</f>
        <v>0</v>
      </c>
    </row>
    <row r="5883" spans="1:5">
      <c r="A5883" s="18">
        <v>6881</v>
      </c>
      <c r="D5883" s="113">
        <f>IF(Table10[[#This Row],[Current Age]]&gt;19,"Men's",IF(E5883&gt;15,"U19",IF(E5883&gt;13,"U15",IF(E5883&gt;11,"U13",IF(E5883&gt;0,"U11",0)))))</f>
        <v>0</v>
      </c>
      <c r="E5883" s="113">
        <f>IFERROR(IF(Table10[[#This Row],[Year]]&gt;0,$E$1-Table10[[#This Row],[Year]],0),"")</f>
        <v>0</v>
      </c>
    </row>
    <row r="5884" spans="1:5">
      <c r="A5884" s="18">
        <v>6882</v>
      </c>
      <c r="D5884" s="113">
        <f>IF(Table10[[#This Row],[Current Age]]&gt;19,"Men's",IF(E5884&gt;15,"U19",IF(E5884&gt;13,"U15",IF(E5884&gt;11,"U13",IF(E5884&gt;0,"U11",0)))))</f>
        <v>0</v>
      </c>
      <c r="E5884" s="113">
        <f>IFERROR(IF(Table10[[#This Row],[Year]]&gt;0,$E$1-Table10[[#This Row],[Year]],0),"")</f>
        <v>0</v>
      </c>
    </row>
    <row r="5885" spans="1:5">
      <c r="A5885" s="18">
        <v>6883</v>
      </c>
      <c r="D5885" s="113">
        <f>IF(Table10[[#This Row],[Current Age]]&gt;19,"Men's",IF(E5885&gt;15,"U19",IF(E5885&gt;13,"U15",IF(E5885&gt;11,"U13",IF(E5885&gt;0,"U11",0)))))</f>
        <v>0</v>
      </c>
      <c r="E5885" s="113">
        <f>IFERROR(IF(Table10[[#This Row],[Year]]&gt;0,$E$1-Table10[[#This Row],[Year]],0),"")</f>
        <v>0</v>
      </c>
    </row>
    <row r="5886" spans="1:5">
      <c r="A5886" s="18">
        <v>6884</v>
      </c>
      <c r="D5886" s="113">
        <f>IF(Table10[[#This Row],[Current Age]]&gt;19,"Men's",IF(E5886&gt;15,"U19",IF(E5886&gt;13,"U15",IF(E5886&gt;11,"U13",IF(E5886&gt;0,"U11",0)))))</f>
        <v>0</v>
      </c>
      <c r="E5886" s="113">
        <f>IFERROR(IF(Table10[[#This Row],[Year]]&gt;0,$E$1-Table10[[#This Row],[Year]],0),"")</f>
        <v>0</v>
      </c>
    </row>
    <row r="5887" spans="1:5">
      <c r="A5887" s="18">
        <v>6885</v>
      </c>
      <c r="D5887" s="113">
        <f>IF(Table10[[#This Row],[Current Age]]&gt;19,"Men's",IF(E5887&gt;15,"U19",IF(E5887&gt;13,"U15",IF(E5887&gt;11,"U13",IF(E5887&gt;0,"U11",0)))))</f>
        <v>0</v>
      </c>
      <c r="E5887" s="113">
        <f>IFERROR(IF(Table10[[#This Row],[Year]]&gt;0,$E$1-Table10[[#This Row],[Year]],0),"")</f>
        <v>0</v>
      </c>
    </row>
    <row r="5888" spans="1:5">
      <c r="A5888" s="18">
        <v>6886</v>
      </c>
      <c r="D5888" s="113">
        <f>IF(Table10[[#This Row],[Current Age]]&gt;19,"Men's",IF(E5888&gt;15,"U19",IF(E5888&gt;13,"U15",IF(E5888&gt;11,"U13",IF(E5888&gt;0,"U11",0)))))</f>
        <v>0</v>
      </c>
      <c r="E5888" s="113">
        <f>IFERROR(IF(Table10[[#This Row],[Year]]&gt;0,$E$1-Table10[[#This Row],[Year]],0),"")</f>
        <v>0</v>
      </c>
    </row>
    <row r="5889" spans="1:5">
      <c r="A5889" s="18">
        <v>6887</v>
      </c>
      <c r="D5889" s="113">
        <f>IF(Table10[[#This Row],[Current Age]]&gt;19,"Men's",IF(E5889&gt;15,"U19",IF(E5889&gt;13,"U15",IF(E5889&gt;11,"U13",IF(E5889&gt;0,"U11",0)))))</f>
        <v>0</v>
      </c>
      <c r="E5889" s="113">
        <f>IFERROR(IF(Table10[[#This Row],[Year]]&gt;0,$E$1-Table10[[#This Row],[Year]],0),"")</f>
        <v>0</v>
      </c>
    </row>
    <row r="5890" spans="1:5">
      <c r="A5890" s="18">
        <v>6888</v>
      </c>
      <c r="D5890" s="113">
        <f>IF(Table10[[#This Row],[Current Age]]&gt;19,"Men's",IF(E5890&gt;15,"U19",IF(E5890&gt;13,"U15",IF(E5890&gt;11,"U13",IF(E5890&gt;0,"U11",0)))))</f>
        <v>0</v>
      </c>
      <c r="E5890" s="113">
        <f>IFERROR(IF(Table10[[#This Row],[Year]]&gt;0,$E$1-Table10[[#This Row],[Year]],0),"")</f>
        <v>0</v>
      </c>
    </row>
    <row r="5891" spans="1:5">
      <c r="A5891" s="18">
        <v>6889</v>
      </c>
      <c r="D5891" s="113">
        <f>IF(Table10[[#This Row],[Current Age]]&gt;19,"Men's",IF(E5891&gt;15,"U19",IF(E5891&gt;13,"U15",IF(E5891&gt;11,"U13",IF(E5891&gt;0,"U11",0)))))</f>
        <v>0</v>
      </c>
      <c r="E5891" s="113">
        <f>IFERROR(IF(Table10[[#This Row],[Year]]&gt;0,$E$1-Table10[[#This Row],[Year]],0),"")</f>
        <v>0</v>
      </c>
    </row>
    <row r="5892" spans="1:5">
      <c r="A5892" s="18">
        <v>6890</v>
      </c>
      <c r="D5892" s="113">
        <f>IF(Table10[[#This Row],[Current Age]]&gt;19,"Men's",IF(E5892&gt;15,"U19",IF(E5892&gt;13,"U15",IF(E5892&gt;11,"U13",IF(E5892&gt;0,"U11",0)))))</f>
        <v>0</v>
      </c>
      <c r="E5892" s="113">
        <f>IFERROR(IF(Table10[[#This Row],[Year]]&gt;0,$E$1-Table10[[#This Row],[Year]],0),"")</f>
        <v>0</v>
      </c>
    </row>
    <row r="5893" spans="1:5">
      <c r="A5893" s="18">
        <v>6891</v>
      </c>
      <c r="D5893" s="113">
        <f>IF(Table10[[#This Row],[Current Age]]&gt;19,"Men's",IF(E5893&gt;15,"U19",IF(E5893&gt;13,"U15",IF(E5893&gt;11,"U13",IF(E5893&gt;0,"U11",0)))))</f>
        <v>0</v>
      </c>
      <c r="E5893" s="113">
        <f>IFERROR(IF(Table10[[#This Row],[Year]]&gt;0,$E$1-Table10[[#This Row],[Year]],0),"")</f>
        <v>0</v>
      </c>
    </row>
    <row r="5894" spans="1:5">
      <c r="A5894" s="18">
        <v>6892</v>
      </c>
      <c r="D5894" s="113">
        <f>IF(Table10[[#This Row],[Current Age]]&gt;19,"Men's",IF(E5894&gt;15,"U19",IF(E5894&gt;13,"U15",IF(E5894&gt;11,"U13",IF(E5894&gt;0,"U11",0)))))</f>
        <v>0</v>
      </c>
      <c r="E5894" s="113">
        <f>IFERROR(IF(Table10[[#This Row],[Year]]&gt;0,$E$1-Table10[[#This Row],[Year]],0),"")</f>
        <v>0</v>
      </c>
    </row>
    <row r="5895" spans="1:5">
      <c r="A5895" s="18">
        <v>6893</v>
      </c>
      <c r="D5895" s="113">
        <f>IF(Table10[[#This Row],[Current Age]]&gt;19,"Men's",IF(E5895&gt;15,"U19",IF(E5895&gt;13,"U15",IF(E5895&gt;11,"U13",IF(E5895&gt;0,"U11",0)))))</f>
        <v>0</v>
      </c>
      <c r="E5895" s="113">
        <f>IFERROR(IF(Table10[[#This Row],[Year]]&gt;0,$E$1-Table10[[#This Row],[Year]],0),"")</f>
        <v>0</v>
      </c>
    </row>
    <row r="5896" spans="1:5">
      <c r="A5896" s="18">
        <v>6894</v>
      </c>
      <c r="D5896" s="113">
        <f>IF(Table10[[#This Row],[Current Age]]&gt;19,"Men's",IF(E5896&gt;15,"U19",IF(E5896&gt;13,"U15",IF(E5896&gt;11,"U13",IF(E5896&gt;0,"U11",0)))))</f>
        <v>0</v>
      </c>
      <c r="E5896" s="113">
        <f>IFERROR(IF(Table10[[#This Row],[Year]]&gt;0,$E$1-Table10[[#This Row],[Year]],0),"")</f>
        <v>0</v>
      </c>
    </row>
    <row r="5897" spans="1:5">
      <c r="A5897" s="18">
        <v>6895</v>
      </c>
      <c r="D5897" s="113">
        <f>IF(Table10[[#This Row],[Current Age]]&gt;19,"Men's",IF(E5897&gt;15,"U19",IF(E5897&gt;13,"U15",IF(E5897&gt;11,"U13",IF(E5897&gt;0,"U11",0)))))</f>
        <v>0</v>
      </c>
      <c r="E5897" s="113">
        <f>IFERROR(IF(Table10[[#This Row],[Year]]&gt;0,$E$1-Table10[[#This Row],[Year]],0),"")</f>
        <v>0</v>
      </c>
    </row>
    <row r="5898" spans="1:5">
      <c r="A5898" s="18">
        <v>6896</v>
      </c>
      <c r="D5898" s="113">
        <f>IF(Table10[[#This Row],[Current Age]]&gt;19,"Men's",IF(E5898&gt;15,"U19",IF(E5898&gt;13,"U15",IF(E5898&gt;11,"U13",IF(E5898&gt;0,"U11",0)))))</f>
        <v>0</v>
      </c>
      <c r="E5898" s="113">
        <f>IFERROR(IF(Table10[[#This Row],[Year]]&gt;0,$E$1-Table10[[#This Row],[Year]],0),"")</f>
        <v>0</v>
      </c>
    </row>
    <row r="5899" spans="1:5">
      <c r="A5899" s="18">
        <v>6897</v>
      </c>
      <c r="D5899" s="113">
        <f>IF(Table10[[#This Row],[Current Age]]&gt;19,"Men's",IF(E5899&gt;15,"U19",IF(E5899&gt;13,"U15",IF(E5899&gt;11,"U13",IF(E5899&gt;0,"U11",0)))))</f>
        <v>0</v>
      </c>
      <c r="E5899" s="113">
        <f>IFERROR(IF(Table10[[#This Row],[Year]]&gt;0,$E$1-Table10[[#This Row],[Year]],0),"")</f>
        <v>0</v>
      </c>
    </row>
    <row r="5900" spans="1:5">
      <c r="A5900" s="18">
        <v>6898</v>
      </c>
      <c r="D5900" s="113">
        <f>IF(Table10[[#This Row],[Current Age]]&gt;19,"Men's",IF(E5900&gt;15,"U19",IF(E5900&gt;13,"U15",IF(E5900&gt;11,"U13",IF(E5900&gt;0,"U11",0)))))</f>
        <v>0</v>
      </c>
      <c r="E5900" s="113">
        <f>IFERROR(IF(Table10[[#This Row],[Year]]&gt;0,$E$1-Table10[[#This Row],[Year]],0),"")</f>
        <v>0</v>
      </c>
    </row>
    <row r="5901" spans="1:5">
      <c r="A5901" s="18">
        <v>6899</v>
      </c>
      <c r="D5901" s="113">
        <f>IF(Table10[[#This Row],[Current Age]]&gt;19,"Men's",IF(E5901&gt;15,"U19",IF(E5901&gt;13,"U15",IF(E5901&gt;11,"U13",IF(E5901&gt;0,"U11",0)))))</f>
        <v>0</v>
      </c>
      <c r="E5901" s="113">
        <f>IFERROR(IF(Table10[[#This Row],[Year]]&gt;0,$E$1-Table10[[#This Row],[Year]],0),"")</f>
        <v>0</v>
      </c>
    </row>
    <row r="5902" spans="1:5">
      <c r="A5902" s="18">
        <v>6900</v>
      </c>
      <c r="D5902" s="113">
        <f>IF(Table10[[#This Row],[Current Age]]&gt;19,"Men's",IF(E5902&gt;15,"U19",IF(E5902&gt;13,"U15",IF(E5902&gt;11,"U13",IF(E5902&gt;0,"U11",0)))))</f>
        <v>0</v>
      </c>
      <c r="E5902" s="113">
        <f>IFERROR(IF(Table10[[#This Row],[Year]]&gt;0,$E$1-Table10[[#This Row],[Year]],0),"")</f>
        <v>0</v>
      </c>
    </row>
    <row r="5903" spans="1:5">
      <c r="A5903" s="18">
        <v>6901</v>
      </c>
      <c r="D5903" s="113">
        <f>IF(Table10[[#This Row],[Current Age]]&gt;19,"Men's",IF(E5903&gt;15,"U19",IF(E5903&gt;13,"U15",IF(E5903&gt;11,"U13",IF(E5903&gt;0,"U11",0)))))</f>
        <v>0</v>
      </c>
      <c r="E5903" s="113">
        <f>IFERROR(IF(Table10[[#This Row],[Year]]&gt;0,$E$1-Table10[[#This Row],[Year]],0),"")</f>
        <v>0</v>
      </c>
    </row>
    <row r="5904" spans="1:5">
      <c r="A5904" s="18">
        <v>6902</v>
      </c>
      <c r="D5904" s="113">
        <f>IF(Table10[[#This Row],[Current Age]]&gt;19,"Men's",IF(E5904&gt;15,"U19",IF(E5904&gt;13,"U15",IF(E5904&gt;11,"U13",IF(E5904&gt;0,"U11",0)))))</f>
        <v>0</v>
      </c>
      <c r="E5904" s="113">
        <f>IFERROR(IF(Table10[[#This Row],[Year]]&gt;0,$E$1-Table10[[#This Row],[Year]],0),"")</f>
        <v>0</v>
      </c>
    </row>
    <row r="5905" spans="1:5">
      <c r="A5905" s="18">
        <v>6903</v>
      </c>
      <c r="D5905" s="113">
        <f>IF(Table10[[#This Row],[Current Age]]&gt;19,"Men's",IF(E5905&gt;15,"U19",IF(E5905&gt;13,"U15",IF(E5905&gt;11,"U13",IF(E5905&gt;0,"U11",0)))))</f>
        <v>0</v>
      </c>
      <c r="E5905" s="113">
        <f>IFERROR(IF(Table10[[#This Row],[Year]]&gt;0,$E$1-Table10[[#This Row],[Year]],0),"")</f>
        <v>0</v>
      </c>
    </row>
    <row r="5906" spans="1:5">
      <c r="A5906" s="18">
        <v>6904</v>
      </c>
      <c r="D5906" s="113">
        <f>IF(Table10[[#This Row],[Current Age]]&gt;19,"Men's",IF(E5906&gt;15,"U19",IF(E5906&gt;13,"U15",IF(E5906&gt;11,"U13",IF(E5906&gt;0,"U11",0)))))</f>
        <v>0</v>
      </c>
      <c r="E5906" s="113">
        <f>IFERROR(IF(Table10[[#This Row],[Year]]&gt;0,$E$1-Table10[[#This Row],[Year]],0),"")</f>
        <v>0</v>
      </c>
    </row>
    <row r="5907" spans="1:5">
      <c r="A5907" s="18">
        <v>6905</v>
      </c>
      <c r="D5907" s="113">
        <f>IF(Table10[[#This Row],[Current Age]]&gt;19,"Men's",IF(E5907&gt;15,"U19",IF(E5907&gt;13,"U15",IF(E5907&gt;11,"U13",IF(E5907&gt;0,"U11",0)))))</f>
        <v>0</v>
      </c>
      <c r="E5907" s="113">
        <f>IFERROR(IF(Table10[[#This Row],[Year]]&gt;0,$E$1-Table10[[#This Row],[Year]],0),"")</f>
        <v>0</v>
      </c>
    </row>
    <row r="5908" spans="1:5">
      <c r="A5908" s="18">
        <v>6906</v>
      </c>
      <c r="D5908" s="113">
        <f>IF(Table10[[#This Row],[Current Age]]&gt;19,"Men's",IF(E5908&gt;15,"U19",IF(E5908&gt;13,"U15",IF(E5908&gt;11,"U13",IF(E5908&gt;0,"U11",0)))))</f>
        <v>0</v>
      </c>
      <c r="E5908" s="113">
        <f>IFERROR(IF(Table10[[#This Row],[Year]]&gt;0,$E$1-Table10[[#This Row],[Year]],0),"")</f>
        <v>0</v>
      </c>
    </row>
    <row r="5909" spans="1:5">
      <c r="A5909" s="18">
        <v>6907</v>
      </c>
      <c r="D5909" s="113">
        <f>IF(Table10[[#This Row],[Current Age]]&gt;19,"Men's",IF(E5909&gt;15,"U19",IF(E5909&gt;13,"U15",IF(E5909&gt;11,"U13",IF(E5909&gt;0,"U11",0)))))</f>
        <v>0</v>
      </c>
      <c r="E5909" s="113">
        <f>IFERROR(IF(Table10[[#This Row],[Year]]&gt;0,$E$1-Table10[[#This Row],[Year]],0),"")</f>
        <v>0</v>
      </c>
    </row>
    <row r="5910" spans="1:5">
      <c r="A5910" s="18">
        <v>6908</v>
      </c>
      <c r="D5910" s="113">
        <f>IF(Table10[[#This Row],[Current Age]]&gt;19,"Men's",IF(E5910&gt;15,"U19",IF(E5910&gt;13,"U15",IF(E5910&gt;11,"U13",IF(E5910&gt;0,"U11",0)))))</f>
        <v>0</v>
      </c>
      <c r="E5910" s="113">
        <f>IFERROR(IF(Table10[[#This Row],[Year]]&gt;0,$E$1-Table10[[#This Row],[Year]],0),"")</f>
        <v>0</v>
      </c>
    </row>
    <row r="5911" spans="1:5">
      <c r="A5911" s="18">
        <v>6909</v>
      </c>
      <c r="D5911" s="113">
        <f>IF(Table10[[#This Row],[Current Age]]&gt;19,"Men's",IF(E5911&gt;15,"U19",IF(E5911&gt;13,"U15",IF(E5911&gt;11,"U13",IF(E5911&gt;0,"U11",0)))))</f>
        <v>0</v>
      </c>
      <c r="E5911" s="113">
        <f>IFERROR(IF(Table10[[#This Row],[Year]]&gt;0,$E$1-Table10[[#This Row],[Year]],0),"")</f>
        <v>0</v>
      </c>
    </row>
    <row r="5912" spans="1:5">
      <c r="A5912" s="18">
        <v>6910</v>
      </c>
      <c r="D5912" s="113">
        <f>IF(Table10[[#This Row],[Current Age]]&gt;19,"Men's",IF(E5912&gt;15,"U19",IF(E5912&gt;13,"U15",IF(E5912&gt;11,"U13",IF(E5912&gt;0,"U11",0)))))</f>
        <v>0</v>
      </c>
      <c r="E5912" s="113">
        <f>IFERROR(IF(Table10[[#This Row],[Year]]&gt;0,$E$1-Table10[[#This Row],[Year]],0),"")</f>
        <v>0</v>
      </c>
    </row>
    <row r="5913" spans="1:5">
      <c r="A5913" s="18">
        <v>6911</v>
      </c>
      <c r="D5913" s="113">
        <f>IF(Table10[[#This Row],[Current Age]]&gt;19,"Men's",IF(E5913&gt;15,"U19",IF(E5913&gt;13,"U15",IF(E5913&gt;11,"U13",IF(E5913&gt;0,"U11",0)))))</f>
        <v>0</v>
      </c>
      <c r="E5913" s="113">
        <f>IFERROR(IF(Table10[[#This Row],[Year]]&gt;0,$E$1-Table10[[#This Row],[Year]],0),"")</f>
        <v>0</v>
      </c>
    </row>
    <row r="5914" spans="1:5">
      <c r="A5914" s="18">
        <v>6912</v>
      </c>
      <c r="D5914" s="113">
        <f>IF(Table10[[#This Row],[Current Age]]&gt;19,"Men's",IF(E5914&gt;15,"U19",IF(E5914&gt;13,"U15",IF(E5914&gt;11,"U13",IF(E5914&gt;0,"U11",0)))))</f>
        <v>0</v>
      </c>
      <c r="E5914" s="113">
        <f>IFERROR(IF(Table10[[#This Row],[Year]]&gt;0,$E$1-Table10[[#This Row],[Year]],0),"")</f>
        <v>0</v>
      </c>
    </row>
    <row r="5915" spans="1:5">
      <c r="A5915" s="18">
        <v>6913</v>
      </c>
      <c r="D5915" s="113">
        <f>IF(Table10[[#This Row],[Current Age]]&gt;19,"Men's",IF(E5915&gt;15,"U19",IF(E5915&gt;13,"U15",IF(E5915&gt;11,"U13",IF(E5915&gt;0,"U11",0)))))</f>
        <v>0</v>
      </c>
      <c r="E5915" s="113">
        <f>IFERROR(IF(Table10[[#This Row],[Year]]&gt;0,$E$1-Table10[[#This Row],[Year]],0),"")</f>
        <v>0</v>
      </c>
    </row>
    <row r="5916" spans="1:5">
      <c r="A5916" s="18">
        <v>6914</v>
      </c>
      <c r="D5916" s="113">
        <f>IF(Table10[[#This Row],[Current Age]]&gt;19,"Men's",IF(E5916&gt;15,"U19",IF(E5916&gt;13,"U15",IF(E5916&gt;11,"U13",IF(E5916&gt;0,"U11",0)))))</f>
        <v>0</v>
      </c>
      <c r="E5916" s="113">
        <f>IFERROR(IF(Table10[[#This Row],[Year]]&gt;0,$E$1-Table10[[#This Row],[Year]],0),"")</f>
        <v>0</v>
      </c>
    </row>
    <row r="5917" spans="1:5">
      <c r="A5917" s="18">
        <v>6915</v>
      </c>
      <c r="D5917" s="113">
        <f>IF(Table10[[#This Row],[Current Age]]&gt;19,"Men's",IF(E5917&gt;15,"U19",IF(E5917&gt;13,"U15",IF(E5917&gt;11,"U13",IF(E5917&gt;0,"U11",0)))))</f>
        <v>0</v>
      </c>
      <c r="E5917" s="113">
        <f>IFERROR(IF(Table10[[#This Row],[Year]]&gt;0,$E$1-Table10[[#This Row],[Year]],0),"")</f>
        <v>0</v>
      </c>
    </row>
    <row r="5918" spans="1:5">
      <c r="A5918" s="18">
        <v>6916</v>
      </c>
      <c r="D5918" s="113">
        <f>IF(Table10[[#This Row],[Current Age]]&gt;19,"Men's",IF(E5918&gt;15,"U19",IF(E5918&gt;13,"U15",IF(E5918&gt;11,"U13",IF(E5918&gt;0,"U11",0)))))</f>
        <v>0</v>
      </c>
      <c r="E5918" s="113">
        <f>IFERROR(IF(Table10[[#This Row],[Year]]&gt;0,$E$1-Table10[[#This Row],[Year]],0),"")</f>
        <v>0</v>
      </c>
    </row>
    <row r="5919" spans="1:5">
      <c r="A5919" s="18">
        <v>6917</v>
      </c>
      <c r="D5919" s="113">
        <f>IF(Table10[[#This Row],[Current Age]]&gt;19,"Men's",IF(E5919&gt;15,"U19",IF(E5919&gt;13,"U15",IF(E5919&gt;11,"U13",IF(E5919&gt;0,"U11",0)))))</f>
        <v>0</v>
      </c>
      <c r="E5919" s="113">
        <f>IFERROR(IF(Table10[[#This Row],[Year]]&gt;0,$E$1-Table10[[#This Row],[Year]],0),"")</f>
        <v>0</v>
      </c>
    </row>
    <row r="5920" spans="1:5">
      <c r="A5920" s="18">
        <v>6918</v>
      </c>
      <c r="D5920" s="113">
        <f>IF(Table10[[#This Row],[Current Age]]&gt;19,"Men's",IF(E5920&gt;15,"U19",IF(E5920&gt;13,"U15",IF(E5920&gt;11,"U13",IF(E5920&gt;0,"U11",0)))))</f>
        <v>0</v>
      </c>
      <c r="E5920" s="113">
        <f>IFERROR(IF(Table10[[#This Row],[Year]]&gt;0,$E$1-Table10[[#This Row],[Year]],0),"")</f>
        <v>0</v>
      </c>
    </row>
    <row r="5921" spans="1:5">
      <c r="A5921" s="18">
        <v>6919</v>
      </c>
      <c r="D5921" s="113">
        <f>IF(Table10[[#This Row],[Current Age]]&gt;19,"Men's",IF(E5921&gt;15,"U19",IF(E5921&gt;13,"U15",IF(E5921&gt;11,"U13",IF(E5921&gt;0,"U11",0)))))</f>
        <v>0</v>
      </c>
      <c r="E5921" s="113">
        <f>IFERROR(IF(Table10[[#This Row],[Year]]&gt;0,$E$1-Table10[[#This Row],[Year]],0),"")</f>
        <v>0</v>
      </c>
    </row>
    <row r="5922" spans="1:5">
      <c r="A5922" s="18">
        <v>6920</v>
      </c>
      <c r="D5922" s="113">
        <f>IF(Table10[[#This Row],[Current Age]]&gt;19,"Men's",IF(E5922&gt;15,"U19",IF(E5922&gt;13,"U15",IF(E5922&gt;11,"U13",IF(E5922&gt;0,"U11",0)))))</f>
        <v>0</v>
      </c>
      <c r="E5922" s="113">
        <f>IFERROR(IF(Table10[[#This Row],[Year]]&gt;0,$E$1-Table10[[#This Row],[Year]],0),"")</f>
        <v>0</v>
      </c>
    </row>
    <row r="5923" spans="1:5">
      <c r="A5923" s="18">
        <v>6921</v>
      </c>
      <c r="D5923" s="113">
        <f>IF(Table10[[#This Row],[Current Age]]&gt;19,"Men's",IF(E5923&gt;15,"U19",IF(E5923&gt;13,"U15",IF(E5923&gt;11,"U13",IF(E5923&gt;0,"U11",0)))))</f>
        <v>0</v>
      </c>
      <c r="E5923" s="113">
        <f>IFERROR(IF(Table10[[#This Row],[Year]]&gt;0,$E$1-Table10[[#This Row],[Year]],0),"")</f>
        <v>0</v>
      </c>
    </row>
    <row r="5924" spans="1:5">
      <c r="A5924" s="18">
        <v>6922</v>
      </c>
      <c r="D5924" s="113">
        <f>IF(Table10[[#This Row],[Current Age]]&gt;19,"Men's",IF(E5924&gt;15,"U19",IF(E5924&gt;13,"U15",IF(E5924&gt;11,"U13",IF(E5924&gt;0,"U11",0)))))</f>
        <v>0</v>
      </c>
      <c r="E5924" s="113">
        <f>IFERROR(IF(Table10[[#This Row],[Year]]&gt;0,$E$1-Table10[[#This Row],[Year]],0),"")</f>
        <v>0</v>
      </c>
    </row>
    <row r="5925" spans="1:5">
      <c r="A5925" s="18">
        <v>6923</v>
      </c>
      <c r="D5925" s="113">
        <f>IF(Table10[[#This Row],[Current Age]]&gt;19,"Men's",IF(E5925&gt;15,"U19",IF(E5925&gt;13,"U15",IF(E5925&gt;11,"U13",IF(E5925&gt;0,"U11",0)))))</f>
        <v>0</v>
      </c>
      <c r="E5925" s="113">
        <f>IFERROR(IF(Table10[[#This Row],[Year]]&gt;0,$E$1-Table10[[#This Row],[Year]],0),"")</f>
        <v>0</v>
      </c>
    </row>
    <row r="5926" spans="1:5">
      <c r="A5926" s="18">
        <v>6924</v>
      </c>
      <c r="D5926" s="113">
        <f>IF(Table10[[#This Row],[Current Age]]&gt;19,"Men's",IF(E5926&gt;15,"U19",IF(E5926&gt;13,"U15",IF(E5926&gt;11,"U13",IF(E5926&gt;0,"U11",0)))))</f>
        <v>0</v>
      </c>
      <c r="E5926" s="113">
        <f>IFERROR(IF(Table10[[#This Row],[Year]]&gt;0,$E$1-Table10[[#This Row],[Year]],0),"")</f>
        <v>0</v>
      </c>
    </row>
    <row r="5927" spans="1:5">
      <c r="A5927" s="18">
        <v>6925</v>
      </c>
      <c r="D5927" s="113">
        <f>IF(Table10[[#This Row],[Current Age]]&gt;19,"Men's",IF(E5927&gt;15,"U19",IF(E5927&gt;13,"U15",IF(E5927&gt;11,"U13",IF(E5927&gt;0,"U11",0)))))</f>
        <v>0</v>
      </c>
      <c r="E5927" s="113">
        <f>IFERROR(IF(Table10[[#This Row],[Year]]&gt;0,$E$1-Table10[[#This Row],[Year]],0),"")</f>
        <v>0</v>
      </c>
    </row>
    <row r="5928" spans="1:5">
      <c r="A5928" s="18">
        <v>6926</v>
      </c>
      <c r="D5928" s="113">
        <f>IF(Table10[[#This Row],[Current Age]]&gt;19,"Men's",IF(E5928&gt;15,"U19",IF(E5928&gt;13,"U15",IF(E5928&gt;11,"U13",IF(E5928&gt;0,"U11",0)))))</f>
        <v>0</v>
      </c>
      <c r="E5928" s="113">
        <f>IFERROR(IF(Table10[[#This Row],[Year]]&gt;0,$E$1-Table10[[#This Row],[Year]],0),"")</f>
        <v>0</v>
      </c>
    </row>
    <row r="5929" spans="1:5">
      <c r="A5929" s="18">
        <v>6927</v>
      </c>
      <c r="D5929" s="113">
        <f>IF(Table10[[#This Row],[Current Age]]&gt;19,"Men's",IF(E5929&gt;15,"U19",IF(E5929&gt;13,"U15",IF(E5929&gt;11,"U13",IF(E5929&gt;0,"U11",0)))))</f>
        <v>0</v>
      </c>
      <c r="E5929" s="113">
        <f>IFERROR(IF(Table10[[#This Row],[Year]]&gt;0,$E$1-Table10[[#This Row],[Year]],0),"")</f>
        <v>0</v>
      </c>
    </row>
    <row r="5930" spans="1:5">
      <c r="A5930" s="18">
        <v>6928</v>
      </c>
      <c r="D5930" s="113">
        <f>IF(Table10[[#This Row],[Current Age]]&gt;19,"Men's",IF(E5930&gt;15,"U19",IF(E5930&gt;13,"U15",IF(E5930&gt;11,"U13",IF(E5930&gt;0,"U11",0)))))</f>
        <v>0</v>
      </c>
      <c r="E5930" s="113">
        <f>IFERROR(IF(Table10[[#This Row],[Year]]&gt;0,$E$1-Table10[[#This Row],[Year]],0),"")</f>
        <v>0</v>
      </c>
    </row>
    <row r="5931" spans="1:5">
      <c r="A5931" s="18">
        <v>6929</v>
      </c>
      <c r="D5931" s="113">
        <f>IF(Table10[[#This Row],[Current Age]]&gt;19,"Men's",IF(E5931&gt;15,"U19",IF(E5931&gt;13,"U15",IF(E5931&gt;11,"U13",IF(E5931&gt;0,"U11",0)))))</f>
        <v>0</v>
      </c>
      <c r="E5931" s="113">
        <f>IFERROR(IF(Table10[[#This Row],[Year]]&gt;0,$E$1-Table10[[#This Row],[Year]],0),"")</f>
        <v>0</v>
      </c>
    </row>
    <row r="5932" spans="1:5">
      <c r="A5932" s="18">
        <v>6930</v>
      </c>
      <c r="D5932" s="113">
        <f>IF(Table10[[#This Row],[Current Age]]&gt;19,"Men's",IF(E5932&gt;15,"U19",IF(E5932&gt;13,"U15",IF(E5932&gt;11,"U13",IF(E5932&gt;0,"U11",0)))))</f>
        <v>0</v>
      </c>
      <c r="E5932" s="113">
        <f>IFERROR(IF(Table10[[#This Row],[Year]]&gt;0,$E$1-Table10[[#This Row],[Year]],0),"")</f>
        <v>0</v>
      </c>
    </row>
    <row r="5933" spans="1:5">
      <c r="A5933" s="18">
        <v>6931</v>
      </c>
      <c r="D5933" s="113">
        <f>IF(Table10[[#This Row],[Current Age]]&gt;19,"Men's",IF(E5933&gt;15,"U19",IF(E5933&gt;13,"U15",IF(E5933&gt;11,"U13",IF(E5933&gt;0,"U11",0)))))</f>
        <v>0</v>
      </c>
      <c r="E5933" s="113">
        <f>IFERROR(IF(Table10[[#This Row],[Year]]&gt;0,$E$1-Table10[[#This Row],[Year]],0),"")</f>
        <v>0</v>
      </c>
    </row>
    <row r="5934" spans="1:5">
      <c r="A5934" s="18">
        <v>6932</v>
      </c>
      <c r="D5934" s="113">
        <f>IF(Table10[[#This Row],[Current Age]]&gt;19,"Men's",IF(E5934&gt;15,"U19",IF(E5934&gt;13,"U15",IF(E5934&gt;11,"U13",IF(E5934&gt;0,"U11",0)))))</f>
        <v>0</v>
      </c>
      <c r="E5934" s="113">
        <f>IFERROR(IF(Table10[[#This Row],[Year]]&gt;0,$E$1-Table10[[#This Row],[Year]],0),"")</f>
        <v>0</v>
      </c>
    </row>
    <row r="5935" spans="1:5">
      <c r="A5935" s="18">
        <v>6933</v>
      </c>
      <c r="D5935" s="113">
        <f>IF(Table10[[#This Row],[Current Age]]&gt;19,"Men's",IF(E5935&gt;15,"U19",IF(E5935&gt;13,"U15",IF(E5935&gt;11,"U13",IF(E5935&gt;0,"U11",0)))))</f>
        <v>0</v>
      </c>
      <c r="E5935" s="113">
        <f>IFERROR(IF(Table10[[#This Row],[Year]]&gt;0,$E$1-Table10[[#This Row],[Year]],0),"")</f>
        <v>0</v>
      </c>
    </row>
    <row r="5936" spans="1:5">
      <c r="A5936" s="18">
        <v>6934</v>
      </c>
      <c r="D5936" s="113">
        <f>IF(Table10[[#This Row],[Current Age]]&gt;19,"Men's",IF(E5936&gt;15,"U19",IF(E5936&gt;13,"U15",IF(E5936&gt;11,"U13",IF(E5936&gt;0,"U11",0)))))</f>
        <v>0</v>
      </c>
      <c r="E5936" s="113">
        <f>IFERROR(IF(Table10[[#This Row],[Year]]&gt;0,$E$1-Table10[[#This Row],[Year]],0),"")</f>
        <v>0</v>
      </c>
    </row>
    <row r="5937" spans="1:5">
      <c r="A5937" s="18">
        <v>6935</v>
      </c>
      <c r="D5937" s="113">
        <f>IF(Table10[[#This Row],[Current Age]]&gt;19,"Men's",IF(E5937&gt;15,"U19",IF(E5937&gt;13,"U15",IF(E5937&gt;11,"U13",IF(E5937&gt;0,"U11",0)))))</f>
        <v>0</v>
      </c>
      <c r="E5937" s="113">
        <f>IFERROR(IF(Table10[[#This Row],[Year]]&gt;0,$E$1-Table10[[#This Row],[Year]],0),"")</f>
        <v>0</v>
      </c>
    </row>
    <row r="5938" spans="1:5">
      <c r="A5938" s="18">
        <v>6936</v>
      </c>
      <c r="D5938" s="113">
        <f>IF(Table10[[#This Row],[Current Age]]&gt;19,"Men's",IF(E5938&gt;15,"U19",IF(E5938&gt;13,"U15",IF(E5938&gt;11,"U13",IF(E5938&gt;0,"U11",0)))))</f>
        <v>0</v>
      </c>
      <c r="E5938" s="113">
        <f>IFERROR(IF(Table10[[#This Row],[Year]]&gt;0,$E$1-Table10[[#This Row],[Year]],0),"")</f>
        <v>0</v>
      </c>
    </row>
    <row r="5939" spans="1:5">
      <c r="A5939" s="18">
        <v>6937</v>
      </c>
      <c r="D5939" s="113">
        <f>IF(Table10[[#This Row],[Current Age]]&gt;19,"Men's",IF(E5939&gt;15,"U19",IF(E5939&gt;13,"U15",IF(E5939&gt;11,"U13",IF(E5939&gt;0,"U11",0)))))</f>
        <v>0</v>
      </c>
      <c r="E5939" s="113">
        <f>IFERROR(IF(Table10[[#This Row],[Year]]&gt;0,$E$1-Table10[[#This Row],[Year]],0),"")</f>
        <v>0</v>
      </c>
    </row>
    <row r="5940" spans="1:5">
      <c r="A5940" s="18">
        <v>6938</v>
      </c>
      <c r="D5940" s="113">
        <f>IF(Table10[[#This Row],[Current Age]]&gt;19,"Men's",IF(E5940&gt;15,"U19",IF(E5940&gt;13,"U15",IF(E5940&gt;11,"U13",IF(E5940&gt;0,"U11",0)))))</f>
        <v>0</v>
      </c>
      <c r="E5940" s="113">
        <f>IFERROR(IF(Table10[[#This Row],[Year]]&gt;0,$E$1-Table10[[#This Row],[Year]],0),"")</f>
        <v>0</v>
      </c>
    </row>
    <row r="5941" spans="1:5">
      <c r="A5941" s="18">
        <v>6939</v>
      </c>
      <c r="D5941" s="113">
        <f>IF(Table10[[#This Row],[Current Age]]&gt;19,"Men's",IF(E5941&gt;15,"U19",IF(E5941&gt;13,"U15",IF(E5941&gt;11,"U13",IF(E5941&gt;0,"U11",0)))))</f>
        <v>0</v>
      </c>
      <c r="E5941" s="113">
        <f>IFERROR(IF(Table10[[#This Row],[Year]]&gt;0,$E$1-Table10[[#This Row],[Year]],0),"")</f>
        <v>0</v>
      </c>
    </row>
    <row r="5942" spans="1:5">
      <c r="A5942" s="18">
        <v>6940</v>
      </c>
      <c r="D5942" s="113">
        <f>IF(Table10[[#This Row],[Current Age]]&gt;19,"Men's",IF(E5942&gt;15,"U19",IF(E5942&gt;13,"U15",IF(E5942&gt;11,"U13",IF(E5942&gt;0,"U11",0)))))</f>
        <v>0</v>
      </c>
      <c r="E5942" s="113">
        <f>IFERROR(IF(Table10[[#This Row],[Year]]&gt;0,$E$1-Table10[[#This Row],[Year]],0),"")</f>
        <v>0</v>
      </c>
    </row>
    <row r="5943" spans="1:5">
      <c r="A5943" s="18">
        <v>6941</v>
      </c>
      <c r="D5943" s="113">
        <f>IF(Table10[[#This Row],[Current Age]]&gt;19,"Men's",IF(E5943&gt;15,"U19",IF(E5943&gt;13,"U15",IF(E5943&gt;11,"U13",IF(E5943&gt;0,"U11",0)))))</f>
        <v>0</v>
      </c>
      <c r="E5943" s="113">
        <f>IFERROR(IF(Table10[[#This Row],[Year]]&gt;0,$E$1-Table10[[#This Row],[Year]],0),"")</f>
        <v>0</v>
      </c>
    </row>
    <row r="5944" spans="1:5">
      <c r="A5944" s="18">
        <v>6942</v>
      </c>
      <c r="D5944" s="113">
        <f>IF(Table10[[#This Row],[Current Age]]&gt;19,"Men's",IF(E5944&gt;15,"U19",IF(E5944&gt;13,"U15",IF(E5944&gt;11,"U13",IF(E5944&gt;0,"U11",0)))))</f>
        <v>0</v>
      </c>
      <c r="E5944" s="113">
        <f>IFERROR(IF(Table10[[#This Row],[Year]]&gt;0,$E$1-Table10[[#This Row],[Year]],0),"")</f>
        <v>0</v>
      </c>
    </row>
    <row r="5945" spans="1:5">
      <c r="A5945" s="18">
        <v>6943</v>
      </c>
      <c r="D5945" s="113">
        <f>IF(Table10[[#This Row],[Current Age]]&gt;19,"Men's",IF(E5945&gt;15,"U19",IF(E5945&gt;13,"U15",IF(E5945&gt;11,"U13",IF(E5945&gt;0,"U11",0)))))</f>
        <v>0</v>
      </c>
      <c r="E5945" s="113">
        <f>IFERROR(IF(Table10[[#This Row],[Year]]&gt;0,$E$1-Table10[[#This Row],[Year]],0),"")</f>
        <v>0</v>
      </c>
    </row>
    <row r="5946" spans="1:5">
      <c r="A5946" s="18">
        <v>6944</v>
      </c>
      <c r="D5946" s="113">
        <f>IF(Table10[[#This Row],[Current Age]]&gt;19,"Men's",IF(E5946&gt;15,"U19",IF(E5946&gt;13,"U15",IF(E5946&gt;11,"U13",IF(E5946&gt;0,"U11",0)))))</f>
        <v>0</v>
      </c>
      <c r="E5946" s="113">
        <f>IFERROR(IF(Table10[[#This Row],[Year]]&gt;0,$E$1-Table10[[#This Row],[Year]],0),"")</f>
        <v>0</v>
      </c>
    </row>
    <row r="5947" spans="1:5">
      <c r="A5947" s="18">
        <v>6945</v>
      </c>
      <c r="D5947" s="113">
        <f>IF(Table10[[#This Row],[Current Age]]&gt;19,"Men's",IF(E5947&gt;15,"U19",IF(E5947&gt;13,"U15",IF(E5947&gt;11,"U13",IF(E5947&gt;0,"U11",0)))))</f>
        <v>0</v>
      </c>
      <c r="E5947" s="113">
        <f>IFERROR(IF(Table10[[#This Row],[Year]]&gt;0,$E$1-Table10[[#This Row],[Year]],0),"")</f>
        <v>0</v>
      </c>
    </row>
    <row r="5948" spans="1:5">
      <c r="A5948" s="18">
        <v>6946</v>
      </c>
      <c r="D5948" s="113">
        <f>IF(Table10[[#This Row],[Current Age]]&gt;19,"Men's",IF(E5948&gt;15,"U19",IF(E5948&gt;13,"U15",IF(E5948&gt;11,"U13",IF(E5948&gt;0,"U11",0)))))</f>
        <v>0</v>
      </c>
      <c r="E5948" s="113">
        <f>IFERROR(IF(Table10[[#This Row],[Year]]&gt;0,$E$1-Table10[[#This Row],[Year]],0),"")</f>
        <v>0</v>
      </c>
    </row>
    <row r="5949" spans="1:5">
      <c r="A5949" s="18">
        <v>6947</v>
      </c>
      <c r="D5949" s="113">
        <f>IF(Table10[[#This Row],[Current Age]]&gt;19,"Men's",IF(E5949&gt;15,"U19",IF(E5949&gt;13,"U15",IF(E5949&gt;11,"U13",IF(E5949&gt;0,"U11",0)))))</f>
        <v>0</v>
      </c>
      <c r="E5949" s="113">
        <f>IFERROR(IF(Table10[[#This Row],[Year]]&gt;0,$E$1-Table10[[#This Row],[Year]],0),"")</f>
        <v>0</v>
      </c>
    </row>
    <row r="5950" spans="1:5">
      <c r="A5950" s="18">
        <v>6948</v>
      </c>
      <c r="D5950" s="113">
        <f>IF(Table10[[#This Row],[Current Age]]&gt;19,"Men's",IF(E5950&gt;15,"U19",IF(E5950&gt;13,"U15",IF(E5950&gt;11,"U13",IF(E5950&gt;0,"U11",0)))))</f>
        <v>0</v>
      </c>
      <c r="E5950" s="113">
        <f>IFERROR(IF(Table10[[#This Row],[Year]]&gt;0,$E$1-Table10[[#This Row],[Year]],0),"")</f>
        <v>0</v>
      </c>
    </row>
    <row r="5951" spans="1:5">
      <c r="A5951" s="18">
        <v>6949</v>
      </c>
      <c r="D5951" s="113">
        <f>IF(Table10[[#This Row],[Current Age]]&gt;19,"Men's",IF(E5951&gt;15,"U19",IF(E5951&gt;13,"U15",IF(E5951&gt;11,"U13",IF(E5951&gt;0,"U11",0)))))</f>
        <v>0</v>
      </c>
      <c r="E5951" s="113">
        <f>IFERROR(IF(Table10[[#This Row],[Year]]&gt;0,$E$1-Table10[[#This Row],[Year]],0),"")</f>
        <v>0</v>
      </c>
    </row>
    <row r="5952" spans="1:5">
      <c r="A5952" s="18">
        <v>6950</v>
      </c>
      <c r="D5952" s="113">
        <f>IF(Table10[[#This Row],[Current Age]]&gt;19,"Men's",IF(E5952&gt;15,"U19",IF(E5952&gt;13,"U15",IF(E5952&gt;11,"U13",IF(E5952&gt;0,"U11",0)))))</f>
        <v>0</v>
      </c>
      <c r="E5952" s="113">
        <f>IFERROR(IF(Table10[[#This Row],[Year]]&gt;0,$E$1-Table10[[#This Row],[Year]],0),"")</f>
        <v>0</v>
      </c>
    </row>
    <row r="5953" spans="1:5">
      <c r="A5953" s="18">
        <v>6951</v>
      </c>
      <c r="D5953" s="113">
        <f>IF(Table10[[#This Row],[Current Age]]&gt;19,"Men's",IF(E5953&gt;15,"U19",IF(E5953&gt;13,"U15",IF(E5953&gt;11,"U13",IF(E5953&gt;0,"U11",0)))))</f>
        <v>0</v>
      </c>
      <c r="E5953" s="113">
        <f>IFERROR(IF(Table10[[#This Row],[Year]]&gt;0,$E$1-Table10[[#This Row],[Year]],0),"")</f>
        <v>0</v>
      </c>
    </row>
    <row r="5954" spans="1:5">
      <c r="A5954" s="18">
        <v>6952</v>
      </c>
      <c r="D5954" s="113">
        <f>IF(Table10[[#This Row],[Current Age]]&gt;19,"Men's",IF(E5954&gt;15,"U19",IF(E5954&gt;13,"U15",IF(E5954&gt;11,"U13",IF(E5954&gt;0,"U11",0)))))</f>
        <v>0</v>
      </c>
      <c r="E5954" s="113">
        <f>IFERROR(IF(Table10[[#This Row],[Year]]&gt;0,$E$1-Table10[[#This Row],[Year]],0),"")</f>
        <v>0</v>
      </c>
    </row>
    <row r="5955" spans="1:5">
      <c r="A5955" s="18">
        <v>6953</v>
      </c>
      <c r="D5955" s="113">
        <f>IF(Table10[[#This Row],[Current Age]]&gt;19,"Men's",IF(E5955&gt;15,"U19",IF(E5955&gt;13,"U15",IF(E5955&gt;11,"U13",IF(E5955&gt;0,"U11",0)))))</f>
        <v>0</v>
      </c>
      <c r="E5955" s="113">
        <f>IFERROR(IF(Table10[[#This Row],[Year]]&gt;0,$E$1-Table10[[#This Row],[Year]],0),"")</f>
        <v>0</v>
      </c>
    </row>
    <row r="5956" spans="1:5">
      <c r="A5956" s="18">
        <v>6954</v>
      </c>
      <c r="D5956" s="113">
        <f>IF(Table10[[#This Row],[Current Age]]&gt;19,"Men's",IF(E5956&gt;15,"U19",IF(E5956&gt;13,"U15",IF(E5956&gt;11,"U13",IF(E5956&gt;0,"U11",0)))))</f>
        <v>0</v>
      </c>
      <c r="E5956" s="113">
        <f>IFERROR(IF(Table10[[#This Row],[Year]]&gt;0,$E$1-Table10[[#This Row],[Year]],0),"")</f>
        <v>0</v>
      </c>
    </row>
    <row r="5957" spans="1:5">
      <c r="A5957" s="18">
        <v>6955</v>
      </c>
      <c r="D5957" s="113">
        <f>IF(Table10[[#This Row],[Current Age]]&gt;19,"Men's",IF(E5957&gt;15,"U19",IF(E5957&gt;13,"U15",IF(E5957&gt;11,"U13",IF(E5957&gt;0,"U11",0)))))</f>
        <v>0</v>
      </c>
      <c r="E5957" s="113">
        <f>IFERROR(IF(Table10[[#This Row],[Year]]&gt;0,$E$1-Table10[[#This Row],[Year]],0),"")</f>
        <v>0</v>
      </c>
    </row>
    <row r="5958" spans="1:5">
      <c r="A5958" s="18">
        <v>6956</v>
      </c>
      <c r="D5958" s="113">
        <f>IF(Table10[[#This Row],[Current Age]]&gt;19,"Men's",IF(E5958&gt;15,"U19",IF(E5958&gt;13,"U15",IF(E5958&gt;11,"U13",IF(E5958&gt;0,"U11",0)))))</f>
        <v>0</v>
      </c>
      <c r="E5958" s="113">
        <f>IFERROR(IF(Table10[[#This Row],[Year]]&gt;0,$E$1-Table10[[#This Row],[Year]],0),"")</f>
        <v>0</v>
      </c>
    </row>
    <row r="5959" spans="1:5">
      <c r="A5959" s="18">
        <v>6957</v>
      </c>
      <c r="D5959" s="113">
        <f>IF(Table10[[#This Row],[Current Age]]&gt;19,"Men's",IF(E5959&gt;15,"U19",IF(E5959&gt;13,"U15",IF(E5959&gt;11,"U13",IF(E5959&gt;0,"U11",0)))))</f>
        <v>0</v>
      </c>
      <c r="E5959" s="113">
        <f>IFERROR(IF(Table10[[#This Row],[Year]]&gt;0,$E$1-Table10[[#This Row],[Year]],0),"")</f>
        <v>0</v>
      </c>
    </row>
    <row r="5960" spans="1:5">
      <c r="A5960" s="18">
        <v>6958</v>
      </c>
      <c r="D5960" s="113">
        <f>IF(Table10[[#This Row],[Current Age]]&gt;19,"Men's",IF(E5960&gt;15,"U19",IF(E5960&gt;13,"U15",IF(E5960&gt;11,"U13",IF(E5960&gt;0,"U11",0)))))</f>
        <v>0</v>
      </c>
      <c r="E5960" s="113">
        <f>IFERROR(IF(Table10[[#This Row],[Year]]&gt;0,$E$1-Table10[[#This Row],[Year]],0),"")</f>
        <v>0</v>
      </c>
    </row>
    <row r="5961" spans="1:5">
      <c r="A5961" s="18">
        <v>6959</v>
      </c>
      <c r="D5961" s="113">
        <f>IF(Table10[[#This Row],[Current Age]]&gt;19,"Men's",IF(E5961&gt;15,"U19",IF(E5961&gt;13,"U15",IF(E5961&gt;11,"U13",IF(E5961&gt;0,"U11",0)))))</f>
        <v>0</v>
      </c>
      <c r="E5961" s="113">
        <f>IFERROR(IF(Table10[[#This Row],[Year]]&gt;0,$E$1-Table10[[#This Row],[Year]],0),"")</f>
        <v>0</v>
      </c>
    </row>
    <row r="5962" spans="1:5">
      <c r="A5962" s="18">
        <v>6960</v>
      </c>
      <c r="D5962" s="113">
        <f>IF(Table10[[#This Row],[Current Age]]&gt;19,"Men's",IF(E5962&gt;15,"U19",IF(E5962&gt;13,"U15",IF(E5962&gt;11,"U13",IF(E5962&gt;0,"U11",0)))))</f>
        <v>0</v>
      </c>
      <c r="E5962" s="113">
        <f>IFERROR(IF(Table10[[#This Row],[Year]]&gt;0,$E$1-Table10[[#This Row],[Year]],0),"")</f>
        <v>0</v>
      </c>
    </row>
    <row r="5963" spans="1:5">
      <c r="A5963" s="18">
        <v>6961</v>
      </c>
      <c r="D5963" s="113">
        <f>IF(Table10[[#This Row],[Current Age]]&gt;19,"Men's",IF(E5963&gt;15,"U19",IF(E5963&gt;13,"U15",IF(E5963&gt;11,"U13",IF(E5963&gt;0,"U11",0)))))</f>
        <v>0</v>
      </c>
      <c r="E5963" s="113">
        <f>IFERROR(IF(Table10[[#This Row],[Year]]&gt;0,$E$1-Table10[[#This Row],[Year]],0),"")</f>
        <v>0</v>
      </c>
    </row>
    <row r="5964" spans="1:5">
      <c r="A5964" s="18">
        <v>6962</v>
      </c>
      <c r="D5964" s="113">
        <f>IF(Table10[[#This Row],[Current Age]]&gt;19,"Men's",IF(E5964&gt;15,"U19",IF(E5964&gt;13,"U15",IF(E5964&gt;11,"U13",IF(E5964&gt;0,"U11",0)))))</f>
        <v>0</v>
      </c>
      <c r="E5964" s="113">
        <f>IFERROR(IF(Table10[[#This Row],[Year]]&gt;0,$E$1-Table10[[#This Row],[Year]],0),"")</f>
        <v>0</v>
      </c>
    </row>
    <row r="5965" spans="1:5">
      <c r="A5965" s="18">
        <v>6963</v>
      </c>
      <c r="D5965" s="113">
        <f>IF(Table10[[#This Row],[Current Age]]&gt;19,"Men's",IF(E5965&gt;15,"U19",IF(E5965&gt;13,"U15",IF(E5965&gt;11,"U13",IF(E5965&gt;0,"U11",0)))))</f>
        <v>0</v>
      </c>
      <c r="E5965" s="113">
        <f>IFERROR(IF(Table10[[#This Row],[Year]]&gt;0,$E$1-Table10[[#This Row],[Year]],0),"")</f>
        <v>0</v>
      </c>
    </row>
    <row r="5966" spans="1:5">
      <c r="A5966" s="18">
        <v>6964</v>
      </c>
      <c r="D5966" s="113">
        <f>IF(Table10[[#This Row],[Current Age]]&gt;19,"Men's",IF(E5966&gt;15,"U19",IF(E5966&gt;13,"U15",IF(E5966&gt;11,"U13",IF(E5966&gt;0,"U11",0)))))</f>
        <v>0</v>
      </c>
      <c r="E5966" s="113">
        <f>IFERROR(IF(Table10[[#This Row],[Year]]&gt;0,$E$1-Table10[[#This Row],[Year]],0),"")</f>
        <v>0</v>
      </c>
    </row>
    <row r="5967" spans="1:5">
      <c r="A5967" s="18">
        <v>6965</v>
      </c>
      <c r="D5967" s="113">
        <f>IF(Table10[[#This Row],[Current Age]]&gt;19,"Men's",IF(E5967&gt;15,"U19",IF(E5967&gt;13,"U15",IF(E5967&gt;11,"U13",IF(E5967&gt;0,"U11",0)))))</f>
        <v>0</v>
      </c>
      <c r="E5967" s="113">
        <f>IFERROR(IF(Table10[[#This Row],[Year]]&gt;0,$E$1-Table10[[#This Row],[Year]],0),"")</f>
        <v>0</v>
      </c>
    </row>
    <row r="5968" spans="1:5">
      <c r="A5968" s="18">
        <v>6966</v>
      </c>
      <c r="D5968" s="113">
        <f>IF(Table10[[#This Row],[Current Age]]&gt;19,"Men's",IF(E5968&gt;15,"U19",IF(E5968&gt;13,"U15",IF(E5968&gt;11,"U13",IF(E5968&gt;0,"U11",0)))))</f>
        <v>0</v>
      </c>
      <c r="E5968" s="113">
        <f>IFERROR(IF(Table10[[#This Row],[Year]]&gt;0,$E$1-Table10[[#This Row],[Year]],0),"")</f>
        <v>0</v>
      </c>
    </row>
    <row r="5969" spans="1:5">
      <c r="A5969" s="18">
        <v>6967</v>
      </c>
      <c r="D5969" s="113">
        <f>IF(Table10[[#This Row],[Current Age]]&gt;19,"Men's",IF(E5969&gt;15,"U19",IF(E5969&gt;13,"U15",IF(E5969&gt;11,"U13",IF(E5969&gt;0,"U11",0)))))</f>
        <v>0</v>
      </c>
      <c r="E5969" s="113">
        <f>IFERROR(IF(Table10[[#This Row],[Year]]&gt;0,$E$1-Table10[[#This Row],[Year]],0),"")</f>
        <v>0</v>
      </c>
    </row>
    <row r="5970" spans="1:5">
      <c r="A5970" s="18">
        <v>6968</v>
      </c>
      <c r="D5970" s="113">
        <f>IF(Table10[[#This Row],[Current Age]]&gt;19,"Men's",IF(E5970&gt;15,"U19",IF(E5970&gt;13,"U15",IF(E5970&gt;11,"U13",IF(E5970&gt;0,"U11",0)))))</f>
        <v>0</v>
      </c>
      <c r="E5970" s="113">
        <f>IFERROR(IF(Table10[[#This Row],[Year]]&gt;0,$E$1-Table10[[#This Row],[Year]],0),"")</f>
        <v>0</v>
      </c>
    </row>
    <row r="5971" spans="1:5">
      <c r="A5971" s="18">
        <v>6969</v>
      </c>
      <c r="D5971" s="113">
        <f>IF(Table10[[#This Row],[Current Age]]&gt;19,"Men's",IF(E5971&gt;15,"U19",IF(E5971&gt;13,"U15",IF(E5971&gt;11,"U13",IF(E5971&gt;0,"U11",0)))))</f>
        <v>0</v>
      </c>
      <c r="E5971" s="113">
        <f>IFERROR(IF(Table10[[#This Row],[Year]]&gt;0,$E$1-Table10[[#This Row],[Year]],0),"")</f>
        <v>0</v>
      </c>
    </row>
    <row r="5972" spans="1:5">
      <c r="A5972" s="18">
        <v>6970</v>
      </c>
      <c r="D5972" s="113">
        <f>IF(Table10[[#This Row],[Current Age]]&gt;19,"Men's",IF(E5972&gt;15,"U19",IF(E5972&gt;13,"U15",IF(E5972&gt;11,"U13",IF(E5972&gt;0,"U11",0)))))</f>
        <v>0</v>
      </c>
      <c r="E5972" s="113">
        <f>IFERROR(IF(Table10[[#This Row],[Year]]&gt;0,$E$1-Table10[[#This Row],[Year]],0),"")</f>
        <v>0</v>
      </c>
    </row>
    <row r="5973" spans="1:5">
      <c r="A5973" s="18">
        <v>6971</v>
      </c>
      <c r="D5973" s="113">
        <f>IF(Table10[[#This Row],[Current Age]]&gt;19,"Men's",IF(E5973&gt;15,"U19",IF(E5973&gt;13,"U15",IF(E5973&gt;11,"U13",IF(E5973&gt;0,"U11",0)))))</f>
        <v>0</v>
      </c>
      <c r="E5973" s="113">
        <f>IFERROR(IF(Table10[[#This Row],[Year]]&gt;0,$E$1-Table10[[#This Row],[Year]],0),"")</f>
        <v>0</v>
      </c>
    </row>
    <row r="5974" spans="1:5">
      <c r="A5974" s="18">
        <v>6972</v>
      </c>
      <c r="D5974" s="113">
        <f>IF(Table10[[#This Row],[Current Age]]&gt;19,"Men's",IF(E5974&gt;15,"U19",IF(E5974&gt;13,"U15",IF(E5974&gt;11,"U13",IF(E5974&gt;0,"U11",0)))))</f>
        <v>0</v>
      </c>
      <c r="E5974" s="113">
        <f>IFERROR(IF(Table10[[#This Row],[Year]]&gt;0,$E$1-Table10[[#This Row],[Year]],0),"")</f>
        <v>0</v>
      </c>
    </row>
    <row r="5975" spans="1:5">
      <c r="A5975" s="18">
        <v>6973</v>
      </c>
      <c r="D5975" s="113">
        <f>IF(Table10[[#This Row],[Current Age]]&gt;19,"Men's",IF(E5975&gt;15,"U19",IF(E5975&gt;13,"U15",IF(E5975&gt;11,"U13",IF(E5975&gt;0,"U11",0)))))</f>
        <v>0</v>
      </c>
      <c r="E5975" s="113">
        <f>IFERROR(IF(Table10[[#This Row],[Year]]&gt;0,$E$1-Table10[[#This Row],[Year]],0),"")</f>
        <v>0</v>
      </c>
    </row>
    <row r="5976" spans="1:5">
      <c r="A5976" s="18">
        <v>6974</v>
      </c>
      <c r="D5976" s="113">
        <f>IF(Table10[[#This Row],[Current Age]]&gt;19,"Men's",IF(E5976&gt;15,"U19",IF(E5976&gt;13,"U15",IF(E5976&gt;11,"U13",IF(E5976&gt;0,"U11",0)))))</f>
        <v>0</v>
      </c>
      <c r="E5976" s="113">
        <f>IFERROR(IF(Table10[[#This Row],[Year]]&gt;0,$E$1-Table10[[#This Row],[Year]],0),"")</f>
        <v>0</v>
      </c>
    </row>
    <row r="5977" spans="1:5">
      <c r="A5977" s="18">
        <v>6975</v>
      </c>
      <c r="D5977" s="113">
        <f>IF(Table10[[#This Row],[Current Age]]&gt;19,"Men's",IF(E5977&gt;15,"U19",IF(E5977&gt;13,"U15",IF(E5977&gt;11,"U13",IF(E5977&gt;0,"U11",0)))))</f>
        <v>0</v>
      </c>
      <c r="E5977" s="113">
        <f>IFERROR(IF(Table10[[#This Row],[Year]]&gt;0,$E$1-Table10[[#This Row],[Year]],0),"")</f>
        <v>0</v>
      </c>
    </row>
    <row r="5978" spans="1:5">
      <c r="A5978" s="18">
        <v>6976</v>
      </c>
      <c r="D5978" s="113">
        <f>IF(Table10[[#This Row],[Current Age]]&gt;19,"Men's",IF(E5978&gt;15,"U19",IF(E5978&gt;13,"U15",IF(E5978&gt;11,"U13",IF(E5978&gt;0,"U11",0)))))</f>
        <v>0</v>
      </c>
      <c r="E5978" s="113">
        <f>IFERROR(IF(Table10[[#This Row],[Year]]&gt;0,$E$1-Table10[[#This Row],[Year]],0),"")</f>
        <v>0</v>
      </c>
    </row>
    <row r="5979" spans="1:5">
      <c r="A5979" s="18">
        <v>6977</v>
      </c>
      <c r="D5979" s="113">
        <f>IF(Table10[[#This Row],[Current Age]]&gt;19,"Men's",IF(E5979&gt;15,"U19",IF(E5979&gt;13,"U15",IF(E5979&gt;11,"U13",IF(E5979&gt;0,"U11",0)))))</f>
        <v>0</v>
      </c>
      <c r="E5979" s="113">
        <f>IFERROR(IF(Table10[[#This Row],[Year]]&gt;0,$E$1-Table10[[#This Row],[Year]],0),"")</f>
        <v>0</v>
      </c>
    </row>
    <row r="5980" spans="1:5">
      <c r="A5980" s="18">
        <v>6978</v>
      </c>
      <c r="D5980" s="113">
        <f>IF(Table10[[#This Row],[Current Age]]&gt;19,"Men's",IF(E5980&gt;15,"U19",IF(E5980&gt;13,"U15",IF(E5980&gt;11,"U13",IF(E5980&gt;0,"U11",0)))))</f>
        <v>0</v>
      </c>
      <c r="E5980" s="113">
        <f>IFERROR(IF(Table10[[#This Row],[Year]]&gt;0,$E$1-Table10[[#This Row],[Year]],0),"")</f>
        <v>0</v>
      </c>
    </row>
    <row r="5981" spans="1:5">
      <c r="A5981" s="18">
        <v>6979</v>
      </c>
      <c r="D5981" s="113">
        <f>IF(Table10[[#This Row],[Current Age]]&gt;19,"Men's",IF(E5981&gt;15,"U19",IF(E5981&gt;13,"U15",IF(E5981&gt;11,"U13",IF(E5981&gt;0,"U11",0)))))</f>
        <v>0</v>
      </c>
      <c r="E5981" s="113">
        <f>IFERROR(IF(Table10[[#This Row],[Year]]&gt;0,$E$1-Table10[[#This Row],[Year]],0),"")</f>
        <v>0</v>
      </c>
    </row>
    <row r="5982" spans="1:5">
      <c r="A5982" s="18">
        <v>6980</v>
      </c>
      <c r="D5982" s="113">
        <f>IF(Table10[[#This Row],[Current Age]]&gt;19,"Men's",IF(E5982&gt;15,"U19",IF(E5982&gt;13,"U15",IF(E5982&gt;11,"U13",IF(E5982&gt;0,"U11",0)))))</f>
        <v>0</v>
      </c>
      <c r="E5982" s="113">
        <f>IFERROR(IF(Table10[[#This Row],[Year]]&gt;0,$E$1-Table10[[#This Row],[Year]],0),"")</f>
        <v>0</v>
      </c>
    </row>
    <row r="5983" spans="1:5">
      <c r="A5983" s="18">
        <v>6981</v>
      </c>
      <c r="D5983" s="113">
        <f>IF(Table10[[#This Row],[Current Age]]&gt;19,"Men's",IF(E5983&gt;15,"U19",IF(E5983&gt;13,"U15",IF(E5983&gt;11,"U13",IF(E5983&gt;0,"U11",0)))))</f>
        <v>0</v>
      </c>
      <c r="E5983" s="113">
        <f>IFERROR(IF(Table10[[#This Row],[Year]]&gt;0,$E$1-Table10[[#This Row],[Year]],0),"")</f>
        <v>0</v>
      </c>
    </row>
    <row r="5984" spans="1:5">
      <c r="A5984" s="18">
        <v>6982</v>
      </c>
      <c r="D5984" s="113">
        <f>IF(Table10[[#This Row],[Current Age]]&gt;19,"Men's",IF(E5984&gt;15,"U19",IF(E5984&gt;13,"U15",IF(E5984&gt;11,"U13",IF(E5984&gt;0,"U11",0)))))</f>
        <v>0</v>
      </c>
      <c r="E5984" s="113">
        <f>IFERROR(IF(Table10[[#This Row],[Year]]&gt;0,$E$1-Table10[[#This Row],[Year]],0),"")</f>
        <v>0</v>
      </c>
    </row>
    <row r="5985" spans="1:5">
      <c r="A5985" s="18">
        <v>6983</v>
      </c>
      <c r="D5985" s="113">
        <f>IF(Table10[[#This Row],[Current Age]]&gt;19,"Men's",IF(E5985&gt;15,"U19",IF(E5985&gt;13,"U15",IF(E5985&gt;11,"U13",IF(E5985&gt;0,"U11",0)))))</f>
        <v>0</v>
      </c>
      <c r="E5985" s="113">
        <f>IFERROR(IF(Table10[[#This Row],[Year]]&gt;0,$E$1-Table10[[#This Row],[Year]],0),"")</f>
        <v>0</v>
      </c>
    </row>
    <row r="5986" spans="1:5">
      <c r="A5986" s="18">
        <v>6984</v>
      </c>
      <c r="D5986" s="113">
        <f>IF(Table10[[#This Row],[Current Age]]&gt;19,"Men's",IF(E5986&gt;15,"U19",IF(E5986&gt;13,"U15",IF(E5986&gt;11,"U13",IF(E5986&gt;0,"U11",0)))))</f>
        <v>0</v>
      </c>
      <c r="E5986" s="113">
        <f>IFERROR(IF(Table10[[#This Row],[Year]]&gt;0,$E$1-Table10[[#This Row],[Year]],0),"")</f>
        <v>0</v>
      </c>
    </row>
    <row r="5987" spans="1:5">
      <c r="A5987" s="18">
        <v>6985</v>
      </c>
      <c r="D5987" s="113">
        <f>IF(Table10[[#This Row],[Current Age]]&gt;19,"Men's",IF(E5987&gt;15,"U19",IF(E5987&gt;13,"U15",IF(E5987&gt;11,"U13",IF(E5987&gt;0,"U11",0)))))</f>
        <v>0</v>
      </c>
      <c r="E5987" s="113">
        <f>IFERROR(IF(Table10[[#This Row],[Year]]&gt;0,$E$1-Table10[[#This Row],[Year]],0),"")</f>
        <v>0</v>
      </c>
    </row>
    <row r="5988" spans="1:5">
      <c r="A5988" s="18">
        <v>6986</v>
      </c>
      <c r="D5988" s="113">
        <f>IF(Table10[[#This Row],[Current Age]]&gt;19,"Men's",IF(E5988&gt;15,"U19",IF(E5988&gt;13,"U15",IF(E5988&gt;11,"U13",IF(E5988&gt;0,"U11",0)))))</f>
        <v>0</v>
      </c>
      <c r="E5988" s="113">
        <f>IFERROR(IF(Table10[[#This Row],[Year]]&gt;0,$E$1-Table10[[#This Row],[Year]],0),"")</f>
        <v>0</v>
      </c>
    </row>
    <row r="5989" spans="1:5">
      <c r="A5989" s="18">
        <v>6987</v>
      </c>
      <c r="D5989" s="113">
        <f>IF(Table10[[#This Row],[Current Age]]&gt;19,"Men's",IF(E5989&gt;15,"U19",IF(E5989&gt;13,"U15",IF(E5989&gt;11,"U13",IF(E5989&gt;0,"U11",0)))))</f>
        <v>0</v>
      </c>
      <c r="E5989" s="113">
        <f>IFERROR(IF(Table10[[#This Row],[Year]]&gt;0,$E$1-Table10[[#This Row],[Year]],0),"")</f>
        <v>0</v>
      </c>
    </row>
    <row r="5990" spans="1:5">
      <c r="A5990" s="18">
        <v>6988</v>
      </c>
      <c r="D5990" s="113">
        <f>IF(Table10[[#This Row],[Current Age]]&gt;19,"Men's",IF(E5990&gt;15,"U19",IF(E5990&gt;13,"U15",IF(E5990&gt;11,"U13",IF(E5990&gt;0,"U11",0)))))</f>
        <v>0</v>
      </c>
      <c r="E5990" s="113">
        <f>IFERROR(IF(Table10[[#This Row],[Year]]&gt;0,$E$1-Table10[[#This Row],[Year]],0),"")</f>
        <v>0</v>
      </c>
    </row>
    <row r="5991" spans="1:5">
      <c r="A5991" s="18">
        <v>6989</v>
      </c>
      <c r="D5991" s="113">
        <f>IF(Table10[[#This Row],[Current Age]]&gt;19,"Men's",IF(E5991&gt;15,"U19",IF(E5991&gt;13,"U15",IF(E5991&gt;11,"U13",IF(E5991&gt;0,"U11",0)))))</f>
        <v>0</v>
      </c>
      <c r="E5991" s="113">
        <f>IFERROR(IF(Table10[[#This Row],[Year]]&gt;0,$E$1-Table10[[#This Row],[Year]],0),"")</f>
        <v>0</v>
      </c>
    </row>
    <row r="5992" spans="1:5">
      <c r="A5992" s="18">
        <v>6990</v>
      </c>
      <c r="D5992" s="113">
        <f>IF(Table10[[#This Row],[Current Age]]&gt;19,"Men's",IF(E5992&gt;15,"U19",IF(E5992&gt;13,"U15",IF(E5992&gt;11,"U13",IF(E5992&gt;0,"U11",0)))))</f>
        <v>0</v>
      </c>
      <c r="E5992" s="113">
        <f>IFERROR(IF(Table10[[#This Row],[Year]]&gt;0,$E$1-Table10[[#This Row],[Year]],0),"")</f>
        <v>0</v>
      </c>
    </row>
    <row r="5993" spans="1:5">
      <c r="A5993" s="18">
        <v>6991</v>
      </c>
      <c r="D5993" s="113">
        <f>IF(Table10[[#This Row],[Current Age]]&gt;19,"Men's",IF(E5993&gt;15,"U19",IF(E5993&gt;13,"U15",IF(E5993&gt;11,"U13",IF(E5993&gt;0,"U11",0)))))</f>
        <v>0</v>
      </c>
      <c r="E5993" s="113">
        <f>IFERROR(IF(Table10[[#This Row],[Year]]&gt;0,$E$1-Table10[[#This Row],[Year]],0),"")</f>
        <v>0</v>
      </c>
    </row>
    <row r="5994" spans="1:5">
      <c r="A5994" s="18">
        <v>6992</v>
      </c>
      <c r="D5994" s="113">
        <f>IF(Table10[[#This Row],[Current Age]]&gt;19,"Men's",IF(E5994&gt;15,"U19",IF(E5994&gt;13,"U15",IF(E5994&gt;11,"U13",IF(E5994&gt;0,"U11",0)))))</f>
        <v>0</v>
      </c>
      <c r="E5994" s="113">
        <f>IFERROR(IF(Table10[[#This Row],[Year]]&gt;0,$E$1-Table10[[#This Row],[Year]],0),"")</f>
        <v>0</v>
      </c>
    </row>
    <row r="5995" spans="1:5">
      <c r="A5995" s="18">
        <v>6993</v>
      </c>
      <c r="D5995" s="113">
        <f>IF(Table10[[#This Row],[Current Age]]&gt;19,"Men's",IF(E5995&gt;15,"U19",IF(E5995&gt;13,"U15",IF(E5995&gt;11,"U13",IF(E5995&gt;0,"U11",0)))))</f>
        <v>0</v>
      </c>
      <c r="E5995" s="113">
        <f>IFERROR(IF(Table10[[#This Row],[Year]]&gt;0,$E$1-Table10[[#This Row],[Year]],0),"")</f>
        <v>0</v>
      </c>
    </row>
    <row r="5996" spans="1:5">
      <c r="A5996" s="18">
        <v>6994</v>
      </c>
      <c r="D5996" s="113">
        <f>IF(Table10[[#This Row],[Current Age]]&gt;19,"Men's",IF(E5996&gt;15,"U19",IF(E5996&gt;13,"U15",IF(E5996&gt;11,"U13",IF(E5996&gt;0,"U11",0)))))</f>
        <v>0</v>
      </c>
      <c r="E5996" s="113">
        <f>IFERROR(IF(Table10[[#This Row],[Year]]&gt;0,$E$1-Table10[[#This Row],[Year]],0),"")</f>
        <v>0</v>
      </c>
    </row>
    <row r="5997" spans="1:5">
      <c r="A5997" s="18">
        <v>6995</v>
      </c>
      <c r="D5997" s="113">
        <f>IF(Table10[[#This Row],[Current Age]]&gt;19,"Men's",IF(E5997&gt;15,"U19",IF(E5997&gt;13,"U15",IF(E5997&gt;11,"U13",IF(E5997&gt;0,"U11",0)))))</f>
        <v>0</v>
      </c>
      <c r="E5997" s="113">
        <f>IFERROR(IF(Table10[[#This Row],[Year]]&gt;0,$E$1-Table10[[#This Row],[Year]],0),"")</f>
        <v>0</v>
      </c>
    </row>
    <row r="5998" spans="1:5">
      <c r="A5998" s="18">
        <v>6996</v>
      </c>
      <c r="D5998" s="113">
        <f>IF(Table10[[#This Row],[Current Age]]&gt;19,"Men's",IF(E5998&gt;15,"U19",IF(E5998&gt;13,"U15",IF(E5998&gt;11,"U13",IF(E5998&gt;0,"U11",0)))))</f>
        <v>0</v>
      </c>
      <c r="E5998" s="113">
        <f>IFERROR(IF(Table10[[#This Row],[Year]]&gt;0,$E$1-Table10[[#This Row],[Year]],0),"")</f>
        <v>0</v>
      </c>
    </row>
    <row r="5999" spans="1:5">
      <c r="A5999" s="18">
        <v>6997</v>
      </c>
      <c r="D5999" s="113">
        <f>IF(Table10[[#This Row],[Current Age]]&gt;19,"Men's",IF(E5999&gt;15,"U19",IF(E5999&gt;13,"U15",IF(E5999&gt;11,"U13",IF(E5999&gt;0,"U11",0)))))</f>
        <v>0</v>
      </c>
      <c r="E5999" s="113">
        <f>IFERROR(IF(Table10[[#This Row],[Year]]&gt;0,$E$1-Table10[[#This Row],[Year]],0),"")</f>
        <v>0</v>
      </c>
    </row>
    <row r="6000" spans="1:5">
      <c r="A6000" s="18">
        <v>6998</v>
      </c>
      <c r="D6000" s="113">
        <f>IF(Table10[[#This Row],[Current Age]]&gt;19,"Men's",IF(E6000&gt;15,"U19",IF(E6000&gt;13,"U15",IF(E6000&gt;11,"U13",IF(E6000&gt;0,"U11",0)))))</f>
        <v>0</v>
      </c>
      <c r="E6000" s="113">
        <f>IFERROR(IF(Table10[[#This Row],[Year]]&gt;0,$E$1-Table10[[#This Row],[Year]],0),"")</f>
        <v>0</v>
      </c>
    </row>
    <row r="6001" spans="1:8">
      <c r="A6001" s="18">
        <v>6999</v>
      </c>
      <c r="D6001" s="113">
        <f>IF(Table10[[#This Row],[Current Age]]&gt;19,"Men's",IF(E6001&gt;15,"U19",IF(E6001&gt;13,"U15",IF(E6001&gt;11,"U13",IF(E6001&gt;0,"U11",0)))))</f>
        <v>0</v>
      </c>
      <c r="E6001" s="113">
        <f>IFERROR(IF(Table10[[#This Row],[Year]]&gt;0,$E$1-Table10[[#This Row],[Year]],0),"")</f>
        <v>0</v>
      </c>
    </row>
    <row r="6002" spans="1:8">
      <c r="A6002" s="271" t="s">
        <v>3955</v>
      </c>
      <c r="B6002" s="272" t="s">
        <v>3956</v>
      </c>
      <c r="C6002" s="17" t="s">
        <v>25</v>
      </c>
      <c r="D6002" s="17" t="s">
        <v>3623</v>
      </c>
      <c r="E6002" s="113">
        <f>IFERROR(IF(Table10[[#This Row],[Year]]&gt;0,$E$1-Table10[[#This Row],[Year]],0),"")</f>
        <v>58</v>
      </c>
      <c r="F6002" s="17">
        <v>1967</v>
      </c>
      <c r="G6002" s="17">
        <v>12</v>
      </c>
      <c r="H6002" s="58">
        <v>7</v>
      </c>
    </row>
    <row r="6003" spans="1:8">
      <c r="A6003" s="271" t="s">
        <v>3957</v>
      </c>
      <c r="B6003" s="272" t="s">
        <v>3958</v>
      </c>
      <c r="C6003" s="17" t="s">
        <v>3959</v>
      </c>
      <c r="D6003" s="17">
        <v>0</v>
      </c>
      <c r="E6003" s="113">
        <f>IFERROR(IF(Table10[[#This Row],[Year]]&gt;0,$E$1-Table10[[#This Row],[Year]],0),"")</f>
        <v>0</v>
      </c>
      <c r="F6003" s="17"/>
      <c r="G6003" s="17"/>
      <c r="H6003" s="58"/>
    </row>
    <row r="6004" spans="1:8">
      <c r="A6004" s="271" t="s">
        <v>3960</v>
      </c>
      <c r="B6004" s="272" t="s">
        <v>3961</v>
      </c>
      <c r="C6004" s="17" t="s">
        <v>3959</v>
      </c>
      <c r="D6004" s="17">
        <v>0</v>
      </c>
      <c r="E6004" s="113">
        <f>IFERROR(IF(Table10[[#This Row],[Year]]&gt;0,$E$1-Table10[[#This Row],[Year]],0),"")</f>
        <v>0</v>
      </c>
      <c r="F6004" s="17"/>
      <c r="G6004" s="17"/>
      <c r="H6004" s="58"/>
    </row>
    <row r="6005" spans="1:8">
      <c r="A6005" s="271" t="s">
        <v>3962</v>
      </c>
      <c r="B6005" s="272" t="s">
        <v>3963</v>
      </c>
      <c r="C6005" s="17" t="s">
        <v>3959</v>
      </c>
      <c r="D6005" s="17">
        <v>0</v>
      </c>
      <c r="E6005" s="113">
        <f>IFERROR(IF(Table10[[#This Row],[Year]]&gt;0,$E$1-Table10[[#This Row],[Year]],0),"")</f>
        <v>0</v>
      </c>
      <c r="F6005" s="17"/>
      <c r="G6005" s="17"/>
      <c r="H6005" s="58"/>
    </row>
    <row r="6006" spans="1:8">
      <c r="A6006" s="271" t="s">
        <v>3964</v>
      </c>
      <c r="B6006" s="272" t="s">
        <v>3791</v>
      </c>
      <c r="C6006" s="17" t="s">
        <v>68</v>
      </c>
      <c r="D6006" s="17" t="s">
        <v>3623</v>
      </c>
      <c r="E6006" s="113">
        <f>IFERROR(IF(Table10[[#This Row],[Year]]&gt;0,$E$1-Table10[[#This Row],[Year]],0),"")</f>
        <v>36</v>
      </c>
      <c r="F6006" s="17">
        <v>1989</v>
      </c>
      <c r="G6006" s="17">
        <v>4</v>
      </c>
      <c r="H6006" s="58">
        <v>25</v>
      </c>
    </row>
    <row r="6007" spans="1:8">
      <c r="A6007" s="271" t="s">
        <v>3965</v>
      </c>
      <c r="B6007" s="272" t="s">
        <v>3792</v>
      </c>
      <c r="C6007" s="17" t="s">
        <v>68</v>
      </c>
      <c r="D6007" s="17" t="s">
        <v>3623</v>
      </c>
      <c r="E6007" s="113">
        <f>IFERROR(IF(Table10[[#This Row],[Year]]&gt;0,$E$1-Table10[[#This Row],[Year]],0),"")</f>
        <v>40</v>
      </c>
      <c r="F6007" s="17">
        <v>1985</v>
      </c>
      <c r="G6007" s="17">
        <v>1</v>
      </c>
      <c r="H6007" s="58">
        <v>23</v>
      </c>
    </row>
    <row r="6008" spans="1:8">
      <c r="A6008" s="271" t="s">
        <v>3966</v>
      </c>
      <c r="B6008" s="272" t="s">
        <v>3967</v>
      </c>
      <c r="C6008" s="17" t="s">
        <v>17</v>
      </c>
      <c r="D6008" s="17">
        <v>0</v>
      </c>
      <c r="E6008" s="113">
        <f>IFERROR(IF(Table10[[#This Row],[Year]]&gt;0,$E$1-Table10[[#This Row],[Year]],0),"")</f>
        <v>0</v>
      </c>
      <c r="F6008" s="17"/>
      <c r="G6008" s="17"/>
      <c r="H6008" s="58"/>
    </row>
    <row r="6009" spans="1:8">
      <c r="A6009" s="271" t="s">
        <v>3968</v>
      </c>
      <c r="B6009" s="272" t="s">
        <v>3969</v>
      </c>
      <c r="C6009" s="17" t="s">
        <v>17</v>
      </c>
      <c r="D6009" s="17" t="s">
        <v>3623</v>
      </c>
      <c r="E6009" s="113">
        <f>IFERROR(IF(Table10[[#This Row],[Year]]&gt;0,$E$1-Table10[[#This Row],[Year]],0),"")</f>
        <v>42</v>
      </c>
      <c r="F6009" s="17">
        <v>1983</v>
      </c>
      <c r="G6009" s="17">
        <v>12</v>
      </c>
      <c r="H6009" s="58">
        <v>31</v>
      </c>
    </row>
    <row r="6010" spans="1:8">
      <c r="A6010" s="271" t="s">
        <v>3970</v>
      </c>
      <c r="B6010" s="272" t="s">
        <v>3971</v>
      </c>
      <c r="C6010" s="17" t="s">
        <v>17</v>
      </c>
      <c r="D6010" s="17" t="s">
        <v>3623</v>
      </c>
      <c r="E6010" s="113">
        <f>IFERROR(IF(Table10[[#This Row],[Year]]&gt;0,$E$1-Table10[[#This Row],[Year]],0),"")</f>
        <v>42</v>
      </c>
      <c r="F6010" s="17">
        <v>1983</v>
      </c>
      <c r="G6010" s="17">
        <v>11</v>
      </c>
      <c r="H6010" s="58">
        <v>29</v>
      </c>
    </row>
    <row r="6011" spans="1:8">
      <c r="A6011" s="271" t="s">
        <v>3972</v>
      </c>
      <c r="B6011" s="272" t="s">
        <v>3973</v>
      </c>
      <c r="C6011" s="17" t="s">
        <v>29</v>
      </c>
      <c r="D6011" s="17">
        <v>0</v>
      </c>
      <c r="E6011" s="113">
        <f>IFERROR(IF(Table10[[#This Row],[Year]]&gt;0,$E$1-Table10[[#This Row],[Year]],0),"")</f>
        <v>0</v>
      </c>
      <c r="F6011" s="17"/>
      <c r="G6011" s="17"/>
      <c r="H6011" s="58"/>
    </row>
    <row r="6012" spans="1:8">
      <c r="A6012" s="271" t="s">
        <v>3974</v>
      </c>
      <c r="B6012" s="272" t="s">
        <v>3975</v>
      </c>
      <c r="C6012" s="17" t="s">
        <v>29</v>
      </c>
      <c r="D6012" s="17">
        <v>0</v>
      </c>
      <c r="E6012" s="113">
        <f>IFERROR(IF(Table10[[#This Row],[Year]]&gt;0,$E$1-Table10[[#This Row],[Year]],0),"")</f>
        <v>0</v>
      </c>
      <c r="F6012" s="17"/>
      <c r="G6012" s="17"/>
      <c r="H6012" s="58"/>
    </row>
    <row r="6013" spans="1:8">
      <c r="A6013" s="271" t="s">
        <v>3976</v>
      </c>
      <c r="B6013" s="272" t="s">
        <v>3977</v>
      </c>
      <c r="C6013" s="17" t="s">
        <v>29</v>
      </c>
      <c r="D6013" s="17">
        <v>0</v>
      </c>
      <c r="E6013" s="113">
        <f>IFERROR(IF(Table10[[#This Row],[Year]]&gt;0,$E$1-Table10[[#This Row],[Year]],0),"")</f>
        <v>0</v>
      </c>
      <c r="F6013" s="17"/>
      <c r="G6013" s="17"/>
      <c r="H6013" s="58"/>
    </row>
    <row r="6014" spans="1:8">
      <c r="A6014" s="271" t="s">
        <v>3978</v>
      </c>
      <c r="B6014" s="272" t="s">
        <v>3979</v>
      </c>
      <c r="C6014" s="17" t="s">
        <v>29</v>
      </c>
      <c r="D6014" s="17">
        <v>0</v>
      </c>
      <c r="E6014" s="113">
        <f>IFERROR(IF(Table10[[#This Row],[Year]]&gt;0,$E$1-Table10[[#This Row],[Year]],0),"")</f>
        <v>0</v>
      </c>
      <c r="F6014" s="17"/>
      <c r="G6014" s="17"/>
      <c r="H6014" s="58"/>
    </row>
    <row r="6015" spans="1:8">
      <c r="A6015" s="271" t="s">
        <v>3980</v>
      </c>
      <c r="B6015" s="272" t="s">
        <v>3981</v>
      </c>
      <c r="C6015" s="17" t="s">
        <v>29</v>
      </c>
      <c r="D6015" s="17">
        <v>0</v>
      </c>
      <c r="E6015" s="113">
        <f>IFERROR(IF(Table10[[#This Row],[Year]]&gt;0,$E$1-Table10[[#This Row],[Year]],0),"")</f>
        <v>0</v>
      </c>
      <c r="F6015" s="17"/>
      <c r="G6015" s="17"/>
      <c r="H6015" s="58"/>
    </row>
    <row r="6016" spans="1:8">
      <c r="A6016" s="271" t="s">
        <v>3982</v>
      </c>
      <c r="B6016" s="272"/>
      <c r="C6016" s="17"/>
      <c r="D6016" s="17">
        <v>0</v>
      </c>
      <c r="E6016" s="113">
        <f>IFERROR(IF(Table10[[#This Row],[Year]]&gt;0,$E$1-Table10[[#This Row],[Year]],0),"")</f>
        <v>0</v>
      </c>
      <c r="F6016" s="17"/>
      <c r="G6016" s="17"/>
      <c r="H6016" s="58"/>
    </row>
    <row r="6017" spans="1:8">
      <c r="A6017" s="271" t="s">
        <v>3983</v>
      </c>
      <c r="B6017" s="272"/>
      <c r="C6017" s="17"/>
      <c r="D6017" s="17">
        <v>0</v>
      </c>
      <c r="E6017" s="113">
        <f>IFERROR(IF(Table10[[#This Row],[Year]]&gt;0,$E$1-Table10[[#This Row],[Year]],0),"")</f>
        <v>0</v>
      </c>
      <c r="F6017" s="17"/>
      <c r="G6017" s="17"/>
      <c r="H6017" s="58"/>
    </row>
    <row r="6018" spans="1:8">
      <c r="A6018" s="273" t="s">
        <v>3984</v>
      </c>
      <c r="B6018" s="274"/>
      <c r="C6018" s="122"/>
      <c r="D6018" s="122">
        <v>0</v>
      </c>
      <c r="E6018" s="113">
        <f>IFERROR(IF(Table10[[#This Row],[Year]]&gt;0,$E$1-Table10[[#This Row],[Year]],0),"")</f>
        <v>0</v>
      </c>
      <c r="F6018" s="122"/>
      <c r="G6018" s="122"/>
      <c r="H6018" s="275"/>
    </row>
  </sheetData>
  <sheetProtection algorithmName="SHA-512" hashValue="ghomS26JwkvTyw0roiRAfmhREhgEpE/WBwg/m3z7wcHHP92UtzB67AuhwYotfq3jYeWUMr7xeyb//8XSCVB1RA==" saltValue="EgOX2ArPIYq163N8HfahwA==" spinCount="100000" sheet="1" objects="1" scenarios="1" sort="0" autoFilter="0"/>
  <protectedRanges>
    <protectedRange sqref="B2613" name="Allowsearch_2_23"/>
    <protectedRange sqref="B2614" name="Allowsearch_2_1_1"/>
    <protectedRange sqref="B2615" name="Allowsearch_2_2_1"/>
    <protectedRange sqref="B2616" name="Allowsearch_2_3_1"/>
    <protectedRange sqref="B2617" name="Allowsearch_2_4_1"/>
    <protectedRange sqref="B2618" name="Allowsearch_2_5_1"/>
    <protectedRange sqref="B2619" name="Allowsearch_2_6_1"/>
    <protectedRange sqref="B2620" name="Allowsearch_2_7_1"/>
    <protectedRange sqref="B2621" name="Allowsearch_2_8_1"/>
    <protectedRange sqref="B2622" name="Allowsearch_2_9_1"/>
    <protectedRange sqref="B2623" name="Allowsearch_2_10_1"/>
    <protectedRange sqref="B2624" name="Allowsearch_2_11_1"/>
    <protectedRange sqref="B2625" name="Allowsearch_2_12_1"/>
    <protectedRange sqref="B2626" name="Allowsearch_2_13_1"/>
    <protectedRange sqref="B2627" name="Allowsearch_2_14_1"/>
    <protectedRange sqref="B2628" name="Allowsearch_2_15_1"/>
    <protectedRange sqref="B2629" name="Allowsearch_2_16_1"/>
    <protectedRange sqref="B2630" name="Allowsearch_2_17_1"/>
    <protectedRange sqref="B2631" name="Allowsearch_2_18_1"/>
    <protectedRange sqref="B2632" name="Allowsearch_2_19_1"/>
    <protectedRange sqref="B2633" name="Allowsearch_2_20_1"/>
    <protectedRange sqref="B2634" name="Allowsearch_2_21_1"/>
    <protectedRange sqref="B2635" name="Allowsearch_2_22_1"/>
  </protectedRanges>
  <mergeCells count="2">
    <mergeCell ref="A1:C2"/>
    <mergeCell ref="F2:H2"/>
  </mergeCells>
  <conditionalFormatting sqref="B1:B3 B3776:B1048576">
    <cfRule type="duplicateValues" dxfId="32" priority="3"/>
    <cfRule type="duplicateValues" dxfId="31" priority="4"/>
  </conditionalFormatting>
  <conditionalFormatting sqref="B2154">
    <cfRule type="duplicateValues" dxfId="30" priority="1"/>
  </conditionalFormatting>
  <conditionalFormatting sqref="B3761:B3775">
    <cfRule type="duplicateValues" dxfId="29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16"/>
  <sheetViews>
    <sheetView topLeftCell="A1946" workbookViewId="0">
      <selection activeCell="B1895" sqref="B1895:D1896"/>
    </sheetView>
  </sheetViews>
  <sheetFormatPr defaultRowHeight="14.5" outlineLevelCol="1"/>
  <cols>
    <col min="1" max="1" width="9.08984375" style="18"/>
    <col min="2" max="2" width="31.453125" style="15" bestFit="1" customWidth="1"/>
    <col min="3" max="3" width="11" style="17" customWidth="1"/>
    <col min="4" max="4" width="14.08984375" style="17" customWidth="1" outlineLevel="1"/>
    <col min="5" max="5" width="17.36328125" style="17" customWidth="1" outlineLevel="1"/>
    <col min="6" max="6" width="9.54296875" style="17" customWidth="1" outlineLevel="1"/>
    <col min="7" max="7" width="11.54296875" style="17" customWidth="1" outlineLevel="1"/>
    <col min="8" max="8" width="8.90625" style="15" customWidth="1" outlineLevel="1"/>
  </cols>
  <sheetData>
    <row r="1" spans="1:9" ht="22.5" hidden="1" customHeight="1">
      <c r="A1" s="497" t="s">
        <v>3985</v>
      </c>
      <c r="B1" s="498"/>
      <c r="C1" s="499"/>
      <c r="E1" s="44">
        <v>2025</v>
      </c>
      <c r="F1" s="44">
        <f>COUNT([11]!Table10[Year])</f>
        <v>0</v>
      </c>
      <c r="G1" s="44">
        <f>COUNT([11]!Table10[Month])</f>
        <v>0</v>
      </c>
      <c r="H1" s="44">
        <f>COUNT([11]!Table10[Day])</f>
        <v>0</v>
      </c>
    </row>
    <row r="2" spans="1:9" ht="31.5" customHeight="1">
      <c r="A2" s="500"/>
      <c r="B2" s="501"/>
      <c r="C2" s="502"/>
      <c r="D2" s="183" t="str">
        <f>Tournaments!F1</f>
        <v>2026 MAY 1</v>
      </c>
      <c r="F2" s="503" t="s">
        <v>92</v>
      </c>
      <c r="G2" s="503"/>
      <c r="H2" s="503"/>
    </row>
    <row r="3" spans="1:9" s="277" customFormat="1" ht="15.5">
      <c r="A3" s="44" t="s">
        <v>10</v>
      </c>
      <c r="B3" s="276" t="s">
        <v>93</v>
      </c>
      <c r="C3" s="49" t="s">
        <v>94</v>
      </c>
      <c r="D3" s="49" t="s">
        <v>95</v>
      </c>
      <c r="E3" s="49" t="s">
        <v>96</v>
      </c>
      <c r="F3" s="49" t="s">
        <v>97</v>
      </c>
      <c r="G3" s="49" t="s">
        <v>98</v>
      </c>
      <c r="H3" s="49" t="s">
        <v>99</v>
      </c>
      <c r="I3" s="68"/>
    </row>
    <row r="4" spans="1:9">
      <c r="A4" s="218">
        <v>7001</v>
      </c>
      <c r="B4" s="278" t="s">
        <v>3986</v>
      </c>
      <c r="C4" s="218" t="s">
        <v>25</v>
      </c>
      <c r="D4" s="17">
        <f>IF(Table11[[#This Row],[Current Age]]&gt;19,"Women's",IF(E4&gt;15,"U19",IF(E4&gt;13,"U15",IF(E4&gt;11,"U13",IF(E4&gt;0,"U11",0)))))</f>
        <v>0</v>
      </c>
      <c r="E4" s="17">
        <f>IFERROR(IF(Table11[[#This Row],[Year]]&gt;0,$E$1-Table11[[#This Row],[Year]],0),"")</f>
        <v>0</v>
      </c>
      <c r="H4" s="17"/>
      <c r="I4" s="279"/>
    </row>
    <row r="5" spans="1:9">
      <c r="A5" s="188">
        <v>7002</v>
      </c>
      <c r="B5" s="280" t="s">
        <v>3987</v>
      </c>
      <c r="C5" s="188" t="s">
        <v>29</v>
      </c>
      <c r="D5" s="17">
        <f>IF(Table11[[#This Row],[Current Age]]&gt;19,"Women's",IF(E5&gt;15,"U19",IF(E5&gt;13,"U15",IF(E5&gt;11,"U13",IF(E5&gt;0,"U11",0)))))</f>
        <v>0</v>
      </c>
      <c r="E5" s="17">
        <f>IFERROR(IF(Table11[[#This Row],[Year]]&gt;0,$E$1-Table11[[#This Row],[Year]],0),"")</f>
        <v>0</v>
      </c>
      <c r="H5" s="17"/>
      <c r="I5" s="279"/>
    </row>
    <row r="6" spans="1:9">
      <c r="A6" s="218">
        <v>7003</v>
      </c>
      <c r="B6" s="278" t="s">
        <v>3988</v>
      </c>
      <c r="C6" s="218" t="s">
        <v>101</v>
      </c>
      <c r="D6" s="17" t="str">
        <f>IF(Table11[[#This Row],[Current Age]]&gt;19,"Women's",IF(E6&gt;15,"U19",IF(E6&gt;13,"U15",IF(E6&gt;11,"U13",IF(E6&gt;0,"U11",0)))))</f>
        <v>Women's</v>
      </c>
      <c r="E6" s="17">
        <f>IFERROR(IF(Table11[[#This Row],[Year]]&gt;0,$E$1-Table11[[#This Row],[Year]],0),"")</f>
        <v>25</v>
      </c>
      <c r="F6" s="17">
        <v>2000</v>
      </c>
      <c r="G6" s="17">
        <v>2</v>
      </c>
      <c r="H6" s="17">
        <v>2</v>
      </c>
      <c r="I6" s="279"/>
    </row>
    <row r="7" spans="1:9">
      <c r="A7" s="188">
        <v>7004</v>
      </c>
      <c r="B7" s="280" t="s">
        <v>3989</v>
      </c>
      <c r="C7" s="188" t="s">
        <v>112</v>
      </c>
      <c r="D7" s="17">
        <f>IF(Table11[[#This Row],[Current Age]]&gt;19,"Women's",IF(E7&gt;15,"U19",IF(E7&gt;13,"U15",IF(E7&gt;11,"U13",IF(E7&gt;0,"U11",0)))))</f>
        <v>0</v>
      </c>
      <c r="E7" s="17">
        <f>IFERROR(IF(Table11[[#This Row],[Year]]&gt;0,$E$1-Table11[[#This Row],[Year]],0),"")</f>
        <v>0</v>
      </c>
      <c r="H7" s="17"/>
      <c r="I7" s="279"/>
    </row>
    <row r="8" spans="1:9">
      <c r="A8" s="218">
        <v>7005</v>
      </c>
      <c r="B8" s="278" t="s">
        <v>3990</v>
      </c>
      <c r="C8" s="218" t="s">
        <v>25</v>
      </c>
      <c r="D8" s="17" t="str">
        <f>IF(Table11[[#This Row],[Current Age]]&gt;19,"Women's",IF(E8&gt;15,"U19",IF(E8&gt;13,"U15",IF(E8&gt;11,"U13",IF(E8&gt;0,"U11",0)))))</f>
        <v>Women's</v>
      </c>
      <c r="E8" s="17">
        <f>IFERROR(IF(Table11[[#This Row],[Year]]&gt;0,$E$1-Table11[[#This Row],[Year]],0),"")</f>
        <v>25</v>
      </c>
      <c r="F8" s="17">
        <v>2000</v>
      </c>
      <c r="G8" s="17">
        <v>10</v>
      </c>
      <c r="H8" s="17">
        <v>11</v>
      </c>
      <c r="I8" s="279"/>
    </row>
    <row r="9" spans="1:9">
      <c r="A9" s="188">
        <v>7006</v>
      </c>
      <c r="B9" s="280" t="s">
        <v>3991</v>
      </c>
      <c r="C9" s="188" t="s">
        <v>210</v>
      </c>
      <c r="D9" s="17" t="str">
        <f>IF(Table11[[#This Row],[Current Age]]&gt;19,"Women's",IF(E9&gt;15,"U19",IF(E9&gt;13,"U15",IF(E9&gt;11,"U13",IF(E9&gt;0,"U11",0)))))</f>
        <v>Women's</v>
      </c>
      <c r="E9" s="17">
        <f>IFERROR(IF(Table11[[#This Row],[Year]]&gt;0,$E$1-Table11[[#This Row],[Year]],0),"")</f>
        <v>28</v>
      </c>
      <c r="F9" s="17">
        <v>1997</v>
      </c>
      <c r="G9" s="17">
        <v>2</v>
      </c>
      <c r="H9" s="17">
        <v>12</v>
      </c>
      <c r="I9" s="279"/>
    </row>
    <row r="10" spans="1:9">
      <c r="A10" s="218">
        <v>7007</v>
      </c>
      <c r="B10" s="278" t="s">
        <v>3992</v>
      </c>
      <c r="C10" s="218" t="s">
        <v>101</v>
      </c>
      <c r="D10" s="17">
        <f>IF(Table11[[#This Row],[Current Age]]&gt;19,"Women's",IF(E10&gt;15,"U19",IF(E10&gt;13,"U15",IF(E10&gt;11,"U13",IF(E10&gt;0,"U11",0)))))</f>
        <v>0</v>
      </c>
      <c r="E10" s="17">
        <f>IFERROR(IF(Table11[[#This Row],[Year]]&gt;0,$E$1-Table11[[#This Row],[Year]],0),"")</f>
        <v>0</v>
      </c>
      <c r="H10" s="17"/>
      <c r="I10" s="279"/>
    </row>
    <row r="11" spans="1:9">
      <c r="A11" s="188">
        <v>7008</v>
      </c>
      <c r="B11" s="280" t="s">
        <v>3993</v>
      </c>
      <c r="C11" s="188" t="s">
        <v>109</v>
      </c>
      <c r="D11" s="17">
        <f>IF(Table11[[#This Row],[Current Age]]&gt;19,"Women's",IF(E11&gt;15,"U19",IF(E11&gt;13,"U15",IF(E11&gt;11,"U13",IF(E11&gt;0,"U11",0)))))</f>
        <v>0</v>
      </c>
      <c r="E11" s="17">
        <f>IFERROR(IF(Table11[[#This Row],[Year]]&gt;0,$E$1-Table11[[#This Row],[Year]],0),"")</f>
        <v>0</v>
      </c>
      <c r="H11" s="17"/>
      <c r="I11" s="279"/>
    </row>
    <row r="12" spans="1:9">
      <c r="A12" s="218">
        <v>7009</v>
      </c>
      <c r="B12" s="278" t="s">
        <v>3994</v>
      </c>
      <c r="C12" s="218" t="s">
        <v>210</v>
      </c>
      <c r="D12" s="17" t="str">
        <f>IF(Table11[[#This Row],[Current Age]]&gt;19,"Women's",IF(E12&gt;15,"U19",IF(E12&gt;13,"U15",IF(E12&gt;11,"U13",IF(E12&gt;0,"U11",0)))))</f>
        <v>Women's</v>
      </c>
      <c r="E12" s="17">
        <f>IFERROR(IF(Table11[[#This Row],[Year]]&gt;0,$E$1-Table11[[#This Row],[Year]],0),"")</f>
        <v>41</v>
      </c>
      <c r="F12" s="17">
        <v>1984</v>
      </c>
      <c r="G12" s="17">
        <v>3</v>
      </c>
      <c r="H12" s="17">
        <v>9</v>
      </c>
      <c r="I12" s="279"/>
    </row>
    <row r="13" spans="1:9">
      <c r="A13" s="188">
        <v>7010</v>
      </c>
      <c r="B13" s="280" t="s">
        <v>3995</v>
      </c>
      <c r="C13" s="188" t="s">
        <v>109</v>
      </c>
      <c r="D13" s="17">
        <f>IF(Table11[[#This Row],[Current Age]]&gt;19,"Women's",IF(E13&gt;15,"U19",IF(E13&gt;13,"U15",IF(E13&gt;11,"U13",IF(E13&gt;0,"U11",0)))))</f>
        <v>0</v>
      </c>
      <c r="E13" s="17">
        <f>IFERROR(IF(Table11[[#This Row],[Year]]&gt;0,$E$1-Table11[[#This Row],[Year]],0),"")</f>
        <v>0</v>
      </c>
      <c r="H13" s="17"/>
      <c r="I13" s="279"/>
    </row>
    <row r="14" spans="1:9">
      <c r="A14" s="218">
        <v>7011</v>
      </c>
      <c r="B14" s="278" t="s">
        <v>3996</v>
      </c>
      <c r="C14" s="218" t="s">
        <v>171</v>
      </c>
      <c r="D14" s="17">
        <f>IF(Table11[[#This Row],[Current Age]]&gt;19,"Women's",IF(E14&gt;15,"U19",IF(E14&gt;13,"U15",IF(E14&gt;11,"U13",IF(E14&gt;0,"U11",0)))))</f>
        <v>0</v>
      </c>
      <c r="E14" s="17">
        <f>IFERROR(IF(Table11[[#This Row],[Year]]&gt;0,$E$1-Table11[[#This Row],[Year]],0),"")</f>
        <v>0</v>
      </c>
      <c r="H14" s="17"/>
      <c r="I14" s="279"/>
    </row>
    <row r="15" spans="1:9">
      <c r="A15" s="188">
        <v>7012</v>
      </c>
      <c r="B15" s="280" t="s">
        <v>3997</v>
      </c>
      <c r="C15" s="188" t="s">
        <v>25</v>
      </c>
      <c r="D15" s="17" t="str">
        <f>IF(Table11[[#This Row],[Current Age]]&gt;19,"Women's",IF(E15&gt;15,"U19",IF(E15&gt;13,"U15",IF(E15&gt;11,"U13",IF(E15&gt;0,"U11",0)))))</f>
        <v>Women's</v>
      </c>
      <c r="E15" s="17">
        <f>IFERROR(IF(Table11[[#This Row],[Year]]&gt;0,$E$1-Table11[[#This Row],[Year]],0),"")</f>
        <v>24</v>
      </c>
      <c r="F15" s="17">
        <v>2001</v>
      </c>
      <c r="G15" s="17">
        <v>1</v>
      </c>
      <c r="H15" s="17">
        <v>13</v>
      </c>
      <c r="I15" s="279"/>
    </row>
    <row r="16" spans="1:9">
      <c r="A16" s="218">
        <v>7013</v>
      </c>
      <c r="B16" s="278" t="s">
        <v>3998</v>
      </c>
      <c r="C16" s="218" t="s">
        <v>101</v>
      </c>
      <c r="D16" s="17" t="str">
        <f>IF(Table11[[#This Row],[Current Age]]&gt;19,"Women's",IF(E16&gt;15,"U19",IF(E16&gt;13,"U15",IF(E16&gt;11,"U13",IF(E16&gt;0,"U11",0)))))</f>
        <v>Women's</v>
      </c>
      <c r="E16" s="17">
        <f>IFERROR(IF(Table11[[#This Row],[Year]]&gt;0,$E$1-Table11[[#This Row],[Year]],0),"")</f>
        <v>25</v>
      </c>
      <c r="F16" s="17">
        <v>2000</v>
      </c>
      <c r="G16" s="17">
        <v>4</v>
      </c>
      <c r="H16" s="17">
        <v>17</v>
      </c>
      <c r="I16" s="279"/>
    </row>
    <row r="17" spans="1:9">
      <c r="A17" s="188">
        <v>7014</v>
      </c>
      <c r="B17" s="280" t="s">
        <v>3999</v>
      </c>
      <c r="C17" s="188" t="s">
        <v>101</v>
      </c>
      <c r="D17" s="17">
        <f>IF(Table11[[#This Row],[Current Age]]&gt;19,"Women's",IF(E17&gt;15,"U19",IF(E17&gt;13,"U15",IF(E17&gt;11,"U13",IF(E17&gt;0,"U11",0)))))</f>
        <v>0</v>
      </c>
      <c r="E17" s="17">
        <f>IFERROR(IF(Table11[[#This Row],[Year]]&gt;0,$E$1-Table11[[#This Row],[Year]],0),"")</f>
        <v>0</v>
      </c>
      <c r="H17" s="17"/>
      <c r="I17" s="279"/>
    </row>
    <row r="18" spans="1:9">
      <c r="A18" s="218">
        <v>7015</v>
      </c>
      <c r="B18" s="278" t="s">
        <v>4000</v>
      </c>
      <c r="C18" s="218" t="s">
        <v>25</v>
      </c>
      <c r="D18" s="17">
        <f>IF(Table11[[#This Row],[Current Age]]&gt;19,"Women's",IF(E18&gt;15,"U19",IF(E18&gt;13,"U15",IF(E18&gt;11,"U13",IF(E18&gt;0,"U11",0)))))</f>
        <v>0</v>
      </c>
      <c r="E18" s="17">
        <f>IFERROR(IF(Table11[[#This Row],[Year]]&gt;0,$E$1-Table11[[#This Row],[Year]],0),"")</f>
        <v>0</v>
      </c>
      <c r="H18" s="17"/>
      <c r="I18" s="279"/>
    </row>
    <row r="19" spans="1:9">
      <c r="A19" s="188">
        <v>7016</v>
      </c>
      <c r="B19" s="280" t="s">
        <v>4001</v>
      </c>
      <c r="C19" s="188" t="s">
        <v>119</v>
      </c>
      <c r="D19" s="17">
        <f>IF(Table11[[#This Row],[Current Age]]&gt;19,"Women's",IF(E19&gt;15,"U19",IF(E19&gt;13,"U15",IF(E19&gt;11,"U13",IF(E19&gt;0,"U11",0)))))</f>
        <v>0</v>
      </c>
      <c r="E19" s="17">
        <f>IFERROR(IF(Table11[[#This Row],[Year]]&gt;0,$E$1-Table11[[#This Row],[Year]],0),"")</f>
        <v>0</v>
      </c>
      <c r="H19" s="17"/>
      <c r="I19" s="279"/>
    </row>
    <row r="20" spans="1:9">
      <c r="A20" s="218">
        <v>7017</v>
      </c>
      <c r="B20" s="278" t="s">
        <v>4002</v>
      </c>
      <c r="C20" s="218" t="s">
        <v>129</v>
      </c>
      <c r="D20" s="17">
        <f>IF(Table11[[#This Row],[Current Age]]&gt;19,"Women's",IF(E20&gt;15,"U19",IF(E20&gt;13,"U15",IF(E20&gt;11,"U13",IF(E20&gt;0,"U11",0)))))</f>
        <v>0</v>
      </c>
      <c r="E20" s="17">
        <f>IFERROR(IF(Table11[[#This Row],[Year]]&gt;0,$E$1-Table11[[#This Row],[Year]],0),"")</f>
        <v>0</v>
      </c>
      <c r="H20" s="17"/>
      <c r="I20" s="279"/>
    </row>
    <row r="21" spans="1:9">
      <c r="A21" s="188">
        <v>7018</v>
      </c>
      <c r="B21" s="280" t="s">
        <v>4003</v>
      </c>
      <c r="C21" s="188" t="s">
        <v>259</v>
      </c>
      <c r="D21" s="17">
        <f>IF(Table11[[#This Row],[Current Age]]&gt;19,"Women's",IF(E21&gt;15,"U19",IF(E21&gt;13,"U15",IF(E21&gt;11,"U13",IF(E21&gt;0,"U11",0)))))</f>
        <v>0</v>
      </c>
      <c r="E21" s="17">
        <f>IFERROR(IF(Table11[[#This Row],[Year]]&gt;0,$E$1-Table11[[#This Row],[Year]],0),"")</f>
        <v>0</v>
      </c>
      <c r="H21" s="17"/>
      <c r="I21" s="279"/>
    </row>
    <row r="22" spans="1:9">
      <c r="A22" s="218">
        <v>7019</v>
      </c>
      <c r="B22" s="278" t="s">
        <v>4004</v>
      </c>
      <c r="C22" s="218" t="s">
        <v>109</v>
      </c>
      <c r="D22" s="17">
        <f>IF(Table11[[#This Row],[Current Age]]&gt;19,"Women's",IF(E22&gt;15,"U19",IF(E22&gt;13,"U15",IF(E22&gt;11,"U13",IF(E22&gt;0,"U11",0)))))</f>
        <v>0</v>
      </c>
      <c r="E22" s="17">
        <f>IFERROR(IF(Table11[[#This Row],[Year]]&gt;0,$E$1-Table11[[#This Row],[Year]],0),"")</f>
        <v>0</v>
      </c>
      <c r="H22" s="17"/>
      <c r="I22" s="279"/>
    </row>
    <row r="23" spans="1:9">
      <c r="A23" s="188">
        <v>7020</v>
      </c>
      <c r="B23" s="280" t="s">
        <v>4005</v>
      </c>
      <c r="C23" s="188" t="s">
        <v>68</v>
      </c>
      <c r="D23" s="17">
        <f>IF(Table11[[#This Row],[Current Age]]&gt;19,"Women's",IF(E23&gt;15,"U19",IF(E23&gt;13,"U15",IF(E23&gt;11,"U13",IF(E23&gt;0,"U11",0)))))</f>
        <v>0</v>
      </c>
      <c r="E23" s="17">
        <f>IFERROR(IF(Table11[[#This Row],[Year]]&gt;0,$E$1-Table11[[#This Row],[Year]],0),"")</f>
        <v>0</v>
      </c>
      <c r="H23" s="17"/>
      <c r="I23" s="279"/>
    </row>
    <row r="24" spans="1:9">
      <c r="A24" s="218">
        <v>7021</v>
      </c>
      <c r="B24" s="278" t="s">
        <v>4006</v>
      </c>
      <c r="C24" s="218" t="s">
        <v>112</v>
      </c>
      <c r="D24" s="17">
        <f>IF(Table11[[#This Row],[Current Age]]&gt;19,"Women's",IF(E24&gt;15,"U19",IF(E24&gt;13,"U15",IF(E24&gt;11,"U13",IF(E24&gt;0,"U11",0)))))</f>
        <v>0</v>
      </c>
      <c r="E24" s="17">
        <f>IFERROR(IF(Table11[[#This Row],[Year]]&gt;0,$E$1-Table11[[#This Row],[Year]],0),"")</f>
        <v>0</v>
      </c>
      <c r="H24" s="17"/>
      <c r="I24" s="279"/>
    </row>
    <row r="25" spans="1:9">
      <c r="A25" s="188">
        <v>7022</v>
      </c>
      <c r="B25" s="280" t="s">
        <v>4007</v>
      </c>
      <c r="C25" s="188" t="s">
        <v>129</v>
      </c>
      <c r="D25" s="17">
        <f>IF(Table11[[#This Row],[Current Age]]&gt;19,"Women's",IF(E25&gt;15,"U19",IF(E25&gt;13,"U15",IF(E25&gt;11,"U13",IF(E25&gt;0,"U11",0)))))</f>
        <v>0</v>
      </c>
      <c r="E25" s="17">
        <f>IFERROR(IF(Table11[[#This Row],[Year]]&gt;0,$E$1-Table11[[#This Row],[Year]],0),"")</f>
        <v>0</v>
      </c>
      <c r="H25" s="17"/>
      <c r="I25" s="279"/>
    </row>
    <row r="26" spans="1:9">
      <c r="A26" s="218">
        <v>7023</v>
      </c>
      <c r="B26" s="278" t="s">
        <v>4008</v>
      </c>
      <c r="C26" s="218" t="s">
        <v>112</v>
      </c>
      <c r="D26" s="17">
        <f>IF(Table11[[#This Row],[Current Age]]&gt;19,"Women's",IF(E26&gt;15,"U19",IF(E26&gt;13,"U15",IF(E26&gt;11,"U13",IF(E26&gt;0,"U11",0)))))</f>
        <v>0</v>
      </c>
      <c r="E26" s="17">
        <f>IFERROR(IF(Table11[[#This Row],[Year]]&gt;0,$E$1-Table11[[#This Row],[Year]],0),"")</f>
        <v>0</v>
      </c>
      <c r="H26" s="17"/>
      <c r="I26" s="279"/>
    </row>
    <row r="27" spans="1:9">
      <c r="A27" s="188">
        <v>7024</v>
      </c>
      <c r="B27" s="280" t="s">
        <v>4009</v>
      </c>
      <c r="C27" s="188" t="s">
        <v>101</v>
      </c>
      <c r="D27" s="17" t="str">
        <f>IF(Table11[[#This Row],[Current Age]]&gt;19,"Women's",IF(E27&gt;15,"U19",IF(E27&gt;13,"U15",IF(E27&gt;11,"U13",IF(E27&gt;0,"U11",0)))))</f>
        <v>Women's</v>
      </c>
      <c r="E27" s="17">
        <f>IFERROR(IF(Table11[[#This Row],[Year]]&gt;0,$E$1-Table11[[#This Row],[Year]],0),"")</f>
        <v>29</v>
      </c>
      <c r="F27" s="17">
        <v>1996</v>
      </c>
      <c r="G27" s="17">
        <v>3</v>
      </c>
      <c r="H27" s="17">
        <v>22</v>
      </c>
      <c r="I27" s="279"/>
    </row>
    <row r="28" spans="1:9">
      <c r="A28" s="218">
        <v>7025</v>
      </c>
      <c r="B28" s="278" t="s">
        <v>4010</v>
      </c>
      <c r="C28" s="218" t="s">
        <v>25</v>
      </c>
      <c r="D28" s="17">
        <f>IF(Table11[[#This Row],[Current Age]]&gt;19,"Women's",IF(E28&gt;15,"U19",IF(E28&gt;13,"U15",IF(E28&gt;11,"U13",IF(E28&gt;0,"U11",0)))))</f>
        <v>0</v>
      </c>
      <c r="E28" s="17">
        <f>IFERROR(IF(Table11[[#This Row],[Year]]&gt;0,$E$1-Table11[[#This Row],[Year]],0),"")</f>
        <v>0</v>
      </c>
      <c r="H28" s="17"/>
      <c r="I28" s="279"/>
    </row>
    <row r="29" spans="1:9">
      <c r="A29" s="188">
        <v>7026</v>
      </c>
      <c r="B29" s="280" t="s">
        <v>4011</v>
      </c>
      <c r="C29" s="188" t="s">
        <v>160</v>
      </c>
      <c r="D29" s="17">
        <f>IF(Table11[[#This Row],[Current Age]]&gt;19,"Women's",IF(E29&gt;15,"U19",IF(E29&gt;13,"U15",IF(E29&gt;11,"U13",IF(E29&gt;0,"U11",0)))))</f>
        <v>0</v>
      </c>
      <c r="E29" s="17">
        <f>IFERROR(IF(Table11[[#This Row],[Year]]&gt;0,$E$1-Table11[[#This Row],[Year]],0),"")</f>
        <v>0</v>
      </c>
      <c r="H29" s="17"/>
      <c r="I29" s="279"/>
    </row>
    <row r="30" spans="1:9">
      <c r="A30" s="218">
        <v>7027</v>
      </c>
      <c r="B30" s="278" t="s">
        <v>4012</v>
      </c>
      <c r="C30" s="218" t="s">
        <v>160</v>
      </c>
      <c r="D30" s="17">
        <f>IF(Table11[[#This Row],[Current Age]]&gt;19,"Women's",IF(E30&gt;15,"U19",IF(E30&gt;13,"U15",IF(E30&gt;11,"U13",IF(E30&gt;0,"U11",0)))))</f>
        <v>0</v>
      </c>
      <c r="E30" s="17">
        <f>IFERROR(IF(Table11[[#This Row],[Year]]&gt;0,$E$1-Table11[[#This Row],[Year]],0),"")</f>
        <v>0</v>
      </c>
      <c r="H30" s="17"/>
      <c r="I30" s="279"/>
    </row>
    <row r="31" spans="1:9">
      <c r="A31" s="188">
        <v>7028</v>
      </c>
      <c r="B31" s="280" t="s">
        <v>4013</v>
      </c>
      <c r="C31" s="188" t="s">
        <v>259</v>
      </c>
      <c r="D31" s="17">
        <f>IF(Table11[[#This Row],[Current Age]]&gt;19,"Women's",IF(E31&gt;15,"U19",IF(E31&gt;13,"U15",IF(E31&gt;11,"U13",IF(E31&gt;0,"U11",0)))))</f>
        <v>0</v>
      </c>
      <c r="E31" s="17">
        <f>IFERROR(IF(Table11[[#This Row],[Year]]&gt;0,$E$1-Table11[[#This Row],[Year]],0),"")</f>
        <v>0</v>
      </c>
      <c r="H31" s="17"/>
      <c r="I31" s="279"/>
    </row>
    <row r="32" spans="1:9">
      <c r="A32" s="218">
        <v>7029</v>
      </c>
      <c r="B32" s="278" t="s">
        <v>4014</v>
      </c>
      <c r="C32" s="218" t="s">
        <v>259</v>
      </c>
      <c r="D32" s="17">
        <f>IF(Table11[[#This Row],[Current Age]]&gt;19,"Women's",IF(E32&gt;15,"U19",IF(E32&gt;13,"U15",IF(E32&gt;11,"U13",IF(E32&gt;0,"U11",0)))))</f>
        <v>0</v>
      </c>
      <c r="E32" s="17">
        <f>IFERROR(IF(Table11[[#This Row],[Year]]&gt;0,$E$1-Table11[[#This Row],[Year]],0),"")</f>
        <v>0</v>
      </c>
      <c r="H32" s="17"/>
      <c r="I32" s="279"/>
    </row>
    <row r="33" spans="1:9">
      <c r="A33" s="188">
        <v>7030</v>
      </c>
      <c r="B33" s="280" t="s">
        <v>4015</v>
      </c>
      <c r="C33" s="188" t="s">
        <v>210</v>
      </c>
      <c r="D33" s="17" t="str">
        <f>IF(Table11[[#This Row],[Current Age]]&gt;19,"Women's",IF(E33&gt;15,"U19",IF(E33&gt;13,"U15",IF(E33&gt;11,"U13",IF(E33&gt;0,"U11",0)))))</f>
        <v>Women's</v>
      </c>
      <c r="E33" s="17">
        <f>IFERROR(IF(Table11[[#This Row],[Year]]&gt;0,$E$1-Table11[[#This Row],[Year]],0),"")</f>
        <v>22</v>
      </c>
      <c r="F33" s="17">
        <v>2003</v>
      </c>
      <c r="G33" s="17">
        <v>8</v>
      </c>
      <c r="H33" s="17">
        <v>24</v>
      </c>
      <c r="I33" s="279"/>
    </row>
    <row r="34" spans="1:9">
      <c r="A34" s="218">
        <v>7031</v>
      </c>
      <c r="B34" s="278" t="s">
        <v>4016</v>
      </c>
      <c r="C34" s="218"/>
      <c r="D34" s="17">
        <f>IF(Table11[[#This Row],[Current Age]]&gt;19,"Women's",IF(E34&gt;15,"U19",IF(E34&gt;13,"U15",IF(E34&gt;11,"U13",IF(E34&gt;0,"U11",0)))))</f>
        <v>0</v>
      </c>
      <c r="E34" s="17">
        <f>IFERROR(IF(Table11[[#This Row],[Year]]&gt;0,$E$1-Table11[[#This Row],[Year]],0),"")</f>
        <v>0</v>
      </c>
      <c r="H34" s="17"/>
      <c r="I34" s="279"/>
    </row>
    <row r="35" spans="1:9">
      <c r="A35" s="188">
        <v>7032</v>
      </c>
      <c r="B35" s="280" t="s">
        <v>4017</v>
      </c>
      <c r="C35" s="188" t="s">
        <v>171</v>
      </c>
      <c r="D35" s="17" t="str">
        <f>IF(Table11[[#This Row],[Current Age]]&gt;19,"Women's",IF(E35&gt;15,"U19",IF(E35&gt;13,"U15",IF(E35&gt;11,"U13",IF(E35&gt;0,"U11",0)))))</f>
        <v>Women's</v>
      </c>
      <c r="E35" s="17">
        <f>IFERROR(IF(Table11[[#This Row],[Year]]&gt;0,$E$1-Table11[[#This Row],[Year]],0),"")</f>
        <v>29</v>
      </c>
      <c r="F35" s="17">
        <v>1996</v>
      </c>
      <c r="G35" s="17">
        <v>3</v>
      </c>
      <c r="H35" s="17">
        <v>30</v>
      </c>
      <c r="I35" s="279"/>
    </row>
    <row r="36" spans="1:9">
      <c r="A36" s="218">
        <v>7033</v>
      </c>
      <c r="B36" s="278" t="s">
        <v>4018</v>
      </c>
      <c r="C36" s="218" t="s">
        <v>160</v>
      </c>
      <c r="D36" s="17" t="str">
        <f>IF(Table11[[#This Row],[Current Age]]&gt;19,"Women's",IF(E36&gt;15,"U19",IF(E36&gt;13,"U15",IF(E36&gt;11,"U13",IF(E36&gt;0,"U11",0)))))</f>
        <v>Women's</v>
      </c>
      <c r="E36" s="17">
        <f>IFERROR(IF(Table11[[#This Row],[Year]]&gt;0,$E$1-Table11[[#This Row],[Year]],0),"")</f>
        <v>28</v>
      </c>
      <c r="F36" s="17">
        <v>1997</v>
      </c>
      <c r="G36" s="17">
        <v>10</v>
      </c>
      <c r="H36" s="17">
        <v>20</v>
      </c>
      <c r="I36" s="279"/>
    </row>
    <row r="37" spans="1:9">
      <c r="A37" s="188">
        <v>7034</v>
      </c>
      <c r="B37" s="280" t="s">
        <v>4019</v>
      </c>
      <c r="C37" s="188" t="s">
        <v>68</v>
      </c>
      <c r="D37" s="17" t="str">
        <f>IF(Table11[[#This Row],[Current Age]]&gt;19,"Women's",IF(E37&gt;15,"U19",IF(E37&gt;13,"U15",IF(E37&gt;11,"U13",IF(E37&gt;0,"U11",0)))))</f>
        <v>Women's</v>
      </c>
      <c r="E37" s="17">
        <f>IFERROR(IF(Table11[[#This Row],[Year]]&gt;0,$E$1-Table11[[#This Row],[Year]],0),"")</f>
        <v>25</v>
      </c>
      <c r="F37" s="17">
        <v>2000</v>
      </c>
      <c r="G37" s="17">
        <v>1</v>
      </c>
      <c r="H37" s="17">
        <v>29</v>
      </c>
      <c r="I37" s="279"/>
    </row>
    <row r="38" spans="1:9">
      <c r="A38" s="218">
        <v>7035</v>
      </c>
      <c r="B38" s="278" t="s">
        <v>4020</v>
      </c>
      <c r="C38" s="218" t="s">
        <v>210</v>
      </c>
      <c r="D38" s="17">
        <f>IF(Table11[[#This Row],[Current Age]]&gt;19,"Women's",IF(E38&gt;15,"U19",IF(E38&gt;13,"U15",IF(E38&gt;11,"U13",IF(E38&gt;0,"U11",0)))))</f>
        <v>0</v>
      </c>
      <c r="E38" s="17">
        <f>IFERROR(IF(Table11[[#This Row],[Year]]&gt;0,$E$1-Table11[[#This Row],[Year]],0),"")</f>
        <v>0</v>
      </c>
      <c r="H38" s="17"/>
      <c r="I38" s="279"/>
    </row>
    <row r="39" spans="1:9">
      <c r="A39" s="188">
        <v>7036</v>
      </c>
      <c r="B39" s="280" t="s">
        <v>4021</v>
      </c>
      <c r="C39" s="188" t="s">
        <v>4022</v>
      </c>
      <c r="D39" s="17">
        <f>IF(Table11[[#This Row],[Current Age]]&gt;19,"Women's",IF(E39&gt;15,"U19",IF(E39&gt;13,"U15",IF(E39&gt;11,"U13",IF(E39&gt;0,"U11",0)))))</f>
        <v>0</v>
      </c>
      <c r="E39" s="17">
        <f>IFERROR(IF(Table11[[#This Row],[Year]]&gt;0,$E$1-Table11[[#This Row],[Year]],0),"")</f>
        <v>0</v>
      </c>
      <c r="H39" s="17"/>
      <c r="I39" s="279"/>
    </row>
    <row r="40" spans="1:9">
      <c r="A40" s="218">
        <v>7037</v>
      </c>
      <c r="B40" s="278" t="s">
        <v>4023</v>
      </c>
      <c r="C40" s="218" t="s">
        <v>129</v>
      </c>
      <c r="D40" s="17">
        <f>IF(Table11[[#This Row],[Current Age]]&gt;19,"Women's",IF(E40&gt;15,"U19",IF(E40&gt;13,"U15",IF(E40&gt;11,"U13",IF(E40&gt;0,"U11",0)))))</f>
        <v>0</v>
      </c>
      <c r="E40" s="17">
        <f>IFERROR(IF(Table11[[#This Row],[Year]]&gt;0,$E$1-Table11[[#This Row],[Year]],0),"")</f>
        <v>0</v>
      </c>
      <c r="H40" s="17"/>
      <c r="I40" s="279"/>
    </row>
    <row r="41" spans="1:9">
      <c r="A41" s="188">
        <v>7038</v>
      </c>
      <c r="B41" s="280" t="s">
        <v>4024</v>
      </c>
      <c r="C41" s="188" t="s">
        <v>25</v>
      </c>
      <c r="D41" s="17">
        <f>IF(Table11[[#This Row],[Current Age]]&gt;19,"Women's",IF(E41&gt;15,"U19",IF(E41&gt;13,"U15",IF(E41&gt;11,"U13",IF(E41&gt;0,"U11",0)))))</f>
        <v>0</v>
      </c>
      <c r="E41" s="17">
        <f>IFERROR(IF(Table11[[#This Row],[Year]]&gt;0,$E$1-Table11[[#This Row],[Year]],0),"")</f>
        <v>0</v>
      </c>
      <c r="H41" s="17"/>
      <c r="I41" s="279"/>
    </row>
    <row r="42" spans="1:9">
      <c r="A42" s="218">
        <v>7039</v>
      </c>
      <c r="B42" s="278" t="s">
        <v>4025</v>
      </c>
      <c r="C42" s="218" t="s">
        <v>25</v>
      </c>
      <c r="D42" s="17">
        <f>IF(Table11[[#This Row],[Current Age]]&gt;19,"Women's",IF(E42&gt;15,"U19",IF(E42&gt;13,"U15",IF(E42&gt;11,"U13",IF(E42&gt;0,"U11",0)))))</f>
        <v>0</v>
      </c>
      <c r="E42" s="17">
        <f>IFERROR(IF(Table11[[#This Row],[Year]]&gt;0,$E$1-Table11[[#This Row],[Year]],0),"")</f>
        <v>0</v>
      </c>
      <c r="H42" s="17"/>
      <c r="I42" s="279"/>
    </row>
    <row r="43" spans="1:9">
      <c r="A43" s="188">
        <v>7040</v>
      </c>
      <c r="B43" s="280" t="s">
        <v>4026</v>
      </c>
      <c r="C43" s="188" t="s">
        <v>25</v>
      </c>
      <c r="D43" s="17">
        <f>IF(Table11[[#This Row],[Current Age]]&gt;19,"Women's",IF(E43&gt;15,"U19",IF(E43&gt;13,"U15",IF(E43&gt;11,"U13",IF(E43&gt;0,"U11",0)))))</f>
        <v>0</v>
      </c>
      <c r="E43" s="17">
        <f>IFERROR(IF(Table11[[#This Row],[Year]]&gt;0,$E$1-Table11[[#This Row],[Year]],0),"")</f>
        <v>0</v>
      </c>
      <c r="H43" s="17"/>
      <c r="I43" s="279"/>
    </row>
    <row r="44" spans="1:9">
      <c r="A44" s="218">
        <v>7041</v>
      </c>
      <c r="B44" s="278" t="s">
        <v>4027</v>
      </c>
      <c r="C44" s="218" t="s">
        <v>101</v>
      </c>
      <c r="D44" s="17">
        <f>IF(Table11[[#This Row],[Current Age]]&gt;19,"Women's",IF(E44&gt;15,"U19",IF(E44&gt;13,"U15",IF(E44&gt;11,"U13",IF(E44&gt;0,"U11",0)))))</f>
        <v>0</v>
      </c>
      <c r="E44" s="17">
        <f>IFERROR(IF(Table11[[#This Row],[Year]]&gt;0,$E$1-Table11[[#This Row],[Year]],0),"")</f>
        <v>0</v>
      </c>
      <c r="H44" s="17"/>
      <c r="I44" s="279"/>
    </row>
    <row r="45" spans="1:9">
      <c r="A45" s="188">
        <v>7042</v>
      </c>
      <c r="B45" s="280" t="s">
        <v>4028</v>
      </c>
      <c r="C45" s="188" t="s">
        <v>4022</v>
      </c>
      <c r="D45" s="17">
        <f>IF(Table11[[#This Row],[Current Age]]&gt;19,"Women's",IF(E45&gt;15,"U19",IF(E45&gt;13,"U15",IF(E45&gt;11,"U13",IF(E45&gt;0,"U11",0)))))</f>
        <v>0</v>
      </c>
      <c r="E45" s="17">
        <f>IFERROR(IF(Table11[[#This Row],[Year]]&gt;0,$E$1-Table11[[#This Row],[Year]],0),"")</f>
        <v>0</v>
      </c>
      <c r="H45" s="17"/>
      <c r="I45" s="279"/>
    </row>
    <row r="46" spans="1:9">
      <c r="A46" s="218">
        <v>7043</v>
      </c>
      <c r="B46" s="278" t="s">
        <v>4029</v>
      </c>
      <c r="C46" s="218" t="s">
        <v>4022</v>
      </c>
      <c r="D46" s="17" t="str">
        <f>IF(Table11[[#This Row],[Current Age]]&gt;19,"Women's",IF(E46&gt;15,"U19",IF(E46&gt;13,"U15",IF(E46&gt;11,"U13",IF(E46&gt;0,"U11",0)))))</f>
        <v>U13</v>
      </c>
      <c r="E46" s="17">
        <f>IFERROR(IF(Table11[[#This Row],[Year]]&gt;0,$E$1-Table11[[#This Row],[Year]],0),"")</f>
        <v>12</v>
      </c>
      <c r="F46" s="17">
        <v>2013</v>
      </c>
      <c r="G46" s="17">
        <v>2</v>
      </c>
      <c r="H46" s="17">
        <v>27</v>
      </c>
      <c r="I46" s="279"/>
    </row>
    <row r="47" spans="1:9">
      <c r="A47" s="188">
        <v>7044</v>
      </c>
      <c r="B47" s="280" t="s">
        <v>4030</v>
      </c>
      <c r="C47" s="188" t="s">
        <v>25</v>
      </c>
      <c r="D47" s="17">
        <f>IF(Table11[[#This Row],[Current Age]]&gt;19,"Women's",IF(E47&gt;15,"U19",IF(E47&gt;13,"U15",IF(E47&gt;11,"U13",IF(E47&gt;0,"U11",0)))))</f>
        <v>0</v>
      </c>
      <c r="E47" s="17">
        <f>IFERROR(IF(Table11[[#This Row],[Year]]&gt;0,$E$1-Table11[[#This Row],[Year]],0),"")</f>
        <v>0</v>
      </c>
      <c r="H47" s="17"/>
      <c r="I47" s="279"/>
    </row>
    <row r="48" spans="1:9">
      <c r="A48" s="218">
        <v>7045</v>
      </c>
      <c r="B48" s="278" t="s">
        <v>4031</v>
      </c>
      <c r="C48" s="218" t="s">
        <v>171</v>
      </c>
      <c r="D48" s="17">
        <f>IF(Table11[[#This Row],[Current Age]]&gt;19,"Women's",IF(E48&gt;15,"U19",IF(E48&gt;13,"U15",IF(E48&gt;11,"U13",IF(E48&gt;0,"U11",0)))))</f>
        <v>0</v>
      </c>
      <c r="E48" s="17">
        <f>IFERROR(IF(Table11[[#This Row],[Year]]&gt;0,$E$1-Table11[[#This Row],[Year]],0),"")</f>
        <v>0</v>
      </c>
      <c r="H48" s="17"/>
      <c r="I48" s="279"/>
    </row>
    <row r="49" spans="1:9">
      <c r="A49" s="188">
        <v>7046</v>
      </c>
      <c r="B49" s="280" t="s">
        <v>4032</v>
      </c>
      <c r="C49" s="188" t="s">
        <v>109</v>
      </c>
      <c r="D49" s="17">
        <f>IF(Table11[[#This Row],[Current Age]]&gt;19,"Women's",IF(E49&gt;15,"U19",IF(E49&gt;13,"U15",IF(E49&gt;11,"U13",IF(E49&gt;0,"U11",0)))))</f>
        <v>0</v>
      </c>
      <c r="E49" s="17">
        <f>IFERROR(IF(Table11[[#This Row],[Year]]&gt;0,$E$1-Table11[[#This Row],[Year]],0),"")</f>
        <v>0</v>
      </c>
      <c r="H49" s="17"/>
      <c r="I49" s="279"/>
    </row>
    <row r="50" spans="1:9">
      <c r="A50" s="218">
        <v>7047</v>
      </c>
      <c r="B50" s="278" t="s">
        <v>4033</v>
      </c>
      <c r="C50" s="218" t="s">
        <v>68</v>
      </c>
      <c r="D50" s="17">
        <f>IF(Table11[[#This Row],[Current Age]]&gt;19,"Women's",IF(E50&gt;15,"U19",IF(E50&gt;13,"U15",IF(E50&gt;11,"U13",IF(E50&gt;0,"U11",0)))))</f>
        <v>0</v>
      </c>
      <c r="E50" s="17">
        <f>IFERROR(IF(Table11[[#This Row],[Year]]&gt;0,$E$1-Table11[[#This Row],[Year]],0),"")</f>
        <v>0</v>
      </c>
      <c r="H50" s="17"/>
      <c r="I50" s="279"/>
    </row>
    <row r="51" spans="1:9">
      <c r="A51" s="188">
        <v>7048</v>
      </c>
      <c r="B51" s="280" t="s">
        <v>4034</v>
      </c>
      <c r="C51" s="188" t="s">
        <v>109</v>
      </c>
      <c r="D51" s="17">
        <f>IF(Table11[[#This Row],[Current Age]]&gt;19,"Women's",IF(E51&gt;15,"U19",IF(E51&gt;13,"U15",IF(E51&gt;11,"U13",IF(E51&gt;0,"U11",0)))))</f>
        <v>0</v>
      </c>
      <c r="E51" s="17">
        <f>IFERROR(IF(Table11[[#This Row],[Year]]&gt;0,$E$1-Table11[[#This Row],[Year]],0),"")</f>
        <v>0</v>
      </c>
      <c r="H51" s="17"/>
      <c r="I51" s="279"/>
    </row>
    <row r="52" spans="1:9">
      <c r="A52" s="218">
        <v>7049</v>
      </c>
      <c r="B52" s="278" t="s">
        <v>4035</v>
      </c>
      <c r="C52" s="218" t="s">
        <v>112</v>
      </c>
      <c r="D52" s="17">
        <f>IF(Table11[[#This Row],[Current Age]]&gt;19,"Women's",IF(E52&gt;15,"U19",IF(E52&gt;13,"U15",IF(E52&gt;11,"U13",IF(E52&gt;0,"U11",0)))))</f>
        <v>0</v>
      </c>
      <c r="E52" s="17">
        <f>IFERROR(IF(Table11[[#This Row],[Year]]&gt;0,$E$1-Table11[[#This Row],[Year]],0),"")</f>
        <v>0</v>
      </c>
      <c r="H52" s="17"/>
      <c r="I52" s="279"/>
    </row>
    <row r="53" spans="1:9">
      <c r="A53" s="188">
        <v>7050</v>
      </c>
      <c r="B53" s="280" t="s">
        <v>4036</v>
      </c>
      <c r="C53" s="188" t="s">
        <v>101</v>
      </c>
      <c r="D53" s="17" t="str">
        <f>IF(Table11[[#This Row],[Current Age]]&gt;19,"Women's",IF(E53&gt;15,"U19",IF(E53&gt;13,"U15",IF(E53&gt;11,"U13",IF(E53&gt;0,"U11",0)))))</f>
        <v>Women's</v>
      </c>
      <c r="E53" s="17">
        <f>IFERROR(IF(Table11[[#This Row],[Year]]&gt;0,$E$1-Table11[[#This Row],[Year]],0),"")</f>
        <v>29</v>
      </c>
      <c r="F53" s="17">
        <v>1996</v>
      </c>
      <c r="G53" s="17">
        <v>7</v>
      </c>
      <c r="H53" s="17">
        <v>28</v>
      </c>
      <c r="I53" s="279"/>
    </row>
    <row r="54" spans="1:9">
      <c r="A54" s="218">
        <v>7051</v>
      </c>
      <c r="B54" s="278" t="s">
        <v>4037</v>
      </c>
      <c r="C54" s="218" t="s">
        <v>109</v>
      </c>
      <c r="D54" s="17">
        <f>IF(Table11[[#This Row],[Current Age]]&gt;19,"Women's",IF(E54&gt;15,"U19",IF(E54&gt;13,"U15",IF(E54&gt;11,"U13",IF(E54&gt;0,"U11",0)))))</f>
        <v>0</v>
      </c>
      <c r="E54" s="17">
        <f>IFERROR(IF(Table11[[#This Row],[Year]]&gt;0,$E$1-Table11[[#This Row],[Year]],0),"")</f>
        <v>0</v>
      </c>
      <c r="H54" s="17"/>
      <c r="I54" s="279"/>
    </row>
    <row r="55" spans="1:9">
      <c r="A55" s="188">
        <v>7052</v>
      </c>
      <c r="B55" s="280" t="s">
        <v>4038</v>
      </c>
      <c r="C55" s="188" t="s">
        <v>259</v>
      </c>
      <c r="D55" s="17">
        <f>IF(Table11[[#This Row],[Current Age]]&gt;19,"Women's",IF(E55&gt;15,"U19",IF(E55&gt;13,"U15",IF(E55&gt;11,"U13",IF(E55&gt;0,"U11",0)))))</f>
        <v>0</v>
      </c>
      <c r="E55" s="17">
        <f>IFERROR(IF(Table11[[#This Row],[Year]]&gt;0,$E$1-Table11[[#This Row],[Year]],0),"")</f>
        <v>0</v>
      </c>
      <c r="H55" s="17"/>
      <c r="I55" s="279"/>
    </row>
    <row r="56" spans="1:9">
      <c r="A56" s="218">
        <v>7053</v>
      </c>
      <c r="B56" s="278" t="s">
        <v>4039</v>
      </c>
      <c r="C56" s="218" t="s">
        <v>101</v>
      </c>
      <c r="D56" s="17" t="str">
        <f>IF(Table11[[#This Row],[Current Age]]&gt;19,"Women's",IF(E56&gt;15,"U19",IF(E56&gt;13,"U15",IF(E56&gt;11,"U13",IF(E56&gt;0,"U11",0)))))</f>
        <v>Women's</v>
      </c>
      <c r="E56" s="17">
        <f>IFERROR(IF(Table11[[#This Row],[Year]]&gt;0,$E$1-Table11[[#This Row],[Year]],0),"")</f>
        <v>20</v>
      </c>
      <c r="F56" s="17">
        <v>2005</v>
      </c>
      <c r="G56" s="17">
        <v>12</v>
      </c>
      <c r="H56" s="17">
        <v>19</v>
      </c>
      <c r="I56" s="279"/>
    </row>
    <row r="57" spans="1:9">
      <c r="A57" s="188">
        <v>7054</v>
      </c>
      <c r="B57" s="280" t="s">
        <v>4040</v>
      </c>
      <c r="C57" s="188" t="s">
        <v>25</v>
      </c>
      <c r="D57" s="17" t="str">
        <f>IF(Table11[[#This Row],[Current Age]]&gt;19,"Women's",IF(E57&gt;15,"U19",IF(E57&gt;13,"U15",IF(E57&gt;11,"U13",IF(E57&gt;0,"U11",0)))))</f>
        <v>Women's</v>
      </c>
      <c r="E57" s="17">
        <f>IFERROR(IF(Table11[[#This Row],[Year]]&gt;0,$E$1-Table11[[#This Row],[Year]],0),"")</f>
        <v>24</v>
      </c>
      <c r="F57" s="17">
        <v>2001</v>
      </c>
      <c r="G57" s="17">
        <v>11</v>
      </c>
      <c r="H57" s="17">
        <v>11</v>
      </c>
      <c r="I57" s="279"/>
    </row>
    <row r="58" spans="1:9">
      <c r="A58" s="218">
        <v>7055</v>
      </c>
      <c r="B58" s="278" t="s">
        <v>4041</v>
      </c>
      <c r="C58" s="218" t="s">
        <v>109</v>
      </c>
      <c r="D58" s="17">
        <f>IF(Table11[[#This Row],[Current Age]]&gt;19,"Women's",IF(E58&gt;15,"U19",IF(E58&gt;13,"U15",IF(E58&gt;11,"U13",IF(E58&gt;0,"U11",0)))))</f>
        <v>0</v>
      </c>
      <c r="E58" s="17">
        <f>IFERROR(IF(Table11[[#This Row],[Year]]&gt;0,$E$1-Table11[[#This Row],[Year]],0),"")</f>
        <v>0</v>
      </c>
      <c r="H58" s="17"/>
      <c r="I58" s="279"/>
    </row>
    <row r="59" spans="1:9">
      <c r="A59" s="188">
        <v>7056</v>
      </c>
      <c r="B59" s="280" t="s">
        <v>4042</v>
      </c>
      <c r="C59" s="188" t="s">
        <v>210</v>
      </c>
      <c r="D59" s="17" t="str">
        <f>IF(Table11[[#This Row],[Current Age]]&gt;19,"Women's",IF(E59&gt;15,"U19",IF(E59&gt;13,"U15",IF(E59&gt;11,"U13",IF(E59&gt;0,"U11",0)))))</f>
        <v>Women's</v>
      </c>
      <c r="E59" s="17">
        <f>IFERROR(IF(Table11[[#This Row],[Year]]&gt;0,$E$1-Table11[[#This Row],[Year]],0),"")</f>
        <v>30</v>
      </c>
      <c r="F59" s="17">
        <v>1995</v>
      </c>
      <c r="G59" s="17">
        <v>6</v>
      </c>
      <c r="H59" s="17">
        <v>10</v>
      </c>
      <c r="I59" s="279"/>
    </row>
    <row r="60" spans="1:9">
      <c r="A60" s="218">
        <v>7057</v>
      </c>
      <c r="B60" s="278" t="s">
        <v>4043</v>
      </c>
      <c r="C60" s="218" t="s">
        <v>17</v>
      </c>
      <c r="D60" s="17" t="str">
        <f>IF(Table11[[#This Row],[Current Age]]&gt;19,"Women's",IF(E60&gt;15,"U19",IF(E60&gt;13,"U15",IF(E60&gt;11,"U13",IF(E60&gt;0,"U11",0)))))</f>
        <v>Women's</v>
      </c>
      <c r="E60" s="17">
        <f>IFERROR(IF(Table11[[#This Row],[Year]]&gt;0,$E$1-Table11[[#This Row],[Year]],0),"")</f>
        <v>25</v>
      </c>
      <c r="F60" s="17">
        <v>2000</v>
      </c>
      <c r="G60" s="17">
        <v>1</v>
      </c>
      <c r="H60" s="17">
        <v>1</v>
      </c>
      <c r="I60" s="279"/>
    </row>
    <row r="61" spans="1:9">
      <c r="A61" s="188">
        <v>7058</v>
      </c>
      <c r="B61" s="280" t="s">
        <v>4044</v>
      </c>
      <c r="C61" s="188" t="s">
        <v>4022</v>
      </c>
      <c r="D61" s="17" t="str">
        <f>IF(Table11[[#This Row],[Current Age]]&gt;19,"Women's",IF(E61&gt;15,"U19",IF(E61&gt;13,"U15",IF(E61&gt;11,"U13",IF(E61&gt;0,"U11",0)))))</f>
        <v>Women's</v>
      </c>
      <c r="E61" s="17">
        <f>IFERROR(IF(Table11[[#This Row],[Year]]&gt;0,$E$1-Table11[[#This Row],[Year]],0),"")</f>
        <v>24</v>
      </c>
      <c r="F61" s="17">
        <v>2001</v>
      </c>
      <c r="G61" s="17">
        <v>11</v>
      </c>
      <c r="H61" s="17">
        <v>28</v>
      </c>
      <c r="I61" s="279"/>
    </row>
    <row r="62" spans="1:9">
      <c r="A62" s="218">
        <v>7059</v>
      </c>
      <c r="B62" s="278" t="s">
        <v>4045</v>
      </c>
      <c r="C62" s="218" t="s">
        <v>68</v>
      </c>
      <c r="D62" s="17">
        <f>IF(Table11[[#This Row],[Current Age]]&gt;19,"Women's",IF(E62&gt;15,"U19",IF(E62&gt;13,"U15",IF(E62&gt;11,"U13",IF(E62&gt;0,"U11",0)))))</f>
        <v>0</v>
      </c>
      <c r="E62" s="17">
        <f>IFERROR(IF(Table11[[#This Row],[Year]]&gt;0,$E$1-Table11[[#This Row],[Year]],0),"")</f>
        <v>0</v>
      </c>
      <c r="H62" s="17"/>
      <c r="I62" s="279"/>
    </row>
    <row r="63" spans="1:9">
      <c r="A63" s="188">
        <v>7060</v>
      </c>
      <c r="B63" s="280" t="s">
        <v>4046</v>
      </c>
      <c r="C63" s="188" t="s">
        <v>17</v>
      </c>
      <c r="D63" s="17" t="str">
        <f>IF(Table11[[#This Row],[Current Age]]&gt;19,"Women's",IF(E63&gt;15,"U19",IF(E63&gt;13,"U15",IF(E63&gt;11,"U13",IF(E63&gt;0,"U11",0)))))</f>
        <v>Women's</v>
      </c>
      <c r="E63" s="17">
        <f>IFERROR(IF(Table11[[#This Row],[Year]]&gt;0,$E$1-Table11[[#This Row],[Year]],0),"")</f>
        <v>24</v>
      </c>
      <c r="F63" s="17">
        <v>2001</v>
      </c>
      <c r="G63" s="17">
        <v>9</v>
      </c>
      <c r="H63" s="17">
        <v>19</v>
      </c>
      <c r="I63" s="279"/>
    </row>
    <row r="64" spans="1:9">
      <c r="A64" s="218">
        <v>7061</v>
      </c>
      <c r="B64" s="278" t="s">
        <v>4047</v>
      </c>
      <c r="C64" s="218" t="s">
        <v>1809</v>
      </c>
      <c r="D64" s="17">
        <f>IF(Table11[[#This Row],[Current Age]]&gt;19,"Women's",IF(E64&gt;15,"U19",IF(E64&gt;13,"U15",IF(E64&gt;11,"U13",IF(E64&gt;0,"U11",0)))))</f>
        <v>0</v>
      </c>
      <c r="E64" s="17">
        <f>IFERROR(IF(Table11[[#This Row],[Year]]&gt;0,$E$1-Table11[[#This Row],[Year]],0),"")</f>
        <v>0</v>
      </c>
      <c r="H64" s="17"/>
      <c r="I64" s="279"/>
    </row>
    <row r="65" spans="1:9">
      <c r="A65" s="188">
        <v>7062</v>
      </c>
      <c r="B65" s="280" t="s">
        <v>4048</v>
      </c>
      <c r="C65" s="188" t="s">
        <v>171</v>
      </c>
      <c r="D65" s="17">
        <f>IF(Table11[[#This Row],[Current Age]]&gt;19,"Women's",IF(E65&gt;15,"U19",IF(E65&gt;13,"U15",IF(E65&gt;11,"U13",IF(E65&gt;0,"U11",0)))))</f>
        <v>0</v>
      </c>
      <c r="E65" s="17">
        <f>IFERROR(IF(Table11[[#This Row],[Year]]&gt;0,$E$1-Table11[[#This Row],[Year]],0),"")</f>
        <v>0</v>
      </c>
      <c r="H65" s="17"/>
      <c r="I65" s="279"/>
    </row>
    <row r="66" spans="1:9">
      <c r="A66" s="218">
        <v>7063</v>
      </c>
      <c r="B66" s="278" t="s">
        <v>4049</v>
      </c>
      <c r="C66" s="218" t="s">
        <v>129</v>
      </c>
      <c r="D66" s="17">
        <f>IF(Table11[[#This Row],[Current Age]]&gt;19,"Women's",IF(E66&gt;15,"U19",IF(E66&gt;13,"U15",IF(E66&gt;11,"U13",IF(E66&gt;0,"U11",0)))))</f>
        <v>0</v>
      </c>
      <c r="E66" s="17">
        <f>IFERROR(IF(Table11[[#This Row],[Year]]&gt;0,$E$1-Table11[[#This Row],[Year]],0),"")</f>
        <v>0</v>
      </c>
      <c r="H66" s="17"/>
      <c r="I66" s="279"/>
    </row>
    <row r="67" spans="1:9">
      <c r="A67" s="188">
        <v>7064</v>
      </c>
      <c r="B67" s="280" t="s">
        <v>4050</v>
      </c>
      <c r="C67" s="188" t="s">
        <v>112</v>
      </c>
      <c r="D67" s="17">
        <f>IF(Table11[[#This Row],[Current Age]]&gt;19,"Women's",IF(E67&gt;15,"U19",IF(E67&gt;13,"U15",IF(E67&gt;11,"U13",IF(E67&gt;0,"U11",0)))))</f>
        <v>0</v>
      </c>
      <c r="E67" s="17">
        <f>IFERROR(IF(Table11[[#This Row],[Year]]&gt;0,$E$1-Table11[[#This Row],[Year]],0),"")</f>
        <v>0</v>
      </c>
      <c r="H67" s="17"/>
      <c r="I67" s="279"/>
    </row>
    <row r="68" spans="1:9">
      <c r="A68" s="218">
        <v>7065</v>
      </c>
      <c r="B68" s="278" t="s">
        <v>4051</v>
      </c>
      <c r="C68" s="218" t="s">
        <v>171</v>
      </c>
      <c r="D68" s="17">
        <f>IF(Table11[[#This Row],[Current Age]]&gt;19,"Women's",IF(E68&gt;15,"U19",IF(E68&gt;13,"U15",IF(E68&gt;11,"U13",IF(E68&gt;0,"U11",0)))))</f>
        <v>0</v>
      </c>
      <c r="E68" s="17">
        <f>IFERROR(IF(Table11[[#This Row],[Year]]&gt;0,$E$1-Table11[[#This Row],[Year]],0),"")</f>
        <v>0</v>
      </c>
      <c r="H68" s="17"/>
      <c r="I68" s="279"/>
    </row>
    <row r="69" spans="1:9">
      <c r="A69" s="188">
        <v>7066</v>
      </c>
      <c r="B69" s="280" t="s">
        <v>4052</v>
      </c>
      <c r="C69" s="188" t="s">
        <v>145</v>
      </c>
      <c r="D69" s="17">
        <f>IF(Table11[[#This Row],[Current Age]]&gt;19,"Women's",IF(E69&gt;15,"U19",IF(E69&gt;13,"U15",IF(E69&gt;11,"U13",IF(E69&gt;0,"U11",0)))))</f>
        <v>0</v>
      </c>
      <c r="E69" s="17">
        <f>IFERROR(IF(Table11[[#This Row],[Year]]&gt;0,$E$1-Table11[[#This Row],[Year]],0),"")</f>
        <v>0</v>
      </c>
      <c r="H69" s="17"/>
      <c r="I69" s="279"/>
    </row>
    <row r="70" spans="1:9">
      <c r="A70" s="218">
        <v>7067</v>
      </c>
      <c r="B70" s="278" t="s">
        <v>4053</v>
      </c>
      <c r="C70" s="218" t="s">
        <v>17</v>
      </c>
      <c r="D70" s="17">
        <f>IF(Table11[[#This Row],[Current Age]]&gt;19,"Women's",IF(E70&gt;15,"U19",IF(E70&gt;13,"U15",IF(E70&gt;11,"U13",IF(E70&gt;0,"U11",0)))))</f>
        <v>0</v>
      </c>
      <c r="E70" s="17">
        <f>IFERROR(IF(Table11[[#This Row],[Year]]&gt;0,$E$1-Table11[[#This Row],[Year]],0),"")</f>
        <v>0</v>
      </c>
      <c r="H70" s="17"/>
      <c r="I70" s="279"/>
    </row>
    <row r="71" spans="1:9">
      <c r="A71" s="188">
        <v>7068</v>
      </c>
      <c r="B71" s="280" t="s">
        <v>4054</v>
      </c>
      <c r="C71" s="188" t="s">
        <v>101</v>
      </c>
      <c r="D71" s="17">
        <f>IF(Table11[[#This Row],[Current Age]]&gt;19,"Women's",IF(E71&gt;15,"U19",IF(E71&gt;13,"U15",IF(E71&gt;11,"U13",IF(E71&gt;0,"U11",0)))))</f>
        <v>0</v>
      </c>
      <c r="E71" s="17">
        <f>IFERROR(IF(Table11[[#This Row],[Year]]&gt;0,$E$1-Table11[[#This Row],[Year]],0),"")</f>
        <v>0</v>
      </c>
      <c r="H71" s="17"/>
      <c r="I71" s="279"/>
    </row>
    <row r="72" spans="1:9">
      <c r="A72" s="218">
        <v>7069</v>
      </c>
      <c r="B72" s="278" t="s">
        <v>4055</v>
      </c>
      <c r="C72" s="218" t="s">
        <v>171</v>
      </c>
      <c r="D72" s="17">
        <f>IF(Table11[[#This Row],[Current Age]]&gt;19,"Women's",IF(E72&gt;15,"U19",IF(E72&gt;13,"U15",IF(E72&gt;11,"U13",IF(E72&gt;0,"U11",0)))))</f>
        <v>0</v>
      </c>
      <c r="E72" s="17">
        <f>IFERROR(IF(Table11[[#This Row],[Year]]&gt;0,$E$1-Table11[[#This Row],[Year]],0),"")</f>
        <v>0</v>
      </c>
      <c r="H72" s="17"/>
      <c r="I72" s="279"/>
    </row>
    <row r="73" spans="1:9">
      <c r="A73" s="188">
        <v>7070</v>
      </c>
      <c r="B73" s="280" t="s">
        <v>4056</v>
      </c>
      <c r="C73" s="188" t="s">
        <v>4022</v>
      </c>
      <c r="D73" s="17">
        <f>IF(Table11[[#This Row],[Current Age]]&gt;19,"Women's",IF(E73&gt;15,"U19",IF(E73&gt;13,"U15",IF(E73&gt;11,"U13",IF(E73&gt;0,"U11",0)))))</f>
        <v>0</v>
      </c>
      <c r="E73" s="17">
        <f>IFERROR(IF(Table11[[#This Row],[Year]]&gt;0,$E$1-Table11[[#This Row],[Year]],0),"")</f>
        <v>0</v>
      </c>
      <c r="H73" s="17"/>
      <c r="I73" s="279"/>
    </row>
    <row r="74" spans="1:9">
      <c r="A74" s="218">
        <v>7071</v>
      </c>
      <c r="B74" s="278" t="s">
        <v>4057</v>
      </c>
      <c r="C74" s="218" t="s">
        <v>171</v>
      </c>
      <c r="D74" s="17">
        <f>IF(Table11[[#This Row],[Current Age]]&gt;19,"Women's",IF(E74&gt;15,"U19",IF(E74&gt;13,"U15",IF(E74&gt;11,"U13",IF(E74&gt;0,"U11",0)))))</f>
        <v>0</v>
      </c>
      <c r="E74" s="17">
        <f>IFERROR(IF(Table11[[#This Row],[Year]]&gt;0,$E$1-Table11[[#This Row],[Year]],0),"")</f>
        <v>0</v>
      </c>
      <c r="H74" s="17"/>
      <c r="I74" s="279"/>
    </row>
    <row r="75" spans="1:9">
      <c r="A75" s="188">
        <v>7072</v>
      </c>
      <c r="B75" s="280" t="s">
        <v>4058</v>
      </c>
      <c r="C75" s="188" t="s">
        <v>101</v>
      </c>
      <c r="D75" s="17">
        <f>IF(Table11[[#This Row],[Current Age]]&gt;19,"Women's",IF(E75&gt;15,"U19",IF(E75&gt;13,"U15",IF(E75&gt;11,"U13",IF(E75&gt;0,"U11",0)))))</f>
        <v>0</v>
      </c>
      <c r="E75" s="17">
        <f>IFERROR(IF(Table11[[#This Row],[Year]]&gt;0,$E$1-Table11[[#This Row],[Year]],0),"")</f>
        <v>0</v>
      </c>
      <c r="H75" s="17"/>
      <c r="I75" s="279"/>
    </row>
    <row r="76" spans="1:9">
      <c r="A76" s="218">
        <v>7073</v>
      </c>
      <c r="B76" s="278" t="s">
        <v>4059</v>
      </c>
      <c r="C76" s="218" t="s">
        <v>259</v>
      </c>
      <c r="D76" s="17">
        <f>IF(Table11[[#This Row],[Current Age]]&gt;19,"Women's",IF(E76&gt;15,"U19",IF(E76&gt;13,"U15",IF(E76&gt;11,"U13",IF(E76&gt;0,"U11",0)))))</f>
        <v>0</v>
      </c>
      <c r="E76" s="17">
        <f>IFERROR(IF(Table11[[#This Row],[Year]]&gt;0,$E$1-Table11[[#This Row],[Year]],0),"")</f>
        <v>0</v>
      </c>
      <c r="H76" s="17"/>
      <c r="I76" s="279"/>
    </row>
    <row r="77" spans="1:9">
      <c r="A77" s="188">
        <v>7074</v>
      </c>
      <c r="B77" s="280" t="s">
        <v>4060</v>
      </c>
      <c r="C77" s="188" t="s">
        <v>3953</v>
      </c>
      <c r="D77" s="17">
        <f>IF(Table11[[#This Row],[Current Age]]&gt;19,"Women's",IF(E77&gt;15,"U19",IF(E77&gt;13,"U15",IF(E77&gt;11,"U13",IF(E77&gt;0,"U11",0)))))</f>
        <v>0</v>
      </c>
      <c r="E77" s="17">
        <f>IFERROR(IF(Table11[[#This Row],[Year]]&gt;0,$E$1-Table11[[#This Row],[Year]],0),"")</f>
        <v>0</v>
      </c>
      <c r="H77" s="17"/>
      <c r="I77" s="279"/>
    </row>
    <row r="78" spans="1:9">
      <c r="A78" s="218">
        <v>7075</v>
      </c>
      <c r="B78" s="278" t="s">
        <v>4061</v>
      </c>
      <c r="C78" s="218" t="s">
        <v>129</v>
      </c>
      <c r="D78" s="17">
        <f>IF(Table11[[#This Row],[Current Age]]&gt;19,"Women's",IF(E78&gt;15,"U19",IF(E78&gt;13,"U15",IF(E78&gt;11,"U13",IF(E78&gt;0,"U11",0)))))</f>
        <v>0</v>
      </c>
      <c r="E78" s="17">
        <f>IFERROR(IF(Table11[[#This Row],[Year]]&gt;0,$E$1-Table11[[#This Row],[Year]],0),"")</f>
        <v>0</v>
      </c>
      <c r="H78" s="17"/>
      <c r="I78" s="279"/>
    </row>
    <row r="79" spans="1:9">
      <c r="A79" s="188">
        <v>7076</v>
      </c>
      <c r="B79" s="280" t="s">
        <v>4062</v>
      </c>
      <c r="C79" s="188" t="s">
        <v>210</v>
      </c>
      <c r="D79" s="17">
        <f>IF(Table11[[#This Row],[Current Age]]&gt;19,"Women's",IF(E79&gt;15,"U19",IF(E79&gt;13,"U15",IF(E79&gt;11,"U13",IF(E79&gt;0,"U11",0)))))</f>
        <v>0</v>
      </c>
      <c r="E79" s="17">
        <f>IFERROR(IF(Table11[[#This Row],[Year]]&gt;0,$E$1-Table11[[#This Row],[Year]],0),"")</f>
        <v>0</v>
      </c>
      <c r="H79" s="17"/>
      <c r="I79" s="279"/>
    </row>
    <row r="80" spans="1:9">
      <c r="A80" s="218">
        <v>7077</v>
      </c>
      <c r="B80" s="278" t="s">
        <v>4063</v>
      </c>
      <c r="C80" s="218" t="s">
        <v>109</v>
      </c>
      <c r="D80" s="17">
        <f>IF(Table11[[#This Row],[Current Age]]&gt;19,"Women's",IF(E80&gt;15,"U19",IF(E80&gt;13,"U15",IF(E80&gt;11,"U13",IF(E80&gt;0,"U11",0)))))</f>
        <v>0</v>
      </c>
      <c r="E80" s="17">
        <f>IFERROR(IF(Table11[[#This Row],[Year]]&gt;0,$E$1-Table11[[#This Row],[Year]],0),"")</f>
        <v>0</v>
      </c>
      <c r="H80" s="17"/>
      <c r="I80" s="279"/>
    </row>
    <row r="81" spans="1:9">
      <c r="A81" s="188">
        <v>7078</v>
      </c>
      <c r="B81" s="280" t="s">
        <v>4064</v>
      </c>
      <c r="C81" s="188" t="s">
        <v>298</v>
      </c>
      <c r="D81" s="17">
        <f>IF(Table11[[#This Row],[Current Age]]&gt;19,"Women's",IF(E81&gt;15,"U19",IF(E81&gt;13,"U15",IF(E81&gt;11,"U13",IF(E81&gt;0,"U11",0)))))</f>
        <v>0</v>
      </c>
      <c r="E81" s="17">
        <f>IFERROR(IF(Table11[[#This Row],[Year]]&gt;0,$E$1-Table11[[#This Row],[Year]],0),"")</f>
        <v>0</v>
      </c>
      <c r="H81" s="17"/>
      <c r="I81" s="279"/>
    </row>
    <row r="82" spans="1:9">
      <c r="A82" s="218">
        <v>7079</v>
      </c>
      <c r="B82" s="278" t="s">
        <v>4065</v>
      </c>
      <c r="C82" s="218" t="s">
        <v>210</v>
      </c>
      <c r="D82" s="17">
        <f>IF(Table11[[#This Row],[Current Age]]&gt;19,"Women's",IF(E82&gt;15,"U19",IF(E82&gt;13,"U15",IF(E82&gt;11,"U13",IF(E82&gt;0,"U11",0)))))</f>
        <v>0</v>
      </c>
      <c r="E82" s="17">
        <f>IFERROR(IF(Table11[[#This Row],[Year]]&gt;0,$E$1-Table11[[#This Row],[Year]],0),"")</f>
        <v>0</v>
      </c>
      <c r="H82" s="17"/>
      <c r="I82" s="279"/>
    </row>
    <row r="83" spans="1:9">
      <c r="A83" s="188">
        <v>7080</v>
      </c>
      <c r="B83" s="280" t="s">
        <v>4066</v>
      </c>
      <c r="C83" s="188" t="s">
        <v>17</v>
      </c>
      <c r="D83" s="17">
        <f>IF(Table11[[#This Row],[Current Age]]&gt;19,"Women's",IF(E83&gt;15,"U19",IF(E83&gt;13,"U15",IF(E83&gt;11,"U13",IF(E83&gt;0,"U11",0)))))</f>
        <v>0</v>
      </c>
      <c r="E83" s="17">
        <f>IFERROR(IF(Table11[[#This Row],[Year]]&gt;0,$E$1-Table11[[#This Row],[Year]],0),"")</f>
        <v>0</v>
      </c>
      <c r="H83" s="17"/>
      <c r="I83" s="279"/>
    </row>
    <row r="84" spans="1:9">
      <c r="A84" s="218">
        <v>7081</v>
      </c>
      <c r="B84" s="278" t="s">
        <v>4067</v>
      </c>
      <c r="C84" s="218" t="s">
        <v>101</v>
      </c>
      <c r="D84" s="17">
        <f>IF(Table11[[#This Row],[Current Age]]&gt;19,"Women's",IF(E84&gt;15,"U19",IF(E84&gt;13,"U15",IF(E84&gt;11,"U13",IF(E84&gt;0,"U11",0)))))</f>
        <v>0</v>
      </c>
      <c r="E84" s="17">
        <f>IFERROR(IF(Table11[[#This Row],[Year]]&gt;0,$E$1-Table11[[#This Row],[Year]],0),"")</f>
        <v>0</v>
      </c>
      <c r="H84" s="17"/>
      <c r="I84" s="279"/>
    </row>
    <row r="85" spans="1:9">
      <c r="A85" s="188">
        <v>7082</v>
      </c>
      <c r="B85" s="280" t="s">
        <v>4068</v>
      </c>
      <c r="C85" s="188" t="s">
        <v>17</v>
      </c>
      <c r="D85" s="17">
        <f>IF(Table11[[#This Row],[Current Age]]&gt;19,"Women's",IF(E85&gt;15,"U19",IF(E85&gt;13,"U15",IF(E85&gt;11,"U13",IF(E85&gt;0,"U11",0)))))</f>
        <v>0</v>
      </c>
      <c r="E85" s="17">
        <f>IFERROR(IF(Table11[[#This Row],[Year]]&gt;0,$E$1-Table11[[#This Row],[Year]],0),"")</f>
        <v>0</v>
      </c>
      <c r="H85" s="17"/>
      <c r="I85" s="279"/>
    </row>
    <row r="86" spans="1:9">
      <c r="A86" s="218">
        <v>7083</v>
      </c>
      <c r="B86" s="278" t="s">
        <v>4069</v>
      </c>
      <c r="C86" s="218" t="s">
        <v>171</v>
      </c>
      <c r="D86" s="17">
        <f>IF(Table11[[#This Row],[Current Age]]&gt;19,"Women's",IF(E86&gt;15,"U19",IF(E86&gt;13,"U15",IF(E86&gt;11,"U13",IF(E86&gt;0,"U11",0)))))</f>
        <v>0</v>
      </c>
      <c r="E86" s="17">
        <f>IFERROR(IF(Table11[[#This Row],[Year]]&gt;0,$E$1-Table11[[#This Row],[Year]],0),"")</f>
        <v>0</v>
      </c>
      <c r="H86" s="17"/>
      <c r="I86" s="279"/>
    </row>
    <row r="87" spans="1:9">
      <c r="A87" s="188">
        <v>7084</v>
      </c>
      <c r="B87" s="280" t="s">
        <v>4070</v>
      </c>
      <c r="C87" s="188" t="s">
        <v>25</v>
      </c>
      <c r="D87" s="17" t="str">
        <f>IF(Table11[[#This Row],[Current Age]]&gt;19,"Women's",IF(E87&gt;15,"U19",IF(E87&gt;13,"U15",IF(E87&gt;11,"U13",IF(E87&gt;0,"U11",0)))))</f>
        <v>Women's</v>
      </c>
      <c r="E87" s="17">
        <f>IFERROR(IF(Table11[[#This Row],[Year]]&gt;0,$E$1-Table11[[#This Row],[Year]],0),"")</f>
        <v>24</v>
      </c>
      <c r="F87" s="17">
        <v>2001</v>
      </c>
      <c r="G87" s="17">
        <v>9</v>
      </c>
      <c r="H87" s="17">
        <v>19</v>
      </c>
      <c r="I87" s="279"/>
    </row>
    <row r="88" spans="1:9">
      <c r="A88" s="218">
        <v>7085</v>
      </c>
      <c r="B88" s="278" t="s">
        <v>4071</v>
      </c>
      <c r="C88" s="218" t="s">
        <v>210</v>
      </c>
      <c r="D88" s="17">
        <f>IF(Table11[[#This Row],[Current Age]]&gt;19,"Women's",IF(E88&gt;15,"U19",IF(E88&gt;13,"U15",IF(E88&gt;11,"U13",IF(E88&gt;0,"U11",0)))))</f>
        <v>0</v>
      </c>
      <c r="E88" s="17">
        <f>IFERROR(IF(Table11[[#This Row],[Year]]&gt;0,$E$1-Table11[[#This Row],[Year]],0),"")</f>
        <v>0</v>
      </c>
      <c r="H88" s="17"/>
      <c r="I88" s="279"/>
    </row>
    <row r="89" spans="1:9">
      <c r="A89" s="188">
        <v>7086</v>
      </c>
      <c r="B89" s="280" t="s">
        <v>4072</v>
      </c>
      <c r="C89" s="188" t="s">
        <v>145</v>
      </c>
      <c r="D89" s="17">
        <f>IF(Table11[[#This Row],[Current Age]]&gt;19,"Women's",IF(E89&gt;15,"U19",IF(E89&gt;13,"U15",IF(E89&gt;11,"U13",IF(E89&gt;0,"U11",0)))))</f>
        <v>0</v>
      </c>
      <c r="E89" s="17">
        <f>IFERROR(IF(Table11[[#This Row],[Year]]&gt;0,$E$1-Table11[[#This Row],[Year]],0),"")</f>
        <v>0</v>
      </c>
      <c r="H89" s="17"/>
      <c r="I89" s="279"/>
    </row>
    <row r="90" spans="1:9">
      <c r="A90" s="218">
        <v>7087</v>
      </c>
      <c r="B90" s="278" t="s">
        <v>4073</v>
      </c>
      <c r="C90" s="218" t="s">
        <v>4022</v>
      </c>
      <c r="D90" s="17">
        <f>IF(Table11[[#This Row],[Current Age]]&gt;19,"Women's",IF(E90&gt;15,"U19",IF(E90&gt;13,"U15",IF(E90&gt;11,"U13",IF(E90&gt;0,"U11",0)))))</f>
        <v>0</v>
      </c>
      <c r="E90" s="17">
        <f>IFERROR(IF(Table11[[#This Row],[Year]]&gt;0,$E$1-Table11[[#This Row],[Year]],0),"")</f>
        <v>0</v>
      </c>
      <c r="H90" s="17"/>
      <c r="I90" s="279"/>
    </row>
    <row r="91" spans="1:9">
      <c r="A91" s="188">
        <v>7088</v>
      </c>
      <c r="B91" s="280" t="s">
        <v>4074</v>
      </c>
      <c r="C91" s="188" t="s">
        <v>101</v>
      </c>
      <c r="D91" s="17">
        <f>IF(Table11[[#This Row],[Current Age]]&gt;19,"Women's",IF(E91&gt;15,"U19",IF(E91&gt;13,"U15",IF(E91&gt;11,"U13",IF(E91&gt;0,"U11",0)))))</f>
        <v>0</v>
      </c>
      <c r="E91" s="17">
        <f>IFERROR(IF(Table11[[#This Row],[Year]]&gt;0,$E$1-Table11[[#This Row],[Year]],0),"")</f>
        <v>0</v>
      </c>
      <c r="H91" s="17"/>
      <c r="I91" s="279"/>
    </row>
    <row r="92" spans="1:9">
      <c r="A92" s="218">
        <v>7089</v>
      </c>
      <c r="B92" s="278" t="s">
        <v>4075</v>
      </c>
      <c r="C92" s="218" t="s">
        <v>101</v>
      </c>
      <c r="D92" s="17" t="str">
        <f>IF(Table11[[#This Row],[Current Age]]&gt;19,"Women's",IF(E92&gt;15,"U19",IF(E92&gt;13,"U15",IF(E92&gt;11,"U13",IF(E92&gt;0,"U11",0)))))</f>
        <v>Women's</v>
      </c>
      <c r="E92" s="17">
        <f>IFERROR(IF(Table11[[#This Row],[Year]]&gt;0,$E$1-Table11[[#This Row],[Year]],0),"")</f>
        <v>23</v>
      </c>
      <c r="F92" s="17">
        <v>2002</v>
      </c>
      <c r="G92" s="17">
        <v>1</v>
      </c>
      <c r="H92" s="17">
        <v>16</v>
      </c>
      <c r="I92" s="279"/>
    </row>
    <row r="93" spans="1:9">
      <c r="A93" s="188">
        <v>7090</v>
      </c>
      <c r="B93" s="280" t="s">
        <v>4076</v>
      </c>
      <c r="C93" s="188" t="s">
        <v>29</v>
      </c>
      <c r="D93" s="17" t="str">
        <f>IF(Table11[[#This Row],[Current Age]]&gt;19,"Women's",IF(E93&gt;15,"U19",IF(E93&gt;13,"U15",IF(E93&gt;11,"U13",IF(E93&gt;0,"U11",0)))))</f>
        <v>Women's</v>
      </c>
      <c r="E93" s="17">
        <f>IFERROR(IF(Table11[[#This Row],[Year]]&gt;0,$E$1-Table11[[#This Row],[Year]],0),"")</f>
        <v>25</v>
      </c>
      <c r="F93" s="17">
        <v>2000</v>
      </c>
      <c r="G93" s="17">
        <v>9</v>
      </c>
      <c r="H93" s="17">
        <v>1</v>
      </c>
      <c r="I93" s="279"/>
    </row>
    <row r="94" spans="1:9">
      <c r="A94" s="218">
        <v>7091</v>
      </c>
      <c r="B94" s="278" t="s">
        <v>4077</v>
      </c>
      <c r="C94" s="218" t="s">
        <v>112</v>
      </c>
      <c r="D94" s="17">
        <f>IF(Table11[[#This Row],[Current Age]]&gt;19,"Women's",IF(E94&gt;15,"U19",IF(E94&gt;13,"U15",IF(E94&gt;11,"U13",IF(E94&gt;0,"U11",0)))))</f>
        <v>0</v>
      </c>
      <c r="E94" s="17">
        <f>IFERROR(IF(Table11[[#This Row],[Year]]&gt;0,$E$1-Table11[[#This Row],[Year]],0),"")</f>
        <v>0</v>
      </c>
      <c r="H94" s="17"/>
      <c r="I94" s="279"/>
    </row>
    <row r="95" spans="1:9">
      <c r="A95" s="188">
        <v>7092</v>
      </c>
      <c r="B95" s="280" t="s">
        <v>4078</v>
      </c>
      <c r="C95" s="188" t="s">
        <v>25</v>
      </c>
      <c r="D95" s="17">
        <f>IF(Table11[[#This Row],[Current Age]]&gt;19,"Women's",IF(E95&gt;15,"U19",IF(E95&gt;13,"U15",IF(E95&gt;11,"U13",IF(E95&gt;0,"U11",0)))))</f>
        <v>0</v>
      </c>
      <c r="E95" s="17">
        <f>IFERROR(IF(Table11[[#This Row],[Year]]&gt;0,$E$1-Table11[[#This Row],[Year]],0),"")</f>
        <v>0</v>
      </c>
      <c r="H95" s="17"/>
      <c r="I95" s="279"/>
    </row>
    <row r="96" spans="1:9">
      <c r="A96" s="218">
        <v>7093</v>
      </c>
      <c r="B96" s="278" t="s">
        <v>4079</v>
      </c>
      <c r="C96" s="218" t="s">
        <v>259</v>
      </c>
      <c r="D96" s="17">
        <f>IF(Table11[[#This Row],[Current Age]]&gt;19,"Women's",IF(E96&gt;15,"U19",IF(E96&gt;13,"U15",IF(E96&gt;11,"U13",IF(E96&gt;0,"U11",0)))))</f>
        <v>0</v>
      </c>
      <c r="E96" s="17">
        <f>IFERROR(IF(Table11[[#This Row],[Year]]&gt;0,$E$1-Table11[[#This Row],[Year]],0),"")</f>
        <v>0</v>
      </c>
      <c r="H96" s="17"/>
      <c r="I96" s="279"/>
    </row>
    <row r="97" spans="1:9">
      <c r="A97" s="188">
        <v>7094</v>
      </c>
      <c r="B97" s="280" t="s">
        <v>4080</v>
      </c>
      <c r="C97" s="188" t="s">
        <v>171</v>
      </c>
      <c r="D97" s="17">
        <f>IF(Table11[[#This Row],[Current Age]]&gt;19,"Women's",IF(E97&gt;15,"U19",IF(E97&gt;13,"U15",IF(E97&gt;11,"U13",IF(E97&gt;0,"U11",0)))))</f>
        <v>0</v>
      </c>
      <c r="E97" s="17">
        <f>IFERROR(IF(Table11[[#This Row],[Year]]&gt;0,$E$1-Table11[[#This Row],[Year]],0),"")</f>
        <v>0</v>
      </c>
      <c r="H97" s="17"/>
      <c r="I97" s="279"/>
    </row>
    <row r="98" spans="1:9">
      <c r="A98" s="218">
        <v>7095</v>
      </c>
      <c r="B98" s="278" t="s">
        <v>4081</v>
      </c>
      <c r="C98" s="218" t="s">
        <v>298</v>
      </c>
      <c r="D98" s="17">
        <f>IF(Table11[[#This Row],[Current Age]]&gt;19,"Women's",IF(E98&gt;15,"U19",IF(E98&gt;13,"U15",IF(E98&gt;11,"U13",IF(E98&gt;0,"U11",0)))))</f>
        <v>0</v>
      </c>
      <c r="E98" s="17">
        <f>IFERROR(IF(Table11[[#This Row],[Year]]&gt;0,$E$1-Table11[[#This Row],[Year]],0),"")</f>
        <v>0</v>
      </c>
      <c r="H98" s="17"/>
      <c r="I98" s="279"/>
    </row>
    <row r="99" spans="1:9">
      <c r="A99" s="188">
        <v>7096</v>
      </c>
      <c r="B99" s="280" t="s">
        <v>4082</v>
      </c>
      <c r="C99" s="188" t="s">
        <v>25</v>
      </c>
      <c r="D99" s="17">
        <f>IF(Table11[[#This Row],[Current Age]]&gt;19,"Women's",IF(E99&gt;15,"U19",IF(E99&gt;13,"U15",IF(E99&gt;11,"U13",IF(E99&gt;0,"U11",0)))))</f>
        <v>0</v>
      </c>
      <c r="E99" s="17">
        <f>IFERROR(IF(Table11[[#This Row],[Year]]&gt;0,$E$1-Table11[[#This Row],[Year]],0),"")</f>
        <v>0</v>
      </c>
      <c r="H99" s="17"/>
      <c r="I99" s="279"/>
    </row>
    <row r="100" spans="1:9">
      <c r="A100" s="218">
        <v>7097</v>
      </c>
      <c r="B100" s="278" t="s">
        <v>4083</v>
      </c>
      <c r="C100" s="218" t="s">
        <v>129</v>
      </c>
      <c r="D100" s="17">
        <f>IF(Table11[[#This Row],[Current Age]]&gt;19,"Women's",IF(E100&gt;15,"U19",IF(E100&gt;13,"U15",IF(E100&gt;11,"U13",IF(E100&gt;0,"U11",0)))))</f>
        <v>0</v>
      </c>
      <c r="E100" s="17">
        <f>IFERROR(IF(Table11[[#This Row],[Year]]&gt;0,$E$1-Table11[[#This Row],[Year]],0),"")</f>
        <v>0</v>
      </c>
      <c r="H100" s="17"/>
      <c r="I100" s="279"/>
    </row>
    <row r="101" spans="1:9">
      <c r="A101" s="188">
        <v>7098</v>
      </c>
      <c r="B101" s="280" t="s">
        <v>4084</v>
      </c>
      <c r="C101" s="188" t="s">
        <v>298</v>
      </c>
      <c r="D101" s="17">
        <f>IF(Table11[[#This Row],[Current Age]]&gt;19,"Women's",IF(E101&gt;15,"U19",IF(E101&gt;13,"U15",IF(E101&gt;11,"U13",IF(E101&gt;0,"U11",0)))))</f>
        <v>0</v>
      </c>
      <c r="E101" s="17">
        <f>IFERROR(IF(Table11[[#This Row],[Year]]&gt;0,$E$1-Table11[[#This Row],[Year]],0),"")</f>
        <v>0</v>
      </c>
      <c r="H101" s="17"/>
      <c r="I101" s="279"/>
    </row>
    <row r="102" spans="1:9">
      <c r="A102" s="218">
        <v>7099</v>
      </c>
      <c r="B102" s="278" t="s">
        <v>4085</v>
      </c>
      <c r="C102" s="218" t="s">
        <v>129</v>
      </c>
      <c r="D102" s="17">
        <f>IF(Table11[[#This Row],[Current Age]]&gt;19,"Women's",IF(E102&gt;15,"U19",IF(E102&gt;13,"U15",IF(E102&gt;11,"U13",IF(E102&gt;0,"U11",0)))))</f>
        <v>0</v>
      </c>
      <c r="E102" s="17">
        <f>IFERROR(IF(Table11[[#This Row],[Year]]&gt;0,$E$1-Table11[[#This Row],[Year]],0),"")</f>
        <v>0</v>
      </c>
      <c r="H102" s="17"/>
      <c r="I102" s="279"/>
    </row>
    <row r="103" spans="1:9">
      <c r="A103" s="188">
        <v>7100</v>
      </c>
      <c r="B103" s="280" t="s">
        <v>4086</v>
      </c>
      <c r="C103" s="188" t="s">
        <v>4022</v>
      </c>
      <c r="D103" s="17">
        <f>IF(Table11[[#This Row],[Current Age]]&gt;19,"Women's",IF(E103&gt;15,"U19",IF(E103&gt;13,"U15",IF(E103&gt;11,"U13",IF(E103&gt;0,"U11",0)))))</f>
        <v>0</v>
      </c>
      <c r="E103" s="17">
        <f>IFERROR(IF(Table11[[#This Row],[Year]]&gt;0,$E$1-Table11[[#This Row],[Year]],0),"")</f>
        <v>0</v>
      </c>
      <c r="H103" s="17"/>
      <c r="I103" s="279"/>
    </row>
    <row r="104" spans="1:9">
      <c r="A104" s="218">
        <v>7101</v>
      </c>
      <c r="B104" s="278" t="s">
        <v>4087</v>
      </c>
      <c r="C104" s="218" t="s">
        <v>17</v>
      </c>
      <c r="D104" s="17" t="str">
        <f>IF(Table11[[#This Row],[Current Age]]&gt;19,"Women's",IF(E104&gt;15,"U19",IF(E104&gt;13,"U15",IF(E104&gt;11,"U13",IF(E104&gt;0,"U11",0)))))</f>
        <v>Women's</v>
      </c>
      <c r="E104" s="17">
        <f>IFERROR(IF(Table11[[#This Row],[Year]]&gt;0,$E$1-Table11[[#This Row],[Year]],0),"")</f>
        <v>35</v>
      </c>
      <c r="F104" s="17">
        <v>1990</v>
      </c>
      <c r="G104" s="17">
        <v>4</v>
      </c>
      <c r="H104" s="17">
        <v>21</v>
      </c>
      <c r="I104" s="279"/>
    </row>
    <row r="105" spans="1:9">
      <c r="A105" s="188">
        <v>7102</v>
      </c>
      <c r="B105" s="280" t="s">
        <v>4088</v>
      </c>
      <c r="C105" s="188" t="s">
        <v>101</v>
      </c>
      <c r="D105" s="17">
        <f>IF(Table11[[#This Row],[Current Age]]&gt;19,"Women's",IF(E105&gt;15,"U19",IF(E105&gt;13,"U15",IF(E105&gt;11,"U13",IF(E105&gt;0,"U11",0)))))</f>
        <v>0</v>
      </c>
      <c r="E105" s="17">
        <f>IFERROR(IF(Table11[[#This Row],[Year]]&gt;0,$E$1-Table11[[#This Row],[Year]],0),"")</f>
        <v>0</v>
      </c>
      <c r="H105" s="17"/>
      <c r="I105" s="279"/>
    </row>
    <row r="106" spans="1:9">
      <c r="A106" s="218">
        <v>7103</v>
      </c>
      <c r="B106" s="278" t="s">
        <v>4089</v>
      </c>
      <c r="C106" s="218" t="s">
        <v>210</v>
      </c>
      <c r="D106" s="17">
        <f>IF(Table11[[#This Row],[Current Age]]&gt;19,"Women's",IF(E106&gt;15,"U19",IF(E106&gt;13,"U15",IF(E106&gt;11,"U13",IF(E106&gt;0,"U11",0)))))</f>
        <v>0</v>
      </c>
      <c r="E106" s="17">
        <f>IFERROR(IF(Table11[[#This Row],[Year]]&gt;0,$E$1-Table11[[#This Row],[Year]],0),"")</f>
        <v>0</v>
      </c>
      <c r="H106" s="17"/>
      <c r="I106" s="279"/>
    </row>
    <row r="107" spans="1:9">
      <c r="A107" s="188">
        <v>7104</v>
      </c>
      <c r="B107" s="280" t="s">
        <v>4090</v>
      </c>
      <c r="C107" s="188" t="s">
        <v>145</v>
      </c>
      <c r="D107" s="17">
        <f>IF(Table11[[#This Row],[Current Age]]&gt;19,"Women's",IF(E107&gt;15,"U19",IF(E107&gt;13,"U15",IF(E107&gt;11,"U13",IF(E107&gt;0,"U11",0)))))</f>
        <v>0</v>
      </c>
      <c r="E107" s="17">
        <f>IFERROR(IF(Table11[[#This Row],[Year]]&gt;0,$E$1-Table11[[#This Row],[Year]],0),"")</f>
        <v>0</v>
      </c>
      <c r="H107" s="17"/>
      <c r="I107" s="279"/>
    </row>
    <row r="108" spans="1:9">
      <c r="A108" s="218">
        <v>7105</v>
      </c>
      <c r="B108" s="278" t="s">
        <v>4091</v>
      </c>
      <c r="C108" s="218" t="s">
        <v>101</v>
      </c>
      <c r="D108" s="17">
        <f>IF(Table11[[#This Row],[Current Age]]&gt;19,"Women's",IF(E108&gt;15,"U19",IF(E108&gt;13,"U15",IF(E108&gt;11,"U13",IF(E108&gt;0,"U11",0)))))</f>
        <v>0</v>
      </c>
      <c r="E108" s="17">
        <f>IFERROR(IF(Table11[[#This Row],[Year]]&gt;0,$E$1-Table11[[#This Row],[Year]],0),"")</f>
        <v>0</v>
      </c>
      <c r="H108" s="17"/>
      <c r="I108" s="279"/>
    </row>
    <row r="109" spans="1:9">
      <c r="A109" s="188">
        <v>7106</v>
      </c>
      <c r="B109" s="280" t="s">
        <v>4092</v>
      </c>
      <c r="C109" s="188" t="s">
        <v>17</v>
      </c>
      <c r="D109" s="17" t="str">
        <f>IF(Table11[[#This Row],[Current Age]]&gt;19,"Women's",IF(E109&gt;15,"U19",IF(E109&gt;13,"U15",IF(E109&gt;11,"U13",IF(E109&gt;0,"U11",0)))))</f>
        <v>Women's</v>
      </c>
      <c r="E109" s="17">
        <f>IFERROR(IF(Table11[[#This Row],[Year]]&gt;0,$E$1-Table11[[#This Row],[Year]],0),"")</f>
        <v>23</v>
      </c>
      <c r="F109" s="17">
        <v>2002</v>
      </c>
      <c r="G109" s="17">
        <v>9</v>
      </c>
      <c r="H109" s="17">
        <v>9</v>
      </c>
      <c r="I109" s="279"/>
    </row>
    <row r="110" spans="1:9">
      <c r="A110" s="218">
        <v>7107</v>
      </c>
      <c r="B110" s="278" t="s">
        <v>4093</v>
      </c>
      <c r="C110" s="218" t="s">
        <v>109</v>
      </c>
      <c r="D110" s="17">
        <f>IF(Table11[[#This Row],[Current Age]]&gt;19,"Women's",IF(E110&gt;15,"U19",IF(E110&gt;13,"U15",IF(E110&gt;11,"U13",IF(E110&gt;0,"U11",0)))))</f>
        <v>0</v>
      </c>
      <c r="E110" s="17">
        <f>IFERROR(IF(Table11[[#This Row],[Year]]&gt;0,$E$1-Table11[[#This Row],[Year]],0),"")</f>
        <v>0</v>
      </c>
      <c r="H110" s="17"/>
      <c r="I110" s="279"/>
    </row>
    <row r="111" spans="1:9">
      <c r="A111" s="188">
        <v>7108</v>
      </c>
      <c r="B111" s="280" t="s">
        <v>4094</v>
      </c>
      <c r="C111" s="188" t="s">
        <v>17</v>
      </c>
      <c r="D111" s="17">
        <f>IF(Table11[[#This Row],[Current Age]]&gt;19,"Women's",IF(E111&gt;15,"U19",IF(E111&gt;13,"U15",IF(E111&gt;11,"U13",IF(E111&gt;0,"U11",0)))))</f>
        <v>0</v>
      </c>
      <c r="E111" s="17">
        <f>IFERROR(IF(Table11[[#This Row],[Year]]&gt;0,$E$1-Table11[[#This Row],[Year]],0),"")</f>
        <v>0</v>
      </c>
      <c r="H111" s="17"/>
      <c r="I111" s="279"/>
    </row>
    <row r="112" spans="1:9">
      <c r="A112" s="218">
        <v>7109</v>
      </c>
      <c r="B112" s="278" t="s">
        <v>4095</v>
      </c>
      <c r="C112" s="218" t="s">
        <v>171</v>
      </c>
      <c r="D112" s="17">
        <f>IF(Table11[[#This Row],[Current Age]]&gt;19,"Women's",IF(E112&gt;15,"U19",IF(E112&gt;13,"U15",IF(E112&gt;11,"U13",IF(E112&gt;0,"U11",0)))))</f>
        <v>0</v>
      </c>
      <c r="E112" s="17">
        <f>IFERROR(IF(Table11[[#This Row],[Year]]&gt;0,$E$1-Table11[[#This Row],[Year]],0),"")</f>
        <v>0</v>
      </c>
      <c r="H112" s="17"/>
      <c r="I112" s="279"/>
    </row>
    <row r="113" spans="1:9">
      <c r="A113" s="188">
        <v>7110</v>
      </c>
      <c r="B113" s="280" t="s">
        <v>4096</v>
      </c>
      <c r="C113" s="188" t="s">
        <v>129</v>
      </c>
      <c r="D113" s="17">
        <f>IF(Table11[[#This Row],[Current Age]]&gt;19,"Women's",IF(E113&gt;15,"U19",IF(E113&gt;13,"U15",IF(E113&gt;11,"U13",IF(E113&gt;0,"U11",0)))))</f>
        <v>0</v>
      </c>
      <c r="E113" s="17">
        <f>IFERROR(IF(Table11[[#This Row],[Year]]&gt;0,$E$1-Table11[[#This Row],[Year]],0),"")</f>
        <v>0</v>
      </c>
      <c r="H113" s="17"/>
      <c r="I113" s="279"/>
    </row>
    <row r="114" spans="1:9">
      <c r="A114" s="218">
        <v>7111</v>
      </c>
      <c r="B114" s="278" t="s">
        <v>4097</v>
      </c>
      <c r="C114" s="218" t="s">
        <v>129</v>
      </c>
      <c r="D114" s="17">
        <f>IF(Table11[[#This Row],[Current Age]]&gt;19,"Women's",IF(E114&gt;15,"U19",IF(E114&gt;13,"U15",IF(E114&gt;11,"U13",IF(E114&gt;0,"U11",0)))))</f>
        <v>0</v>
      </c>
      <c r="E114" s="17">
        <f>IFERROR(IF(Table11[[#This Row],[Year]]&gt;0,$E$1-Table11[[#This Row],[Year]],0),"")</f>
        <v>0</v>
      </c>
      <c r="H114" s="17"/>
      <c r="I114" s="279"/>
    </row>
    <row r="115" spans="1:9">
      <c r="A115" s="188">
        <v>7112</v>
      </c>
      <c r="B115" s="280" t="s">
        <v>4098</v>
      </c>
      <c r="C115" s="188" t="s">
        <v>101</v>
      </c>
      <c r="D115" s="17" t="str">
        <f>IF(Table11[[#This Row],[Current Age]]&gt;19,"Women's",IF(E115&gt;15,"U19",IF(E115&gt;13,"U15",IF(E115&gt;11,"U13",IF(E115&gt;0,"U11",0)))))</f>
        <v>Women's</v>
      </c>
      <c r="E115" s="17">
        <f>IFERROR(IF(Table11[[#This Row],[Year]]&gt;0,$E$1-Table11[[#This Row],[Year]],0),"")</f>
        <v>23</v>
      </c>
      <c r="F115" s="17">
        <v>2002</v>
      </c>
      <c r="G115" s="17">
        <v>3</v>
      </c>
      <c r="H115" s="17">
        <v>1</v>
      </c>
      <c r="I115" s="279"/>
    </row>
    <row r="116" spans="1:9">
      <c r="A116" s="218">
        <v>7113</v>
      </c>
      <c r="B116" s="278" t="s">
        <v>439</v>
      </c>
      <c r="C116" s="218" t="s">
        <v>109</v>
      </c>
      <c r="D116" s="17" t="str">
        <f>IF(Table11[[#This Row],[Current Age]]&gt;19,"Women's",IF(E116&gt;15,"U19",IF(E116&gt;13,"U15",IF(E116&gt;11,"U13",IF(E116&gt;0,"U11",0)))))</f>
        <v>Women's</v>
      </c>
      <c r="E116" s="17">
        <f>IFERROR(IF(Table11[[#This Row],[Year]]&gt;0,$E$1-Table11[[#This Row],[Year]],0),"")</f>
        <v>25</v>
      </c>
      <c r="F116" s="17">
        <v>2000</v>
      </c>
      <c r="G116" s="17">
        <v>8</v>
      </c>
      <c r="H116" s="17">
        <v>4</v>
      </c>
      <c r="I116" s="279"/>
    </row>
    <row r="117" spans="1:9">
      <c r="A117" s="188">
        <v>7114</v>
      </c>
      <c r="B117" s="280" t="s">
        <v>4099</v>
      </c>
      <c r="C117" s="188" t="s">
        <v>101</v>
      </c>
      <c r="D117" s="17" t="str">
        <f>IF(Table11[[#This Row],[Current Age]]&gt;19,"Women's",IF(E117&gt;15,"U19",IF(E117&gt;13,"U15",IF(E117&gt;11,"U13",IF(E117&gt;0,"U11",0)))))</f>
        <v>Women's</v>
      </c>
      <c r="E117" s="17">
        <f>IFERROR(IF(Table11[[#This Row],[Year]]&gt;0,$E$1-Table11[[#This Row],[Year]],0),"")</f>
        <v>23</v>
      </c>
      <c r="F117" s="17">
        <v>2002</v>
      </c>
      <c r="G117" s="17">
        <v>5</v>
      </c>
      <c r="H117" s="17">
        <v>15</v>
      </c>
      <c r="I117" s="279"/>
    </row>
    <row r="118" spans="1:9">
      <c r="A118" s="218">
        <v>7115</v>
      </c>
      <c r="B118" s="278" t="s">
        <v>4100</v>
      </c>
      <c r="C118" s="218" t="s">
        <v>101</v>
      </c>
      <c r="D118" s="17">
        <f>IF(Table11[[#This Row],[Current Age]]&gt;19,"Women's",IF(E118&gt;15,"U19",IF(E118&gt;13,"U15",IF(E118&gt;11,"U13",IF(E118&gt;0,"U11",0)))))</f>
        <v>0</v>
      </c>
      <c r="E118" s="17">
        <f>IFERROR(IF(Table11[[#This Row],[Year]]&gt;0,$E$1-Table11[[#This Row],[Year]],0),"")</f>
        <v>0</v>
      </c>
      <c r="H118" s="17"/>
      <c r="I118" s="279"/>
    </row>
    <row r="119" spans="1:9">
      <c r="A119" s="188">
        <v>7116</v>
      </c>
      <c r="B119" s="280" t="s">
        <v>4101</v>
      </c>
      <c r="C119" s="188" t="s">
        <v>68</v>
      </c>
      <c r="D119" s="17">
        <f>IF(Table11[[#This Row],[Current Age]]&gt;19,"Women's",IF(E119&gt;15,"U19",IF(E119&gt;13,"U15",IF(E119&gt;11,"U13",IF(E119&gt;0,"U11",0)))))</f>
        <v>0</v>
      </c>
      <c r="E119" s="17">
        <f>IFERROR(IF(Table11[[#This Row],[Year]]&gt;0,$E$1-Table11[[#This Row],[Year]],0),"")</f>
        <v>0</v>
      </c>
      <c r="H119" s="17"/>
      <c r="I119" s="279"/>
    </row>
    <row r="120" spans="1:9">
      <c r="A120" s="218">
        <v>7117</v>
      </c>
      <c r="B120" s="278" t="s">
        <v>4102</v>
      </c>
      <c r="C120" s="218" t="s">
        <v>109</v>
      </c>
      <c r="D120" s="17" t="str">
        <f>IF(Table11[[#This Row],[Current Age]]&gt;19,"Women's",IF(E120&gt;15,"U19",IF(E120&gt;13,"U15",IF(E120&gt;11,"U13",IF(E120&gt;0,"U11",0)))))</f>
        <v>Women's</v>
      </c>
      <c r="E120" s="17">
        <f>IFERROR(IF(Table11[[#This Row],[Year]]&gt;0,$E$1-Table11[[#This Row],[Year]],0),"")</f>
        <v>24</v>
      </c>
      <c r="F120" s="17">
        <v>2001</v>
      </c>
      <c r="G120" s="17">
        <v>8</v>
      </c>
      <c r="H120" s="17">
        <v>4</v>
      </c>
      <c r="I120" s="279"/>
    </row>
    <row r="121" spans="1:9">
      <c r="A121" s="188">
        <v>7118</v>
      </c>
      <c r="B121" s="280" t="s">
        <v>4103</v>
      </c>
      <c r="C121" s="188" t="s">
        <v>109</v>
      </c>
      <c r="D121" s="17">
        <f>IF(Table11[[#This Row],[Current Age]]&gt;19,"Women's",IF(E121&gt;15,"U19",IF(E121&gt;13,"U15",IF(E121&gt;11,"U13",IF(E121&gt;0,"U11",0)))))</f>
        <v>0</v>
      </c>
      <c r="E121" s="17">
        <f>IFERROR(IF(Table11[[#This Row],[Year]]&gt;0,$E$1-Table11[[#This Row],[Year]],0),"")</f>
        <v>0</v>
      </c>
      <c r="H121" s="17"/>
      <c r="I121" s="279"/>
    </row>
    <row r="122" spans="1:9">
      <c r="A122" s="218">
        <v>7119</v>
      </c>
      <c r="B122" s="278" t="s">
        <v>4104</v>
      </c>
      <c r="C122" s="218" t="s">
        <v>25</v>
      </c>
      <c r="D122" s="17">
        <f>IF(Table11[[#This Row],[Current Age]]&gt;19,"Women's",IF(E122&gt;15,"U19",IF(E122&gt;13,"U15",IF(E122&gt;11,"U13",IF(E122&gt;0,"U11",0)))))</f>
        <v>0</v>
      </c>
      <c r="E122" s="17">
        <f>IFERROR(IF(Table11[[#This Row],[Year]]&gt;0,$E$1-Table11[[#This Row],[Year]],0),"")</f>
        <v>0</v>
      </c>
      <c r="H122" s="17"/>
      <c r="I122" s="279"/>
    </row>
    <row r="123" spans="1:9">
      <c r="A123" s="188">
        <v>7120</v>
      </c>
      <c r="B123" s="280" t="s">
        <v>4105</v>
      </c>
      <c r="C123" s="188" t="s">
        <v>145</v>
      </c>
      <c r="D123" s="17">
        <f>IF(Table11[[#This Row],[Current Age]]&gt;19,"Women's",IF(E123&gt;15,"U19",IF(E123&gt;13,"U15",IF(E123&gt;11,"U13",IF(E123&gt;0,"U11",0)))))</f>
        <v>0</v>
      </c>
      <c r="E123" s="17">
        <f>IFERROR(IF(Table11[[#This Row],[Year]]&gt;0,$E$1-Table11[[#This Row],[Year]],0),"")</f>
        <v>0</v>
      </c>
      <c r="H123" s="17"/>
      <c r="I123" s="279"/>
    </row>
    <row r="124" spans="1:9">
      <c r="A124" s="218">
        <v>7121</v>
      </c>
      <c r="B124" s="278" t="s">
        <v>4106</v>
      </c>
      <c r="C124" s="218" t="s">
        <v>288</v>
      </c>
      <c r="D124" s="17">
        <f>IF(Table11[[#This Row],[Current Age]]&gt;19,"Women's",IF(E124&gt;15,"U19",IF(E124&gt;13,"U15",IF(E124&gt;11,"U13",IF(E124&gt;0,"U11",0)))))</f>
        <v>0</v>
      </c>
      <c r="E124" s="17">
        <f>IFERROR(IF(Table11[[#This Row],[Year]]&gt;0,$E$1-Table11[[#This Row],[Year]],0),"")</f>
        <v>0</v>
      </c>
      <c r="H124" s="17"/>
      <c r="I124" s="279"/>
    </row>
    <row r="125" spans="1:9">
      <c r="A125" s="188">
        <v>7122</v>
      </c>
      <c r="B125" s="280" t="s">
        <v>4107</v>
      </c>
      <c r="C125" s="188" t="s">
        <v>112</v>
      </c>
      <c r="D125" s="17">
        <f>IF(Table11[[#This Row],[Current Age]]&gt;19,"Women's",IF(E125&gt;15,"U19",IF(E125&gt;13,"U15",IF(E125&gt;11,"U13",IF(E125&gt;0,"U11",0)))))</f>
        <v>0</v>
      </c>
      <c r="E125" s="17">
        <f>IFERROR(IF(Table11[[#This Row],[Year]]&gt;0,$E$1-Table11[[#This Row],[Year]],0),"")</f>
        <v>0</v>
      </c>
      <c r="H125" s="17"/>
      <c r="I125" s="279"/>
    </row>
    <row r="126" spans="1:9">
      <c r="A126" s="218">
        <v>7123</v>
      </c>
      <c r="B126" s="278" t="s">
        <v>4108</v>
      </c>
      <c r="C126" s="218" t="s">
        <v>68</v>
      </c>
      <c r="D126" s="17">
        <f>IF(Table11[[#This Row],[Current Age]]&gt;19,"Women's",IF(E126&gt;15,"U19",IF(E126&gt;13,"U15",IF(E126&gt;11,"U13",IF(E126&gt;0,"U11",0)))))</f>
        <v>0</v>
      </c>
      <c r="E126" s="17">
        <f>IFERROR(IF(Table11[[#This Row],[Year]]&gt;0,$E$1-Table11[[#This Row],[Year]],0),"")</f>
        <v>0</v>
      </c>
      <c r="H126" s="17"/>
      <c r="I126" s="279"/>
    </row>
    <row r="127" spans="1:9">
      <c r="A127" s="188">
        <v>7124</v>
      </c>
      <c r="B127" s="280" t="s">
        <v>4109</v>
      </c>
      <c r="C127" s="188" t="s">
        <v>4022</v>
      </c>
      <c r="D127" s="17">
        <f>IF(Table11[[#This Row],[Current Age]]&gt;19,"Women's",IF(E127&gt;15,"U19",IF(E127&gt;13,"U15",IF(E127&gt;11,"U13",IF(E127&gt;0,"U11",0)))))</f>
        <v>0</v>
      </c>
      <c r="E127" s="17">
        <f>IFERROR(IF(Table11[[#This Row],[Year]]&gt;0,$E$1-Table11[[#This Row],[Year]],0),"")</f>
        <v>0</v>
      </c>
      <c r="H127" s="17"/>
      <c r="I127" s="279"/>
    </row>
    <row r="128" spans="1:9">
      <c r="A128" s="218">
        <v>7125</v>
      </c>
      <c r="B128" s="278" t="s">
        <v>4110</v>
      </c>
      <c r="C128" s="218" t="s">
        <v>101</v>
      </c>
      <c r="D128" s="17">
        <f>IF(Table11[[#This Row],[Current Age]]&gt;19,"Women's",IF(E128&gt;15,"U19",IF(E128&gt;13,"U15",IF(E128&gt;11,"U13",IF(E128&gt;0,"U11",0)))))</f>
        <v>0</v>
      </c>
      <c r="E128" s="17">
        <f>IFERROR(IF(Table11[[#This Row],[Year]]&gt;0,$E$1-Table11[[#This Row],[Year]],0),"")</f>
        <v>0</v>
      </c>
      <c r="H128" s="17"/>
      <c r="I128" s="279"/>
    </row>
    <row r="129" spans="1:9">
      <c r="A129" s="188">
        <v>7126</v>
      </c>
      <c r="B129" s="280" t="s">
        <v>4111</v>
      </c>
      <c r="C129" s="188" t="s">
        <v>160</v>
      </c>
      <c r="D129" s="17">
        <f>IF(Table11[[#This Row],[Current Age]]&gt;19,"Women's",IF(E129&gt;15,"U19",IF(E129&gt;13,"U15",IF(E129&gt;11,"U13",IF(E129&gt;0,"U11",0)))))</f>
        <v>0</v>
      </c>
      <c r="E129" s="17">
        <f>IFERROR(IF(Table11[[#This Row],[Year]]&gt;0,$E$1-Table11[[#This Row],[Year]],0),"")</f>
        <v>0</v>
      </c>
      <c r="H129" s="17"/>
      <c r="I129" s="279"/>
    </row>
    <row r="130" spans="1:9">
      <c r="A130" s="218">
        <v>7127</v>
      </c>
      <c r="B130" s="278" t="s">
        <v>4112</v>
      </c>
      <c r="C130" s="218" t="s">
        <v>145</v>
      </c>
      <c r="D130" s="17">
        <f>IF(Table11[[#This Row],[Current Age]]&gt;19,"Women's",IF(E130&gt;15,"U19",IF(E130&gt;13,"U15",IF(E130&gt;11,"U13",IF(E130&gt;0,"U11",0)))))</f>
        <v>0</v>
      </c>
      <c r="E130" s="17">
        <f>IFERROR(IF(Table11[[#This Row],[Year]]&gt;0,$E$1-Table11[[#This Row],[Year]],0),"")</f>
        <v>0</v>
      </c>
      <c r="H130" s="17"/>
      <c r="I130" s="279"/>
    </row>
    <row r="131" spans="1:9">
      <c r="A131" s="188">
        <v>7128</v>
      </c>
      <c r="B131" s="280" t="s">
        <v>4113</v>
      </c>
      <c r="C131" s="188" t="s">
        <v>154</v>
      </c>
      <c r="D131" s="17" t="str">
        <f>IF(Table11[[#This Row],[Current Age]]&gt;19,"Women's",IF(E131&gt;15,"U19",IF(E131&gt;13,"U15",IF(E131&gt;11,"U13",IF(E131&gt;0,"U11",0)))))</f>
        <v>Women's</v>
      </c>
      <c r="E131" s="17">
        <f>IFERROR(IF(Table11[[#This Row],[Year]]&gt;0,$E$1-Table11[[#This Row],[Year]],0),"")</f>
        <v>23</v>
      </c>
      <c r="F131" s="17">
        <v>2002</v>
      </c>
      <c r="G131" s="17">
        <v>12</v>
      </c>
      <c r="H131" s="17">
        <v>10</v>
      </c>
      <c r="I131" s="279"/>
    </row>
    <row r="132" spans="1:9">
      <c r="A132" s="218">
        <v>7129</v>
      </c>
      <c r="B132" s="278" t="s">
        <v>4114</v>
      </c>
      <c r="C132" s="218" t="s">
        <v>4022</v>
      </c>
      <c r="D132" s="17">
        <f>IF(Table11[[#This Row],[Current Age]]&gt;19,"Women's",IF(E132&gt;15,"U19",IF(E132&gt;13,"U15",IF(E132&gt;11,"U13",IF(E132&gt;0,"U11",0)))))</f>
        <v>0</v>
      </c>
      <c r="E132" s="17">
        <f>IFERROR(IF(Table11[[#This Row],[Year]]&gt;0,$E$1-Table11[[#This Row],[Year]],0),"")</f>
        <v>0</v>
      </c>
      <c r="H132" s="17"/>
      <c r="I132" s="279"/>
    </row>
    <row r="133" spans="1:9">
      <c r="A133" s="188">
        <v>7130</v>
      </c>
      <c r="B133" s="280" t="s">
        <v>4115</v>
      </c>
      <c r="C133" s="188" t="s">
        <v>109</v>
      </c>
      <c r="D133" s="17">
        <f>IF(Table11[[#This Row],[Current Age]]&gt;19,"Women's",IF(E133&gt;15,"U19",IF(E133&gt;13,"U15",IF(E133&gt;11,"U13",IF(E133&gt;0,"U11",0)))))</f>
        <v>0</v>
      </c>
      <c r="E133" s="17">
        <f>IFERROR(IF(Table11[[#This Row],[Year]]&gt;0,$E$1-Table11[[#This Row],[Year]],0),"")</f>
        <v>0</v>
      </c>
      <c r="H133" s="17"/>
      <c r="I133" s="279"/>
    </row>
    <row r="134" spans="1:9">
      <c r="A134" s="218">
        <v>7131</v>
      </c>
      <c r="B134" s="278" t="s">
        <v>4116</v>
      </c>
      <c r="C134" s="218" t="s">
        <v>109</v>
      </c>
      <c r="D134" s="17" t="str">
        <f>IF(Table11[[#This Row],[Current Age]]&gt;19,"Women's",IF(E134&gt;15,"U19",IF(E134&gt;13,"U15",IF(E134&gt;11,"U13",IF(E134&gt;0,"U11",0)))))</f>
        <v>Women's</v>
      </c>
      <c r="E134" s="17">
        <f>IFERROR(IF(Table11[[#This Row],[Year]]&gt;0,$E$1-Table11[[#This Row],[Year]],0),"")</f>
        <v>23</v>
      </c>
      <c r="F134" s="17">
        <v>2002</v>
      </c>
      <c r="G134" s="17">
        <v>3</v>
      </c>
      <c r="H134" s="15">
        <v>31</v>
      </c>
      <c r="I134" s="279"/>
    </row>
    <row r="135" spans="1:9">
      <c r="A135" s="188">
        <v>7132</v>
      </c>
      <c r="B135" s="280" t="s">
        <v>4117</v>
      </c>
      <c r="C135" s="188" t="s">
        <v>112</v>
      </c>
      <c r="D135" s="17">
        <f>IF(Table11[[#This Row],[Current Age]]&gt;19,"Women's",IF(E135&gt;15,"U19",IF(E135&gt;13,"U15",IF(E135&gt;11,"U13",IF(E135&gt;0,"U11",0)))))</f>
        <v>0</v>
      </c>
      <c r="E135" s="17">
        <f>IFERROR(IF(Table11[[#This Row],[Year]]&gt;0,$E$1-Table11[[#This Row],[Year]],0),"")</f>
        <v>0</v>
      </c>
      <c r="H135" s="17"/>
      <c r="I135" s="279"/>
    </row>
    <row r="136" spans="1:9">
      <c r="A136" s="218">
        <v>7133</v>
      </c>
      <c r="B136" s="278" t="s">
        <v>4118</v>
      </c>
      <c r="C136" s="218" t="s">
        <v>25</v>
      </c>
      <c r="D136" s="17" t="str">
        <f>IF(Table11[[#This Row],[Current Age]]&gt;19,"Women's",IF(E136&gt;15,"U19",IF(E136&gt;13,"U15",IF(E136&gt;11,"U13",IF(E136&gt;0,"U11",0)))))</f>
        <v>Women's</v>
      </c>
      <c r="E136" s="17">
        <f>IFERROR(IF(Table11[[#This Row],[Year]]&gt;0,$E$1-Table11[[#This Row],[Year]],0),"")</f>
        <v>22</v>
      </c>
      <c r="F136" s="17">
        <v>2003</v>
      </c>
      <c r="G136" s="17">
        <v>7</v>
      </c>
      <c r="H136" s="17">
        <v>15</v>
      </c>
      <c r="I136" s="279"/>
    </row>
    <row r="137" spans="1:9">
      <c r="A137" s="188">
        <v>7134</v>
      </c>
      <c r="B137" s="280" t="s">
        <v>4119</v>
      </c>
      <c r="C137" s="188" t="s">
        <v>4022</v>
      </c>
      <c r="D137" s="17">
        <f>IF(Table11[[#This Row],[Current Age]]&gt;19,"Women's",IF(E137&gt;15,"U19",IF(E137&gt;13,"U15",IF(E137&gt;11,"U13",IF(E137&gt;0,"U11",0)))))</f>
        <v>0</v>
      </c>
      <c r="E137" s="17">
        <f>IFERROR(IF(Table11[[#This Row],[Year]]&gt;0,$E$1-Table11[[#This Row],[Year]],0),"")</f>
        <v>0</v>
      </c>
      <c r="H137" s="17"/>
      <c r="I137" s="279"/>
    </row>
    <row r="138" spans="1:9">
      <c r="A138" s="218">
        <v>7135</v>
      </c>
      <c r="B138" s="278" t="s">
        <v>4120</v>
      </c>
      <c r="C138" s="218" t="s">
        <v>259</v>
      </c>
      <c r="D138" s="17">
        <f>IF(Table11[[#This Row],[Current Age]]&gt;19,"Women's",IF(E138&gt;15,"U19",IF(E138&gt;13,"U15",IF(E138&gt;11,"U13",IF(E138&gt;0,"U11",0)))))</f>
        <v>0</v>
      </c>
      <c r="E138" s="17">
        <f>IFERROR(IF(Table11[[#This Row],[Year]]&gt;0,$E$1-Table11[[#This Row],[Year]],0),"")</f>
        <v>0</v>
      </c>
      <c r="H138" s="17"/>
      <c r="I138" s="279"/>
    </row>
    <row r="139" spans="1:9">
      <c r="A139" s="188">
        <v>7136</v>
      </c>
      <c r="B139" s="280" t="s">
        <v>4121</v>
      </c>
      <c r="C139" s="188" t="s">
        <v>259</v>
      </c>
      <c r="D139" s="17">
        <f>IF(Table11[[#This Row],[Current Age]]&gt;19,"Women's",IF(E139&gt;15,"U19",IF(E139&gt;13,"U15",IF(E139&gt;11,"U13",IF(E139&gt;0,"U11",0)))))</f>
        <v>0</v>
      </c>
      <c r="E139" s="17">
        <f>IFERROR(IF(Table11[[#This Row],[Year]]&gt;0,$E$1-Table11[[#This Row],[Year]],0),"")</f>
        <v>0</v>
      </c>
      <c r="H139" s="17"/>
      <c r="I139" s="279"/>
    </row>
    <row r="140" spans="1:9">
      <c r="A140" s="218">
        <v>7137</v>
      </c>
      <c r="B140" s="278" t="s">
        <v>4122</v>
      </c>
      <c r="C140" s="218" t="s">
        <v>298</v>
      </c>
      <c r="D140" s="17">
        <f>IF(Table11[[#This Row],[Current Age]]&gt;19,"Women's",IF(E140&gt;15,"U19",IF(E140&gt;13,"U15",IF(E140&gt;11,"U13",IF(E140&gt;0,"U11",0)))))</f>
        <v>0</v>
      </c>
      <c r="E140" s="17">
        <f>IFERROR(IF(Table11[[#This Row],[Year]]&gt;0,$E$1-Table11[[#This Row],[Year]],0),"")</f>
        <v>0</v>
      </c>
      <c r="H140" s="17"/>
      <c r="I140" s="279"/>
    </row>
    <row r="141" spans="1:9">
      <c r="A141" s="188">
        <v>7138</v>
      </c>
      <c r="B141" s="280" t="s">
        <v>4123</v>
      </c>
      <c r="C141" s="188" t="s">
        <v>210</v>
      </c>
      <c r="D141" s="17">
        <f>IF(Table11[[#This Row],[Current Age]]&gt;19,"Women's",IF(E141&gt;15,"U19",IF(E141&gt;13,"U15",IF(E141&gt;11,"U13",IF(E141&gt;0,"U11",0)))))</f>
        <v>0</v>
      </c>
      <c r="E141" s="17">
        <f>IFERROR(IF(Table11[[#This Row],[Year]]&gt;0,$E$1-Table11[[#This Row],[Year]],0),"")</f>
        <v>0</v>
      </c>
      <c r="H141" s="17"/>
      <c r="I141" s="279"/>
    </row>
    <row r="142" spans="1:9">
      <c r="A142" s="218">
        <v>7139</v>
      </c>
      <c r="B142" s="278" t="s">
        <v>4124</v>
      </c>
      <c r="C142" s="218" t="s">
        <v>259</v>
      </c>
      <c r="D142" s="17">
        <f>IF(Table11[[#This Row],[Current Age]]&gt;19,"Women's",IF(E142&gt;15,"U19",IF(E142&gt;13,"U15",IF(E142&gt;11,"U13",IF(E142&gt;0,"U11",0)))))</f>
        <v>0</v>
      </c>
      <c r="E142" s="17">
        <f>IFERROR(IF(Table11[[#This Row],[Year]]&gt;0,$E$1-Table11[[#This Row],[Year]],0),"")</f>
        <v>0</v>
      </c>
      <c r="H142" s="17"/>
      <c r="I142" s="279"/>
    </row>
    <row r="143" spans="1:9">
      <c r="A143" s="188">
        <v>7140</v>
      </c>
      <c r="B143" s="280" t="s">
        <v>4125</v>
      </c>
      <c r="C143" s="188" t="s">
        <v>210</v>
      </c>
      <c r="D143" s="17" t="str">
        <f>IF(Table11[[#This Row],[Current Age]]&gt;19,"Women's",IF(E143&gt;15,"U19",IF(E143&gt;13,"U15",IF(E143&gt;11,"U13",IF(E143&gt;0,"U11",0)))))</f>
        <v>Women's</v>
      </c>
      <c r="E143" s="17">
        <f>IFERROR(IF(Table11[[#This Row],[Year]]&gt;0,$E$1-Table11[[#This Row],[Year]],0),"")</f>
        <v>23</v>
      </c>
      <c r="F143" s="17">
        <v>2002</v>
      </c>
      <c r="G143" s="17">
        <v>3</v>
      </c>
      <c r="H143" s="17">
        <v>16</v>
      </c>
      <c r="I143" s="279"/>
    </row>
    <row r="144" spans="1:9">
      <c r="A144" s="218">
        <v>7141</v>
      </c>
      <c r="B144" s="278" t="s">
        <v>4126</v>
      </c>
      <c r="C144" s="218" t="s">
        <v>17</v>
      </c>
      <c r="D144" s="17" t="str">
        <f>IF(Table11[[#This Row],[Current Age]]&gt;19,"Women's",IF(E144&gt;15,"U19",IF(E144&gt;13,"U15",IF(E144&gt;11,"U13",IF(E144&gt;0,"U11",0)))))</f>
        <v>Women's</v>
      </c>
      <c r="E144" s="17">
        <f>IFERROR(IF(Table11[[#This Row],[Year]]&gt;0,$E$1-Table11[[#This Row],[Year]],0),"")</f>
        <v>22</v>
      </c>
      <c r="F144" s="17">
        <v>2003</v>
      </c>
      <c r="G144" s="17">
        <v>12</v>
      </c>
      <c r="H144" s="17">
        <v>3</v>
      </c>
      <c r="I144" s="279"/>
    </row>
    <row r="145" spans="1:9">
      <c r="A145" s="188">
        <v>7142</v>
      </c>
      <c r="B145" s="280" t="s">
        <v>4127</v>
      </c>
      <c r="C145" s="188" t="s">
        <v>160</v>
      </c>
      <c r="D145" s="17">
        <f>IF(Table11[[#This Row],[Current Age]]&gt;19,"Women's",IF(E145&gt;15,"U19",IF(E145&gt;13,"U15",IF(E145&gt;11,"U13",IF(E145&gt;0,"U11",0)))))</f>
        <v>0</v>
      </c>
      <c r="E145" s="17">
        <f>IFERROR(IF(Table11[[#This Row],[Year]]&gt;0,$E$1-Table11[[#This Row],[Year]],0),"")</f>
        <v>0</v>
      </c>
      <c r="H145" s="17"/>
      <c r="I145" s="279"/>
    </row>
    <row r="146" spans="1:9">
      <c r="A146" s="218">
        <v>7143</v>
      </c>
      <c r="B146" s="278" t="s">
        <v>4128</v>
      </c>
      <c r="C146" s="218" t="s">
        <v>210</v>
      </c>
      <c r="D146" s="17">
        <f>IF(Table11[[#This Row],[Current Age]]&gt;19,"Women's",IF(E146&gt;15,"U19",IF(E146&gt;13,"U15",IF(E146&gt;11,"U13",IF(E146&gt;0,"U11",0)))))</f>
        <v>0</v>
      </c>
      <c r="E146" s="17">
        <f>IFERROR(IF(Table11[[#This Row],[Year]]&gt;0,$E$1-Table11[[#This Row],[Year]],0),"")</f>
        <v>0</v>
      </c>
      <c r="H146" s="17"/>
      <c r="I146" s="279"/>
    </row>
    <row r="147" spans="1:9">
      <c r="A147" s="188">
        <v>7144</v>
      </c>
      <c r="B147" s="280" t="s">
        <v>4129</v>
      </c>
      <c r="C147" s="188" t="s">
        <v>145</v>
      </c>
      <c r="D147" s="17" t="str">
        <f>IF(Table11[[#This Row],[Current Age]]&gt;19,"Women's",IF(E147&gt;15,"U19",IF(E147&gt;13,"U15",IF(E147&gt;11,"U13",IF(E147&gt;0,"U11",0)))))</f>
        <v>Women's</v>
      </c>
      <c r="E147" s="17">
        <f>IFERROR(IF(Table11[[#This Row],[Year]]&gt;0,$E$1-Table11[[#This Row],[Year]],0),"")</f>
        <v>24</v>
      </c>
      <c r="F147" s="17">
        <v>2001</v>
      </c>
      <c r="G147" s="17">
        <v>4</v>
      </c>
      <c r="H147" s="17">
        <v>27</v>
      </c>
      <c r="I147" s="279"/>
    </row>
    <row r="148" spans="1:9">
      <c r="A148" s="218">
        <v>7145</v>
      </c>
      <c r="B148" s="278" t="s">
        <v>4130</v>
      </c>
      <c r="C148" s="218" t="s">
        <v>17</v>
      </c>
      <c r="D148" s="17">
        <f>IF(Table11[[#This Row],[Current Age]]&gt;19,"Women's",IF(E148&gt;15,"U19",IF(E148&gt;13,"U15",IF(E148&gt;11,"U13",IF(E148&gt;0,"U11",0)))))</f>
        <v>0</v>
      </c>
      <c r="E148" s="17">
        <f>IFERROR(IF(Table11[[#This Row],[Year]]&gt;0,$E$1-Table11[[#This Row],[Year]],0),"")</f>
        <v>0</v>
      </c>
      <c r="H148" s="17"/>
      <c r="I148" s="279"/>
    </row>
    <row r="149" spans="1:9">
      <c r="A149" s="188">
        <v>7146</v>
      </c>
      <c r="B149" s="280" t="s">
        <v>4131</v>
      </c>
      <c r="C149" s="188" t="s">
        <v>356</v>
      </c>
      <c r="D149" s="17">
        <f>IF(Table11[[#This Row],[Current Age]]&gt;19,"Women's",IF(E149&gt;15,"U19",IF(E149&gt;13,"U15",IF(E149&gt;11,"U13",IF(E149&gt;0,"U11",0)))))</f>
        <v>0</v>
      </c>
      <c r="E149" s="17">
        <f>IFERROR(IF(Table11[[#This Row],[Year]]&gt;0,$E$1-Table11[[#This Row],[Year]],0),"")</f>
        <v>0</v>
      </c>
      <c r="H149" s="17"/>
      <c r="I149" s="279"/>
    </row>
    <row r="150" spans="1:9">
      <c r="A150" s="218">
        <v>7147</v>
      </c>
      <c r="B150" s="278" t="s">
        <v>4132</v>
      </c>
      <c r="C150" s="218" t="s">
        <v>259</v>
      </c>
      <c r="D150" s="17" t="str">
        <f>IF(Table11[[#This Row],[Current Age]]&gt;19,"Women's",IF(E150&gt;15,"U19",IF(E150&gt;13,"U15",IF(E150&gt;11,"U13",IF(E150&gt;0,"U11",0)))))</f>
        <v>Women's</v>
      </c>
      <c r="E150" s="17">
        <f>IFERROR(IF(Table11[[#This Row],[Year]]&gt;0,$E$1-Table11[[#This Row],[Year]],0),"")</f>
        <v>22</v>
      </c>
      <c r="F150" s="17">
        <v>2003</v>
      </c>
      <c r="G150" s="17">
        <v>11</v>
      </c>
      <c r="H150" s="17">
        <v>10</v>
      </c>
      <c r="I150" s="279"/>
    </row>
    <row r="151" spans="1:9">
      <c r="A151" s="188">
        <v>7148</v>
      </c>
      <c r="B151" s="280" t="s">
        <v>4133</v>
      </c>
      <c r="C151" s="188" t="s">
        <v>210</v>
      </c>
      <c r="D151" s="17" t="str">
        <f>IF(Table11[[#This Row],[Current Age]]&gt;19,"Women's",IF(E151&gt;15,"U19",IF(E151&gt;13,"U15",IF(E151&gt;11,"U13",IF(E151&gt;0,"U11",0)))))</f>
        <v>Women's</v>
      </c>
      <c r="E151" s="17">
        <f>IFERROR(IF(Table11[[#This Row],[Year]]&gt;0,$E$1-Table11[[#This Row],[Year]],0),"")</f>
        <v>24</v>
      </c>
      <c r="F151" s="17">
        <v>2001</v>
      </c>
      <c r="G151" s="17">
        <v>11</v>
      </c>
      <c r="H151" s="17">
        <v>28</v>
      </c>
      <c r="I151" s="279"/>
    </row>
    <row r="152" spans="1:9">
      <c r="A152" s="218">
        <v>7149</v>
      </c>
      <c r="B152" s="278" t="s">
        <v>4134</v>
      </c>
      <c r="C152" s="218" t="s">
        <v>3953</v>
      </c>
      <c r="D152" s="17">
        <f>IF(Table11[[#This Row],[Current Age]]&gt;19,"Women's",IF(E152&gt;15,"U19",IF(E152&gt;13,"U15",IF(E152&gt;11,"U13",IF(E152&gt;0,"U11",0)))))</f>
        <v>0</v>
      </c>
      <c r="E152" s="17">
        <f>IFERROR(IF(Table11[[#This Row],[Year]]&gt;0,$E$1-Table11[[#This Row],[Year]],0),"")</f>
        <v>0</v>
      </c>
      <c r="H152" s="17"/>
      <c r="I152" s="279"/>
    </row>
    <row r="153" spans="1:9">
      <c r="A153" s="188">
        <v>7150</v>
      </c>
      <c r="B153" s="280" t="s">
        <v>4135</v>
      </c>
      <c r="C153" s="188" t="s">
        <v>288</v>
      </c>
      <c r="D153" s="17">
        <f>IF(Table11[[#This Row],[Current Age]]&gt;19,"Women's",IF(E153&gt;15,"U19",IF(E153&gt;13,"U15",IF(E153&gt;11,"U13",IF(E153&gt;0,"U11",0)))))</f>
        <v>0</v>
      </c>
      <c r="E153" s="17">
        <f>IFERROR(IF(Table11[[#This Row],[Year]]&gt;0,$E$1-Table11[[#This Row],[Year]],0),"")</f>
        <v>0</v>
      </c>
      <c r="H153" s="17"/>
      <c r="I153" s="279"/>
    </row>
    <row r="154" spans="1:9">
      <c r="A154" s="218">
        <v>7151</v>
      </c>
      <c r="B154" s="278" t="s">
        <v>4136</v>
      </c>
      <c r="C154" s="218" t="s">
        <v>160</v>
      </c>
      <c r="D154" s="17" t="str">
        <f>IF(Table11[[#This Row],[Current Age]]&gt;19,"Women's",IF(E154&gt;15,"U19",IF(E154&gt;13,"U15",IF(E154&gt;11,"U13",IF(E154&gt;0,"U11",0)))))</f>
        <v>Women's</v>
      </c>
      <c r="E154" s="17">
        <f>IFERROR(IF(Table11[[#This Row],[Year]]&gt;0,$E$1-Table11[[#This Row],[Year]],0),"")</f>
        <v>25</v>
      </c>
      <c r="F154" s="17">
        <v>2000</v>
      </c>
      <c r="G154" s="17">
        <v>8</v>
      </c>
      <c r="H154" s="17">
        <v>7</v>
      </c>
      <c r="I154" s="279"/>
    </row>
    <row r="155" spans="1:9">
      <c r="A155" s="188">
        <v>7152</v>
      </c>
      <c r="B155" s="280" t="s">
        <v>4137</v>
      </c>
      <c r="C155" s="188" t="s">
        <v>1343</v>
      </c>
      <c r="D155" s="17">
        <f>IF(Table11[[#This Row],[Current Age]]&gt;19,"Women's",IF(E155&gt;15,"U19",IF(E155&gt;13,"U15",IF(E155&gt;11,"U13",IF(E155&gt;0,"U11",0)))))</f>
        <v>0</v>
      </c>
      <c r="E155" s="17">
        <f>IFERROR(IF(Table11[[#This Row],[Year]]&gt;0,$E$1-Table11[[#This Row],[Year]],0),"")</f>
        <v>0</v>
      </c>
      <c r="H155" s="17"/>
      <c r="I155" s="279"/>
    </row>
    <row r="156" spans="1:9">
      <c r="A156" s="218">
        <v>7153</v>
      </c>
      <c r="B156" s="278" t="s">
        <v>4138</v>
      </c>
      <c r="C156" s="218" t="s">
        <v>259</v>
      </c>
      <c r="D156" s="17">
        <f>IF(Table11[[#This Row],[Current Age]]&gt;19,"Women's",IF(E156&gt;15,"U19",IF(E156&gt;13,"U15",IF(E156&gt;11,"U13",IF(E156&gt;0,"U11",0)))))</f>
        <v>0</v>
      </c>
      <c r="E156" s="17">
        <f>IFERROR(IF(Table11[[#This Row],[Year]]&gt;0,$E$1-Table11[[#This Row],[Year]],0),"")</f>
        <v>0</v>
      </c>
      <c r="H156" s="17"/>
      <c r="I156" s="279"/>
    </row>
    <row r="157" spans="1:9">
      <c r="A157" s="188">
        <v>7154</v>
      </c>
      <c r="B157" s="280" t="s">
        <v>4139</v>
      </c>
      <c r="C157" s="188" t="s">
        <v>356</v>
      </c>
      <c r="D157" s="17">
        <f>IF(Table11[[#This Row],[Current Age]]&gt;19,"Women's",IF(E157&gt;15,"U19",IF(E157&gt;13,"U15",IF(E157&gt;11,"U13",IF(E157&gt;0,"U11",0)))))</f>
        <v>0</v>
      </c>
      <c r="E157" s="17">
        <f>IFERROR(IF(Table11[[#This Row],[Year]]&gt;0,$E$1-Table11[[#This Row],[Year]],0),"")</f>
        <v>0</v>
      </c>
      <c r="H157" s="17"/>
      <c r="I157" s="279"/>
    </row>
    <row r="158" spans="1:9">
      <c r="A158" s="218">
        <v>7155</v>
      </c>
      <c r="B158" s="278" t="s">
        <v>4140</v>
      </c>
      <c r="C158" s="218" t="s">
        <v>4022</v>
      </c>
      <c r="D158" s="17">
        <f>IF(Table11[[#This Row],[Current Age]]&gt;19,"Women's",IF(E158&gt;15,"U19",IF(E158&gt;13,"U15",IF(E158&gt;11,"U13",IF(E158&gt;0,"U11",0)))))</f>
        <v>0</v>
      </c>
      <c r="E158" s="17">
        <f>IFERROR(IF(Table11[[#This Row],[Year]]&gt;0,$E$1-Table11[[#This Row],[Year]],0),"")</f>
        <v>0</v>
      </c>
      <c r="H158" s="17"/>
      <c r="I158" s="279"/>
    </row>
    <row r="159" spans="1:9">
      <c r="A159" s="188">
        <v>7156</v>
      </c>
      <c r="B159" s="280" t="s">
        <v>4141</v>
      </c>
      <c r="C159" s="188" t="s">
        <v>17</v>
      </c>
      <c r="D159" s="17">
        <f>IF(Table11[[#This Row],[Current Age]]&gt;19,"Women's",IF(E159&gt;15,"U19",IF(E159&gt;13,"U15",IF(E159&gt;11,"U13",IF(E159&gt;0,"U11",0)))))</f>
        <v>0</v>
      </c>
      <c r="E159" s="17">
        <f>IFERROR(IF(Table11[[#This Row],[Year]]&gt;0,$E$1-Table11[[#This Row],[Year]],0),"")</f>
        <v>0</v>
      </c>
      <c r="H159" s="17"/>
      <c r="I159" s="279"/>
    </row>
    <row r="160" spans="1:9">
      <c r="A160" s="218">
        <v>7157</v>
      </c>
      <c r="B160" s="278" t="s">
        <v>4142</v>
      </c>
      <c r="C160" s="218" t="s">
        <v>259</v>
      </c>
      <c r="D160" s="17">
        <f>IF(Table11[[#This Row],[Current Age]]&gt;19,"Women's",IF(E160&gt;15,"U19",IF(E160&gt;13,"U15",IF(E160&gt;11,"U13",IF(E160&gt;0,"U11",0)))))</f>
        <v>0</v>
      </c>
      <c r="E160" s="17">
        <f>IFERROR(IF(Table11[[#This Row],[Year]]&gt;0,$E$1-Table11[[#This Row],[Year]],0),"")</f>
        <v>0</v>
      </c>
      <c r="H160" s="17"/>
      <c r="I160" s="279"/>
    </row>
    <row r="161" spans="1:9">
      <c r="A161" s="188">
        <v>7158</v>
      </c>
      <c r="B161" s="280" t="s">
        <v>4143</v>
      </c>
      <c r="C161" s="188" t="s">
        <v>25</v>
      </c>
      <c r="D161" s="17">
        <f>IF(Table11[[#This Row],[Current Age]]&gt;19,"Women's",IF(E161&gt;15,"U19",IF(E161&gt;13,"U15",IF(E161&gt;11,"U13",IF(E161&gt;0,"U11",0)))))</f>
        <v>0</v>
      </c>
      <c r="E161" s="17">
        <f>IFERROR(IF(Table11[[#This Row],[Year]]&gt;0,$E$1-Table11[[#This Row],[Year]],0),"")</f>
        <v>0</v>
      </c>
      <c r="H161" s="17"/>
      <c r="I161" s="279"/>
    </row>
    <row r="162" spans="1:9">
      <c r="A162" s="218">
        <v>7159</v>
      </c>
      <c r="B162" s="278" t="s">
        <v>4144</v>
      </c>
      <c r="C162" s="218" t="s">
        <v>356</v>
      </c>
      <c r="D162" s="17">
        <f>IF(Table11[[#This Row],[Current Age]]&gt;19,"Women's",IF(E162&gt;15,"U19",IF(E162&gt;13,"U15",IF(E162&gt;11,"U13",IF(E162&gt;0,"U11",0)))))</f>
        <v>0</v>
      </c>
      <c r="E162" s="17">
        <f>IFERROR(IF(Table11[[#This Row],[Year]]&gt;0,$E$1-Table11[[#This Row],[Year]],0),"")</f>
        <v>0</v>
      </c>
      <c r="H162" s="17"/>
      <c r="I162" s="279"/>
    </row>
    <row r="163" spans="1:9">
      <c r="A163" s="188">
        <v>7160</v>
      </c>
      <c r="B163" s="280" t="s">
        <v>4145</v>
      </c>
      <c r="C163" s="188" t="s">
        <v>160</v>
      </c>
      <c r="D163" s="17">
        <f>IF(Table11[[#This Row],[Current Age]]&gt;19,"Women's",IF(E163&gt;15,"U19",IF(E163&gt;13,"U15",IF(E163&gt;11,"U13",IF(E163&gt;0,"U11",0)))))</f>
        <v>0</v>
      </c>
      <c r="E163" s="17">
        <f>IFERROR(IF(Table11[[#This Row],[Year]]&gt;0,$E$1-Table11[[#This Row],[Year]],0),"")</f>
        <v>0</v>
      </c>
      <c r="H163" s="17"/>
      <c r="I163" s="279"/>
    </row>
    <row r="164" spans="1:9">
      <c r="A164" s="218">
        <v>7161</v>
      </c>
      <c r="B164" s="278" t="s">
        <v>4146</v>
      </c>
      <c r="C164" s="218" t="s">
        <v>4022</v>
      </c>
      <c r="D164" s="17">
        <f>IF(Table11[[#This Row],[Current Age]]&gt;19,"Women's",IF(E164&gt;15,"U19",IF(E164&gt;13,"U15",IF(E164&gt;11,"U13",IF(E164&gt;0,"U11",0)))))</f>
        <v>0</v>
      </c>
      <c r="E164" s="17">
        <f>IFERROR(IF(Table11[[#This Row],[Year]]&gt;0,$E$1-Table11[[#This Row],[Year]],0),"")</f>
        <v>0</v>
      </c>
      <c r="H164" s="17"/>
      <c r="I164" s="279"/>
    </row>
    <row r="165" spans="1:9">
      <c r="A165" s="188">
        <v>7162</v>
      </c>
      <c r="B165" s="280" t="s">
        <v>4147</v>
      </c>
      <c r="C165" s="188" t="s">
        <v>68</v>
      </c>
      <c r="D165" s="17">
        <f>IF(Table11[[#This Row],[Current Age]]&gt;19,"Women's",IF(E165&gt;15,"U19",IF(E165&gt;13,"U15",IF(E165&gt;11,"U13",IF(E165&gt;0,"U11",0)))))</f>
        <v>0</v>
      </c>
      <c r="E165" s="17">
        <f>IFERROR(IF(Table11[[#This Row],[Year]]&gt;0,$E$1-Table11[[#This Row],[Year]],0),"")</f>
        <v>0</v>
      </c>
      <c r="H165" s="17"/>
      <c r="I165" s="279"/>
    </row>
    <row r="166" spans="1:9">
      <c r="A166" s="218">
        <v>7163</v>
      </c>
      <c r="B166" s="278" t="s">
        <v>4148</v>
      </c>
      <c r="C166" s="218" t="s">
        <v>109</v>
      </c>
      <c r="D166" s="17">
        <f>IF(Table11[[#This Row],[Current Age]]&gt;19,"Women's",IF(E166&gt;15,"U19",IF(E166&gt;13,"U15",IF(E166&gt;11,"U13",IF(E166&gt;0,"U11",0)))))</f>
        <v>0</v>
      </c>
      <c r="E166" s="17">
        <f>IFERROR(IF(Table11[[#This Row],[Year]]&gt;0,$E$1-Table11[[#This Row],[Year]],0),"")</f>
        <v>0</v>
      </c>
      <c r="H166" s="17"/>
      <c r="I166" s="279"/>
    </row>
    <row r="167" spans="1:9">
      <c r="A167" s="188">
        <v>7164</v>
      </c>
      <c r="B167" s="280" t="s">
        <v>4149</v>
      </c>
      <c r="C167" s="188" t="s">
        <v>259</v>
      </c>
      <c r="D167" s="17">
        <f>IF(Table11[[#This Row],[Current Age]]&gt;19,"Women's",IF(E167&gt;15,"U19",IF(E167&gt;13,"U15",IF(E167&gt;11,"U13",IF(E167&gt;0,"U11",0)))))</f>
        <v>0</v>
      </c>
      <c r="E167" s="17">
        <f>IFERROR(IF(Table11[[#This Row],[Year]]&gt;0,$E$1-Table11[[#This Row],[Year]],0),"")</f>
        <v>0</v>
      </c>
      <c r="H167" s="17"/>
      <c r="I167" s="279"/>
    </row>
    <row r="168" spans="1:9">
      <c r="A168" s="218">
        <v>7165</v>
      </c>
      <c r="B168" s="278" t="s">
        <v>4150</v>
      </c>
      <c r="C168" s="218" t="s">
        <v>4022</v>
      </c>
      <c r="D168" s="17">
        <f>IF(Table11[[#This Row],[Current Age]]&gt;19,"Women's",IF(E168&gt;15,"U19",IF(E168&gt;13,"U15",IF(E168&gt;11,"U13",IF(E168&gt;0,"U11",0)))))</f>
        <v>0</v>
      </c>
      <c r="E168" s="17">
        <f>IFERROR(IF(Table11[[#This Row],[Year]]&gt;0,$E$1-Table11[[#This Row],[Year]],0),"")</f>
        <v>0</v>
      </c>
      <c r="H168" s="17"/>
      <c r="I168" s="279"/>
    </row>
    <row r="169" spans="1:9">
      <c r="A169" s="188">
        <v>7166</v>
      </c>
      <c r="B169" s="280" t="s">
        <v>4151</v>
      </c>
      <c r="C169" s="188" t="s">
        <v>171</v>
      </c>
      <c r="D169" s="17">
        <f>IF(Table11[[#This Row],[Current Age]]&gt;19,"Women's",IF(E169&gt;15,"U19",IF(E169&gt;13,"U15",IF(E169&gt;11,"U13",IF(E169&gt;0,"U11",0)))))</f>
        <v>0</v>
      </c>
      <c r="E169" s="17">
        <f>IFERROR(IF(Table11[[#This Row],[Year]]&gt;0,$E$1-Table11[[#This Row],[Year]],0),"")</f>
        <v>0</v>
      </c>
      <c r="H169" s="17"/>
      <c r="I169" s="279"/>
    </row>
    <row r="170" spans="1:9">
      <c r="A170" s="218">
        <v>7167</v>
      </c>
      <c r="B170" s="278" t="s">
        <v>4152</v>
      </c>
      <c r="C170" s="218" t="s">
        <v>145</v>
      </c>
      <c r="D170" s="17">
        <f>IF(Table11[[#This Row],[Current Age]]&gt;19,"Women's",IF(E170&gt;15,"U19",IF(E170&gt;13,"U15",IF(E170&gt;11,"U13",IF(E170&gt;0,"U11",0)))))</f>
        <v>0</v>
      </c>
      <c r="E170" s="17">
        <f>IFERROR(IF(Table11[[#This Row],[Year]]&gt;0,$E$1-Table11[[#This Row],[Year]],0),"")</f>
        <v>0</v>
      </c>
      <c r="H170" s="17"/>
      <c r="I170" s="279"/>
    </row>
    <row r="171" spans="1:9">
      <c r="A171" s="188">
        <v>7168</v>
      </c>
      <c r="B171" s="280" t="s">
        <v>4153</v>
      </c>
      <c r="C171" s="188" t="s">
        <v>259</v>
      </c>
      <c r="D171" s="17">
        <f>IF(Table11[[#This Row],[Current Age]]&gt;19,"Women's",IF(E171&gt;15,"U19",IF(E171&gt;13,"U15",IF(E171&gt;11,"U13",IF(E171&gt;0,"U11",0)))))</f>
        <v>0</v>
      </c>
      <c r="E171" s="17">
        <f>IFERROR(IF(Table11[[#This Row],[Year]]&gt;0,$E$1-Table11[[#This Row],[Year]],0),"")</f>
        <v>0</v>
      </c>
      <c r="H171" s="17"/>
      <c r="I171" s="279"/>
    </row>
    <row r="172" spans="1:9">
      <c r="A172" s="218">
        <v>7169</v>
      </c>
      <c r="B172" s="278" t="s">
        <v>4154</v>
      </c>
      <c r="C172" s="218" t="s">
        <v>17</v>
      </c>
      <c r="D172" s="17" t="str">
        <f>IF(Table11[[#This Row],[Current Age]]&gt;19,"Women's",IF(E172&gt;15,"U19",IF(E172&gt;13,"U15",IF(E172&gt;11,"U13",IF(E172&gt;0,"U11",0)))))</f>
        <v>Women's</v>
      </c>
      <c r="E172" s="17">
        <f>IFERROR(IF(Table11[[#This Row],[Year]]&gt;0,$E$1-Table11[[#This Row],[Year]],0),"")</f>
        <v>22</v>
      </c>
      <c r="F172" s="17">
        <v>2003</v>
      </c>
      <c r="G172" s="17">
        <v>3</v>
      </c>
      <c r="H172" s="17">
        <v>27</v>
      </c>
      <c r="I172" s="279"/>
    </row>
    <row r="173" spans="1:9">
      <c r="A173" s="188">
        <v>7170</v>
      </c>
      <c r="B173" s="280" t="s">
        <v>4155</v>
      </c>
      <c r="C173" s="188" t="s">
        <v>4022</v>
      </c>
      <c r="D173" s="17">
        <f>IF(Table11[[#This Row],[Current Age]]&gt;19,"Women's",IF(E173&gt;15,"U19",IF(E173&gt;13,"U15",IF(E173&gt;11,"U13",IF(E173&gt;0,"U11",0)))))</f>
        <v>0</v>
      </c>
      <c r="E173" s="17">
        <f>IFERROR(IF(Table11[[#This Row],[Year]]&gt;0,$E$1-Table11[[#This Row],[Year]],0),"")</f>
        <v>0</v>
      </c>
      <c r="H173" s="17"/>
      <c r="I173" s="279"/>
    </row>
    <row r="174" spans="1:9">
      <c r="A174" s="218">
        <v>7171</v>
      </c>
      <c r="B174" s="278" t="s">
        <v>4156</v>
      </c>
      <c r="C174" s="218" t="s">
        <v>3953</v>
      </c>
      <c r="D174" s="17">
        <f>IF(Table11[[#This Row],[Current Age]]&gt;19,"Women's",IF(E174&gt;15,"U19",IF(E174&gt;13,"U15",IF(E174&gt;11,"U13",IF(E174&gt;0,"U11",0)))))</f>
        <v>0</v>
      </c>
      <c r="E174" s="17">
        <f>IFERROR(IF(Table11[[#This Row],[Year]]&gt;0,$E$1-Table11[[#This Row],[Year]],0),"")</f>
        <v>0</v>
      </c>
      <c r="H174" s="17"/>
      <c r="I174" s="279"/>
    </row>
    <row r="175" spans="1:9">
      <c r="A175" s="188">
        <v>7172</v>
      </c>
      <c r="B175" s="280" t="s">
        <v>4157</v>
      </c>
      <c r="C175" s="188" t="s">
        <v>259</v>
      </c>
      <c r="D175" s="17">
        <f>IF(Table11[[#This Row],[Current Age]]&gt;19,"Women's",IF(E175&gt;15,"U19",IF(E175&gt;13,"U15",IF(E175&gt;11,"U13",IF(E175&gt;0,"U11",0)))))</f>
        <v>0</v>
      </c>
      <c r="E175" s="17">
        <f>IFERROR(IF(Table11[[#This Row],[Year]]&gt;0,$E$1-Table11[[#This Row],[Year]],0),"")</f>
        <v>0</v>
      </c>
      <c r="H175" s="17"/>
      <c r="I175" s="279"/>
    </row>
    <row r="176" spans="1:9">
      <c r="A176" s="218">
        <v>7173</v>
      </c>
      <c r="B176" s="278" t="s">
        <v>4158</v>
      </c>
      <c r="C176" s="218" t="s">
        <v>4022</v>
      </c>
      <c r="D176" s="17">
        <f>IF(Table11[[#This Row],[Current Age]]&gt;19,"Women's",IF(E176&gt;15,"U19",IF(E176&gt;13,"U15",IF(E176&gt;11,"U13",IF(E176&gt;0,"U11",0)))))</f>
        <v>0</v>
      </c>
      <c r="E176" s="17">
        <f>IFERROR(IF(Table11[[#This Row],[Year]]&gt;0,$E$1-Table11[[#This Row],[Year]],0),"")</f>
        <v>0</v>
      </c>
      <c r="H176" s="17"/>
      <c r="I176" s="279"/>
    </row>
    <row r="177" spans="1:9">
      <c r="A177" s="188">
        <v>7174</v>
      </c>
      <c r="B177" s="280" t="s">
        <v>4159</v>
      </c>
      <c r="C177" s="188" t="s">
        <v>298</v>
      </c>
      <c r="D177" s="17">
        <f>IF(Table11[[#This Row],[Current Age]]&gt;19,"Women's",IF(E177&gt;15,"U19",IF(E177&gt;13,"U15",IF(E177&gt;11,"U13",IF(E177&gt;0,"U11",0)))))</f>
        <v>0</v>
      </c>
      <c r="E177" s="17">
        <f>IFERROR(IF(Table11[[#This Row],[Year]]&gt;0,$E$1-Table11[[#This Row],[Year]],0),"")</f>
        <v>0</v>
      </c>
      <c r="H177" s="17"/>
      <c r="I177" s="279"/>
    </row>
    <row r="178" spans="1:9">
      <c r="A178" s="218">
        <v>7175</v>
      </c>
      <c r="B178" s="278" t="s">
        <v>4160</v>
      </c>
      <c r="C178" s="218" t="s">
        <v>154</v>
      </c>
      <c r="D178" s="17" t="str">
        <f>IF(Table11[[#This Row],[Current Age]]&gt;19,"Women's",IF(E178&gt;15,"U19",IF(E178&gt;13,"U15",IF(E178&gt;11,"U13",IF(E178&gt;0,"U11",0)))))</f>
        <v>Women's</v>
      </c>
      <c r="E178" s="17">
        <f>IFERROR(IF(Table11[[#This Row],[Year]]&gt;0,$E$1-Table11[[#This Row],[Year]],0),"")</f>
        <v>24</v>
      </c>
      <c r="F178" s="17">
        <v>2001</v>
      </c>
      <c r="G178" s="17">
        <v>9</v>
      </c>
      <c r="H178" s="17">
        <v>5</v>
      </c>
      <c r="I178" s="279"/>
    </row>
    <row r="179" spans="1:9">
      <c r="A179" s="188">
        <v>7176</v>
      </c>
      <c r="B179" s="280" t="s">
        <v>4161</v>
      </c>
      <c r="C179" s="188" t="s">
        <v>17</v>
      </c>
      <c r="D179" s="17">
        <f>IF(Table11[[#This Row],[Current Age]]&gt;19,"Women's",IF(E179&gt;15,"U19",IF(E179&gt;13,"U15",IF(E179&gt;11,"U13",IF(E179&gt;0,"U11",0)))))</f>
        <v>0</v>
      </c>
      <c r="E179" s="17">
        <f>IFERROR(IF(Table11[[#This Row],[Year]]&gt;0,$E$1-Table11[[#This Row],[Year]],0),"")</f>
        <v>0</v>
      </c>
      <c r="H179" s="17"/>
      <c r="I179" s="279"/>
    </row>
    <row r="180" spans="1:9">
      <c r="A180" s="218">
        <v>7177</v>
      </c>
      <c r="B180" s="278" t="s">
        <v>4162</v>
      </c>
      <c r="C180" s="218" t="s">
        <v>356</v>
      </c>
      <c r="D180" s="17" t="str">
        <f>IF(Table11[[#This Row],[Current Age]]&gt;19,"Women's",IF(E180&gt;15,"U19",IF(E180&gt;13,"U15",IF(E180&gt;11,"U13",IF(E180&gt;0,"U11",0)))))</f>
        <v>U19</v>
      </c>
      <c r="E180" s="17">
        <f>IFERROR(IF(Table11[[#This Row],[Year]]&gt;0,$E$1-Table11[[#This Row],[Year]],0),"")</f>
        <v>19</v>
      </c>
      <c r="F180" s="17">
        <v>2006</v>
      </c>
      <c r="G180" s="17">
        <v>2</v>
      </c>
      <c r="H180" s="17">
        <v>18</v>
      </c>
      <c r="I180" s="279"/>
    </row>
    <row r="181" spans="1:9">
      <c r="A181" s="188">
        <v>7178</v>
      </c>
      <c r="B181" s="280" t="s">
        <v>4163</v>
      </c>
      <c r="C181" s="188" t="s">
        <v>68</v>
      </c>
      <c r="D181" s="17">
        <f>IF(Table11[[#This Row],[Current Age]]&gt;19,"Women's",IF(E181&gt;15,"U19",IF(E181&gt;13,"U15",IF(E181&gt;11,"U13",IF(E181&gt;0,"U11",0)))))</f>
        <v>0</v>
      </c>
      <c r="E181" s="17">
        <f>IFERROR(IF(Table11[[#This Row],[Year]]&gt;0,$E$1-Table11[[#This Row],[Year]],0),"")</f>
        <v>0</v>
      </c>
      <c r="H181" s="17"/>
      <c r="I181" s="279"/>
    </row>
    <row r="182" spans="1:9">
      <c r="A182" s="218">
        <v>7179</v>
      </c>
      <c r="B182" s="278" t="s">
        <v>4164</v>
      </c>
      <c r="C182" s="218" t="s">
        <v>68</v>
      </c>
      <c r="D182" s="17">
        <f>IF(Table11[[#This Row],[Current Age]]&gt;19,"Women's",IF(E182&gt;15,"U19",IF(E182&gt;13,"U15",IF(E182&gt;11,"U13",IF(E182&gt;0,"U11",0)))))</f>
        <v>0</v>
      </c>
      <c r="E182" s="17">
        <f>IFERROR(IF(Table11[[#This Row],[Year]]&gt;0,$E$1-Table11[[#This Row],[Year]],0),"")</f>
        <v>0</v>
      </c>
      <c r="H182" s="17"/>
      <c r="I182" s="279"/>
    </row>
    <row r="183" spans="1:9">
      <c r="A183" s="188">
        <v>7180</v>
      </c>
      <c r="B183" s="280" t="s">
        <v>4165</v>
      </c>
      <c r="C183" s="188" t="s">
        <v>101</v>
      </c>
      <c r="D183" s="17" t="str">
        <f>IF(Table11[[#This Row],[Current Age]]&gt;19,"Women's",IF(E183&gt;15,"U19",IF(E183&gt;13,"U15",IF(E183&gt;11,"U13",IF(E183&gt;0,"U11",0)))))</f>
        <v>Women's</v>
      </c>
      <c r="E183" s="17">
        <f>IFERROR(IF(Table11[[#This Row],[Year]]&gt;0,$E$1-Table11[[#This Row],[Year]],0),"")</f>
        <v>22</v>
      </c>
      <c r="F183" s="17">
        <v>2003</v>
      </c>
      <c r="G183" s="17">
        <v>5</v>
      </c>
      <c r="H183" s="17">
        <v>3</v>
      </c>
      <c r="I183" s="279"/>
    </row>
    <row r="184" spans="1:9">
      <c r="A184" s="218">
        <v>7181</v>
      </c>
      <c r="B184" s="278" t="s">
        <v>4166</v>
      </c>
      <c r="C184" s="218" t="s">
        <v>68</v>
      </c>
      <c r="D184" s="17">
        <f>IF(Table11[[#This Row],[Current Age]]&gt;19,"Women's",IF(E184&gt;15,"U19",IF(E184&gt;13,"U15",IF(E184&gt;11,"U13",IF(E184&gt;0,"U11",0)))))</f>
        <v>0</v>
      </c>
      <c r="E184" s="17">
        <f>IFERROR(IF(Table11[[#This Row],[Year]]&gt;0,$E$1-Table11[[#This Row],[Year]],0),"")</f>
        <v>0</v>
      </c>
      <c r="H184" s="17"/>
      <c r="I184" s="279"/>
    </row>
    <row r="185" spans="1:9">
      <c r="A185" s="188">
        <v>7182</v>
      </c>
      <c r="B185" s="280" t="s">
        <v>4167</v>
      </c>
      <c r="C185" s="188" t="s">
        <v>171</v>
      </c>
      <c r="D185" s="17">
        <f>IF(Table11[[#This Row],[Current Age]]&gt;19,"Women's",IF(E185&gt;15,"U19",IF(E185&gt;13,"U15",IF(E185&gt;11,"U13",IF(E185&gt;0,"U11",0)))))</f>
        <v>0</v>
      </c>
      <c r="E185" s="17">
        <f>IFERROR(IF(Table11[[#This Row],[Year]]&gt;0,$E$1-Table11[[#This Row],[Year]],0),"")</f>
        <v>0</v>
      </c>
      <c r="H185" s="17"/>
      <c r="I185" s="279"/>
    </row>
    <row r="186" spans="1:9">
      <c r="A186" s="218">
        <v>7183</v>
      </c>
      <c r="B186" s="278" t="s">
        <v>4168</v>
      </c>
      <c r="C186" s="218" t="s">
        <v>17</v>
      </c>
      <c r="D186" s="17">
        <f>IF(Table11[[#This Row],[Current Age]]&gt;19,"Women's",IF(E186&gt;15,"U19",IF(E186&gt;13,"U15",IF(E186&gt;11,"U13",IF(E186&gt;0,"U11",0)))))</f>
        <v>0</v>
      </c>
      <c r="E186" s="17">
        <f>IFERROR(IF(Table11[[#This Row],[Year]]&gt;0,$E$1-Table11[[#This Row],[Year]],0),"")</f>
        <v>0</v>
      </c>
      <c r="H186" s="17"/>
      <c r="I186" s="279"/>
    </row>
    <row r="187" spans="1:9">
      <c r="A187" s="188">
        <v>7184</v>
      </c>
      <c r="B187" s="280" t="s">
        <v>4169</v>
      </c>
      <c r="C187" s="188" t="s">
        <v>171</v>
      </c>
      <c r="D187" s="17">
        <f>IF(Table11[[#This Row],[Current Age]]&gt;19,"Women's",IF(E187&gt;15,"U19",IF(E187&gt;13,"U15",IF(E187&gt;11,"U13",IF(E187&gt;0,"U11",0)))))</f>
        <v>0</v>
      </c>
      <c r="E187" s="17">
        <f>IFERROR(IF(Table11[[#This Row],[Year]]&gt;0,$E$1-Table11[[#This Row],[Year]],0),"")</f>
        <v>0</v>
      </c>
      <c r="H187" s="17"/>
      <c r="I187" s="279"/>
    </row>
    <row r="188" spans="1:9">
      <c r="A188" s="218">
        <v>7185</v>
      </c>
      <c r="B188" s="278" t="s">
        <v>4170</v>
      </c>
      <c r="C188" s="218" t="s">
        <v>17</v>
      </c>
      <c r="D188" s="17">
        <f>IF(Table11[[#This Row],[Current Age]]&gt;19,"Women's",IF(E188&gt;15,"U19",IF(E188&gt;13,"U15",IF(E188&gt;11,"U13",IF(E188&gt;0,"U11",0)))))</f>
        <v>0</v>
      </c>
      <c r="E188" s="17">
        <f>IFERROR(IF(Table11[[#This Row],[Year]]&gt;0,$E$1-Table11[[#This Row],[Year]],0),"")</f>
        <v>0</v>
      </c>
      <c r="H188" s="17"/>
      <c r="I188" s="279"/>
    </row>
    <row r="189" spans="1:9">
      <c r="A189" s="188">
        <v>7186</v>
      </c>
      <c r="B189" s="280" t="s">
        <v>4171</v>
      </c>
      <c r="C189" s="188" t="s">
        <v>25</v>
      </c>
      <c r="D189" s="17">
        <f>IF(Table11[[#This Row],[Current Age]]&gt;19,"Women's",IF(E189&gt;15,"U19",IF(E189&gt;13,"U15",IF(E189&gt;11,"U13",IF(E189&gt;0,"U11",0)))))</f>
        <v>0</v>
      </c>
      <c r="E189" s="17">
        <f>IFERROR(IF(Table11[[#This Row],[Year]]&gt;0,$E$1-Table11[[#This Row],[Year]],0),"")</f>
        <v>0</v>
      </c>
      <c r="H189" s="17"/>
      <c r="I189" s="279"/>
    </row>
    <row r="190" spans="1:9">
      <c r="A190" s="218">
        <v>7187</v>
      </c>
      <c r="B190" s="278" t="s">
        <v>4172</v>
      </c>
      <c r="C190" s="218" t="s">
        <v>298</v>
      </c>
      <c r="D190" s="17">
        <f>IF(Table11[[#This Row],[Current Age]]&gt;19,"Women's",IF(E190&gt;15,"U19",IF(E190&gt;13,"U15",IF(E190&gt;11,"U13",IF(E190&gt;0,"U11",0)))))</f>
        <v>0</v>
      </c>
      <c r="E190" s="17">
        <f>IFERROR(IF(Table11[[#This Row],[Year]]&gt;0,$E$1-Table11[[#This Row],[Year]],0),"")</f>
        <v>0</v>
      </c>
      <c r="H190" s="17"/>
      <c r="I190" s="279"/>
    </row>
    <row r="191" spans="1:9">
      <c r="A191" s="188">
        <v>7188</v>
      </c>
      <c r="B191" s="280" t="s">
        <v>4173</v>
      </c>
      <c r="C191" s="188" t="s">
        <v>25</v>
      </c>
      <c r="D191" s="17">
        <f>IF(Table11[[#This Row],[Current Age]]&gt;19,"Women's",IF(E191&gt;15,"U19",IF(E191&gt;13,"U15",IF(E191&gt;11,"U13",IF(E191&gt;0,"U11",0)))))</f>
        <v>0</v>
      </c>
      <c r="E191" s="17">
        <f>IFERROR(IF(Table11[[#This Row],[Year]]&gt;0,$E$1-Table11[[#This Row],[Year]],0),"")</f>
        <v>0</v>
      </c>
      <c r="H191" s="17"/>
      <c r="I191" s="279"/>
    </row>
    <row r="192" spans="1:9">
      <c r="A192" s="218">
        <v>7189</v>
      </c>
      <c r="B192" s="278" t="s">
        <v>4174</v>
      </c>
      <c r="C192" s="218" t="s">
        <v>1809</v>
      </c>
      <c r="D192" s="17">
        <f>IF(Table11[[#This Row],[Current Age]]&gt;19,"Women's",IF(E192&gt;15,"U19",IF(E192&gt;13,"U15",IF(E192&gt;11,"U13",IF(E192&gt;0,"U11",0)))))</f>
        <v>0</v>
      </c>
      <c r="E192" s="17">
        <f>IFERROR(IF(Table11[[#This Row],[Year]]&gt;0,$E$1-Table11[[#This Row],[Year]],0),"")</f>
        <v>0</v>
      </c>
      <c r="H192" s="17"/>
      <c r="I192" s="279"/>
    </row>
    <row r="193" spans="1:9">
      <c r="A193" s="188">
        <v>7190</v>
      </c>
      <c r="B193" s="280" t="s">
        <v>4175</v>
      </c>
      <c r="C193" s="188" t="s">
        <v>17</v>
      </c>
      <c r="D193" s="17">
        <f>IF(Table11[[#This Row],[Current Age]]&gt;19,"Women's",IF(E193&gt;15,"U19",IF(E193&gt;13,"U15",IF(E193&gt;11,"U13",IF(E193&gt;0,"U11",0)))))</f>
        <v>0</v>
      </c>
      <c r="E193" s="17">
        <f>IFERROR(IF(Table11[[#This Row],[Year]]&gt;0,$E$1-Table11[[#This Row],[Year]],0),"")</f>
        <v>0</v>
      </c>
      <c r="H193" s="17"/>
      <c r="I193" s="279"/>
    </row>
    <row r="194" spans="1:9">
      <c r="A194" s="218">
        <v>7191</v>
      </c>
      <c r="B194" s="278" t="s">
        <v>4176</v>
      </c>
      <c r="C194" s="218" t="s">
        <v>25</v>
      </c>
      <c r="D194" s="17">
        <f>IF(Table11[[#This Row],[Current Age]]&gt;19,"Women's",IF(E194&gt;15,"U19",IF(E194&gt;13,"U15",IF(E194&gt;11,"U13",IF(E194&gt;0,"U11",0)))))</f>
        <v>0</v>
      </c>
      <c r="E194" s="17">
        <f>IFERROR(IF(Table11[[#This Row],[Year]]&gt;0,$E$1-Table11[[#This Row],[Year]],0),"")</f>
        <v>0</v>
      </c>
      <c r="H194" s="17"/>
      <c r="I194" s="279"/>
    </row>
    <row r="195" spans="1:9">
      <c r="A195" s="281">
        <v>7192</v>
      </c>
      <c r="B195" s="280" t="s">
        <v>4177</v>
      </c>
      <c r="C195" s="188" t="s">
        <v>109</v>
      </c>
      <c r="D195" s="17">
        <f>IF(Table11[[#This Row],[Current Age]]&gt;19,"Women's",IF(E195&gt;15,"U19",IF(E195&gt;13,"U15",IF(E195&gt;11,"U13",IF(E195&gt;0,"U11",0)))))</f>
        <v>0</v>
      </c>
      <c r="E195" s="17">
        <f>IFERROR(IF(Table11[[#This Row],[Year]]&gt;0,$E$1-Table11[[#This Row],[Year]],0),"")</f>
        <v>0</v>
      </c>
      <c r="H195" s="17"/>
      <c r="I195" s="279"/>
    </row>
    <row r="196" spans="1:9">
      <c r="A196" s="218">
        <v>7193</v>
      </c>
      <c r="B196" s="278" t="s">
        <v>4178</v>
      </c>
      <c r="C196" s="218" t="s">
        <v>259</v>
      </c>
      <c r="D196" s="17" t="str">
        <f>IF(Table11[[#This Row],[Current Age]]&gt;19,"Women's",IF(E196&gt;15,"U19",IF(E196&gt;13,"U15",IF(E196&gt;11,"U13",IF(E196&gt;0,"U11",0)))))</f>
        <v>Women's</v>
      </c>
      <c r="E196" s="17">
        <f>IFERROR(IF(Table11[[#This Row],[Year]]&gt;0,$E$1-Table11[[#This Row],[Year]],0),"")</f>
        <v>22</v>
      </c>
      <c r="F196" s="17">
        <v>2003</v>
      </c>
      <c r="G196" s="17">
        <v>4</v>
      </c>
      <c r="H196" s="17">
        <v>30</v>
      </c>
      <c r="I196" s="279"/>
    </row>
    <row r="197" spans="1:9">
      <c r="A197" s="188">
        <v>7194</v>
      </c>
      <c r="B197" s="280" t="s">
        <v>4179</v>
      </c>
      <c r="C197" s="188" t="s">
        <v>109</v>
      </c>
      <c r="D197" s="17">
        <f>IF(Table11[[#This Row],[Current Age]]&gt;19,"Women's",IF(E197&gt;15,"U19",IF(E197&gt;13,"U15",IF(E197&gt;11,"U13",IF(E197&gt;0,"U11",0)))))</f>
        <v>0</v>
      </c>
      <c r="E197" s="17">
        <f>IFERROR(IF(Table11[[#This Row],[Year]]&gt;0,$E$1-Table11[[#This Row],[Year]],0),"")</f>
        <v>0</v>
      </c>
      <c r="H197" s="17"/>
      <c r="I197" s="279"/>
    </row>
    <row r="198" spans="1:9">
      <c r="A198" s="218">
        <v>7195</v>
      </c>
      <c r="B198" s="278" t="s">
        <v>4180</v>
      </c>
      <c r="C198" s="218" t="s">
        <v>109</v>
      </c>
      <c r="D198" s="17">
        <f>IF(Table11[[#This Row],[Current Age]]&gt;19,"Women's",IF(E198&gt;15,"U19",IF(E198&gt;13,"U15",IF(E198&gt;11,"U13",IF(E198&gt;0,"U11",0)))))</f>
        <v>0</v>
      </c>
      <c r="E198" s="17">
        <f>IFERROR(IF(Table11[[#This Row],[Year]]&gt;0,$E$1-Table11[[#This Row],[Year]],0),"")</f>
        <v>0</v>
      </c>
      <c r="H198" s="17"/>
      <c r="I198" s="279"/>
    </row>
    <row r="199" spans="1:9">
      <c r="A199" s="188">
        <v>7196</v>
      </c>
      <c r="B199" s="280" t="s">
        <v>4181</v>
      </c>
      <c r="C199" s="188" t="s">
        <v>101</v>
      </c>
      <c r="D199" s="17" t="str">
        <f>IF(Table11[[#This Row],[Current Age]]&gt;19,"Women's",IF(E199&gt;15,"U19",IF(E199&gt;13,"U15",IF(E199&gt;11,"U13",IF(E199&gt;0,"U11",0)))))</f>
        <v>Women's</v>
      </c>
      <c r="E199" s="17">
        <f>IFERROR(IF(Table11[[#This Row],[Year]]&gt;0,$E$1-Table11[[#This Row],[Year]],0),"")</f>
        <v>21</v>
      </c>
      <c r="F199" s="17">
        <v>2004</v>
      </c>
      <c r="G199" s="17">
        <v>7</v>
      </c>
      <c r="H199" s="17">
        <v>22</v>
      </c>
      <c r="I199" s="279"/>
    </row>
    <row r="200" spans="1:9">
      <c r="A200" s="218">
        <v>7197</v>
      </c>
      <c r="B200" s="278" t="s">
        <v>4182</v>
      </c>
      <c r="C200" s="218" t="s">
        <v>101</v>
      </c>
      <c r="D200" s="17" t="str">
        <f>IF(Table11[[#This Row],[Current Age]]&gt;19,"Women's",IF(E200&gt;15,"U19",IF(E200&gt;13,"U15",IF(E200&gt;11,"U13",IF(E200&gt;0,"U11",0)))))</f>
        <v>Women's</v>
      </c>
      <c r="E200" s="17">
        <f>IFERROR(IF(Table11[[#This Row],[Year]]&gt;0,$E$1-Table11[[#This Row],[Year]],0),"")</f>
        <v>21</v>
      </c>
      <c r="F200" s="17">
        <v>2004</v>
      </c>
      <c r="G200" s="17">
        <v>5</v>
      </c>
      <c r="H200" s="17">
        <v>16</v>
      </c>
      <c r="I200" s="279"/>
    </row>
    <row r="201" spans="1:9">
      <c r="A201" s="188">
        <v>7198</v>
      </c>
      <c r="B201" s="280" t="s">
        <v>4183</v>
      </c>
      <c r="C201" s="188" t="s">
        <v>68</v>
      </c>
      <c r="D201" s="17" t="str">
        <f>IF(Table11[[#This Row],[Current Age]]&gt;19,"Women's",IF(E201&gt;15,"U19",IF(E201&gt;13,"U15",IF(E201&gt;11,"U13",IF(E201&gt;0,"U11",0)))))</f>
        <v>Women's</v>
      </c>
      <c r="E201" s="17">
        <f>IFERROR(IF(Table11[[#This Row],[Year]]&gt;0,$E$1-Table11[[#This Row],[Year]],0),"")</f>
        <v>23</v>
      </c>
      <c r="F201" s="17">
        <v>2002</v>
      </c>
      <c r="G201" s="17">
        <v>1</v>
      </c>
      <c r="H201" s="17">
        <v>17</v>
      </c>
      <c r="I201" s="279"/>
    </row>
    <row r="202" spans="1:9">
      <c r="A202" s="218">
        <v>7199</v>
      </c>
      <c r="B202" s="278" t="s">
        <v>4184</v>
      </c>
      <c r="C202" s="218" t="s">
        <v>210</v>
      </c>
      <c r="D202" s="17" t="str">
        <f>IF(Table11[[#This Row],[Current Age]]&gt;19,"Women's",IF(E202&gt;15,"U19",IF(E202&gt;13,"U15",IF(E202&gt;11,"U13",IF(E202&gt;0,"U11",0)))))</f>
        <v>Women's</v>
      </c>
      <c r="E202" s="17">
        <f>IFERROR(IF(Table11[[#This Row],[Year]]&gt;0,$E$1-Table11[[#This Row],[Year]],0),"")</f>
        <v>24</v>
      </c>
      <c r="F202" s="17">
        <v>2001</v>
      </c>
      <c r="G202" s="17">
        <v>11</v>
      </c>
      <c r="H202" s="17">
        <v>28</v>
      </c>
      <c r="I202" s="279"/>
    </row>
    <row r="203" spans="1:9">
      <c r="A203" s="188">
        <v>7200</v>
      </c>
      <c r="B203" s="280" t="s">
        <v>4185</v>
      </c>
      <c r="C203" s="188" t="s">
        <v>145</v>
      </c>
      <c r="D203" s="17">
        <f>IF(Table11[[#This Row],[Current Age]]&gt;19,"Women's",IF(E203&gt;15,"U19",IF(E203&gt;13,"U15",IF(E203&gt;11,"U13",IF(E203&gt;0,"U11",0)))))</f>
        <v>0</v>
      </c>
      <c r="E203" s="17">
        <f>IFERROR(IF(Table11[[#This Row],[Year]]&gt;0,$E$1-Table11[[#This Row],[Year]],0),"")</f>
        <v>0</v>
      </c>
      <c r="H203" s="17"/>
      <c r="I203" s="279"/>
    </row>
    <row r="204" spans="1:9">
      <c r="A204" s="218">
        <v>7201</v>
      </c>
      <c r="B204" s="278" t="s">
        <v>4186</v>
      </c>
      <c r="C204" s="218" t="s">
        <v>25</v>
      </c>
      <c r="D204" s="17" t="str">
        <f>IF(Table11[[#This Row],[Current Age]]&gt;19,"Women's",IF(E204&gt;15,"U19",IF(E204&gt;13,"U15",IF(E204&gt;11,"U13",IF(E204&gt;0,"U11",0)))))</f>
        <v>U19</v>
      </c>
      <c r="E204" s="17">
        <f>IFERROR(IF(Table11[[#This Row],[Year]]&gt;0,$E$1-Table11[[#This Row],[Year]],0),"")</f>
        <v>19</v>
      </c>
      <c r="F204" s="17">
        <v>2006</v>
      </c>
      <c r="G204" s="17">
        <v>3</v>
      </c>
      <c r="H204" s="17">
        <v>1</v>
      </c>
      <c r="I204" s="279"/>
    </row>
    <row r="205" spans="1:9">
      <c r="A205" s="188">
        <v>7202</v>
      </c>
      <c r="B205" s="280" t="s">
        <v>4187</v>
      </c>
      <c r="C205" s="188" t="s">
        <v>3953</v>
      </c>
      <c r="D205" s="17">
        <f>IF(Table11[[#This Row],[Current Age]]&gt;19,"Women's",IF(E205&gt;15,"U19",IF(E205&gt;13,"U15",IF(E205&gt;11,"U13",IF(E205&gt;0,"U11",0)))))</f>
        <v>0</v>
      </c>
      <c r="E205" s="17">
        <f>IFERROR(IF(Table11[[#This Row],[Year]]&gt;0,$E$1-Table11[[#This Row],[Year]],0),"")</f>
        <v>0</v>
      </c>
      <c r="H205" s="17"/>
      <c r="I205" s="279"/>
    </row>
    <row r="206" spans="1:9">
      <c r="A206" s="218">
        <v>7203</v>
      </c>
      <c r="B206" s="278" t="s">
        <v>4188</v>
      </c>
      <c r="C206" s="218" t="s">
        <v>160</v>
      </c>
      <c r="D206" s="17">
        <f>IF(Table11[[#This Row],[Current Age]]&gt;19,"Women's",IF(E206&gt;15,"U19",IF(E206&gt;13,"U15",IF(E206&gt;11,"U13",IF(E206&gt;0,"U11",0)))))</f>
        <v>0</v>
      </c>
      <c r="E206" s="17">
        <f>IFERROR(IF(Table11[[#This Row],[Year]]&gt;0,$E$1-Table11[[#This Row],[Year]],0),"")</f>
        <v>0</v>
      </c>
      <c r="H206" s="17"/>
      <c r="I206" s="279"/>
    </row>
    <row r="207" spans="1:9">
      <c r="A207" s="188">
        <v>7204</v>
      </c>
      <c r="B207" s="280" t="s">
        <v>4189</v>
      </c>
      <c r="C207" s="188" t="s">
        <v>259</v>
      </c>
      <c r="D207" s="17">
        <f>IF(Table11[[#This Row],[Current Age]]&gt;19,"Women's",IF(E207&gt;15,"U19",IF(E207&gt;13,"U15",IF(E207&gt;11,"U13",IF(E207&gt;0,"U11",0)))))</f>
        <v>0</v>
      </c>
      <c r="E207" s="17">
        <f>IFERROR(IF(Table11[[#This Row],[Year]]&gt;0,$E$1-Table11[[#This Row],[Year]],0),"")</f>
        <v>0</v>
      </c>
      <c r="H207" s="17"/>
      <c r="I207" s="279"/>
    </row>
    <row r="208" spans="1:9">
      <c r="A208" s="218">
        <v>7205</v>
      </c>
      <c r="B208" s="278" t="s">
        <v>4190</v>
      </c>
      <c r="C208" s="218" t="s">
        <v>101</v>
      </c>
      <c r="D208" s="17" t="str">
        <f>IF(Table11[[#This Row],[Current Age]]&gt;19,"Women's",IF(E208&gt;15,"U19",IF(E208&gt;13,"U15",IF(E208&gt;11,"U13",IF(E208&gt;0,"U11",0)))))</f>
        <v>Women's</v>
      </c>
      <c r="E208" s="17">
        <f>IFERROR(IF(Table11[[#This Row],[Year]]&gt;0,$E$1-Table11[[#This Row],[Year]],0),"")</f>
        <v>21</v>
      </c>
      <c r="F208" s="17">
        <v>2004</v>
      </c>
      <c r="G208" s="17">
        <v>10</v>
      </c>
      <c r="H208" s="17">
        <v>16</v>
      </c>
      <c r="I208" s="279"/>
    </row>
    <row r="209" spans="1:9">
      <c r="A209" s="188">
        <v>7206</v>
      </c>
      <c r="B209" s="280" t="s">
        <v>4191</v>
      </c>
      <c r="C209" s="188" t="s">
        <v>25</v>
      </c>
      <c r="D209" s="17">
        <f>IF(Table11[[#This Row],[Current Age]]&gt;19,"Women's",IF(E209&gt;15,"U19",IF(E209&gt;13,"U15",IF(E209&gt;11,"U13",IF(E209&gt;0,"U11",0)))))</f>
        <v>0</v>
      </c>
      <c r="E209" s="17">
        <f>IFERROR(IF(Table11[[#This Row],[Year]]&gt;0,$E$1-Table11[[#This Row],[Year]],0),"")</f>
        <v>0</v>
      </c>
      <c r="H209" s="17"/>
      <c r="I209" s="279"/>
    </row>
    <row r="210" spans="1:9">
      <c r="A210" s="218">
        <v>7207</v>
      </c>
      <c r="B210" s="278" t="s">
        <v>4192</v>
      </c>
      <c r="C210" s="218" t="s">
        <v>109</v>
      </c>
      <c r="D210" s="17" t="str">
        <f>IF(Table11[[#This Row],[Current Age]]&gt;19,"Women's",IF(E210&gt;15,"U19",IF(E210&gt;13,"U15",IF(E210&gt;11,"U13",IF(E210&gt;0,"U11",0)))))</f>
        <v>Women's</v>
      </c>
      <c r="E210" s="17">
        <f>IFERROR(IF(Table11[[#This Row],[Year]]&gt;0,$E$1-Table11[[#This Row],[Year]],0),"")</f>
        <v>20</v>
      </c>
      <c r="F210" s="17">
        <v>2005</v>
      </c>
      <c r="G210" s="17">
        <v>7</v>
      </c>
      <c r="H210" s="17">
        <v>9</v>
      </c>
      <c r="I210" s="279"/>
    </row>
    <row r="211" spans="1:9">
      <c r="A211" s="188">
        <v>7208</v>
      </c>
      <c r="B211" s="280" t="s">
        <v>4193</v>
      </c>
      <c r="C211" s="188" t="s">
        <v>68</v>
      </c>
      <c r="D211" s="17" t="str">
        <f>IF(Table11[[#This Row],[Current Age]]&gt;19,"Women's",IF(E211&gt;15,"U19",IF(E211&gt;13,"U15",IF(E211&gt;11,"U13",IF(E211&gt;0,"U11",0)))))</f>
        <v>Women's</v>
      </c>
      <c r="E211" s="17">
        <f>IFERROR(IF(Table11[[#This Row],[Year]]&gt;0,$E$1-Table11[[#This Row],[Year]],0),"")</f>
        <v>23</v>
      </c>
      <c r="F211" s="17">
        <v>2002</v>
      </c>
      <c r="G211" s="17">
        <v>2</v>
      </c>
      <c r="H211" s="17">
        <v>11</v>
      </c>
      <c r="I211" s="279"/>
    </row>
    <row r="212" spans="1:9">
      <c r="A212" s="218">
        <v>7209</v>
      </c>
      <c r="B212" s="278" t="s">
        <v>4194</v>
      </c>
      <c r="C212" s="218" t="s">
        <v>259</v>
      </c>
      <c r="D212" s="17">
        <f>IF(Table11[[#This Row],[Current Age]]&gt;19,"Women's",IF(E212&gt;15,"U19",IF(E212&gt;13,"U15",IF(E212&gt;11,"U13",IF(E212&gt;0,"U11",0)))))</f>
        <v>0</v>
      </c>
      <c r="E212" s="17">
        <f>IFERROR(IF(Table11[[#This Row],[Year]]&gt;0,$E$1-Table11[[#This Row],[Year]],0),"")</f>
        <v>0</v>
      </c>
      <c r="H212" s="17"/>
      <c r="I212" s="279"/>
    </row>
    <row r="213" spans="1:9">
      <c r="A213" s="188">
        <v>7210</v>
      </c>
      <c r="B213" s="280" t="s">
        <v>4195</v>
      </c>
      <c r="C213" s="188" t="s">
        <v>259</v>
      </c>
      <c r="D213" s="17">
        <f>IF(Table11[[#This Row],[Current Age]]&gt;19,"Women's",IF(E213&gt;15,"U19",IF(E213&gt;13,"U15",IF(E213&gt;11,"U13",IF(E213&gt;0,"U11",0)))))</f>
        <v>0</v>
      </c>
      <c r="E213" s="17">
        <f>IFERROR(IF(Table11[[#This Row],[Year]]&gt;0,$E$1-Table11[[#This Row],[Year]],0),"")</f>
        <v>0</v>
      </c>
      <c r="H213" s="17"/>
      <c r="I213" s="279"/>
    </row>
    <row r="214" spans="1:9">
      <c r="A214" s="218">
        <v>7211</v>
      </c>
      <c r="B214" s="278" t="s">
        <v>4196</v>
      </c>
      <c r="C214" s="218" t="s">
        <v>101</v>
      </c>
      <c r="D214" s="17">
        <f>IF(Table11[[#This Row],[Current Age]]&gt;19,"Women's",IF(E214&gt;15,"U19",IF(E214&gt;13,"U15",IF(E214&gt;11,"U13",IF(E214&gt;0,"U11",0)))))</f>
        <v>0</v>
      </c>
      <c r="E214" s="17">
        <f>IFERROR(IF(Table11[[#This Row],[Year]]&gt;0,$E$1-Table11[[#This Row],[Year]],0),"")</f>
        <v>0</v>
      </c>
      <c r="H214" s="17"/>
      <c r="I214" s="279"/>
    </row>
    <row r="215" spans="1:9">
      <c r="A215" s="188">
        <v>7212</v>
      </c>
      <c r="B215" s="280" t="s">
        <v>4197</v>
      </c>
      <c r="C215" s="188" t="s">
        <v>3953</v>
      </c>
      <c r="D215" s="17">
        <f>IF(Table11[[#This Row],[Current Age]]&gt;19,"Women's",IF(E215&gt;15,"U19",IF(E215&gt;13,"U15",IF(E215&gt;11,"U13",IF(E215&gt;0,"U11",0)))))</f>
        <v>0</v>
      </c>
      <c r="E215" s="17">
        <f>IFERROR(IF(Table11[[#This Row],[Year]]&gt;0,$E$1-Table11[[#This Row],[Year]],0),"")</f>
        <v>0</v>
      </c>
      <c r="H215" s="17"/>
      <c r="I215" s="279"/>
    </row>
    <row r="216" spans="1:9">
      <c r="A216" s="218">
        <v>7213</v>
      </c>
      <c r="B216" s="278" t="s">
        <v>4198</v>
      </c>
      <c r="C216" s="218" t="s">
        <v>4022</v>
      </c>
      <c r="D216" s="17">
        <f>IF(Table11[[#This Row],[Current Age]]&gt;19,"Women's",IF(E216&gt;15,"U19",IF(E216&gt;13,"U15",IF(E216&gt;11,"U13",IF(E216&gt;0,"U11",0)))))</f>
        <v>0</v>
      </c>
      <c r="E216" s="17">
        <f>IFERROR(IF(Table11[[#This Row],[Year]]&gt;0,$E$1-Table11[[#This Row],[Year]],0),"")</f>
        <v>0</v>
      </c>
      <c r="H216" s="17"/>
      <c r="I216" s="279"/>
    </row>
    <row r="217" spans="1:9">
      <c r="A217" s="188">
        <v>7214</v>
      </c>
      <c r="B217" s="280" t="s">
        <v>4199</v>
      </c>
      <c r="C217" s="188" t="s">
        <v>68</v>
      </c>
      <c r="D217" s="17" t="str">
        <f>IF(Table11[[#This Row],[Current Age]]&gt;19,"Women's",IF(E217&gt;15,"U19",IF(E217&gt;13,"U15",IF(E217&gt;11,"U13",IF(E217&gt;0,"U11",0)))))</f>
        <v>Women's</v>
      </c>
      <c r="E217" s="17">
        <f>IFERROR(IF(Table11[[#This Row],[Year]]&gt;0,$E$1-Table11[[#This Row],[Year]],0),"")</f>
        <v>23</v>
      </c>
      <c r="F217" s="17">
        <v>2002</v>
      </c>
      <c r="G217" s="17">
        <v>3</v>
      </c>
      <c r="H217" s="17">
        <v>27</v>
      </c>
      <c r="I217" s="279"/>
    </row>
    <row r="218" spans="1:9">
      <c r="A218" s="218">
        <v>7215</v>
      </c>
      <c r="B218" s="278" t="s">
        <v>4200</v>
      </c>
      <c r="C218" s="218" t="s">
        <v>154</v>
      </c>
      <c r="D218" s="17">
        <f>IF(Table11[[#This Row],[Current Age]]&gt;19,"Women's",IF(E218&gt;15,"U19",IF(E218&gt;13,"U15",IF(E218&gt;11,"U13",IF(E218&gt;0,"U11",0)))))</f>
        <v>0</v>
      </c>
      <c r="E218" s="17">
        <f>IFERROR(IF(Table11[[#This Row],[Year]]&gt;0,$E$1-Table11[[#This Row],[Year]],0),"")</f>
        <v>0</v>
      </c>
      <c r="H218" s="17"/>
      <c r="I218" s="279"/>
    </row>
    <row r="219" spans="1:9">
      <c r="A219" s="188">
        <v>7216</v>
      </c>
      <c r="B219" s="280" t="s">
        <v>4201</v>
      </c>
      <c r="C219" s="188" t="s">
        <v>259</v>
      </c>
      <c r="D219" s="17">
        <f>IF(Table11[[#This Row],[Current Age]]&gt;19,"Women's",IF(E219&gt;15,"U19",IF(E219&gt;13,"U15",IF(E219&gt;11,"U13",IF(E219&gt;0,"U11",0)))))</f>
        <v>0</v>
      </c>
      <c r="E219" s="17">
        <f>IFERROR(IF(Table11[[#This Row],[Year]]&gt;0,$E$1-Table11[[#This Row],[Year]],0),"")</f>
        <v>0</v>
      </c>
      <c r="H219" s="17"/>
      <c r="I219" s="279"/>
    </row>
    <row r="220" spans="1:9">
      <c r="A220" s="218">
        <v>7217</v>
      </c>
      <c r="B220" s="278" t="s">
        <v>4202</v>
      </c>
      <c r="C220" s="218" t="s">
        <v>1343</v>
      </c>
      <c r="D220" s="17">
        <f>IF(Table11[[#This Row],[Current Age]]&gt;19,"Women's",IF(E220&gt;15,"U19",IF(E220&gt;13,"U15",IF(E220&gt;11,"U13",IF(E220&gt;0,"U11",0)))))</f>
        <v>0</v>
      </c>
      <c r="E220" s="17">
        <f>IFERROR(IF(Table11[[#This Row],[Year]]&gt;0,$E$1-Table11[[#This Row],[Year]],0),"")</f>
        <v>0</v>
      </c>
      <c r="H220" s="17"/>
      <c r="I220" s="279"/>
    </row>
    <row r="221" spans="1:9">
      <c r="A221" s="188">
        <v>7218</v>
      </c>
      <c r="B221" s="280" t="s">
        <v>4203</v>
      </c>
      <c r="C221" s="188"/>
      <c r="D221" s="17">
        <f>IF(Table11[[#This Row],[Current Age]]&gt;19,"Women's",IF(E221&gt;15,"U19",IF(E221&gt;13,"U15",IF(E221&gt;11,"U13",IF(E221&gt;0,"U11",0)))))</f>
        <v>0</v>
      </c>
      <c r="E221" s="17">
        <f>IFERROR(IF(Table11[[#This Row],[Year]]&gt;0,$E$1-Table11[[#This Row],[Year]],0),"")</f>
        <v>0</v>
      </c>
      <c r="H221" s="17"/>
      <c r="I221" s="279"/>
    </row>
    <row r="222" spans="1:9">
      <c r="A222" s="218">
        <v>7219</v>
      </c>
      <c r="B222" s="278" t="s">
        <v>4204</v>
      </c>
      <c r="C222" s="218" t="s">
        <v>68</v>
      </c>
      <c r="D222" s="17" t="str">
        <f>IF(Table11[[#This Row],[Current Age]]&gt;19,"Women's",IF(E222&gt;15,"U19",IF(E222&gt;13,"U15",IF(E222&gt;11,"U13",IF(E222&gt;0,"U11",0)))))</f>
        <v>Women's</v>
      </c>
      <c r="E222" s="17">
        <f>IFERROR(IF(Table11[[#This Row],[Year]]&gt;0,$E$1-Table11[[#This Row],[Year]],0),"")</f>
        <v>22</v>
      </c>
      <c r="F222" s="17">
        <v>2003</v>
      </c>
      <c r="G222" s="17">
        <v>4</v>
      </c>
      <c r="H222" s="17">
        <v>28</v>
      </c>
      <c r="I222" s="279"/>
    </row>
    <row r="223" spans="1:9">
      <c r="A223" s="188">
        <v>7220</v>
      </c>
      <c r="B223" s="280" t="s">
        <v>4205</v>
      </c>
      <c r="C223" s="188" t="s">
        <v>298</v>
      </c>
      <c r="D223" s="17">
        <f>IF(Table11[[#This Row],[Current Age]]&gt;19,"Women's",IF(E223&gt;15,"U19",IF(E223&gt;13,"U15",IF(E223&gt;11,"U13",IF(E223&gt;0,"U11",0)))))</f>
        <v>0</v>
      </c>
      <c r="E223" s="17">
        <f>IFERROR(IF(Table11[[#This Row],[Year]]&gt;0,$E$1-Table11[[#This Row],[Year]],0),"")</f>
        <v>0</v>
      </c>
      <c r="H223" s="17"/>
      <c r="I223" s="279"/>
    </row>
    <row r="224" spans="1:9">
      <c r="A224" s="218">
        <v>7221</v>
      </c>
      <c r="B224" s="278" t="s">
        <v>4206</v>
      </c>
      <c r="C224" s="218" t="s">
        <v>68</v>
      </c>
      <c r="D224" s="17" t="str">
        <f>IF(Table11[[#This Row],[Current Age]]&gt;19,"Women's",IF(E224&gt;15,"U19",IF(E224&gt;13,"U15",IF(E224&gt;11,"U13",IF(E224&gt;0,"U11",0)))))</f>
        <v>Women's</v>
      </c>
      <c r="E224" s="17">
        <f>IFERROR(IF(Table11[[#This Row],[Year]]&gt;0,$E$1-Table11[[#This Row],[Year]],0),"")</f>
        <v>23</v>
      </c>
      <c r="F224" s="17">
        <v>2002</v>
      </c>
      <c r="G224" s="17">
        <v>11</v>
      </c>
      <c r="H224" s="17">
        <v>24</v>
      </c>
      <c r="I224" s="279"/>
    </row>
    <row r="225" spans="1:9">
      <c r="A225" s="188">
        <v>7222</v>
      </c>
      <c r="B225" s="280" t="s">
        <v>4207</v>
      </c>
      <c r="C225" s="188" t="s">
        <v>259</v>
      </c>
      <c r="D225" s="17">
        <f>IF(Table11[[#This Row],[Current Age]]&gt;19,"Women's",IF(E225&gt;15,"U19",IF(E225&gt;13,"U15",IF(E225&gt;11,"U13",IF(E225&gt;0,"U11",0)))))</f>
        <v>0</v>
      </c>
      <c r="E225" s="17">
        <f>IFERROR(IF(Table11[[#This Row],[Year]]&gt;0,$E$1-Table11[[#This Row],[Year]],0),"")</f>
        <v>0</v>
      </c>
      <c r="H225" s="17"/>
      <c r="I225" s="279"/>
    </row>
    <row r="226" spans="1:9">
      <c r="A226" s="218">
        <v>7223</v>
      </c>
      <c r="B226" s="278" t="s">
        <v>4208</v>
      </c>
      <c r="C226" s="218" t="s">
        <v>101</v>
      </c>
      <c r="D226" s="17">
        <f>IF(Table11[[#This Row],[Current Age]]&gt;19,"Women's",IF(E226&gt;15,"U19",IF(E226&gt;13,"U15",IF(E226&gt;11,"U13",IF(E226&gt;0,"U11",0)))))</f>
        <v>0</v>
      </c>
      <c r="E226" s="17">
        <f>IFERROR(IF(Table11[[#This Row],[Year]]&gt;0,$E$1-Table11[[#This Row],[Year]],0),"")</f>
        <v>0</v>
      </c>
      <c r="H226" s="17"/>
      <c r="I226" s="279"/>
    </row>
    <row r="227" spans="1:9">
      <c r="A227" s="188">
        <v>7224</v>
      </c>
      <c r="B227" s="280" t="s">
        <v>4209</v>
      </c>
      <c r="C227" s="188" t="s">
        <v>17</v>
      </c>
      <c r="D227" s="17" t="str">
        <f>IF(Table11[[#This Row],[Current Age]]&gt;19,"Women's",IF(E227&gt;15,"U19",IF(E227&gt;13,"U15",IF(E227&gt;11,"U13",IF(E227&gt;0,"U11",0)))))</f>
        <v>U19</v>
      </c>
      <c r="E227" s="17">
        <f>IFERROR(IF(Table11[[#This Row],[Year]]&gt;0,$E$1-Table11[[#This Row],[Year]],0),"")</f>
        <v>19</v>
      </c>
      <c r="F227" s="17">
        <v>2006</v>
      </c>
      <c r="G227" s="17">
        <v>2</v>
      </c>
      <c r="H227" s="17">
        <v>2</v>
      </c>
      <c r="I227" s="279"/>
    </row>
    <row r="228" spans="1:9">
      <c r="A228" s="218">
        <v>7225</v>
      </c>
      <c r="B228" s="278" t="s">
        <v>4210</v>
      </c>
      <c r="C228" s="218" t="s">
        <v>160</v>
      </c>
      <c r="D228" s="17">
        <f>IF(Table11[[#This Row],[Current Age]]&gt;19,"Women's",IF(E228&gt;15,"U19",IF(E228&gt;13,"U15",IF(E228&gt;11,"U13",IF(E228&gt;0,"U11",0)))))</f>
        <v>0</v>
      </c>
      <c r="E228" s="17">
        <f>IFERROR(IF(Table11[[#This Row],[Year]]&gt;0,$E$1-Table11[[#This Row],[Year]],0),"")</f>
        <v>0</v>
      </c>
      <c r="H228" s="17"/>
      <c r="I228" s="279"/>
    </row>
    <row r="229" spans="1:9">
      <c r="A229" s="188">
        <v>7226</v>
      </c>
      <c r="B229" s="280" t="s">
        <v>4211</v>
      </c>
      <c r="C229" s="188" t="s">
        <v>25</v>
      </c>
      <c r="D229" s="17" t="str">
        <f>IF(Table11[[#This Row],[Current Age]]&gt;19,"Women's",IF(E229&gt;15,"U19",IF(E229&gt;13,"U15",IF(E229&gt;11,"U13",IF(E229&gt;0,"U11",0)))))</f>
        <v>U19</v>
      </c>
      <c r="E229" s="17">
        <f>IFERROR(IF(Table11[[#This Row],[Year]]&gt;0,$E$1-Table11[[#This Row],[Year]],0),"")</f>
        <v>19</v>
      </c>
      <c r="F229" s="17">
        <v>2006</v>
      </c>
      <c r="G229" s="17">
        <v>10</v>
      </c>
      <c r="H229" s="17">
        <v>19</v>
      </c>
      <c r="I229" s="279"/>
    </row>
    <row r="230" spans="1:9">
      <c r="A230" s="218">
        <v>7227</v>
      </c>
      <c r="B230" s="278" t="s">
        <v>4212</v>
      </c>
      <c r="C230" s="218" t="s">
        <v>259</v>
      </c>
      <c r="D230" s="17">
        <f>IF(Table11[[#This Row],[Current Age]]&gt;19,"Women's",IF(E230&gt;15,"U19",IF(E230&gt;13,"U15",IF(E230&gt;11,"U13",IF(E230&gt;0,"U11",0)))))</f>
        <v>0</v>
      </c>
      <c r="E230" s="17">
        <f>IFERROR(IF(Table11[[#This Row],[Year]]&gt;0,$E$1-Table11[[#This Row],[Year]],0),"")</f>
        <v>0</v>
      </c>
      <c r="H230" s="17"/>
      <c r="I230" s="279"/>
    </row>
    <row r="231" spans="1:9">
      <c r="A231" s="188">
        <v>7228</v>
      </c>
      <c r="B231" s="280" t="s">
        <v>4213</v>
      </c>
      <c r="C231" s="188" t="s">
        <v>17</v>
      </c>
      <c r="D231" s="17">
        <f>IF(Table11[[#This Row],[Current Age]]&gt;19,"Women's",IF(E231&gt;15,"U19",IF(E231&gt;13,"U15",IF(E231&gt;11,"U13",IF(E231&gt;0,"U11",0)))))</f>
        <v>0</v>
      </c>
      <c r="E231" s="17">
        <f>IFERROR(IF(Table11[[#This Row],[Year]]&gt;0,$E$1-Table11[[#This Row],[Year]],0),"")</f>
        <v>0</v>
      </c>
      <c r="H231" s="17"/>
      <c r="I231" s="279"/>
    </row>
    <row r="232" spans="1:9">
      <c r="A232" s="218">
        <v>7229</v>
      </c>
      <c r="B232" s="278" t="s">
        <v>4214</v>
      </c>
      <c r="C232" s="218" t="s">
        <v>4022</v>
      </c>
      <c r="D232" s="17">
        <f>IF(Table11[[#This Row],[Current Age]]&gt;19,"Women's",IF(E232&gt;15,"U19",IF(E232&gt;13,"U15",IF(E232&gt;11,"U13",IF(E232&gt;0,"U11",0)))))</f>
        <v>0</v>
      </c>
      <c r="E232" s="17">
        <f>IFERROR(IF(Table11[[#This Row],[Year]]&gt;0,$E$1-Table11[[#This Row],[Year]],0),"")</f>
        <v>0</v>
      </c>
      <c r="H232" s="17"/>
      <c r="I232" s="279"/>
    </row>
    <row r="233" spans="1:9">
      <c r="A233" s="188">
        <v>7230</v>
      </c>
      <c r="B233" s="280" t="s">
        <v>4215</v>
      </c>
      <c r="C233" s="188" t="s">
        <v>210</v>
      </c>
      <c r="D233" s="17">
        <f>IF(Table11[[#This Row],[Current Age]]&gt;19,"Women's",IF(E233&gt;15,"U19",IF(E233&gt;13,"U15",IF(E233&gt;11,"U13",IF(E233&gt;0,"U11",0)))))</f>
        <v>0</v>
      </c>
      <c r="E233" s="17">
        <f>IFERROR(IF(Table11[[#This Row],[Year]]&gt;0,$E$1-Table11[[#This Row],[Year]],0),"")</f>
        <v>0</v>
      </c>
      <c r="H233" s="17"/>
      <c r="I233" s="279"/>
    </row>
    <row r="234" spans="1:9">
      <c r="A234" s="218">
        <v>7231</v>
      </c>
      <c r="B234" s="278" t="s">
        <v>4216</v>
      </c>
      <c r="C234" s="218"/>
      <c r="D234" s="17" t="str">
        <f>IF(Table11[[#This Row],[Current Age]]&gt;19,"Women's",IF(E234&gt;15,"U19",IF(E234&gt;13,"U15",IF(E234&gt;11,"U13",IF(E234&gt;0,"U11",0)))))</f>
        <v>Women's</v>
      </c>
      <c r="E234" s="17">
        <f>IFERROR(IF(Table11[[#This Row],[Year]]&gt;0,$E$1-Table11[[#This Row],[Year]],0),"")</f>
        <v>21</v>
      </c>
      <c r="F234" s="17">
        <v>2004</v>
      </c>
      <c r="G234" s="17">
        <v>5</v>
      </c>
      <c r="H234" s="17">
        <v>25</v>
      </c>
      <c r="I234" s="279"/>
    </row>
    <row r="235" spans="1:9">
      <c r="A235" s="188">
        <v>7232</v>
      </c>
      <c r="B235" s="280" t="s">
        <v>4217</v>
      </c>
      <c r="C235" s="188" t="s">
        <v>17</v>
      </c>
      <c r="D235" s="17" t="str">
        <f>IF(Table11[[#This Row],[Current Age]]&gt;19,"Women's",IF(E235&gt;15,"U19",IF(E235&gt;13,"U15",IF(E235&gt;11,"U13",IF(E235&gt;0,"U11",0)))))</f>
        <v>Women's</v>
      </c>
      <c r="E235" s="17">
        <f>IFERROR(IF(Table11[[#This Row],[Year]]&gt;0,$E$1-Table11[[#This Row],[Year]],0),"")</f>
        <v>21</v>
      </c>
      <c r="F235" s="17">
        <v>2004</v>
      </c>
      <c r="G235" s="17">
        <v>11</v>
      </c>
      <c r="H235" s="17">
        <v>23</v>
      </c>
      <c r="I235" s="279"/>
    </row>
    <row r="236" spans="1:9">
      <c r="A236" s="218">
        <v>7233</v>
      </c>
      <c r="B236" s="278" t="s">
        <v>4218</v>
      </c>
      <c r="C236" s="218" t="s">
        <v>210</v>
      </c>
      <c r="D236" s="17" t="str">
        <f>IF(Table11[[#This Row],[Current Age]]&gt;19,"Women's",IF(E236&gt;15,"U19",IF(E236&gt;13,"U15",IF(E236&gt;11,"U13",IF(E236&gt;0,"U11",0)))))</f>
        <v>Women's</v>
      </c>
      <c r="E236" s="17">
        <f>IFERROR(IF(Table11[[#This Row],[Year]]&gt;0,$E$1-Table11[[#This Row],[Year]],0),"")</f>
        <v>22</v>
      </c>
      <c r="F236" s="17">
        <v>2003</v>
      </c>
      <c r="G236" s="17">
        <v>8</v>
      </c>
      <c r="H236" s="17">
        <v>27</v>
      </c>
      <c r="I236" s="279"/>
    </row>
    <row r="237" spans="1:9">
      <c r="A237" s="188">
        <v>7234</v>
      </c>
      <c r="B237" s="280" t="s">
        <v>4219</v>
      </c>
      <c r="C237" s="188" t="s">
        <v>3953</v>
      </c>
      <c r="D237" s="17" t="str">
        <f>IF(Table11[[#This Row],[Current Age]]&gt;19,"Women's",IF(E237&gt;15,"U19",IF(E237&gt;13,"U15",IF(E237&gt;11,"U13",IF(E237&gt;0,"U11",0)))))</f>
        <v>Women's</v>
      </c>
      <c r="E237" s="17">
        <f>IFERROR(IF(Table11[[#This Row],[Year]]&gt;0,$E$1-Table11[[#This Row],[Year]],0),"")</f>
        <v>20</v>
      </c>
      <c r="F237" s="17">
        <v>2005</v>
      </c>
      <c r="G237" s="17">
        <v>1</v>
      </c>
      <c r="H237" s="17">
        <v>17</v>
      </c>
      <c r="I237" s="279"/>
    </row>
    <row r="238" spans="1:9">
      <c r="A238" s="218">
        <v>7235</v>
      </c>
      <c r="B238" s="278" t="s">
        <v>4220</v>
      </c>
      <c r="C238" s="218" t="s">
        <v>259</v>
      </c>
      <c r="D238" s="17" t="str">
        <f>IF(Table11[[#This Row],[Current Age]]&gt;19,"Women's",IF(E238&gt;15,"U19",IF(E238&gt;13,"U15",IF(E238&gt;11,"U13",IF(E238&gt;0,"U11",0)))))</f>
        <v>U19</v>
      </c>
      <c r="E238" s="17">
        <f>IFERROR(IF(Table11[[#This Row],[Year]]&gt;0,$E$1-Table11[[#This Row],[Year]],0),"")</f>
        <v>18</v>
      </c>
      <c r="F238" s="17">
        <v>2007</v>
      </c>
      <c r="G238" s="17">
        <v>1</v>
      </c>
      <c r="H238" s="17">
        <v>2</v>
      </c>
      <c r="I238" s="279"/>
    </row>
    <row r="239" spans="1:9">
      <c r="A239" s="188">
        <v>7236</v>
      </c>
      <c r="B239" s="280" t="s">
        <v>4221</v>
      </c>
      <c r="C239" s="188" t="s">
        <v>25</v>
      </c>
      <c r="D239" s="17">
        <f>IF(Table11[[#This Row],[Current Age]]&gt;19,"Women's",IF(E239&gt;15,"U19",IF(E239&gt;13,"U15",IF(E239&gt;11,"U13",IF(E239&gt;0,"U11",0)))))</f>
        <v>0</v>
      </c>
      <c r="E239" s="17">
        <f>IFERROR(IF(Table11[[#This Row],[Year]]&gt;0,$E$1-Table11[[#This Row],[Year]],0),"")</f>
        <v>0</v>
      </c>
      <c r="H239" s="17"/>
      <c r="I239" s="279"/>
    </row>
    <row r="240" spans="1:9">
      <c r="A240" s="218">
        <v>7237</v>
      </c>
      <c r="B240" s="278" t="s">
        <v>4222</v>
      </c>
      <c r="C240" s="218" t="s">
        <v>298</v>
      </c>
      <c r="D240" s="17">
        <f>IF(Table11[[#This Row],[Current Age]]&gt;19,"Women's",IF(E240&gt;15,"U19",IF(E240&gt;13,"U15",IF(E240&gt;11,"U13",IF(E240&gt;0,"U11",0)))))</f>
        <v>0</v>
      </c>
      <c r="E240" s="17">
        <f>IFERROR(IF(Table11[[#This Row],[Year]]&gt;0,$E$1-Table11[[#This Row],[Year]],0),"")</f>
        <v>0</v>
      </c>
      <c r="H240" s="17"/>
      <c r="I240" s="279"/>
    </row>
    <row r="241" spans="1:9">
      <c r="A241" s="188">
        <v>7238</v>
      </c>
      <c r="B241" s="280" t="s">
        <v>4223</v>
      </c>
      <c r="C241" s="188" t="s">
        <v>259</v>
      </c>
      <c r="D241" s="17">
        <f>IF(Table11[[#This Row],[Current Age]]&gt;19,"Women's",IF(E241&gt;15,"U19",IF(E241&gt;13,"U15",IF(E241&gt;11,"U13",IF(E241&gt;0,"U11",0)))))</f>
        <v>0</v>
      </c>
      <c r="E241" s="17">
        <f>IFERROR(IF(Table11[[#This Row],[Year]]&gt;0,$E$1-Table11[[#This Row],[Year]],0),"")</f>
        <v>0</v>
      </c>
      <c r="H241" s="17"/>
      <c r="I241" s="279"/>
    </row>
    <row r="242" spans="1:9">
      <c r="A242" s="218">
        <v>7239</v>
      </c>
      <c r="B242" s="278" t="s">
        <v>4224</v>
      </c>
      <c r="C242" s="218" t="s">
        <v>4022</v>
      </c>
      <c r="D242" s="17">
        <f>IF(Table11[[#This Row],[Current Age]]&gt;19,"Women's",IF(E242&gt;15,"U19",IF(E242&gt;13,"U15",IF(E242&gt;11,"U13",IF(E242&gt;0,"U11",0)))))</f>
        <v>0</v>
      </c>
      <c r="E242" s="17">
        <f>IFERROR(IF(Table11[[#This Row],[Year]]&gt;0,$E$1-Table11[[#This Row],[Year]],0),"")</f>
        <v>0</v>
      </c>
      <c r="H242" s="17"/>
      <c r="I242" s="279"/>
    </row>
    <row r="243" spans="1:9">
      <c r="A243" s="188">
        <v>7240</v>
      </c>
      <c r="B243" s="280" t="s">
        <v>4225</v>
      </c>
      <c r="C243" s="188" t="s">
        <v>356</v>
      </c>
      <c r="D243" s="17" t="str">
        <f>IF(Table11[[#This Row],[Current Age]]&gt;19,"Women's",IF(E243&gt;15,"U19",IF(E243&gt;13,"U15",IF(E243&gt;11,"U13",IF(E243&gt;0,"U11",0)))))</f>
        <v>Women's</v>
      </c>
      <c r="E243" s="17">
        <f>IFERROR(IF(Table11[[#This Row],[Year]]&gt;0,$E$1-Table11[[#This Row],[Year]],0),"")</f>
        <v>24</v>
      </c>
      <c r="F243" s="17">
        <v>2001</v>
      </c>
      <c r="G243" s="17">
        <v>6</v>
      </c>
      <c r="H243" s="17">
        <v>4</v>
      </c>
      <c r="I243" s="279"/>
    </row>
    <row r="244" spans="1:9">
      <c r="A244" s="218">
        <v>7241</v>
      </c>
      <c r="B244" s="278" t="s">
        <v>4226</v>
      </c>
      <c r="C244" s="218" t="s">
        <v>101</v>
      </c>
      <c r="D244" s="17">
        <f>IF(Table11[[#This Row],[Current Age]]&gt;19,"Women's",IF(E244&gt;15,"U19",IF(E244&gt;13,"U15",IF(E244&gt;11,"U13",IF(E244&gt;0,"U11",0)))))</f>
        <v>0</v>
      </c>
      <c r="E244" s="17">
        <f>IFERROR(IF(Table11[[#This Row],[Year]]&gt;0,$E$1-Table11[[#This Row],[Year]],0),"")</f>
        <v>0</v>
      </c>
      <c r="H244" s="17"/>
      <c r="I244" s="279"/>
    </row>
    <row r="245" spans="1:9">
      <c r="A245" s="188">
        <v>7242</v>
      </c>
      <c r="B245" s="280" t="s">
        <v>4227</v>
      </c>
      <c r="C245" s="188" t="s">
        <v>25</v>
      </c>
      <c r="D245" s="17">
        <f>IF(Table11[[#This Row],[Current Age]]&gt;19,"Women's",IF(E245&gt;15,"U19",IF(E245&gt;13,"U15",IF(E245&gt;11,"U13",IF(E245&gt;0,"U11",0)))))</f>
        <v>0</v>
      </c>
      <c r="E245" s="17">
        <f>IFERROR(IF(Table11[[#This Row],[Year]]&gt;0,$E$1-Table11[[#This Row],[Year]],0),"")</f>
        <v>0</v>
      </c>
      <c r="H245" s="17"/>
      <c r="I245" s="279"/>
    </row>
    <row r="246" spans="1:9">
      <c r="A246" s="218">
        <v>7243</v>
      </c>
      <c r="B246" s="278" t="s">
        <v>4228</v>
      </c>
      <c r="C246" s="218" t="s">
        <v>210</v>
      </c>
      <c r="D246" s="17" t="str">
        <f>IF(Table11[[#This Row],[Current Age]]&gt;19,"Women's",IF(E246&gt;15,"U19",IF(E246&gt;13,"U15",IF(E246&gt;11,"U13",IF(E246&gt;0,"U11",0)))))</f>
        <v>Women's</v>
      </c>
      <c r="E246" s="17">
        <f>IFERROR(IF(Table11[[#This Row],[Year]]&gt;0,$E$1-Table11[[#This Row],[Year]],0),"")</f>
        <v>20</v>
      </c>
      <c r="F246" s="17">
        <v>2005</v>
      </c>
      <c r="G246" s="17">
        <v>9</v>
      </c>
      <c r="H246" s="17">
        <v>1</v>
      </c>
      <c r="I246" s="279"/>
    </row>
    <row r="247" spans="1:9">
      <c r="A247" s="188">
        <v>7244</v>
      </c>
      <c r="B247" s="280" t="s">
        <v>4229</v>
      </c>
      <c r="C247" s="188" t="s">
        <v>112</v>
      </c>
      <c r="D247" s="17" t="str">
        <f>IF(Table11[[#This Row],[Current Age]]&gt;19,"Women's",IF(E247&gt;15,"U19",IF(E247&gt;13,"U15",IF(E247&gt;11,"U13",IF(E247&gt;0,"U11",0)))))</f>
        <v>U19</v>
      </c>
      <c r="E247" s="17">
        <f>IFERROR(IF(Table11[[#This Row],[Year]]&gt;0,$E$1-Table11[[#This Row],[Year]],0),"")</f>
        <v>19</v>
      </c>
      <c r="F247" s="17">
        <v>2006</v>
      </c>
      <c r="G247" s="17">
        <v>8</v>
      </c>
      <c r="H247" s="17">
        <v>3</v>
      </c>
      <c r="I247" s="279"/>
    </row>
    <row r="248" spans="1:9">
      <c r="A248" s="218">
        <v>7245</v>
      </c>
      <c r="B248" s="278" t="s">
        <v>614</v>
      </c>
      <c r="C248" s="218" t="s">
        <v>259</v>
      </c>
      <c r="D248" s="17">
        <f>IF(Table11[[#This Row],[Current Age]]&gt;19,"Women's",IF(E248&gt;15,"U19",IF(E248&gt;13,"U15",IF(E248&gt;11,"U13",IF(E248&gt;0,"U11",0)))))</f>
        <v>0</v>
      </c>
      <c r="E248" s="17">
        <f>IFERROR(IF(Table11[[#This Row],[Year]]&gt;0,$E$1-Table11[[#This Row],[Year]],0),"")</f>
        <v>0</v>
      </c>
      <c r="H248" s="17"/>
      <c r="I248" s="279"/>
    </row>
    <row r="249" spans="1:9">
      <c r="A249" s="188">
        <v>7246</v>
      </c>
      <c r="B249" s="280" t="s">
        <v>4230</v>
      </c>
      <c r="C249" s="188" t="s">
        <v>160</v>
      </c>
      <c r="D249" s="17">
        <f>IF(Table11[[#This Row],[Current Age]]&gt;19,"Women's",IF(E249&gt;15,"U19",IF(E249&gt;13,"U15",IF(E249&gt;11,"U13",IF(E249&gt;0,"U11",0)))))</f>
        <v>0</v>
      </c>
      <c r="E249" s="17">
        <f>IFERROR(IF(Table11[[#This Row],[Year]]&gt;0,$E$1-Table11[[#This Row],[Year]],0),"")</f>
        <v>0</v>
      </c>
      <c r="H249" s="17"/>
      <c r="I249" s="279"/>
    </row>
    <row r="250" spans="1:9">
      <c r="A250" s="218">
        <v>7247</v>
      </c>
      <c r="B250" s="278" t="s">
        <v>4231</v>
      </c>
      <c r="C250" s="218" t="s">
        <v>4022</v>
      </c>
      <c r="D250" s="17">
        <f>IF(Table11[[#This Row],[Current Age]]&gt;19,"Women's",IF(E250&gt;15,"U19",IF(E250&gt;13,"U15",IF(E250&gt;11,"U13",IF(E250&gt;0,"U11",0)))))</f>
        <v>0</v>
      </c>
      <c r="E250" s="17">
        <f>IFERROR(IF(Table11[[#This Row],[Year]]&gt;0,$E$1-Table11[[#This Row],[Year]],0),"")</f>
        <v>0</v>
      </c>
      <c r="H250" s="17"/>
      <c r="I250" s="279"/>
    </row>
    <row r="251" spans="1:9">
      <c r="A251" s="188">
        <v>7248</v>
      </c>
      <c r="B251" s="280" t="s">
        <v>4232</v>
      </c>
      <c r="C251" s="188" t="s">
        <v>145</v>
      </c>
      <c r="D251" s="17">
        <f>IF(Table11[[#This Row],[Current Age]]&gt;19,"Women's",IF(E251&gt;15,"U19",IF(E251&gt;13,"U15",IF(E251&gt;11,"U13",IF(E251&gt;0,"U11",0)))))</f>
        <v>0</v>
      </c>
      <c r="E251" s="17">
        <f>IFERROR(IF(Table11[[#This Row],[Year]]&gt;0,$E$1-Table11[[#This Row],[Year]],0),"")</f>
        <v>0</v>
      </c>
      <c r="H251" s="17"/>
      <c r="I251" s="279"/>
    </row>
    <row r="252" spans="1:9">
      <c r="A252" s="218">
        <v>7249</v>
      </c>
      <c r="B252" s="278" t="s">
        <v>4233</v>
      </c>
      <c r="C252" s="218" t="s">
        <v>210</v>
      </c>
      <c r="D252" s="17">
        <f>IF(Table11[[#This Row],[Current Age]]&gt;19,"Women's",IF(E252&gt;15,"U19",IF(E252&gt;13,"U15",IF(E252&gt;11,"U13",IF(E252&gt;0,"U11",0)))))</f>
        <v>0</v>
      </c>
      <c r="E252" s="17">
        <f>IFERROR(IF(Table11[[#This Row],[Year]]&gt;0,$E$1-Table11[[#This Row],[Year]],0),"")</f>
        <v>0</v>
      </c>
      <c r="H252" s="17"/>
      <c r="I252" s="279"/>
    </row>
    <row r="253" spans="1:9">
      <c r="A253" s="188">
        <v>7250</v>
      </c>
      <c r="B253" s="280" t="s">
        <v>4234</v>
      </c>
      <c r="C253" s="188" t="s">
        <v>4022</v>
      </c>
      <c r="D253" s="17">
        <f>IF(Table11[[#This Row],[Current Age]]&gt;19,"Women's",IF(E253&gt;15,"U19",IF(E253&gt;13,"U15",IF(E253&gt;11,"U13",IF(E253&gt;0,"U11",0)))))</f>
        <v>0</v>
      </c>
      <c r="E253" s="17">
        <f>IFERROR(IF(Table11[[#This Row],[Year]]&gt;0,$E$1-Table11[[#This Row],[Year]],0),"")</f>
        <v>0</v>
      </c>
      <c r="H253" s="17"/>
      <c r="I253" s="279"/>
    </row>
    <row r="254" spans="1:9">
      <c r="A254" s="218">
        <v>7251</v>
      </c>
      <c r="B254" s="278" t="s">
        <v>4235</v>
      </c>
      <c r="C254" s="218" t="s">
        <v>25</v>
      </c>
      <c r="D254" s="17">
        <f>IF(Table11[[#This Row],[Current Age]]&gt;19,"Women's",IF(E254&gt;15,"U19",IF(E254&gt;13,"U15",IF(E254&gt;11,"U13",IF(E254&gt;0,"U11",0)))))</f>
        <v>0</v>
      </c>
      <c r="E254" s="17">
        <f>IFERROR(IF(Table11[[#This Row],[Year]]&gt;0,$E$1-Table11[[#This Row],[Year]],0),"")</f>
        <v>0</v>
      </c>
      <c r="H254" s="17"/>
      <c r="I254" s="279"/>
    </row>
    <row r="255" spans="1:9">
      <c r="A255" s="188">
        <v>7252</v>
      </c>
      <c r="B255" s="280" t="s">
        <v>4236</v>
      </c>
      <c r="C255" s="188" t="s">
        <v>25</v>
      </c>
      <c r="D255" s="17" t="str">
        <f>IF(Table11[[#This Row],[Current Age]]&gt;19,"Women's",IF(E255&gt;15,"U19",IF(E255&gt;13,"U15",IF(E255&gt;11,"U13",IF(E255&gt;0,"U11",0)))))</f>
        <v>Women's</v>
      </c>
      <c r="E255" s="17">
        <f>IFERROR(IF(Table11[[#This Row],[Year]]&gt;0,$E$1-Table11[[#This Row],[Year]],0),"")</f>
        <v>20</v>
      </c>
      <c r="F255" s="17">
        <v>2005</v>
      </c>
      <c r="G255" s="17">
        <v>3</v>
      </c>
      <c r="H255" s="17">
        <v>19</v>
      </c>
      <c r="I255" s="279"/>
    </row>
    <row r="256" spans="1:9">
      <c r="A256" s="218">
        <v>7253</v>
      </c>
      <c r="B256" s="278" t="s">
        <v>4237</v>
      </c>
      <c r="C256" s="218" t="s">
        <v>259</v>
      </c>
      <c r="D256" s="17">
        <f>IF(Table11[[#This Row],[Current Age]]&gt;19,"Women's",IF(E256&gt;15,"U19",IF(E256&gt;13,"U15",IF(E256&gt;11,"U13",IF(E256&gt;0,"U11",0)))))</f>
        <v>0</v>
      </c>
      <c r="E256" s="17">
        <f>IFERROR(IF(Table11[[#This Row],[Year]]&gt;0,$E$1-Table11[[#This Row],[Year]],0),"")</f>
        <v>0</v>
      </c>
      <c r="H256" s="17"/>
      <c r="I256" s="279"/>
    </row>
    <row r="257" spans="1:9">
      <c r="A257" s="188">
        <v>7254</v>
      </c>
      <c r="B257" s="280" t="s">
        <v>4238</v>
      </c>
      <c r="C257" s="188" t="s">
        <v>259</v>
      </c>
      <c r="D257" s="17" t="str">
        <f>IF(Table11[[#This Row],[Current Age]]&gt;19,"Women's",IF(E257&gt;15,"U19",IF(E257&gt;13,"U15",IF(E257&gt;11,"U13",IF(E257&gt;0,"U11",0)))))</f>
        <v>Women's</v>
      </c>
      <c r="E257" s="17">
        <f>IFERROR(IF(Table11[[#This Row],[Year]]&gt;0,$E$1-Table11[[#This Row],[Year]],0),"")</f>
        <v>22</v>
      </c>
      <c r="F257" s="17">
        <v>2003</v>
      </c>
      <c r="G257" s="17">
        <v>10</v>
      </c>
      <c r="H257" s="17">
        <v>10</v>
      </c>
      <c r="I257" s="279"/>
    </row>
    <row r="258" spans="1:9">
      <c r="A258" s="218">
        <v>7255</v>
      </c>
      <c r="B258" s="278" t="s">
        <v>4239</v>
      </c>
      <c r="C258" s="218" t="s">
        <v>17</v>
      </c>
      <c r="D258" s="17" t="str">
        <f>IF(Table11[[#This Row],[Current Age]]&gt;19,"Women's",IF(E258&gt;15,"U19",IF(E258&gt;13,"U15",IF(E258&gt;11,"U13",IF(E258&gt;0,"U11",0)))))</f>
        <v>U19</v>
      </c>
      <c r="E258" s="17">
        <f>IFERROR(IF(Table11[[#This Row],[Year]]&gt;0,$E$1-Table11[[#This Row],[Year]],0),"")</f>
        <v>18</v>
      </c>
      <c r="F258" s="17">
        <v>2007</v>
      </c>
      <c r="G258" s="17">
        <v>9</v>
      </c>
      <c r="H258" s="17">
        <v>25</v>
      </c>
      <c r="I258" s="279"/>
    </row>
    <row r="259" spans="1:9">
      <c r="A259" s="188">
        <v>7256</v>
      </c>
      <c r="B259" s="280" t="s">
        <v>4240</v>
      </c>
      <c r="C259" s="188" t="s">
        <v>112</v>
      </c>
      <c r="D259" s="17">
        <f>IF(Table11[[#This Row],[Current Age]]&gt;19,"Women's",IF(E259&gt;15,"U19",IF(E259&gt;13,"U15",IF(E259&gt;11,"U13",IF(E259&gt;0,"U11",0)))))</f>
        <v>0</v>
      </c>
      <c r="E259" s="17">
        <f>IFERROR(IF(Table11[[#This Row],[Year]]&gt;0,$E$1-Table11[[#This Row],[Year]],0),"")</f>
        <v>0</v>
      </c>
      <c r="H259" s="17"/>
      <c r="I259" s="279"/>
    </row>
    <row r="260" spans="1:9">
      <c r="A260" s="218">
        <v>7257</v>
      </c>
      <c r="B260" s="278" t="s">
        <v>4241</v>
      </c>
      <c r="C260" s="218" t="s">
        <v>4022</v>
      </c>
      <c r="D260" s="17">
        <f>IF(Table11[[#This Row],[Current Age]]&gt;19,"Women's",IF(E260&gt;15,"U19",IF(E260&gt;13,"U15",IF(E260&gt;11,"U13",IF(E260&gt;0,"U11",0)))))</f>
        <v>0</v>
      </c>
      <c r="E260" s="17">
        <f>IFERROR(IF(Table11[[#This Row],[Year]]&gt;0,$E$1-Table11[[#This Row],[Year]],0),"")</f>
        <v>0</v>
      </c>
      <c r="H260" s="17"/>
      <c r="I260" s="279"/>
    </row>
    <row r="261" spans="1:9">
      <c r="A261" s="188">
        <v>7258</v>
      </c>
      <c r="B261" s="280" t="s">
        <v>4242</v>
      </c>
      <c r="C261" s="188" t="s">
        <v>68</v>
      </c>
      <c r="D261" s="17" t="str">
        <f>IF(Table11[[#This Row],[Current Age]]&gt;19,"Women's",IF(E261&gt;15,"U19",IF(E261&gt;13,"U15",IF(E261&gt;11,"U13",IF(E261&gt;0,"U11",0)))))</f>
        <v>Women's</v>
      </c>
      <c r="E261" s="17">
        <f>IFERROR(IF(Table11[[#This Row],[Year]]&gt;0,$E$1-Table11[[#This Row],[Year]],0),"")</f>
        <v>22</v>
      </c>
      <c r="F261" s="17">
        <v>2003</v>
      </c>
      <c r="G261" s="17">
        <v>6</v>
      </c>
      <c r="H261" s="17">
        <v>3</v>
      </c>
      <c r="I261" s="279"/>
    </row>
    <row r="262" spans="1:9">
      <c r="A262" s="218">
        <v>7259</v>
      </c>
      <c r="B262" s="278" t="s">
        <v>4243</v>
      </c>
      <c r="C262" s="218" t="s">
        <v>68</v>
      </c>
      <c r="D262" s="17">
        <f>IF(Table11[[#This Row],[Current Age]]&gt;19,"Women's",IF(E262&gt;15,"U19",IF(E262&gt;13,"U15",IF(E262&gt;11,"U13",IF(E262&gt;0,"U11",0)))))</f>
        <v>0</v>
      </c>
      <c r="E262" s="17">
        <f>IFERROR(IF(Table11[[#This Row],[Year]]&gt;0,$E$1-Table11[[#This Row],[Year]],0),"")</f>
        <v>0</v>
      </c>
      <c r="H262" s="17"/>
      <c r="I262" s="279"/>
    </row>
    <row r="263" spans="1:9">
      <c r="A263" s="188">
        <v>7260</v>
      </c>
      <c r="B263" s="280" t="s">
        <v>4244</v>
      </c>
      <c r="C263" s="188" t="s">
        <v>154</v>
      </c>
      <c r="D263" s="17" t="str">
        <f>IF(Table11[[#This Row],[Current Age]]&gt;19,"Women's",IF(E263&gt;15,"U19",IF(E263&gt;13,"U15",IF(E263&gt;11,"U13",IF(E263&gt;0,"U11",0)))))</f>
        <v>Women's</v>
      </c>
      <c r="E263" s="17">
        <f>IFERROR(IF(Table11[[#This Row],[Year]]&gt;0,$E$1-Table11[[#This Row],[Year]],0),"")</f>
        <v>22</v>
      </c>
      <c r="F263" s="17">
        <v>2003</v>
      </c>
      <c r="G263" s="17">
        <v>9</v>
      </c>
      <c r="H263" s="17">
        <v>27</v>
      </c>
      <c r="I263" s="279"/>
    </row>
    <row r="264" spans="1:9">
      <c r="A264" s="218">
        <v>7261</v>
      </c>
      <c r="B264" s="278" t="s">
        <v>4245</v>
      </c>
      <c r="C264" s="218" t="s">
        <v>145</v>
      </c>
      <c r="D264" s="17">
        <f>IF(Table11[[#This Row],[Current Age]]&gt;19,"Women's",IF(E264&gt;15,"U19",IF(E264&gt;13,"U15",IF(E264&gt;11,"U13",IF(E264&gt;0,"U11",0)))))</f>
        <v>0</v>
      </c>
      <c r="E264" s="17">
        <f>IFERROR(IF(Table11[[#This Row],[Year]]&gt;0,$E$1-Table11[[#This Row],[Year]],0),"")</f>
        <v>0</v>
      </c>
      <c r="H264" s="17"/>
      <c r="I264" s="279"/>
    </row>
    <row r="265" spans="1:9">
      <c r="A265" s="188">
        <v>7262</v>
      </c>
      <c r="B265" s="280" t="s">
        <v>4246</v>
      </c>
      <c r="C265" s="188" t="s">
        <v>4022</v>
      </c>
      <c r="D265" s="17">
        <f>IF(Table11[[#This Row],[Current Age]]&gt;19,"Women's",IF(E265&gt;15,"U19",IF(E265&gt;13,"U15",IF(E265&gt;11,"U13",IF(E265&gt;0,"U11",0)))))</f>
        <v>0</v>
      </c>
      <c r="E265" s="17">
        <f>IFERROR(IF(Table11[[#This Row],[Year]]&gt;0,$E$1-Table11[[#This Row],[Year]],0),"")</f>
        <v>0</v>
      </c>
      <c r="H265" s="17"/>
      <c r="I265" s="279"/>
    </row>
    <row r="266" spans="1:9">
      <c r="A266" s="218">
        <v>7263</v>
      </c>
      <c r="B266" s="278" t="s">
        <v>4247</v>
      </c>
      <c r="C266" s="218" t="s">
        <v>17</v>
      </c>
      <c r="D266" s="17">
        <f>IF(Table11[[#This Row],[Current Age]]&gt;19,"Women's",IF(E266&gt;15,"U19",IF(E266&gt;13,"U15",IF(E266&gt;11,"U13",IF(E266&gt;0,"U11",0)))))</f>
        <v>0</v>
      </c>
      <c r="E266" s="17">
        <f>IFERROR(IF(Table11[[#This Row],[Year]]&gt;0,$E$1-Table11[[#This Row],[Year]],0),"")</f>
        <v>0</v>
      </c>
      <c r="H266" s="17"/>
      <c r="I266" s="279"/>
    </row>
    <row r="267" spans="1:9">
      <c r="A267" s="188">
        <v>7264</v>
      </c>
      <c r="B267" s="280" t="s">
        <v>4248</v>
      </c>
      <c r="C267" s="188" t="s">
        <v>25</v>
      </c>
      <c r="D267" s="17">
        <f>IF(Table11[[#This Row],[Current Age]]&gt;19,"Women's",IF(E267&gt;15,"U19",IF(E267&gt;13,"U15",IF(E267&gt;11,"U13",IF(E267&gt;0,"U11",0)))))</f>
        <v>0</v>
      </c>
      <c r="E267" s="17">
        <f>IFERROR(IF(Table11[[#This Row],[Year]]&gt;0,$E$1-Table11[[#This Row],[Year]],0),"")</f>
        <v>0</v>
      </c>
      <c r="H267" s="17"/>
      <c r="I267" s="279"/>
    </row>
    <row r="268" spans="1:9">
      <c r="A268" s="218">
        <v>7265</v>
      </c>
      <c r="B268" s="278" t="s">
        <v>4249</v>
      </c>
      <c r="C268" s="218" t="s">
        <v>25</v>
      </c>
      <c r="D268" s="17">
        <f>IF(Table11[[#This Row],[Current Age]]&gt;19,"Women's",IF(E268&gt;15,"U19",IF(E268&gt;13,"U15",IF(E268&gt;11,"U13",IF(E268&gt;0,"U11",0)))))</f>
        <v>0</v>
      </c>
      <c r="E268" s="17">
        <f>IFERROR(IF(Table11[[#This Row],[Year]]&gt;0,$E$1-Table11[[#This Row],[Year]],0),"")</f>
        <v>0</v>
      </c>
      <c r="H268" s="17"/>
      <c r="I268" s="279"/>
    </row>
    <row r="269" spans="1:9">
      <c r="A269" s="188">
        <v>7266</v>
      </c>
      <c r="B269" s="280" t="s">
        <v>4250</v>
      </c>
      <c r="C269" s="188" t="s">
        <v>356</v>
      </c>
      <c r="D269" s="17">
        <f>IF(Table11[[#This Row],[Current Age]]&gt;19,"Women's",IF(E269&gt;15,"U19",IF(E269&gt;13,"U15",IF(E269&gt;11,"U13",IF(E269&gt;0,"U11",0)))))</f>
        <v>0</v>
      </c>
      <c r="E269" s="17">
        <f>IFERROR(IF(Table11[[#This Row],[Year]]&gt;0,$E$1-Table11[[#This Row],[Year]],0),"")</f>
        <v>0</v>
      </c>
      <c r="H269" s="17"/>
      <c r="I269" s="279"/>
    </row>
    <row r="270" spans="1:9">
      <c r="A270" s="218">
        <v>7267</v>
      </c>
      <c r="B270" s="278" t="s">
        <v>4251</v>
      </c>
      <c r="C270" s="218" t="s">
        <v>109</v>
      </c>
      <c r="D270" s="17">
        <f>IF(Table11[[#This Row],[Current Age]]&gt;19,"Women's",IF(E270&gt;15,"U19",IF(E270&gt;13,"U15",IF(E270&gt;11,"U13",IF(E270&gt;0,"U11",0)))))</f>
        <v>0</v>
      </c>
      <c r="E270" s="17">
        <f>IFERROR(IF(Table11[[#This Row],[Year]]&gt;0,$E$1-Table11[[#This Row],[Year]],0),"")</f>
        <v>0</v>
      </c>
      <c r="H270" s="17"/>
      <c r="I270" s="279"/>
    </row>
    <row r="271" spans="1:9">
      <c r="A271" s="188">
        <v>7268</v>
      </c>
      <c r="B271" s="280" t="s">
        <v>4252</v>
      </c>
      <c r="C271" s="188"/>
      <c r="D271" s="17">
        <f>IF(Table11[[#This Row],[Current Age]]&gt;19,"Women's",IF(E271&gt;15,"U19",IF(E271&gt;13,"U15",IF(E271&gt;11,"U13",IF(E271&gt;0,"U11",0)))))</f>
        <v>0</v>
      </c>
      <c r="E271" s="17">
        <f>IFERROR(IF(Table11[[#This Row],[Year]]&gt;0,$E$1-Table11[[#This Row],[Year]],0),"")</f>
        <v>0</v>
      </c>
      <c r="H271" s="17"/>
      <c r="I271" s="279"/>
    </row>
    <row r="272" spans="1:9">
      <c r="A272" s="218">
        <v>7269</v>
      </c>
      <c r="B272" s="278" t="s">
        <v>4253</v>
      </c>
      <c r="C272" s="218" t="s">
        <v>4022</v>
      </c>
      <c r="D272" s="17">
        <f>IF(Table11[[#This Row],[Current Age]]&gt;19,"Women's",IF(E272&gt;15,"U19",IF(E272&gt;13,"U15",IF(E272&gt;11,"U13",IF(E272&gt;0,"U11",0)))))</f>
        <v>0</v>
      </c>
      <c r="E272" s="17">
        <f>IFERROR(IF(Table11[[#This Row],[Year]]&gt;0,$E$1-Table11[[#This Row],[Year]],0),"")</f>
        <v>0</v>
      </c>
      <c r="H272" s="17"/>
      <c r="I272" s="279"/>
    </row>
    <row r="273" spans="1:9">
      <c r="A273" s="188">
        <v>7270</v>
      </c>
      <c r="B273" s="280" t="s">
        <v>4254</v>
      </c>
      <c r="C273" s="188" t="s">
        <v>109</v>
      </c>
      <c r="D273" s="17">
        <f>IF(Table11[[#This Row],[Current Age]]&gt;19,"Women's",IF(E273&gt;15,"U19",IF(E273&gt;13,"U15",IF(E273&gt;11,"U13",IF(E273&gt;0,"U11",0)))))</f>
        <v>0</v>
      </c>
      <c r="E273" s="17">
        <f>IFERROR(IF(Table11[[#This Row],[Year]]&gt;0,$E$1-Table11[[#This Row],[Year]],0),"")</f>
        <v>0</v>
      </c>
      <c r="H273" s="17"/>
      <c r="I273" s="279"/>
    </row>
    <row r="274" spans="1:9">
      <c r="A274" s="218">
        <v>7271</v>
      </c>
      <c r="B274" s="278" t="s">
        <v>4255</v>
      </c>
      <c r="C274" s="218" t="s">
        <v>68</v>
      </c>
      <c r="D274" s="17">
        <f>IF(Table11[[#This Row],[Current Age]]&gt;19,"Women's",IF(E274&gt;15,"U19",IF(E274&gt;13,"U15",IF(E274&gt;11,"U13",IF(E274&gt;0,"U11",0)))))</f>
        <v>0</v>
      </c>
      <c r="E274" s="17">
        <f>IFERROR(IF(Table11[[#This Row],[Year]]&gt;0,$E$1-Table11[[#This Row],[Year]],0),"")</f>
        <v>0</v>
      </c>
      <c r="H274" s="17"/>
      <c r="I274" s="279"/>
    </row>
    <row r="275" spans="1:9">
      <c r="A275" s="188">
        <v>7272</v>
      </c>
      <c r="B275" s="280" t="s">
        <v>4256</v>
      </c>
      <c r="C275" s="188" t="s">
        <v>154</v>
      </c>
      <c r="D275" s="17" t="str">
        <f>IF(Table11[[#This Row],[Current Age]]&gt;19,"Women's",IF(E275&gt;15,"U19",IF(E275&gt;13,"U15",IF(E275&gt;11,"U13",IF(E275&gt;0,"U11",0)))))</f>
        <v>Women's</v>
      </c>
      <c r="E275" s="17">
        <f>IFERROR(IF(Table11[[#This Row],[Year]]&gt;0,$E$1-Table11[[#This Row],[Year]],0),"")</f>
        <v>21</v>
      </c>
      <c r="F275" s="17">
        <v>2004</v>
      </c>
      <c r="G275" s="17">
        <v>8</v>
      </c>
      <c r="H275" s="17">
        <v>31</v>
      </c>
      <c r="I275" s="279"/>
    </row>
    <row r="276" spans="1:9">
      <c r="A276" s="218">
        <v>7273</v>
      </c>
      <c r="B276" s="278" t="s">
        <v>4257</v>
      </c>
      <c r="C276" s="218" t="s">
        <v>4022</v>
      </c>
      <c r="D276" s="17">
        <f>IF(Table11[[#This Row],[Current Age]]&gt;19,"Women's",IF(E276&gt;15,"U19",IF(E276&gt;13,"U15",IF(E276&gt;11,"U13",IF(E276&gt;0,"U11",0)))))</f>
        <v>0</v>
      </c>
      <c r="E276" s="17">
        <f>IFERROR(IF(Table11[[#This Row],[Year]]&gt;0,$E$1-Table11[[#This Row],[Year]],0),"")</f>
        <v>0</v>
      </c>
      <c r="H276" s="17"/>
      <c r="I276" s="279"/>
    </row>
    <row r="277" spans="1:9">
      <c r="A277" s="188">
        <v>7274</v>
      </c>
      <c r="B277" s="280" t="s">
        <v>4258</v>
      </c>
      <c r="C277" s="188" t="s">
        <v>259</v>
      </c>
      <c r="D277" s="17">
        <f>IF(Table11[[#This Row],[Current Age]]&gt;19,"Women's",IF(E277&gt;15,"U19",IF(E277&gt;13,"U15",IF(E277&gt;11,"U13",IF(E277&gt;0,"U11",0)))))</f>
        <v>0</v>
      </c>
      <c r="E277" s="17">
        <f>IFERROR(IF(Table11[[#This Row],[Year]]&gt;0,$E$1-Table11[[#This Row],[Year]],0),"")</f>
        <v>0</v>
      </c>
      <c r="H277" s="17"/>
      <c r="I277" s="279"/>
    </row>
    <row r="278" spans="1:9">
      <c r="A278" s="218">
        <v>7275</v>
      </c>
      <c r="B278" s="278" t="s">
        <v>4259</v>
      </c>
      <c r="C278" s="218" t="s">
        <v>154</v>
      </c>
      <c r="D278" s="17" t="str">
        <f>IF(Table11[[#This Row],[Current Age]]&gt;19,"Women's",IF(E278&gt;15,"U19",IF(E278&gt;13,"U15",IF(E278&gt;11,"U13",IF(E278&gt;0,"U11",0)))))</f>
        <v>Women's</v>
      </c>
      <c r="E278" s="17">
        <f>IFERROR(IF(Table11[[#This Row],[Year]]&gt;0,$E$1-Table11[[#This Row],[Year]],0),"")</f>
        <v>21</v>
      </c>
      <c r="F278" s="17">
        <v>2004</v>
      </c>
      <c r="G278" s="17">
        <v>3</v>
      </c>
      <c r="H278" s="17">
        <v>23</v>
      </c>
      <c r="I278" s="279"/>
    </row>
    <row r="279" spans="1:9">
      <c r="A279" s="188">
        <v>7276</v>
      </c>
      <c r="B279" s="280" t="s">
        <v>4260</v>
      </c>
      <c r="C279" s="188" t="s">
        <v>210</v>
      </c>
      <c r="D279" s="17" t="str">
        <f>IF(Table11[[#This Row],[Current Age]]&gt;19,"Women's",IF(E279&gt;15,"U19",IF(E279&gt;13,"U15",IF(E279&gt;11,"U13",IF(E279&gt;0,"U11",0)))))</f>
        <v>Women's</v>
      </c>
      <c r="E279" s="17">
        <f>IFERROR(IF(Table11[[#This Row],[Year]]&gt;0,$E$1-Table11[[#This Row],[Year]],0),"")</f>
        <v>21</v>
      </c>
      <c r="F279" s="17">
        <v>2004</v>
      </c>
      <c r="G279" s="17">
        <v>8</v>
      </c>
      <c r="H279" s="17">
        <v>28</v>
      </c>
      <c r="I279" s="279"/>
    </row>
    <row r="280" spans="1:9">
      <c r="A280" s="218">
        <v>7277</v>
      </c>
      <c r="B280" s="278" t="s">
        <v>4261</v>
      </c>
      <c r="C280" s="218" t="s">
        <v>3953</v>
      </c>
      <c r="D280" s="17">
        <f>IF(Table11[[#This Row],[Current Age]]&gt;19,"Women's",IF(E280&gt;15,"U19",IF(E280&gt;13,"U15",IF(E280&gt;11,"U13",IF(E280&gt;0,"U11",0)))))</f>
        <v>0</v>
      </c>
      <c r="E280" s="17">
        <f>IFERROR(IF(Table11[[#This Row],[Year]]&gt;0,$E$1-Table11[[#This Row],[Year]],0),"")</f>
        <v>0</v>
      </c>
      <c r="H280" s="17"/>
      <c r="I280" s="279"/>
    </row>
    <row r="281" spans="1:9">
      <c r="A281" s="188">
        <v>7278</v>
      </c>
      <c r="B281" s="280" t="s">
        <v>4262</v>
      </c>
      <c r="C281" s="188" t="s">
        <v>210</v>
      </c>
      <c r="D281" s="17" t="str">
        <f>IF(Table11[[#This Row],[Current Age]]&gt;19,"Women's",IF(E281&gt;15,"U19",IF(E281&gt;13,"U15",IF(E281&gt;11,"U13",IF(E281&gt;0,"U11",0)))))</f>
        <v>U19</v>
      </c>
      <c r="E281" s="17">
        <f>IFERROR(IF(Table11[[#This Row],[Year]]&gt;0,$E$1-Table11[[#This Row],[Year]],0),"")</f>
        <v>18</v>
      </c>
      <c r="F281" s="17">
        <v>2007</v>
      </c>
      <c r="G281" s="17">
        <v>10</v>
      </c>
      <c r="H281" s="17">
        <v>15</v>
      </c>
      <c r="I281" s="279"/>
    </row>
    <row r="282" spans="1:9">
      <c r="A282" s="218">
        <v>7279</v>
      </c>
      <c r="B282" s="278" t="s">
        <v>4263</v>
      </c>
      <c r="C282" s="218" t="s">
        <v>259</v>
      </c>
      <c r="D282" s="17">
        <f>IF(Table11[[#This Row],[Current Age]]&gt;19,"Women's",IF(E282&gt;15,"U19",IF(E282&gt;13,"U15",IF(E282&gt;11,"U13",IF(E282&gt;0,"U11",0)))))</f>
        <v>0</v>
      </c>
      <c r="E282" s="17">
        <f>IFERROR(IF(Table11[[#This Row],[Year]]&gt;0,$E$1-Table11[[#This Row],[Year]],0),"")</f>
        <v>0</v>
      </c>
      <c r="H282" s="17"/>
      <c r="I282" s="279"/>
    </row>
    <row r="283" spans="1:9">
      <c r="A283" s="188">
        <v>7280</v>
      </c>
      <c r="B283" s="280" t="s">
        <v>4264</v>
      </c>
      <c r="C283" s="188" t="s">
        <v>154</v>
      </c>
      <c r="D283" s="17" t="str">
        <f>IF(Table11[[#This Row],[Current Age]]&gt;19,"Women's",IF(E283&gt;15,"U19",IF(E283&gt;13,"U15",IF(E283&gt;11,"U13",IF(E283&gt;0,"U11",0)))))</f>
        <v>U19</v>
      </c>
      <c r="E283" s="17">
        <f>IFERROR(IF(Table11[[#This Row],[Year]]&gt;0,$E$1-Table11[[#This Row],[Year]],0),"")</f>
        <v>19</v>
      </c>
      <c r="F283" s="17">
        <v>2006</v>
      </c>
      <c r="G283" s="17">
        <v>12</v>
      </c>
      <c r="H283" s="17">
        <v>17</v>
      </c>
      <c r="I283" s="279"/>
    </row>
    <row r="284" spans="1:9">
      <c r="A284" s="218">
        <v>7281</v>
      </c>
      <c r="B284" s="278" t="s">
        <v>4265</v>
      </c>
      <c r="C284" s="218" t="s">
        <v>259</v>
      </c>
      <c r="D284" s="17">
        <f>IF(Table11[[#This Row],[Current Age]]&gt;19,"Women's",IF(E284&gt;15,"U19",IF(E284&gt;13,"U15",IF(E284&gt;11,"U13",IF(E284&gt;0,"U11",0)))))</f>
        <v>0</v>
      </c>
      <c r="E284" s="17">
        <f>IFERROR(IF(Table11[[#This Row],[Year]]&gt;0,$E$1-Table11[[#This Row],[Year]],0),"")</f>
        <v>0</v>
      </c>
      <c r="H284" s="17"/>
      <c r="I284" s="279"/>
    </row>
    <row r="285" spans="1:9">
      <c r="A285" s="188">
        <v>7282</v>
      </c>
      <c r="B285" s="280" t="s">
        <v>4266</v>
      </c>
      <c r="C285" s="188" t="s">
        <v>259</v>
      </c>
      <c r="D285" s="17" t="str">
        <f>IF(Table11[[#This Row],[Current Age]]&gt;19,"Women's",IF(E285&gt;15,"U19",IF(E285&gt;13,"U15",IF(E285&gt;11,"U13",IF(E285&gt;0,"U11",0)))))</f>
        <v>U19</v>
      </c>
      <c r="E285" s="17">
        <f>IFERROR(IF(Table11[[#This Row],[Year]]&gt;0,$E$1-Table11[[#This Row],[Year]],0),"")</f>
        <v>17</v>
      </c>
      <c r="F285" s="17">
        <v>2008</v>
      </c>
      <c r="G285" s="17">
        <v>1</v>
      </c>
      <c r="H285" s="17">
        <v>21</v>
      </c>
      <c r="I285" s="279"/>
    </row>
    <row r="286" spans="1:9">
      <c r="A286" s="218">
        <v>7283</v>
      </c>
      <c r="B286" s="278" t="s">
        <v>4267</v>
      </c>
      <c r="C286" s="218"/>
      <c r="D286" s="17">
        <f>IF(Table11[[#This Row],[Current Age]]&gt;19,"Women's",IF(E286&gt;15,"U19",IF(E286&gt;13,"U15",IF(E286&gt;11,"U13",IF(E286&gt;0,"U11",0)))))</f>
        <v>0</v>
      </c>
      <c r="E286" s="17">
        <f>IFERROR(IF(Table11[[#This Row],[Year]]&gt;0,$E$1-Table11[[#This Row],[Year]],0),"")</f>
        <v>0</v>
      </c>
      <c r="H286" s="17"/>
      <c r="I286" s="279"/>
    </row>
    <row r="287" spans="1:9">
      <c r="A287" s="188">
        <v>7284</v>
      </c>
      <c r="B287" s="280" t="s">
        <v>4268</v>
      </c>
      <c r="C287" s="188" t="s">
        <v>259</v>
      </c>
      <c r="D287" s="17">
        <f>IF(Table11[[#This Row],[Current Age]]&gt;19,"Women's",IF(E287&gt;15,"U19",IF(E287&gt;13,"U15",IF(E287&gt;11,"U13",IF(E287&gt;0,"U11",0)))))</f>
        <v>0</v>
      </c>
      <c r="E287" s="17">
        <f>IFERROR(IF(Table11[[#This Row],[Year]]&gt;0,$E$1-Table11[[#This Row],[Year]],0),"")</f>
        <v>0</v>
      </c>
      <c r="H287" s="17"/>
      <c r="I287" s="279"/>
    </row>
    <row r="288" spans="1:9">
      <c r="A288" s="218">
        <v>7285</v>
      </c>
      <c r="B288" s="278" t="s">
        <v>4269</v>
      </c>
      <c r="C288" s="218" t="s">
        <v>259</v>
      </c>
      <c r="D288" s="17">
        <f>IF(Table11[[#This Row],[Current Age]]&gt;19,"Women's",IF(E288&gt;15,"U19",IF(E288&gt;13,"U15",IF(E288&gt;11,"U13",IF(E288&gt;0,"U11",0)))))</f>
        <v>0</v>
      </c>
      <c r="E288" s="17">
        <f>IFERROR(IF(Table11[[#This Row],[Year]]&gt;0,$E$1-Table11[[#This Row],[Year]],0),"")</f>
        <v>0</v>
      </c>
      <c r="H288" s="17"/>
      <c r="I288" s="279"/>
    </row>
    <row r="289" spans="1:9">
      <c r="A289" s="188">
        <v>7286</v>
      </c>
      <c r="B289" s="280" t="s">
        <v>4270</v>
      </c>
      <c r="C289" s="188" t="s">
        <v>259</v>
      </c>
      <c r="D289" s="17">
        <f>IF(Table11[[#This Row],[Current Age]]&gt;19,"Women's",IF(E289&gt;15,"U19",IF(E289&gt;13,"U15",IF(E289&gt;11,"U13",IF(E289&gt;0,"U11",0)))))</f>
        <v>0</v>
      </c>
      <c r="E289" s="17">
        <f>IFERROR(IF(Table11[[#This Row],[Year]]&gt;0,$E$1-Table11[[#This Row],[Year]],0),"")</f>
        <v>0</v>
      </c>
      <c r="H289" s="17"/>
      <c r="I289" s="279"/>
    </row>
    <row r="290" spans="1:9">
      <c r="A290" s="218">
        <v>7287</v>
      </c>
      <c r="B290" s="278" t="s">
        <v>4271</v>
      </c>
      <c r="C290" s="218" t="s">
        <v>234</v>
      </c>
      <c r="D290" s="17">
        <f>IF(Table11[[#This Row],[Current Age]]&gt;19,"Women's",IF(E290&gt;15,"U19",IF(E290&gt;13,"U15",IF(E290&gt;11,"U13",IF(E290&gt;0,"U11",0)))))</f>
        <v>0</v>
      </c>
      <c r="E290" s="17">
        <f>IFERROR(IF(Table11[[#This Row],[Year]]&gt;0,$E$1-Table11[[#This Row],[Year]],0),"")</f>
        <v>0</v>
      </c>
      <c r="H290" s="17"/>
      <c r="I290" s="279"/>
    </row>
    <row r="291" spans="1:9">
      <c r="A291" s="188">
        <v>7288</v>
      </c>
      <c r="B291" s="280" t="s">
        <v>4272</v>
      </c>
      <c r="C291" s="188" t="s">
        <v>259</v>
      </c>
      <c r="D291" s="17">
        <f>IF(Table11[[#This Row],[Current Age]]&gt;19,"Women's",IF(E291&gt;15,"U19",IF(E291&gt;13,"U15",IF(E291&gt;11,"U13",IF(E291&gt;0,"U11",0)))))</f>
        <v>0</v>
      </c>
      <c r="E291" s="17">
        <f>IFERROR(IF(Table11[[#This Row],[Year]]&gt;0,$E$1-Table11[[#This Row],[Year]],0),"")</f>
        <v>0</v>
      </c>
      <c r="H291" s="17"/>
      <c r="I291" s="279"/>
    </row>
    <row r="292" spans="1:9">
      <c r="A292" s="218">
        <v>7289</v>
      </c>
      <c r="B292" s="278" t="s">
        <v>4273</v>
      </c>
      <c r="C292" s="218" t="s">
        <v>3953</v>
      </c>
      <c r="D292" s="17">
        <f>IF(Table11[[#This Row],[Current Age]]&gt;19,"Women's",IF(E292&gt;15,"U19",IF(E292&gt;13,"U15",IF(E292&gt;11,"U13",IF(E292&gt;0,"U11",0)))))</f>
        <v>0</v>
      </c>
      <c r="E292" s="17">
        <f>IFERROR(IF(Table11[[#This Row],[Year]]&gt;0,$E$1-Table11[[#This Row],[Year]],0),"")</f>
        <v>0</v>
      </c>
      <c r="H292" s="17"/>
      <c r="I292" s="279"/>
    </row>
    <row r="293" spans="1:9">
      <c r="A293" s="188">
        <v>7290</v>
      </c>
      <c r="B293" s="280" t="s">
        <v>4274</v>
      </c>
      <c r="C293" s="188" t="s">
        <v>68</v>
      </c>
      <c r="D293" s="17" t="str">
        <f>IF(Table11[[#This Row],[Current Age]]&gt;19,"Women's",IF(E293&gt;15,"U19",IF(E293&gt;13,"U15",IF(E293&gt;11,"U13",IF(E293&gt;0,"U11",0)))))</f>
        <v>U15</v>
      </c>
      <c r="E293" s="17">
        <f>IFERROR(IF(Table11[[#This Row],[Year]]&gt;0,$E$1-Table11[[#This Row],[Year]],0),"")</f>
        <v>15</v>
      </c>
      <c r="F293" s="17">
        <v>2010</v>
      </c>
      <c r="G293" s="17">
        <v>1</v>
      </c>
      <c r="H293" s="17">
        <v>13</v>
      </c>
      <c r="I293" s="279"/>
    </row>
    <row r="294" spans="1:9">
      <c r="A294" s="218">
        <v>7291</v>
      </c>
      <c r="B294" s="278" t="s">
        <v>4275</v>
      </c>
      <c r="C294" s="218" t="s">
        <v>4022</v>
      </c>
      <c r="D294" s="17">
        <f>IF(Table11[[#This Row],[Current Age]]&gt;19,"Women's",IF(E294&gt;15,"U19",IF(E294&gt;13,"U15",IF(E294&gt;11,"U13",IF(E294&gt;0,"U11",0)))))</f>
        <v>0</v>
      </c>
      <c r="E294" s="17">
        <f>IFERROR(IF(Table11[[#This Row],[Year]]&gt;0,$E$1-Table11[[#This Row],[Year]],0),"")</f>
        <v>0</v>
      </c>
      <c r="H294" s="17"/>
      <c r="I294" s="279"/>
    </row>
    <row r="295" spans="1:9">
      <c r="A295" s="188">
        <v>7292</v>
      </c>
      <c r="B295" s="280" t="s">
        <v>4276</v>
      </c>
      <c r="C295" s="188" t="s">
        <v>2658</v>
      </c>
      <c r="D295" s="17">
        <f>IF(Table11[[#This Row],[Current Age]]&gt;19,"Women's",IF(E295&gt;15,"U19",IF(E295&gt;13,"U15",IF(E295&gt;11,"U13",IF(E295&gt;0,"U11",0)))))</f>
        <v>0</v>
      </c>
      <c r="E295" s="17">
        <f>IFERROR(IF(Table11[[#This Row],[Year]]&gt;0,$E$1-Table11[[#This Row],[Year]],0),"")</f>
        <v>0</v>
      </c>
      <c r="H295" s="17"/>
      <c r="I295" s="279"/>
    </row>
    <row r="296" spans="1:9">
      <c r="A296" s="218">
        <v>7293</v>
      </c>
      <c r="B296" s="278" t="s">
        <v>4277</v>
      </c>
      <c r="C296" s="218" t="s">
        <v>259</v>
      </c>
      <c r="D296" s="17">
        <f>IF(Table11[[#This Row],[Current Age]]&gt;19,"Women's",IF(E296&gt;15,"U19",IF(E296&gt;13,"U15",IF(E296&gt;11,"U13",IF(E296&gt;0,"U11",0)))))</f>
        <v>0</v>
      </c>
      <c r="E296" s="17">
        <f>IFERROR(IF(Table11[[#This Row],[Year]]&gt;0,$E$1-Table11[[#This Row],[Year]],0),"")</f>
        <v>0</v>
      </c>
      <c r="H296" s="17"/>
      <c r="I296" s="279"/>
    </row>
    <row r="297" spans="1:9">
      <c r="A297" s="188">
        <v>7294</v>
      </c>
      <c r="B297" s="280" t="s">
        <v>4278</v>
      </c>
      <c r="C297" s="188" t="s">
        <v>154</v>
      </c>
      <c r="D297" s="17" t="str">
        <f>IF(Table11[[#This Row],[Current Age]]&gt;19,"Women's",IF(E297&gt;15,"U19",IF(E297&gt;13,"U15",IF(E297&gt;11,"U13",IF(E297&gt;0,"U11",0)))))</f>
        <v>Women's</v>
      </c>
      <c r="E297" s="17">
        <f>IFERROR(IF(Table11[[#This Row],[Year]]&gt;0,$E$1-Table11[[#This Row],[Year]],0),"")</f>
        <v>21</v>
      </c>
      <c r="F297" s="17">
        <v>2004</v>
      </c>
      <c r="G297" s="17">
        <v>9</v>
      </c>
      <c r="H297" s="17">
        <v>16</v>
      </c>
      <c r="I297" s="279"/>
    </row>
    <row r="298" spans="1:9">
      <c r="A298" s="218">
        <v>7295</v>
      </c>
      <c r="B298" s="278" t="s">
        <v>4279</v>
      </c>
      <c r="C298" s="218" t="s">
        <v>25</v>
      </c>
      <c r="D298" s="17">
        <f>IF(Table11[[#This Row],[Current Age]]&gt;19,"Women's",IF(E298&gt;15,"U19",IF(E298&gt;13,"U15",IF(E298&gt;11,"U13",IF(E298&gt;0,"U11",0)))))</f>
        <v>0</v>
      </c>
      <c r="E298" s="17">
        <f>IFERROR(IF(Table11[[#This Row],[Year]]&gt;0,$E$1-Table11[[#This Row],[Year]],0),"")</f>
        <v>0</v>
      </c>
      <c r="H298" s="17"/>
      <c r="I298" s="279"/>
    </row>
    <row r="299" spans="1:9">
      <c r="A299" s="188">
        <v>7296</v>
      </c>
      <c r="B299" s="280" t="s">
        <v>4280</v>
      </c>
      <c r="C299" s="188" t="s">
        <v>259</v>
      </c>
      <c r="D299" s="17">
        <f>IF(Table11[[#This Row],[Current Age]]&gt;19,"Women's",IF(E299&gt;15,"U19",IF(E299&gt;13,"U15",IF(E299&gt;11,"U13",IF(E299&gt;0,"U11",0)))))</f>
        <v>0</v>
      </c>
      <c r="E299" s="17">
        <f>IFERROR(IF(Table11[[#This Row],[Year]]&gt;0,$E$1-Table11[[#This Row],[Year]],0),"")</f>
        <v>0</v>
      </c>
      <c r="H299" s="17"/>
      <c r="I299" s="279"/>
    </row>
    <row r="300" spans="1:9">
      <c r="A300" s="218">
        <v>7297</v>
      </c>
      <c r="B300" s="278" t="s">
        <v>4281</v>
      </c>
      <c r="C300" s="218" t="s">
        <v>125</v>
      </c>
      <c r="D300" s="17" t="str">
        <f>IF(Table11[[#This Row],[Current Age]]&gt;19,"Women's",IF(E300&gt;15,"U19",IF(E300&gt;13,"U15",IF(E300&gt;11,"U13",IF(E300&gt;0,"U11",0)))))</f>
        <v>U19</v>
      </c>
      <c r="E300" s="17">
        <f>IFERROR(IF(Table11[[#This Row],[Year]]&gt;0,$E$1-Table11[[#This Row],[Year]],0),"")</f>
        <v>19</v>
      </c>
      <c r="F300" s="17">
        <v>2006</v>
      </c>
      <c r="G300" s="17">
        <v>12</v>
      </c>
      <c r="H300" s="17">
        <v>9</v>
      </c>
      <c r="I300" s="279"/>
    </row>
    <row r="301" spans="1:9">
      <c r="A301" s="188">
        <v>7298</v>
      </c>
      <c r="B301" s="280" t="s">
        <v>4282</v>
      </c>
      <c r="C301" s="188" t="s">
        <v>259</v>
      </c>
      <c r="D301" s="17">
        <f>IF(Table11[[#This Row],[Current Age]]&gt;19,"Women's",IF(E301&gt;15,"U19",IF(E301&gt;13,"U15",IF(E301&gt;11,"U13",IF(E301&gt;0,"U11",0)))))</f>
        <v>0</v>
      </c>
      <c r="E301" s="17">
        <f>IFERROR(IF(Table11[[#This Row],[Year]]&gt;0,$E$1-Table11[[#This Row],[Year]],0),"")</f>
        <v>0</v>
      </c>
      <c r="H301" s="17"/>
      <c r="I301" s="279"/>
    </row>
    <row r="302" spans="1:9">
      <c r="A302" s="218">
        <v>7299</v>
      </c>
      <c r="B302" s="278" t="s">
        <v>4283</v>
      </c>
      <c r="C302" s="218" t="s">
        <v>259</v>
      </c>
      <c r="D302" s="17" t="str">
        <f>IF(Table11[[#This Row],[Current Age]]&gt;19,"Women's",IF(E302&gt;15,"U19",IF(E302&gt;13,"U15",IF(E302&gt;11,"U13",IF(E302&gt;0,"U11",0)))))</f>
        <v>U19</v>
      </c>
      <c r="E302" s="17">
        <f>IFERROR(IF(Table11[[#This Row],[Year]]&gt;0,$E$1-Table11[[#This Row],[Year]],0),"")</f>
        <v>19</v>
      </c>
      <c r="F302" s="17">
        <v>2006</v>
      </c>
      <c r="G302" s="17">
        <v>11</v>
      </c>
      <c r="H302" s="17">
        <v>30</v>
      </c>
      <c r="I302" s="279"/>
    </row>
    <row r="303" spans="1:9">
      <c r="A303" s="188">
        <v>7300</v>
      </c>
      <c r="B303" s="280" t="s">
        <v>4284</v>
      </c>
      <c r="C303" s="188" t="s">
        <v>259</v>
      </c>
      <c r="D303" s="17">
        <f>IF(Table11[[#This Row],[Current Age]]&gt;19,"Women's",IF(E303&gt;15,"U19",IF(E303&gt;13,"U15",IF(E303&gt;11,"U13",IF(E303&gt;0,"U11",0)))))</f>
        <v>0</v>
      </c>
      <c r="E303" s="17">
        <f>IFERROR(IF(Table11[[#This Row],[Year]]&gt;0,$E$1-Table11[[#This Row],[Year]],0),"")</f>
        <v>0</v>
      </c>
      <c r="H303" s="17"/>
      <c r="I303" s="279"/>
    </row>
    <row r="304" spans="1:9">
      <c r="A304" s="218">
        <v>7301</v>
      </c>
      <c r="B304" s="278" t="s">
        <v>4285</v>
      </c>
      <c r="C304" s="218" t="s">
        <v>112</v>
      </c>
      <c r="D304" s="17" t="str">
        <f>IF(Table11[[#This Row],[Current Age]]&gt;19,"Women's",IF(E304&gt;15,"U19",IF(E304&gt;13,"U15",IF(E304&gt;11,"U13",IF(E304&gt;0,"U11",0)))))</f>
        <v>U19</v>
      </c>
      <c r="E304" s="17">
        <f>IFERROR(IF(Table11[[#This Row],[Year]]&gt;0,$E$1-Table11[[#This Row],[Year]],0),"")</f>
        <v>19</v>
      </c>
      <c r="F304" s="17">
        <v>2006</v>
      </c>
      <c r="G304" s="17">
        <v>8</v>
      </c>
      <c r="H304" s="17">
        <v>3</v>
      </c>
      <c r="I304" s="279"/>
    </row>
    <row r="305" spans="1:9">
      <c r="A305" s="188">
        <v>7302</v>
      </c>
      <c r="B305" s="280" t="s">
        <v>4286</v>
      </c>
      <c r="C305" s="188" t="s">
        <v>356</v>
      </c>
      <c r="D305" s="17">
        <f>IF(Table11[[#This Row],[Current Age]]&gt;19,"Women's",IF(E305&gt;15,"U19",IF(E305&gt;13,"U15",IF(E305&gt;11,"U13",IF(E305&gt;0,"U11",0)))))</f>
        <v>0</v>
      </c>
      <c r="E305" s="17">
        <f>IFERROR(IF(Table11[[#This Row],[Year]]&gt;0,$E$1-Table11[[#This Row],[Year]],0),"")</f>
        <v>0</v>
      </c>
      <c r="H305" s="17"/>
      <c r="I305" s="279"/>
    </row>
    <row r="306" spans="1:9">
      <c r="A306" s="218">
        <v>7303</v>
      </c>
      <c r="B306" s="278" t="s">
        <v>4287</v>
      </c>
      <c r="C306" s="218" t="s">
        <v>259</v>
      </c>
      <c r="D306" s="17">
        <f>IF(Table11[[#This Row],[Current Age]]&gt;19,"Women's",IF(E306&gt;15,"U19",IF(E306&gt;13,"U15",IF(E306&gt;11,"U13",IF(E306&gt;0,"U11",0)))))</f>
        <v>0</v>
      </c>
      <c r="E306" s="17">
        <f>IFERROR(IF(Table11[[#This Row],[Year]]&gt;0,$E$1-Table11[[#This Row],[Year]],0),"")</f>
        <v>0</v>
      </c>
      <c r="H306" s="17"/>
      <c r="I306" s="279"/>
    </row>
    <row r="307" spans="1:9">
      <c r="A307" s="188">
        <v>7304</v>
      </c>
      <c r="B307" s="280" t="s">
        <v>4288</v>
      </c>
      <c r="C307" s="188" t="s">
        <v>298</v>
      </c>
      <c r="D307" s="17">
        <f>IF(Table11[[#This Row],[Current Age]]&gt;19,"Women's",IF(E307&gt;15,"U19",IF(E307&gt;13,"U15",IF(E307&gt;11,"U13",IF(E307&gt;0,"U11",0)))))</f>
        <v>0</v>
      </c>
      <c r="E307" s="17">
        <f>IFERROR(IF(Table11[[#This Row],[Year]]&gt;0,$E$1-Table11[[#This Row],[Year]],0),"")</f>
        <v>0</v>
      </c>
      <c r="H307" s="17"/>
      <c r="I307" s="279"/>
    </row>
    <row r="308" spans="1:9">
      <c r="A308" s="218">
        <v>7305</v>
      </c>
      <c r="B308" s="278" t="s">
        <v>4289</v>
      </c>
      <c r="C308" s="218" t="s">
        <v>210</v>
      </c>
      <c r="D308" s="17">
        <f>IF(Table11[[#This Row],[Current Age]]&gt;19,"Women's",IF(E308&gt;15,"U19",IF(E308&gt;13,"U15",IF(E308&gt;11,"U13",IF(E308&gt;0,"U11",0)))))</f>
        <v>0</v>
      </c>
      <c r="E308" s="17">
        <f>IFERROR(IF(Table11[[#This Row],[Year]]&gt;0,$E$1-Table11[[#This Row],[Year]],0),"")</f>
        <v>0</v>
      </c>
      <c r="H308" s="17"/>
      <c r="I308" s="279"/>
    </row>
    <row r="309" spans="1:9">
      <c r="A309" s="188">
        <v>7306</v>
      </c>
      <c r="B309" s="280" t="s">
        <v>4290</v>
      </c>
      <c r="C309" s="188" t="s">
        <v>17</v>
      </c>
      <c r="D309" s="17">
        <f>IF(Table11[[#This Row],[Current Age]]&gt;19,"Women's",IF(E309&gt;15,"U19",IF(E309&gt;13,"U15",IF(E309&gt;11,"U13",IF(E309&gt;0,"U11",0)))))</f>
        <v>0</v>
      </c>
      <c r="E309" s="17">
        <f>IFERROR(IF(Table11[[#This Row],[Year]]&gt;0,$E$1-Table11[[#This Row],[Year]],0),"")</f>
        <v>0</v>
      </c>
      <c r="H309" s="17"/>
      <c r="I309" s="279"/>
    </row>
    <row r="310" spans="1:9">
      <c r="A310" s="218">
        <v>7307</v>
      </c>
      <c r="B310" s="278" t="s">
        <v>4291</v>
      </c>
      <c r="C310" s="218" t="s">
        <v>210</v>
      </c>
      <c r="D310" s="17">
        <f>IF(Table11[[#This Row],[Current Age]]&gt;19,"Women's",IF(E310&gt;15,"U19",IF(E310&gt;13,"U15",IF(E310&gt;11,"U13",IF(E310&gt;0,"U11",0)))))</f>
        <v>0</v>
      </c>
      <c r="E310" s="17">
        <f>IFERROR(IF(Table11[[#This Row],[Year]]&gt;0,$E$1-Table11[[#This Row],[Year]],0),"")</f>
        <v>0</v>
      </c>
      <c r="H310" s="17"/>
      <c r="I310" s="279"/>
    </row>
    <row r="311" spans="1:9">
      <c r="A311" s="188">
        <v>7308</v>
      </c>
      <c r="B311" s="282" t="s">
        <v>4292</v>
      </c>
      <c r="C311" s="188" t="s">
        <v>68</v>
      </c>
      <c r="D311" s="17">
        <f>IF(Table11[[#This Row],[Current Age]]&gt;19,"Women's",IF(E311&gt;15,"U19",IF(E311&gt;13,"U15",IF(E311&gt;11,"U13",IF(E311&gt;0,"U11",0)))))</f>
        <v>0</v>
      </c>
      <c r="E311" s="17">
        <f>IFERROR(IF(Table11[[#This Row],[Year]]&gt;0,$E$1-Table11[[#This Row],[Year]],0),"")</f>
        <v>0</v>
      </c>
      <c r="H311" s="17"/>
      <c r="I311" s="279"/>
    </row>
    <row r="312" spans="1:9">
      <c r="A312" s="218">
        <v>7309</v>
      </c>
      <c r="B312" s="278" t="s">
        <v>4293</v>
      </c>
      <c r="C312" s="218" t="s">
        <v>68</v>
      </c>
      <c r="D312" s="17">
        <f>IF(Table11[[#This Row],[Current Age]]&gt;19,"Women's",IF(E312&gt;15,"U19",IF(E312&gt;13,"U15",IF(E312&gt;11,"U13",IF(E312&gt;0,"U11",0)))))</f>
        <v>0</v>
      </c>
      <c r="E312" s="17">
        <f>IFERROR(IF(Table11[[#This Row],[Year]]&gt;0,$E$1-Table11[[#This Row],[Year]],0),"")</f>
        <v>0</v>
      </c>
      <c r="H312" s="17"/>
      <c r="I312" s="279"/>
    </row>
    <row r="313" spans="1:9">
      <c r="A313" s="188">
        <v>7310</v>
      </c>
      <c r="B313" s="280" t="s">
        <v>4294</v>
      </c>
      <c r="C313" s="188" t="s">
        <v>356</v>
      </c>
      <c r="D313" s="17">
        <f>IF(Table11[[#This Row],[Current Age]]&gt;19,"Women's",IF(E313&gt;15,"U19",IF(E313&gt;13,"U15",IF(E313&gt;11,"U13",IF(E313&gt;0,"U11",0)))))</f>
        <v>0</v>
      </c>
      <c r="E313" s="17">
        <f>IFERROR(IF(Table11[[#This Row],[Year]]&gt;0,$E$1-Table11[[#This Row],[Year]],0),"")</f>
        <v>0</v>
      </c>
      <c r="H313" s="17"/>
      <c r="I313" s="279"/>
    </row>
    <row r="314" spans="1:9">
      <c r="A314" s="218">
        <v>7311</v>
      </c>
      <c r="B314" s="278" t="s">
        <v>4295</v>
      </c>
      <c r="C314" s="218" t="s">
        <v>17</v>
      </c>
      <c r="D314" s="17">
        <f>IF(Table11[[#This Row],[Current Age]]&gt;19,"Women's",IF(E314&gt;15,"U19",IF(E314&gt;13,"U15",IF(E314&gt;11,"U13",IF(E314&gt;0,"U11",0)))))</f>
        <v>0</v>
      </c>
      <c r="E314" s="17">
        <f>IFERROR(IF(Table11[[#This Row],[Year]]&gt;0,$E$1-Table11[[#This Row],[Year]],0),"")</f>
        <v>0</v>
      </c>
      <c r="H314" s="17"/>
      <c r="I314" s="279"/>
    </row>
    <row r="315" spans="1:9">
      <c r="A315" s="188">
        <v>7312</v>
      </c>
      <c r="B315" s="280" t="s">
        <v>4296</v>
      </c>
      <c r="C315" s="188" t="s">
        <v>101</v>
      </c>
      <c r="D315" s="17" t="str">
        <f>IF(Table11[[#This Row],[Current Age]]&gt;19,"Women's",IF(E315&gt;15,"U19",IF(E315&gt;13,"U15",IF(E315&gt;11,"U13",IF(E315&gt;0,"U11",0)))))</f>
        <v>Women's</v>
      </c>
      <c r="E315" s="17">
        <f>IFERROR(IF(Table11[[#This Row],[Year]]&gt;0,$E$1-Table11[[#This Row],[Year]],0),"")</f>
        <v>20</v>
      </c>
      <c r="F315" s="17">
        <v>2005</v>
      </c>
      <c r="G315" s="17">
        <v>10</v>
      </c>
      <c r="H315" s="17">
        <v>20</v>
      </c>
      <c r="I315" s="279"/>
    </row>
    <row r="316" spans="1:9">
      <c r="A316" s="218">
        <v>7313</v>
      </c>
      <c r="B316" s="278" t="s">
        <v>4297</v>
      </c>
      <c r="C316" s="218"/>
      <c r="D316" s="17">
        <f>IF(Table11[[#This Row],[Current Age]]&gt;19,"Women's",IF(E316&gt;15,"U19",IF(E316&gt;13,"U15",IF(E316&gt;11,"U13",IF(E316&gt;0,"U11",0)))))</f>
        <v>0</v>
      </c>
      <c r="E316" s="17">
        <f>IFERROR(IF(Table11[[#This Row],[Year]]&gt;0,$E$1-Table11[[#This Row],[Year]],0),"")</f>
        <v>0</v>
      </c>
      <c r="H316" s="17"/>
      <c r="I316" s="279"/>
    </row>
    <row r="317" spans="1:9">
      <c r="A317" s="188">
        <v>7314</v>
      </c>
      <c r="B317" s="280" t="s">
        <v>4298</v>
      </c>
      <c r="C317" s="188" t="s">
        <v>29</v>
      </c>
      <c r="D317" s="17" t="str">
        <f>IF(Table11[[#This Row],[Current Age]]&gt;19,"Women's",IF(E317&gt;15,"U19",IF(E317&gt;13,"U15",IF(E317&gt;11,"U13",IF(E317&gt;0,"U11",0)))))</f>
        <v>Women's</v>
      </c>
      <c r="E317" s="17">
        <f>IFERROR(IF(Table11[[#This Row],[Year]]&gt;0,$E$1-Table11[[#This Row],[Year]],0),"")</f>
        <v>24</v>
      </c>
      <c r="F317" s="17">
        <v>2001</v>
      </c>
      <c r="G317" s="17">
        <v>11</v>
      </c>
      <c r="H317" s="17">
        <v>1</v>
      </c>
      <c r="I317" s="279"/>
    </row>
    <row r="318" spans="1:9">
      <c r="A318" s="218">
        <v>7315</v>
      </c>
      <c r="B318" s="278" t="s">
        <v>4299</v>
      </c>
      <c r="C318" s="218"/>
      <c r="D318" s="17">
        <f>IF(Table11[[#This Row],[Current Age]]&gt;19,"Women's",IF(E318&gt;15,"U19",IF(E318&gt;13,"U15",IF(E318&gt;11,"U13",IF(E318&gt;0,"U11",0)))))</f>
        <v>0</v>
      </c>
      <c r="E318" s="17">
        <f>IFERROR(IF(Table11[[#This Row],[Year]]&gt;0,$E$1-Table11[[#This Row],[Year]],0),"")</f>
        <v>0</v>
      </c>
      <c r="H318" s="17"/>
      <c r="I318" s="279"/>
    </row>
    <row r="319" spans="1:9">
      <c r="A319" s="188">
        <v>7316</v>
      </c>
      <c r="B319" s="280" t="s">
        <v>4300</v>
      </c>
      <c r="C319" s="188" t="s">
        <v>132</v>
      </c>
      <c r="D319" s="17">
        <f>IF(Table11[[#This Row],[Current Age]]&gt;19,"Women's",IF(E319&gt;15,"U19",IF(E319&gt;13,"U15",IF(E319&gt;11,"U13",IF(E319&gt;0,"U11",0)))))</f>
        <v>0</v>
      </c>
      <c r="E319" s="17">
        <f>IFERROR(IF(Table11[[#This Row],[Year]]&gt;0,$E$1-Table11[[#This Row],[Year]],0),"")</f>
        <v>0</v>
      </c>
      <c r="H319" s="17"/>
      <c r="I319" s="279"/>
    </row>
    <row r="320" spans="1:9">
      <c r="A320" s="218">
        <v>7317</v>
      </c>
      <c r="B320" s="278" t="s">
        <v>4301</v>
      </c>
      <c r="C320" s="218"/>
      <c r="D320" s="17">
        <f>IF(Table11[[#This Row],[Current Age]]&gt;19,"Women's",IF(E320&gt;15,"U19",IF(E320&gt;13,"U15",IF(E320&gt;11,"U13",IF(E320&gt;0,"U11",0)))))</f>
        <v>0</v>
      </c>
      <c r="E320" s="17">
        <f>IFERROR(IF(Table11[[#This Row],[Year]]&gt;0,$E$1-Table11[[#This Row],[Year]],0),"")</f>
        <v>0</v>
      </c>
      <c r="H320" s="17"/>
      <c r="I320" s="279"/>
    </row>
    <row r="321" spans="1:9">
      <c r="A321" s="188">
        <v>7318</v>
      </c>
      <c r="B321" s="280" t="s">
        <v>4302</v>
      </c>
      <c r="C321" s="188" t="s">
        <v>29</v>
      </c>
      <c r="D321" s="17">
        <f>IF(Table11[[#This Row],[Current Age]]&gt;19,"Women's",IF(E321&gt;15,"U19",IF(E321&gt;13,"U15",IF(E321&gt;11,"U13",IF(E321&gt;0,"U11",0)))))</f>
        <v>0</v>
      </c>
      <c r="E321" s="17">
        <f>IFERROR(IF(Table11[[#This Row],[Year]]&gt;0,$E$1-Table11[[#This Row],[Year]],0),"")</f>
        <v>0</v>
      </c>
      <c r="H321" s="17"/>
      <c r="I321" s="279"/>
    </row>
    <row r="322" spans="1:9">
      <c r="A322" s="218">
        <v>7319</v>
      </c>
      <c r="B322" s="278" t="s">
        <v>4303</v>
      </c>
      <c r="C322" s="218"/>
      <c r="D322" s="17">
        <f>IF(Table11[[#This Row],[Current Age]]&gt;19,"Women's",IF(E322&gt;15,"U19",IF(E322&gt;13,"U15",IF(E322&gt;11,"U13",IF(E322&gt;0,"U11",0)))))</f>
        <v>0</v>
      </c>
      <c r="E322" s="17">
        <f>IFERROR(IF(Table11[[#This Row],[Year]]&gt;0,$E$1-Table11[[#This Row],[Year]],0),"")</f>
        <v>0</v>
      </c>
      <c r="H322" s="17"/>
      <c r="I322" s="279"/>
    </row>
    <row r="323" spans="1:9">
      <c r="A323" s="188">
        <v>7320</v>
      </c>
      <c r="B323" s="280" t="s">
        <v>4304</v>
      </c>
      <c r="C323" s="188"/>
      <c r="D323" s="17">
        <f>IF(Table11[[#This Row],[Current Age]]&gt;19,"Women's",IF(E323&gt;15,"U19",IF(E323&gt;13,"U15",IF(E323&gt;11,"U13",IF(E323&gt;0,"U11",0)))))</f>
        <v>0</v>
      </c>
      <c r="E323" s="17">
        <f>IFERROR(IF(Table11[[#This Row],[Year]]&gt;0,$E$1-Table11[[#This Row],[Year]],0),"")</f>
        <v>0</v>
      </c>
      <c r="H323" s="17"/>
      <c r="I323" s="279"/>
    </row>
    <row r="324" spans="1:9">
      <c r="A324" s="218">
        <v>7321</v>
      </c>
      <c r="B324" s="278" t="s">
        <v>4305</v>
      </c>
      <c r="C324" s="218" t="s">
        <v>109</v>
      </c>
      <c r="D324" s="17">
        <f>IF(Table11[[#This Row],[Current Age]]&gt;19,"Women's",IF(E324&gt;15,"U19",IF(E324&gt;13,"U15",IF(E324&gt;11,"U13",IF(E324&gt;0,"U11",0)))))</f>
        <v>0</v>
      </c>
      <c r="E324" s="17">
        <f>IFERROR(IF(Table11[[#This Row],[Year]]&gt;0,$E$1-Table11[[#This Row],[Year]],0),"")</f>
        <v>0</v>
      </c>
      <c r="H324" s="17"/>
      <c r="I324" s="279"/>
    </row>
    <row r="325" spans="1:9">
      <c r="A325" s="188">
        <v>7322</v>
      </c>
      <c r="B325" s="280" t="s">
        <v>4306</v>
      </c>
      <c r="C325" s="188" t="s">
        <v>109</v>
      </c>
      <c r="D325" s="17" t="str">
        <f>IF(Table11[[#This Row],[Current Age]]&gt;19,"Women's",IF(E325&gt;15,"U19",IF(E325&gt;13,"U15",IF(E325&gt;11,"U13",IF(E325&gt;0,"U11",0)))))</f>
        <v>U19</v>
      </c>
      <c r="E325" s="17">
        <f>IFERROR(IF(Table11[[#This Row],[Year]]&gt;0,$E$1-Table11[[#This Row],[Year]],0),"")</f>
        <v>19</v>
      </c>
      <c r="F325" s="17">
        <v>2006</v>
      </c>
      <c r="G325" s="17">
        <v>4</v>
      </c>
      <c r="H325" s="17">
        <v>1</v>
      </c>
      <c r="I325" s="279"/>
    </row>
    <row r="326" spans="1:9">
      <c r="A326" s="218">
        <v>7323</v>
      </c>
      <c r="B326" s="278" t="s">
        <v>4307</v>
      </c>
      <c r="C326" s="218" t="s">
        <v>109</v>
      </c>
      <c r="D326" s="17">
        <f>IF(Table11[[#This Row],[Current Age]]&gt;19,"Women's",IF(E326&gt;15,"U19",IF(E326&gt;13,"U15",IF(E326&gt;11,"U13",IF(E326&gt;0,"U11",0)))))</f>
        <v>0</v>
      </c>
      <c r="E326" s="17">
        <f>IFERROR(IF(Table11[[#This Row],[Year]]&gt;0,$E$1-Table11[[#This Row],[Year]],0),"")</f>
        <v>0</v>
      </c>
      <c r="H326" s="17"/>
      <c r="I326" s="279"/>
    </row>
    <row r="327" spans="1:9">
      <c r="A327" s="188">
        <v>7324</v>
      </c>
      <c r="B327" s="280" t="s">
        <v>4308</v>
      </c>
      <c r="C327" s="188" t="s">
        <v>109</v>
      </c>
      <c r="D327" s="17">
        <f>IF(Table11[[#This Row],[Current Age]]&gt;19,"Women's",IF(E327&gt;15,"U19",IF(E327&gt;13,"U15",IF(E327&gt;11,"U13",IF(E327&gt;0,"U11",0)))))</f>
        <v>0</v>
      </c>
      <c r="E327" s="17">
        <f>IFERROR(IF(Table11[[#This Row],[Year]]&gt;0,$E$1-Table11[[#This Row],[Year]],0),"")</f>
        <v>0</v>
      </c>
      <c r="H327" s="17"/>
      <c r="I327" s="279"/>
    </row>
    <row r="328" spans="1:9">
      <c r="A328" s="218">
        <v>7325</v>
      </c>
      <c r="B328" s="278" t="s">
        <v>4309</v>
      </c>
      <c r="C328" s="218" t="s">
        <v>109</v>
      </c>
      <c r="D328" s="17">
        <f>IF(Table11[[#This Row],[Current Age]]&gt;19,"Women's",IF(E328&gt;15,"U19",IF(E328&gt;13,"U15",IF(E328&gt;11,"U13",IF(E328&gt;0,"U11",0)))))</f>
        <v>0</v>
      </c>
      <c r="E328" s="17">
        <f>IFERROR(IF(Table11[[#This Row],[Year]]&gt;0,$E$1-Table11[[#This Row],[Year]],0),"")</f>
        <v>0</v>
      </c>
      <c r="H328" s="17"/>
      <c r="I328" s="279"/>
    </row>
    <row r="329" spans="1:9">
      <c r="A329" s="188">
        <v>7326</v>
      </c>
      <c r="B329" s="280" t="s">
        <v>4310</v>
      </c>
      <c r="C329" s="188" t="s">
        <v>109</v>
      </c>
      <c r="D329" s="17">
        <f>IF(Table11[[#This Row],[Current Age]]&gt;19,"Women's",IF(E329&gt;15,"U19",IF(E329&gt;13,"U15",IF(E329&gt;11,"U13",IF(E329&gt;0,"U11",0)))))</f>
        <v>0</v>
      </c>
      <c r="E329" s="17">
        <f>IFERROR(IF(Table11[[#This Row],[Year]]&gt;0,$E$1-Table11[[#This Row],[Year]],0),"")</f>
        <v>0</v>
      </c>
      <c r="H329" s="17"/>
      <c r="I329" s="279"/>
    </row>
    <row r="330" spans="1:9">
      <c r="A330" s="218">
        <v>7327</v>
      </c>
      <c r="B330" s="278" t="s">
        <v>4311</v>
      </c>
      <c r="C330" s="218" t="s">
        <v>119</v>
      </c>
      <c r="D330" s="17">
        <f>IF(Table11[[#This Row],[Current Age]]&gt;19,"Women's",IF(E330&gt;15,"U19",IF(E330&gt;13,"U15",IF(E330&gt;11,"U13",IF(E330&gt;0,"U11",0)))))</f>
        <v>0</v>
      </c>
      <c r="E330" s="17">
        <f>IFERROR(IF(Table11[[#This Row],[Year]]&gt;0,$E$1-Table11[[#This Row],[Year]],0),"")</f>
        <v>0</v>
      </c>
      <c r="H330" s="17"/>
      <c r="I330" s="279"/>
    </row>
    <row r="331" spans="1:9">
      <c r="A331" s="188">
        <v>7328</v>
      </c>
      <c r="B331" s="280" t="s">
        <v>4312</v>
      </c>
      <c r="C331" s="188" t="s">
        <v>109</v>
      </c>
      <c r="D331" s="17">
        <f>IF(Table11[[#This Row],[Current Age]]&gt;19,"Women's",IF(E331&gt;15,"U19",IF(E331&gt;13,"U15",IF(E331&gt;11,"U13",IF(E331&gt;0,"U11",0)))))</f>
        <v>0</v>
      </c>
      <c r="E331" s="17">
        <f>IFERROR(IF(Table11[[#This Row],[Year]]&gt;0,$E$1-Table11[[#This Row],[Year]],0),"")</f>
        <v>0</v>
      </c>
      <c r="H331" s="17"/>
      <c r="I331" s="279"/>
    </row>
    <row r="332" spans="1:9">
      <c r="A332" s="218">
        <v>7329</v>
      </c>
      <c r="B332" s="278" t="s">
        <v>4313</v>
      </c>
      <c r="C332" s="218" t="s">
        <v>109</v>
      </c>
      <c r="D332" s="17">
        <f>IF(Table11[[#This Row],[Current Age]]&gt;19,"Women's",IF(E332&gt;15,"U19",IF(E332&gt;13,"U15",IF(E332&gt;11,"U13",IF(E332&gt;0,"U11",0)))))</f>
        <v>0</v>
      </c>
      <c r="E332" s="17">
        <f>IFERROR(IF(Table11[[#This Row],[Year]]&gt;0,$E$1-Table11[[#This Row],[Year]],0),"")</f>
        <v>0</v>
      </c>
      <c r="H332" s="17"/>
      <c r="I332" s="279"/>
    </row>
    <row r="333" spans="1:9">
      <c r="A333" s="188">
        <v>7330</v>
      </c>
      <c r="B333" s="280" t="s">
        <v>4314</v>
      </c>
      <c r="C333" s="188" t="s">
        <v>109</v>
      </c>
      <c r="D333" s="17">
        <f>IF(Table11[[#This Row],[Current Age]]&gt;19,"Women's",IF(E333&gt;15,"U19",IF(E333&gt;13,"U15",IF(E333&gt;11,"U13",IF(E333&gt;0,"U11",0)))))</f>
        <v>0</v>
      </c>
      <c r="E333" s="17">
        <f>IFERROR(IF(Table11[[#This Row],[Year]]&gt;0,$E$1-Table11[[#This Row],[Year]],0),"")</f>
        <v>0</v>
      </c>
      <c r="H333" s="17"/>
      <c r="I333" s="279"/>
    </row>
    <row r="334" spans="1:9">
      <c r="A334" s="218">
        <v>7331</v>
      </c>
      <c r="B334" s="278" t="s">
        <v>4315</v>
      </c>
      <c r="C334" s="218" t="s">
        <v>109</v>
      </c>
      <c r="D334" s="17">
        <f>IF(Table11[[#This Row],[Current Age]]&gt;19,"Women's",IF(E334&gt;15,"U19",IF(E334&gt;13,"U15",IF(E334&gt;11,"U13",IF(E334&gt;0,"U11",0)))))</f>
        <v>0</v>
      </c>
      <c r="E334" s="17">
        <f>IFERROR(IF(Table11[[#This Row],[Year]]&gt;0,$E$1-Table11[[#This Row],[Year]],0),"")</f>
        <v>0</v>
      </c>
      <c r="H334" s="17"/>
      <c r="I334" s="279"/>
    </row>
    <row r="335" spans="1:9">
      <c r="A335" s="188">
        <v>7332</v>
      </c>
      <c r="B335" s="280" t="s">
        <v>4316</v>
      </c>
      <c r="C335" s="188" t="s">
        <v>109</v>
      </c>
      <c r="D335" s="17">
        <f>IF(Table11[[#This Row],[Current Age]]&gt;19,"Women's",IF(E335&gt;15,"U19",IF(E335&gt;13,"U15",IF(E335&gt;11,"U13",IF(E335&gt;0,"U11",0)))))</f>
        <v>0</v>
      </c>
      <c r="E335" s="17">
        <f>IFERROR(IF(Table11[[#This Row],[Year]]&gt;0,$E$1-Table11[[#This Row],[Year]],0),"")</f>
        <v>0</v>
      </c>
      <c r="H335" s="17"/>
      <c r="I335" s="279"/>
    </row>
    <row r="336" spans="1:9">
      <c r="A336" s="218">
        <v>7333</v>
      </c>
      <c r="B336" s="278" t="s">
        <v>4317</v>
      </c>
      <c r="C336" s="218" t="s">
        <v>109</v>
      </c>
      <c r="D336" s="17">
        <f>IF(Table11[[#This Row],[Current Age]]&gt;19,"Women's",IF(E336&gt;15,"U19",IF(E336&gt;13,"U15",IF(E336&gt;11,"U13",IF(E336&gt;0,"U11",0)))))</f>
        <v>0</v>
      </c>
      <c r="E336" s="17">
        <f>IFERROR(IF(Table11[[#This Row],[Year]]&gt;0,$E$1-Table11[[#This Row],[Year]],0),"")</f>
        <v>0</v>
      </c>
      <c r="H336" s="17"/>
      <c r="I336" s="279"/>
    </row>
    <row r="337" spans="1:9">
      <c r="A337" s="188">
        <v>7334</v>
      </c>
      <c r="B337" s="280" t="s">
        <v>4318</v>
      </c>
      <c r="C337" s="188" t="s">
        <v>109</v>
      </c>
      <c r="D337" s="17">
        <f>IF(Table11[[#This Row],[Current Age]]&gt;19,"Women's",IF(E337&gt;15,"U19",IF(E337&gt;13,"U15",IF(E337&gt;11,"U13",IF(E337&gt;0,"U11",0)))))</f>
        <v>0</v>
      </c>
      <c r="E337" s="17">
        <f>IFERROR(IF(Table11[[#This Row],[Year]]&gt;0,$E$1-Table11[[#This Row],[Year]],0),"")</f>
        <v>0</v>
      </c>
      <c r="H337" s="17"/>
      <c r="I337" s="279"/>
    </row>
    <row r="338" spans="1:9">
      <c r="A338" s="218">
        <v>7335</v>
      </c>
      <c r="B338" s="278" t="s">
        <v>4319</v>
      </c>
      <c r="C338" s="218" t="s">
        <v>109</v>
      </c>
      <c r="D338" s="17">
        <f>IF(Table11[[#This Row],[Current Age]]&gt;19,"Women's",IF(E338&gt;15,"U19",IF(E338&gt;13,"U15",IF(E338&gt;11,"U13",IF(E338&gt;0,"U11",0)))))</f>
        <v>0</v>
      </c>
      <c r="E338" s="17">
        <f>IFERROR(IF(Table11[[#This Row],[Year]]&gt;0,$E$1-Table11[[#This Row],[Year]],0),"")</f>
        <v>0</v>
      </c>
      <c r="H338" s="17"/>
      <c r="I338" s="279"/>
    </row>
    <row r="339" spans="1:9">
      <c r="A339" s="188">
        <v>7336</v>
      </c>
      <c r="B339" s="280" t="s">
        <v>4320</v>
      </c>
      <c r="C339" s="188" t="s">
        <v>109</v>
      </c>
      <c r="D339" s="17">
        <f>IF(Table11[[#This Row],[Current Age]]&gt;19,"Women's",IF(E339&gt;15,"U19",IF(E339&gt;13,"U15",IF(E339&gt;11,"U13",IF(E339&gt;0,"U11",0)))))</f>
        <v>0</v>
      </c>
      <c r="E339" s="17">
        <f>IFERROR(IF(Table11[[#This Row],[Year]]&gt;0,$E$1-Table11[[#This Row],[Year]],0),"")</f>
        <v>0</v>
      </c>
      <c r="H339" s="17"/>
      <c r="I339" s="279"/>
    </row>
    <row r="340" spans="1:9">
      <c r="A340" s="218">
        <v>7337</v>
      </c>
      <c r="B340" s="278" t="s">
        <v>4321</v>
      </c>
      <c r="C340" s="218" t="s">
        <v>3953</v>
      </c>
      <c r="D340" s="17">
        <f>IF(Table11[[#This Row],[Current Age]]&gt;19,"Women's",IF(E340&gt;15,"U19",IF(E340&gt;13,"U15",IF(E340&gt;11,"U13",IF(E340&gt;0,"U11",0)))))</f>
        <v>0</v>
      </c>
      <c r="E340" s="17">
        <f>IFERROR(IF(Table11[[#This Row],[Year]]&gt;0,$E$1-Table11[[#This Row],[Year]],0),"")</f>
        <v>0</v>
      </c>
      <c r="H340" s="17"/>
      <c r="I340" s="279"/>
    </row>
    <row r="341" spans="1:9">
      <c r="A341" s="188">
        <v>7338</v>
      </c>
      <c r="B341" s="280" t="s">
        <v>4322</v>
      </c>
      <c r="C341" s="188" t="s">
        <v>3953</v>
      </c>
      <c r="D341" s="17">
        <f>IF(Table11[[#This Row],[Current Age]]&gt;19,"Women's",IF(E341&gt;15,"U19",IF(E341&gt;13,"U15",IF(E341&gt;11,"U13",IF(E341&gt;0,"U11",0)))))</f>
        <v>0</v>
      </c>
      <c r="E341" s="17">
        <f>IFERROR(IF(Table11[[#This Row],[Year]]&gt;0,$E$1-Table11[[#This Row],[Year]],0),"")</f>
        <v>0</v>
      </c>
      <c r="H341" s="17"/>
      <c r="I341" s="279"/>
    </row>
    <row r="342" spans="1:9">
      <c r="A342" s="218">
        <v>7339</v>
      </c>
      <c r="B342" s="278" t="s">
        <v>4323</v>
      </c>
      <c r="C342" s="218" t="s">
        <v>298</v>
      </c>
      <c r="D342" s="17">
        <f>IF(Table11[[#This Row],[Current Age]]&gt;19,"Women's",IF(E342&gt;15,"U19",IF(E342&gt;13,"U15",IF(E342&gt;11,"U13",IF(E342&gt;0,"U11",0)))))</f>
        <v>0</v>
      </c>
      <c r="E342" s="17">
        <f>IFERROR(IF(Table11[[#This Row],[Year]]&gt;0,$E$1-Table11[[#This Row],[Year]],0),"")</f>
        <v>0</v>
      </c>
      <c r="H342" s="17"/>
      <c r="I342" s="279"/>
    </row>
    <row r="343" spans="1:9">
      <c r="A343" s="188">
        <v>7340</v>
      </c>
      <c r="B343" s="280" t="s">
        <v>4324</v>
      </c>
      <c r="C343" s="188" t="s">
        <v>101</v>
      </c>
      <c r="D343" s="17" t="str">
        <f>IF(Table11[[#This Row],[Current Age]]&gt;19,"Women's",IF(E343&gt;15,"U19",IF(E343&gt;13,"U15",IF(E343&gt;11,"U13",IF(E343&gt;0,"U11",0)))))</f>
        <v>Women's</v>
      </c>
      <c r="E343" s="17">
        <f>IFERROR(IF(Table11[[#This Row],[Year]]&gt;0,$E$1-Table11[[#This Row],[Year]],0),"")</f>
        <v>20</v>
      </c>
      <c r="F343" s="17">
        <v>2005</v>
      </c>
      <c r="G343" s="17">
        <v>12</v>
      </c>
      <c r="H343" s="17">
        <v>24</v>
      </c>
      <c r="I343" s="279"/>
    </row>
    <row r="344" spans="1:9">
      <c r="A344" s="218">
        <v>7341</v>
      </c>
      <c r="B344" s="278" t="s">
        <v>4325</v>
      </c>
      <c r="C344" s="218" t="s">
        <v>101</v>
      </c>
      <c r="D344" s="17" t="str">
        <f>IF(Table11[[#This Row],[Current Age]]&gt;19,"Women's",IF(E344&gt;15,"U19",IF(E344&gt;13,"U15",IF(E344&gt;11,"U13",IF(E344&gt;0,"U11",0)))))</f>
        <v>U19</v>
      </c>
      <c r="E344" s="17">
        <f>IFERROR(IF(Table11[[#This Row],[Year]]&gt;0,$E$1-Table11[[#This Row],[Year]],0),"")</f>
        <v>19</v>
      </c>
      <c r="F344" s="17">
        <v>2006</v>
      </c>
      <c r="G344" s="17">
        <v>9</v>
      </c>
      <c r="H344" s="17">
        <v>29</v>
      </c>
      <c r="I344" s="279"/>
    </row>
    <row r="345" spans="1:9">
      <c r="A345" s="188">
        <v>7342</v>
      </c>
      <c r="B345" s="280" t="s">
        <v>4326</v>
      </c>
      <c r="C345" s="188" t="s">
        <v>101</v>
      </c>
      <c r="D345" s="17">
        <f>IF(Table11[[#This Row],[Current Age]]&gt;19,"Women's",IF(E345&gt;15,"U19",IF(E345&gt;13,"U15",IF(E345&gt;11,"U13",IF(E345&gt;0,"U11",0)))))</f>
        <v>0</v>
      </c>
      <c r="E345" s="17">
        <f>IFERROR(IF(Table11[[#This Row],[Year]]&gt;0,$E$1-Table11[[#This Row],[Year]],0),"")</f>
        <v>0</v>
      </c>
      <c r="H345" s="17"/>
      <c r="I345" s="279"/>
    </row>
    <row r="346" spans="1:9">
      <c r="A346" s="218">
        <v>7343</v>
      </c>
      <c r="B346" s="278" t="s">
        <v>4327</v>
      </c>
      <c r="C346" s="218" t="s">
        <v>101</v>
      </c>
      <c r="D346" s="17" t="str">
        <f>IF(Table11[[#This Row],[Current Age]]&gt;19,"Women's",IF(E346&gt;15,"U19",IF(E346&gt;13,"U15",IF(E346&gt;11,"U13",IF(E346&gt;0,"U11",0)))))</f>
        <v>Women's</v>
      </c>
      <c r="E346" s="17">
        <f>IFERROR(IF(Table11[[#This Row],[Year]]&gt;0,$E$1-Table11[[#This Row],[Year]],0),"")</f>
        <v>54</v>
      </c>
      <c r="F346" s="17">
        <v>1971</v>
      </c>
      <c r="G346" s="17">
        <v>10</v>
      </c>
      <c r="H346" s="17">
        <v>16</v>
      </c>
      <c r="I346" s="279"/>
    </row>
    <row r="347" spans="1:9">
      <c r="A347" s="188">
        <v>7344</v>
      </c>
      <c r="B347" s="280" t="s">
        <v>4328</v>
      </c>
      <c r="C347" s="188" t="s">
        <v>101</v>
      </c>
      <c r="D347" s="17" t="str">
        <f>IF(Table11[[#This Row],[Current Age]]&gt;19,"Women's",IF(E347&gt;15,"U19",IF(E347&gt;13,"U15",IF(E347&gt;11,"U13",IF(E347&gt;0,"U11",0)))))</f>
        <v>Women's</v>
      </c>
      <c r="E347" s="17">
        <f>IFERROR(IF(Table11[[#This Row],[Year]]&gt;0,$E$1-Table11[[#This Row],[Year]],0),"")</f>
        <v>37</v>
      </c>
      <c r="F347" s="17">
        <v>1988</v>
      </c>
      <c r="G347" s="17">
        <v>12</v>
      </c>
      <c r="H347" s="17">
        <v>24</v>
      </c>
      <c r="I347" s="279"/>
    </row>
    <row r="348" spans="1:9">
      <c r="A348" s="218">
        <v>7345</v>
      </c>
      <c r="B348" s="278" t="s">
        <v>4329</v>
      </c>
      <c r="C348" s="218" t="s">
        <v>145</v>
      </c>
      <c r="D348" s="17">
        <f>IF(Table11[[#This Row],[Current Age]]&gt;19,"Women's",IF(E348&gt;15,"U19",IF(E348&gt;13,"U15",IF(E348&gt;11,"U13",IF(E348&gt;0,"U11",0)))))</f>
        <v>0</v>
      </c>
      <c r="E348" s="17">
        <f>IFERROR(IF(Table11[[#This Row],[Year]]&gt;0,$E$1-Table11[[#This Row],[Year]],0),"")</f>
        <v>0</v>
      </c>
      <c r="H348" s="17"/>
      <c r="I348" s="279"/>
    </row>
    <row r="349" spans="1:9">
      <c r="A349" s="188">
        <v>7346</v>
      </c>
      <c r="B349" s="280" t="s">
        <v>4330</v>
      </c>
      <c r="C349" s="188" t="s">
        <v>145</v>
      </c>
      <c r="D349" s="17">
        <f>IF(Table11[[#This Row],[Current Age]]&gt;19,"Women's",IF(E349&gt;15,"U19",IF(E349&gt;13,"U15",IF(E349&gt;11,"U13",IF(E349&gt;0,"U11",0)))))</f>
        <v>0</v>
      </c>
      <c r="E349" s="17">
        <f>IFERROR(IF(Table11[[#This Row],[Year]]&gt;0,$E$1-Table11[[#This Row],[Year]],0),"")</f>
        <v>0</v>
      </c>
      <c r="H349" s="17"/>
      <c r="I349" s="279"/>
    </row>
    <row r="350" spans="1:9">
      <c r="A350" s="218">
        <v>7347</v>
      </c>
      <c r="B350" s="278" t="s">
        <v>4331</v>
      </c>
      <c r="C350" s="218" t="s">
        <v>145</v>
      </c>
      <c r="D350" s="17">
        <f>IF(Table11[[#This Row],[Current Age]]&gt;19,"Women's",IF(E350&gt;15,"U19",IF(E350&gt;13,"U15",IF(E350&gt;11,"U13",IF(E350&gt;0,"U11",0)))))</f>
        <v>0</v>
      </c>
      <c r="E350" s="17">
        <f>IFERROR(IF(Table11[[#This Row],[Year]]&gt;0,$E$1-Table11[[#This Row],[Year]],0),"")</f>
        <v>0</v>
      </c>
      <c r="H350" s="17"/>
      <c r="I350" s="279"/>
    </row>
    <row r="351" spans="1:9">
      <c r="A351" s="188">
        <v>7348</v>
      </c>
      <c r="B351" s="280" t="s">
        <v>4332</v>
      </c>
      <c r="C351" s="188" t="s">
        <v>145</v>
      </c>
      <c r="D351" s="17">
        <f>IF(Table11[[#This Row],[Current Age]]&gt;19,"Women's",IF(E351&gt;15,"U19",IF(E351&gt;13,"U15",IF(E351&gt;11,"U13",IF(E351&gt;0,"U11",0)))))</f>
        <v>0</v>
      </c>
      <c r="E351" s="17">
        <f>IFERROR(IF(Table11[[#This Row],[Year]]&gt;0,$E$1-Table11[[#This Row],[Year]],0),"")</f>
        <v>0</v>
      </c>
      <c r="H351" s="17"/>
      <c r="I351" s="279"/>
    </row>
    <row r="352" spans="1:9">
      <c r="A352" s="218">
        <v>7349</v>
      </c>
      <c r="B352" s="278" t="s">
        <v>4333</v>
      </c>
      <c r="C352" s="218" t="s">
        <v>145</v>
      </c>
      <c r="D352" s="17">
        <f>IF(Table11[[#This Row],[Current Age]]&gt;19,"Women's",IF(E352&gt;15,"U19",IF(E352&gt;13,"U15",IF(E352&gt;11,"U13",IF(E352&gt;0,"U11",0)))))</f>
        <v>0</v>
      </c>
      <c r="E352" s="17">
        <f>IFERROR(IF(Table11[[#This Row],[Year]]&gt;0,$E$1-Table11[[#This Row],[Year]],0),"")</f>
        <v>0</v>
      </c>
      <c r="H352" s="17"/>
      <c r="I352" s="279"/>
    </row>
    <row r="353" spans="1:9">
      <c r="A353" s="188">
        <v>7350</v>
      </c>
      <c r="B353" s="280" t="s">
        <v>4334</v>
      </c>
      <c r="C353" s="188" t="s">
        <v>145</v>
      </c>
      <c r="D353" s="17">
        <f>IF(Table11[[#This Row],[Current Age]]&gt;19,"Women's",IF(E353&gt;15,"U19",IF(E353&gt;13,"U15",IF(E353&gt;11,"U13",IF(E353&gt;0,"U11",0)))))</f>
        <v>0</v>
      </c>
      <c r="E353" s="17">
        <f>IFERROR(IF(Table11[[#This Row],[Year]]&gt;0,$E$1-Table11[[#This Row],[Year]],0),"")</f>
        <v>0</v>
      </c>
      <c r="H353" s="17"/>
      <c r="I353" s="279"/>
    </row>
    <row r="354" spans="1:9">
      <c r="A354" s="218">
        <v>7351</v>
      </c>
      <c r="B354" s="278" t="s">
        <v>4335</v>
      </c>
      <c r="C354" s="218" t="s">
        <v>145</v>
      </c>
      <c r="D354" s="17">
        <f>IF(Table11[[#This Row],[Current Age]]&gt;19,"Women's",IF(E354&gt;15,"U19",IF(E354&gt;13,"U15",IF(E354&gt;11,"U13",IF(E354&gt;0,"U11",0)))))</f>
        <v>0</v>
      </c>
      <c r="E354" s="17">
        <f>IFERROR(IF(Table11[[#This Row],[Year]]&gt;0,$E$1-Table11[[#This Row],[Year]],0),"")</f>
        <v>0</v>
      </c>
      <c r="H354" s="17"/>
      <c r="I354" s="279"/>
    </row>
    <row r="355" spans="1:9">
      <c r="A355" s="188">
        <v>7352</v>
      </c>
      <c r="B355" s="280" t="s">
        <v>4336</v>
      </c>
      <c r="C355" s="188" t="s">
        <v>145</v>
      </c>
      <c r="D355" s="17">
        <f>IF(Table11[[#This Row],[Current Age]]&gt;19,"Women's",IF(E355&gt;15,"U19",IF(E355&gt;13,"U15",IF(E355&gt;11,"U13",IF(E355&gt;0,"U11",0)))))</f>
        <v>0</v>
      </c>
      <c r="E355" s="17">
        <f>IFERROR(IF(Table11[[#This Row],[Year]]&gt;0,$E$1-Table11[[#This Row],[Year]],0),"")</f>
        <v>0</v>
      </c>
      <c r="H355" s="17"/>
      <c r="I355" s="279"/>
    </row>
    <row r="356" spans="1:9">
      <c r="A356" s="218">
        <v>7353</v>
      </c>
      <c r="B356" s="278" t="s">
        <v>4337</v>
      </c>
      <c r="C356" s="218" t="s">
        <v>145</v>
      </c>
      <c r="D356" s="17">
        <f>IF(Table11[[#This Row],[Current Age]]&gt;19,"Women's",IF(E356&gt;15,"U19",IF(E356&gt;13,"U15",IF(E356&gt;11,"U13",IF(E356&gt;0,"U11",0)))))</f>
        <v>0</v>
      </c>
      <c r="E356" s="17">
        <f>IFERROR(IF(Table11[[#This Row],[Year]]&gt;0,$E$1-Table11[[#This Row],[Year]],0),"")</f>
        <v>0</v>
      </c>
      <c r="H356" s="17"/>
      <c r="I356" s="279"/>
    </row>
    <row r="357" spans="1:9">
      <c r="A357" s="188">
        <v>7354</v>
      </c>
      <c r="B357" s="280" t="s">
        <v>4338</v>
      </c>
      <c r="C357" s="188" t="s">
        <v>145</v>
      </c>
      <c r="D357" s="17">
        <f>IF(Table11[[#This Row],[Current Age]]&gt;19,"Women's",IF(E357&gt;15,"U19",IF(E357&gt;13,"U15",IF(E357&gt;11,"U13",IF(E357&gt;0,"U11",0)))))</f>
        <v>0</v>
      </c>
      <c r="E357" s="17">
        <f>IFERROR(IF(Table11[[#This Row],[Year]]&gt;0,$E$1-Table11[[#This Row],[Year]],0),"")</f>
        <v>0</v>
      </c>
      <c r="H357" s="17"/>
      <c r="I357" s="279"/>
    </row>
    <row r="358" spans="1:9">
      <c r="A358" s="218">
        <v>7355</v>
      </c>
      <c r="B358" s="278" t="s">
        <v>4339</v>
      </c>
      <c r="C358" s="218" t="s">
        <v>145</v>
      </c>
      <c r="D358" s="17">
        <f>IF(Table11[[#This Row],[Current Age]]&gt;19,"Women's",IF(E358&gt;15,"U19",IF(E358&gt;13,"U15",IF(E358&gt;11,"U13",IF(E358&gt;0,"U11",0)))))</f>
        <v>0</v>
      </c>
      <c r="E358" s="17">
        <f>IFERROR(IF(Table11[[#This Row],[Year]]&gt;0,$E$1-Table11[[#This Row],[Year]],0),"")</f>
        <v>0</v>
      </c>
      <c r="H358" s="17"/>
      <c r="I358" s="279"/>
    </row>
    <row r="359" spans="1:9">
      <c r="A359" s="188">
        <v>7356</v>
      </c>
      <c r="B359" s="280" t="s">
        <v>4340</v>
      </c>
      <c r="C359" s="188" t="s">
        <v>145</v>
      </c>
      <c r="D359" s="17">
        <f>IF(Table11[[#This Row],[Current Age]]&gt;19,"Women's",IF(E359&gt;15,"U19",IF(E359&gt;13,"U15",IF(E359&gt;11,"U13",IF(E359&gt;0,"U11",0)))))</f>
        <v>0</v>
      </c>
      <c r="E359" s="17">
        <f>IFERROR(IF(Table11[[#This Row],[Year]]&gt;0,$E$1-Table11[[#This Row],[Year]],0),"")</f>
        <v>0</v>
      </c>
      <c r="H359" s="17"/>
      <c r="I359" s="279"/>
    </row>
    <row r="360" spans="1:9">
      <c r="A360" s="218">
        <v>7357</v>
      </c>
      <c r="B360" s="278" t="s">
        <v>4341</v>
      </c>
      <c r="C360" s="218" t="s">
        <v>145</v>
      </c>
      <c r="D360" s="17">
        <f>IF(Table11[[#This Row],[Current Age]]&gt;19,"Women's",IF(E360&gt;15,"U19",IF(E360&gt;13,"U15",IF(E360&gt;11,"U13",IF(E360&gt;0,"U11",0)))))</f>
        <v>0</v>
      </c>
      <c r="E360" s="17">
        <f>IFERROR(IF(Table11[[#This Row],[Year]]&gt;0,$E$1-Table11[[#This Row],[Year]],0),"")</f>
        <v>0</v>
      </c>
      <c r="H360" s="17"/>
      <c r="I360" s="279"/>
    </row>
    <row r="361" spans="1:9">
      <c r="A361" s="188">
        <v>7358</v>
      </c>
      <c r="B361" s="280" t="s">
        <v>4342</v>
      </c>
      <c r="C361" s="188" t="s">
        <v>145</v>
      </c>
      <c r="D361" s="17">
        <f>IF(Table11[[#This Row],[Current Age]]&gt;19,"Women's",IF(E361&gt;15,"U19",IF(E361&gt;13,"U15",IF(E361&gt;11,"U13",IF(E361&gt;0,"U11",0)))))</f>
        <v>0</v>
      </c>
      <c r="E361" s="17">
        <f>IFERROR(IF(Table11[[#This Row],[Year]]&gt;0,$E$1-Table11[[#This Row],[Year]],0),"")</f>
        <v>0</v>
      </c>
      <c r="H361" s="17"/>
      <c r="I361" s="279"/>
    </row>
    <row r="362" spans="1:9">
      <c r="A362" s="218">
        <v>7359</v>
      </c>
      <c r="B362" s="278" t="s">
        <v>4343</v>
      </c>
      <c r="C362" s="218" t="s">
        <v>145</v>
      </c>
      <c r="D362" s="17">
        <f>IF(Table11[[#This Row],[Current Age]]&gt;19,"Women's",IF(E362&gt;15,"U19",IF(E362&gt;13,"U15",IF(E362&gt;11,"U13",IF(E362&gt;0,"U11",0)))))</f>
        <v>0</v>
      </c>
      <c r="E362" s="17">
        <f>IFERROR(IF(Table11[[#This Row],[Year]]&gt;0,$E$1-Table11[[#This Row],[Year]],0),"")</f>
        <v>0</v>
      </c>
      <c r="H362" s="17"/>
      <c r="I362" s="279"/>
    </row>
    <row r="363" spans="1:9">
      <c r="A363" s="188">
        <v>7360</v>
      </c>
      <c r="B363" s="280" t="s">
        <v>4344</v>
      </c>
      <c r="C363" s="188" t="s">
        <v>145</v>
      </c>
      <c r="D363" s="17">
        <f>IF(Table11[[#This Row],[Current Age]]&gt;19,"Women's",IF(E363&gt;15,"U19",IF(E363&gt;13,"U15",IF(E363&gt;11,"U13",IF(E363&gt;0,"U11",0)))))</f>
        <v>0</v>
      </c>
      <c r="E363" s="17">
        <f>IFERROR(IF(Table11[[#This Row],[Year]]&gt;0,$E$1-Table11[[#This Row],[Year]],0),"")</f>
        <v>0</v>
      </c>
      <c r="H363" s="17"/>
      <c r="I363" s="279"/>
    </row>
    <row r="364" spans="1:9">
      <c r="A364" s="218">
        <v>7361</v>
      </c>
      <c r="B364" s="278" t="s">
        <v>4345</v>
      </c>
      <c r="C364" s="218" t="s">
        <v>145</v>
      </c>
      <c r="D364" s="17">
        <f>IF(Table11[[#This Row],[Current Age]]&gt;19,"Women's",IF(E364&gt;15,"U19",IF(E364&gt;13,"U15",IF(E364&gt;11,"U13",IF(E364&gt;0,"U11",0)))))</f>
        <v>0</v>
      </c>
      <c r="E364" s="17">
        <f>IFERROR(IF(Table11[[#This Row],[Year]]&gt;0,$E$1-Table11[[#This Row],[Year]],0),"")</f>
        <v>0</v>
      </c>
      <c r="H364" s="17"/>
      <c r="I364" s="279"/>
    </row>
    <row r="365" spans="1:9">
      <c r="A365" s="188">
        <v>7362</v>
      </c>
      <c r="B365" s="280" t="s">
        <v>4346</v>
      </c>
      <c r="C365" s="188" t="s">
        <v>145</v>
      </c>
      <c r="D365" s="17">
        <f>IF(Table11[[#This Row],[Current Age]]&gt;19,"Women's",IF(E365&gt;15,"U19",IF(E365&gt;13,"U15",IF(E365&gt;11,"U13",IF(E365&gt;0,"U11",0)))))</f>
        <v>0</v>
      </c>
      <c r="E365" s="17">
        <f>IFERROR(IF(Table11[[#This Row],[Year]]&gt;0,$E$1-Table11[[#This Row],[Year]],0),"")</f>
        <v>0</v>
      </c>
      <c r="H365" s="17"/>
      <c r="I365" s="279"/>
    </row>
    <row r="366" spans="1:9">
      <c r="A366" s="218">
        <v>7363</v>
      </c>
      <c r="B366" s="278" t="s">
        <v>4347</v>
      </c>
      <c r="C366" s="218" t="s">
        <v>145</v>
      </c>
      <c r="D366" s="17">
        <f>IF(Table11[[#This Row],[Current Age]]&gt;19,"Women's",IF(E366&gt;15,"U19",IF(E366&gt;13,"U15",IF(E366&gt;11,"U13",IF(E366&gt;0,"U11",0)))))</f>
        <v>0</v>
      </c>
      <c r="E366" s="17">
        <f>IFERROR(IF(Table11[[#This Row],[Year]]&gt;0,$E$1-Table11[[#This Row],[Year]],0),"")</f>
        <v>0</v>
      </c>
      <c r="H366" s="17"/>
      <c r="I366" s="279"/>
    </row>
    <row r="367" spans="1:9">
      <c r="A367" s="188">
        <v>7364</v>
      </c>
      <c r="B367" s="280" t="s">
        <v>4348</v>
      </c>
      <c r="C367" s="188" t="s">
        <v>145</v>
      </c>
      <c r="D367" s="17">
        <f>IF(Table11[[#This Row],[Current Age]]&gt;19,"Women's",IF(E367&gt;15,"U19",IF(E367&gt;13,"U15",IF(E367&gt;11,"U13",IF(E367&gt;0,"U11",0)))))</f>
        <v>0</v>
      </c>
      <c r="E367" s="17">
        <f>IFERROR(IF(Table11[[#This Row],[Year]]&gt;0,$E$1-Table11[[#This Row],[Year]],0),"")</f>
        <v>0</v>
      </c>
      <c r="H367" s="17"/>
      <c r="I367" s="279"/>
    </row>
    <row r="368" spans="1:9">
      <c r="A368" s="218">
        <v>7365</v>
      </c>
      <c r="B368" s="278" t="s">
        <v>4349</v>
      </c>
      <c r="C368" s="218" t="s">
        <v>145</v>
      </c>
      <c r="D368" s="17">
        <f>IF(Table11[[#This Row],[Current Age]]&gt;19,"Women's",IF(E368&gt;15,"U19",IF(E368&gt;13,"U15",IF(E368&gt;11,"U13",IF(E368&gt;0,"U11",0)))))</f>
        <v>0</v>
      </c>
      <c r="E368" s="17">
        <f>IFERROR(IF(Table11[[#This Row],[Year]]&gt;0,$E$1-Table11[[#This Row],[Year]],0),"")</f>
        <v>0</v>
      </c>
      <c r="H368" s="17"/>
      <c r="I368" s="279"/>
    </row>
    <row r="369" spans="1:9">
      <c r="A369" s="188">
        <v>7366</v>
      </c>
      <c r="B369" s="280" t="s">
        <v>4350</v>
      </c>
      <c r="C369" s="188" t="s">
        <v>145</v>
      </c>
      <c r="D369" s="17">
        <f>IF(Table11[[#This Row],[Current Age]]&gt;19,"Women's",IF(E369&gt;15,"U19",IF(E369&gt;13,"U15",IF(E369&gt;11,"U13",IF(E369&gt;0,"U11",0)))))</f>
        <v>0</v>
      </c>
      <c r="E369" s="17">
        <f>IFERROR(IF(Table11[[#This Row],[Year]]&gt;0,$E$1-Table11[[#This Row],[Year]],0),"")</f>
        <v>0</v>
      </c>
      <c r="H369" s="17"/>
      <c r="I369" s="279"/>
    </row>
    <row r="370" spans="1:9">
      <c r="A370" s="218">
        <v>7367</v>
      </c>
      <c r="B370" s="278" t="s">
        <v>4351</v>
      </c>
      <c r="C370" s="218" t="s">
        <v>145</v>
      </c>
      <c r="D370" s="17">
        <f>IF(Table11[[#This Row],[Current Age]]&gt;19,"Women's",IF(E370&gt;15,"U19",IF(E370&gt;13,"U15",IF(E370&gt;11,"U13",IF(E370&gt;0,"U11",0)))))</f>
        <v>0</v>
      </c>
      <c r="E370" s="17">
        <f>IFERROR(IF(Table11[[#This Row],[Year]]&gt;0,$E$1-Table11[[#This Row],[Year]],0),"")</f>
        <v>0</v>
      </c>
      <c r="H370" s="17"/>
      <c r="I370" s="279"/>
    </row>
    <row r="371" spans="1:9">
      <c r="A371" s="188">
        <v>7368</v>
      </c>
      <c r="B371" s="280" t="s">
        <v>4352</v>
      </c>
      <c r="C371" s="188" t="s">
        <v>145</v>
      </c>
      <c r="D371" s="17">
        <f>IF(Table11[[#This Row],[Current Age]]&gt;19,"Women's",IF(E371&gt;15,"U19",IF(E371&gt;13,"U15",IF(E371&gt;11,"U13",IF(E371&gt;0,"U11",0)))))</f>
        <v>0</v>
      </c>
      <c r="E371" s="17">
        <f>IFERROR(IF(Table11[[#This Row],[Year]]&gt;0,$E$1-Table11[[#This Row],[Year]],0),"")</f>
        <v>0</v>
      </c>
      <c r="H371" s="17"/>
      <c r="I371" s="279"/>
    </row>
    <row r="372" spans="1:9">
      <c r="A372" s="218">
        <v>7369</v>
      </c>
      <c r="B372" s="278" t="s">
        <v>4353</v>
      </c>
      <c r="C372" s="218" t="s">
        <v>145</v>
      </c>
      <c r="D372" s="17">
        <f>IF(Table11[[#This Row],[Current Age]]&gt;19,"Women's",IF(E372&gt;15,"U19",IF(E372&gt;13,"U15",IF(E372&gt;11,"U13",IF(E372&gt;0,"U11",0)))))</f>
        <v>0</v>
      </c>
      <c r="E372" s="17">
        <f>IFERROR(IF(Table11[[#This Row],[Year]]&gt;0,$E$1-Table11[[#This Row],[Year]],0),"")</f>
        <v>0</v>
      </c>
      <c r="H372" s="17"/>
      <c r="I372" s="279"/>
    </row>
    <row r="373" spans="1:9">
      <c r="A373" s="188">
        <v>7370</v>
      </c>
      <c r="B373" s="280" t="s">
        <v>4354</v>
      </c>
      <c r="C373" s="188" t="s">
        <v>145</v>
      </c>
      <c r="D373" s="17">
        <f>IF(Table11[[#This Row],[Current Age]]&gt;19,"Women's",IF(E373&gt;15,"U19",IF(E373&gt;13,"U15",IF(E373&gt;11,"U13",IF(E373&gt;0,"U11",0)))))</f>
        <v>0</v>
      </c>
      <c r="E373" s="17">
        <f>IFERROR(IF(Table11[[#This Row],[Year]]&gt;0,$E$1-Table11[[#This Row],[Year]],0),"")</f>
        <v>0</v>
      </c>
      <c r="H373" s="17"/>
      <c r="I373" s="279"/>
    </row>
    <row r="374" spans="1:9">
      <c r="A374" s="218">
        <v>7371</v>
      </c>
      <c r="B374" s="278" t="s">
        <v>4355</v>
      </c>
      <c r="C374" s="218" t="s">
        <v>145</v>
      </c>
      <c r="D374" s="17">
        <f>IF(Table11[[#This Row],[Current Age]]&gt;19,"Women's",IF(E374&gt;15,"U19",IF(E374&gt;13,"U15",IF(E374&gt;11,"U13",IF(E374&gt;0,"U11",0)))))</f>
        <v>0</v>
      </c>
      <c r="E374" s="17">
        <f>IFERROR(IF(Table11[[#This Row],[Year]]&gt;0,$E$1-Table11[[#This Row],[Year]],0),"")</f>
        <v>0</v>
      </c>
      <c r="H374" s="17"/>
      <c r="I374" s="279"/>
    </row>
    <row r="375" spans="1:9">
      <c r="A375" s="188">
        <v>7372</v>
      </c>
      <c r="B375" s="280" t="s">
        <v>4356</v>
      </c>
      <c r="C375" s="188" t="s">
        <v>145</v>
      </c>
      <c r="D375" s="17">
        <f>IF(Table11[[#This Row],[Current Age]]&gt;19,"Women's",IF(E375&gt;15,"U19",IF(E375&gt;13,"U15",IF(E375&gt;11,"U13",IF(E375&gt;0,"U11",0)))))</f>
        <v>0</v>
      </c>
      <c r="E375" s="17">
        <f>IFERROR(IF(Table11[[#This Row],[Year]]&gt;0,$E$1-Table11[[#This Row],[Year]],0),"")</f>
        <v>0</v>
      </c>
      <c r="H375" s="17"/>
      <c r="I375" s="279"/>
    </row>
    <row r="376" spans="1:9">
      <c r="A376" s="218">
        <v>7373</v>
      </c>
      <c r="B376" s="278" t="s">
        <v>4357</v>
      </c>
      <c r="C376" s="218" t="s">
        <v>145</v>
      </c>
      <c r="D376" s="17">
        <f>IF(Table11[[#This Row],[Current Age]]&gt;19,"Women's",IF(E376&gt;15,"U19",IF(E376&gt;13,"U15",IF(E376&gt;11,"U13",IF(E376&gt;0,"U11",0)))))</f>
        <v>0</v>
      </c>
      <c r="E376" s="17">
        <f>IFERROR(IF(Table11[[#This Row],[Year]]&gt;0,$E$1-Table11[[#This Row],[Year]],0),"")</f>
        <v>0</v>
      </c>
      <c r="H376" s="17"/>
      <c r="I376" s="279"/>
    </row>
    <row r="377" spans="1:9">
      <c r="A377" s="188">
        <v>7374</v>
      </c>
      <c r="B377" s="280" t="s">
        <v>4358</v>
      </c>
      <c r="C377" s="188" t="s">
        <v>145</v>
      </c>
      <c r="D377" s="17">
        <f>IF(Table11[[#This Row],[Current Age]]&gt;19,"Women's",IF(E377&gt;15,"U19",IF(E377&gt;13,"U15",IF(E377&gt;11,"U13",IF(E377&gt;0,"U11",0)))))</f>
        <v>0</v>
      </c>
      <c r="E377" s="17">
        <f>IFERROR(IF(Table11[[#This Row],[Year]]&gt;0,$E$1-Table11[[#This Row],[Year]],0),"")</f>
        <v>0</v>
      </c>
      <c r="H377" s="17"/>
      <c r="I377" s="279"/>
    </row>
    <row r="378" spans="1:9">
      <c r="A378" s="218">
        <v>7375</v>
      </c>
      <c r="B378" s="278" t="s">
        <v>4359</v>
      </c>
      <c r="C378" s="218" t="s">
        <v>145</v>
      </c>
      <c r="D378" s="17">
        <f>IF(Table11[[#This Row],[Current Age]]&gt;19,"Women's",IF(E378&gt;15,"U19",IF(E378&gt;13,"U15",IF(E378&gt;11,"U13",IF(E378&gt;0,"U11",0)))))</f>
        <v>0</v>
      </c>
      <c r="E378" s="17">
        <f>IFERROR(IF(Table11[[#This Row],[Year]]&gt;0,$E$1-Table11[[#This Row],[Year]],0),"")</f>
        <v>0</v>
      </c>
      <c r="H378" s="17"/>
      <c r="I378" s="279"/>
    </row>
    <row r="379" spans="1:9">
      <c r="A379" s="188">
        <v>7376</v>
      </c>
      <c r="B379" s="280" t="s">
        <v>4360</v>
      </c>
      <c r="C379" s="188" t="s">
        <v>145</v>
      </c>
      <c r="D379" s="17">
        <f>IF(Table11[[#This Row],[Current Age]]&gt;19,"Women's",IF(E379&gt;15,"U19",IF(E379&gt;13,"U15",IF(E379&gt;11,"U13",IF(E379&gt;0,"U11",0)))))</f>
        <v>0</v>
      </c>
      <c r="E379" s="17">
        <f>IFERROR(IF(Table11[[#This Row],[Year]]&gt;0,$E$1-Table11[[#This Row],[Year]],0),"")</f>
        <v>0</v>
      </c>
      <c r="H379" s="17"/>
      <c r="I379" s="279"/>
    </row>
    <row r="380" spans="1:9">
      <c r="A380" s="218">
        <v>7377</v>
      </c>
      <c r="B380" s="278" t="s">
        <v>4361</v>
      </c>
      <c r="C380" s="218" t="s">
        <v>145</v>
      </c>
      <c r="D380" s="17">
        <f>IF(Table11[[#This Row],[Current Age]]&gt;19,"Women's",IF(E380&gt;15,"U19",IF(E380&gt;13,"U15",IF(E380&gt;11,"U13",IF(E380&gt;0,"U11",0)))))</f>
        <v>0</v>
      </c>
      <c r="E380" s="17">
        <f>IFERROR(IF(Table11[[#This Row],[Year]]&gt;0,$E$1-Table11[[#This Row],[Year]],0),"")</f>
        <v>0</v>
      </c>
      <c r="H380" s="17"/>
      <c r="I380" s="279"/>
    </row>
    <row r="381" spans="1:9">
      <c r="A381" s="188">
        <v>7378</v>
      </c>
      <c r="B381" s="280" t="s">
        <v>4362</v>
      </c>
      <c r="C381" s="188" t="s">
        <v>145</v>
      </c>
      <c r="D381" s="17">
        <f>IF(Table11[[#This Row],[Current Age]]&gt;19,"Women's",IF(E381&gt;15,"U19",IF(E381&gt;13,"U15",IF(E381&gt;11,"U13",IF(E381&gt;0,"U11",0)))))</f>
        <v>0</v>
      </c>
      <c r="E381" s="17">
        <f>IFERROR(IF(Table11[[#This Row],[Year]]&gt;0,$E$1-Table11[[#This Row],[Year]],0),"")</f>
        <v>0</v>
      </c>
      <c r="H381" s="17"/>
      <c r="I381" s="279"/>
    </row>
    <row r="382" spans="1:9">
      <c r="A382" s="218">
        <v>7379</v>
      </c>
      <c r="B382" s="278" t="s">
        <v>4363</v>
      </c>
      <c r="C382" s="218" t="s">
        <v>145</v>
      </c>
      <c r="D382" s="17">
        <f>IF(Table11[[#This Row],[Current Age]]&gt;19,"Women's",IF(E382&gt;15,"U19",IF(E382&gt;13,"U15",IF(E382&gt;11,"U13",IF(E382&gt;0,"U11",0)))))</f>
        <v>0</v>
      </c>
      <c r="E382" s="17">
        <f>IFERROR(IF(Table11[[#This Row],[Year]]&gt;0,$E$1-Table11[[#This Row],[Year]],0),"")</f>
        <v>0</v>
      </c>
      <c r="H382" s="17"/>
      <c r="I382" s="279"/>
    </row>
    <row r="383" spans="1:9">
      <c r="A383" s="188">
        <v>7380</v>
      </c>
      <c r="B383" s="280" t="s">
        <v>4364</v>
      </c>
      <c r="C383" s="188" t="s">
        <v>145</v>
      </c>
      <c r="D383" s="17">
        <f>IF(Table11[[#This Row],[Current Age]]&gt;19,"Women's",IF(E383&gt;15,"U19",IF(E383&gt;13,"U15",IF(E383&gt;11,"U13",IF(E383&gt;0,"U11",0)))))</f>
        <v>0</v>
      </c>
      <c r="E383" s="17">
        <f>IFERROR(IF(Table11[[#This Row],[Year]]&gt;0,$E$1-Table11[[#This Row],[Year]],0),"")</f>
        <v>0</v>
      </c>
      <c r="H383" s="17"/>
      <c r="I383" s="279"/>
    </row>
    <row r="384" spans="1:9">
      <c r="A384" s="218">
        <v>7381</v>
      </c>
      <c r="B384" s="278" t="s">
        <v>4365</v>
      </c>
      <c r="C384" s="218" t="s">
        <v>145</v>
      </c>
      <c r="D384" s="17">
        <f>IF(Table11[[#This Row],[Current Age]]&gt;19,"Women's",IF(E384&gt;15,"U19",IF(E384&gt;13,"U15",IF(E384&gt;11,"U13",IF(E384&gt;0,"U11",0)))))</f>
        <v>0</v>
      </c>
      <c r="E384" s="17">
        <f>IFERROR(IF(Table11[[#This Row],[Year]]&gt;0,$E$1-Table11[[#This Row],[Year]],0),"")</f>
        <v>0</v>
      </c>
      <c r="H384" s="17"/>
      <c r="I384" s="279"/>
    </row>
    <row r="385" spans="1:9">
      <c r="A385" s="188">
        <v>7382</v>
      </c>
      <c r="B385" s="280" t="s">
        <v>4366</v>
      </c>
      <c r="C385" s="188" t="s">
        <v>145</v>
      </c>
      <c r="D385" s="17">
        <f>IF(Table11[[#This Row],[Current Age]]&gt;19,"Women's",IF(E385&gt;15,"U19",IF(E385&gt;13,"U15",IF(E385&gt;11,"U13",IF(E385&gt;0,"U11",0)))))</f>
        <v>0</v>
      </c>
      <c r="E385" s="17">
        <f>IFERROR(IF(Table11[[#This Row],[Year]]&gt;0,$E$1-Table11[[#This Row],[Year]],0),"")</f>
        <v>0</v>
      </c>
      <c r="H385" s="17"/>
      <c r="I385" s="279"/>
    </row>
    <row r="386" spans="1:9">
      <c r="A386" s="218">
        <v>7383</v>
      </c>
      <c r="B386" s="278" t="s">
        <v>4367</v>
      </c>
      <c r="C386" s="218" t="s">
        <v>145</v>
      </c>
      <c r="D386" s="17">
        <f>IF(Table11[[#This Row],[Current Age]]&gt;19,"Women's",IF(E386&gt;15,"U19",IF(E386&gt;13,"U15",IF(E386&gt;11,"U13",IF(E386&gt;0,"U11",0)))))</f>
        <v>0</v>
      </c>
      <c r="E386" s="17">
        <f>IFERROR(IF(Table11[[#This Row],[Year]]&gt;0,$E$1-Table11[[#This Row],[Year]],0),"")</f>
        <v>0</v>
      </c>
      <c r="H386" s="17"/>
      <c r="I386" s="279"/>
    </row>
    <row r="387" spans="1:9">
      <c r="A387" s="188">
        <v>7384</v>
      </c>
      <c r="B387" s="280" t="s">
        <v>4368</v>
      </c>
      <c r="C387" s="188" t="s">
        <v>145</v>
      </c>
      <c r="D387" s="17">
        <f>IF(Table11[[#This Row],[Current Age]]&gt;19,"Women's",IF(E387&gt;15,"U19",IF(E387&gt;13,"U15",IF(E387&gt;11,"U13",IF(E387&gt;0,"U11",0)))))</f>
        <v>0</v>
      </c>
      <c r="E387" s="17">
        <f>IFERROR(IF(Table11[[#This Row],[Year]]&gt;0,$E$1-Table11[[#This Row],[Year]],0),"")</f>
        <v>0</v>
      </c>
      <c r="H387" s="17"/>
      <c r="I387" s="279"/>
    </row>
    <row r="388" spans="1:9">
      <c r="A388" s="218">
        <v>7385</v>
      </c>
      <c r="B388" s="278" t="s">
        <v>4369</v>
      </c>
      <c r="C388" s="218" t="s">
        <v>145</v>
      </c>
      <c r="D388" s="17">
        <f>IF(Table11[[#This Row],[Current Age]]&gt;19,"Women's",IF(E388&gt;15,"U19",IF(E388&gt;13,"U15",IF(E388&gt;11,"U13",IF(E388&gt;0,"U11",0)))))</f>
        <v>0</v>
      </c>
      <c r="E388" s="17">
        <f>IFERROR(IF(Table11[[#This Row],[Year]]&gt;0,$E$1-Table11[[#This Row],[Year]],0),"")</f>
        <v>0</v>
      </c>
      <c r="H388" s="17"/>
      <c r="I388" s="279"/>
    </row>
    <row r="389" spans="1:9">
      <c r="A389" s="188">
        <v>7386</v>
      </c>
      <c r="B389" s="280" t="s">
        <v>4370</v>
      </c>
      <c r="C389" s="188" t="s">
        <v>145</v>
      </c>
      <c r="D389" s="17">
        <f>IF(Table11[[#This Row],[Current Age]]&gt;19,"Women's",IF(E389&gt;15,"U19",IF(E389&gt;13,"U15",IF(E389&gt;11,"U13",IF(E389&gt;0,"U11",0)))))</f>
        <v>0</v>
      </c>
      <c r="E389" s="17">
        <f>IFERROR(IF(Table11[[#This Row],[Year]]&gt;0,$E$1-Table11[[#This Row],[Year]],0),"")</f>
        <v>0</v>
      </c>
      <c r="H389" s="17"/>
      <c r="I389" s="279"/>
    </row>
    <row r="390" spans="1:9">
      <c r="A390" s="218">
        <v>7387</v>
      </c>
      <c r="B390" s="278" t="s">
        <v>4371</v>
      </c>
      <c r="C390" s="218" t="s">
        <v>145</v>
      </c>
      <c r="D390" s="17">
        <f>IF(Table11[[#This Row],[Current Age]]&gt;19,"Women's",IF(E390&gt;15,"U19",IF(E390&gt;13,"U15",IF(E390&gt;11,"U13",IF(E390&gt;0,"U11",0)))))</f>
        <v>0</v>
      </c>
      <c r="E390" s="17">
        <f>IFERROR(IF(Table11[[#This Row],[Year]]&gt;0,$E$1-Table11[[#This Row],[Year]],0),"")</f>
        <v>0</v>
      </c>
      <c r="H390" s="17"/>
      <c r="I390" s="279"/>
    </row>
    <row r="391" spans="1:9">
      <c r="A391" s="188">
        <v>7388</v>
      </c>
      <c r="B391" s="280" t="s">
        <v>4372</v>
      </c>
      <c r="C391" s="188" t="s">
        <v>132</v>
      </c>
      <c r="D391" s="17">
        <f>IF(Table11[[#This Row],[Current Age]]&gt;19,"Women's",IF(E391&gt;15,"U19",IF(E391&gt;13,"U15",IF(E391&gt;11,"U13",IF(E391&gt;0,"U11",0)))))</f>
        <v>0</v>
      </c>
      <c r="E391" s="17">
        <f>IFERROR(IF(Table11[[#This Row],[Year]]&gt;0,$E$1-Table11[[#This Row],[Year]],0),"")</f>
        <v>0</v>
      </c>
      <c r="H391" s="17"/>
      <c r="I391" s="279"/>
    </row>
    <row r="392" spans="1:9">
      <c r="A392" s="218">
        <v>7389</v>
      </c>
      <c r="B392" s="278" t="s">
        <v>4373</v>
      </c>
      <c r="C392" s="218" t="s">
        <v>145</v>
      </c>
      <c r="D392" s="17">
        <f>IF(Table11[[#This Row],[Current Age]]&gt;19,"Women's",IF(E392&gt;15,"U19",IF(E392&gt;13,"U15",IF(E392&gt;11,"U13",IF(E392&gt;0,"U11",0)))))</f>
        <v>0</v>
      </c>
      <c r="E392" s="17">
        <f>IFERROR(IF(Table11[[#This Row],[Year]]&gt;0,$E$1-Table11[[#This Row],[Year]],0),"")</f>
        <v>0</v>
      </c>
      <c r="H392" s="17"/>
      <c r="I392" s="279"/>
    </row>
    <row r="393" spans="1:9">
      <c r="A393" s="188">
        <v>7390</v>
      </c>
      <c r="B393" s="280" t="s">
        <v>4374</v>
      </c>
      <c r="C393" s="188" t="s">
        <v>154</v>
      </c>
      <c r="D393" s="17">
        <f>IF(Table11[[#This Row],[Current Age]]&gt;19,"Women's",IF(E393&gt;15,"U19",IF(E393&gt;13,"U15",IF(E393&gt;11,"U13",IF(E393&gt;0,"U11",0)))))</f>
        <v>0</v>
      </c>
      <c r="E393" s="17">
        <f>IFERROR(IF(Table11[[#This Row],[Year]]&gt;0,$E$1-Table11[[#This Row],[Year]],0),"")</f>
        <v>0</v>
      </c>
      <c r="H393" s="17"/>
      <c r="I393" s="279"/>
    </row>
    <row r="394" spans="1:9">
      <c r="A394" s="218">
        <v>7391</v>
      </c>
      <c r="B394" s="278" t="s">
        <v>4375</v>
      </c>
      <c r="C394" s="218" t="s">
        <v>154</v>
      </c>
      <c r="D394" s="17">
        <f>IF(Table11[[#This Row],[Current Age]]&gt;19,"Women's",IF(E394&gt;15,"U19",IF(E394&gt;13,"U15",IF(E394&gt;11,"U13",IF(E394&gt;0,"U11",0)))))</f>
        <v>0</v>
      </c>
      <c r="E394" s="17">
        <f>IFERROR(IF(Table11[[#This Row],[Year]]&gt;0,$E$1-Table11[[#This Row],[Year]],0),"")</f>
        <v>0</v>
      </c>
      <c r="H394" s="17"/>
      <c r="I394" s="279"/>
    </row>
    <row r="395" spans="1:9">
      <c r="A395" s="188">
        <v>7392</v>
      </c>
      <c r="B395" s="280" t="s">
        <v>1089</v>
      </c>
      <c r="C395" s="188" t="s">
        <v>154</v>
      </c>
      <c r="D395" s="17">
        <f>IF(Table11[[#This Row],[Current Age]]&gt;19,"Women's",IF(E395&gt;15,"U19",IF(E395&gt;13,"U15",IF(E395&gt;11,"U13",IF(E395&gt;0,"U11",0)))))</f>
        <v>0</v>
      </c>
      <c r="E395" s="17">
        <f>IFERROR(IF(Table11[[#This Row],[Year]]&gt;0,$E$1-Table11[[#This Row],[Year]],0),"")</f>
        <v>0</v>
      </c>
      <c r="H395" s="17"/>
      <c r="I395" s="279"/>
    </row>
    <row r="396" spans="1:9">
      <c r="A396" s="218">
        <v>7393</v>
      </c>
      <c r="B396" s="278" t="s">
        <v>4376</v>
      </c>
      <c r="C396" s="218" t="s">
        <v>154</v>
      </c>
      <c r="D396" s="17">
        <f>IF(Table11[[#This Row],[Current Age]]&gt;19,"Women's",IF(E396&gt;15,"U19",IF(E396&gt;13,"U15",IF(E396&gt;11,"U13",IF(E396&gt;0,"U11",0)))))</f>
        <v>0</v>
      </c>
      <c r="E396" s="17">
        <f>IFERROR(IF(Table11[[#This Row],[Year]]&gt;0,$E$1-Table11[[#This Row],[Year]],0),"")</f>
        <v>0</v>
      </c>
      <c r="H396" s="17"/>
      <c r="I396" s="279"/>
    </row>
    <row r="397" spans="1:9">
      <c r="A397" s="188">
        <v>7394</v>
      </c>
      <c r="B397" s="280" t="s">
        <v>4377</v>
      </c>
      <c r="C397" s="188" t="s">
        <v>154</v>
      </c>
      <c r="D397" s="17">
        <f>IF(Table11[[#This Row],[Current Age]]&gt;19,"Women's",IF(E397&gt;15,"U19",IF(E397&gt;13,"U15",IF(E397&gt;11,"U13",IF(E397&gt;0,"U11",0)))))</f>
        <v>0</v>
      </c>
      <c r="E397" s="17">
        <f>IFERROR(IF(Table11[[#This Row],[Year]]&gt;0,$E$1-Table11[[#This Row],[Year]],0),"")</f>
        <v>0</v>
      </c>
      <c r="H397" s="17"/>
      <c r="I397" s="279"/>
    </row>
    <row r="398" spans="1:9">
      <c r="A398" s="218">
        <v>7395</v>
      </c>
      <c r="B398" s="278" t="s">
        <v>4378</v>
      </c>
      <c r="C398" s="218" t="s">
        <v>154</v>
      </c>
      <c r="D398" s="17">
        <f>IF(Table11[[#This Row],[Current Age]]&gt;19,"Women's",IF(E398&gt;15,"U19",IF(E398&gt;13,"U15",IF(E398&gt;11,"U13",IF(E398&gt;0,"U11",0)))))</f>
        <v>0</v>
      </c>
      <c r="E398" s="17">
        <f>IFERROR(IF(Table11[[#This Row],[Year]]&gt;0,$E$1-Table11[[#This Row],[Year]],0),"")</f>
        <v>0</v>
      </c>
      <c r="H398" s="17"/>
      <c r="I398" s="279"/>
    </row>
    <row r="399" spans="1:9">
      <c r="A399" s="188">
        <v>7396</v>
      </c>
      <c r="B399" s="280" t="s">
        <v>4379</v>
      </c>
      <c r="C399" s="188" t="s">
        <v>154</v>
      </c>
      <c r="D399" s="17">
        <f>IF(Table11[[#This Row],[Current Age]]&gt;19,"Women's",IF(E399&gt;15,"U19",IF(E399&gt;13,"U15",IF(E399&gt;11,"U13",IF(E399&gt;0,"U11",0)))))</f>
        <v>0</v>
      </c>
      <c r="E399" s="17">
        <f>IFERROR(IF(Table11[[#This Row],[Year]]&gt;0,$E$1-Table11[[#This Row],[Year]],0),"")</f>
        <v>0</v>
      </c>
      <c r="H399" s="17"/>
      <c r="I399" s="279"/>
    </row>
    <row r="400" spans="1:9">
      <c r="A400" s="218">
        <v>7397</v>
      </c>
      <c r="B400" s="278" t="s">
        <v>4380</v>
      </c>
      <c r="C400" s="218" t="s">
        <v>154</v>
      </c>
      <c r="D400" s="17" t="str">
        <f>IF(Table11[[#This Row],[Current Age]]&gt;19,"Women's",IF(E400&gt;15,"U19",IF(E400&gt;13,"U15",IF(E400&gt;11,"U13",IF(E400&gt;0,"U11",0)))))</f>
        <v>U19</v>
      </c>
      <c r="E400" s="17">
        <f>IFERROR(IF(Table11[[#This Row],[Year]]&gt;0,$E$1-Table11[[#This Row],[Year]],0),"")</f>
        <v>16</v>
      </c>
      <c r="F400" s="17">
        <v>2009</v>
      </c>
      <c r="G400" s="17">
        <v>7</v>
      </c>
      <c r="H400" s="17">
        <v>13</v>
      </c>
      <c r="I400" s="279"/>
    </row>
    <row r="401" spans="1:9">
      <c r="A401" s="188">
        <v>7398</v>
      </c>
      <c r="B401" s="280" t="s">
        <v>4381</v>
      </c>
      <c r="C401" s="188" t="s">
        <v>154</v>
      </c>
      <c r="D401" s="17" t="str">
        <f>IF(Table11[[#This Row],[Current Age]]&gt;19,"Women's",IF(E401&gt;15,"U19",IF(E401&gt;13,"U15",IF(E401&gt;11,"U13",IF(E401&gt;0,"U11",0)))))</f>
        <v>Women's</v>
      </c>
      <c r="E401" s="17">
        <f>IFERROR(IF(Table11[[#This Row],[Year]]&gt;0,$E$1-Table11[[#This Row],[Year]],0),"")</f>
        <v>20</v>
      </c>
      <c r="F401" s="17">
        <v>2005</v>
      </c>
      <c r="G401" s="17">
        <v>1</v>
      </c>
      <c r="H401" s="17">
        <v>27</v>
      </c>
      <c r="I401" s="279"/>
    </row>
    <row r="402" spans="1:9">
      <c r="A402" s="218">
        <v>7399</v>
      </c>
      <c r="B402" s="278" t="s">
        <v>4382</v>
      </c>
      <c r="C402" s="218" t="s">
        <v>154</v>
      </c>
      <c r="D402" s="17">
        <f>IF(Table11[[#This Row],[Current Age]]&gt;19,"Women's",IF(E402&gt;15,"U19",IF(E402&gt;13,"U15",IF(E402&gt;11,"U13",IF(E402&gt;0,"U11",0)))))</f>
        <v>0</v>
      </c>
      <c r="E402" s="17">
        <f>IFERROR(IF(Table11[[#This Row],[Year]]&gt;0,$E$1-Table11[[#This Row],[Year]],0),"")</f>
        <v>0</v>
      </c>
      <c r="H402" s="17"/>
      <c r="I402" s="279"/>
    </row>
    <row r="403" spans="1:9">
      <c r="A403" s="188">
        <v>7400</v>
      </c>
      <c r="B403" s="280" t="s">
        <v>4383</v>
      </c>
      <c r="C403" s="188" t="s">
        <v>101</v>
      </c>
      <c r="D403" s="17">
        <f>IF(Table11[[#This Row],[Current Age]]&gt;19,"Women's",IF(E403&gt;15,"U19",IF(E403&gt;13,"U15",IF(E403&gt;11,"U13",IF(E403&gt;0,"U11",0)))))</f>
        <v>0</v>
      </c>
      <c r="E403" s="17">
        <f>IFERROR(IF(Table11[[#This Row],[Year]]&gt;0,$E$1-Table11[[#This Row],[Year]],0),"")</f>
        <v>0</v>
      </c>
      <c r="H403" s="17"/>
      <c r="I403" s="279"/>
    </row>
    <row r="404" spans="1:9">
      <c r="A404" s="218">
        <v>7401</v>
      </c>
      <c r="B404" s="278" t="s">
        <v>4384</v>
      </c>
      <c r="C404" s="218" t="s">
        <v>160</v>
      </c>
      <c r="D404" s="17" t="str">
        <f>IF(Table11[[#This Row],[Current Age]]&gt;19,"Women's",IF(E404&gt;15,"U19",IF(E404&gt;13,"U15",IF(E404&gt;11,"U13",IF(E404&gt;0,"U11",0)))))</f>
        <v>Women's</v>
      </c>
      <c r="E404" s="17">
        <f>IFERROR(IF(Table11[[#This Row],[Year]]&gt;0,$E$1-Table11[[#This Row],[Year]],0),"")</f>
        <v>21</v>
      </c>
      <c r="F404" s="17">
        <v>2004</v>
      </c>
      <c r="G404" s="17">
        <v>8</v>
      </c>
      <c r="H404" s="17">
        <v>20</v>
      </c>
      <c r="I404" s="279"/>
    </row>
    <row r="405" spans="1:9">
      <c r="A405" s="188">
        <v>7402</v>
      </c>
      <c r="B405" s="280" t="s">
        <v>4385</v>
      </c>
      <c r="C405" s="188" t="s">
        <v>160</v>
      </c>
      <c r="D405" s="17">
        <f>IF(Table11[[#This Row],[Current Age]]&gt;19,"Women's",IF(E405&gt;15,"U19",IF(E405&gt;13,"U15",IF(E405&gt;11,"U13",IF(E405&gt;0,"U11",0)))))</f>
        <v>0</v>
      </c>
      <c r="E405" s="17">
        <f>IFERROR(IF(Table11[[#This Row],[Year]]&gt;0,$E$1-Table11[[#This Row],[Year]],0),"")</f>
        <v>0</v>
      </c>
      <c r="H405" s="17"/>
      <c r="I405" s="279"/>
    </row>
    <row r="406" spans="1:9">
      <c r="A406" s="218">
        <v>7403</v>
      </c>
      <c r="B406" s="278" t="s">
        <v>4386</v>
      </c>
      <c r="C406" s="218" t="s">
        <v>129</v>
      </c>
      <c r="D406" s="17">
        <f>IF(Table11[[#This Row],[Current Age]]&gt;19,"Women's",IF(E406&gt;15,"U19",IF(E406&gt;13,"U15",IF(E406&gt;11,"U13",IF(E406&gt;0,"U11",0)))))</f>
        <v>0</v>
      </c>
      <c r="E406" s="17">
        <f>IFERROR(IF(Table11[[#This Row],[Year]]&gt;0,$E$1-Table11[[#This Row],[Year]],0),"")</f>
        <v>0</v>
      </c>
      <c r="H406" s="17"/>
      <c r="I406" s="279"/>
    </row>
    <row r="407" spans="1:9">
      <c r="A407" s="188">
        <v>7404</v>
      </c>
      <c r="B407" s="280" t="s">
        <v>4387</v>
      </c>
      <c r="C407" s="188" t="s">
        <v>129</v>
      </c>
      <c r="D407" s="17">
        <f>IF(Table11[[#This Row],[Current Age]]&gt;19,"Women's",IF(E407&gt;15,"U19",IF(E407&gt;13,"U15",IF(E407&gt;11,"U13",IF(E407&gt;0,"U11",0)))))</f>
        <v>0</v>
      </c>
      <c r="E407" s="17">
        <f>IFERROR(IF(Table11[[#This Row],[Year]]&gt;0,$E$1-Table11[[#This Row],[Year]],0),"")</f>
        <v>0</v>
      </c>
      <c r="H407" s="17"/>
      <c r="I407" s="279"/>
    </row>
    <row r="408" spans="1:9">
      <c r="A408" s="218">
        <v>7405</v>
      </c>
      <c r="B408" s="278" t="s">
        <v>4388</v>
      </c>
      <c r="C408" s="218" t="s">
        <v>129</v>
      </c>
      <c r="D408" s="17">
        <f>IF(Table11[[#This Row],[Current Age]]&gt;19,"Women's",IF(E408&gt;15,"U19",IF(E408&gt;13,"U15",IF(E408&gt;11,"U13",IF(E408&gt;0,"U11",0)))))</f>
        <v>0</v>
      </c>
      <c r="E408" s="17">
        <f>IFERROR(IF(Table11[[#This Row],[Year]]&gt;0,$E$1-Table11[[#This Row],[Year]],0),"")</f>
        <v>0</v>
      </c>
      <c r="H408" s="17"/>
      <c r="I408" s="279"/>
    </row>
    <row r="409" spans="1:9">
      <c r="A409" s="188">
        <v>7406</v>
      </c>
      <c r="B409" s="280" t="s">
        <v>4389</v>
      </c>
      <c r="C409" s="188" t="s">
        <v>129</v>
      </c>
      <c r="D409" s="17">
        <f>IF(Table11[[#This Row],[Current Age]]&gt;19,"Women's",IF(E409&gt;15,"U19",IF(E409&gt;13,"U15",IF(E409&gt;11,"U13",IF(E409&gt;0,"U11",0)))))</f>
        <v>0</v>
      </c>
      <c r="E409" s="17">
        <f>IFERROR(IF(Table11[[#This Row],[Year]]&gt;0,$E$1-Table11[[#This Row],[Year]],0),"")</f>
        <v>0</v>
      </c>
      <c r="H409" s="17"/>
      <c r="I409" s="279"/>
    </row>
    <row r="410" spans="1:9">
      <c r="A410" s="218">
        <v>7407</v>
      </c>
      <c r="B410" s="278" t="s">
        <v>4390</v>
      </c>
      <c r="C410" s="218" t="s">
        <v>129</v>
      </c>
      <c r="D410" s="17">
        <f>IF(Table11[[#This Row],[Current Age]]&gt;19,"Women's",IF(E410&gt;15,"U19",IF(E410&gt;13,"U15",IF(E410&gt;11,"U13",IF(E410&gt;0,"U11",0)))))</f>
        <v>0</v>
      </c>
      <c r="E410" s="17">
        <f>IFERROR(IF(Table11[[#This Row],[Year]]&gt;0,$E$1-Table11[[#This Row],[Year]],0),"")</f>
        <v>0</v>
      </c>
      <c r="H410" s="17"/>
      <c r="I410" s="279"/>
    </row>
    <row r="411" spans="1:9">
      <c r="A411" s="188">
        <v>7408</v>
      </c>
      <c r="B411" s="280" t="s">
        <v>1119</v>
      </c>
      <c r="C411" s="188" t="s">
        <v>129</v>
      </c>
      <c r="D411" s="17">
        <f>IF(Table11[[#This Row],[Current Age]]&gt;19,"Women's",IF(E411&gt;15,"U19",IF(E411&gt;13,"U15",IF(E411&gt;11,"U13",IF(E411&gt;0,"U11",0)))))</f>
        <v>0</v>
      </c>
      <c r="E411" s="17">
        <f>IFERROR(IF(Table11[[#This Row],[Year]]&gt;0,$E$1-Table11[[#This Row],[Year]],0),"")</f>
        <v>0</v>
      </c>
      <c r="H411" s="17"/>
      <c r="I411" s="279"/>
    </row>
    <row r="412" spans="1:9">
      <c r="A412" s="218">
        <v>7409</v>
      </c>
      <c r="B412" s="278" t="s">
        <v>4391</v>
      </c>
      <c r="C412" s="218" t="s">
        <v>129</v>
      </c>
      <c r="D412" s="17">
        <f>IF(Table11[[#This Row],[Current Age]]&gt;19,"Women's",IF(E412&gt;15,"U19",IF(E412&gt;13,"U15",IF(E412&gt;11,"U13",IF(E412&gt;0,"U11",0)))))</f>
        <v>0</v>
      </c>
      <c r="E412" s="17">
        <f>IFERROR(IF(Table11[[#This Row],[Year]]&gt;0,$E$1-Table11[[#This Row],[Year]],0),"")</f>
        <v>0</v>
      </c>
      <c r="H412" s="17"/>
      <c r="I412" s="279"/>
    </row>
    <row r="413" spans="1:9">
      <c r="A413" s="188">
        <v>7410</v>
      </c>
      <c r="B413" s="280" t="s">
        <v>4392</v>
      </c>
      <c r="C413" s="188" t="s">
        <v>129</v>
      </c>
      <c r="D413" s="17">
        <f>IF(Table11[[#This Row],[Current Age]]&gt;19,"Women's",IF(E413&gt;15,"U19",IF(E413&gt;13,"U15",IF(E413&gt;11,"U13",IF(E413&gt;0,"U11",0)))))</f>
        <v>0</v>
      </c>
      <c r="E413" s="17">
        <f>IFERROR(IF(Table11[[#This Row],[Year]]&gt;0,$E$1-Table11[[#This Row],[Year]],0),"")</f>
        <v>0</v>
      </c>
      <c r="H413" s="17"/>
      <c r="I413" s="279"/>
    </row>
    <row r="414" spans="1:9">
      <c r="A414" s="218">
        <v>7411</v>
      </c>
      <c r="B414" s="278" t="s">
        <v>4393</v>
      </c>
      <c r="C414" s="218" t="s">
        <v>129</v>
      </c>
      <c r="D414" s="17">
        <f>IF(Table11[[#This Row],[Current Age]]&gt;19,"Women's",IF(E414&gt;15,"U19",IF(E414&gt;13,"U15",IF(E414&gt;11,"U13",IF(E414&gt;0,"U11",0)))))</f>
        <v>0</v>
      </c>
      <c r="E414" s="17">
        <f>IFERROR(IF(Table11[[#This Row],[Year]]&gt;0,$E$1-Table11[[#This Row],[Year]],0),"")</f>
        <v>0</v>
      </c>
      <c r="H414" s="17"/>
      <c r="I414" s="279"/>
    </row>
    <row r="415" spans="1:9">
      <c r="A415" s="188">
        <v>7412</v>
      </c>
      <c r="B415" s="280" t="s">
        <v>4394</v>
      </c>
      <c r="C415" s="188" t="s">
        <v>129</v>
      </c>
      <c r="D415" s="17">
        <f>IF(Table11[[#This Row],[Current Age]]&gt;19,"Women's",IF(E415&gt;15,"U19",IF(E415&gt;13,"U15",IF(E415&gt;11,"U13",IF(E415&gt;0,"U11",0)))))</f>
        <v>0</v>
      </c>
      <c r="E415" s="17">
        <f>IFERROR(IF(Table11[[#This Row],[Year]]&gt;0,$E$1-Table11[[#This Row],[Year]],0),"")</f>
        <v>0</v>
      </c>
      <c r="H415" s="17"/>
      <c r="I415" s="279"/>
    </row>
    <row r="416" spans="1:9">
      <c r="A416" s="218">
        <v>7413</v>
      </c>
      <c r="B416" s="278" t="s">
        <v>4395</v>
      </c>
      <c r="C416" s="218" t="s">
        <v>129</v>
      </c>
      <c r="D416" s="17">
        <f>IF(Table11[[#This Row],[Current Age]]&gt;19,"Women's",IF(E416&gt;15,"U19",IF(E416&gt;13,"U15",IF(E416&gt;11,"U13",IF(E416&gt;0,"U11",0)))))</f>
        <v>0</v>
      </c>
      <c r="E416" s="17">
        <f>IFERROR(IF(Table11[[#This Row],[Year]]&gt;0,$E$1-Table11[[#This Row],[Year]],0),"")</f>
        <v>0</v>
      </c>
      <c r="H416" s="17"/>
      <c r="I416" s="279"/>
    </row>
    <row r="417" spans="1:9">
      <c r="A417" s="188">
        <v>7414</v>
      </c>
      <c r="B417" s="280" t="s">
        <v>4396</v>
      </c>
      <c r="C417" s="188" t="s">
        <v>129</v>
      </c>
      <c r="D417" s="17">
        <f>IF(Table11[[#This Row],[Current Age]]&gt;19,"Women's",IF(E417&gt;15,"U19",IF(E417&gt;13,"U15",IF(E417&gt;11,"U13",IF(E417&gt;0,"U11",0)))))</f>
        <v>0</v>
      </c>
      <c r="E417" s="17">
        <f>IFERROR(IF(Table11[[#This Row],[Year]]&gt;0,$E$1-Table11[[#This Row],[Year]],0),"")</f>
        <v>0</v>
      </c>
      <c r="H417" s="17"/>
      <c r="I417" s="279"/>
    </row>
    <row r="418" spans="1:9">
      <c r="A418" s="218">
        <v>7415</v>
      </c>
      <c r="B418" s="278" t="s">
        <v>4397</v>
      </c>
      <c r="C418" s="218" t="s">
        <v>129</v>
      </c>
      <c r="D418" s="17">
        <f>IF(Table11[[#This Row],[Current Age]]&gt;19,"Women's",IF(E418&gt;15,"U19",IF(E418&gt;13,"U15",IF(E418&gt;11,"U13",IF(E418&gt;0,"U11",0)))))</f>
        <v>0</v>
      </c>
      <c r="E418" s="17">
        <f>IFERROR(IF(Table11[[#This Row],[Year]]&gt;0,$E$1-Table11[[#This Row],[Year]],0),"")</f>
        <v>0</v>
      </c>
      <c r="H418" s="17"/>
      <c r="I418" s="279"/>
    </row>
    <row r="419" spans="1:9">
      <c r="A419" s="188">
        <v>7416</v>
      </c>
      <c r="B419" s="280" t="s">
        <v>4398</v>
      </c>
      <c r="C419" s="188" t="s">
        <v>129</v>
      </c>
      <c r="D419" s="17">
        <f>IF(Table11[[#This Row],[Current Age]]&gt;19,"Women's",IF(E419&gt;15,"U19",IF(E419&gt;13,"U15",IF(E419&gt;11,"U13",IF(E419&gt;0,"U11",0)))))</f>
        <v>0</v>
      </c>
      <c r="E419" s="17">
        <f>IFERROR(IF(Table11[[#This Row],[Year]]&gt;0,$E$1-Table11[[#This Row],[Year]],0),"")</f>
        <v>0</v>
      </c>
      <c r="H419" s="17"/>
      <c r="I419" s="279"/>
    </row>
    <row r="420" spans="1:9">
      <c r="A420" s="218">
        <v>7417</v>
      </c>
      <c r="B420" s="278" t="s">
        <v>4399</v>
      </c>
      <c r="C420" s="218" t="s">
        <v>129</v>
      </c>
      <c r="D420" s="17">
        <f>IF(Table11[[#This Row],[Current Age]]&gt;19,"Women's",IF(E420&gt;15,"U19",IF(E420&gt;13,"U15",IF(E420&gt;11,"U13",IF(E420&gt;0,"U11",0)))))</f>
        <v>0</v>
      </c>
      <c r="E420" s="17">
        <f>IFERROR(IF(Table11[[#This Row],[Year]]&gt;0,$E$1-Table11[[#This Row],[Year]],0),"")</f>
        <v>0</v>
      </c>
      <c r="H420" s="17"/>
      <c r="I420" s="279"/>
    </row>
    <row r="421" spans="1:9">
      <c r="A421" s="188">
        <v>7418</v>
      </c>
      <c r="B421" s="280" t="s">
        <v>4400</v>
      </c>
      <c r="C421" s="188" t="s">
        <v>129</v>
      </c>
      <c r="D421" s="17">
        <f>IF(Table11[[#This Row],[Current Age]]&gt;19,"Women's",IF(E421&gt;15,"U19",IF(E421&gt;13,"U15",IF(E421&gt;11,"U13",IF(E421&gt;0,"U11",0)))))</f>
        <v>0</v>
      </c>
      <c r="E421" s="17">
        <f>IFERROR(IF(Table11[[#This Row],[Year]]&gt;0,$E$1-Table11[[#This Row],[Year]],0),"")</f>
        <v>0</v>
      </c>
      <c r="H421" s="17"/>
      <c r="I421" s="279"/>
    </row>
    <row r="422" spans="1:9">
      <c r="A422" s="218">
        <v>7419</v>
      </c>
      <c r="B422" s="278" t="s">
        <v>4401</v>
      </c>
      <c r="C422" s="218" t="s">
        <v>129</v>
      </c>
      <c r="D422" s="17">
        <f>IF(Table11[[#This Row],[Current Age]]&gt;19,"Women's",IF(E422&gt;15,"U19",IF(E422&gt;13,"U15",IF(E422&gt;11,"U13",IF(E422&gt;0,"U11",0)))))</f>
        <v>0</v>
      </c>
      <c r="E422" s="17">
        <f>IFERROR(IF(Table11[[#This Row],[Year]]&gt;0,$E$1-Table11[[#This Row],[Year]],0),"")</f>
        <v>0</v>
      </c>
      <c r="H422" s="17"/>
      <c r="I422" s="279"/>
    </row>
    <row r="423" spans="1:9">
      <c r="A423" s="188">
        <v>7420</v>
      </c>
      <c r="B423" s="280" t="s">
        <v>4402</v>
      </c>
      <c r="C423" s="188" t="s">
        <v>129</v>
      </c>
      <c r="D423" s="17">
        <f>IF(Table11[[#This Row],[Current Age]]&gt;19,"Women's",IF(E423&gt;15,"U19",IF(E423&gt;13,"U15",IF(E423&gt;11,"U13",IF(E423&gt;0,"U11",0)))))</f>
        <v>0</v>
      </c>
      <c r="E423" s="17">
        <f>IFERROR(IF(Table11[[#This Row],[Year]]&gt;0,$E$1-Table11[[#This Row],[Year]],0),"")</f>
        <v>0</v>
      </c>
      <c r="H423" s="17"/>
      <c r="I423" s="279"/>
    </row>
    <row r="424" spans="1:9">
      <c r="A424" s="218">
        <v>7421</v>
      </c>
      <c r="B424" s="278" t="s">
        <v>4403</v>
      </c>
      <c r="C424" s="218" t="s">
        <v>129</v>
      </c>
      <c r="D424" s="17">
        <f>IF(Table11[[#This Row],[Current Age]]&gt;19,"Women's",IF(E424&gt;15,"U19",IF(E424&gt;13,"U15",IF(E424&gt;11,"U13",IF(E424&gt;0,"U11",0)))))</f>
        <v>0</v>
      </c>
      <c r="E424" s="17">
        <f>IFERROR(IF(Table11[[#This Row],[Year]]&gt;0,$E$1-Table11[[#This Row],[Year]],0),"")</f>
        <v>0</v>
      </c>
      <c r="H424" s="17"/>
      <c r="I424" s="279"/>
    </row>
    <row r="425" spans="1:9">
      <c r="A425" s="188">
        <v>7422</v>
      </c>
      <c r="B425" s="280" t="s">
        <v>4404</v>
      </c>
      <c r="C425" s="188" t="s">
        <v>129</v>
      </c>
      <c r="D425" s="17">
        <f>IF(Table11[[#This Row],[Current Age]]&gt;19,"Women's",IF(E425&gt;15,"U19",IF(E425&gt;13,"U15",IF(E425&gt;11,"U13",IF(E425&gt;0,"U11",0)))))</f>
        <v>0</v>
      </c>
      <c r="E425" s="17">
        <f>IFERROR(IF(Table11[[#This Row],[Year]]&gt;0,$E$1-Table11[[#This Row],[Year]],0),"")</f>
        <v>0</v>
      </c>
      <c r="H425" s="17"/>
      <c r="I425" s="279"/>
    </row>
    <row r="426" spans="1:9">
      <c r="A426" s="218">
        <v>7423</v>
      </c>
      <c r="B426" s="278" t="s">
        <v>4405</v>
      </c>
      <c r="C426" s="218" t="s">
        <v>129</v>
      </c>
      <c r="D426" s="17">
        <f>IF(Table11[[#This Row],[Current Age]]&gt;19,"Women's",IF(E426&gt;15,"U19",IF(E426&gt;13,"U15",IF(E426&gt;11,"U13",IF(E426&gt;0,"U11",0)))))</f>
        <v>0</v>
      </c>
      <c r="E426" s="17">
        <f>IFERROR(IF(Table11[[#This Row],[Year]]&gt;0,$E$1-Table11[[#This Row],[Year]],0),"")</f>
        <v>0</v>
      </c>
      <c r="H426" s="17"/>
      <c r="I426" s="279"/>
    </row>
    <row r="427" spans="1:9">
      <c r="A427" s="188">
        <v>7424</v>
      </c>
      <c r="B427" s="280" t="s">
        <v>4406</v>
      </c>
      <c r="C427" s="188" t="s">
        <v>129</v>
      </c>
      <c r="D427" s="17">
        <f>IF(Table11[[#This Row],[Current Age]]&gt;19,"Women's",IF(E427&gt;15,"U19",IF(E427&gt;13,"U15",IF(E427&gt;11,"U13",IF(E427&gt;0,"U11",0)))))</f>
        <v>0</v>
      </c>
      <c r="E427" s="17">
        <f>IFERROR(IF(Table11[[#This Row],[Year]]&gt;0,$E$1-Table11[[#This Row],[Year]],0),"")</f>
        <v>0</v>
      </c>
      <c r="H427" s="17"/>
      <c r="I427" s="279"/>
    </row>
    <row r="428" spans="1:9">
      <c r="A428" s="218">
        <v>7425</v>
      </c>
      <c r="B428" s="278" t="s">
        <v>4407</v>
      </c>
      <c r="C428" s="218" t="s">
        <v>129</v>
      </c>
      <c r="D428" s="17">
        <f>IF(Table11[[#This Row],[Current Age]]&gt;19,"Women's",IF(E428&gt;15,"U19",IF(E428&gt;13,"U15",IF(E428&gt;11,"U13",IF(E428&gt;0,"U11",0)))))</f>
        <v>0</v>
      </c>
      <c r="E428" s="17">
        <f>IFERROR(IF(Table11[[#This Row],[Year]]&gt;0,$E$1-Table11[[#This Row],[Year]],0),"")</f>
        <v>0</v>
      </c>
      <c r="H428" s="17"/>
      <c r="I428" s="279"/>
    </row>
    <row r="429" spans="1:9">
      <c r="A429" s="188">
        <v>7426</v>
      </c>
      <c r="B429" s="280" t="s">
        <v>4408</v>
      </c>
      <c r="C429" s="188" t="s">
        <v>129</v>
      </c>
      <c r="D429" s="17">
        <f>IF(Table11[[#This Row],[Current Age]]&gt;19,"Women's",IF(E429&gt;15,"U19",IF(E429&gt;13,"U15",IF(E429&gt;11,"U13",IF(E429&gt;0,"U11",0)))))</f>
        <v>0</v>
      </c>
      <c r="E429" s="17">
        <f>IFERROR(IF(Table11[[#This Row],[Year]]&gt;0,$E$1-Table11[[#This Row],[Year]],0),"")</f>
        <v>0</v>
      </c>
      <c r="H429" s="17"/>
      <c r="I429" s="279"/>
    </row>
    <row r="430" spans="1:9">
      <c r="A430" s="218">
        <v>7427</v>
      </c>
      <c r="B430" s="278" t="s">
        <v>4409</v>
      </c>
      <c r="C430" s="218" t="s">
        <v>129</v>
      </c>
      <c r="D430" s="17">
        <f>IF(Table11[[#This Row],[Current Age]]&gt;19,"Women's",IF(E430&gt;15,"U19",IF(E430&gt;13,"U15",IF(E430&gt;11,"U13",IF(E430&gt;0,"U11",0)))))</f>
        <v>0</v>
      </c>
      <c r="E430" s="17">
        <f>IFERROR(IF(Table11[[#This Row],[Year]]&gt;0,$E$1-Table11[[#This Row],[Year]],0),"")</f>
        <v>0</v>
      </c>
      <c r="H430" s="17"/>
      <c r="I430" s="279"/>
    </row>
    <row r="431" spans="1:9">
      <c r="A431" s="188">
        <v>7428</v>
      </c>
      <c r="B431" s="280" t="s">
        <v>4410</v>
      </c>
      <c r="C431" s="188" t="s">
        <v>129</v>
      </c>
      <c r="D431" s="17">
        <f>IF(Table11[[#This Row],[Current Age]]&gt;19,"Women's",IF(E431&gt;15,"U19",IF(E431&gt;13,"U15",IF(E431&gt;11,"U13",IF(E431&gt;0,"U11",0)))))</f>
        <v>0</v>
      </c>
      <c r="E431" s="17">
        <f>IFERROR(IF(Table11[[#This Row],[Year]]&gt;0,$E$1-Table11[[#This Row],[Year]],0),"")</f>
        <v>0</v>
      </c>
      <c r="H431" s="17"/>
      <c r="I431" s="279"/>
    </row>
    <row r="432" spans="1:9">
      <c r="A432" s="218">
        <v>7429</v>
      </c>
      <c r="B432" s="278" t="s">
        <v>4411</v>
      </c>
      <c r="C432" s="218" t="s">
        <v>129</v>
      </c>
      <c r="D432" s="17">
        <f>IF(Table11[[#This Row],[Current Age]]&gt;19,"Women's",IF(E432&gt;15,"U19",IF(E432&gt;13,"U15",IF(E432&gt;11,"U13",IF(E432&gt;0,"U11",0)))))</f>
        <v>0</v>
      </c>
      <c r="E432" s="17">
        <f>IFERROR(IF(Table11[[#This Row],[Year]]&gt;0,$E$1-Table11[[#This Row],[Year]],0),"")</f>
        <v>0</v>
      </c>
      <c r="H432" s="17"/>
      <c r="I432" s="279"/>
    </row>
    <row r="433" spans="1:9">
      <c r="A433" s="188">
        <v>7430</v>
      </c>
      <c r="B433" s="280" t="s">
        <v>4412</v>
      </c>
      <c r="C433" s="188" t="s">
        <v>129</v>
      </c>
      <c r="D433" s="17">
        <f>IF(Table11[[#This Row],[Current Age]]&gt;19,"Women's",IF(E433&gt;15,"U19",IF(E433&gt;13,"U15",IF(E433&gt;11,"U13",IF(E433&gt;0,"U11",0)))))</f>
        <v>0</v>
      </c>
      <c r="E433" s="17">
        <f>IFERROR(IF(Table11[[#This Row],[Year]]&gt;0,$E$1-Table11[[#This Row],[Year]],0),"")</f>
        <v>0</v>
      </c>
      <c r="H433" s="17"/>
      <c r="I433" s="279"/>
    </row>
    <row r="434" spans="1:9">
      <c r="A434" s="218">
        <v>7431</v>
      </c>
      <c r="B434" s="278" t="s">
        <v>4413</v>
      </c>
      <c r="C434" s="218" t="s">
        <v>129</v>
      </c>
      <c r="D434" s="17">
        <f>IF(Table11[[#This Row],[Current Age]]&gt;19,"Women's",IF(E434&gt;15,"U19",IF(E434&gt;13,"U15",IF(E434&gt;11,"U13",IF(E434&gt;0,"U11",0)))))</f>
        <v>0</v>
      </c>
      <c r="E434" s="17">
        <f>IFERROR(IF(Table11[[#This Row],[Year]]&gt;0,$E$1-Table11[[#This Row],[Year]],0),"")</f>
        <v>0</v>
      </c>
      <c r="H434" s="17"/>
      <c r="I434" s="279"/>
    </row>
    <row r="435" spans="1:9">
      <c r="A435" s="188">
        <v>7432</v>
      </c>
      <c r="B435" s="280" t="s">
        <v>4414</v>
      </c>
      <c r="C435" s="188" t="s">
        <v>129</v>
      </c>
      <c r="D435" s="17">
        <f>IF(Table11[[#This Row],[Current Age]]&gt;19,"Women's",IF(E435&gt;15,"U19",IF(E435&gt;13,"U15",IF(E435&gt;11,"U13",IF(E435&gt;0,"U11",0)))))</f>
        <v>0</v>
      </c>
      <c r="E435" s="17">
        <f>IFERROR(IF(Table11[[#This Row],[Year]]&gt;0,$E$1-Table11[[#This Row],[Year]],0),"")</f>
        <v>0</v>
      </c>
      <c r="H435" s="17"/>
      <c r="I435" s="279"/>
    </row>
    <row r="436" spans="1:9">
      <c r="A436" s="218">
        <v>7433</v>
      </c>
      <c r="B436" s="278" t="s">
        <v>4415</v>
      </c>
      <c r="C436" s="218" t="s">
        <v>129</v>
      </c>
      <c r="D436" s="17">
        <f>IF(Table11[[#This Row],[Current Age]]&gt;19,"Women's",IF(E436&gt;15,"U19",IF(E436&gt;13,"U15",IF(E436&gt;11,"U13",IF(E436&gt;0,"U11",0)))))</f>
        <v>0</v>
      </c>
      <c r="E436" s="17">
        <f>IFERROR(IF(Table11[[#This Row],[Year]]&gt;0,$E$1-Table11[[#This Row],[Year]],0),"")</f>
        <v>0</v>
      </c>
      <c r="H436" s="17"/>
      <c r="I436" s="279"/>
    </row>
    <row r="437" spans="1:9">
      <c r="A437" s="188">
        <v>7434</v>
      </c>
      <c r="B437" s="280" t="s">
        <v>4416</v>
      </c>
      <c r="C437" s="188" t="s">
        <v>129</v>
      </c>
      <c r="D437" s="17">
        <f>IF(Table11[[#This Row],[Current Age]]&gt;19,"Women's",IF(E437&gt;15,"U19",IF(E437&gt;13,"U15",IF(E437&gt;11,"U13",IF(E437&gt;0,"U11",0)))))</f>
        <v>0</v>
      </c>
      <c r="E437" s="17">
        <f>IFERROR(IF(Table11[[#This Row],[Year]]&gt;0,$E$1-Table11[[#This Row],[Year]],0),"")</f>
        <v>0</v>
      </c>
      <c r="H437" s="17"/>
      <c r="I437" s="279"/>
    </row>
    <row r="438" spans="1:9">
      <c r="A438" s="218">
        <v>7435</v>
      </c>
      <c r="B438" s="278" t="s">
        <v>4417</v>
      </c>
      <c r="C438" s="218" t="s">
        <v>129</v>
      </c>
      <c r="D438" s="17">
        <f>IF(Table11[[#This Row],[Current Age]]&gt;19,"Women's",IF(E438&gt;15,"U19",IF(E438&gt;13,"U15",IF(E438&gt;11,"U13",IF(E438&gt;0,"U11",0)))))</f>
        <v>0</v>
      </c>
      <c r="E438" s="17">
        <f>IFERROR(IF(Table11[[#This Row],[Year]]&gt;0,$E$1-Table11[[#This Row],[Year]],0),"")</f>
        <v>0</v>
      </c>
      <c r="H438" s="17"/>
      <c r="I438" s="279"/>
    </row>
    <row r="439" spans="1:9">
      <c r="A439" s="188">
        <v>7436</v>
      </c>
      <c r="B439" s="280" t="s">
        <v>4418</v>
      </c>
      <c r="C439" s="188" t="s">
        <v>129</v>
      </c>
      <c r="D439" s="17">
        <f>IF(Table11[[#This Row],[Current Age]]&gt;19,"Women's",IF(E439&gt;15,"U19",IF(E439&gt;13,"U15",IF(E439&gt;11,"U13",IF(E439&gt;0,"U11",0)))))</f>
        <v>0</v>
      </c>
      <c r="E439" s="17">
        <f>IFERROR(IF(Table11[[#This Row],[Year]]&gt;0,$E$1-Table11[[#This Row],[Year]],0),"")</f>
        <v>0</v>
      </c>
      <c r="H439" s="17"/>
      <c r="I439" s="279"/>
    </row>
    <row r="440" spans="1:9">
      <c r="A440" s="218">
        <v>7437</v>
      </c>
      <c r="B440" s="278" t="s">
        <v>4419</v>
      </c>
      <c r="C440" s="218" t="s">
        <v>129</v>
      </c>
      <c r="D440" s="17">
        <f>IF(Table11[[#This Row],[Current Age]]&gt;19,"Women's",IF(E440&gt;15,"U19",IF(E440&gt;13,"U15",IF(E440&gt;11,"U13",IF(E440&gt;0,"U11",0)))))</f>
        <v>0</v>
      </c>
      <c r="E440" s="17">
        <f>IFERROR(IF(Table11[[#This Row],[Year]]&gt;0,$E$1-Table11[[#This Row],[Year]],0),"")</f>
        <v>0</v>
      </c>
      <c r="H440" s="17"/>
      <c r="I440" s="279"/>
    </row>
    <row r="441" spans="1:9">
      <c r="A441" s="188">
        <v>7438</v>
      </c>
      <c r="B441" s="280" t="s">
        <v>4420</v>
      </c>
      <c r="C441" s="188" t="s">
        <v>129</v>
      </c>
      <c r="D441" s="17">
        <f>IF(Table11[[#This Row],[Current Age]]&gt;19,"Women's",IF(E441&gt;15,"U19",IF(E441&gt;13,"U15",IF(E441&gt;11,"U13",IF(E441&gt;0,"U11",0)))))</f>
        <v>0</v>
      </c>
      <c r="E441" s="17">
        <f>IFERROR(IF(Table11[[#This Row],[Year]]&gt;0,$E$1-Table11[[#This Row],[Year]],0),"")</f>
        <v>0</v>
      </c>
      <c r="H441" s="17"/>
      <c r="I441" s="279"/>
    </row>
    <row r="442" spans="1:9">
      <c r="A442" s="218">
        <v>7439</v>
      </c>
      <c r="B442" s="278" t="s">
        <v>4421</v>
      </c>
      <c r="C442" s="218" t="s">
        <v>129</v>
      </c>
      <c r="D442" s="17">
        <f>IF(Table11[[#This Row],[Current Age]]&gt;19,"Women's",IF(E442&gt;15,"U19",IF(E442&gt;13,"U15",IF(E442&gt;11,"U13",IF(E442&gt;0,"U11",0)))))</f>
        <v>0</v>
      </c>
      <c r="E442" s="17">
        <f>IFERROR(IF(Table11[[#This Row],[Year]]&gt;0,$E$1-Table11[[#This Row],[Year]],0),"")</f>
        <v>0</v>
      </c>
      <c r="H442" s="17"/>
      <c r="I442" s="279"/>
    </row>
    <row r="443" spans="1:9">
      <c r="A443" s="188">
        <v>7440</v>
      </c>
      <c r="B443" s="280" t="s">
        <v>4422</v>
      </c>
      <c r="C443" s="188" t="s">
        <v>129</v>
      </c>
      <c r="D443" s="17">
        <f>IF(Table11[[#This Row],[Current Age]]&gt;19,"Women's",IF(E443&gt;15,"U19",IF(E443&gt;13,"U15",IF(E443&gt;11,"U13",IF(E443&gt;0,"U11",0)))))</f>
        <v>0</v>
      </c>
      <c r="E443" s="17">
        <f>IFERROR(IF(Table11[[#This Row],[Year]]&gt;0,$E$1-Table11[[#This Row],[Year]],0),"")</f>
        <v>0</v>
      </c>
      <c r="H443" s="17"/>
      <c r="I443" s="279"/>
    </row>
    <row r="444" spans="1:9">
      <c r="A444" s="218">
        <v>7441</v>
      </c>
      <c r="B444" s="278" t="s">
        <v>4423</v>
      </c>
      <c r="C444" s="218" t="s">
        <v>129</v>
      </c>
      <c r="D444" s="17">
        <f>IF(Table11[[#This Row],[Current Age]]&gt;19,"Women's",IF(E444&gt;15,"U19",IF(E444&gt;13,"U15",IF(E444&gt;11,"U13",IF(E444&gt;0,"U11",0)))))</f>
        <v>0</v>
      </c>
      <c r="E444" s="17">
        <f>IFERROR(IF(Table11[[#This Row],[Year]]&gt;0,$E$1-Table11[[#This Row],[Year]],0),"")</f>
        <v>0</v>
      </c>
      <c r="H444" s="17"/>
      <c r="I444" s="279"/>
    </row>
    <row r="445" spans="1:9">
      <c r="A445" s="188">
        <v>7442</v>
      </c>
      <c r="B445" s="280" t="s">
        <v>4424</v>
      </c>
      <c r="C445" s="188" t="s">
        <v>129</v>
      </c>
      <c r="D445" s="17">
        <f>IF(Table11[[#This Row],[Current Age]]&gt;19,"Women's",IF(E445&gt;15,"U19",IF(E445&gt;13,"U15",IF(E445&gt;11,"U13",IF(E445&gt;0,"U11",0)))))</f>
        <v>0</v>
      </c>
      <c r="E445" s="17">
        <f>IFERROR(IF(Table11[[#This Row],[Year]]&gt;0,$E$1-Table11[[#This Row],[Year]],0),"")</f>
        <v>0</v>
      </c>
      <c r="H445" s="17"/>
      <c r="I445" s="279"/>
    </row>
    <row r="446" spans="1:9">
      <c r="A446" s="218">
        <v>7443</v>
      </c>
      <c r="B446" s="278" t="s">
        <v>4425</v>
      </c>
      <c r="C446" s="218" t="s">
        <v>129</v>
      </c>
      <c r="D446" s="17">
        <f>IF(Table11[[#This Row],[Current Age]]&gt;19,"Women's",IF(E446&gt;15,"U19",IF(E446&gt;13,"U15",IF(E446&gt;11,"U13",IF(E446&gt;0,"U11",0)))))</f>
        <v>0</v>
      </c>
      <c r="E446" s="17">
        <f>IFERROR(IF(Table11[[#This Row],[Year]]&gt;0,$E$1-Table11[[#This Row],[Year]],0),"")</f>
        <v>0</v>
      </c>
      <c r="H446" s="17"/>
      <c r="I446" s="279"/>
    </row>
    <row r="447" spans="1:9">
      <c r="A447" s="188">
        <v>7444</v>
      </c>
      <c r="B447" s="280" t="s">
        <v>4426</v>
      </c>
      <c r="C447" s="188" t="s">
        <v>129</v>
      </c>
      <c r="D447" s="17">
        <f>IF(Table11[[#This Row],[Current Age]]&gt;19,"Women's",IF(E447&gt;15,"U19",IF(E447&gt;13,"U15",IF(E447&gt;11,"U13",IF(E447&gt;0,"U11",0)))))</f>
        <v>0</v>
      </c>
      <c r="E447" s="17">
        <f>IFERROR(IF(Table11[[#This Row],[Year]]&gt;0,$E$1-Table11[[#This Row],[Year]],0),"")</f>
        <v>0</v>
      </c>
      <c r="H447" s="17"/>
      <c r="I447" s="279"/>
    </row>
    <row r="448" spans="1:9">
      <c r="A448" s="218">
        <v>7445</v>
      </c>
      <c r="B448" s="278" t="s">
        <v>4427</v>
      </c>
      <c r="C448" s="218" t="s">
        <v>129</v>
      </c>
      <c r="D448" s="17">
        <f>IF(Table11[[#This Row],[Current Age]]&gt;19,"Women's",IF(E448&gt;15,"U19",IF(E448&gt;13,"U15",IF(E448&gt;11,"U13",IF(E448&gt;0,"U11",0)))))</f>
        <v>0</v>
      </c>
      <c r="E448" s="17">
        <f>IFERROR(IF(Table11[[#This Row],[Year]]&gt;0,$E$1-Table11[[#This Row],[Year]],0),"")</f>
        <v>0</v>
      </c>
      <c r="H448" s="17"/>
      <c r="I448" s="279"/>
    </row>
    <row r="449" spans="1:9">
      <c r="A449" s="188">
        <v>7446</v>
      </c>
      <c r="B449" s="280" t="s">
        <v>4428</v>
      </c>
      <c r="C449" s="188" t="s">
        <v>129</v>
      </c>
      <c r="D449" s="17">
        <f>IF(Table11[[#This Row],[Current Age]]&gt;19,"Women's",IF(E449&gt;15,"U19",IF(E449&gt;13,"U15",IF(E449&gt;11,"U13",IF(E449&gt;0,"U11",0)))))</f>
        <v>0</v>
      </c>
      <c r="E449" s="17">
        <f>IFERROR(IF(Table11[[#This Row],[Year]]&gt;0,$E$1-Table11[[#This Row],[Year]],0),"")</f>
        <v>0</v>
      </c>
      <c r="H449" s="17"/>
      <c r="I449" s="279"/>
    </row>
    <row r="450" spans="1:9">
      <c r="A450" s="218">
        <v>7447</v>
      </c>
      <c r="B450" s="278" t="s">
        <v>4429</v>
      </c>
      <c r="C450" s="218" t="s">
        <v>129</v>
      </c>
      <c r="D450" s="17">
        <f>IF(Table11[[#This Row],[Current Age]]&gt;19,"Women's",IF(E450&gt;15,"U19",IF(E450&gt;13,"U15",IF(E450&gt;11,"U13",IF(E450&gt;0,"U11",0)))))</f>
        <v>0</v>
      </c>
      <c r="E450" s="17">
        <f>IFERROR(IF(Table11[[#This Row],[Year]]&gt;0,$E$1-Table11[[#This Row],[Year]],0),"")</f>
        <v>0</v>
      </c>
      <c r="H450" s="17"/>
      <c r="I450" s="279"/>
    </row>
    <row r="451" spans="1:9">
      <c r="A451" s="188">
        <v>7448</v>
      </c>
      <c r="B451" s="280" t="s">
        <v>4430</v>
      </c>
      <c r="C451" s="188" t="s">
        <v>129</v>
      </c>
      <c r="D451" s="17">
        <f>IF(Table11[[#This Row],[Current Age]]&gt;19,"Women's",IF(E451&gt;15,"U19",IF(E451&gt;13,"U15",IF(E451&gt;11,"U13",IF(E451&gt;0,"U11",0)))))</f>
        <v>0</v>
      </c>
      <c r="E451" s="17">
        <f>IFERROR(IF(Table11[[#This Row],[Year]]&gt;0,$E$1-Table11[[#This Row],[Year]],0),"")</f>
        <v>0</v>
      </c>
      <c r="H451" s="17"/>
      <c r="I451" s="279"/>
    </row>
    <row r="452" spans="1:9">
      <c r="A452" s="218">
        <v>7449</v>
      </c>
      <c r="B452" s="278" t="s">
        <v>4431</v>
      </c>
      <c r="C452" s="218" t="s">
        <v>129</v>
      </c>
      <c r="D452" s="17">
        <f>IF(Table11[[#This Row],[Current Age]]&gt;19,"Women's",IF(E452&gt;15,"U19",IF(E452&gt;13,"U15",IF(E452&gt;11,"U13",IF(E452&gt;0,"U11",0)))))</f>
        <v>0</v>
      </c>
      <c r="E452" s="17">
        <f>IFERROR(IF(Table11[[#This Row],[Year]]&gt;0,$E$1-Table11[[#This Row],[Year]],0),"")</f>
        <v>0</v>
      </c>
      <c r="H452" s="17"/>
      <c r="I452" s="279"/>
    </row>
    <row r="453" spans="1:9">
      <c r="A453" s="188">
        <v>7450</v>
      </c>
      <c r="B453" s="280" t="s">
        <v>4432</v>
      </c>
      <c r="C453" s="188" t="s">
        <v>129</v>
      </c>
      <c r="D453" s="17">
        <f>IF(Table11[[#This Row],[Current Age]]&gt;19,"Women's",IF(E453&gt;15,"U19",IF(E453&gt;13,"U15",IF(E453&gt;11,"U13",IF(E453&gt;0,"U11",0)))))</f>
        <v>0</v>
      </c>
      <c r="E453" s="17">
        <f>IFERROR(IF(Table11[[#This Row],[Year]]&gt;0,$E$1-Table11[[#This Row],[Year]],0),"")</f>
        <v>0</v>
      </c>
      <c r="H453" s="17"/>
      <c r="I453" s="279"/>
    </row>
    <row r="454" spans="1:9">
      <c r="A454" s="218">
        <v>7451</v>
      </c>
      <c r="B454" s="278" t="s">
        <v>4433</v>
      </c>
      <c r="C454" s="218" t="s">
        <v>17</v>
      </c>
      <c r="D454" s="17">
        <f>IF(Table11[[#This Row],[Current Age]]&gt;19,"Women's",IF(E454&gt;15,"U19",IF(E454&gt;13,"U15",IF(E454&gt;11,"U13",IF(E454&gt;0,"U11",0)))))</f>
        <v>0</v>
      </c>
      <c r="E454" s="17">
        <f>IFERROR(IF(Table11[[#This Row],[Year]]&gt;0,$E$1-Table11[[#This Row],[Year]],0),"")</f>
        <v>0</v>
      </c>
      <c r="H454" s="17"/>
      <c r="I454" s="279"/>
    </row>
    <row r="455" spans="1:9">
      <c r="A455" s="188">
        <v>7452</v>
      </c>
      <c r="B455" s="280" t="s">
        <v>4434</v>
      </c>
      <c r="C455" s="188" t="s">
        <v>132</v>
      </c>
      <c r="D455" s="17">
        <f>IF(Table11[[#This Row],[Current Age]]&gt;19,"Women's",IF(E455&gt;15,"U19",IF(E455&gt;13,"U15",IF(E455&gt;11,"U13",IF(E455&gt;0,"U11",0)))))</f>
        <v>0</v>
      </c>
      <c r="E455" s="17">
        <f>IFERROR(IF(Table11[[#This Row],[Year]]&gt;0,$E$1-Table11[[#This Row],[Year]],0),"")</f>
        <v>0</v>
      </c>
      <c r="H455" s="17"/>
      <c r="I455" s="279"/>
    </row>
    <row r="456" spans="1:9">
      <c r="A456" s="218">
        <v>7453</v>
      </c>
      <c r="B456" s="278" t="s">
        <v>4435</v>
      </c>
      <c r="C456" s="218" t="s">
        <v>112</v>
      </c>
      <c r="D456" s="17">
        <f>IF(Table11[[#This Row],[Current Age]]&gt;19,"Women's",IF(E456&gt;15,"U19",IF(E456&gt;13,"U15",IF(E456&gt;11,"U13",IF(E456&gt;0,"U11",0)))))</f>
        <v>0</v>
      </c>
      <c r="E456" s="17">
        <f>IFERROR(IF(Table11[[#This Row],[Year]]&gt;0,$E$1-Table11[[#This Row],[Year]],0),"")</f>
        <v>0</v>
      </c>
      <c r="H456" s="17"/>
      <c r="I456" s="279"/>
    </row>
    <row r="457" spans="1:9">
      <c r="A457" s="188">
        <v>7454</v>
      </c>
      <c r="B457" s="280" t="s">
        <v>4436</v>
      </c>
      <c r="C457" s="188" t="s">
        <v>17</v>
      </c>
      <c r="D457" s="17">
        <f>IF(Table11[[#This Row],[Current Age]]&gt;19,"Women's",IF(E457&gt;15,"U19",IF(E457&gt;13,"U15",IF(E457&gt;11,"U13",IF(E457&gt;0,"U11",0)))))</f>
        <v>0</v>
      </c>
      <c r="E457" s="17">
        <f>IFERROR(IF(Table11[[#This Row],[Year]]&gt;0,$E$1-Table11[[#This Row],[Year]],0),"")</f>
        <v>0</v>
      </c>
      <c r="H457" s="17"/>
      <c r="I457" s="279"/>
    </row>
    <row r="458" spans="1:9">
      <c r="A458" s="218">
        <v>7455</v>
      </c>
      <c r="B458" s="278" t="s">
        <v>4437</v>
      </c>
      <c r="C458" s="218" t="s">
        <v>132</v>
      </c>
      <c r="D458" s="17" t="str">
        <f>IF(Table11[[#This Row],[Current Age]]&gt;19,"Women's",IF(E458&gt;15,"U19",IF(E458&gt;13,"U15",IF(E458&gt;11,"U13",IF(E458&gt;0,"U11",0)))))</f>
        <v>Women's</v>
      </c>
      <c r="E458" s="17">
        <f>IFERROR(IF(Table11[[#This Row],[Year]]&gt;0,$E$1-Table11[[#This Row],[Year]],0),"")</f>
        <v>25</v>
      </c>
      <c r="F458" s="17">
        <v>2000</v>
      </c>
      <c r="G458" s="17">
        <v>10</v>
      </c>
      <c r="H458" s="17">
        <v>11</v>
      </c>
      <c r="I458" s="279"/>
    </row>
    <row r="459" spans="1:9">
      <c r="A459" s="188">
        <v>7456</v>
      </c>
      <c r="B459" s="280" t="s">
        <v>4438</v>
      </c>
      <c r="C459" s="188" t="s">
        <v>17</v>
      </c>
      <c r="D459" s="17">
        <f>IF(Table11[[#This Row],[Current Age]]&gt;19,"Women's",IF(E459&gt;15,"U19",IF(E459&gt;13,"U15",IF(E459&gt;11,"U13",IF(E459&gt;0,"U11",0)))))</f>
        <v>0</v>
      </c>
      <c r="E459" s="17">
        <f>IFERROR(IF(Table11[[#This Row],[Year]]&gt;0,$E$1-Table11[[#This Row],[Year]],0),"")</f>
        <v>0</v>
      </c>
      <c r="H459" s="17"/>
      <c r="I459" s="279"/>
    </row>
    <row r="460" spans="1:9">
      <c r="A460" s="218">
        <v>7457</v>
      </c>
      <c r="B460" s="278" t="s">
        <v>4439</v>
      </c>
      <c r="C460" s="218" t="s">
        <v>17</v>
      </c>
      <c r="D460" s="17" t="str">
        <f>IF(Table11[[#This Row],[Current Age]]&gt;19,"Women's",IF(E460&gt;15,"U19",IF(E460&gt;13,"U15",IF(E460&gt;11,"U13",IF(E460&gt;0,"U11",0)))))</f>
        <v>U19</v>
      </c>
      <c r="E460" s="17">
        <f>IFERROR(IF(Table11[[#This Row],[Year]]&gt;0,$E$1-Table11[[#This Row],[Year]],0),"")</f>
        <v>19</v>
      </c>
      <c r="F460" s="17">
        <v>2006</v>
      </c>
      <c r="G460" s="17">
        <v>2</v>
      </c>
      <c r="H460" s="17">
        <v>4</v>
      </c>
      <c r="I460" s="279"/>
    </row>
    <row r="461" spans="1:9">
      <c r="A461" s="188">
        <v>7458</v>
      </c>
      <c r="B461" s="280" t="s">
        <v>4440</v>
      </c>
      <c r="C461" s="188" t="s">
        <v>17</v>
      </c>
      <c r="D461" s="17">
        <f>IF(Table11[[#This Row],[Current Age]]&gt;19,"Women's",IF(E461&gt;15,"U19",IF(E461&gt;13,"U15",IF(E461&gt;11,"U13",IF(E461&gt;0,"U11",0)))))</f>
        <v>0</v>
      </c>
      <c r="E461" s="17">
        <f>IFERROR(IF(Table11[[#This Row],[Year]]&gt;0,$E$1-Table11[[#This Row],[Year]],0),"")</f>
        <v>0</v>
      </c>
      <c r="H461" s="17"/>
      <c r="I461" s="279"/>
    </row>
    <row r="462" spans="1:9">
      <c r="A462" s="218">
        <v>7459</v>
      </c>
      <c r="B462" s="278" t="s">
        <v>4441</v>
      </c>
      <c r="C462" s="218" t="s">
        <v>17</v>
      </c>
      <c r="D462" s="17">
        <f>IF(Table11[[#This Row],[Current Age]]&gt;19,"Women's",IF(E462&gt;15,"U19",IF(E462&gt;13,"U15",IF(E462&gt;11,"U13",IF(E462&gt;0,"U11",0)))))</f>
        <v>0</v>
      </c>
      <c r="E462" s="17">
        <f>IFERROR(IF(Table11[[#This Row],[Year]]&gt;0,$E$1-Table11[[#This Row],[Year]],0),"")</f>
        <v>0</v>
      </c>
      <c r="H462" s="17"/>
      <c r="I462" s="279"/>
    </row>
    <row r="463" spans="1:9">
      <c r="A463" s="188">
        <v>7460</v>
      </c>
      <c r="B463" s="280" t="s">
        <v>4442</v>
      </c>
      <c r="C463" s="188" t="s">
        <v>17</v>
      </c>
      <c r="D463" s="17" t="str">
        <f>IF(Table11[[#This Row],[Current Age]]&gt;19,"Women's",IF(E463&gt;15,"U19",IF(E463&gt;13,"U15",IF(E463&gt;11,"U13",IF(E463&gt;0,"U11",0)))))</f>
        <v>Women's</v>
      </c>
      <c r="E463" s="17">
        <f>IFERROR(IF(Table11[[#This Row],[Year]]&gt;0,$E$1-Table11[[#This Row],[Year]],0),"")</f>
        <v>22</v>
      </c>
      <c r="F463" s="17">
        <v>2003</v>
      </c>
      <c r="G463" s="17">
        <v>11</v>
      </c>
      <c r="H463" s="17">
        <v>2</v>
      </c>
      <c r="I463" s="279"/>
    </row>
    <row r="464" spans="1:9">
      <c r="A464" s="218">
        <v>7461</v>
      </c>
      <c r="B464" s="278" t="s">
        <v>4443</v>
      </c>
      <c r="C464" s="218" t="s">
        <v>17</v>
      </c>
      <c r="D464" s="17" t="str">
        <f>IF(Table11[[#This Row],[Current Age]]&gt;19,"Women's",IF(E464&gt;15,"U19",IF(E464&gt;13,"U15",IF(E464&gt;11,"U13",IF(E464&gt;0,"U11",0)))))</f>
        <v>Women's</v>
      </c>
      <c r="E464" s="17">
        <f>IFERROR(IF(Table11[[#This Row],[Year]]&gt;0,$E$1-Table11[[#This Row],[Year]],0),"")</f>
        <v>20</v>
      </c>
      <c r="F464" s="17">
        <v>2005</v>
      </c>
      <c r="G464" s="17">
        <v>5</v>
      </c>
      <c r="H464" s="17">
        <v>20</v>
      </c>
      <c r="I464" s="279"/>
    </row>
    <row r="465" spans="1:9">
      <c r="A465" s="188">
        <v>7462</v>
      </c>
      <c r="B465" s="280" t="s">
        <v>4444</v>
      </c>
      <c r="C465" s="188" t="s">
        <v>17</v>
      </c>
      <c r="D465" s="17">
        <f>IF(Table11[[#This Row],[Current Age]]&gt;19,"Women's",IF(E465&gt;15,"U19",IF(E465&gt;13,"U15",IF(E465&gt;11,"U13",IF(E465&gt;0,"U11",0)))))</f>
        <v>0</v>
      </c>
      <c r="E465" s="17">
        <f>IFERROR(IF(Table11[[#This Row],[Year]]&gt;0,$E$1-Table11[[#This Row],[Year]],0),"")</f>
        <v>0</v>
      </c>
      <c r="H465" s="17"/>
      <c r="I465" s="279"/>
    </row>
    <row r="466" spans="1:9">
      <c r="A466" s="218">
        <v>7463</v>
      </c>
      <c r="B466" s="278" t="s">
        <v>4445</v>
      </c>
      <c r="C466" s="218" t="s">
        <v>17</v>
      </c>
      <c r="D466" s="17">
        <f>IF(Table11[[#This Row],[Current Age]]&gt;19,"Women's",IF(E466&gt;15,"U19",IF(E466&gt;13,"U15",IF(E466&gt;11,"U13",IF(E466&gt;0,"U11",0)))))</f>
        <v>0</v>
      </c>
      <c r="E466" s="17">
        <f>IFERROR(IF(Table11[[#This Row],[Year]]&gt;0,$E$1-Table11[[#This Row],[Year]],0),"")</f>
        <v>0</v>
      </c>
      <c r="H466" s="17"/>
      <c r="I466" s="279"/>
    </row>
    <row r="467" spans="1:9">
      <c r="A467" s="188">
        <v>7464</v>
      </c>
      <c r="B467" s="280" t="s">
        <v>4446</v>
      </c>
      <c r="C467" s="188" t="s">
        <v>132</v>
      </c>
      <c r="D467" s="17">
        <f>IF(Table11[[#This Row],[Current Age]]&gt;19,"Women's",IF(E467&gt;15,"U19",IF(E467&gt;13,"U15",IF(E467&gt;11,"U13",IF(E467&gt;0,"U11",0)))))</f>
        <v>0</v>
      </c>
      <c r="E467" s="17">
        <f>IFERROR(IF(Table11[[#This Row],[Year]]&gt;0,$E$1-Table11[[#This Row],[Year]],0),"")</f>
        <v>0</v>
      </c>
      <c r="H467" s="17"/>
      <c r="I467" s="279"/>
    </row>
    <row r="468" spans="1:9">
      <c r="A468" s="218">
        <v>7465</v>
      </c>
      <c r="B468" s="278" t="s">
        <v>4447</v>
      </c>
      <c r="C468" s="218" t="s">
        <v>132</v>
      </c>
      <c r="D468" s="17">
        <f>IF(Table11[[#This Row],[Current Age]]&gt;19,"Women's",IF(E468&gt;15,"U19",IF(E468&gt;13,"U15",IF(E468&gt;11,"U13",IF(E468&gt;0,"U11",0)))))</f>
        <v>0</v>
      </c>
      <c r="E468" s="17">
        <f>IFERROR(IF(Table11[[#This Row],[Year]]&gt;0,$E$1-Table11[[#This Row],[Year]],0),"")</f>
        <v>0</v>
      </c>
      <c r="H468" s="17"/>
      <c r="I468" s="279"/>
    </row>
    <row r="469" spans="1:9">
      <c r="A469" s="188">
        <v>7466</v>
      </c>
      <c r="B469" s="280" t="s">
        <v>4448</v>
      </c>
      <c r="C469" s="188" t="s">
        <v>101</v>
      </c>
      <c r="D469" s="17" t="str">
        <f>IF(Table11[[#This Row],[Current Age]]&gt;19,"Women's",IF(E469&gt;15,"U19",IF(E469&gt;13,"U15",IF(E469&gt;11,"U13",IF(E469&gt;0,"U11",0)))))</f>
        <v>Women's</v>
      </c>
      <c r="E469" s="17">
        <f>IFERROR(IF(Table11[[#This Row],[Year]]&gt;0,$E$1-Table11[[#This Row],[Year]],0),"")</f>
        <v>27</v>
      </c>
      <c r="F469" s="17">
        <v>1998</v>
      </c>
      <c r="G469" s="17">
        <v>11</v>
      </c>
      <c r="H469" s="17">
        <v>17</v>
      </c>
      <c r="I469" s="279"/>
    </row>
    <row r="470" spans="1:9">
      <c r="A470" s="218">
        <v>7467</v>
      </c>
      <c r="B470" s="278" t="s">
        <v>4449</v>
      </c>
      <c r="C470" s="218" t="s">
        <v>132</v>
      </c>
      <c r="D470" s="17">
        <f>IF(Table11[[#This Row],[Current Age]]&gt;19,"Women's",IF(E470&gt;15,"U19",IF(E470&gt;13,"U15",IF(E470&gt;11,"U13",IF(E470&gt;0,"U11",0)))))</f>
        <v>0</v>
      </c>
      <c r="E470" s="17">
        <f>IFERROR(IF(Table11[[#This Row],[Year]]&gt;0,$E$1-Table11[[#This Row],[Year]],0),"")</f>
        <v>0</v>
      </c>
      <c r="H470" s="17"/>
      <c r="I470" s="279"/>
    </row>
    <row r="471" spans="1:9">
      <c r="A471" s="188">
        <v>7468</v>
      </c>
      <c r="B471" s="280" t="s">
        <v>4450</v>
      </c>
      <c r="C471" s="188" t="s">
        <v>101</v>
      </c>
      <c r="D471" s="17">
        <f>IF(Table11[[#This Row],[Current Age]]&gt;19,"Women's",IF(E471&gt;15,"U19",IF(E471&gt;13,"U15",IF(E471&gt;11,"U13",IF(E471&gt;0,"U11",0)))))</f>
        <v>0</v>
      </c>
      <c r="E471" s="17">
        <f>IFERROR(IF(Table11[[#This Row],[Year]]&gt;0,$E$1-Table11[[#This Row],[Year]],0),"")</f>
        <v>0</v>
      </c>
      <c r="H471" s="17"/>
      <c r="I471" s="279"/>
    </row>
    <row r="472" spans="1:9">
      <c r="A472" s="218">
        <v>7469</v>
      </c>
      <c r="B472" s="278" t="s">
        <v>4451</v>
      </c>
      <c r="C472" s="218" t="s">
        <v>17</v>
      </c>
      <c r="D472" s="17">
        <f>IF(Table11[[#This Row],[Current Age]]&gt;19,"Women's",IF(E472&gt;15,"U19",IF(E472&gt;13,"U15",IF(E472&gt;11,"U13",IF(E472&gt;0,"U11",0)))))</f>
        <v>0</v>
      </c>
      <c r="E472" s="17">
        <f>IFERROR(IF(Table11[[#This Row],[Year]]&gt;0,$E$1-Table11[[#This Row],[Year]],0),"")</f>
        <v>0</v>
      </c>
      <c r="H472" s="17"/>
      <c r="I472" s="279"/>
    </row>
    <row r="473" spans="1:9">
      <c r="A473" s="188">
        <v>7470</v>
      </c>
      <c r="B473" s="280" t="s">
        <v>4452</v>
      </c>
      <c r="C473" s="188" t="s">
        <v>17</v>
      </c>
      <c r="D473" s="17" t="str">
        <f>IF(Table11[[#This Row],[Current Age]]&gt;19,"Women's",IF(E473&gt;15,"U19",IF(E473&gt;13,"U15",IF(E473&gt;11,"U13",IF(E473&gt;0,"U11",0)))))</f>
        <v>U19</v>
      </c>
      <c r="E473" s="17">
        <f>IFERROR(IF(Table11[[#This Row],[Year]]&gt;0,$E$1-Table11[[#This Row],[Year]],0),"")</f>
        <v>18</v>
      </c>
      <c r="F473" s="17">
        <v>2007</v>
      </c>
      <c r="G473" s="17">
        <v>7</v>
      </c>
      <c r="H473" s="17">
        <v>5</v>
      </c>
      <c r="I473" s="279"/>
    </row>
    <row r="474" spans="1:9">
      <c r="A474" s="218">
        <v>7471</v>
      </c>
      <c r="B474" s="278" t="s">
        <v>4453</v>
      </c>
      <c r="C474" s="218" t="s">
        <v>17</v>
      </c>
      <c r="D474" s="17">
        <f>IF(Table11[[#This Row],[Current Age]]&gt;19,"Women's",IF(E474&gt;15,"U19",IF(E474&gt;13,"U15",IF(E474&gt;11,"U13",IF(E474&gt;0,"U11",0)))))</f>
        <v>0</v>
      </c>
      <c r="E474" s="17">
        <f>IFERROR(IF(Table11[[#This Row],[Year]]&gt;0,$E$1-Table11[[#This Row],[Year]],0),"")</f>
        <v>0</v>
      </c>
      <c r="H474" s="17"/>
      <c r="I474" s="279"/>
    </row>
    <row r="475" spans="1:9">
      <c r="A475" s="188">
        <v>7472</v>
      </c>
      <c r="B475" s="280" t="s">
        <v>4454</v>
      </c>
      <c r="C475" s="188" t="s">
        <v>17</v>
      </c>
      <c r="D475" s="17">
        <f>IF(Table11[[#This Row],[Current Age]]&gt;19,"Women's",IF(E475&gt;15,"U19",IF(E475&gt;13,"U15",IF(E475&gt;11,"U13",IF(E475&gt;0,"U11",0)))))</f>
        <v>0</v>
      </c>
      <c r="E475" s="17">
        <f>IFERROR(IF(Table11[[#This Row],[Year]]&gt;0,$E$1-Table11[[#This Row],[Year]],0),"")</f>
        <v>0</v>
      </c>
      <c r="H475" s="17"/>
      <c r="I475" s="279"/>
    </row>
    <row r="476" spans="1:9">
      <c r="A476" s="218">
        <v>7473</v>
      </c>
      <c r="B476" s="278" t="s">
        <v>4455</v>
      </c>
      <c r="C476" s="218" t="s">
        <v>412</v>
      </c>
      <c r="D476" s="17" t="str">
        <f>IF(Table11[[#This Row],[Current Age]]&gt;19,"Women's",IF(E476&gt;15,"U19",IF(E476&gt;13,"U15",IF(E476&gt;11,"U13",IF(E476&gt;0,"U11",0)))))</f>
        <v>Women's</v>
      </c>
      <c r="E476" s="17">
        <f>IFERROR(IF(Table11[[#This Row],[Year]]&gt;0,$E$1-Table11[[#This Row],[Year]],0),"")</f>
        <v>23</v>
      </c>
      <c r="F476" s="17">
        <v>2002</v>
      </c>
      <c r="G476" s="17">
        <v>4</v>
      </c>
      <c r="H476" s="17">
        <v>14</v>
      </c>
      <c r="I476" s="279"/>
    </row>
    <row r="477" spans="1:9">
      <c r="A477" s="188">
        <v>7474</v>
      </c>
      <c r="B477" s="280" t="s">
        <v>4456</v>
      </c>
      <c r="C477" s="188" t="s">
        <v>412</v>
      </c>
      <c r="D477" s="17" t="str">
        <f>IF(Table11[[#This Row],[Current Age]]&gt;19,"Women's",IF(E477&gt;15,"U19",IF(E477&gt;13,"U15",IF(E477&gt;11,"U13",IF(E477&gt;0,"U11",0)))))</f>
        <v>Women's</v>
      </c>
      <c r="E477" s="17">
        <f>IFERROR(IF(Table11[[#This Row],[Year]]&gt;0,$E$1-Table11[[#This Row],[Year]],0),"")</f>
        <v>20</v>
      </c>
      <c r="F477" s="17">
        <v>2005</v>
      </c>
      <c r="G477" s="17">
        <v>11</v>
      </c>
      <c r="H477" s="17">
        <v>20</v>
      </c>
      <c r="I477" s="279"/>
    </row>
    <row r="478" spans="1:9">
      <c r="A478" s="218">
        <v>7475</v>
      </c>
      <c r="B478" s="278" t="s">
        <v>4457</v>
      </c>
      <c r="C478" s="218" t="s">
        <v>412</v>
      </c>
      <c r="D478" s="17" t="str">
        <f>IF(Table11[[#This Row],[Current Age]]&gt;19,"Women's",IF(E478&gt;15,"U19",IF(E478&gt;13,"U15",IF(E478&gt;11,"U13",IF(E478&gt;0,"U11",0)))))</f>
        <v>Women's</v>
      </c>
      <c r="E478" s="17">
        <f>IFERROR(IF(Table11[[#This Row],[Year]]&gt;0,$E$1-Table11[[#This Row],[Year]],0),"")</f>
        <v>22</v>
      </c>
      <c r="F478" s="17">
        <v>2003</v>
      </c>
      <c r="G478" s="17">
        <v>9</v>
      </c>
      <c r="H478" s="17">
        <v>3</v>
      </c>
      <c r="I478" s="279"/>
    </row>
    <row r="479" spans="1:9">
      <c r="A479" s="188">
        <v>7476</v>
      </c>
      <c r="B479" s="280" t="s">
        <v>4458</v>
      </c>
      <c r="C479" s="188" t="s">
        <v>412</v>
      </c>
      <c r="D479" s="17" t="str">
        <f>IF(Table11[[#This Row],[Current Age]]&gt;19,"Women's",IF(E479&gt;15,"U19",IF(E479&gt;13,"U15",IF(E479&gt;11,"U13",IF(E479&gt;0,"U11",0)))))</f>
        <v>Women's</v>
      </c>
      <c r="E479" s="17">
        <f>IFERROR(IF(Table11[[#This Row],[Year]]&gt;0,$E$1-Table11[[#This Row],[Year]],0),"")</f>
        <v>22</v>
      </c>
      <c r="F479" s="17">
        <v>2003</v>
      </c>
      <c r="G479" s="17">
        <v>3</v>
      </c>
      <c r="H479" s="17">
        <v>14</v>
      </c>
      <c r="I479" s="279"/>
    </row>
    <row r="480" spans="1:9">
      <c r="A480" s="218">
        <v>7477</v>
      </c>
      <c r="B480" s="278" t="s">
        <v>4459</v>
      </c>
      <c r="C480" s="218" t="s">
        <v>3953</v>
      </c>
      <c r="D480" s="17">
        <f>IF(Table11[[#This Row],[Current Age]]&gt;19,"Women's",IF(E480&gt;15,"U19",IF(E480&gt;13,"U15",IF(E480&gt;11,"U13",IF(E480&gt;0,"U11",0)))))</f>
        <v>0</v>
      </c>
      <c r="E480" s="17">
        <f>IFERROR(IF(Table11[[#This Row],[Year]]&gt;0,$E$1-Table11[[#This Row],[Year]],0),"")</f>
        <v>0</v>
      </c>
      <c r="H480" s="17"/>
      <c r="I480" s="279"/>
    </row>
    <row r="481" spans="1:9">
      <c r="A481" s="188">
        <v>7478</v>
      </c>
      <c r="B481" s="280" t="s">
        <v>4460</v>
      </c>
      <c r="C481" s="188" t="s">
        <v>3953</v>
      </c>
      <c r="D481" s="17">
        <f>IF(Table11[[#This Row],[Current Age]]&gt;19,"Women's",IF(E481&gt;15,"U19",IF(E481&gt;13,"U15",IF(E481&gt;11,"U13",IF(E481&gt;0,"U11",0)))))</f>
        <v>0</v>
      </c>
      <c r="E481" s="17">
        <f>IFERROR(IF(Table11[[#This Row],[Year]]&gt;0,$E$1-Table11[[#This Row],[Year]],0),"")</f>
        <v>0</v>
      </c>
      <c r="H481" s="17"/>
      <c r="I481" s="279"/>
    </row>
    <row r="482" spans="1:9">
      <c r="A482" s="218">
        <v>7479</v>
      </c>
      <c r="B482" s="278" t="s">
        <v>4461</v>
      </c>
      <c r="C482" s="218" t="s">
        <v>3953</v>
      </c>
      <c r="D482" s="17">
        <f>IF(Table11[[#This Row],[Current Age]]&gt;19,"Women's",IF(E482&gt;15,"U19",IF(E482&gt;13,"U15",IF(E482&gt;11,"U13",IF(E482&gt;0,"U11",0)))))</f>
        <v>0</v>
      </c>
      <c r="E482" s="17">
        <f>IFERROR(IF(Table11[[#This Row],[Year]]&gt;0,$E$1-Table11[[#This Row],[Year]],0),"")</f>
        <v>0</v>
      </c>
      <c r="H482" s="17"/>
      <c r="I482" s="279"/>
    </row>
    <row r="483" spans="1:9">
      <c r="A483" s="188">
        <v>7480</v>
      </c>
      <c r="B483" s="280" t="s">
        <v>4462</v>
      </c>
      <c r="C483" s="188" t="s">
        <v>3953</v>
      </c>
      <c r="D483" s="17">
        <f>IF(Table11[[#This Row],[Current Age]]&gt;19,"Women's",IF(E483&gt;15,"U19",IF(E483&gt;13,"U15",IF(E483&gt;11,"U13",IF(E483&gt;0,"U11",0)))))</f>
        <v>0</v>
      </c>
      <c r="E483" s="17">
        <f>IFERROR(IF(Table11[[#This Row],[Year]]&gt;0,$E$1-Table11[[#This Row],[Year]],0),"")</f>
        <v>0</v>
      </c>
      <c r="H483" s="17"/>
      <c r="I483" s="279"/>
    </row>
    <row r="484" spans="1:9">
      <c r="A484" s="218">
        <v>7481</v>
      </c>
      <c r="B484" s="278" t="s">
        <v>4463</v>
      </c>
      <c r="C484" s="218" t="s">
        <v>3953</v>
      </c>
      <c r="D484" s="17">
        <f>IF(Table11[[#This Row],[Current Age]]&gt;19,"Women's",IF(E484&gt;15,"U19",IF(E484&gt;13,"U15",IF(E484&gt;11,"U13",IF(E484&gt;0,"U11",0)))))</f>
        <v>0</v>
      </c>
      <c r="E484" s="17">
        <f>IFERROR(IF(Table11[[#This Row],[Year]]&gt;0,$E$1-Table11[[#This Row],[Year]],0),"")</f>
        <v>0</v>
      </c>
      <c r="H484" s="17"/>
      <c r="I484" s="279"/>
    </row>
    <row r="485" spans="1:9">
      <c r="A485" s="188">
        <v>7482</v>
      </c>
      <c r="B485" s="280" t="s">
        <v>4464</v>
      </c>
      <c r="C485" s="188" t="s">
        <v>3953</v>
      </c>
      <c r="D485" s="17">
        <f>IF(Table11[[#This Row],[Current Age]]&gt;19,"Women's",IF(E485&gt;15,"U19",IF(E485&gt;13,"U15",IF(E485&gt;11,"U13",IF(E485&gt;0,"U11",0)))))</f>
        <v>0</v>
      </c>
      <c r="E485" s="17">
        <f>IFERROR(IF(Table11[[#This Row],[Year]]&gt;0,$E$1-Table11[[#This Row],[Year]],0),"")</f>
        <v>0</v>
      </c>
      <c r="H485" s="17"/>
      <c r="I485" s="279"/>
    </row>
    <row r="486" spans="1:9">
      <c r="A486" s="218">
        <v>7483</v>
      </c>
      <c r="B486" s="278" t="s">
        <v>4465</v>
      </c>
      <c r="C486" s="218" t="s">
        <v>3953</v>
      </c>
      <c r="D486" s="17">
        <f>IF(Table11[[#This Row],[Current Age]]&gt;19,"Women's",IF(E486&gt;15,"U19",IF(E486&gt;13,"U15",IF(E486&gt;11,"U13",IF(E486&gt;0,"U11",0)))))</f>
        <v>0</v>
      </c>
      <c r="E486" s="17">
        <f>IFERROR(IF(Table11[[#This Row],[Year]]&gt;0,$E$1-Table11[[#This Row],[Year]],0),"")</f>
        <v>0</v>
      </c>
      <c r="H486" s="17"/>
      <c r="I486" s="279"/>
    </row>
    <row r="487" spans="1:9">
      <c r="A487" s="188">
        <v>7484</v>
      </c>
      <c r="B487" s="280" t="s">
        <v>4466</v>
      </c>
      <c r="C487" s="188" t="s">
        <v>101</v>
      </c>
      <c r="D487" s="17">
        <f>IF(Table11[[#This Row],[Current Age]]&gt;19,"Women's",IF(E487&gt;15,"U19",IF(E487&gt;13,"U15",IF(E487&gt;11,"U13",IF(E487&gt;0,"U11",0)))))</f>
        <v>0</v>
      </c>
      <c r="E487" s="17">
        <f>IFERROR(IF(Table11[[#This Row],[Year]]&gt;0,$E$1-Table11[[#This Row],[Year]],0),"")</f>
        <v>0</v>
      </c>
      <c r="H487" s="17"/>
      <c r="I487" s="279"/>
    </row>
    <row r="488" spans="1:9">
      <c r="A488" s="218">
        <v>7485</v>
      </c>
      <c r="B488" s="278" t="s">
        <v>4467</v>
      </c>
      <c r="C488" s="218" t="s">
        <v>3953</v>
      </c>
      <c r="D488" s="17">
        <f>IF(Table11[[#This Row],[Current Age]]&gt;19,"Women's",IF(E488&gt;15,"U19",IF(E488&gt;13,"U15",IF(E488&gt;11,"U13",IF(E488&gt;0,"U11",0)))))</f>
        <v>0</v>
      </c>
      <c r="E488" s="17">
        <f>IFERROR(IF(Table11[[#This Row],[Year]]&gt;0,$E$1-Table11[[#This Row],[Year]],0),"")</f>
        <v>0</v>
      </c>
      <c r="H488" s="17"/>
      <c r="I488" s="279"/>
    </row>
    <row r="489" spans="1:9">
      <c r="A489" s="188">
        <v>7486</v>
      </c>
      <c r="B489" s="280" t="s">
        <v>4468</v>
      </c>
      <c r="C489" s="188" t="s">
        <v>132</v>
      </c>
      <c r="D489" s="17">
        <f>IF(Table11[[#This Row],[Current Age]]&gt;19,"Women's",IF(E489&gt;15,"U19",IF(E489&gt;13,"U15",IF(E489&gt;11,"U13",IF(E489&gt;0,"U11",0)))))</f>
        <v>0</v>
      </c>
      <c r="E489" s="17">
        <f>IFERROR(IF(Table11[[#This Row],[Year]]&gt;0,$E$1-Table11[[#This Row],[Year]],0),"")</f>
        <v>0</v>
      </c>
      <c r="H489" s="17"/>
      <c r="I489" s="279"/>
    </row>
    <row r="490" spans="1:9">
      <c r="A490" s="218">
        <v>7487</v>
      </c>
      <c r="B490" s="278" t="s">
        <v>4469</v>
      </c>
      <c r="C490" s="218" t="s">
        <v>210</v>
      </c>
      <c r="D490" s="17">
        <f>IF(Table11[[#This Row],[Current Age]]&gt;19,"Women's",IF(E490&gt;15,"U19",IF(E490&gt;13,"U15",IF(E490&gt;11,"U13",IF(E490&gt;0,"U11",0)))))</f>
        <v>0</v>
      </c>
      <c r="E490" s="17">
        <f>IFERROR(IF(Table11[[#This Row],[Year]]&gt;0,$E$1-Table11[[#This Row],[Year]],0),"")</f>
        <v>0</v>
      </c>
      <c r="H490" s="17"/>
      <c r="I490" s="279"/>
    </row>
    <row r="491" spans="1:9">
      <c r="A491" s="188">
        <v>7488</v>
      </c>
      <c r="B491" s="280" t="s">
        <v>4470</v>
      </c>
      <c r="C491" s="188" t="s">
        <v>210</v>
      </c>
      <c r="D491" s="17" t="str">
        <f>IF(Table11[[#This Row],[Current Age]]&gt;19,"Women's",IF(E491&gt;15,"U19",IF(E491&gt;13,"U15",IF(E491&gt;11,"U13",IF(E491&gt;0,"U11",0)))))</f>
        <v>U19</v>
      </c>
      <c r="E491" s="17">
        <f>IFERROR(IF(Table11[[#This Row],[Year]]&gt;0,$E$1-Table11[[#This Row],[Year]],0),"")</f>
        <v>18</v>
      </c>
      <c r="F491" s="17">
        <v>2007</v>
      </c>
      <c r="G491" s="17">
        <v>1</v>
      </c>
      <c r="H491" s="17">
        <v>2</v>
      </c>
      <c r="I491" s="279"/>
    </row>
    <row r="492" spans="1:9">
      <c r="A492" s="218">
        <v>7489</v>
      </c>
      <c r="B492" s="278" t="s">
        <v>4471</v>
      </c>
      <c r="C492" s="218" t="s">
        <v>210</v>
      </c>
      <c r="D492" s="17" t="str">
        <f>IF(Table11[[#This Row],[Current Age]]&gt;19,"Women's",IF(E492&gt;15,"U19",IF(E492&gt;13,"U15",IF(E492&gt;11,"U13",IF(E492&gt;0,"U11",0)))))</f>
        <v>Women's</v>
      </c>
      <c r="E492" s="17">
        <f>IFERROR(IF(Table11[[#This Row],[Year]]&gt;0,$E$1-Table11[[#This Row],[Year]],0),"")</f>
        <v>20</v>
      </c>
      <c r="F492" s="17">
        <v>2005</v>
      </c>
      <c r="G492" s="17">
        <v>1</v>
      </c>
      <c r="H492" s="17">
        <v>17</v>
      </c>
      <c r="I492" s="279"/>
    </row>
    <row r="493" spans="1:9">
      <c r="A493" s="188">
        <v>7490</v>
      </c>
      <c r="B493" s="280" t="s">
        <v>4472</v>
      </c>
      <c r="C493" s="188" t="s">
        <v>210</v>
      </c>
      <c r="D493" s="17">
        <f>IF(Table11[[#This Row],[Current Age]]&gt;19,"Women's",IF(E493&gt;15,"U19",IF(E493&gt;13,"U15",IF(E493&gt;11,"U13",IF(E493&gt;0,"U11",0)))))</f>
        <v>0</v>
      </c>
      <c r="E493" s="17">
        <f>IFERROR(IF(Table11[[#This Row],[Year]]&gt;0,$E$1-Table11[[#This Row],[Year]],0),"")</f>
        <v>0</v>
      </c>
      <c r="H493" s="17"/>
      <c r="I493" s="279"/>
    </row>
    <row r="494" spans="1:9">
      <c r="A494" s="218">
        <v>7491</v>
      </c>
      <c r="B494" s="278" t="s">
        <v>4473</v>
      </c>
      <c r="C494" s="218" t="s">
        <v>3953</v>
      </c>
      <c r="D494" s="17">
        <f>IF(Table11[[#This Row],[Current Age]]&gt;19,"Women's",IF(E494&gt;15,"U19",IF(E494&gt;13,"U15",IF(E494&gt;11,"U13",IF(E494&gt;0,"U11",0)))))</f>
        <v>0</v>
      </c>
      <c r="E494" s="17">
        <f>IFERROR(IF(Table11[[#This Row],[Year]]&gt;0,$E$1-Table11[[#This Row],[Year]],0),"")</f>
        <v>0</v>
      </c>
      <c r="H494" s="17"/>
      <c r="I494" s="279"/>
    </row>
    <row r="495" spans="1:9">
      <c r="A495" s="188">
        <v>7492</v>
      </c>
      <c r="B495" s="280" t="s">
        <v>4474</v>
      </c>
      <c r="C495" s="188" t="s">
        <v>3953</v>
      </c>
      <c r="D495" s="17">
        <f>IF(Table11[[#This Row],[Current Age]]&gt;19,"Women's",IF(E495&gt;15,"U19",IF(E495&gt;13,"U15",IF(E495&gt;11,"U13",IF(E495&gt;0,"U11",0)))))</f>
        <v>0</v>
      </c>
      <c r="E495" s="17">
        <f>IFERROR(IF(Table11[[#This Row],[Year]]&gt;0,$E$1-Table11[[#This Row],[Year]],0),"")</f>
        <v>0</v>
      </c>
      <c r="H495" s="17"/>
      <c r="I495" s="279"/>
    </row>
    <row r="496" spans="1:9">
      <c r="A496" s="218">
        <v>7493</v>
      </c>
      <c r="B496" s="278" t="s">
        <v>4475</v>
      </c>
      <c r="C496" s="218" t="s">
        <v>132</v>
      </c>
      <c r="D496" s="17">
        <f>IF(Table11[[#This Row],[Current Age]]&gt;19,"Women's",IF(E496&gt;15,"U19",IF(E496&gt;13,"U15",IF(E496&gt;11,"U13",IF(E496&gt;0,"U11",0)))))</f>
        <v>0</v>
      </c>
      <c r="E496" s="17">
        <f>IFERROR(IF(Table11[[#This Row],[Year]]&gt;0,$E$1-Table11[[#This Row],[Year]],0),"")</f>
        <v>0</v>
      </c>
      <c r="H496" s="17"/>
      <c r="I496" s="279"/>
    </row>
    <row r="497" spans="1:9">
      <c r="A497" s="188">
        <v>7494</v>
      </c>
      <c r="B497" s="280" t="s">
        <v>4476</v>
      </c>
      <c r="C497" s="188" t="s">
        <v>3953</v>
      </c>
      <c r="D497" s="17">
        <f>IF(Table11[[#This Row],[Current Age]]&gt;19,"Women's",IF(E497&gt;15,"U19",IF(E497&gt;13,"U15",IF(E497&gt;11,"U13",IF(E497&gt;0,"U11",0)))))</f>
        <v>0</v>
      </c>
      <c r="E497" s="17">
        <f>IFERROR(IF(Table11[[#This Row],[Year]]&gt;0,$E$1-Table11[[#This Row],[Year]],0),"")</f>
        <v>0</v>
      </c>
      <c r="H497" s="17"/>
      <c r="I497" s="279"/>
    </row>
    <row r="498" spans="1:9">
      <c r="A498" s="218">
        <v>7495</v>
      </c>
      <c r="B498" s="278" t="s">
        <v>4477</v>
      </c>
      <c r="C498" s="218" t="s">
        <v>109</v>
      </c>
      <c r="D498" s="17">
        <f>IF(Table11[[#This Row],[Current Age]]&gt;19,"Women's",IF(E498&gt;15,"U19",IF(E498&gt;13,"U15",IF(E498&gt;11,"U13",IF(E498&gt;0,"U11",0)))))</f>
        <v>0</v>
      </c>
      <c r="E498" s="17">
        <f>IFERROR(IF(Table11[[#This Row],[Year]]&gt;0,$E$1-Table11[[#This Row],[Year]],0),"")</f>
        <v>0</v>
      </c>
      <c r="H498" s="17"/>
      <c r="I498" s="279"/>
    </row>
    <row r="499" spans="1:9">
      <c r="A499" s="188">
        <v>7496</v>
      </c>
      <c r="B499" s="280" t="s">
        <v>4478</v>
      </c>
      <c r="C499" s="188" t="s">
        <v>68</v>
      </c>
      <c r="D499" s="17" t="str">
        <f>IF(Table11[[#This Row],[Current Age]]&gt;19,"Women's",IF(E499&gt;15,"U19",IF(E499&gt;13,"U15",IF(E499&gt;11,"U13",IF(E499&gt;0,"U11",0)))))</f>
        <v>U19</v>
      </c>
      <c r="E499" s="17">
        <f>IFERROR(IF(Table11[[#This Row],[Year]]&gt;0,$E$1-Table11[[#This Row],[Year]],0),"")</f>
        <v>19</v>
      </c>
      <c r="F499" s="17">
        <v>2006</v>
      </c>
      <c r="G499" s="17">
        <v>8</v>
      </c>
      <c r="H499" s="17">
        <v>17</v>
      </c>
      <c r="I499" s="279"/>
    </row>
    <row r="500" spans="1:9">
      <c r="A500" s="218">
        <v>7497</v>
      </c>
      <c r="B500" s="278" t="s">
        <v>4479</v>
      </c>
      <c r="C500" s="218" t="s">
        <v>68</v>
      </c>
      <c r="D500" s="17" t="str">
        <f>IF(Table11[[#This Row],[Current Age]]&gt;19,"Women's",IF(E500&gt;15,"U19",IF(E500&gt;13,"U15",IF(E500&gt;11,"U13",IF(E500&gt;0,"U11",0)))))</f>
        <v>Women's</v>
      </c>
      <c r="E500" s="17">
        <f>IFERROR(IF(Table11[[#This Row],[Year]]&gt;0,$E$1-Table11[[#This Row],[Year]],0),"")</f>
        <v>20</v>
      </c>
      <c r="F500" s="17">
        <v>2005</v>
      </c>
      <c r="G500" s="17">
        <v>12</v>
      </c>
      <c r="H500" s="17">
        <v>10</v>
      </c>
      <c r="I500" s="279"/>
    </row>
    <row r="501" spans="1:9">
      <c r="A501" s="188">
        <v>7498</v>
      </c>
      <c r="B501" s="280" t="s">
        <v>4480</v>
      </c>
      <c r="C501" s="188" t="s">
        <v>68</v>
      </c>
      <c r="D501" s="17" t="str">
        <f>IF(Table11[[#This Row],[Current Age]]&gt;19,"Women's",IF(E501&gt;15,"U19",IF(E501&gt;13,"U15",IF(E501&gt;11,"U13",IF(E501&gt;0,"U11",0)))))</f>
        <v>Women's</v>
      </c>
      <c r="E501" s="17">
        <f>IFERROR(IF(Table11[[#This Row],[Year]]&gt;0,$E$1-Table11[[#This Row],[Year]],0),"")</f>
        <v>20</v>
      </c>
      <c r="F501" s="17">
        <v>2005</v>
      </c>
      <c r="G501" s="17">
        <v>6</v>
      </c>
      <c r="H501" s="17">
        <v>12</v>
      </c>
      <c r="I501" s="279"/>
    </row>
    <row r="502" spans="1:9">
      <c r="A502" s="218">
        <v>7499</v>
      </c>
      <c r="B502" s="278" t="s">
        <v>4481</v>
      </c>
      <c r="C502" s="218" t="s">
        <v>68</v>
      </c>
      <c r="D502" s="17" t="str">
        <f>IF(Table11[[#This Row],[Current Age]]&gt;19,"Women's",IF(E502&gt;15,"U19",IF(E502&gt;13,"U15",IF(E502&gt;11,"U13",IF(E502&gt;0,"U11",0)))))</f>
        <v>Women's</v>
      </c>
      <c r="E502" s="17">
        <f>IFERROR(IF(Table11[[#This Row],[Year]]&gt;0,$E$1-Table11[[#This Row],[Year]],0),"")</f>
        <v>20</v>
      </c>
      <c r="F502" s="17">
        <v>2005</v>
      </c>
      <c r="G502" s="17">
        <v>1</v>
      </c>
      <c r="H502" s="17">
        <v>26</v>
      </c>
      <c r="I502" s="279"/>
    </row>
    <row r="503" spans="1:9">
      <c r="A503" s="188">
        <v>7500</v>
      </c>
      <c r="B503" s="280" t="s">
        <v>4482</v>
      </c>
      <c r="C503" s="188" t="s">
        <v>68</v>
      </c>
      <c r="D503" s="17" t="str">
        <f>IF(Table11[[#This Row],[Current Age]]&gt;19,"Women's",IF(E503&gt;15,"U19",IF(E503&gt;13,"U15",IF(E503&gt;11,"U13",IF(E503&gt;0,"U11",0)))))</f>
        <v>Women's</v>
      </c>
      <c r="E503" s="17">
        <f>IFERROR(IF(Table11[[#This Row],[Year]]&gt;0,$E$1-Table11[[#This Row],[Year]],0),"")</f>
        <v>21</v>
      </c>
      <c r="F503" s="17">
        <v>2004</v>
      </c>
      <c r="G503" s="17">
        <v>1</v>
      </c>
      <c r="H503" s="17">
        <v>13</v>
      </c>
      <c r="I503" s="279"/>
    </row>
    <row r="504" spans="1:9">
      <c r="A504" s="218">
        <v>7501</v>
      </c>
      <c r="B504" s="278" t="s">
        <v>4483</v>
      </c>
      <c r="C504" s="218" t="s">
        <v>68</v>
      </c>
      <c r="D504" s="17" t="str">
        <f>IF(Table11[[#This Row],[Current Age]]&gt;19,"Women's",IF(E504&gt;15,"U19",IF(E504&gt;13,"U15",IF(E504&gt;11,"U13",IF(E504&gt;0,"U11",0)))))</f>
        <v>Women's</v>
      </c>
      <c r="E504" s="17">
        <f>IFERROR(IF(Table11[[#This Row],[Year]]&gt;0,$E$1-Table11[[#This Row],[Year]],0),"")</f>
        <v>20</v>
      </c>
      <c r="F504" s="17">
        <v>2005</v>
      </c>
      <c r="G504" s="17">
        <v>1</v>
      </c>
      <c r="H504" s="17">
        <v>14</v>
      </c>
      <c r="I504" s="279"/>
    </row>
    <row r="505" spans="1:9">
      <c r="A505" s="188">
        <v>7502</v>
      </c>
      <c r="B505" s="280" t="s">
        <v>4484</v>
      </c>
      <c r="C505" s="188" t="s">
        <v>68</v>
      </c>
      <c r="D505" s="17" t="str">
        <f>IF(Table11[[#This Row],[Current Age]]&gt;19,"Women's",IF(E505&gt;15,"U19",IF(E505&gt;13,"U15",IF(E505&gt;11,"U13",IF(E505&gt;0,"U11",0)))))</f>
        <v>Women's</v>
      </c>
      <c r="E505" s="17">
        <f>IFERROR(IF(Table11[[#This Row],[Year]]&gt;0,$E$1-Table11[[#This Row],[Year]],0),"")</f>
        <v>24</v>
      </c>
      <c r="F505" s="17">
        <v>2001</v>
      </c>
      <c r="G505" s="17">
        <v>10</v>
      </c>
      <c r="H505" s="17">
        <v>11</v>
      </c>
      <c r="I505" s="279"/>
    </row>
    <row r="506" spans="1:9">
      <c r="A506" s="218">
        <v>7503</v>
      </c>
      <c r="B506" s="278" t="s">
        <v>4485</v>
      </c>
      <c r="C506" s="218" t="s">
        <v>112</v>
      </c>
      <c r="D506" s="17">
        <f>IF(Table11[[#This Row],[Current Age]]&gt;19,"Women's",IF(E506&gt;15,"U19",IF(E506&gt;13,"U15",IF(E506&gt;11,"U13",IF(E506&gt;0,"U11",0)))))</f>
        <v>0</v>
      </c>
      <c r="E506" s="17">
        <f>IFERROR(IF(Table11[[#This Row],[Year]]&gt;0,$E$1-Table11[[#This Row],[Year]],0),"")</f>
        <v>0</v>
      </c>
      <c r="H506" s="17"/>
      <c r="I506" s="279"/>
    </row>
    <row r="507" spans="1:9">
      <c r="A507" s="188">
        <v>7504</v>
      </c>
      <c r="B507" s="280" t="s">
        <v>4486</v>
      </c>
      <c r="C507" s="188" t="s">
        <v>112</v>
      </c>
      <c r="D507" s="17">
        <f>IF(Table11[[#This Row],[Current Age]]&gt;19,"Women's",IF(E507&gt;15,"U19",IF(E507&gt;13,"U15",IF(E507&gt;11,"U13",IF(E507&gt;0,"U11",0)))))</f>
        <v>0</v>
      </c>
      <c r="E507" s="17">
        <f>IFERROR(IF(Table11[[#This Row],[Year]]&gt;0,$E$1-Table11[[#This Row],[Year]],0),"")</f>
        <v>0</v>
      </c>
      <c r="H507" s="17"/>
      <c r="I507" s="279"/>
    </row>
    <row r="508" spans="1:9">
      <c r="A508" s="218">
        <v>7505</v>
      </c>
      <c r="B508" s="278" t="s">
        <v>4487</v>
      </c>
      <c r="C508" s="218" t="s">
        <v>112</v>
      </c>
      <c r="D508" s="17" t="str">
        <f>IF(Table11[[#This Row],[Current Age]]&gt;19,"Women's",IF(E508&gt;15,"U19",IF(E508&gt;13,"U15",IF(E508&gt;11,"U13",IF(E508&gt;0,"U11",0)))))</f>
        <v>Women's</v>
      </c>
      <c r="E508" s="17">
        <f>IFERROR(IF(Table11[[#This Row],[Year]]&gt;0,$E$1-Table11[[#This Row],[Year]],0),"")</f>
        <v>21</v>
      </c>
      <c r="F508" s="17">
        <v>2004</v>
      </c>
      <c r="G508" s="17">
        <v>5</v>
      </c>
      <c r="H508" s="17">
        <v>8</v>
      </c>
      <c r="I508" s="279"/>
    </row>
    <row r="509" spans="1:9">
      <c r="A509" s="188">
        <v>7506</v>
      </c>
      <c r="B509" s="280" t="s">
        <v>4488</v>
      </c>
      <c r="C509" s="188" t="s">
        <v>112</v>
      </c>
      <c r="D509" s="17">
        <f>IF(Table11[[#This Row],[Current Age]]&gt;19,"Women's",IF(E509&gt;15,"U19",IF(E509&gt;13,"U15",IF(E509&gt;11,"U13",IF(E509&gt;0,"U11",0)))))</f>
        <v>0</v>
      </c>
      <c r="E509" s="17">
        <f>IFERROR(IF(Table11[[#This Row],[Year]]&gt;0,$E$1-Table11[[#This Row],[Year]],0),"")</f>
        <v>0</v>
      </c>
      <c r="H509" s="17"/>
      <c r="I509" s="279"/>
    </row>
    <row r="510" spans="1:9">
      <c r="A510" s="218">
        <v>7507</v>
      </c>
      <c r="B510" s="278" t="s">
        <v>4489</v>
      </c>
      <c r="C510" s="218" t="s">
        <v>112</v>
      </c>
      <c r="D510" s="17">
        <f>IF(Table11[[#This Row],[Current Age]]&gt;19,"Women's",IF(E510&gt;15,"U19",IF(E510&gt;13,"U15",IF(E510&gt;11,"U13",IF(E510&gt;0,"U11",0)))))</f>
        <v>0</v>
      </c>
      <c r="E510" s="17">
        <f>IFERROR(IF(Table11[[#This Row],[Year]]&gt;0,$E$1-Table11[[#This Row],[Year]],0),"")</f>
        <v>0</v>
      </c>
      <c r="H510" s="17"/>
      <c r="I510" s="279"/>
    </row>
    <row r="511" spans="1:9">
      <c r="A511" s="188">
        <v>7508</v>
      </c>
      <c r="B511" s="280" t="s">
        <v>4490</v>
      </c>
      <c r="C511" s="188" t="s">
        <v>112</v>
      </c>
      <c r="D511" s="17">
        <f>IF(Table11[[#This Row],[Current Age]]&gt;19,"Women's",IF(E511&gt;15,"U19",IF(E511&gt;13,"U15",IF(E511&gt;11,"U13",IF(E511&gt;0,"U11",0)))))</f>
        <v>0</v>
      </c>
      <c r="E511" s="17">
        <f>IFERROR(IF(Table11[[#This Row],[Year]]&gt;0,$E$1-Table11[[#This Row],[Year]],0),"")</f>
        <v>0</v>
      </c>
      <c r="H511" s="17"/>
      <c r="I511" s="279"/>
    </row>
    <row r="512" spans="1:9">
      <c r="A512" s="218">
        <v>7509</v>
      </c>
      <c r="B512" s="278" t="s">
        <v>4491</v>
      </c>
      <c r="C512" s="218" t="s">
        <v>112</v>
      </c>
      <c r="D512" s="17">
        <f>IF(Table11[[#This Row],[Current Age]]&gt;19,"Women's",IF(E512&gt;15,"U19",IF(E512&gt;13,"U15",IF(E512&gt;11,"U13",IF(E512&gt;0,"U11",0)))))</f>
        <v>0</v>
      </c>
      <c r="E512" s="17">
        <f>IFERROR(IF(Table11[[#This Row],[Year]]&gt;0,$E$1-Table11[[#This Row],[Year]],0),"")</f>
        <v>0</v>
      </c>
      <c r="H512" s="17"/>
      <c r="I512" s="279"/>
    </row>
    <row r="513" spans="1:9">
      <c r="A513" s="188">
        <v>7510</v>
      </c>
      <c r="B513" s="280" t="s">
        <v>4492</v>
      </c>
      <c r="C513" s="188" t="s">
        <v>112</v>
      </c>
      <c r="D513" s="17" t="str">
        <f>IF(Table11[[#This Row],[Current Age]]&gt;19,"Women's",IF(E513&gt;15,"U19",IF(E513&gt;13,"U15",IF(E513&gt;11,"U13",IF(E513&gt;0,"U11",0)))))</f>
        <v>Women's</v>
      </c>
      <c r="E513" s="17">
        <f>IFERROR(IF(Table11[[#This Row],[Year]]&gt;0,$E$1-Table11[[#This Row],[Year]],0),"")</f>
        <v>28</v>
      </c>
      <c r="F513" s="17">
        <v>1997</v>
      </c>
      <c r="G513" s="17">
        <v>7</v>
      </c>
      <c r="H513" s="17">
        <v>25</v>
      </c>
      <c r="I513" s="279"/>
    </row>
    <row r="514" spans="1:9">
      <c r="A514" s="218">
        <v>7511</v>
      </c>
      <c r="B514" s="278" t="s">
        <v>4493</v>
      </c>
      <c r="C514" s="218" t="s">
        <v>1424</v>
      </c>
      <c r="D514" s="17" t="str">
        <f>IF(Table11[[#This Row],[Current Age]]&gt;19,"Women's",IF(E514&gt;15,"U19",IF(E514&gt;13,"U15",IF(E514&gt;11,"U13",IF(E514&gt;0,"U11",0)))))</f>
        <v>Women's</v>
      </c>
      <c r="E514" s="17">
        <f>IFERROR(IF(Table11[[#This Row],[Year]]&gt;0,$E$1-Table11[[#This Row],[Year]],0),"")</f>
        <v>31</v>
      </c>
      <c r="F514" s="17">
        <v>1994</v>
      </c>
      <c r="G514" s="17">
        <v>11</v>
      </c>
      <c r="H514" s="17">
        <v>18</v>
      </c>
      <c r="I514" s="279"/>
    </row>
    <row r="515" spans="1:9">
      <c r="A515" s="188">
        <v>7512</v>
      </c>
      <c r="B515" s="280" t="s">
        <v>4494</v>
      </c>
      <c r="C515" s="188" t="s">
        <v>1424</v>
      </c>
      <c r="D515" s="17" t="str">
        <f>IF(Table11[[#This Row],[Current Age]]&gt;19,"Women's",IF(E515&gt;15,"U19",IF(E515&gt;13,"U15",IF(E515&gt;11,"U13",IF(E515&gt;0,"U11",0)))))</f>
        <v>Women's</v>
      </c>
      <c r="E515" s="17">
        <f>IFERROR(IF(Table11[[#This Row],[Year]]&gt;0,$E$1-Table11[[#This Row],[Year]],0),"")</f>
        <v>29</v>
      </c>
      <c r="F515" s="17">
        <v>1996</v>
      </c>
      <c r="G515" s="17">
        <v>4</v>
      </c>
      <c r="H515" s="17">
        <v>24</v>
      </c>
      <c r="I515" s="279"/>
    </row>
    <row r="516" spans="1:9">
      <c r="A516" s="218">
        <v>7513</v>
      </c>
      <c r="B516" s="278" t="s">
        <v>4495</v>
      </c>
      <c r="C516" s="218" t="s">
        <v>1424</v>
      </c>
      <c r="D516" s="17">
        <f>IF(Table11[[#This Row],[Current Age]]&gt;19,"Women's",IF(E516&gt;15,"U19",IF(E516&gt;13,"U15",IF(E516&gt;11,"U13",IF(E516&gt;0,"U11",0)))))</f>
        <v>0</v>
      </c>
      <c r="E516" s="17">
        <f>IFERROR(IF(Table11[[#This Row],[Year]]&gt;0,$E$1-Table11[[#This Row],[Year]],0),"")</f>
        <v>0</v>
      </c>
      <c r="H516" s="17"/>
      <c r="I516" s="279"/>
    </row>
    <row r="517" spans="1:9">
      <c r="A517" s="188">
        <v>7514</v>
      </c>
      <c r="B517" s="280" t="s">
        <v>4496</v>
      </c>
      <c r="C517" s="188" t="s">
        <v>25</v>
      </c>
      <c r="D517" s="17" t="str">
        <f>IF(Table11[[#This Row],[Current Age]]&gt;19,"Women's",IF(E517&gt;15,"U19",IF(E517&gt;13,"U15",IF(E517&gt;11,"U13",IF(E517&gt;0,"U11",0)))))</f>
        <v>Women's</v>
      </c>
      <c r="E517" s="17">
        <f>IFERROR(IF(Table11[[#This Row],[Year]]&gt;0,$E$1-Table11[[#This Row],[Year]],0),"")</f>
        <v>21</v>
      </c>
      <c r="F517" s="17">
        <v>2004</v>
      </c>
      <c r="G517" s="17">
        <v>11</v>
      </c>
      <c r="H517" s="17">
        <v>8</v>
      </c>
      <c r="I517" s="279"/>
    </row>
    <row r="518" spans="1:9">
      <c r="A518" s="218">
        <v>7515</v>
      </c>
      <c r="B518" s="278" t="s">
        <v>4497</v>
      </c>
      <c r="C518" s="218" t="s">
        <v>25</v>
      </c>
      <c r="D518" s="17" t="str">
        <f>IF(Table11[[#This Row],[Current Age]]&gt;19,"Women's",IF(E518&gt;15,"U19",IF(E518&gt;13,"U15",IF(E518&gt;11,"U13",IF(E518&gt;0,"U11",0)))))</f>
        <v>Women's</v>
      </c>
      <c r="E518" s="17">
        <f>IFERROR(IF(Table11[[#This Row],[Year]]&gt;0,$E$1-Table11[[#This Row],[Year]],0),"")</f>
        <v>21</v>
      </c>
      <c r="F518" s="17">
        <v>2004</v>
      </c>
      <c r="G518" s="17">
        <v>8</v>
      </c>
      <c r="H518" s="17">
        <v>29</v>
      </c>
      <c r="I518" s="279"/>
    </row>
    <row r="519" spans="1:9">
      <c r="A519" s="188">
        <v>7516</v>
      </c>
      <c r="B519" s="280" t="s">
        <v>4498</v>
      </c>
      <c r="C519" s="188" t="s">
        <v>25</v>
      </c>
      <c r="D519" s="17" t="str">
        <f>IF(Table11[[#This Row],[Current Age]]&gt;19,"Women's",IF(E519&gt;15,"U19",IF(E519&gt;13,"U15",IF(E519&gt;11,"U13",IF(E519&gt;0,"U11",0)))))</f>
        <v>Women's</v>
      </c>
      <c r="E519" s="17">
        <f>IFERROR(IF(Table11[[#This Row],[Year]]&gt;0,$E$1-Table11[[#This Row],[Year]],0),"")</f>
        <v>21</v>
      </c>
      <c r="F519" s="17">
        <v>2004</v>
      </c>
      <c r="G519" s="17">
        <v>1</v>
      </c>
      <c r="H519" s="17">
        <v>15</v>
      </c>
      <c r="I519" s="279"/>
    </row>
    <row r="520" spans="1:9">
      <c r="A520" s="218">
        <v>7517</v>
      </c>
      <c r="B520" s="278" t="s">
        <v>4499</v>
      </c>
      <c r="C520" s="218" t="s">
        <v>29</v>
      </c>
      <c r="D520" s="17" t="str">
        <f>IF(Table11[[#This Row],[Current Age]]&gt;19,"Women's",IF(E520&gt;15,"U19",IF(E520&gt;13,"U15",IF(E520&gt;11,"U13",IF(E520&gt;0,"U11",0)))))</f>
        <v>Women's</v>
      </c>
      <c r="E520" s="17">
        <f>IFERROR(IF(Table11[[#This Row],[Year]]&gt;0,$E$1-Table11[[#This Row],[Year]],0),"")</f>
        <v>24</v>
      </c>
      <c r="F520" s="17">
        <v>2001</v>
      </c>
      <c r="G520" s="17">
        <v>1</v>
      </c>
      <c r="H520" s="17">
        <v>11</v>
      </c>
      <c r="I520" s="279"/>
    </row>
    <row r="521" spans="1:9">
      <c r="A521" s="188">
        <v>7518</v>
      </c>
      <c r="B521" s="280" t="s">
        <v>4500</v>
      </c>
      <c r="C521" s="188" t="s">
        <v>17</v>
      </c>
      <c r="D521" s="17">
        <f>IF(Table11[[#This Row],[Current Age]]&gt;19,"Women's",IF(E521&gt;15,"U19",IF(E521&gt;13,"U15",IF(E521&gt;11,"U13",IF(E521&gt;0,"U11",0)))))</f>
        <v>0</v>
      </c>
      <c r="E521" s="17">
        <f>IFERROR(IF(Table11[[#This Row],[Year]]&gt;0,$E$1-Table11[[#This Row],[Year]],0),"")</f>
        <v>0</v>
      </c>
      <c r="H521" s="17"/>
      <c r="I521" s="279"/>
    </row>
    <row r="522" spans="1:9">
      <c r="A522" s="218">
        <v>7519</v>
      </c>
      <c r="B522" s="278" t="s">
        <v>4501</v>
      </c>
      <c r="C522" s="218" t="s">
        <v>453</v>
      </c>
      <c r="D522" s="17">
        <f>IF(Table11[[#This Row],[Current Age]]&gt;19,"Women's",IF(E522&gt;15,"U19",IF(E522&gt;13,"U15",IF(E522&gt;11,"U13",IF(E522&gt;0,"U11",0)))))</f>
        <v>0</v>
      </c>
      <c r="E522" s="17">
        <f>IFERROR(IF(Table11[[#This Row],[Year]]&gt;0,$E$1-Table11[[#This Row],[Year]],0),"")</f>
        <v>0</v>
      </c>
      <c r="H522" s="17"/>
      <c r="I522" s="279"/>
    </row>
    <row r="523" spans="1:9">
      <c r="A523" s="188">
        <v>7520</v>
      </c>
      <c r="B523" s="280" t="s">
        <v>4502</v>
      </c>
      <c r="C523" s="188" t="s">
        <v>259</v>
      </c>
      <c r="D523" s="17">
        <f>IF(Table11[[#This Row],[Current Age]]&gt;19,"Women's",IF(E523&gt;15,"U19",IF(E523&gt;13,"U15",IF(E523&gt;11,"U13",IF(E523&gt;0,"U11",0)))))</f>
        <v>0</v>
      </c>
      <c r="E523" s="17">
        <f>IFERROR(IF(Table11[[#This Row],[Year]]&gt;0,$E$1-Table11[[#This Row],[Year]],0),"")</f>
        <v>0</v>
      </c>
      <c r="H523" s="17"/>
      <c r="I523" s="279"/>
    </row>
    <row r="524" spans="1:9">
      <c r="A524" s="218">
        <v>7521</v>
      </c>
      <c r="B524" s="278" t="s">
        <v>4503</v>
      </c>
      <c r="C524" s="218" t="s">
        <v>259</v>
      </c>
      <c r="D524" s="17">
        <f>IF(Table11[[#This Row],[Current Age]]&gt;19,"Women's",IF(E524&gt;15,"U19",IF(E524&gt;13,"U15",IF(E524&gt;11,"U13",IF(E524&gt;0,"U11",0)))))</f>
        <v>0</v>
      </c>
      <c r="E524" s="17">
        <f>IFERROR(IF(Table11[[#This Row],[Year]]&gt;0,$E$1-Table11[[#This Row],[Year]],0),"")</f>
        <v>0</v>
      </c>
      <c r="H524" s="17"/>
      <c r="I524" s="279"/>
    </row>
    <row r="525" spans="1:9">
      <c r="A525" s="188">
        <v>7522</v>
      </c>
      <c r="B525" s="280" t="s">
        <v>4504</v>
      </c>
      <c r="C525" s="188" t="s">
        <v>259</v>
      </c>
      <c r="D525" s="17">
        <f>IF(Table11[[#This Row],[Current Age]]&gt;19,"Women's",IF(E525&gt;15,"U19",IF(E525&gt;13,"U15",IF(E525&gt;11,"U13",IF(E525&gt;0,"U11",0)))))</f>
        <v>0</v>
      </c>
      <c r="E525" s="17">
        <f>IFERROR(IF(Table11[[#This Row],[Year]]&gt;0,$E$1-Table11[[#This Row],[Year]],0),"")</f>
        <v>0</v>
      </c>
      <c r="H525" s="17"/>
      <c r="I525" s="279"/>
    </row>
    <row r="526" spans="1:9">
      <c r="A526" s="218">
        <v>7523</v>
      </c>
      <c r="B526" s="278" t="s">
        <v>4505</v>
      </c>
      <c r="C526" s="218" t="s">
        <v>259</v>
      </c>
      <c r="D526" s="17">
        <f>IF(Table11[[#This Row],[Current Age]]&gt;19,"Women's",IF(E526&gt;15,"U19",IF(E526&gt;13,"U15",IF(E526&gt;11,"U13",IF(E526&gt;0,"U11",0)))))</f>
        <v>0</v>
      </c>
      <c r="E526" s="17">
        <f>IFERROR(IF(Table11[[#This Row],[Year]]&gt;0,$E$1-Table11[[#This Row],[Year]],0),"")</f>
        <v>0</v>
      </c>
      <c r="H526" s="17"/>
      <c r="I526" s="279"/>
    </row>
    <row r="527" spans="1:9">
      <c r="A527" s="188">
        <v>7524</v>
      </c>
      <c r="B527" s="280" t="s">
        <v>4506</v>
      </c>
      <c r="C527" s="188" t="s">
        <v>259</v>
      </c>
      <c r="D527" s="17">
        <f>IF(Table11[[#This Row],[Current Age]]&gt;19,"Women's",IF(E527&gt;15,"U19",IF(E527&gt;13,"U15",IF(E527&gt;11,"U13",IF(E527&gt;0,"U11",0)))))</f>
        <v>0</v>
      </c>
      <c r="E527" s="17">
        <f>IFERROR(IF(Table11[[#This Row],[Year]]&gt;0,$E$1-Table11[[#This Row],[Year]],0),"")</f>
        <v>0</v>
      </c>
      <c r="H527" s="17"/>
      <c r="I527" s="279"/>
    </row>
    <row r="528" spans="1:9">
      <c r="A528" s="218">
        <v>7525</v>
      </c>
      <c r="B528" s="278" t="s">
        <v>4507</v>
      </c>
      <c r="C528" s="218" t="s">
        <v>259</v>
      </c>
      <c r="D528" s="17">
        <f>IF(Table11[[#This Row],[Current Age]]&gt;19,"Women's",IF(E528&gt;15,"U19",IF(E528&gt;13,"U15",IF(E528&gt;11,"U13",IF(E528&gt;0,"U11",0)))))</f>
        <v>0</v>
      </c>
      <c r="E528" s="17">
        <f>IFERROR(IF(Table11[[#This Row],[Year]]&gt;0,$E$1-Table11[[#This Row],[Year]],0),"")</f>
        <v>0</v>
      </c>
      <c r="H528" s="17"/>
      <c r="I528" s="279"/>
    </row>
    <row r="529" spans="1:9">
      <c r="A529" s="188">
        <v>7526</v>
      </c>
      <c r="B529" s="280" t="s">
        <v>4508</v>
      </c>
      <c r="C529" s="188" t="s">
        <v>453</v>
      </c>
      <c r="D529" s="17">
        <f>IF(Table11[[#This Row],[Current Age]]&gt;19,"Women's",IF(E529&gt;15,"U19",IF(E529&gt;13,"U15",IF(E529&gt;11,"U13",IF(E529&gt;0,"U11",0)))))</f>
        <v>0</v>
      </c>
      <c r="E529" s="17">
        <f>IFERROR(IF(Table11[[#This Row],[Year]]&gt;0,$E$1-Table11[[#This Row],[Year]],0),"")</f>
        <v>0</v>
      </c>
      <c r="H529" s="17"/>
      <c r="I529" s="279"/>
    </row>
    <row r="530" spans="1:9">
      <c r="A530" s="218">
        <v>7527</v>
      </c>
      <c r="B530" s="278" t="s">
        <v>4509</v>
      </c>
      <c r="C530" s="218" t="s">
        <v>259</v>
      </c>
      <c r="D530" s="17">
        <f>IF(Table11[[#This Row],[Current Age]]&gt;19,"Women's",IF(E530&gt;15,"U19",IF(E530&gt;13,"U15",IF(E530&gt;11,"U13",IF(E530&gt;0,"U11",0)))))</f>
        <v>0</v>
      </c>
      <c r="E530" s="17">
        <f>IFERROR(IF(Table11[[#This Row],[Year]]&gt;0,$E$1-Table11[[#This Row],[Year]],0),"")</f>
        <v>0</v>
      </c>
      <c r="H530" s="17"/>
      <c r="I530" s="279"/>
    </row>
    <row r="531" spans="1:9">
      <c r="A531" s="188">
        <v>7528</v>
      </c>
      <c r="B531" s="280" t="s">
        <v>4510</v>
      </c>
      <c r="C531" s="188" t="s">
        <v>259</v>
      </c>
      <c r="D531" s="17">
        <f>IF(Table11[[#This Row],[Current Age]]&gt;19,"Women's",IF(E531&gt;15,"U19",IF(E531&gt;13,"U15",IF(E531&gt;11,"U13",IF(E531&gt;0,"U11",0)))))</f>
        <v>0</v>
      </c>
      <c r="E531" s="17">
        <f>IFERROR(IF(Table11[[#This Row],[Year]]&gt;0,$E$1-Table11[[#This Row],[Year]],0),"")</f>
        <v>0</v>
      </c>
      <c r="H531" s="17"/>
      <c r="I531" s="279"/>
    </row>
    <row r="532" spans="1:9">
      <c r="A532" s="218">
        <v>7529</v>
      </c>
      <c r="B532" s="278" t="s">
        <v>4511</v>
      </c>
      <c r="C532" s="218" t="s">
        <v>259</v>
      </c>
      <c r="D532" s="17">
        <f>IF(Table11[[#This Row],[Current Age]]&gt;19,"Women's",IF(E532&gt;15,"U19",IF(E532&gt;13,"U15",IF(E532&gt;11,"U13",IF(E532&gt;0,"U11",0)))))</f>
        <v>0</v>
      </c>
      <c r="E532" s="17">
        <f>IFERROR(IF(Table11[[#This Row],[Year]]&gt;0,$E$1-Table11[[#This Row],[Year]],0),"")</f>
        <v>0</v>
      </c>
      <c r="H532" s="17"/>
      <c r="I532" s="279"/>
    </row>
    <row r="533" spans="1:9">
      <c r="A533" s="188">
        <v>7530</v>
      </c>
      <c r="B533" s="280" t="s">
        <v>4512</v>
      </c>
      <c r="C533" s="188" t="s">
        <v>259</v>
      </c>
      <c r="D533" s="17">
        <f>IF(Table11[[#This Row],[Current Age]]&gt;19,"Women's",IF(E533&gt;15,"U19",IF(E533&gt;13,"U15",IF(E533&gt;11,"U13",IF(E533&gt;0,"U11",0)))))</f>
        <v>0</v>
      </c>
      <c r="E533" s="17">
        <f>IFERROR(IF(Table11[[#This Row],[Year]]&gt;0,$E$1-Table11[[#This Row],[Year]],0),"")</f>
        <v>0</v>
      </c>
      <c r="H533" s="17"/>
      <c r="I533" s="279"/>
    </row>
    <row r="534" spans="1:9">
      <c r="A534" s="218">
        <v>7531</v>
      </c>
      <c r="B534" s="278" t="s">
        <v>4513</v>
      </c>
      <c r="C534" s="218" t="s">
        <v>259</v>
      </c>
      <c r="D534" s="17">
        <f>IF(Table11[[#This Row],[Current Age]]&gt;19,"Women's",IF(E534&gt;15,"U19",IF(E534&gt;13,"U15",IF(E534&gt;11,"U13",IF(E534&gt;0,"U11",0)))))</f>
        <v>0</v>
      </c>
      <c r="E534" s="17">
        <f>IFERROR(IF(Table11[[#This Row],[Year]]&gt;0,$E$1-Table11[[#This Row],[Year]],0),"")</f>
        <v>0</v>
      </c>
      <c r="H534" s="17"/>
      <c r="I534" s="279"/>
    </row>
    <row r="535" spans="1:9">
      <c r="A535" s="188">
        <v>7532</v>
      </c>
      <c r="B535" s="280" t="s">
        <v>4514</v>
      </c>
      <c r="C535" s="188" t="s">
        <v>259</v>
      </c>
      <c r="D535" s="17">
        <f>IF(Table11[[#This Row],[Current Age]]&gt;19,"Women's",IF(E535&gt;15,"U19",IF(E535&gt;13,"U15",IF(E535&gt;11,"U13",IF(E535&gt;0,"U11",0)))))</f>
        <v>0</v>
      </c>
      <c r="E535" s="17">
        <f>IFERROR(IF(Table11[[#This Row],[Year]]&gt;0,$E$1-Table11[[#This Row],[Year]],0),"")</f>
        <v>0</v>
      </c>
      <c r="H535" s="17"/>
      <c r="I535" s="279"/>
    </row>
    <row r="536" spans="1:9">
      <c r="A536" s="218">
        <v>7533</v>
      </c>
      <c r="B536" s="278" t="s">
        <v>4515</v>
      </c>
      <c r="C536" s="218" t="s">
        <v>259</v>
      </c>
      <c r="D536" s="17">
        <f>IF(Table11[[#This Row],[Current Age]]&gt;19,"Women's",IF(E536&gt;15,"U19",IF(E536&gt;13,"U15",IF(E536&gt;11,"U13",IF(E536&gt;0,"U11",0)))))</f>
        <v>0</v>
      </c>
      <c r="E536" s="17">
        <f>IFERROR(IF(Table11[[#This Row],[Year]]&gt;0,$E$1-Table11[[#This Row],[Year]],0),"")</f>
        <v>0</v>
      </c>
      <c r="H536" s="17"/>
      <c r="I536" s="279"/>
    </row>
    <row r="537" spans="1:9">
      <c r="A537" s="188">
        <v>7534</v>
      </c>
      <c r="B537" s="280" t="s">
        <v>4516</v>
      </c>
      <c r="C537" s="188" t="s">
        <v>4517</v>
      </c>
      <c r="D537" s="17">
        <f>IF(Table11[[#This Row],[Current Age]]&gt;19,"Women's",IF(E537&gt;15,"U19",IF(E537&gt;13,"U15",IF(E537&gt;11,"U13",IF(E537&gt;0,"U11",0)))))</f>
        <v>0</v>
      </c>
      <c r="E537" s="17">
        <f>IFERROR(IF(Table11[[#This Row],[Year]]&gt;0,$E$1-Table11[[#This Row],[Year]],0),"")</f>
        <v>0</v>
      </c>
      <c r="H537" s="17"/>
      <c r="I537" s="279"/>
    </row>
    <row r="538" spans="1:9">
      <c r="A538" s="218">
        <v>7535</v>
      </c>
      <c r="B538" s="278" t="s">
        <v>4518</v>
      </c>
      <c r="C538" s="218" t="s">
        <v>154</v>
      </c>
      <c r="D538" s="17" t="str">
        <f>IF(Table11[[#This Row],[Current Age]]&gt;19,"Women's",IF(E538&gt;15,"U19",IF(E538&gt;13,"U15",IF(E538&gt;11,"U13",IF(E538&gt;0,"U11",0)))))</f>
        <v>Women's</v>
      </c>
      <c r="E538" s="17">
        <f>IFERROR(IF(Table11[[#This Row],[Year]]&gt;0,$E$1-Table11[[#This Row],[Year]],0),"")</f>
        <v>20</v>
      </c>
      <c r="F538" s="17">
        <v>2005</v>
      </c>
      <c r="G538" s="17">
        <v>4</v>
      </c>
      <c r="H538" s="17">
        <v>21</v>
      </c>
      <c r="I538" s="279"/>
    </row>
    <row r="539" spans="1:9">
      <c r="A539" s="188">
        <v>7536</v>
      </c>
      <c r="B539" s="280" t="s">
        <v>4519</v>
      </c>
      <c r="C539" s="188" t="s">
        <v>109</v>
      </c>
      <c r="D539" s="17" t="str">
        <f>IF(Table11[[#This Row],[Current Age]]&gt;19,"Women's",IF(E539&gt;15,"U19",IF(E539&gt;13,"U15",IF(E539&gt;11,"U13",IF(E539&gt;0,"U11",0)))))</f>
        <v>U19</v>
      </c>
      <c r="E539" s="17">
        <f>IFERROR(IF(Table11[[#This Row],[Year]]&gt;0,$E$1-Table11[[#This Row],[Year]],0),"")</f>
        <v>19</v>
      </c>
      <c r="F539" s="17">
        <v>2006</v>
      </c>
      <c r="G539" s="17">
        <v>12</v>
      </c>
      <c r="H539" s="17">
        <v>6</v>
      </c>
      <c r="I539" s="279"/>
    </row>
    <row r="540" spans="1:9">
      <c r="A540" s="218">
        <v>7537</v>
      </c>
      <c r="B540" s="278" t="s">
        <v>4520</v>
      </c>
      <c r="C540" s="218" t="s">
        <v>109</v>
      </c>
      <c r="D540" s="17" t="str">
        <f>IF(Table11[[#This Row],[Current Age]]&gt;19,"Women's",IF(E540&gt;15,"U19",IF(E540&gt;13,"U15",IF(E540&gt;11,"U13",IF(E540&gt;0,"U11",0)))))</f>
        <v>Women's</v>
      </c>
      <c r="E540" s="17">
        <f>IFERROR(IF(Table11[[#This Row],[Year]]&gt;0,$E$1-Table11[[#This Row],[Year]],0),"")</f>
        <v>20</v>
      </c>
      <c r="F540" s="17">
        <v>2005</v>
      </c>
      <c r="G540" s="17">
        <v>3</v>
      </c>
      <c r="H540" s="17">
        <v>30</v>
      </c>
      <c r="I540" s="279"/>
    </row>
    <row r="541" spans="1:9">
      <c r="A541" s="188">
        <v>7538</v>
      </c>
      <c r="B541" s="280" t="s">
        <v>4521</v>
      </c>
      <c r="C541" s="188" t="s">
        <v>109</v>
      </c>
      <c r="D541" s="17" t="str">
        <f>IF(Table11[[#This Row],[Current Age]]&gt;19,"Women's",IF(E541&gt;15,"U19",IF(E541&gt;13,"U15",IF(E541&gt;11,"U13",IF(E541&gt;0,"U11",0)))))</f>
        <v>Women's</v>
      </c>
      <c r="E541" s="17">
        <f>IFERROR(IF(Table11[[#This Row],[Year]]&gt;0,$E$1-Table11[[#This Row],[Year]],0),"")</f>
        <v>21</v>
      </c>
      <c r="F541" s="17">
        <v>2004</v>
      </c>
      <c r="G541" s="17">
        <v>11</v>
      </c>
      <c r="H541" s="17">
        <v>28</v>
      </c>
      <c r="I541" s="279"/>
    </row>
    <row r="542" spans="1:9">
      <c r="A542" s="218">
        <v>7539</v>
      </c>
      <c r="B542" s="278" t="s">
        <v>4522</v>
      </c>
      <c r="C542" s="218" t="s">
        <v>109</v>
      </c>
      <c r="D542" s="17" t="str">
        <f>IF(Table11[[#This Row],[Current Age]]&gt;19,"Women's",IF(E542&gt;15,"U19",IF(E542&gt;13,"U15",IF(E542&gt;11,"U13",IF(E542&gt;0,"U11",0)))))</f>
        <v>Women's</v>
      </c>
      <c r="E542" s="17">
        <f>IFERROR(IF(Table11[[#This Row],[Year]]&gt;0,$E$1-Table11[[#This Row],[Year]],0),"")</f>
        <v>21</v>
      </c>
      <c r="F542" s="17">
        <v>2004</v>
      </c>
      <c r="G542" s="17">
        <v>11</v>
      </c>
      <c r="H542" s="17">
        <v>14</v>
      </c>
      <c r="I542" s="279"/>
    </row>
    <row r="543" spans="1:9">
      <c r="A543" s="188">
        <v>7540</v>
      </c>
      <c r="B543" s="280" t="s">
        <v>4523</v>
      </c>
      <c r="C543" s="188" t="s">
        <v>109</v>
      </c>
      <c r="D543" s="17" t="str">
        <f>IF(Table11[[#This Row],[Current Age]]&gt;19,"Women's",IF(E543&gt;15,"U19",IF(E543&gt;13,"U15",IF(E543&gt;11,"U13",IF(E543&gt;0,"U11",0)))))</f>
        <v>Women's</v>
      </c>
      <c r="E543" s="17">
        <f>IFERROR(IF(Table11[[#This Row],[Year]]&gt;0,$E$1-Table11[[#This Row],[Year]],0),"")</f>
        <v>22</v>
      </c>
      <c r="F543" s="17">
        <v>2003</v>
      </c>
      <c r="G543" s="17">
        <v>4</v>
      </c>
      <c r="H543" s="17">
        <v>6</v>
      </c>
      <c r="I543" s="279"/>
    </row>
    <row r="544" spans="1:9">
      <c r="A544" s="218">
        <v>7541</v>
      </c>
      <c r="B544" s="278" t="s">
        <v>4524</v>
      </c>
      <c r="C544" s="218" t="s">
        <v>109</v>
      </c>
      <c r="D544" s="17" t="str">
        <f>IF(Table11[[#This Row],[Current Age]]&gt;19,"Women's",IF(E544&gt;15,"U19",IF(E544&gt;13,"U15",IF(E544&gt;11,"U13",IF(E544&gt;0,"U11",0)))))</f>
        <v>Women's</v>
      </c>
      <c r="E544" s="17">
        <f>IFERROR(IF(Table11[[#This Row],[Year]]&gt;0,$E$1-Table11[[#This Row],[Year]],0),"")</f>
        <v>22</v>
      </c>
      <c r="F544" s="17">
        <v>2003</v>
      </c>
      <c r="G544" s="17">
        <v>10</v>
      </c>
      <c r="H544" s="17">
        <v>17</v>
      </c>
      <c r="I544" s="279"/>
    </row>
    <row r="545" spans="1:9">
      <c r="A545" s="188">
        <v>7542</v>
      </c>
      <c r="B545" s="280" t="s">
        <v>4525</v>
      </c>
      <c r="C545" s="188" t="s">
        <v>109</v>
      </c>
      <c r="D545" s="17" t="str">
        <f>IF(Table11[[#This Row],[Current Age]]&gt;19,"Women's",IF(E545&gt;15,"U19",IF(E545&gt;13,"U15",IF(E545&gt;11,"U13",IF(E545&gt;0,"U11",0)))))</f>
        <v>Women's</v>
      </c>
      <c r="E545" s="17">
        <f>IFERROR(IF(Table11[[#This Row],[Year]]&gt;0,$E$1-Table11[[#This Row],[Year]],0),"")</f>
        <v>25</v>
      </c>
      <c r="F545" s="17">
        <v>2000</v>
      </c>
      <c r="G545" s="17">
        <v>10</v>
      </c>
      <c r="H545" s="17">
        <v>31</v>
      </c>
      <c r="I545" s="279"/>
    </row>
    <row r="546" spans="1:9">
      <c r="A546" s="218">
        <v>7543</v>
      </c>
      <c r="B546" s="278" t="s">
        <v>4526</v>
      </c>
      <c r="C546" s="218" t="s">
        <v>25</v>
      </c>
      <c r="D546" s="17">
        <f>IF(Table11[[#This Row],[Current Age]]&gt;19,"Women's",IF(E546&gt;15,"U19",IF(E546&gt;13,"U15",IF(E546&gt;11,"U13",IF(E546&gt;0,"U11",0)))))</f>
        <v>0</v>
      </c>
      <c r="E546" s="17">
        <f>IFERROR(IF(Table11[[#This Row],[Year]]&gt;0,$E$1-Table11[[#This Row],[Year]],0),"")</f>
        <v>0</v>
      </c>
      <c r="H546" s="17"/>
      <c r="I546" s="279"/>
    </row>
    <row r="547" spans="1:9">
      <c r="A547" s="188">
        <v>7544</v>
      </c>
      <c r="B547" s="280" t="s">
        <v>4527</v>
      </c>
      <c r="C547" s="188" t="s">
        <v>25</v>
      </c>
      <c r="D547" s="17">
        <f>IF(Table11[[#This Row],[Current Age]]&gt;19,"Women's",IF(E547&gt;15,"U19",IF(E547&gt;13,"U15",IF(E547&gt;11,"U13",IF(E547&gt;0,"U11",0)))))</f>
        <v>0</v>
      </c>
      <c r="E547" s="17">
        <f>IFERROR(IF(Table11[[#This Row],[Year]]&gt;0,$E$1-Table11[[#This Row],[Year]],0),"")</f>
        <v>0</v>
      </c>
      <c r="H547" s="17"/>
      <c r="I547" s="279"/>
    </row>
    <row r="548" spans="1:9">
      <c r="A548" s="218">
        <v>7545</v>
      </c>
      <c r="B548" s="278" t="s">
        <v>4528</v>
      </c>
      <c r="C548" s="218" t="s">
        <v>25</v>
      </c>
      <c r="D548" s="17">
        <f>IF(Table11[[#This Row],[Current Age]]&gt;19,"Women's",IF(E548&gt;15,"U19",IF(E548&gt;13,"U15",IF(E548&gt;11,"U13",IF(E548&gt;0,"U11",0)))))</f>
        <v>0</v>
      </c>
      <c r="E548" s="17">
        <f>IFERROR(IF(Table11[[#This Row],[Year]]&gt;0,$E$1-Table11[[#This Row],[Year]],0),"")</f>
        <v>0</v>
      </c>
      <c r="H548" s="17"/>
      <c r="I548" s="279"/>
    </row>
    <row r="549" spans="1:9">
      <c r="A549" s="188">
        <v>7546</v>
      </c>
      <c r="B549" s="280" t="s">
        <v>4529</v>
      </c>
      <c r="C549" s="188" t="s">
        <v>25</v>
      </c>
      <c r="D549" s="17">
        <f>IF(Table11[[#This Row],[Current Age]]&gt;19,"Women's",IF(E549&gt;15,"U19",IF(E549&gt;13,"U15",IF(E549&gt;11,"U13",IF(E549&gt;0,"U11",0)))))</f>
        <v>0</v>
      </c>
      <c r="E549" s="17">
        <f>IFERROR(IF(Table11[[#This Row],[Year]]&gt;0,$E$1-Table11[[#This Row],[Year]],0),"")</f>
        <v>0</v>
      </c>
      <c r="H549" s="17"/>
      <c r="I549" s="279"/>
    </row>
    <row r="550" spans="1:9">
      <c r="A550" s="218">
        <v>7547</v>
      </c>
      <c r="B550" s="278" t="s">
        <v>4530</v>
      </c>
      <c r="C550" s="218" t="s">
        <v>3953</v>
      </c>
      <c r="D550" s="17">
        <f>IF(Table11[[#This Row],[Current Age]]&gt;19,"Women's",IF(E550&gt;15,"U19",IF(E550&gt;13,"U15",IF(E550&gt;11,"U13",IF(E550&gt;0,"U11",0)))))</f>
        <v>0</v>
      </c>
      <c r="E550" s="17">
        <f>IFERROR(IF(Table11[[#This Row],[Year]]&gt;0,$E$1-Table11[[#This Row],[Year]],0),"")</f>
        <v>0</v>
      </c>
      <c r="H550" s="17"/>
      <c r="I550" s="279"/>
    </row>
    <row r="551" spans="1:9">
      <c r="A551" s="188">
        <v>7548</v>
      </c>
      <c r="B551" s="280" t="s">
        <v>4531</v>
      </c>
      <c r="C551" s="188" t="s">
        <v>3953</v>
      </c>
      <c r="D551" s="17">
        <f>IF(Table11[[#This Row],[Current Age]]&gt;19,"Women's",IF(E551&gt;15,"U19",IF(E551&gt;13,"U15",IF(E551&gt;11,"U13",IF(E551&gt;0,"U11",0)))))</f>
        <v>0</v>
      </c>
      <c r="E551" s="17">
        <f>IFERROR(IF(Table11[[#This Row],[Year]]&gt;0,$E$1-Table11[[#This Row],[Year]],0),"")</f>
        <v>0</v>
      </c>
      <c r="H551" s="17"/>
      <c r="I551" s="279"/>
    </row>
    <row r="552" spans="1:9">
      <c r="A552" s="218">
        <v>7549</v>
      </c>
      <c r="B552" s="278" t="s">
        <v>4532</v>
      </c>
      <c r="C552" s="218" t="s">
        <v>3953</v>
      </c>
      <c r="D552" s="17">
        <f>IF(Table11[[#This Row],[Current Age]]&gt;19,"Women's",IF(E552&gt;15,"U19",IF(E552&gt;13,"U15",IF(E552&gt;11,"U13",IF(E552&gt;0,"U11",0)))))</f>
        <v>0</v>
      </c>
      <c r="E552" s="17">
        <f>IFERROR(IF(Table11[[#This Row],[Year]]&gt;0,$E$1-Table11[[#This Row],[Year]],0),"")</f>
        <v>0</v>
      </c>
      <c r="H552" s="17"/>
      <c r="I552" s="279"/>
    </row>
    <row r="553" spans="1:9">
      <c r="A553" s="188">
        <v>7550</v>
      </c>
      <c r="B553" s="280" t="s">
        <v>4533</v>
      </c>
      <c r="C553" s="188" t="s">
        <v>3953</v>
      </c>
      <c r="D553" s="17">
        <f>IF(Table11[[#This Row],[Current Age]]&gt;19,"Women's",IF(E553&gt;15,"U19",IF(E553&gt;13,"U15",IF(E553&gt;11,"U13",IF(E553&gt;0,"U11",0)))))</f>
        <v>0</v>
      </c>
      <c r="E553" s="17">
        <f>IFERROR(IF(Table11[[#This Row],[Year]]&gt;0,$E$1-Table11[[#This Row],[Year]],0),"")</f>
        <v>0</v>
      </c>
      <c r="H553" s="17"/>
      <c r="I553" s="279"/>
    </row>
    <row r="554" spans="1:9">
      <c r="A554" s="218">
        <v>7551</v>
      </c>
      <c r="B554" s="278" t="s">
        <v>4534</v>
      </c>
      <c r="C554" s="218" t="s">
        <v>3953</v>
      </c>
      <c r="D554" s="17">
        <f>IF(Table11[[#This Row],[Current Age]]&gt;19,"Women's",IF(E554&gt;15,"U19",IF(E554&gt;13,"U15",IF(E554&gt;11,"U13",IF(E554&gt;0,"U11",0)))))</f>
        <v>0</v>
      </c>
      <c r="E554" s="17">
        <f>IFERROR(IF(Table11[[#This Row],[Year]]&gt;0,$E$1-Table11[[#This Row],[Year]],0),"")</f>
        <v>0</v>
      </c>
      <c r="H554" s="17"/>
      <c r="I554" s="279"/>
    </row>
    <row r="555" spans="1:9">
      <c r="A555" s="188">
        <v>7552</v>
      </c>
      <c r="B555" s="280" t="s">
        <v>4535</v>
      </c>
      <c r="C555" s="188" t="s">
        <v>3953</v>
      </c>
      <c r="D555" s="17">
        <f>IF(Table11[[#This Row],[Current Age]]&gt;19,"Women's",IF(E555&gt;15,"U19",IF(E555&gt;13,"U15",IF(E555&gt;11,"U13",IF(E555&gt;0,"U11",0)))))</f>
        <v>0</v>
      </c>
      <c r="E555" s="17">
        <f>IFERROR(IF(Table11[[#This Row],[Year]]&gt;0,$E$1-Table11[[#This Row],[Year]],0),"")</f>
        <v>0</v>
      </c>
      <c r="H555" s="17"/>
      <c r="I555" s="279"/>
    </row>
    <row r="556" spans="1:9">
      <c r="A556" s="218">
        <v>7553</v>
      </c>
      <c r="B556" s="278" t="s">
        <v>4536</v>
      </c>
      <c r="C556" s="218" t="s">
        <v>259</v>
      </c>
      <c r="D556" s="17">
        <f>IF(Table11[[#This Row],[Current Age]]&gt;19,"Women's",IF(E556&gt;15,"U19",IF(E556&gt;13,"U15",IF(E556&gt;11,"U13",IF(E556&gt;0,"U11",0)))))</f>
        <v>0</v>
      </c>
      <c r="E556" s="17">
        <f>IFERROR(IF(Table11[[#This Row],[Year]]&gt;0,$E$1-Table11[[#This Row],[Year]],0),"")</f>
        <v>0</v>
      </c>
      <c r="H556" s="17"/>
      <c r="I556" s="279"/>
    </row>
    <row r="557" spans="1:9">
      <c r="A557" s="188">
        <v>7554</v>
      </c>
      <c r="B557" s="280" t="s">
        <v>4537</v>
      </c>
      <c r="C557" s="188" t="s">
        <v>259</v>
      </c>
      <c r="D557" s="17">
        <f>IF(Table11[[#This Row],[Current Age]]&gt;19,"Women's",IF(E557&gt;15,"U19",IF(E557&gt;13,"U15",IF(E557&gt;11,"U13",IF(E557&gt;0,"U11",0)))))</f>
        <v>0</v>
      </c>
      <c r="E557" s="17">
        <f>IFERROR(IF(Table11[[#This Row],[Year]]&gt;0,$E$1-Table11[[#This Row],[Year]],0),"")</f>
        <v>0</v>
      </c>
      <c r="H557" s="17"/>
      <c r="I557" s="279"/>
    </row>
    <row r="558" spans="1:9">
      <c r="A558" s="218">
        <v>7555</v>
      </c>
      <c r="B558" s="278" t="s">
        <v>4538</v>
      </c>
      <c r="C558" s="218" t="s">
        <v>259</v>
      </c>
      <c r="D558" s="17">
        <f>IF(Table11[[#This Row],[Current Age]]&gt;19,"Women's",IF(E558&gt;15,"U19",IF(E558&gt;13,"U15",IF(E558&gt;11,"U13",IF(E558&gt;0,"U11",0)))))</f>
        <v>0</v>
      </c>
      <c r="E558" s="17">
        <f>IFERROR(IF(Table11[[#This Row],[Year]]&gt;0,$E$1-Table11[[#This Row],[Year]],0),"")</f>
        <v>0</v>
      </c>
      <c r="H558" s="17"/>
      <c r="I558" s="279"/>
    </row>
    <row r="559" spans="1:9">
      <c r="A559" s="188">
        <v>7556</v>
      </c>
      <c r="B559" s="280" t="s">
        <v>4539</v>
      </c>
      <c r="C559" s="188" t="s">
        <v>259</v>
      </c>
      <c r="D559" s="17">
        <f>IF(Table11[[#This Row],[Current Age]]&gt;19,"Women's",IF(E559&gt;15,"U19",IF(E559&gt;13,"U15",IF(E559&gt;11,"U13",IF(E559&gt;0,"U11",0)))))</f>
        <v>0</v>
      </c>
      <c r="E559" s="17">
        <f>IFERROR(IF(Table11[[#This Row],[Year]]&gt;0,$E$1-Table11[[#This Row],[Year]],0),"")</f>
        <v>0</v>
      </c>
      <c r="H559" s="17"/>
      <c r="I559" s="279"/>
    </row>
    <row r="560" spans="1:9">
      <c r="A560" s="218">
        <v>7557</v>
      </c>
      <c r="B560" s="278" t="s">
        <v>4540</v>
      </c>
      <c r="C560" s="218" t="s">
        <v>259</v>
      </c>
      <c r="D560" s="17">
        <f>IF(Table11[[#This Row],[Current Age]]&gt;19,"Women's",IF(E560&gt;15,"U19",IF(E560&gt;13,"U15",IF(E560&gt;11,"U13",IF(E560&gt;0,"U11",0)))))</f>
        <v>0</v>
      </c>
      <c r="E560" s="17">
        <f>IFERROR(IF(Table11[[#This Row],[Year]]&gt;0,$E$1-Table11[[#This Row],[Year]],0),"")</f>
        <v>0</v>
      </c>
      <c r="H560" s="17"/>
      <c r="I560" s="279"/>
    </row>
    <row r="561" spans="1:9">
      <c r="A561" s="188">
        <v>7558</v>
      </c>
      <c r="B561" s="280" t="s">
        <v>4541</v>
      </c>
      <c r="C561" s="188" t="s">
        <v>259</v>
      </c>
      <c r="D561" s="17">
        <f>IF(Table11[[#This Row],[Current Age]]&gt;19,"Women's",IF(E561&gt;15,"U19",IF(E561&gt;13,"U15",IF(E561&gt;11,"U13",IF(E561&gt;0,"U11",0)))))</f>
        <v>0</v>
      </c>
      <c r="E561" s="17">
        <f>IFERROR(IF(Table11[[#This Row],[Year]]&gt;0,$E$1-Table11[[#This Row],[Year]],0),"")</f>
        <v>0</v>
      </c>
      <c r="H561" s="17"/>
      <c r="I561" s="279"/>
    </row>
    <row r="562" spans="1:9">
      <c r="A562" s="218">
        <v>7559</v>
      </c>
      <c r="B562" s="278" t="s">
        <v>4542</v>
      </c>
      <c r="C562" s="218" t="s">
        <v>259</v>
      </c>
      <c r="D562" s="17">
        <f>IF(Table11[[#This Row],[Current Age]]&gt;19,"Women's",IF(E562&gt;15,"U19",IF(E562&gt;13,"U15",IF(E562&gt;11,"U13",IF(E562&gt;0,"U11",0)))))</f>
        <v>0</v>
      </c>
      <c r="E562" s="17">
        <f>IFERROR(IF(Table11[[#This Row],[Year]]&gt;0,$E$1-Table11[[#This Row],[Year]],0),"")</f>
        <v>0</v>
      </c>
      <c r="H562" s="17"/>
      <c r="I562" s="279"/>
    </row>
    <row r="563" spans="1:9">
      <c r="A563" s="188">
        <v>7560</v>
      </c>
      <c r="B563" s="280" t="s">
        <v>4543</v>
      </c>
      <c r="C563" s="188" t="s">
        <v>259</v>
      </c>
      <c r="D563" s="17">
        <f>IF(Table11[[#This Row],[Current Age]]&gt;19,"Women's",IF(E563&gt;15,"U19",IF(E563&gt;13,"U15",IF(E563&gt;11,"U13",IF(E563&gt;0,"U11",0)))))</f>
        <v>0</v>
      </c>
      <c r="E563" s="17">
        <f>IFERROR(IF(Table11[[#This Row],[Year]]&gt;0,$E$1-Table11[[#This Row],[Year]],0),"")</f>
        <v>0</v>
      </c>
      <c r="H563" s="17"/>
      <c r="I563" s="279"/>
    </row>
    <row r="564" spans="1:9">
      <c r="A564" s="218">
        <v>7561</v>
      </c>
      <c r="B564" s="278" t="s">
        <v>4544</v>
      </c>
      <c r="C564" s="218" t="s">
        <v>259</v>
      </c>
      <c r="D564" s="17">
        <f>IF(Table11[[#This Row],[Current Age]]&gt;19,"Women's",IF(E564&gt;15,"U19",IF(E564&gt;13,"U15",IF(E564&gt;11,"U13",IF(E564&gt;0,"U11",0)))))</f>
        <v>0</v>
      </c>
      <c r="E564" s="17">
        <f>IFERROR(IF(Table11[[#This Row],[Year]]&gt;0,$E$1-Table11[[#This Row],[Year]],0),"")</f>
        <v>0</v>
      </c>
      <c r="H564" s="17"/>
      <c r="I564" s="279"/>
    </row>
    <row r="565" spans="1:9">
      <c r="A565" s="188">
        <v>7562</v>
      </c>
      <c r="B565" s="280" t="s">
        <v>4545</v>
      </c>
      <c r="C565" s="188" t="s">
        <v>259</v>
      </c>
      <c r="D565" s="17">
        <f>IF(Table11[[#This Row],[Current Age]]&gt;19,"Women's",IF(E565&gt;15,"U19",IF(E565&gt;13,"U15",IF(E565&gt;11,"U13",IF(E565&gt;0,"U11",0)))))</f>
        <v>0</v>
      </c>
      <c r="E565" s="17">
        <f>IFERROR(IF(Table11[[#This Row],[Year]]&gt;0,$E$1-Table11[[#This Row],[Year]],0),"")</f>
        <v>0</v>
      </c>
      <c r="H565" s="17"/>
      <c r="I565" s="279"/>
    </row>
    <row r="566" spans="1:9">
      <c r="A566" s="218">
        <v>7563</v>
      </c>
      <c r="B566" s="278" t="s">
        <v>4546</v>
      </c>
      <c r="C566" s="218" t="s">
        <v>259</v>
      </c>
      <c r="D566" s="17">
        <f>IF(Table11[[#This Row],[Current Age]]&gt;19,"Women's",IF(E566&gt;15,"U19",IF(E566&gt;13,"U15",IF(E566&gt;11,"U13",IF(E566&gt;0,"U11",0)))))</f>
        <v>0</v>
      </c>
      <c r="E566" s="17">
        <f>IFERROR(IF(Table11[[#This Row],[Year]]&gt;0,$E$1-Table11[[#This Row],[Year]],0),"")</f>
        <v>0</v>
      </c>
      <c r="H566" s="17"/>
      <c r="I566" s="279"/>
    </row>
    <row r="567" spans="1:9">
      <c r="A567" s="188">
        <v>7564</v>
      </c>
      <c r="B567" s="280" t="s">
        <v>4547</v>
      </c>
      <c r="C567" s="188" t="s">
        <v>356</v>
      </c>
      <c r="D567" s="17" t="str">
        <f>IF(Table11[[#This Row],[Current Age]]&gt;19,"Women's",IF(E567&gt;15,"U19",IF(E567&gt;13,"U15",IF(E567&gt;11,"U13",IF(E567&gt;0,"U11",0)))))</f>
        <v>Women's</v>
      </c>
      <c r="E567" s="17">
        <f>IFERROR(IF(Table11[[#This Row],[Year]]&gt;0,$E$1-Table11[[#This Row],[Year]],0),"")</f>
        <v>20</v>
      </c>
      <c r="F567" s="17">
        <v>2005</v>
      </c>
      <c r="G567" s="17">
        <v>12</v>
      </c>
      <c r="H567" s="17">
        <v>10</v>
      </c>
      <c r="I567" s="279"/>
    </row>
    <row r="568" spans="1:9">
      <c r="A568" s="218">
        <v>7565</v>
      </c>
      <c r="B568" s="278" t="s">
        <v>4548</v>
      </c>
      <c r="C568" s="218" t="s">
        <v>356</v>
      </c>
      <c r="D568" s="17" t="str">
        <f>IF(Table11[[#This Row],[Current Age]]&gt;19,"Women's",IF(E568&gt;15,"U19",IF(E568&gt;13,"U15",IF(E568&gt;11,"U13",IF(E568&gt;0,"U11",0)))))</f>
        <v>U19</v>
      </c>
      <c r="E568" s="17">
        <f>IFERROR(IF(Table11[[#This Row],[Year]]&gt;0,$E$1-Table11[[#This Row],[Year]],0),"")</f>
        <v>19</v>
      </c>
      <c r="F568" s="17">
        <v>2006</v>
      </c>
      <c r="G568" s="17">
        <v>8</v>
      </c>
      <c r="H568" s="17">
        <v>6</v>
      </c>
      <c r="I568" s="279"/>
    </row>
    <row r="569" spans="1:9">
      <c r="A569" s="188">
        <v>7566</v>
      </c>
      <c r="B569" s="280" t="s">
        <v>4549</v>
      </c>
      <c r="C569" s="188" t="s">
        <v>356</v>
      </c>
      <c r="D569" s="17" t="str">
        <f>IF(Table11[[#This Row],[Current Age]]&gt;19,"Women's",IF(E569&gt;15,"U19",IF(E569&gt;13,"U15",IF(E569&gt;11,"U13",IF(E569&gt;0,"U11",0)))))</f>
        <v>U19</v>
      </c>
      <c r="E569" s="17">
        <f>IFERROR(IF(Table11[[#This Row],[Year]]&gt;0,$E$1-Table11[[#This Row],[Year]],0),"")</f>
        <v>19</v>
      </c>
      <c r="F569" s="17">
        <v>2006</v>
      </c>
      <c r="G569" s="17">
        <v>5</v>
      </c>
      <c r="H569" s="17">
        <v>30</v>
      </c>
      <c r="I569" s="279"/>
    </row>
    <row r="570" spans="1:9">
      <c r="A570" s="218">
        <v>7567</v>
      </c>
      <c r="B570" s="278" t="s">
        <v>4550</v>
      </c>
      <c r="C570" s="218" t="s">
        <v>356</v>
      </c>
      <c r="D570" s="17">
        <f>IF(Table11[[#This Row],[Current Age]]&gt;19,"Women's",IF(E570&gt;15,"U19",IF(E570&gt;13,"U15",IF(E570&gt;11,"U13",IF(E570&gt;0,"U11",0)))))</f>
        <v>0</v>
      </c>
      <c r="E570" s="17">
        <f>IFERROR(IF(Table11[[#This Row],[Year]]&gt;0,$E$1-Table11[[#This Row],[Year]],0),"")</f>
        <v>0</v>
      </c>
      <c r="H570" s="17"/>
      <c r="I570" s="279"/>
    </row>
    <row r="571" spans="1:9">
      <c r="A571" s="188">
        <v>7568</v>
      </c>
      <c r="B571" s="280" t="s">
        <v>4551</v>
      </c>
      <c r="C571" s="188" t="s">
        <v>356</v>
      </c>
      <c r="D571" s="17" t="str">
        <f>IF(Table11[[#This Row],[Current Age]]&gt;19,"Women's",IF(E571&gt;15,"U19",IF(E571&gt;13,"U15",IF(E571&gt;11,"U13",IF(E571&gt;0,"U11",0)))))</f>
        <v>Women's</v>
      </c>
      <c r="E571" s="17">
        <f>IFERROR(IF(Table11[[#This Row],[Year]]&gt;0,$E$1-Table11[[#This Row],[Year]],0),"")</f>
        <v>21</v>
      </c>
      <c r="F571" s="17">
        <v>2004</v>
      </c>
      <c r="G571" s="17">
        <v>9</v>
      </c>
      <c r="H571" s="17">
        <v>5</v>
      </c>
      <c r="I571" s="279"/>
    </row>
    <row r="572" spans="1:9">
      <c r="A572" s="218">
        <v>7569</v>
      </c>
      <c r="B572" s="278" t="s">
        <v>4552</v>
      </c>
      <c r="C572" s="218" t="s">
        <v>356</v>
      </c>
      <c r="D572" s="17" t="str">
        <f>IF(Table11[[#This Row],[Current Age]]&gt;19,"Women's",IF(E572&gt;15,"U19",IF(E572&gt;13,"U15",IF(E572&gt;11,"U13",IF(E572&gt;0,"U11",0)))))</f>
        <v>Women's</v>
      </c>
      <c r="E572" s="17">
        <f>IFERROR(IF(Table11[[#This Row],[Year]]&gt;0,$E$1-Table11[[#This Row],[Year]],0),"")</f>
        <v>21</v>
      </c>
      <c r="F572" s="17">
        <v>2004</v>
      </c>
      <c r="G572" s="17">
        <v>2</v>
      </c>
      <c r="H572" s="17">
        <v>10</v>
      </c>
      <c r="I572" s="279"/>
    </row>
    <row r="573" spans="1:9">
      <c r="A573" s="188">
        <v>7570</v>
      </c>
      <c r="B573" s="280" t="s">
        <v>4553</v>
      </c>
      <c r="C573" s="188" t="s">
        <v>356</v>
      </c>
      <c r="D573" s="17" t="str">
        <f>IF(Table11[[#This Row],[Current Age]]&gt;19,"Women's",IF(E573&gt;15,"U19",IF(E573&gt;13,"U15",IF(E573&gt;11,"U13",IF(E573&gt;0,"U11",0)))))</f>
        <v>Women's</v>
      </c>
      <c r="E573" s="17">
        <f>IFERROR(IF(Table11[[#This Row],[Year]]&gt;0,$E$1-Table11[[#This Row],[Year]],0),"")</f>
        <v>21</v>
      </c>
      <c r="F573" s="17">
        <v>2004</v>
      </c>
      <c r="G573" s="17">
        <v>4</v>
      </c>
      <c r="H573" s="17">
        <v>14</v>
      </c>
      <c r="I573" s="279"/>
    </row>
    <row r="574" spans="1:9">
      <c r="A574" s="218">
        <v>7571</v>
      </c>
      <c r="B574" s="278" t="s">
        <v>4554</v>
      </c>
      <c r="C574" s="218" t="s">
        <v>356</v>
      </c>
      <c r="D574" s="17">
        <f>IF(Table11[[#This Row],[Current Age]]&gt;19,"Women's",IF(E574&gt;15,"U19",IF(E574&gt;13,"U15",IF(E574&gt;11,"U13",IF(E574&gt;0,"U11",0)))))</f>
        <v>0</v>
      </c>
      <c r="E574" s="17">
        <f>IFERROR(IF(Table11[[#This Row],[Year]]&gt;0,$E$1-Table11[[#This Row],[Year]],0),"")</f>
        <v>0</v>
      </c>
      <c r="H574" s="17"/>
      <c r="I574" s="279"/>
    </row>
    <row r="575" spans="1:9">
      <c r="A575" s="188">
        <v>7572</v>
      </c>
      <c r="B575" s="280" t="s">
        <v>4555</v>
      </c>
      <c r="C575" s="188" t="s">
        <v>356</v>
      </c>
      <c r="D575" s="17" t="str">
        <f>IF(Table11[[#This Row],[Current Age]]&gt;19,"Women's",IF(E575&gt;15,"U19",IF(E575&gt;13,"U15",IF(E575&gt;11,"U13",IF(E575&gt;0,"U11",0)))))</f>
        <v>Women's</v>
      </c>
      <c r="E575" s="17">
        <f>IFERROR(IF(Table11[[#This Row],[Year]]&gt;0,$E$1-Table11[[#This Row],[Year]],0),"")</f>
        <v>23</v>
      </c>
      <c r="F575" s="17">
        <v>2002</v>
      </c>
      <c r="G575" s="17">
        <v>2</v>
      </c>
      <c r="H575" s="17">
        <v>18</v>
      </c>
      <c r="I575" s="279"/>
    </row>
    <row r="576" spans="1:9">
      <c r="A576" s="218">
        <v>7573</v>
      </c>
      <c r="B576" s="278" t="s">
        <v>4556</v>
      </c>
      <c r="C576" s="218" t="s">
        <v>356</v>
      </c>
      <c r="D576" s="17" t="str">
        <f>IF(Table11[[#This Row],[Current Age]]&gt;19,"Women's",IF(E576&gt;15,"U19",IF(E576&gt;13,"U15",IF(E576&gt;11,"U13",IF(E576&gt;0,"U11",0)))))</f>
        <v>Women's</v>
      </c>
      <c r="E576" s="17">
        <f>IFERROR(IF(Table11[[#This Row],[Year]]&gt;0,$E$1-Table11[[#This Row],[Year]],0),"")</f>
        <v>23</v>
      </c>
      <c r="F576" s="17">
        <v>2002</v>
      </c>
      <c r="G576" s="17">
        <v>7</v>
      </c>
      <c r="H576" s="17">
        <v>8</v>
      </c>
      <c r="I576" s="279"/>
    </row>
    <row r="577" spans="1:9">
      <c r="A577" s="188">
        <v>7574</v>
      </c>
      <c r="B577" s="280" t="s">
        <v>4557</v>
      </c>
      <c r="C577" s="188" t="s">
        <v>356</v>
      </c>
      <c r="D577" s="17" t="str">
        <f>IF(Table11[[#This Row],[Current Age]]&gt;19,"Women's",IF(E577&gt;15,"U19",IF(E577&gt;13,"U15",IF(E577&gt;11,"U13",IF(E577&gt;0,"U11",0)))))</f>
        <v>Women's</v>
      </c>
      <c r="E577" s="17">
        <f>IFERROR(IF(Table11[[#This Row],[Year]]&gt;0,$E$1-Table11[[#This Row],[Year]],0),"")</f>
        <v>23</v>
      </c>
      <c r="F577" s="17">
        <v>2002</v>
      </c>
      <c r="G577" s="17">
        <v>6</v>
      </c>
      <c r="H577" s="17">
        <v>26</v>
      </c>
      <c r="I577" s="279"/>
    </row>
    <row r="578" spans="1:9">
      <c r="A578" s="218">
        <v>7575</v>
      </c>
      <c r="B578" s="278" t="s">
        <v>4558</v>
      </c>
      <c r="C578" s="218" t="s">
        <v>356</v>
      </c>
      <c r="D578" s="17">
        <f>IF(Table11[[#This Row],[Current Age]]&gt;19,"Women's",IF(E578&gt;15,"U19",IF(E578&gt;13,"U15",IF(E578&gt;11,"U13",IF(E578&gt;0,"U11",0)))))</f>
        <v>0</v>
      </c>
      <c r="E578" s="17">
        <f>IFERROR(IF(Table11[[#This Row],[Year]]&gt;0,$E$1-Table11[[#This Row],[Year]],0),"")</f>
        <v>0</v>
      </c>
      <c r="H578" s="17"/>
      <c r="I578" s="279"/>
    </row>
    <row r="579" spans="1:9">
      <c r="A579" s="188">
        <v>7576</v>
      </c>
      <c r="B579" s="280" t="s">
        <v>4559</v>
      </c>
      <c r="C579" s="188" t="s">
        <v>356</v>
      </c>
      <c r="D579" s="17">
        <f>IF(Table11[[#This Row],[Current Age]]&gt;19,"Women's",IF(E579&gt;15,"U19",IF(E579&gt;13,"U15",IF(E579&gt;11,"U13",IF(E579&gt;0,"U11",0)))))</f>
        <v>0</v>
      </c>
      <c r="E579" s="17">
        <f>IFERROR(IF(Table11[[#This Row],[Year]]&gt;0,$E$1-Table11[[#This Row],[Year]],0),"")</f>
        <v>0</v>
      </c>
      <c r="H579" s="17"/>
      <c r="I579" s="279"/>
    </row>
    <row r="580" spans="1:9">
      <c r="A580" s="218">
        <v>7577</v>
      </c>
      <c r="B580" s="278" t="s">
        <v>4560</v>
      </c>
      <c r="C580" s="218" t="s">
        <v>132</v>
      </c>
      <c r="D580" s="17">
        <f>IF(Table11[[#This Row],[Current Age]]&gt;19,"Women's",IF(E580&gt;15,"U19",IF(E580&gt;13,"U15",IF(E580&gt;11,"U13",IF(E580&gt;0,"U11",0)))))</f>
        <v>0</v>
      </c>
      <c r="E580" s="17">
        <f>IFERROR(IF(Table11[[#This Row],[Year]]&gt;0,$E$1-Table11[[#This Row],[Year]],0),"")</f>
        <v>0</v>
      </c>
      <c r="H580" s="17"/>
      <c r="I580" s="279"/>
    </row>
    <row r="581" spans="1:9">
      <c r="A581" s="188">
        <v>7578</v>
      </c>
      <c r="B581" s="280" t="s">
        <v>4561</v>
      </c>
      <c r="C581" s="188" t="s">
        <v>259</v>
      </c>
      <c r="D581" s="17">
        <f>IF(Table11[[#This Row],[Current Age]]&gt;19,"Women's",IF(E581&gt;15,"U19",IF(E581&gt;13,"U15",IF(E581&gt;11,"U13",IF(E581&gt;0,"U11",0)))))</f>
        <v>0</v>
      </c>
      <c r="E581" s="17">
        <f>IFERROR(IF(Table11[[#This Row],[Year]]&gt;0,$E$1-Table11[[#This Row],[Year]],0),"")</f>
        <v>0</v>
      </c>
      <c r="H581" s="17"/>
      <c r="I581" s="279"/>
    </row>
    <row r="582" spans="1:9">
      <c r="A582" s="218">
        <v>7579</v>
      </c>
      <c r="B582" s="278" t="s">
        <v>418</v>
      </c>
      <c r="C582" s="218" t="s">
        <v>453</v>
      </c>
      <c r="D582" s="17">
        <f>IF(Table11[[#This Row],[Current Age]]&gt;19,"Women's",IF(E582&gt;15,"U19",IF(E582&gt;13,"U15",IF(E582&gt;11,"U13",IF(E582&gt;0,"U11",0)))))</f>
        <v>0</v>
      </c>
      <c r="E582" s="17">
        <f>IFERROR(IF(Table11[[#This Row],[Year]]&gt;0,$E$1-Table11[[#This Row],[Year]],0),"")</f>
        <v>0</v>
      </c>
      <c r="H582" s="17"/>
      <c r="I582" s="279"/>
    </row>
    <row r="583" spans="1:9">
      <c r="A583" s="188">
        <v>7580</v>
      </c>
      <c r="B583" s="280" t="s">
        <v>4562</v>
      </c>
      <c r="C583" s="188" t="s">
        <v>298</v>
      </c>
      <c r="D583" s="17">
        <f>IF(Table11[[#This Row],[Current Age]]&gt;19,"Women's",IF(E583&gt;15,"U19",IF(E583&gt;13,"U15",IF(E583&gt;11,"U13",IF(E583&gt;0,"U11",0)))))</f>
        <v>0</v>
      </c>
      <c r="E583" s="17">
        <f>IFERROR(IF(Table11[[#This Row],[Year]]&gt;0,$E$1-Table11[[#This Row],[Year]],0),"")</f>
        <v>0</v>
      </c>
      <c r="H583" s="17"/>
      <c r="I583" s="279"/>
    </row>
    <row r="584" spans="1:9">
      <c r="A584" s="218">
        <v>7581</v>
      </c>
      <c r="B584" s="278" t="s">
        <v>4563</v>
      </c>
      <c r="C584" s="218" t="s">
        <v>298</v>
      </c>
      <c r="D584" s="17">
        <f>IF(Table11[[#This Row],[Current Age]]&gt;19,"Women's",IF(E584&gt;15,"U19",IF(E584&gt;13,"U15",IF(E584&gt;11,"U13",IF(E584&gt;0,"U11",0)))))</f>
        <v>0</v>
      </c>
      <c r="E584" s="17">
        <f>IFERROR(IF(Table11[[#This Row],[Year]]&gt;0,$E$1-Table11[[#This Row],[Year]],0),"")</f>
        <v>0</v>
      </c>
      <c r="H584" s="17"/>
      <c r="I584" s="279"/>
    </row>
    <row r="585" spans="1:9">
      <c r="A585" s="188">
        <v>7582</v>
      </c>
      <c r="B585" s="280" t="s">
        <v>4564</v>
      </c>
      <c r="C585" s="188" t="s">
        <v>298</v>
      </c>
      <c r="D585" s="17">
        <f>IF(Table11[[#This Row],[Current Age]]&gt;19,"Women's",IF(E585&gt;15,"U19",IF(E585&gt;13,"U15",IF(E585&gt;11,"U13",IF(E585&gt;0,"U11",0)))))</f>
        <v>0</v>
      </c>
      <c r="E585" s="17">
        <f>IFERROR(IF(Table11[[#This Row],[Year]]&gt;0,$E$1-Table11[[#This Row],[Year]],0),"")</f>
        <v>0</v>
      </c>
      <c r="H585" s="17"/>
      <c r="I585" s="279"/>
    </row>
    <row r="586" spans="1:9">
      <c r="A586" s="218">
        <v>7583</v>
      </c>
      <c r="B586" s="278" t="s">
        <v>4565</v>
      </c>
      <c r="C586" s="218" t="s">
        <v>298</v>
      </c>
      <c r="D586" s="17">
        <f>IF(Table11[[#This Row],[Current Age]]&gt;19,"Women's",IF(E586&gt;15,"U19",IF(E586&gt;13,"U15",IF(E586&gt;11,"U13",IF(E586&gt;0,"U11",0)))))</f>
        <v>0</v>
      </c>
      <c r="E586" s="17">
        <f>IFERROR(IF(Table11[[#This Row],[Year]]&gt;0,$E$1-Table11[[#This Row],[Year]],0),"")</f>
        <v>0</v>
      </c>
      <c r="H586" s="17"/>
      <c r="I586" s="279"/>
    </row>
    <row r="587" spans="1:9">
      <c r="A587" s="188">
        <v>7584</v>
      </c>
      <c r="B587" s="280" t="s">
        <v>4566</v>
      </c>
      <c r="C587" s="188" t="s">
        <v>298</v>
      </c>
      <c r="D587" s="17">
        <f>IF(Table11[[#This Row],[Current Age]]&gt;19,"Women's",IF(E587&gt;15,"U19",IF(E587&gt;13,"U15",IF(E587&gt;11,"U13",IF(E587&gt;0,"U11",0)))))</f>
        <v>0</v>
      </c>
      <c r="E587" s="17">
        <f>IFERROR(IF(Table11[[#This Row],[Year]]&gt;0,$E$1-Table11[[#This Row],[Year]],0),"")</f>
        <v>0</v>
      </c>
      <c r="H587" s="17"/>
      <c r="I587" s="279"/>
    </row>
    <row r="588" spans="1:9">
      <c r="A588" s="218">
        <v>7585</v>
      </c>
      <c r="B588" s="278" t="s">
        <v>4567</v>
      </c>
      <c r="C588" s="218" t="s">
        <v>298</v>
      </c>
      <c r="D588" s="17">
        <f>IF(Table11[[#This Row],[Current Age]]&gt;19,"Women's",IF(E588&gt;15,"U19",IF(E588&gt;13,"U15",IF(E588&gt;11,"U13",IF(E588&gt;0,"U11",0)))))</f>
        <v>0</v>
      </c>
      <c r="E588" s="17">
        <f>IFERROR(IF(Table11[[#This Row],[Year]]&gt;0,$E$1-Table11[[#This Row],[Year]],0),"")</f>
        <v>0</v>
      </c>
      <c r="H588" s="17"/>
      <c r="I588" s="279"/>
    </row>
    <row r="589" spans="1:9">
      <c r="A589" s="188">
        <v>7586</v>
      </c>
      <c r="B589" s="280" t="s">
        <v>4568</v>
      </c>
      <c r="C589" s="188" t="s">
        <v>298</v>
      </c>
      <c r="D589" s="17">
        <f>IF(Table11[[#This Row],[Current Age]]&gt;19,"Women's",IF(E589&gt;15,"U19",IF(E589&gt;13,"U15",IF(E589&gt;11,"U13",IF(E589&gt;0,"U11",0)))))</f>
        <v>0</v>
      </c>
      <c r="E589" s="17">
        <f>IFERROR(IF(Table11[[#This Row],[Year]]&gt;0,$E$1-Table11[[#This Row],[Year]],0),"")</f>
        <v>0</v>
      </c>
      <c r="H589" s="17"/>
      <c r="I589" s="279"/>
    </row>
    <row r="590" spans="1:9">
      <c r="A590" s="218">
        <v>7587</v>
      </c>
      <c r="B590" s="278" t="s">
        <v>4569</v>
      </c>
      <c r="C590" s="218" t="s">
        <v>298</v>
      </c>
      <c r="D590" s="17">
        <f>IF(Table11[[#This Row],[Current Age]]&gt;19,"Women's",IF(E590&gt;15,"U19",IF(E590&gt;13,"U15",IF(E590&gt;11,"U13",IF(E590&gt;0,"U11",0)))))</f>
        <v>0</v>
      </c>
      <c r="E590" s="17">
        <f>IFERROR(IF(Table11[[#This Row],[Year]]&gt;0,$E$1-Table11[[#This Row],[Year]],0),"")</f>
        <v>0</v>
      </c>
      <c r="H590" s="17"/>
      <c r="I590" s="279"/>
    </row>
    <row r="591" spans="1:9">
      <c r="A591" s="188">
        <v>7588</v>
      </c>
      <c r="B591" s="280" t="s">
        <v>4570</v>
      </c>
      <c r="C591" s="188" t="s">
        <v>298</v>
      </c>
      <c r="D591" s="17">
        <f>IF(Table11[[#This Row],[Current Age]]&gt;19,"Women's",IF(E591&gt;15,"U19",IF(E591&gt;13,"U15",IF(E591&gt;11,"U13",IF(E591&gt;0,"U11",0)))))</f>
        <v>0</v>
      </c>
      <c r="E591" s="17">
        <f>IFERROR(IF(Table11[[#This Row],[Year]]&gt;0,$E$1-Table11[[#This Row],[Year]],0),"")</f>
        <v>0</v>
      </c>
      <c r="H591" s="17"/>
      <c r="I591" s="279"/>
    </row>
    <row r="592" spans="1:9">
      <c r="A592" s="218">
        <v>7589</v>
      </c>
      <c r="B592" s="278" t="s">
        <v>4571</v>
      </c>
      <c r="C592" s="218" t="s">
        <v>298</v>
      </c>
      <c r="D592" s="17">
        <f>IF(Table11[[#This Row],[Current Age]]&gt;19,"Women's",IF(E592&gt;15,"U19",IF(E592&gt;13,"U15",IF(E592&gt;11,"U13",IF(E592&gt;0,"U11",0)))))</f>
        <v>0</v>
      </c>
      <c r="E592" s="17">
        <f>IFERROR(IF(Table11[[#This Row],[Year]]&gt;0,$E$1-Table11[[#This Row],[Year]],0),"")</f>
        <v>0</v>
      </c>
      <c r="H592" s="17"/>
      <c r="I592" s="279"/>
    </row>
    <row r="593" spans="1:9">
      <c r="A593" s="188">
        <v>7590</v>
      </c>
      <c r="B593" s="280" t="s">
        <v>4572</v>
      </c>
      <c r="C593" s="188" t="s">
        <v>298</v>
      </c>
      <c r="D593" s="17">
        <f>IF(Table11[[#This Row],[Current Age]]&gt;19,"Women's",IF(E593&gt;15,"U19",IF(E593&gt;13,"U15",IF(E593&gt;11,"U13",IF(E593&gt;0,"U11",0)))))</f>
        <v>0</v>
      </c>
      <c r="E593" s="17">
        <f>IFERROR(IF(Table11[[#This Row],[Year]]&gt;0,$E$1-Table11[[#This Row],[Year]],0),"")</f>
        <v>0</v>
      </c>
      <c r="H593" s="17"/>
      <c r="I593" s="279"/>
    </row>
    <row r="594" spans="1:9">
      <c r="A594" s="218">
        <v>7591</v>
      </c>
      <c r="B594" s="278" t="s">
        <v>4573</v>
      </c>
      <c r="C594" s="218" t="s">
        <v>298</v>
      </c>
      <c r="D594" s="17">
        <f>IF(Table11[[#This Row],[Current Age]]&gt;19,"Women's",IF(E594&gt;15,"U19",IF(E594&gt;13,"U15",IF(E594&gt;11,"U13",IF(E594&gt;0,"U11",0)))))</f>
        <v>0</v>
      </c>
      <c r="E594" s="17">
        <f>IFERROR(IF(Table11[[#This Row],[Year]]&gt;0,$E$1-Table11[[#This Row],[Year]],0),"")</f>
        <v>0</v>
      </c>
      <c r="H594" s="17"/>
      <c r="I594" s="279"/>
    </row>
    <row r="595" spans="1:9">
      <c r="A595" s="188">
        <v>7592</v>
      </c>
      <c r="B595" s="280" t="s">
        <v>4574</v>
      </c>
      <c r="C595" s="188" t="s">
        <v>259</v>
      </c>
      <c r="D595" s="17">
        <f>IF(Table11[[#This Row],[Current Age]]&gt;19,"Women's",IF(E595&gt;15,"U19",IF(E595&gt;13,"U15",IF(E595&gt;11,"U13",IF(E595&gt;0,"U11",0)))))</f>
        <v>0</v>
      </c>
      <c r="E595" s="17">
        <f>IFERROR(IF(Table11[[#This Row],[Year]]&gt;0,$E$1-Table11[[#This Row],[Year]],0),"")</f>
        <v>0</v>
      </c>
      <c r="H595" s="17"/>
      <c r="I595" s="279"/>
    </row>
    <row r="596" spans="1:9">
      <c r="A596" s="218">
        <v>7593</v>
      </c>
      <c r="B596" s="278" t="s">
        <v>4575</v>
      </c>
      <c r="C596" s="218" t="s">
        <v>132</v>
      </c>
      <c r="D596" s="17">
        <f>IF(Table11[[#This Row],[Current Age]]&gt;19,"Women's",IF(E596&gt;15,"U19",IF(E596&gt;13,"U15",IF(E596&gt;11,"U13",IF(E596&gt;0,"U11",0)))))</f>
        <v>0</v>
      </c>
      <c r="E596" s="17">
        <f>IFERROR(IF(Table11[[#This Row],[Year]]&gt;0,$E$1-Table11[[#This Row],[Year]],0),"")</f>
        <v>0</v>
      </c>
      <c r="H596" s="17"/>
      <c r="I596" s="279"/>
    </row>
    <row r="597" spans="1:9">
      <c r="A597" s="188">
        <v>7594</v>
      </c>
      <c r="B597" s="280" t="s">
        <v>4576</v>
      </c>
      <c r="C597" s="188" t="s">
        <v>259</v>
      </c>
      <c r="D597" s="17">
        <f>IF(Table11[[#This Row],[Current Age]]&gt;19,"Women's",IF(E597&gt;15,"U19",IF(E597&gt;13,"U15",IF(E597&gt;11,"U13",IF(E597&gt;0,"U11",0)))))</f>
        <v>0</v>
      </c>
      <c r="E597" s="17">
        <f>IFERROR(IF(Table11[[#This Row],[Year]]&gt;0,$E$1-Table11[[#This Row],[Year]],0),"")</f>
        <v>0</v>
      </c>
      <c r="H597" s="17"/>
      <c r="I597" s="279"/>
    </row>
    <row r="598" spans="1:9">
      <c r="A598" s="218">
        <v>7595</v>
      </c>
      <c r="B598" s="278" t="s">
        <v>4577</v>
      </c>
      <c r="C598" s="218" t="s">
        <v>259</v>
      </c>
      <c r="D598" s="17">
        <f>IF(Table11[[#This Row],[Current Age]]&gt;19,"Women's",IF(E598&gt;15,"U19",IF(E598&gt;13,"U15",IF(E598&gt;11,"U13",IF(E598&gt;0,"U11",0)))))</f>
        <v>0</v>
      </c>
      <c r="E598" s="17">
        <f>IFERROR(IF(Table11[[#This Row],[Year]]&gt;0,$E$1-Table11[[#This Row],[Year]],0),"")</f>
        <v>0</v>
      </c>
      <c r="H598" s="17"/>
      <c r="I598" s="279"/>
    </row>
    <row r="599" spans="1:9">
      <c r="A599" s="188">
        <v>7596</v>
      </c>
      <c r="B599" s="280" t="s">
        <v>4578</v>
      </c>
      <c r="C599" s="188" t="s">
        <v>259</v>
      </c>
      <c r="D599" s="17">
        <f>IF(Table11[[#This Row],[Current Age]]&gt;19,"Women's",IF(E599&gt;15,"U19",IF(E599&gt;13,"U15",IF(E599&gt;11,"U13",IF(E599&gt;0,"U11",0)))))</f>
        <v>0</v>
      </c>
      <c r="E599" s="17">
        <f>IFERROR(IF(Table11[[#This Row],[Year]]&gt;0,$E$1-Table11[[#This Row],[Year]],0),"")</f>
        <v>0</v>
      </c>
      <c r="H599" s="17"/>
      <c r="I599" s="279"/>
    </row>
    <row r="600" spans="1:9">
      <c r="A600" s="218">
        <v>7597</v>
      </c>
      <c r="B600" s="278" t="s">
        <v>4579</v>
      </c>
      <c r="C600" s="218" t="s">
        <v>259</v>
      </c>
      <c r="D600" s="17">
        <f>IF(Table11[[#This Row],[Current Age]]&gt;19,"Women's",IF(E600&gt;15,"U19",IF(E600&gt;13,"U15",IF(E600&gt;11,"U13",IF(E600&gt;0,"U11",0)))))</f>
        <v>0</v>
      </c>
      <c r="E600" s="17">
        <f>IFERROR(IF(Table11[[#This Row],[Year]]&gt;0,$E$1-Table11[[#This Row],[Year]],0),"")</f>
        <v>0</v>
      </c>
      <c r="H600" s="17"/>
      <c r="I600" s="279"/>
    </row>
    <row r="601" spans="1:9">
      <c r="A601" s="188">
        <v>7598</v>
      </c>
      <c r="B601" s="280" t="s">
        <v>4580</v>
      </c>
      <c r="C601" s="188" t="s">
        <v>171</v>
      </c>
      <c r="D601" s="17">
        <f>IF(Table11[[#This Row],[Current Age]]&gt;19,"Women's",IF(E601&gt;15,"U19",IF(E601&gt;13,"U15",IF(E601&gt;11,"U13",IF(E601&gt;0,"U11",0)))))</f>
        <v>0</v>
      </c>
      <c r="E601" s="17">
        <f>IFERROR(IF(Table11[[#This Row],[Year]]&gt;0,$E$1-Table11[[#This Row],[Year]],0),"")</f>
        <v>0</v>
      </c>
      <c r="H601" s="17"/>
      <c r="I601" s="279"/>
    </row>
    <row r="602" spans="1:9">
      <c r="A602" s="218">
        <v>7599</v>
      </c>
      <c r="B602" s="278" t="s">
        <v>4581</v>
      </c>
      <c r="C602" s="218" t="s">
        <v>1343</v>
      </c>
      <c r="D602" s="17">
        <f>IF(Table11[[#This Row],[Current Age]]&gt;19,"Women's",IF(E602&gt;15,"U19",IF(E602&gt;13,"U15",IF(E602&gt;11,"U13",IF(E602&gt;0,"U11",0)))))</f>
        <v>0</v>
      </c>
      <c r="E602" s="17">
        <f>IFERROR(IF(Table11[[#This Row],[Year]]&gt;0,$E$1-Table11[[#This Row],[Year]],0),"")</f>
        <v>0</v>
      </c>
      <c r="H602" s="17"/>
      <c r="I602" s="279"/>
    </row>
    <row r="603" spans="1:9">
      <c r="A603" s="188">
        <v>7600</v>
      </c>
      <c r="B603" s="280" t="s">
        <v>4582</v>
      </c>
      <c r="C603" s="188" t="s">
        <v>3953</v>
      </c>
      <c r="D603" s="17">
        <f>IF(Table11[[#This Row],[Current Age]]&gt;19,"Women's",IF(E603&gt;15,"U19",IF(E603&gt;13,"U15",IF(E603&gt;11,"U13",IF(E603&gt;0,"U11",0)))))</f>
        <v>0</v>
      </c>
      <c r="E603" s="17">
        <f>IFERROR(IF(Table11[[#This Row],[Year]]&gt;0,$E$1-Table11[[#This Row],[Year]],0),"")</f>
        <v>0</v>
      </c>
      <c r="H603" s="17"/>
      <c r="I603" s="279"/>
    </row>
    <row r="604" spans="1:9">
      <c r="A604" s="218">
        <v>7601</v>
      </c>
      <c r="B604" s="278" t="s">
        <v>4583</v>
      </c>
      <c r="C604" s="218" t="s">
        <v>1343</v>
      </c>
      <c r="D604" s="17">
        <f>IF(Table11[[#This Row],[Current Age]]&gt;19,"Women's",IF(E604&gt;15,"U19",IF(E604&gt;13,"U15",IF(E604&gt;11,"U13",IF(E604&gt;0,"U11",0)))))</f>
        <v>0</v>
      </c>
      <c r="E604" s="17">
        <f>IFERROR(IF(Table11[[#This Row],[Year]]&gt;0,$E$1-Table11[[#This Row],[Year]],0),"")</f>
        <v>0</v>
      </c>
      <c r="H604" s="17"/>
      <c r="I604" s="279"/>
    </row>
    <row r="605" spans="1:9">
      <c r="A605" s="188">
        <v>7602</v>
      </c>
      <c r="B605" s="280" t="s">
        <v>4584</v>
      </c>
      <c r="C605" s="188" t="s">
        <v>1343</v>
      </c>
      <c r="D605" s="17">
        <f>IF(Table11[[#This Row],[Current Age]]&gt;19,"Women's",IF(E605&gt;15,"U19",IF(E605&gt;13,"U15",IF(E605&gt;11,"U13",IF(E605&gt;0,"U11",0)))))</f>
        <v>0</v>
      </c>
      <c r="E605" s="17">
        <f>IFERROR(IF(Table11[[#This Row],[Year]]&gt;0,$E$1-Table11[[#This Row],[Year]],0),"")</f>
        <v>0</v>
      </c>
      <c r="H605" s="17"/>
      <c r="I605" s="279"/>
    </row>
    <row r="606" spans="1:9">
      <c r="A606" s="218">
        <v>7603</v>
      </c>
      <c r="B606" s="278" t="s">
        <v>4585</v>
      </c>
      <c r="C606" s="218" t="s">
        <v>145</v>
      </c>
      <c r="D606" s="17" t="str">
        <f>IF(Table11[[#This Row],[Current Age]]&gt;19,"Women's",IF(E606&gt;15,"U19",IF(E606&gt;13,"U15",IF(E606&gt;11,"U13",IF(E606&gt;0,"U11",0)))))</f>
        <v>Women's</v>
      </c>
      <c r="E606" s="17">
        <f>IFERROR(IF(Table11[[#This Row],[Year]]&gt;0,$E$1-Table11[[#This Row],[Year]],0),"")</f>
        <v>20</v>
      </c>
      <c r="F606" s="17">
        <v>2005</v>
      </c>
      <c r="G606" s="17">
        <v>11</v>
      </c>
      <c r="H606" s="17">
        <v>1</v>
      </c>
      <c r="I606" s="279"/>
    </row>
    <row r="607" spans="1:9">
      <c r="A607" s="188">
        <v>7604</v>
      </c>
      <c r="B607" s="280" t="s">
        <v>4586</v>
      </c>
      <c r="C607" s="188" t="s">
        <v>1343</v>
      </c>
      <c r="D607" s="17">
        <f>IF(Table11[[#This Row],[Current Age]]&gt;19,"Women's",IF(E607&gt;15,"U19",IF(E607&gt;13,"U15",IF(E607&gt;11,"U13",IF(E607&gt;0,"U11",0)))))</f>
        <v>0</v>
      </c>
      <c r="E607" s="17">
        <f>IFERROR(IF(Table11[[#This Row],[Year]]&gt;0,$E$1-Table11[[#This Row],[Year]],0),"")</f>
        <v>0</v>
      </c>
      <c r="H607" s="17"/>
      <c r="I607" s="279"/>
    </row>
    <row r="608" spans="1:9">
      <c r="A608" s="218">
        <v>7605</v>
      </c>
      <c r="B608" s="278" t="s">
        <v>4587</v>
      </c>
      <c r="C608" s="218" t="s">
        <v>1343</v>
      </c>
      <c r="D608" s="17">
        <f>IF(Table11[[#This Row],[Current Age]]&gt;19,"Women's",IF(E608&gt;15,"U19",IF(E608&gt;13,"U15",IF(E608&gt;11,"U13",IF(E608&gt;0,"U11",0)))))</f>
        <v>0</v>
      </c>
      <c r="E608" s="17">
        <f>IFERROR(IF(Table11[[#This Row],[Year]]&gt;0,$E$1-Table11[[#This Row],[Year]],0),"")</f>
        <v>0</v>
      </c>
      <c r="H608" s="17"/>
      <c r="I608" s="279"/>
    </row>
    <row r="609" spans="1:9">
      <c r="A609" s="188">
        <v>7606</v>
      </c>
      <c r="B609" s="280" t="s">
        <v>4588</v>
      </c>
      <c r="C609" s="188" t="s">
        <v>1343</v>
      </c>
      <c r="D609" s="17">
        <f>IF(Table11[[#This Row],[Current Age]]&gt;19,"Women's",IF(E609&gt;15,"U19",IF(E609&gt;13,"U15",IF(E609&gt;11,"U13",IF(E609&gt;0,"U11",0)))))</f>
        <v>0</v>
      </c>
      <c r="E609" s="17">
        <f>IFERROR(IF(Table11[[#This Row],[Year]]&gt;0,$E$1-Table11[[#This Row],[Year]],0),"")</f>
        <v>0</v>
      </c>
      <c r="H609" s="17"/>
      <c r="I609" s="279"/>
    </row>
    <row r="610" spans="1:9">
      <c r="A610" s="218">
        <v>7607</v>
      </c>
      <c r="B610" s="278" t="s">
        <v>4589</v>
      </c>
      <c r="C610" s="218" t="s">
        <v>109</v>
      </c>
      <c r="D610" s="17">
        <f>IF(Table11[[#This Row],[Current Age]]&gt;19,"Women's",IF(E610&gt;15,"U19",IF(E610&gt;13,"U15",IF(E610&gt;11,"U13",IF(E610&gt;0,"U11",0)))))</f>
        <v>0</v>
      </c>
      <c r="E610" s="17">
        <f>IFERROR(IF(Table11[[#This Row],[Year]]&gt;0,$E$1-Table11[[#This Row],[Year]],0),"")</f>
        <v>0</v>
      </c>
      <c r="H610" s="17"/>
      <c r="I610" s="279"/>
    </row>
    <row r="611" spans="1:9">
      <c r="A611" s="188">
        <v>7608</v>
      </c>
      <c r="B611" s="280" t="s">
        <v>4590</v>
      </c>
      <c r="C611" s="188" t="s">
        <v>109</v>
      </c>
      <c r="D611" s="17">
        <f>IF(Table11[[#This Row],[Current Age]]&gt;19,"Women's",IF(E611&gt;15,"U19",IF(E611&gt;13,"U15",IF(E611&gt;11,"U13",IF(E611&gt;0,"U11",0)))))</f>
        <v>0</v>
      </c>
      <c r="E611" s="17">
        <f>IFERROR(IF(Table11[[#This Row],[Year]]&gt;0,$E$1-Table11[[#This Row],[Year]],0),"")</f>
        <v>0</v>
      </c>
      <c r="H611" s="17"/>
      <c r="I611" s="279"/>
    </row>
    <row r="612" spans="1:9">
      <c r="A612" s="218">
        <v>7609</v>
      </c>
      <c r="B612" s="278" t="s">
        <v>4591</v>
      </c>
      <c r="C612" s="218" t="s">
        <v>101</v>
      </c>
      <c r="D612" s="17" t="str">
        <f>IF(Table11[[#This Row],[Current Age]]&gt;19,"Women's",IF(E612&gt;15,"U19",IF(E612&gt;13,"U15",IF(E612&gt;11,"U13",IF(E612&gt;0,"U11",0)))))</f>
        <v>U19</v>
      </c>
      <c r="E612" s="17">
        <f>IFERROR(IF(Table11[[#This Row],[Year]]&gt;0,$E$1-Table11[[#This Row],[Year]],0),"")</f>
        <v>18</v>
      </c>
      <c r="F612" s="17">
        <v>2007</v>
      </c>
      <c r="G612" s="17">
        <v>1</v>
      </c>
      <c r="H612" s="17">
        <v>16</v>
      </c>
      <c r="I612" s="279"/>
    </row>
    <row r="613" spans="1:9">
      <c r="A613" s="188">
        <v>7610</v>
      </c>
      <c r="B613" s="280" t="s">
        <v>4592</v>
      </c>
      <c r="C613" s="188" t="s">
        <v>101</v>
      </c>
      <c r="D613" s="17" t="str">
        <f>IF(Table11[[#This Row],[Current Age]]&gt;19,"Women's",IF(E613&gt;15,"U19",IF(E613&gt;13,"U15",IF(E613&gt;11,"U13",IF(E613&gt;0,"U11",0)))))</f>
        <v>Women's</v>
      </c>
      <c r="E613" s="17">
        <f>IFERROR(IF(Table11[[#This Row],[Year]]&gt;0,$E$1-Table11[[#This Row],[Year]],0),"")</f>
        <v>20</v>
      </c>
      <c r="F613" s="17">
        <v>2005</v>
      </c>
      <c r="G613" s="17">
        <v>5</v>
      </c>
      <c r="H613" s="17">
        <v>18</v>
      </c>
      <c r="I613" s="279"/>
    </row>
    <row r="614" spans="1:9">
      <c r="A614" s="218">
        <v>7611</v>
      </c>
      <c r="B614" s="278" t="s">
        <v>4593</v>
      </c>
      <c r="C614" s="218" t="s">
        <v>109</v>
      </c>
      <c r="D614" s="17">
        <f>IF(Table11[[#This Row],[Current Age]]&gt;19,"Women's",IF(E614&gt;15,"U19",IF(E614&gt;13,"U15",IF(E614&gt;11,"U13",IF(E614&gt;0,"U11",0)))))</f>
        <v>0</v>
      </c>
      <c r="E614" s="17">
        <f>IFERROR(IF(Table11[[#This Row],[Year]]&gt;0,$E$1-Table11[[#This Row],[Year]],0),"")</f>
        <v>0</v>
      </c>
      <c r="H614" s="17"/>
      <c r="I614" s="279"/>
    </row>
    <row r="615" spans="1:9">
      <c r="A615" s="188">
        <v>7612</v>
      </c>
      <c r="B615" s="280" t="s">
        <v>4594</v>
      </c>
      <c r="C615" s="188" t="s">
        <v>101</v>
      </c>
      <c r="D615" s="17" t="str">
        <f>IF(Table11[[#This Row],[Current Age]]&gt;19,"Women's",IF(E615&gt;15,"U19",IF(E615&gt;13,"U15",IF(E615&gt;11,"U13",IF(E615&gt;0,"U11",0)))))</f>
        <v>U19</v>
      </c>
      <c r="E615" s="17">
        <f>IFERROR(IF(Table11[[#This Row],[Year]]&gt;0,$E$1-Table11[[#This Row],[Year]],0),"")</f>
        <v>16</v>
      </c>
      <c r="F615" s="17">
        <v>2009</v>
      </c>
      <c r="G615" s="17">
        <v>3</v>
      </c>
      <c r="H615" s="17">
        <v>18</v>
      </c>
      <c r="I615" s="279"/>
    </row>
    <row r="616" spans="1:9">
      <c r="A616" s="218">
        <v>7613</v>
      </c>
      <c r="B616" s="278" t="s">
        <v>4595</v>
      </c>
      <c r="C616" s="218" t="s">
        <v>101</v>
      </c>
      <c r="D616" s="17" t="str">
        <f>IF(Table11[[#This Row],[Current Age]]&gt;19,"Women's",IF(E616&gt;15,"U19",IF(E616&gt;13,"U15",IF(E616&gt;11,"U13",IF(E616&gt;0,"U11",0)))))</f>
        <v>U19</v>
      </c>
      <c r="E616" s="17">
        <f>IFERROR(IF(Table11[[#This Row],[Year]]&gt;0,$E$1-Table11[[#This Row],[Year]],0),"")</f>
        <v>18</v>
      </c>
      <c r="F616" s="17">
        <v>2007</v>
      </c>
      <c r="G616" s="17">
        <v>5</v>
      </c>
      <c r="H616" s="17">
        <v>23</v>
      </c>
      <c r="I616" s="279"/>
    </row>
    <row r="617" spans="1:9">
      <c r="A617" s="188">
        <v>7614</v>
      </c>
      <c r="B617" s="280" t="s">
        <v>4596</v>
      </c>
      <c r="C617" s="188" t="s">
        <v>101</v>
      </c>
      <c r="D617" s="17" t="str">
        <f>IF(Table11[[#This Row],[Current Age]]&gt;19,"Women's",IF(E617&gt;15,"U19",IF(E617&gt;13,"U15",IF(E617&gt;11,"U13",IF(E617&gt;0,"U11",0)))))</f>
        <v>U19</v>
      </c>
      <c r="E617" s="17">
        <f>IFERROR(IF(Table11[[#This Row],[Year]]&gt;0,$E$1-Table11[[#This Row],[Year]],0),"")</f>
        <v>18</v>
      </c>
      <c r="F617" s="17">
        <v>2007</v>
      </c>
      <c r="G617" s="17">
        <v>12</v>
      </c>
      <c r="H617" s="17">
        <v>20</v>
      </c>
      <c r="I617" s="279"/>
    </row>
    <row r="618" spans="1:9">
      <c r="A618" s="218">
        <v>7615</v>
      </c>
      <c r="B618" s="278" t="s">
        <v>4597</v>
      </c>
      <c r="C618" s="218" t="s">
        <v>109</v>
      </c>
      <c r="D618" s="17">
        <f>IF(Table11[[#This Row],[Current Age]]&gt;19,"Women's",IF(E618&gt;15,"U19",IF(E618&gt;13,"U15",IF(E618&gt;11,"U13",IF(E618&gt;0,"U11",0)))))</f>
        <v>0</v>
      </c>
      <c r="E618" s="17">
        <f>IFERROR(IF(Table11[[#This Row],[Year]]&gt;0,$E$1-Table11[[#This Row],[Year]],0),"")</f>
        <v>0</v>
      </c>
      <c r="H618" s="17"/>
      <c r="I618" s="279"/>
    </row>
    <row r="619" spans="1:9">
      <c r="A619" s="188">
        <v>7616</v>
      </c>
      <c r="B619" s="280" t="s">
        <v>4598</v>
      </c>
      <c r="C619" s="188" t="s">
        <v>101</v>
      </c>
      <c r="D619" s="17" t="str">
        <f>IF(Table11[[#This Row],[Current Age]]&gt;19,"Women's",IF(E619&gt;15,"U19",IF(E619&gt;13,"U15",IF(E619&gt;11,"U13",IF(E619&gt;0,"U11",0)))))</f>
        <v>U19</v>
      </c>
      <c r="E619" s="17">
        <f>IFERROR(IF(Table11[[#This Row],[Year]]&gt;0,$E$1-Table11[[#This Row],[Year]],0),"")</f>
        <v>17</v>
      </c>
      <c r="F619" s="17">
        <v>2008</v>
      </c>
      <c r="G619" s="17">
        <v>3</v>
      </c>
      <c r="H619" s="17">
        <v>17</v>
      </c>
      <c r="I619" s="279"/>
    </row>
    <row r="620" spans="1:9">
      <c r="A620" s="218">
        <v>7617</v>
      </c>
      <c r="B620" s="283" t="s">
        <v>4599</v>
      </c>
      <c r="C620" s="218" t="s">
        <v>101</v>
      </c>
      <c r="D620" s="17" t="str">
        <f>IF(Table11[[#This Row],[Current Age]]&gt;19,"Women's",IF(E620&gt;15,"U19",IF(E620&gt;13,"U15",IF(E620&gt;11,"U13",IF(E620&gt;0,"U11",0)))))</f>
        <v>Women's</v>
      </c>
      <c r="E620" s="17">
        <f>IFERROR(IF(Table11[[#This Row],[Year]]&gt;0,$E$1-Table11[[#This Row],[Year]],0),"")</f>
        <v>21</v>
      </c>
      <c r="F620" s="17">
        <v>2004</v>
      </c>
      <c r="G620" s="17">
        <v>6</v>
      </c>
      <c r="H620" s="17">
        <v>20</v>
      </c>
      <c r="I620" s="279"/>
    </row>
    <row r="621" spans="1:9">
      <c r="A621" s="188">
        <v>7618</v>
      </c>
      <c r="B621" s="280" t="s">
        <v>4600</v>
      </c>
      <c r="C621" s="188" t="s">
        <v>101</v>
      </c>
      <c r="D621" s="17">
        <f>IF(Table11[[#This Row],[Current Age]]&gt;19,"Women's",IF(E621&gt;15,"U19",IF(E621&gt;13,"U15",IF(E621&gt;11,"U13",IF(E621&gt;0,"U11",0)))))</f>
        <v>0</v>
      </c>
      <c r="E621" s="17">
        <f>IFERROR(IF(Table11[[#This Row],[Year]]&gt;0,$E$1-Table11[[#This Row],[Year]],0),"")</f>
        <v>0</v>
      </c>
      <c r="H621" s="17"/>
      <c r="I621" s="279"/>
    </row>
    <row r="622" spans="1:9">
      <c r="A622" s="218">
        <v>7619</v>
      </c>
      <c r="B622" s="278" t="s">
        <v>4601</v>
      </c>
      <c r="C622" s="218" t="s">
        <v>101</v>
      </c>
      <c r="D622" s="17">
        <f>IF(Table11[[#This Row],[Current Age]]&gt;19,"Women's",IF(E622&gt;15,"U19",IF(E622&gt;13,"U15",IF(E622&gt;11,"U13",IF(E622&gt;0,"U11",0)))))</f>
        <v>0</v>
      </c>
      <c r="E622" s="17">
        <f>IFERROR(IF(Table11[[#This Row],[Year]]&gt;0,$E$1-Table11[[#This Row],[Year]],0),"")</f>
        <v>0</v>
      </c>
      <c r="H622" s="17"/>
      <c r="I622" s="279"/>
    </row>
    <row r="623" spans="1:9">
      <c r="A623" s="188">
        <v>7620</v>
      </c>
      <c r="B623" s="280" t="s">
        <v>4602</v>
      </c>
      <c r="C623" s="188" t="s">
        <v>132</v>
      </c>
      <c r="D623" s="17">
        <f>IF(Table11[[#This Row],[Current Age]]&gt;19,"Women's",IF(E623&gt;15,"U19",IF(E623&gt;13,"U15",IF(E623&gt;11,"U13",IF(E623&gt;0,"U11",0)))))</f>
        <v>0</v>
      </c>
      <c r="E623" s="17">
        <f>IFERROR(IF(Table11[[#This Row],[Year]]&gt;0,$E$1-Table11[[#This Row],[Year]],0),"")</f>
        <v>0</v>
      </c>
      <c r="H623" s="17"/>
      <c r="I623" s="279"/>
    </row>
    <row r="624" spans="1:9">
      <c r="A624" s="218">
        <v>7621</v>
      </c>
      <c r="B624" s="278" t="s">
        <v>4603</v>
      </c>
      <c r="C624" s="218" t="s">
        <v>1424</v>
      </c>
      <c r="D624" s="17">
        <f>IF(Table11[[#This Row],[Current Age]]&gt;19,"Women's",IF(E624&gt;15,"U19",IF(E624&gt;13,"U15",IF(E624&gt;11,"U13",IF(E624&gt;0,"U11",0)))))</f>
        <v>0</v>
      </c>
      <c r="E624" s="17">
        <f>IFERROR(IF(Table11[[#This Row],[Year]]&gt;0,$E$1-Table11[[#This Row],[Year]],0),"")</f>
        <v>0</v>
      </c>
      <c r="H624" s="17"/>
      <c r="I624" s="279"/>
    </row>
    <row r="625" spans="1:9">
      <c r="A625" s="188">
        <v>7622</v>
      </c>
      <c r="B625" s="280" t="s">
        <v>4604</v>
      </c>
      <c r="C625" s="188" t="s">
        <v>1424</v>
      </c>
      <c r="D625" s="17">
        <f>IF(Table11[[#This Row],[Current Age]]&gt;19,"Women's",IF(E625&gt;15,"U19",IF(E625&gt;13,"U15",IF(E625&gt;11,"U13",IF(E625&gt;0,"U11",0)))))</f>
        <v>0</v>
      </c>
      <c r="E625" s="17">
        <f>IFERROR(IF(Table11[[#This Row],[Year]]&gt;0,$E$1-Table11[[#This Row],[Year]],0),"")</f>
        <v>0</v>
      </c>
      <c r="H625" s="17"/>
      <c r="I625" s="279"/>
    </row>
    <row r="626" spans="1:9">
      <c r="A626" s="218">
        <v>7623</v>
      </c>
      <c r="B626" s="278" t="s">
        <v>4605</v>
      </c>
      <c r="C626" s="218" t="s">
        <v>1424</v>
      </c>
      <c r="D626" s="17">
        <f>IF(Table11[[#This Row],[Current Age]]&gt;19,"Women's",IF(E626&gt;15,"U19",IF(E626&gt;13,"U15",IF(E626&gt;11,"U13",IF(E626&gt;0,"U11",0)))))</f>
        <v>0</v>
      </c>
      <c r="E626" s="17">
        <f>IFERROR(IF(Table11[[#This Row],[Year]]&gt;0,$E$1-Table11[[#This Row],[Year]],0),"")</f>
        <v>0</v>
      </c>
      <c r="H626" s="17"/>
      <c r="I626" s="279"/>
    </row>
    <row r="627" spans="1:9">
      <c r="A627" s="188">
        <v>7624</v>
      </c>
      <c r="B627" s="280" t="s">
        <v>4606</v>
      </c>
      <c r="C627" s="188" t="s">
        <v>1424</v>
      </c>
      <c r="D627" s="17">
        <f>IF(Table11[[#This Row],[Current Age]]&gt;19,"Women's",IF(E627&gt;15,"U19",IF(E627&gt;13,"U15",IF(E627&gt;11,"U13",IF(E627&gt;0,"U11",0)))))</f>
        <v>0</v>
      </c>
      <c r="E627" s="17">
        <f>IFERROR(IF(Table11[[#This Row],[Year]]&gt;0,$E$1-Table11[[#This Row],[Year]],0),"")</f>
        <v>0</v>
      </c>
      <c r="H627" s="17"/>
      <c r="I627" s="279"/>
    </row>
    <row r="628" spans="1:9">
      <c r="A628" s="218">
        <v>7625</v>
      </c>
      <c r="B628" s="278" t="s">
        <v>4607</v>
      </c>
      <c r="C628" s="218" t="s">
        <v>68</v>
      </c>
      <c r="D628" s="17" t="str">
        <f>IF(Table11[[#This Row],[Current Age]]&gt;19,"Women's",IF(E628&gt;15,"U19",IF(E628&gt;13,"U15",IF(E628&gt;11,"U13",IF(E628&gt;0,"U11",0)))))</f>
        <v>Women's</v>
      </c>
      <c r="E628" s="17">
        <f>IFERROR(IF(Table11[[#This Row],[Year]]&gt;0,$E$1-Table11[[#This Row],[Year]],0),"")</f>
        <v>28</v>
      </c>
      <c r="F628" s="17">
        <v>1997</v>
      </c>
      <c r="G628" s="17">
        <v>9</v>
      </c>
      <c r="H628" s="17">
        <v>4</v>
      </c>
      <c r="I628" s="279"/>
    </row>
    <row r="629" spans="1:9">
      <c r="A629" s="188">
        <v>7626</v>
      </c>
      <c r="B629" s="280" t="s">
        <v>4608</v>
      </c>
      <c r="C629" s="188" t="s">
        <v>17</v>
      </c>
      <c r="D629" s="17">
        <f>IF(Table11[[#This Row],[Current Age]]&gt;19,"Women's",IF(E629&gt;15,"U19",IF(E629&gt;13,"U15",IF(E629&gt;11,"U13",IF(E629&gt;0,"U11",0)))))</f>
        <v>0</v>
      </c>
      <c r="E629" s="17">
        <f>IFERROR(IF(Table11[[#This Row],[Year]]&gt;0,$E$1-Table11[[#This Row],[Year]],0),"")</f>
        <v>0</v>
      </c>
      <c r="H629" s="17"/>
      <c r="I629" s="279"/>
    </row>
    <row r="630" spans="1:9">
      <c r="A630" s="218">
        <v>7627</v>
      </c>
      <c r="B630" s="278" t="s">
        <v>4609</v>
      </c>
      <c r="C630" s="218" t="s">
        <v>210</v>
      </c>
      <c r="D630" s="17">
        <f>IF(Table11[[#This Row],[Current Age]]&gt;19,"Women's",IF(E630&gt;15,"U19",IF(E630&gt;13,"U15",IF(E630&gt;11,"U13",IF(E630&gt;0,"U11",0)))))</f>
        <v>0</v>
      </c>
      <c r="E630" s="17">
        <f>IFERROR(IF(Table11[[#This Row],[Year]]&gt;0,$E$1-Table11[[#This Row],[Year]],0),"")</f>
        <v>0</v>
      </c>
      <c r="H630" s="17"/>
      <c r="I630" s="279"/>
    </row>
    <row r="631" spans="1:9">
      <c r="A631" s="188">
        <v>7628</v>
      </c>
      <c r="B631" s="280" t="s">
        <v>4610</v>
      </c>
      <c r="C631" s="188" t="s">
        <v>1424</v>
      </c>
      <c r="D631" s="17">
        <f>IF(Table11[[#This Row],[Current Age]]&gt;19,"Women's",IF(E631&gt;15,"U19",IF(E631&gt;13,"U15",IF(E631&gt;11,"U13",IF(E631&gt;0,"U11",0)))))</f>
        <v>0</v>
      </c>
      <c r="E631" s="17">
        <f>IFERROR(IF(Table11[[#This Row],[Year]]&gt;0,$E$1-Table11[[#This Row],[Year]],0),"")</f>
        <v>0</v>
      </c>
      <c r="H631" s="17"/>
      <c r="I631" s="279"/>
    </row>
    <row r="632" spans="1:9">
      <c r="A632" s="218">
        <v>7629</v>
      </c>
      <c r="B632" s="278" t="s">
        <v>4611</v>
      </c>
      <c r="C632" s="218" t="s">
        <v>112</v>
      </c>
      <c r="D632" s="17">
        <f>IF(Table11[[#This Row],[Current Age]]&gt;19,"Women's",IF(E632&gt;15,"U19",IF(E632&gt;13,"U15",IF(E632&gt;11,"U13",IF(E632&gt;0,"U11",0)))))</f>
        <v>0</v>
      </c>
      <c r="E632" s="17">
        <f>IFERROR(IF(Table11[[#This Row],[Year]]&gt;0,$E$1-Table11[[#This Row],[Year]],0),"")</f>
        <v>0</v>
      </c>
      <c r="H632" s="17"/>
      <c r="I632" s="279"/>
    </row>
    <row r="633" spans="1:9">
      <c r="A633" s="188">
        <v>7630</v>
      </c>
      <c r="B633" s="280" t="s">
        <v>4612</v>
      </c>
      <c r="C633" s="188" t="s">
        <v>1424</v>
      </c>
      <c r="D633" s="17">
        <f>IF(Table11[[#This Row],[Current Age]]&gt;19,"Women's",IF(E633&gt;15,"U19",IF(E633&gt;13,"U15",IF(E633&gt;11,"U13",IF(E633&gt;0,"U11",0)))))</f>
        <v>0</v>
      </c>
      <c r="E633" s="17">
        <f>IFERROR(IF(Table11[[#This Row],[Year]]&gt;0,$E$1-Table11[[#This Row],[Year]],0),"")</f>
        <v>0</v>
      </c>
      <c r="H633" s="17"/>
      <c r="I633" s="279"/>
    </row>
    <row r="634" spans="1:9">
      <c r="A634" s="218">
        <v>7631</v>
      </c>
      <c r="B634" s="278" t="s">
        <v>4613</v>
      </c>
      <c r="C634" s="218" t="s">
        <v>1424</v>
      </c>
      <c r="D634" s="17">
        <f>IF(Table11[[#This Row],[Current Age]]&gt;19,"Women's",IF(E634&gt;15,"U19",IF(E634&gt;13,"U15",IF(E634&gt;11,"U13",IF(E634&gt;0,"U11",0)))))</f>
        <v>0</v>
      </c>
      <c r="E634" s="17">
        <f>IFERROR(IF(Table11[[#This Row],[Year]]&gt;0,$E$1-Table11[[#This Row],[Year]],0),"")</f>
        <v>0</v>
      </c>
      <c r="H634" s="17"/>
      <c r="I634" s="279"/>
    </row>
    <row r="635" spans="1:9">
      <c r="A635" s="188">
        <v>7632</v>
      </c>
      <c r="B635" s="280" t="s">
        <v>4614</v>
      </c>
      <c r="C635" s="188" t="s">
        <v>1424</v>
      </c>
      <c r="D635" s="17">
        <f>IF(Table11[[#This Row],[Current Age]]&gt;19,"Women's",IF(E635&gt;15,"U19",IF(E635&gt;13,"U15",IF(E635&gt;11,"U13",IF(E635&gt;0,"U11",0)))))</f>
        <v>0</v>
      </c>
      <c r="E635" s="17">
        <f>IFERROR(IF(Table11[[#This Row],[Year]]&gt;0,$E$1-Table11[[#This Row],[Year]],0),"")</f>
        <v>0</v>
      </c>
      <c r="H635" s="17"/>
      <c r="I635" s="279"/>
    </row>
    <row r="636" spans="1:9">
      <c r="A636" s="218">
        <v>7633</v>
      </c>
      <c r="B636" s="278" t="s">
        <v>4615</v>
      </c>
      <c r="C636" s="218" t="s">
        <v>1424</v>
      </c>
      <c r="D636" s="17">
        <f>IF(Table11[[#This Row],[Current Age]]&gt;19,"Women's",IF(E636&gt;15,"U19",IF(E636&gt;13,"U15",IF(E636&gt;11,"U13",IF(E636&gt;0,"U11",0)))))</f>
        <v>0</v>
      </c>
      <c r="E636" s="17">
        <f>IFERROR(IF(Table11[[#This Row],[Year]]&gt;0,$E$1-Table11[[#This Row],[Year]],0),"")</f>
        <v>0</v>
      </c>
      <c r="H636" s="17"/>
      <c r="I636" s="279"/>
    </row>
    <row r="637" spans="1:9">
      <c r="A637" s="188">
        <v>7634</v>
      </c>
      <c r="B637" s="280" t="s">
        <v>4616</v>
      </c>
      <c r="C637" s="188" t="s">
        <v>145</v>
      </c>
      <c r="D637" s="17">
        <f>IF(Table11[[#This Row],[Current Age]]&gt;19,"Women's",IF(E637&gt;15,"U19",IF(E637&gt;13,"U15",IF(E637&gt;11,"U13",IF(E637&gt;0,"U11",0)))))</f>
        <v>0</v>
      </c>
      <c r="E637" s="17">
        <f>IFERROR(IF(Table11[[#This Row],[Year]]&gt;0,$E$1-Table11[[#This Row],[Year]],0),"")</f>
        <v>0</v>
      </c>
      <c r="H637" s="17"/>
      <c r="I637" s="279"/>
    </row>
    <row r="638" spans="1:9">
      <c r="A638" s="218">
        <v>7635</v>
      </c>
      <c r="B638" s="278" t="s">
        <v>4617</v>
      </c>
      <c r="C638" s="218" t="s">
        <v>1424</v>
      </c>
      <c r="D638" s="17">
        <f>IF(Table11[[#This Row],[Current Age]]&gt;19,"Women's",IF(E638&gt;15,"U19",IF(E638&gt;13,"U15",IF(E638&gt;11,"U13",IF(E638&gt;0,"U11",0)))))</f>
        <v>0</v>
      </c>
      <c r="E638" s="17">
        <f>IFERROR(IF(Table11[[#This Row],[Year]]&gt;0,$E$1-Table11[[#This Row],[Year]],0),"")</f>
        <v>0</v>
      </c>
      <c r="H638" s="17"/>
      <c r="I638" s="279"/>
    </row>
    <row r="639" spans="1:9">
      <c r="A639" s="188">
        <v>7636</v>
      </c>
      <c r="B639" s="280" t="s">
        <v>4618</v>
      </c>
      <c r="C639" s="188" t="s">
        <v>68</v>
      </c>
      <c r="D639" s="17">
        <f>IF(Table11[[#This Row],[Current Age]]&gt;19,"Women's",IF(E639&gt;15,"U19",IF(E639&gt;13,"U15",IF(E639&gt;11,"U13",IF(E639&gt;0,"U11",0)))))</f>
        <v>0</v>
      </c>
      <c r="E639" s="17">
        <f>IFERROR(IF(Table11[[#This Row],[Year]]&gt;0,$E$1-Table11[[#This Row],[Year]],0),"")</f>
        <v>0</v>
      </c>
      <c r="H639" s="17"/>
      <c r="I639" s="279"/>
    </row>
    <row r="640" spans="1:9">
      <c r="A640" s="218">
        <v>7637</v>
      </c>
      <c r="B640" s="278" t="s">
        <v>4619</v>
      </c>
      <c r="C640" s="218" t="s">
        <v>1424</v>
      </c>
      <c r="D640" s="17">
        <f>IF(Table11[[#This Row],[Current Age]]&gt;19,"Women's",IF(E640&gt;15,"U19",IF(E640&gt;13,"U15",IF(E640&gt;11,"U13",IF(E640&gt;0,"U11",0)))))</f>
        <v>0</v>
      </c>
      <c r="E640" s="17">
        <f>IFERROR(IF(Table11[[#This Row],[Year]]&gt;0,$E$1-Table11[[#This Row],[Year]],0),"")</f>
        <v>0</v>
      </c>
      <c r="H640" s="17"/>
      <c r="I640" s="279"/>
    </row>
    <row r="641" spans="1:9">
      <c r="A641" s="188">
        <v>7638</v>
      </c>
      <c r="B641" s="280" t="s">
        <v>4620</v>
      </c>
      <c r="C641" s="188" t="s">
        <v>1424</v>
      </c>
      <c r="D641" s="17">
        <f>IF(Table11[[#This Row],[Current Age]]&gt;19,"Women's",IF(E641&gt;15,"U19",IF(E641&gt;13,"U15",IF(E641&gt;11,"U13",IF(E641&gt;0,"U11",0)))))</f>
        <v>0</v>
      </c>
      <c r="E641" s="17">
        <f>IFERROR(IF(Table11[[#This Row],[Year]]&gt;0,$E$1-Table11[[#This Row],[Year]],0),"")</f>
        <v>0</v>
      </c>
      <c r="H641" s="17"/>
      <c r="I641" s="279"/>
    </row>
    <row r="642" spans="1:9">
      <c r="A642" s="218">
        <v>7639</v>
      </c>
      <c r="B642" s="278" t="s">
        <v>4621</v>
      </c>
      <c r="C642" s="218" t="s">
        <v>1424</v>
      </c>
      <c r="D642" s="17">
        <f>IF(Table11[[#This Row],[Current Age]]&gt;19,"Women's",IF(E642&gt;15,"U19",IF(E642&gt;13,"U15",IF(E642&gt;11,"U13",IF(E642&gt;0,"U11",0)))))</f>
        <v>0</v>
      </c>
      <c r="E642" s="17">
        <f>IFERROR(IF(Table11[[#This Row],[Year]]&gt;0,$E$1-Table11[[#This Row],[Year]],0),"")</f>
        <v>0</v>
      </c>
      <c r="H642" s="17"/>
      <c r="I642" s="279"/>
    </row>
    <row r="643" spans="1:9">
      <c r="A643" s="188">
        <v>7640</v>
      </c>
      <c r="B643" s="280" t="s">
        <v>4622</v>
      </c>
      <c r="C643" s="188" t="s">
        <v>1424</v>
      </c>
      <c r="D643" s="17">
        <f>IF(Table11[[#This Row],[Current Age]]&gt;19,"Women's",IF(E643&gt;15,"U19",IF(E643&gt;13,"U15",IF(E643&gt;11,"U13",IF(E643&gt;0,"U11",0)))))</f>
        <v>0</v>
      </c>
      <c r="E643" s="17">
        <f>IFERROR(IF(Table11[[#This Row],[Year]]&gt;0,$E$1-Table11[[#This Row],[Year]],0),"")</f>
        <v>0</v>
      </c>
      <c r="H643" s="17"/>
      <c r="I643" s="279"/>
    </row>
    <row r="644" spans="1:9">
      <c r="A644" s="218">
        <v>7641</v>
      </c>
      <c r="B644" s="278" t="s">
        <v>4623</v>
      </c>
      <c r="C644" s="218" t="s">
        <v>145</v>
      </c>
      <c r="D644" s="17">
        <f>IF(Table11[[#This Row],[Current Age]]&gt;19,"Women's",IF(E644&gt;15,"U19",IF(E644&gt;13,"U15",IF(E644&gt;11,"U13",IF(E644&gt;0,"U11",0)))))</f>
        <v>0</v>
      </c>
      <c r="E644" s="17">
        <f>IFERROR(IF(Table11[[#This Row],[Year]]&gt;0,$E$1-Table11[[#This Row],[Year]],0),"")</f>
        <v>0</v>
      </c>
      <c r="H644" s="17"/>
      <c r="I644" s="279"/>
    </row>
    <row r="645" spans="1:9">
      <c r="A645" s="188">
        <v>7642</v>
      </c>
      <c r="B645" s="280" t="s">
        <v>4624</v>
      </c>
      <c r="C645" s="188" t="s">
        <v>1424</v>
      </c>
      <c r="D645" s="17">
        <f>IF(Table11[[#This Row],[Current Age]]&gt;19,"Women's",IF(E645&gt;15,"U19",IF(E645&gt;13,"U15",IF(E645&gt;11,"U13",IF(E645&gt;0,"U11",0)))))</f>
        <v>0</v>
      </c>
      <c r="E645" s="17">
        <f>IFERROR(IF(Table11[[#This Row],[Year]]&gt;0,$E$1-Table11[[#This Row],[Year]],0),"")</f>
        <v>0</v>
      </c>
      <c r="H645" s="17"/>
      <c r="I645" s="279"/>
    </row>
    <row r="646" spans="1:9">
      <c r="A646" s="218">
        <v>7643</v>
      </c>
      <c r="B646" s="278" t="s">
        <v>4625</v>
      </c>
      <c r="C646" s="218" t="s">
        <v>1424</v>
      </c>
      <c r="D646" s="17">
        <f>IF(Table11[[#This Row],[Current Age]]&gt;19,"Women's",IF(E646&gt;15,"U19",IF(E646&gt;13,"U15",IF(E646&gt;11,"U13",IF(E646&gt;0,"U11",0)))))</f>
        <v>0</v>
      </c>
      <c r="E646" s="17">
        <f>IFERROR(IF(Table11[[#This Row],[Year]]&gt;0,$E$1-Table11[[#This Row],[Year]],0),"")</f>
        <v>0</v>
      </c>
      <c r="H646" s="17"/>
      <c r="I646" s="279"/>
    </row>
    <row r="647" spans="1:9">
      <c r="A647" s="188">
        <v>7644</v>
      </c>
      <c r="B647" s="280" t="s">
        <v>4626</v>
      </c>
      <c r="C647" s="188" t="s">
        <v>1424</v>
      </c>
      <c r="D647" s="17">
        <f>IF(Table11[[#This Row],[Current Age]]&gt;19,"Women's",IF(E647&gt;15,"U19",IF(E647&gt;13,"U15",IF(E647&gt;11,"U13",IF(E647&gt;0,"U11",0)))))</f>
        <v>0</v>
      </c>
      <c r="E647" s="17">
        <f>IFERROR(IF(Table11[[#This Row],[Year]]&gt;0,$E$1-Table11[[#This Row],[Year]],0),"")</f>
        <v>0</v>
      </c>
      <c r="H647" s="17"/>
      <c r="I647" s="279"/>
    </row>
    <row r="648" spans="1:9">
      <c r="A648" s="218">
        <v>7645</v>
      </c>
      <c r="B648" s="278" t="s">
        <v>4627</v>
      </c>
      <c r="C648" s="218" t="s">
        <v>1424</v>
      </c>
      <c r="D648" s="17">
        <f>IF(Table11[[#This Row],[Current Age]]&gt;19,"Women's",IF(E648&gt;15,"U19",IF(E648&gt;13,"U15",IF(E648&gt;11,"U13",IF(E648&gt;0,"U11",0)))))</f>
        <v>0</v>
      </c>
      <c r="E648" s="17">
        <f>IFERROR(IF(Table11[[#This Row],[Year]]&gt;0,$E$1-Table11[[#This Row],[Year]],0),"")</f>
        <v>0</v>
      </c>
      <c r="H648" s="17"/>
      <c r="I648" s="279"/>
    </row>
    <row r="649" spans="1:9">
      <c r="A649" s="188">
        <v>7646</v>
      </c>
      <c r="B649" s="280" t="s">
        <v>4628</v>
      </c>
      <c r="C649" s="188" t="s">
        <v>1424</v>
      </c>
      <c r="D649" s="17">
        <f>IF(Table11[[#This Row],[Current Age]]&gt;19,"Women's",IF(E649&gt;15,"U19",IF(E649&gt;13,"U15",IF(E649&gt;11,"U13",IF(E649&gt;0,"U11",0)))))</f>
        <v>0</v>
      </c>
      <c r="E649" s="17">
        <f>IFERROR(IF(Table11[[#This Row],[Year]]&gt;0,$E$1-Table11[[#This Row],[Year]],0),"")</f>
        <v>0</v>
      </c>
      <c r="H649" s="17"/>
      <c r="I649" s="279"/>
    </row>
    <row r="650" spans="1:9">
      <c r="A650" s="218">
        <v>7647</v>
      </c>
      <c r="B650" s="278" t="s">
        <v>4629</v>
      </c>
      <c r="C650" s="218" t="s">
        <v>1424</v>
      </c>
      <c r="D650" s="17">
        <f>IF(Table11[[#This Row],[Current Age]]&gt;19,"Women's",IF(E650&gt;15,"U19",IF(E650&gt;13,"U15",IF(E650&gt;11,"U13",IF(E650&gt;0,"U11",0)))))</f>
        <v>0</v>
      </c>
      <c r="E650" s="17">
        <f>IFERROR(IF(Table11[[#This Row],[Year]]&gt;0,$E$1-Table11[[#This Row],[Year]],0),"")</f>
        <v>0</v>
      </c>
      <c r="H650" s="17"/>
      <c r="I650" s="279"/>
    </row>
    <row r="651" spans="1:9">
      <c r="A651" s="188">
        <v>7648</v>
      </c>
      <c r="B651" s="280" t="s">
        <v>4630</v>
      </c>
      <c r="C651" s="188" t="s">
        <v>1424</v>
      </c>
      <c r="D651" s="17">
        <f>IF(Table11[[#This Row],[Current Age]]&gt;19,"Women's",IF(E651&gt;15,"U19",IF(E651&gt;13,"U15",IF(E651&gt;11,"U13",IF(E651&gt;0,"U11",0)))))</f>
        <v>0</v>
      </c>
      <c r="E651" s="17">
        <f>IFERROR(IF(Table11[[#This Row],[Year]]&gt;0,$E$1-Table11[[#This Row],[Year]],0),"")</f>
        <v>0</v>
      </c>
      <c r="H651" s="17"/>
      <c r="I651" s="279"/>
    </row>
    <row r="652" spans="1:9">
      <c r="A652" s="218">
        <v>7649</v>
      </c>
      <c r="B652" s="280" t="s">
        <v>4631</v>
      </c>
      <c r="C652" s="188" t="s">
        <v>171</v>
      </c>
      <c r="D652" s="17" t="str">
        <f>IF(Table11[[#This Row],[Current Age]]&gt;19,"Women's",IF(E652&gt;15,"U19",IF(E652&gt;13,"U15",IF(E652&gt;11,"U13",IF(E652&gt;0,"U11",0)))))</f>
        <v>U11</v>
      </c>
      <c r="E652" s="17">
        <f>IFERROR(IF(Table11[[#This Row],[Year]]&gt;0,$E$1-Table11[[#This Row],[Year]],0),"")</f>
        <v>10</v>
      </c>
      <c r="F652" s="188">
        <v>2015</v>
      </c>
      <c r="G652" s="188">
        <v>4</v>
      </c>
      <c r="H652" s="188">
        <v>25</v>
      </c>
      <c r="I652" s="279"/>
    </row>
    <row r="653" spans="1:9">
      <c r="A653" s="188">
        <v>7650</v>
      </c>
      <c r="B653" s="280" t="s">
        <v>4632</v>
      </c>
      <c r="C653" s="188" t="s">
        <v>1424</v>
      </c>
      <c r="D653" s="17">
        <f>IF(Table11[[#This Row],[Current Age]]&gt;19,"Women's",IF(E653&gt;15,"U19",IF(E653&gt;13,"U15",IF(E653&gt;11,"U13",IF(E653&gt;0,"U11",0)))))</f>
        <v>0</v>
      </c>
      <c r="E653" s="17">
        <f>IFERROR(IF(Table11[[#This Row],[Year]]&gt;0,$E$1-Table11[[#This Row],[Year]],0),"")</f>
        <v>0</v>
      </c>
      <c r="H653" s="17"/>
      <c r="I653" s="279"/>
    </row>
    <row r="654" spans="1:9">
      <c r="A654" s="218">
        <v>7651</v>
      </c>
      <c r="B654" s="278" t="s">
        <v>4633</v>
      </c>
      <c r="C654" s="218" t="s">
        <v>1424</v>
      </c>
      <c r="D654" s="17">
        <f>IF(Table11[[#This Row],[Current Age]]&gt;19,"Women's",IF(E654&gt;15,"U19",IF(E654&gt;13,"U15",IF(E654&gt;11,"U13",IF(E654&gt;0,"U11",0)))))</f>
        <v>0</v>
      </c>
      <c r="E654" s="17">
        <f>IFERROR(IF(Table11[[#This Row],[Year]]&gt;0,$E$1-Table11[[#This Row],[Year]],0),"")</f>
        <v>0</v>
      </c>
      <c r="H654" s="17"/>
      <c r="I654" s="279"/>
    </row>
    <row r="655" spans="1:9">
      <c r="A655" s="188">
        <v>7652</v>
      </c>
      <c r="B655" s="280" t="s">
        <v>4634</v>
      </c>
      <c r="C655" s="188" t="s">
        <v>1424</v>
      </c>
      <c r="D655" s="17">
        <f>IF(Table11[[#This Row],[Current Age]]&gt;19,"Women's",IF(E655&gt;15,"U19",IF(E655&gt;13,"U15",IF(E655&gt;11,"U13",IF(E655&gt;0,"U11",0)))))</f>
        <v>0</v>
      </c>
      <c r="E655" s="17">
        <f>IFERROR(IF(Table11[[#This Row],[Year]]&gt;0,$E$1-Table11[[#This Row],[Year]],0),"")</f>
        <v>0</v>
      </c>
      <c r="H655" s="17"/>
      <c r="I655" s="279"/>
    </row>
    <row r="656" spans="1:9">
      <c r="A656" s="218">
        <v>7653</v>
      </c>
      <c r="B656" s="278" t="s">
        <v>4635</v>
      </c>
      <c r="C656" s="218" t="s">
        <v>1424</v>
      </c>
      <c r="D656" s="17">
        <f>IF(Table11[[#This Row],[Current Age]]&gt;19,"Women's",IF(E656&gt;15,"U19",IF(E656&gt;13,"U15",IF(E656&gt;11,"U13",IF(E656&gt;0,"U11",0)))))</f>
        <v>0</v>
      </c>
      <c r="E656" s="17">
        <f>IFERROR(IF(Table11[[#This Row],[Year]]&gt;0,$E$1-Table11[[#This Row],[Year]],0),"")</f>
        <v>0</v>
      </c>
      <c r="H656" s="17"/>
      <c r="I656" s="279"/>
    </row>
    <row r="657" spans="1:9">
      <c r="A657" s="188">
        <v>7654</v>
      </c>
      <c r="B657" s="280" t="s">
        <v>4636</v>
      </c>
      <c r="C657" s="188" t="s">
        <v>1424</v>
      </c>
      <c r="D657" s="17">
        <f>IF(Table11[[#This Row],[Current Age]]&gt;19,"Women's",IF(E657&gt;15,"U19",IF(E657&gt;13,"U15",IF(E657&gt;11,"U13",IF(E657&gt;0,"U11",0)))))</f>
        <v>0</v>
      </c>
      <c r="E657" s="17">
        <f>IFERROR(IF(Table11[[#This Row],[Year]]&gt;0,$E$1-Table11[[#This Row],[Year]],0),"")</f>
        <v>0</v>
      </c>
      <c r="H657" s="17"/>
      <c r="I657" s="279"/>
    </row>
    <row r="658" spans="1:9">
      <c r="A658" s="218">
        <v>7655</v>
      </c>
      <c r="B658" s="278" t="s">
        <v>4637</v>
      </c>
      <c r="C658" s="218" t="s">
        <v>1424</v>
      </c>
      <c r="D658" s="17">
        <f>IF(Table11[[#This Row],[Current Age]]&gt;19,"Women's",IF(E658&gt;15,"U19",IF(E658&gt;13,"U15",IF(E658&gt;11,"U13",IF(E658&gt;0,"U11",0)))))</f>
        <v>0</v>
      </c>
      <c r="E658" s="17">
        <f>IFERROR(IF(Table11[[#This Row],[Year]]&gt;0,$E$1-Table11[[#This Row],[Year]],0),"")</f>
        <v>0</v>
      </c>
      <c r="H658" s="17"/>
      <c r="I658" s="279"/>
    </row>
    <row r="659" spans="1:9">
      <c r="A659" s="188">
        <v>7656</v>
      </c>
      <c r="B659" s="280" t="s">
        <v>4638</v>
      </c>
      <c r="C659" s="188" t="s">
        <v>1424</v>
      </c>
      <c r="D659" s="17">
        <f>IF(Table11[[#This Row],[Current Age]]&gt;19,"Women's",IF(E659&gt;15,"U19",IF(E659&gt;13,"U15",IF(E659&gt;11,"U13",IF(E659&gt;0,"U11",0)))))</f>
        <v>0</v>
      </c>
      <c r="E659" s="17">
        <f>IFERROR(IF(Table11[[#This Row],[Year]]&gt;0,$E$1-Table11[[#This Row],[Year]],0),"")</f>
        <v>0</v>
      </c>
      <c r="H659" s="17"/>
      <c r="I659" s="279"/>
    </row>
    <row r="660" spans="1:9">
      <c r="A660" s="218">
        <v>7657</v>
      </c>
      <c r="B660" s="278" t="s">
        <v>4639</v>
      </c>
      <c r="C660" s="218" t="s">
        <v>109</v>
      </c>
      <c r="D660" s="17">
        <f>IF(Table11[[#This Row],[Current Age]]&gt;19,"Women's",IF(E660&gt;15,"U19",IF(E660&gt;13,"U15",IF(E660&gt;11,"U13",IF(E660&gt;0,"U11",0)))))</f>
        <v>0</v>
      </c>
      <c r="E660" s="17">
        <f>IFERROR(IF(Table11[[#This Row],[Year]]&gt;0,$E$1-Table11[[#This Row],[Year]],0),"")</f>
        <v>0</v>
      </c>
      <c r="H660" s="17"/>
      <c r="I660" s="279"/>
    </row>
    <row r="661" spans="1:9">
      <c r="A661" s="188">
        <v>7658</v>
      </c>
      <c r="B661" s="280" t="s">
        <v>4640</v>
      </c>
      <c r="C661" s="188" t="s">
        <v>109</v>
      </c>
      <c r="D661" s="17">
        <f>IF(Table11[[#This Row],[Current Age]]&gt;19,"Women's",IF(E661&gt;15,"U19",IF(E661&gt;13,"U15",IF(E661&gt;11,"U13",IF(E661&gt;0,"U11",0)))))</f>
        <v>0</v>
      </c>
      <c r="E661" s="17">
        <f>IFERROR(IF(Table11[[#This Row],[Year]]&gt;0,$E$1-Table11[[#This Row],[Year]],0),"")</f>
        <v>0</v>
      </c>
      <c r="H661" s="17"/>
      <c r="I661" s="279"/>
    </row>
    <row r="662" spans="1:9">
      <c r="A662" s="218">
        <v>7659</v>
      </c>
      <c r="B662" s="278" t="s">
        <v>4641</v>
      </c>
      <c r="C662" s="218" t="s">
        <v>109</v>
      </c>
      <c r="D662" s="17">
        <f>IF(Table11[[#This Row],[Current Age]]&gt;19,"Women's",IF(E662&gt;15,"U19",IF(E662&gt;13,"U15",IF(E662&gt;11,"U13",IF(E662&gt;0,"U11",0)))))</f>
        <v>0</v>
      </c>
      <c r="E662" s="17">
        <f>IFERROR(IF(Table11[[#This Row],[Year]]&gt;0,$E$1-Table11[[#This Row],[Year]],0),"")</f>
        <v>0</v>
      </c>
      <c r="H662" s="17"/>
      <c r="I662" s="279"/>
    </row>
    <row r="663" spans="1:9">
      <c r="A663" s="188">
        <v>7660</v>
      </c>
      <c r="B663" s="280" t="s">
        <v>4642</v>
      </c>
      <c r="C663" s="188" t="s">
        <v>109</v>
      </c>
      <c r="D663" s="17">
        <f>IF(Table11[[#This Row],[Current Age]]&gt;19,"Women's",IF(E663&gt;15,"U19",IF(E663&gt;13,"U15",IF(E663&gt;11,"U13",IF(E663&gt;0,"U11",0)))))</f>
        <v>0</v>
      </c>
      <c r="E663" s="17">
        <f>IFERROR(IF(Table11[[#This Row],[Year]]&gt;0,$E$1-Table11[[#This Row],[Year]],0),"")</f>
        <v>0</v>
      </c>
      <c r="H663" s="17"/>
      <c r="I663" s="279"/>
    </row>
    <row r="664" spans="1:9">
      <c r="A664" s="218">
        <v>7661</v>
      </c>
      <c r="B664" s="278" t="s">
        <v>4643</v>
      </c>
      <c r="C664" s="218" t="s">
        <v>109</v>
      </c>
      <c r="D664" s="17">
        <f>IF(Table11[[#This Row],[Current Age]]&gt;19,"Women's",IF(E664&gt;15,"U19",IF(E664&gt;13,"U15",IF(E664&gt;11,"U13",IF(E664&gt;0,"U11",0)))))</f>
        <v>0</v>
      </c>
      <c r="E664" s="17">
        <f>IFERROR(IF(Table11[[#This Row],[Year]]&gt;0,$E$1-Table11[[#This Row],[Year]],0),"")</f>
        <v>0</v>
      </c>
      <c r="H664" s="17"/>
      <c r="I664" s="279"/>
    </row>
    <row r="665" spans="1:9">
      <c r="A665" s="188">
        <v>7662</v>
      </c>
      <c r="B665" s="280" t="s">
        <v>4644</v>
      </c>
      <c r="C665" s="188" t="s">
        <v>109</v>
      </c>
      <c r="D665" s="17">
        <f>IF(Table11[[#This Row],[Current Age]]&gt;19,"Women's",IF(E665&gt;15,"U19",IF(E665&gt;13,"U15",IF(E665&gt;11,"U13",IF(E665&gt;0,"U11",0)))))</f>
        <v>0</v>
      </c>
      <c r="E665" s="17">
        <f>IFERROR(IF(Table11[[#This Row],[Year]]&gt;0,$E$1-Table11[[#This Row],[Year]],0),"")</f>
        <v>0</v>
      </c>
      <c r="H665" s="17"/>
      <c r="I665" s="279"/>
    </row>
    <row r="666" spans="1:9">
      <c r="A666" s="218">
        <v>7663</v>
      </c>
      <c r="B666" s="278" t="s">
        <v>4645</v>
      </c>
      <c r="C666" s="218" t="s">
        <v>109</v>
      </c>
      <c r="D666" s="17">
        <f>IF(Table11[[#This Row],[Current Age]]&gt;19,"Women's",IF(E666&gt;15,"U19",IF(E666&gt;13,"U15",IF(E666&gt;11,"U13",IF(E666&gt;0,"U11",0)))))</f>
        <v>0</v>
      </c>
      <c r="E666" s="17">
        <f>IFERROR(IF(Table11[[#This Row],[Year]]&gt;0,$E$1-Table11[[#This Row],[Year]],0),"")</f>
        <v>0</v>
      </c>
      <c r="H666" s="17"/>
      <c r="I666" s="279"/>
    </row>
    <row r="667" spans="1:9">
      <c r="A667" s="188">
        <v>7664</v>
      </c>
      <c r="B667" s="280" t="s">
        <v>4646</v>
      </c>
      <c r="C667" s="188" t="s">
        <v>109</v>
      </c>
      <c r="D667" s="17">
        <f>IF(Table11[[#This Row],[Current Age]]&gt;19,"Women's",IF(E667&gt;15,"U19",IF(E667&gt;13,"U15",IF(E667&gt;11,"U13",IF(E667&gt;0,"U11",0)))))</f>
        <v>0</v>
      </c>
      <c r="E667" s="17">
        <f>IFERROR(IF(Table11[[#This Row],[Year]]&gt;0,$E$1-Table11[[#This Row],[Year]],0),"")</f>
        <v>0</v>
      </c>
      <c r="H667" s="17"/>
      <c r="I667" s="279"/>
    </row>
    <row r="668" spans="1:9">
      <c r="A668" s="218">
        <v>7665</v>
      </c>
      <c r="B668" s="278" t="s">
        <v>4647</v>
      </c>
      <c r="C668" s="218" t="s">
        <v>109</v>
      </c>
      <c r="D668" s="17">
        <f>IF(Table11[[#This Row],[Current Age]]&gt;19,"Women's",IF(E668&gt;15,"U19",IF(E668&gt;13,"U15",IF(E668&gt;11,"U13",IF(E668&gt;0,"U11",0)))))</f>
        <v>0</v>
      </c>
      <c r="E668" s="17">
        <f>IFERROR(IF(Table11[[#This Row],[Year]]&gt;0,$E$1-Table11[[#This Row],[Year]],0),"")</f>
        <v>0</v>
      </c>
      <c r="H668" s="17"/>
      <c r="I668" s="279"/>
    </row>
    <row r="669" spans="1:9">
      <c r="A669" s="188">
        <v>7666</v>
      </c>
      <c r="B669" s="280" t="s">
        <v>4648</v>
      </c>
      <c r="C669" s="188" t="s">
        <v>109</v>
      </c>
      <c r="D669" s="17">
        <f>IF(Table11[[#This Row],[Current Age]]&gt;19,"Women's",IF(E669&gt;15,"U19",IF(E669&gt;13,"U15",IF(E669&gt;11,"U13",IF(E669&gt;0,"U11",0)))))</f>
        <v>0</v>
      </c>
      <c r="E669" s="17">
        <f>IFERROR(IF(Table11[[#This Row],[Year]]&gt;0,$E$1-Table11[[#This Row],[Year]],0),"")</f>
        <v>0</v>
      </c>
      <c r="H669" s="17"/>
      <c r="I669" s="279"/>
    </row>
    <row r="670" spans="1:9">
      <c r="A670" s="218">
        <v>7667</v>
      </c>
      <c r="B670" s="278" t="s">
        <v>4649</v>
      </c>
      <c r="C670" s="218" t="s">
        <v>109</v>
      </c>
      <c r="D670" s="17">
        <f>IF(Table11[[#This Row],[Current Age]]&gt;19,"Women's",IF(E670&gt;15,"U19",IF(E670&gt;13,"U15",IF(E670&gt;11,"U13",IF(E670&gt;0,"U11",0)))))</f>
        <v>0</v>
      </c>
      <c r="E670" s="17">
        <f>IFERROR(IF(Table11[[#This Row],[Year]]&gt;0,$E$1-Table11[[#This Row],[Year]],0),"")</f>
        <v>0</v>
      </c>
      <c r="H670" s="17"/>
      <c r="I670" s="279"/>
    </row>
    <row r="671" spans="1:9">
      <c r="A671" s="188">
        <v>7668</v>
      </c>
      <c r="B671" s="280" t="s">
        <v>4650</v>
      </c>
      <c r="C671" s="188" t="s">
        <v>109</v>
      </c>
      <c r="D671" s="17">
        <f>IF(Table11[[#This Row],[Current Age]]&gt;19,"Women's",IF(E671&gt;15,"U19",IF(E671&gt;13,"U15",IF(E671&gt;11,"U13",IF(E671&gt;0,"U11",0)))))</f>
        <v>0</v>
      </c>
      <c r="E671" s="17">
        <f>IFERROR(IF(Table11[[#This Row],[Year]]&gt;0,$E$1-Table11[[#This Row],[Year]],0),"")</f>
        <v>0</v>
      </c>
      <c r="H671" s="17"/>
      <c r="I671" s="279"/>
    </row>
    <row r="672" spans="1:9">
      <c r="A672" s="218">
        <v>7669</v>
      </c>
      <c r="B672" s="278" t="s">
        <v>4651</v>
      </c>
      <c r="C672" s="218" t="s">
        <v>109</v>
      </c>
      <c r="D672" s="17" t="str">
        <f>IF(Table11[[#This Row],[Current Age]]&gt;19,"Women's",IF(E672&gt;15,"U19",IF(E672&gt;13,"U15",IF(E672&gt;11,"U13",IF(E672&gt;0,"U11",0)))))</f>
        <v>Women's</v>
      </c>
      <c r="E672" s="17">
        <f>IFERROR(IF(Table11[[#This Row],[Year]]&gt;0,$E$1-Table11[[#This Row],[Year]],0),"")</f>
        <v>53</v>
      </c>
      <c r="F672" s="17">
        <v>1972</v>
      </c>
      <c r="G672" s="17">
        <v>2</v>
      </c>
      <c r="H672" s="17">
        <v>5</v>
      </c>
      <c r="I672" s="279"/>
    </row>
    <row r="673" spans="1:9">
      <c r="A673" s="188">
        <v>7670</v>
      </c>
      <c r="B673" s="280" t="s">
        <v>4652</v>
      </c>
      <c r="C673" s="188" t="s">
        <v>101</v>
      </c>
      <c r="D673" s="17" t="str">
        <f>IF(Table11[[#This Row],[Current Age]]&gt;19,"Women's",IF(E673&gt;15,"U19",IF(E673&gt;13,"U15",IF(E673&gt;11,"U13",IF(E673&gt;0,"U11",0)))))</f>
        <v>Women's</v>
      </c>
      <c r="E673" s="17">
        <f>IFERROR(IF(Table11[[#This Row],[Year]]&gt;0,$E$1-Table11[[#This Row],[Year]],0),"")</f>
        <v>53</v>
      </c>
      <c r="F673" s="17">
        <v>1972</v>
      </c>
      <c r="G673" s="17">
        <v>3</v>
      </c>
      <c r="H673" s="17">
        <v>17</v>
      </c>
      <c r="I673" s="279"/>
    </row>
    <row r="674" spans="1:9">
      <c r="A674" s="218">
        <v>7671</v>
      </c>
      <c r="B674" s="278" t="s">
        <v>4653</v>
      </c>
      <c r="C674" s="218" t="s">
        <v>160</v>
      </c>
      <c r="D674" s="284">
        <f>IF(Table11[[#This Row],[Current Age]]&gt;19,"Women's",IF(E674&gt;15,"U19",IF(E674&gt;13,"U15",IF(E674&gt;11,"U13",IF(E674&gt;0,"U11",0)))))</f>
        <v>0</v>
      </c>
      <c r="E674" s="284">
        <f>IFERROR(IF(Table11[[#This Row],[Year]]&gt;0,$E$1-Table11[[#This Row],[Year]],0),"")</f>
        <v>0</v>
      </c>
      <c r="H674" s="17"/>
      <c r="I674" s="279"/>
    </row>
    <row r="675" spans="1:9">
      <c r="A675" s="188">
        <v>7672</v>
      </c>
      <c r="B675" s="280" t="s">
        <v>4654</v>
      </c>
      <c r="C675" s="188" t="s">
        <v>160</v>
      </c>
      <c r="D675" s="284">
        <f>IF(Table11[[#This Row],[Current Age]]&gt;19,"Women's",IF(E675&gt;15,"U19",IF(E675&gt;13,"U15",IF(E675&gt;11,"U13",IF(E675&gt;0,"U11",0)))))</f>
        <v>0</v>
      </c>
      <c r="E675" s="284">
        <f>IFERROR(IF(Table11[[#This Row],[Year]]&gt;0,$E$1-Table11[[#This Row],[Year]],0),"")</f>
        <v>0</v>
      </c>
      <c r="H675" s="17"/>
      <c r="I675" s="279"/>
    </row>
    <row r="676" spans="1:9">
      <c r="A676" s="218">
        <v>7673</v>
      </c>
      <c r="B676" s="278" t="s">
        <v>4655</v>
      </c>
      <c r="C676" s="218" t="s">
        <v>101</v>
      </c>
      <c r="D676" s="17">
        <f>IF(Table11[[#This Row],[Current Age]]&gt;19,"Women's",IF(E676&gt;15,"U19",IF(E676&gt;13,"U15",IF(E676&gt;11,"U13",IF(E676&gt;0,"U11",0)))))</f>
        <v>0</v>
      </c>
      <c r="E676" s="17">
        <f>IFERROR(IF(Table11[[#This Row],[Year]]&gt;0,$E$1-Table11[[#This Row],[Year]],0),"")</f>
        <v>0</v>
      </c>
      <c r="H676" s="17"/>
      <c r="I676" s="279"/>
    </row>
    <row r="677" spans="1:9">
      <c r="A677" s="188">
        <v>7674</v>
      </c>
      <c r="B677" s="280" t="s">
        <v>4656</v>
      </c>
      <c r="C677" s="188" t="s">
        <v>129</v>
      </c>
      <c r="D677" s="17">
        <f>IF(Table11[[#This Row],[Current Age]]&gt;19,"Women's",IF(E677&gt;15,"U19",IF(E677&gt;13,"U15",IF(E677&gt;11,"U13",IF(E677&gt;0,"U11",0)))))</f>
        <v>0</v>
      </c>
      <c r="E677" s="17">
        <f>IFERROR(IF(Table11[[#This Row],[Year]]&gt;0,$E$1-Table11[[#This Row],[Year]],0),"")</f>
        <v>0</v>
      </c>
      <c r="H677" s="17"/>
      <c r="I677" s="279"/>
    </row>
    <row r="678" spans="1:9">
      <c r="A678" s="218">
        <v>7675</v>
      </c>
      <c r="B678" s="278" t="s">
        <v>4657</v>
      </c>
      <c r="C678" s="218" t="s">
        <v>129</v>
      </c>
      <c r="D678" s="17">
        <f>IF(Table11[[#This Row],[Current Age]]&gt;19,"Women's",IF(E678&gt;15,"U19",IF(E678&gt;13,"U15",IF(E678&gt;11,"U13",IF(E678&gt;0,"U11",0)))))</f>
        <v>0</v>
      </c>
      <c r="E678" s="17">
        <f>IFERROR(IF(Table11[[#This Row],[Year]]&gt;0,$E$1-Table11[[#This Row],[Year]],0),"")</f>
        <v>0</v>
      </c>
      <c r="H678" s="17"/>
      <c r="I678" s="279"/>
    </row>
    <row r="679" spans="1:9">
      <c r="A679" s="188">
        <v>7676</v>
      </c>
      <c r="B679" s="280" t="s">
        <v>4658</v>
      </c>
      <c r="C679" s="188" t="s">
        <v>129</v>
      </c>
      <c r="D679" s="17">
        <f>IF(Table11[[#This Row],[Current Age]]&gt;19,"Women's",IF(E679&gt;15,"U19",IF(E679&gt;13,"U15",IF(E679&gt;11,"U13",IF(E679&gt;0,"U11",0)))))</f>
        <v>0</v>
      </c>
      <c r="E679" s="17">
        <f>IFERROR(IF(Table11[[#This Row],[Year]]&gt;0,$E$1-Table11[[#This Row],[Year]],0),"")</f>
        <v>0</v>
      </c>
      <c r="H679" s="17"/>
      <c r="I679" s="279"/>
    </row>
    <row r="680" spans="1:9">
      <c r="A680" s="218">
        <v>7677</v>
      </c>
      <c r="B680" s="278" t="s">
        <v>4659</v>
      </c>
      <c r="C680" s="218" t="s">
        <v>129</v>
      </c>
      <c r="D680" s="17">
        <f>IF(Table11[[#This Row],[Current Age]]&gt;19,"Women's",IF(E680&gt;15,"U19",IF(E680&gt;13,"U15",IF(E680&gt;11,"U13",IF(E680&gt;0,"U11",0)))))</f>
        <v>0</v>
      </c>
      <c r="E680" s="17">
        <f>IFERROR(IF(Table11[[#This Row],[Year]]&gt;0,$E$1-Table11[[#This Row],[Year]],0),"")</f>
        <v>0</v>
      </c>
      <c r="H680" s="17"/>
      <c r="I680" s="279"/>
    </row>
    <row r="681" spans="1:9">
      <c r="A681" s="188">
        <v>7678</v>
      </c>
      <c r="B681" s="280" t="s">
        <v>4660</v>
      </c>
      <c r="C681" s="188" t="s">
        <v>129</v>
      </c>
      <c r="D681" s="17">
        <f>IF(Table11[[#This Row],[Current Age]]&gt;19,"Women's",IF(E681&gt;15,"U19",IF(E681&gt;13,"U15",IF(E681&gt;11,"U13",IF(E681&gt;0,"U11",0)))))</f>
        <v>0</v>
      </c>
      <c r="E681" s="17">
        <f>IFERROR(IF(Table11[[#This Row],[Year]]&gt;0,$E$1-Table11[[#This Row],[Year]],0),"")</f>
        <v>0</v>
      </c>
      <c r="H681" s="17"/>
      <c r="I681" s="279"/>
    </row>
    <row r="682" spans="1:9">
      <c r="A682" s="218">
        <v>7679</v>
      </c>
      <c r="B682" s="278" t="s">
        <v>4661</v>
      </c>
      <c r="C682" s="218" t="s">
        <v>129</v>
      </c>
      <c r="D682" s="17">
        <f>IF(Table11[[#This Row],[Current Age]]&gt;19,"Women's",IF(E682&gt;15,"U19",IF(E682&gt;13,"U15",IF(E682&gt;11,"U13",IF(E682&gt;0,"U11",0)))))</f>
        <v>0</v>
      </c>
      <c r="E682" s="17">
        <f>IFERROR(IF(Table11[[#This Row],[Year]]&gt;0,$E$1-Table11[[#This Row],[Year]],0),"")</f>
        <v>0</v>
      </c>
      <c r="H682" s="17"/>
      <c r="I682" s="279"/>
    </row>
    <row r="683" spans="1:9">
      <c r="A683" s="188">
        <v>7680</v>
      </c>
      <c r="B683" s="280" t="s">
        <v>4662</v>
      </c>
      <c r="C683" s="188" t="s">
        <v>129</v>
      </c>
      <c r="D683" s="17">
        <f>IF(Table11[[#This Row],[Current Age]]&gt;19,"Women's",IF(E683&gt;15,"U19",IF(E683&gt;13,"U15",IF(E683&gt;11,"U13",IF(E683&gt;0,"U11",0)))))</f>
        <v>0</v>
      </c>
      <c r="E683" s="17">
        <f>IFERROR(IF(Table11[[#This Row],[Year]]&gt;0,$E$1-Table11[[#This Row],[Year]],0),"")</f>
        <v>0</v>
      </c>
      <c r="H683" s="17"/>
      <c r="I683" s="279"/>
    </row>
    <row r="684" spans="1:9">
      <c r="A684" s="218">
        <v>7681</v>
      </c>
      <c r="B684" s="278" t="s">
        <v>4663</v>
      </c>
      <c r="C684" s="218" t="s">
        <v>129</v>
      </c>
      <c r="D684" s="17">
        <f>IF(Table11[[#This Row],[Current Age]]&gt;19,"Women's",IF(E684&gt;15,"U19",IF(E684&gt;13,"U15",IF(E684&gt;11,"U13",IF(E684&gt;0,"U11",0)))))</f>
        <v>0</v>
      </c>
      <c r="E684" s="17">
        <f>IFERROR(IF(Table11[[#This Row],[Year]]&gt;0,$E$1-Table11[[#This Row],[Year]],0),"")</f>
        <v>0</v>
      </c>
      <c r="H684" s="17"/>
      <c r="I684" s="279"/>
    </row>
    <row r="685" spans="1:9">
      <c r="A685" s="188">
        <v>7682</v>
      </c>
      <c r="B685" s="280" t="s">
        <v>4664</v>
      </c>
      <c r="C685" s="188" t="s">
        <v>129</v>
      </c>
      <c r="D685" s="17">
        <f>IF(Table11[[#This Row],[Current Age]]&gt;19,"Women's",IF(E685&gt;15,"U19",IF(E685&gt;13,"U15",IF(E685&gt;11,"U13",IF(E685&gt;0,"U11",0)))))</f>
        <v>0</v>
      </c>
      <c r="E685" s="17">
        <f>IFERROR(IF(Table11[[#This Row],[Year]]&gt;0,$E$1-Table11[[#This Row],[Year]],0),"")</f>
        <v>0</v>
      </c>
      <c r="H685" s="17"/>
      <c r="I685" s="279"/>
    </row>
    <row r="686" spans="1:9">
      <c r="A686" s="218">
        <v>7683</v>
      </c>
      <c r="B686" s="278" t="s">
        <v>4665</v>
      </c>
      <c r="C686" s="218" t="s">
        <v>129</v>
      </c>
      <c r="D686" s="17">
        <f>IF(Table11[[#This Row],[Current Age]]&gt;19,"Women's",IF(E686&gt;15,"U19",IF(E686&gt;13,"U15",IF(E686&gt;11,"U13",IF(E686&gt;0,"U11",0)))))</f>
        <v>0</v>
      </c>
      <c r="E686" s="17">
        <f>IFERROR(IF(Table11[[#This Row],[Year]]&gt;0,$E$1-Table11[[#This Row],[Year]],0),"")</f>
        <v>0</v>
      </c>
      <c r="H686" s="17"/>
      <c r="I686" s="279"/>
    </row>
    <row r="687" spans="1:9">
      <c r="A687" s="188">
        <v>7684</v>
      </c>
      <c r="B687" s="280" t="s">
        <v>4666</v>
      </c>
      <c r="C687" s="188" t="s">
        <v>129</v>
      </c>
      <c r="D687" s="17">
        <f>IF(Table11[[#This Row],[Current Age]]&gt;19,"Women's",IF(E687&gt;15,"U19",IF(E687&gt;13,"U15",IF(E687&gt;11,"U13",IF(E687&gt;0,"U11",0)))))</f>
        <v>0</v>
      </c>
      <c r="E687" s="17">
        <f>IFERROR(IF(Table11[[#This Row],[Year]]&gt;0,$E$1-Table11[[#This Row],[Year]],0),"")</f>
        <v>0</v>
      </c>
      <c r="H687" s="17"/>
      <c r="I687" s="279"/>
    </row>
    <row r="688" spans="1:9">
      <c r="A688" s="218">
        <v>7685</v>
      </c>
      <c r="B688" s="278" t="s">
        <v>4667</v>
      </c>
      <c r="C688" s="218" t="s">
        <v>129</v>
      </c>
      <c r="D688" s="17">
        <f>IF(Table11[[#This Row],[Current Age]]&gt;19,"Women's",IF(E688&gt;15,"U19",IF(E688&gt;13,"U15",IF(E688&gt;11,"U13",IF(E688&gt;0,"U11",0)))))</f>
        <v>0</v>
      </c>
      <c r="E688" s="17">
        <f>IFERROR(IF(Table11[[#This Row],[Year]]&gt;0,$E$1-Table11[[#This Row],[Year]],0),"")</f>
        <v>0</v>
      </c>
      <c r="H688" s="17"/>
      <c r="I688" s="279"/>
    </row>
    <row r="689" spans="1:9">
      <c r="A689" s="188">
        <v>7686</v>
      </c>
      <c r="B689" s="280" t="s">
        <v>4668</v>
      </c>
      <c r="C689" s="188" t="s">
        <v>129</v>
      </c>
      <c r="D689" s="17">
        <f>IF(Table11[[#This Row],[Current Age]]&gt;19,"Women's",IF(E689&gt;15,"U19",IF(E689&gt;13,"U15",IF(E689&gt;11,"U13",IF(E689&gt;0,"U11",0)))))</f>
        <v>0</v>
      </c>
      <c r="E689" s="17">
        <f>IFERROR(IF(Table11[[#This Row],[Year]]&gt;0,$E$1-Table11[[#This Row],[Year]],0),"")</f>
        <v>0</v>
      </c>
      <c r="H689" s="17"/>
      <c r="I689" s="279"/>
    </row>
    <row r="690" spans="1:9">
      <c r="A690" s="218">
        <v>7687</v>
      </c>
      <c r="B690" s="278" t="s">
        <v>4669</v>
      </c>
      <c r="C690" s="218" t="s">
        <v>129</v>
      </c>
      <c r="D690" s="17">
        <f>IF(Table11[[#This Row],[Current Age]]&gt;19,"Women's",IF(E690&gt;15,"U19",IF(E690&gt;13,"U15",IF(E690&gt;11,"U13",IF(E690&gt;0,"U11",0)))))</f>
        <v>0</v>
      </c>
      <c r="E690" s="17">
        <f>IFERROR(IF(Table11[[#This Row],[Year]]&gt;0,$E$1-Table11[[#This Row],[Year]],0),"")</f>
        <v>0</v>
      </c>
      <c r="H690" s="17"/>
      <c r="I690" s="279"/>
    </row>
    <row r="691" spans="1:9">
      <c r="A691" s="188">
        <v>7688</v>
      </c>
      <c r="B691" s="280" t="s">
        <v>4670</v>
      </c>
      <c r="C691" s="188" t="s">
        <v>129</v>
      </c>
      <c r="D691" s="17">
        <f>IF(Table11[[#This Row],[Current Age]]&gt;19,"Women's",IF(E691&gt;15,"U19",IF(E691&gt;13,"U15",IF(E691&gt;11,"U13",IF(E691&gt;0,"U11",0)))))</f>
        <v>0</v>
      </c>
      <c r="E691" s="17">
        <f>IFERROR(IF(Table11[[#This Row],[Year]]&gt;0,$E$1-Table11[[#This Row],[Year]],0),"")</f>
        <v>0</v>
      </c>
      <c r="H691" s="17"/>
      <c r="I691" s="279"/>
    </row>
    <row r="692" spans="1:9">
      <c r="A692" s="218">
        <v>7689</v>
      </c>
      <c r="B692" s="278" t="s">
        <v>4671</v>
      </c>
      <c r="C692" s="218" t="s">
        <v>129</v>
      </c>
      <c r="D692" s="17">
        <f>IF(Table11[[#This Row],[Current Age]]&gt;19,"Women's",IF(E692&gt;15,"U19",IF(E692&gt;13,"U15",IF(E692&gt;11,"U13",IF(E692&gt;0,"U11",0)))))</f>
        <v>0</v>
      </c>
      <c r="E692" s="17">
        <f>IFERROR(IF(Table11[[#This Row],[Year]]&gt;0,$E$1-Table11[[#This Row],[Year]],0),"")</f>
        <v>0</v>
      </c>
      <c r="H692" s="17"/>
      <c r="I692" s="279"/>
    </row>
    <row r="693" spans="1:9">
      <c r="A693" s="188">
        <v>7690</v>
      </c>
      <c r="B693" s="280" t="s">
        <v>4672</v>
      </c>
      <c r="C693" s="188" t="s">
        <v>129</v>
      </c>
      <c r="D693" s="17">
        <f>IF(Table11[[#This Row],[Current Age]]&gt;19,"Women's",IF(E693&gt;15,"U19",IF(E693&gt;13,"U15",IF(E693&gt;11,"U13",IF(E693&gt;0,"U11",0)))))</f>
        <v>0</v>
      </c>
      <c r="E693" s="17">
        <f>IFERROR(IF(Table11[[#This Row],[Year]]&gt;0,$E$1-Table11[[#This Row],[Year]],0),"")</f>
        <v>0</v>
      </c>
      <c r="H693" s="17"/>
      <c r="I693" s="279"/>
    </row>
    <row r="694" spans="1:9">
      <c r="A694" s="218">
        <v>7691</v>
      </c>
      <c r="B694" s="278" t="s">
        <v>4673</v>
      </c>
      <c r="C694" s="218" t="s">
        <v>129</v>
      </c>
      <c r="D694" s="17">
        <f>IF(Table11[[#This Row],[Current Age]]&gt;19,"Women's",IF(E694&gt;15,"U19",IF(E694&gt;13,"U15",IF(E694&gt;11,"U13",IF(E694&gt;0,"U11",0)))))</f>
        <v>0</v>
      </c>
      <c r="E694" s="17">
        <f>IFERROR(IF(Table11[[#This Row],[Year]]&gt;0,$E$1-Table11[[#This Row],[Year]],0),"")</f>
        <v>0</v>
      </c>
      <c r="H694" s="17"/>
      <c r="I694" s="279"/>
    </row>
    <row r="695" spans="1:9">
      <c r="A695" s="188">
        <v>7692</v>
      </c>
      <c r="B695" s="280" t="s">
        <v>4674</v>
      </c>
      <c r="C695" s="188" t="s">
        <v>129</v>
      </c>
      <c r="D695" s="17">
        <f>IF(Table11[[#This Row],[Current Age]]&gt;19,"Women's",IF(E695&gt;15,"U19",IF(E695&gt;13,"U15",IF(E695&gt;11,"U13",IF(E695&gt;0,"U11",0)))))</f>
        <v>0</v>
      </c>
      <c r="E695" s="17">
        <f>IFERROR(IF(Table11[[#This Row],[Year]]&gt;0,$E$1-Table11[[#This Row],[Year]],0),"")</f>
        <v>0</v>
      </c>
      <c r="H695" s="17"/>
      <c r="I695" s="279"/>
    </row>
    <row r="696" spans="1:9">
      <c r="A696" s="218">
        <v>7693</v>
      </c>
      <c r="B696" s="278" t="s">
        <v>4675</v>
      </c>
      <c r="C696" s="218" t="s">
        <v>129</v>
      </c>
      <c r="D696" s="17">
        <f>IF(Table11[[#This Row],[Current Age]]&gt;19,"Women's",IF(E696&gt;15,"U19",IF(E696&gt;13,"U15",IF(E696&gt;11,"U13",IF(E696&gt;0,"U11",0)))))</f>
        <v>0</v>
      </c>
      <c r="E696" s="17">
        <f>IFERROR(IF(Table11[[#This Row],[Year]]&gt;0,$E$1-Table11[[#This Row],[Year]],0),"")</f>
        <v>0</v>
      </c>
      <c r="H696" s="17"/>
      <c r="I696" s="279"/>
    </row>
    <row r="697" spans="1:9">
      <c r="A697" s="188">
        <v>7694</v>
      </c>
      <c r="B697" s="280" t="s">
        <v>4676</v>
      </c>
      <c r="C697" s="188" t="s">
        <v>129</v>
      </c>
      <c r="D697" s="17">
        <f>IF(Table11[[#This Row],[Current Age]]&gt;19,"Women's",IF(E697&gt;15,"U19",IF(E697&gt;13,"U15",IF(E697&gt;11,"U13",IF(E697&gt;0,"U11",0)))))</f>
        <v>0</v>
      </c>
      <c r="E697" s="17">
        <f>IFERROR(IF(Table11[[#This Row],[Year]]&gt;0,$E$1-Table11[[#This Row],[Year]],0),"")</f>
        <v>0</v>
      </c>
      <c r="H697" s="17"/>
      <c r="I697" s="279"/>
    </row>
    <row r="698" spans="1:9">
      <c r="A698" s="218">
        <v>7695</v>
      </c>
      <c r="B698" s="278" t="s">
        <v>4677</v>
      </c>
      <c r="C698" s="218" t="s">
        <v>129</v>
      </c>
      <c r="D698" s="17">
        <f>IF(Table11[[#This Row],[Current Age]]&gt;19,"Women's",IF(E698&gt;15,"U19",IF(E698&gt;13,"U15",IF(E698&gt;11,"U13",IF(E698&gt;0,"U11",0)))))</f>
        <v>0</v>
      </c>
      <c r="E698" s="17">
        <f>IFERROR(IF(Table11[[#This Row],[Year]]&gt;0,$E$1-Table11[[#This Row],[Year]],0),"")</f>
        <v>0</v>
      </c>
      <c r="H698" s="17"/>
      <c r="I698" s="279"/>
    </row>
    <row r="699" spans="1:9">
      <c r="A699" s="188">
        <v>7696</v>
      </c>
      <c r="B699" s="280" t="s">
        <v>4678</v>
      </c>
      <c r="C699" s="188" t="s">
        <v>129</v>
      </c>
      <c r="D699" s="17">
        <f>IF(Table11[[#This Row],[Current Age]]&gt;19,"Women's",IF(E699&gt;15,"U19",IF(E699&gt;13,"U15",IF(E699&gt;11,"U13",IF(E699&gt;0,"U11",0)))))</f>
        <v>0</v>
      </c>
      <c r="E699" s="17">
        <f>IFERROR(IF(Table11[[#This Row],[Year]]&gt;0,$E$1-Table11[[#This Row],[Year]],0),"")</f>
        <v>0</v>
      </c>
      <c r="H699" s="17"/>
      <c r="I699" s="279"/>
    </row>
    <row r="700" spans="1:9">
      <c r="A700" s="218">
        <v>7697</v>
      </c>
      <c r="B700" s="278" t="s">
        <v>4679</v>
      </c>
      <c r="C700" s="218" t="s">
        <v>25</v>
      </c>
      <c r="D700" s="17">
        <f>IF(Table11[[#This Row],[Current Age]]&gt;19,"Women's",IF(E700&gt;15,"U19",IF(E700&gt;13,"U15",IF(E700&gt;11,"U13",IF(E700&gt;0,"U11",0)))))</f>
        <v>0</v>
      </c>
      <c r="E700" s="17">
        <f>IFERROR(IF(Table11[[#This Row],[Year]]&gt;0,$E$1-Table11[[#This Row],[Year]],0),"")</f>
        <v>0</v>
      </c>
      <c r="H700" s="17"/>
      <c r="I700" s="279"/>
    </row>
    <row r="701" spans="1:9">
      <c r="A701" s="188">
        <v>7698</v>
      </c>
      <c r="B701" s="280" t="s">
        <v>4680</v>
      </c>
      <c r="C701" s="188" t="s">
        <v>25</v>
      </c>
      <c r="D701" s="17">
        <f>IF(Table11[[#This Row],[Current Age]]&gt;19,"Women's",IF(E701&gt;15,"U19",IF(E701&gt;13,"U15",IF(E701&gt;11,"U13",IF(E701&gt;0,"U11",0)))))</f>
        <v>0</v>
      </c>
      <c r="E701" s="17">
        <f>IFERROR(IF(Table11[[#This Row],[Year]]&gt;0,$E$1-Table11[[#This Row],[Year]],0),"")</f>
        <v>0</v>
      </c>
      <c r="H701" s="17"/>
      <c r="I701" s="279"/>
    </row>
    <row r="702" spans="1:9">
      <c r="A702" s="218">
        <v>7699</v>
      </c>
      <c r="B702" s="278" t="s">
        <v>4681</v>
      </c>
      <c r="C702" s="218" t="s">
        <v>25</v>
      </c>
      <c r="D702" s="17">
        <f>IF(Table11[[#This Row],[Current Age]]&gt;19,"Women's",IF(E702&gt;15,"U19",IF(E702&gt;13,"U15",IF(E702&gt;11,"U13",IF(E702&gt;0,"U11",0)))))</f>
        <v>0</v>
      </c>
      <c r="E702" s="17">
        <f>IFERROR(IF(Table11[[#This Row],[Year]]&gt;0,$E$1-Table11[[#This Row],[Year]],0),"")</f>
        <v>0</v>
      </c>
      <c r="H702" s="17"/>
      <c r="I702" s="279"/>
    </row>
    <row r="703" spans="1:9">
      <c r="A703" s="188">
        <v>7700</v>
      </c>
      <c r="B703" s="285" t="s">
        <v>4682</v>
      </c>
      <c r="C703" s="286" t="s">
        <v>25</v>
      </c>
      <c r="D703" s="287">
        <f>IF(Table11[[#This Row],[Current Age]]&gt;19,"Women's",IF(E703&gt;15,"U19",IF(E703&gt;13,"U15",IF(E703&gt;11,"U13",IF(E703&gt;0,"U11",0)))))</f>
        <v>0</v>
      </c>
      <c r="E703" s="287">
        <f>IFERROR(IF(Table11[[#This Row],[Year]]&gt;0,$E$1-Table11[[#This Row],[Year]],0),"")</f>
        <v>0</v>
      </c>
      <c r="H703" s="17"/>
      <c r="I703" s="279"/>
    </row>
    <row r="704" spans="1:9">
      <c r="A704" s="218">
        <v>7701</v>
      </c>
      <c r="B704" s="283" t="s">
        <v>4683</v>
      </c>
      <c r="C704" s="288" t="s">
        <v>25</v>
      </c>
      <c r="D704" s="287">
        <f>IF(Table11[[#This Row],[Current Age]]&gt;19,"Women's",IF(E704&gt;15,"U19",IF(E704&gt;13,"U15",IF(E704&gt;11,"U13",IF(E704&gt;0,"U11",0)))))</f>
        <v>0</v>
      </c>
      <c r="E704" s="287">
        <f>IFERROR(IF(Table11[[#This Row],[Year]]&gt;0,$E$1-Table11[[#This Row],[Year]],0),"")</f>
        <v>0</v>
      </c>
      <c r="H704" s="17"/>
      <c r="I704" s="279"/>
    </row>
    <row r="705" spans="1:9">
      <c r="A705" s="188">
        <v>7702</v>
      </c>
      <c r="B705" s="280" t="s">
        <v>4684</v>
      </c>
      <c r="C705" s="188" t="s">
        <v>210</v>
      </c>
      <c r="D705" s="17">
        <f>IF(Table11[[#This Row],[Current Age]]&gt;19,"Women's",IF(E705&gt;15,"U19",IF(E705&gt;13,"U15",IF(E705&gt;11,"U13",IF(E705&gt;0,"U11",0)))))</f>
        <v>0</v>
      </c>
      <c r="E705" s="17">
        <f>IFERROR(IF(Table11[[#This Row],[Year]]&gt;0,$E$1-Table11[[#This Row],[Year]],0),"")</f>
        <v>0</v>
      </c>
      <c r="H705" s="17"/>
      <c r="I705" s="279"/>
    </row>
    <row r="706" spans="1:9">
      <c r="A706" s="218">
        <v>7703</v>
      </c>
      <c r="B706" s="278" t="s">
        <v>4685</v>
      </c>
      <c r="C706" s="218" t="s">
        <v>259</v>
      </c>
      <c r="D706" s="17">
        <f>IF(Table11[[#This Row],[Current Age]]&gt;19,"Women's",IF(E706&gt;15,"U19",IF(E706&gt;13,"U15",IF(E706&gt;11,"U13",IF(E706&gt;0,"U11",0)))))</f>
        <v>0</v>
      </c>
      <c r="E706" s="17">
        <f>IFERROR(IF(Table11[[#This Row],[Year]]&gt;0,$E$1-Table11[[#This Row],[Year]],0),"")</f>
        <v>0</v>
      </c>
      <c r="H706" s="17"/>
      <c r="I706" s="279"/>
    </row>
    <row r="707" spans="1:9">
      <c r="A707" s="188">
        <v>7704</v>
      </c>
      <c r="B707" s="280" t="s">
        <v>4686</v>
      </c>
      <c r="C707" s="188" t="s">
        <v>210</v>
      </c>
      <c r="D707" s="17">
        <f>IF(Table11[[#This Row],[Current Age]]&gt;19,"Women's",IF(E707&gt;15,"U19",IF(E707&gt;13,"U15",IF(E707&gt;11,"U13",IF(E707&gt;0,"U11",0)))))</f>
        <v>0</v>
      </c>
      <c r="E707" s="17">
        <f>IFERROR(IF(Table11[[#This Row],[Year]]&gt;0,$E$1-Table11[[#This Row],[Year]],0),"")</f>
        <v>0</v>
      </c>
      <c r="H707" s="17"/>
      <c r="I707" s="279"/>
    </row>
    <row r="708" spans="1:9">
      <c r="A708" s="218">
        <v>7705</v>
      </c>
      <c r="B708" s="278" t="s">
        <v>4687</v>
      </c>
      <c r="C708" s="218" t="s">
        <v>210</v>
      </c>
      <c r="D708" s="17">
        <f>IF(Table11[[#This Row],[Current Age]]&gt;19,"Women's",IF(E708&gt;15,"U19",IF(E708&gt;13,"U15",IF(E708&gt;11,"U13",IF(E708&gt;0,"U11",0)))))</f>
        <v>0</v>
      </c>
      <c r="E708" s="17">
        <f>IFERROR(IF(Table11[[#This Row],[Year]]&gt;0,$E$1-Table11[[#This Row],[Year]],0),"")</f>
        <v>0</v>
      </c>
      <c r="H708" s="17"/>
      <c r="I708" s="279"/>
    </row>
    <row r="709" spans="1:9">
      <c r="A709" s="188">
        <v>7706</v>
      </c>
      <c r="B709" s="280" t="s">
        <v>4688</v>
      </c>
      <c r="C709" s="188" t="s">
        <v>210</v>
      </c>
      <c r="D709" s="17">
        <f>IF(Table11[[#This Row],[Current Age]]&gt;19,"Women's",IF(E709&gt;15,"U19",IF(E709&gt;13,"U15",IF(E709&gt;11,"U13",IF(E709&gt;0,"U11",0)))))</f>
        <v>0</v>
      </c>
      <c r="E709" s="17">
        <f>IFERROR(IF(Table11[[#This Row],[Year]]&gt;0,$E$1-Table11[[#This Row],[Year]],0),"")</f>
        <v>0</v>
      </c>
      <c r="H709" s="17"/>
      <c r="I709" s="279"/>
    </row>
    <row r="710" spans="1:9">
      <c r="A710" s="218">
        <v>7707</v>
      </c>
      <c r="B710" s="278" t="s">
        <v>4689</v>
      </c>
      <c r="C710" s="218" t="s">
        <v>210</v>
      </c>
      <c r="D710" s="17">
        <f>IF(Table11[[#This Row],[Current Age]]&gt;19,"Women's",IF(E710&gt;15,"U19",IF(E710&gt;13,"U15",IF(E710&gt;11,"U13",IF(E710&gt;0,"U11",0)))))</f>
        <v>0</v>
      </c>
      <c r="E710" s="17">
        <f>IFERROR(IF(Table11[[#This Row],[Year]]&gt;0,$E$1-Table11[[#This Row],[Year]],0),"")</f>
        <v>0</v>
      </c>
      <c r="H710" s="17"/>
      <c r="I710" s="279"/>
    </row>
    <row r="711" spans="1:9">
      <c r="A711" s="188">
        <v>7708</v>
      </c>
      <c r="B711" s="280" t="s">
        <v>4690</v>
      </c>
      <c r="C711" s="188" t="s">
        <v>210</v>
      </c>
      <c r="D711" s="17">
        <f>IF(Table11[[#This Row],[Current Age]]&gt;19,"Women's",IF(E711&gt;15,"U19",IF(E711&gt;13,"U15",IF(E711&gt;11,"U13",IF(E711&gt;0,"U11",0)))))</f>
        <v>0</v>
      </c>
      <c r="E711" s="17">
        <f>IFERROR(IF(Table11[[#This Row],[Year]]&gt;0,$E$1-Table11[[#This Row],[Year]],0),"")</f>
        <v>0</v>
      </c>
      <c r="H711" s="17"/>
      <c r="I711" s="279"/>
    </row>
    <row r="712" spans="1:9">
      <c r="A712" s="218">
        <v>7709</v>
      </c>
      <c r="B712" s="278" t="s">
        <v>4691</v>
      </c>
      <c r="C712" s="218" t="s">
        <v>210</v>
      </c>
      <c r="D712" s="17">
        <f>IF(Table11[[#This Row],[Current Age]]&gt;19,"Women's",IF(E712&gt;15,"U19",IF(E712&gt;13,"U15",IF(E712&gt;11,"U13",IF(E712&gt;0,"U11",0)))))</f>
        <v>0</v>
      </c>
      <c r="E712" s="17">
        <f>IFERROR(IF(Table11[[#This Row],[Year]]&gt;0,$E$1-Table11[[#This Row],[Year]],0),"")</f>
        <v>0</v>
      </c>
      <c r="H712" s="17"/>
      <c r="I712" s="279"/>
    </row>
    <row r="713" spans="1:9">
      <c r="A713" s="188">
        <v>7710</v>
      </c>
      <c r="B713" s="280" t="s">
        <v>4692</v>
      </c>
      <c r="C713" s="188" t="s">
        <v>259</v>
      </c>
      <c r="D713" s="17">
        <f>IF(Table11[[#This Row],[Current Age]]&gt;19,"Women's",IF(E713&gt;15,"U19",IF(E713&gt;13,"U15",IF(E713&gt;11,"U13",IF(E713&gt;0,"U11",0)))))</f>
        <v>0</v>
      </c>
      <c r="E713" s="17">
        <f>IFERROR(IF(Table11[[#This Row],[Year]]&gt;0,$E$1-Table11[[#This Row],[Year]],0),"")</f>
        <v>0</v>
      </c>
      <c r="H713" s="17"/>
      <c r="I713" s="279"/>
    </row>
    <row r="714" spans="1:9">
      <c r="A714" s="218">
        <v>7711</v>
      </c>
      <c r="B714" s="278" t="s">
        <v>4693</v>
      </c>
      <c r="C714" s="218" t="s">
        <v>210</v>
      </c>
      <c r="D714" s="17">
        <f>IF(Table11[[#This Row],[Current Age]]&gt;19,"Women's",IF(E714&gt;15,"U19",IF(E714&gt;13,"U15",IF(E714&gt;11,"U13",IF(E714&gt;0,"U11",0)))))</f>
        <v>0</v>
      </c>
      <c r="E714" s="17">
        <f>IFERROR(IF(Table11[[#This Row],[Year]]&gt;0,$E$1-Table11[[#This Row],[Year]],0),"")</f>
        <v>0</v>
      </c>
      <c r="H714" s="17"/>
      <c r="I714" s="279"/>
    </row>
    <row r="715" spans="1:9">
      <c r="A715" s="188">
        <v>7712</v>
      </c>
      <c r="B715" s="280" t="s">
        <v>4694</v>
      </c>
      <c r="C715" s="188" t="s">
        <v>210</v>
      </c>
      <c r="D715" s="17">
        <f>IF(Table11[[#This Row],[Current Age]]&gt;19,"Women's",IF(E715&gt;15,"U19",IF(E715&gt;13,"U15",IF(E715&gt;11,"U13",IF(E715&gt;0,"U11",0)))))</f>
        <v>0</v>
      </c>
      <c r="E715" s="17">
        <f>IFERROR(IF(Table11[[#This Row],[Year]]&gt;0,$E$1-Table11[[#This Row],[Year]],0),"")</f>
        <v>0</v>
      </c>
      <c r="H715" s="17"/>
      <c r="I715" s="279"/>
    </row>
    <row r="716" spans="1:9">
      <c r="A716" s="218">
        <v>7713</v>
      </c>
      <c r="B716" s="278" t="s">
        <v>4695</v>
      </c>
      <c r="C716" s="218" t="s">
        <v>210</v>
      </c>
      <c r="D716" s="17">
        <f>IF(Table11[[#This Row],[Current Age]]&gt;19,"Women's",IF(E716&gt;15,"U19",IF(E716&gt;13,"U15",IF(E716&gt;11,"U13",IF(E716&gt;0,"U11",0)))))</f>
        <v>0</v>
      </c>
      <c r="E716" s="17">
        <f>IFERROR(IF(Table11[[#This Row],[Year]]&gt;0,$E$1-Table11[[#This Row],[Year]],0),"")</f>
        <v>0</v>
      </c>
      <c r="H716" s="17"/>
      <c r="I716" s="279"/>
    </row>
    <row r="717" spans="1:9">
      <c r="A717" s="188">
        <v>7714</v>
      </c>
      <c r="B717" s="280" t="s">
        <v>4696</v>
      </c>
      <c r="C717" s="188" t="s">
        <v>210</v>
      </c>
      <c r="D717" s="17">
        <f>IF(Table11[[#This Row],[Current Age]]&gt;19,"Women's",IF(E717&gt;15,"U19",IF(E717&gt;13,"U15",IF(E717&gt;11,"U13",IF(E717&gt;0,"U11",0)))))</f>
        <v>0</v>
      </c>
      <c r="E717" s="17">
        <f>IFERROR(IF(Table11[[#This Row],[Year]]&gt;0,$E$1-Table11[[#This Row],[Year]],0),"")</f>
        <v>0</v>
      </c>
      <c r="H717" s="17"/>
      <c r="I717" s="279"/>
    </row>
    <row r="718" spans="1:9">
      <c r="A718" s="218">
        <v>7715</v>
      </c>
      <c r="B718" s="278" t="s">
        <v>4697</v>
      </c>
      <c r="C718" s="218" t="s">
        <v>3953</v>
      </c>
      <c r="D718" s="17">
        <f>IF(Table11[[#This Row],[Current Age]]&gt;19,"Women's",IF(E718&gt;15,"U19",IF(E718&gt;13,"U15",IF(E718&gt;11,"U13",IF(E718&gt;0,"U11",0)))))</f>
        <v>0</v>
      </c>
      <c r="E718" s="17">
        <f>IFERROR(IF(Table11[[#This Row],[Year]]&gt;0,$E$1-Table11[[#This Row],[Year]],0),"")</f>
        <v>0</v>
      </c>
      <c r="H718" s="17"/>
      <c r="I718" s="279"/>
    </row>
    <row r="719" spans="1:9">
      <c r="A719" s="188">
        <v>7716</v>
      </c>
      <c r="B719" s="280" t="s">
        <v>4698</v>
      </c>
      <c r="C719" s="188" t="s">
        <v>3953</v>
      </c>
      <c r="D719" s="17">
        <f>IF(Table11[[#This Row],[Current Age]]&gt;19,"Women's",IF(E719&gt;15,"U19",IF(E719&gt;13,"U15",IF(E719&gt;11,"U13",IF(E719&gt;0,"U11",0)))))</f>
        <v>0</v>
      </c>
      <c r="E719" s="17">
        <f>IFERROR(IF(Table11[[#This Row],[Year]]&gt;0,$E$1-Table11[[#This Row],[Year]],0),"")</f>
        <v>0</v>
      </c>
      <c r="H719" s="17"/>
      <c r="I719" s="279"/>
    </row>
    <row r="720" spans="1:9">
      <c r="A720" s="218">
        <v>7717</v>
      </c>
      <c r="B720" s="278" t="s">
        <v>4699</v>
      </c>
      <c r="C720" s="218" t="s">
        <v>3953</v>
      </c>
      <c r="D720" s="17">
        <f>IF(Table11[[#This Row],[Current Age]]&gt;19,"Women's",IF(E720&gt;15,"U19",IF(E720&gt;13,"U15",IF(E720&gt;11,"U13",IF(E720&gt;0,"U11",0)))))</f>
        <v>0</v>
      </c>
      <c r="E720" s="17">
        <f>IFERROR(IF(Table11[[#This Row],[Year]]&gt;0,$E$1-Table11[[#This Row],[Year]],0),"")</f>
        <v>0</v>
      </c>
      <c r="H720" s="17"/>
      <c r="I720" s="279"/>
    </row>
    <row r="721" spans="1:9">
      <c r="A721" s="188">
        <v>7718</v>
      </c>
      <c r="B721" s="280" t="s">
        <v>4700</v>
      </c>
      <c r="C721" s="188" t="s">
        <v>3953</v>
      </c>
      <c r="D721" s="17">
        <f>IF(Table11[[#This Row],[Current Age]]&gt;19,"Women's",IF(E721&gt;15,"U19",IF(E721&gt;13,"U15",IF(E721&gt;11,"U13",IF(E721&gt;0,"U11",0)))))</f>
        <v>0</v>
      </c>
      <c r="E721" s="17">
        <f>IFERROR(IF(Table11[[#This Row],[Year]]&gt;0,$E$1-Table11[[#This Row],[Year]],0),"")</f>
        <v>0</v>
      </c>
      <c r="H721" s="17"/>
      <c r="I721" s="279"/>
    </row>
    <row r="722" spans="1:9">
      <c r="A722" s="218">
        <v>7719</v>
      </c>
      <c r="B722" s="278" t="s">
        <v>4701</v>
      </c>
      <c r="C722" s="218" t="s">
        <v>3953</v>
      </c>
      <c r="D722" s="17">
        <f>IF(Table11[[#This Row],[Current Age]]&gt;19,"Women's",IF(E722&gt;15,"U19",IF(E722&gt;13,"U15",IF(E722&gt;11,"U13",IF(E722&gt;0,"U11",0)))))</f>
        <v>0</v>
      </c>
      <c r="E722" s="17">
        <f>IFERROR(IF(Table11[[#This Row],[Year]]&gt;0,$E$1-Table11[[#This Row],[Year]],0),"")</f>
        <v>0</v>
      </c>
      <c r="H722" s="17"/>
      <c r="I722" s="279"/>
    </row>
    <row r="723" spans="1:9">
      <c r="A723" s="188">
        <v>7720</v>
      </c>
      <c r="B723" s="280" t="s">
        <v>4702</v>
      </c>
      <c r="C723" s="188" t="s">
        <v>3953</v>
      </c>
      <c r="D723" s="17">
        <f>IF(Table11[[#This Row],[Current Age]]&gt;19,"Women's",IF(E723&gt;15,"U19",IF(E723&gt;13,"U15",IF(E723&gt;11,"U13",IF(E723&gt;0,"U11",0)))))</f>
        <v>0</v>
      </c>
      <c r="E723" s="17">
        <f>IFERROR(IF(Table11[[#This Row],[Year]]&gt;0,$E$1-Table11[[#This Row],[Year]],0),"")</f>
        <v>0</v>
      </c>
      <c r="H723" s="17"/>
      <c r="I723" s="279"/>
    </row>
    <row r="724" spans="1:9">
      <c r="A724" s="218">
        <v>7721</v>
      </c>
      <c r="B724" s="278" t="s">
        <v>4703</v>
      </c>
      <c r="C724" s="218" t="s">
        <v>3953</v>
      </c>
      <c r="D724" s="17">
        <f>IF(Table11[[#This Row],[Current Age]]&gt;19,"Women's",IF(E724&gt;15,"U19",IF(E724&gt;13,"U15",IF(E724&gt;11,"U13",IF(E724&gt;0,"U11",0)))))</f>
        <v>0</v>
      </c>
      <c r="E724" s="17">
        <f>IFERROR(IF(Table11[[#This Row],[Year]]&gt;0,$E$1-Table11[[#This Row],[Year]],0),"")</f>
        <v>0</v>
      </c>
      <c r="H724" s="17"/>
      <c r="I724" s="279"/>
    </row>
    <row r="725" spans="1:9">
      <c r="A725" s="188">
        <v>7722</v>
      </c>
      <c r="B725" s="280" t="s">
        <v>4704</v>
      </c>
      <c r="C725" s="188" t="s">
        <v>3953</v>
      </c>
      <c r="D725" s="17">
        <f>IF(Table11[[#This Row],[Current Age]]&gt;19,"Women's",IF(E725&gt;15,"U19",IF(E725&gt;13,"U15",IF(E725&gt;11,"U13",IF(E725&gt;0,"U11",0)))))</f>
        <v>0</v>
      </c>
      <c r="E725" s="17">
        <f>IFERROR(IF(Table11[[#This Row],[Year]]&gt;0,$E$1-Table11[[#This Row],[Year]],0),"")</f>
        <v>0</v>
      </c>
      <c r="H725" s="17"/>
      <c r="I725" s="279"/>
    </row>
    <row r="726" spans="1:9">
      <c r="A726" s="218">
        <v>7723</v>
      </c>
      <c r="B726" s="278" t="s">
        <v>4705</v>
      </c>
      <c r="C726" s="218" t="s">
        <v>145</v>
      </c>
      <c r="D726" s="17" t="str">
        <f>IF(Table11[[#This Row],[Current Age]]&gt;19,"Women's",IF(E726&gt;15,"U19",IF(E726&gt;13,"U15",IF(E726&gt;11,"U13",IF(E726&gt;0,"U11",0)))))</f>
        <v>U19</v>
      </c>
      <c r="E726" s="17">
        <f>IFERROR(IF(Table11[[#This Row],[Year]]&gt;0,$E$1-Table11[[#This Row],[Year]],0),"")</f>
        <v>19</v>
      </c>
      <c r="F726" s="17">
        <v>2006</v>
      </c>
      <c r="G726" s="17">
        <v>12</v>
      </c>
      <c r="H726" s="17">
        <v>20</v>
      </c>
      <c r="I726" s="279"/>
    </row>
    <row r="727" spans="1:9">
      <c r="A727" s="188">
        <v>7724</v>
      </c>
      <c r="B727" s="280" t="s">
        <v>4706</v>
      </c>
      <c r="C727" s="188" t="s">
        <v>145</v>
      </c>
      <c r="D727" s="17" t="str">
        <f>IF(Table11[[#This Row],[Current Age]]&gt;19,"Women's",IF(E727&gt;15,"U19",IF(E727&gt;13,"U15",IF(E727&gt;11,"U13",IF(E727&gt;0,"U11",0)))))</f>
        <v>U19</v>
      </c>
      <c r="E727" s="17">
        <f>IFERROR(IF(Table11[[#This Row],[Year]]&gt;0,$E$1-Table11[[#This Row],[Year]],0),"")</f>
        <v>19</v>
      </c>
      <c r="F727" s="17">
        <v>2006</v>
      </c>
      <c r="G727" s="17">
        <v>4</v>
      </c>
      <c r="H727" s="17">
        <v>10</v>
      </c>
      <c r="I727" s="279"/>
    </row>
    <row r="728" spans="1:9">
      <c r="A728" s="218">
        <v>7725</v>
      </c>
      <c r="B728" s="278" t="s">
        <v>4707</v>
      </c>
      <c r="C728" s="218" t="s">
        <v>145</v>
      </c>
      <c r="D728" s="17" t="str">
        <f>IF(Table11[[#This Row],[Current Age]]&gt;19,"Women's",IF(E728&gt;15,"U19",IF(E728&gt;13,"U15",IF(E728&gt;11,"U13",IF(E728&gt;0,"U11",0)))))</f>
        <v>Women's</v>
      </c>
      <c r="E728" s="17">
        <f>IFERROR(IF(Table11[[#This Row],[Year]]&gt;0,$E$1-Table11[[#This Row],[Year]],0),"")</f>
        <v>22</v>
      </c>
      <c r="F728" s="17">
        <v>2003</v>
      </c>
      <c r="G728" s="17">
        <v>7</v>
      </c>
      <c r="H728" s="17">
        <v>30</v>
      </c>
      <c r="I728" s="279"/>
    </row>
    <row r="729" spans="1:9">
      <c r="A729" s="188">
        <v>7726</v>
      </c>
      <c r="B729" s="280" t="s">
        <v>4708</v>
      </c>
      <c r="C729" s="188" t="s">
        <v>145</v>
      </c>
      <c r="D729" s="17" t="str">
        <f>IF(Table11[[#This Row],[Current Age]]&gt;19,"Women's",IF(E729&gt;15,"U19",IF(E729&gt;13,"U15",IF(E729&gt;11,"U13",IF(E729&gt;0,"U11",0)))))</f>
        <v>Women's</v>
      </c>
      <c r="E729" s="17">
        <f>IFERROR(IF(Table11[[#This Row],[Year]]&gt;0,$E$1-Table11[[#This Row],[Year]],0),"")</f>
        <v>22</v>
      </c>
      <c r="F729" s="17">
        <v>2003</v>
      </c>
      <c r="G729" s="17">
        <v>3</v>
      </c>
      <c r="H729" s="17">
        <v>15</v>
      </c>
      <c r="I729" s="279"/>
    </row>
    <row r="730" spans="1:9">
      <c r="A730" s="218">
        <v>7727</v>
      </c>
      <c r="B730" s="278" t="s">
        <v>4709</v>
      </c>
      <c r="C730" s="218" t="s">
        <v>112</v>
      </c>
      <c r="D730" s="17">
        <f>IF(Table11[[#This Row],[Current Age]]&gt;19,"Women's",IF(E730&gt;15,"U19",IF(E730&gt;13,"U15",IF(E730&gt;11,"U13",IF(E730&gt;0,"U11",0)))))</f>
        <v>0</v>
      </c>
      <c r="E730" s="17">
        <f>IFERROR(IF(Table11[[#This Row],[Year]]&gt;0,$E$1-Table11[[#This Row],[Year]],0),"")</f>
        <v>0</v>
      </c>
      <c r="H730" s="17"/>
      <c r="I730" s="279"/>
    </row>
    <row r="731" spans="1:9">
      <c r="A731" s="188">
        <v>7728</v>
      </c>
      <c r="B731" s="280" t="s">
        <v>4710</v>
      </c>
      <c r="C731" s="188" t="s">
        <v>145</v>
      </c>
      <c r="D731" s="17">
        <f>IF(Table11[[#This Row],[Current Age]]&gt;19,"Women's",IF(E731&gt;15,"U19",IF(E731&gt;13,"U15",IF(E731&gt;11,"U13",IF(E731&gt;0,"U11",0)))))</f>
        <v>0</v>
      </c>
      <c r="E731" s="17">
        <f>IFERROR(IF(Table11[[#This Row],[Year]]&gt;0,$E$1-Table11[[#This Row],[Year]],0),"")</f>
        <v>0</v>
      </c>
      <c r="H731" s="17"/>
      <c r="I731" s="279"/>
    </row>
    <row r="732" spans="1:9">
      <c r="A732" s="218">
        <v>7729</v>
      </c>
      <c r="B732" s="278" t="s">
        <v>4711</v>
      </c>
      <c r="C732" s="218" t="s">
        <v>145</v>
      </c>
      <c r="D732" s="17" t="str">
        <f>IF(Table11[[#This Row],[Current Age]]&gt;19,"Women's",IF(E732&gt;15,"U19",IF(E732&gt;13,"U15",IF(E732&gt;11,"U13",IF(E732&gt;0,"U11",0)))))</f>
        <v>Women's</v>
      </c>
      <c r="E732" s="17">
        <f>IFERROR(IF(Table11[[#This Row],[Year]]&gt;0,$E$1-Table11[[#This Row],[Year]],0),"")</f>
        <v>33</v>
      </c>
      <c r="F732" s="17">
        <v>1992</v>
      </c>
      <c r="G732" s="17">
        <v>1</v>
      </c>
      <c r="H732" s="17">
        <v>4</v>
      </c>
      <c r="I732" s="279"/>
    </row>
    <row r="733" spans="1:9">
      <c r="A733" s="188">
        <v>7730</v>
      </c>
      <c r="B733" s="280" t="s">
        <v>4712</v>
      </c>
      <c r="C733" s="188" t="s">
        <v>41</v>
      </c>
      <c r="D733" s="17" t="str">
        <f>IF(Table11[[#This Row],[Current Age]]&gt;19,"Women's",IF(E733&gt;15,"U19",IF(E733&gt;13,"U15",IF(E733&gt;11,"U13",IF(E733&gt;0,"U11",0)))))</f>
        <v>Women's</v>
      </c>
      <c r="E733" s="17">
        <f>IFERROR(IF(Table11[[#This Row],[Year]]&gt;0,$E$1-Table11[[#This Row],[Year]],0),"")</f>
        <v>22</v>
      </c>
      <c r="F733" s="17">
        <v>2003</v>
      </c>
      <c r="G733" s="17">
        <v>1</v>
      </c>
      <c r="H733" s="15">
        <v>20</v>
      </c>
      <c r="I733" s="279"/>
    </row>
    <row r="734" spans="1:9">
      <c r="A734" s="218">
        <v>7731</v>
      </c>
      <c r="B734" s="278" t="s">
        <v>4713</v>
      </c>
      <c r="C734" s="218" t="s">
        <v>41</v>
      </c>
      <c r="D734" s="17" t="str">
        <f>IF(Table11[[#This Row],[Current Age]]&gt;19,"Women's",IF(E734&gt;15,"U19",IF(E734&gt;13,"U15",IF(E734&gt;11,"U13",IF(E734&gt;0,"U11",0)))))</f>
        <v>Women's</v>
      </c>
      <c r="E734" s="17">
        <f>IFERROR(IF(Table11[[#This Row],[Year]]&gt;0,$E$1-Table11[[#This Row],[Year]],0),"")</f>
        <v>22</v>
      </c>
      <c r="F734" s="17">
        <v>2003</v>
      </c>
      <c r="G734" s="17">
        <v>12</v>
      </c>
      <c r="H734" s="15">
        <v>28</v>
      </c>
      <c r="I734" s="279"/>
    </row>
    <row r="735" spans="1:9">
      <c r="A735" s="188">
        <v>7732</v>
      </c>
      <c r="B735" s="280" t="s">
        <v>4714</v>
      </c>
      <c r="C735" s="188" t="s">
        <v>41</v>
      </c>
      <c r="D735" s="17">
        <f>IF(Table11[[#This Row],[Current Age]]&gt;19,"Women's",IF(E735&gt;15,"U19",IF(E735&gt;13,"U15",IF(E735&gt;11,"U13",IF(E735&gt;0,"U11",0)))))</f>
        <v>0</v>
      </c>
      <c r="E735" s="17">
        <f>IFERROR(IF(Table11[[#This Row],[Year]]&gt;0,$E$1-Table11[[#This Row],[Year]],0),"")</f>
        <v>0</v>
      </c>
      <c r="H735" s="17"/>
      <c r="I735" s="279"/>
    </row>
    <row r="736" spans="1:9">
      <c r="A736" s="218">
        <v>7733</v>
      </c>
      <c r="B736" s="278" t="s">
        <v>4715</v>
      </c>
      <c r="C736" s="218" t="s">
        <v>41</v>
      </c>
      <c r="D736" s="17" t="str">
        <f>IF(Table11[[#This Row],[Current Age]]&gt;19,"Women's",IF(E736&gt;15,"U19",IF(E736&gt;13,"U15",IF(E736&gt;11,"U13",IF(E736&gt;0,"U11",0)))))</f>
        <v>U19</v>
      </c>
      <c r="E736" s="17">
        <f>IFERROR(IF(Table11[[#This Row],[Year]]&gt;0,$E$1-Table11[[#This Row],[Year]],0),"")</f>
        <v>19</v>
      </c>
      <c r="F736" s="17">
        <v>2006</v>
      </c>
      <c r="G736" s="17">
        <v>8</v>
      </c>
      <c r="H736" s="15">
        <v>14</v>
      </c>
      <c r="I736" s="279"/>
    </row>
    <row r="737" spans="1:9">
      <c r="A737" s="188">
        <v>7734</v>
      </c>
      <c r="B737" s="280" t="s">
        <v>4716</v>
      </c>
      <c r="C737" s="188" t="s">
        <v>41</v>
      </c>
      <c r="D737" s="17" t="str">
        <f>IF(Table11[[#This Row],[Current Age]]&gt;19,"Women's",IF(E737&gt;15,"U19",IF(E737&gt;13,"U15",IF(E737&gt;11,"U13",IF(E737&gt;0,"U11",0)))))</f>
        <v>Women's</v>
      </c>
      <c r="E737" s="17">
        <f>IFERROR(IF(Table11[[#This Row],[Year]]&gt;0,$E$1-Table11[[#This Row],[Year]],0),"")</f>
        <v>20</v>
      </c>
      <c r="F737" s="17">
        <v>2005</v>
      </c>
      <c r="G737" s="17">
        <v>7</v>
      </c>
      <c r="H737" s="15">
        <v>7</v>
      </c>
      <c r="I737" s="279"/>
    </row>
    <row r="738" spans="1:9">
      <c r="A738" s="218">
        <v>7735</v>
      </c>
      <c r="B738" s="278" t="s">
        <v>4717</v>
      </c>
      <c r="C738" s="218" t="s">
        <v>41</v>
      </c>
      <c r="D738" s="17" t="str">
        <f>IF(Table11[[#This Row],[Current Age]]&gt;19,"Women's",IF(E738&gt;15,"U19",IF(E738&gt;13,"U15",IF(E738&gt;11,"U13",IF(E738&gt;0,"U11",0)))))</f>
        <v>Women's</v>
      </c>
      <c r="E738" s="17">
        <f>IFERROR(IF(Table11[[#This Row],[Year]]&gt;0,$E$1-Table11[[#This Row],[Year]],0),"")</f>
        <v>20</v>
      </c>
      <c r="F738" s="17">
        <v>2005</v>
      </c>
      <c r="G738" s="17">
        <v>4</v>
      </c>
      <c r="H738" s="15">
        <v>15</v>
      </c>
      <c r="I738" s="279"/>
    </row>
    <row r="739" spans="1:9">
      <c r="A739" s="188">
        <v>7736</v>
      </c>
      <c r="B739" s="280" t="s">
        <v>4718</v>
      </c>
      <c r="C739" s="188" t="s">
        <v>41</v>
      </c>
      <c r="D739" s="17" t="str">
        <f>IF(Table11[[#This Row],[Current Age]]&gt;19,"Women's",IF(E739&gt;15,"U19",IF(E739&gt;13,"U15",IF(E739&gt;11,"U13",IF(E739&gt;0,"U11",0)))))</f>
        <v>U19</v>
      </c>
      <c r="E739" s="17">
        <f>IFERROR(IF(Table11[[#This Row],[Year]]&gt;0,$E$1-Table11[[#This Row],[Year]],0),"")</f>
        <v>19</v>
      </c>
      <c r="F739" s="17">
        <v>2006</v>
      </c>
      <c r="G739" s="17">
        <v>5</v>
      </c>
      <c r="H739" s="15">
        <v>15</v>
      </c>
      <c r="I739" s="279"/>
    </row>
    <row r="740" spans="1:9">
      <c r="A740" s="218">
        <v>7737</v>
      </c>
      <c r="B740" s="278" t="s">
        <v>4719</v>
      </c>
      <c r="C740" s="218" t="s">
        <v>41</v>
      </c>
      <c r="D740" s="17" t="str">
        <f>IF(Table11[[#This Row],[Current Age]]&gt;19,"Women's",IF(E740&gt;15,"U19",IF(E740&gt;13,"U15",IF(E740&gt;11,"U13",IF(E740&gt;0,"U11",0)))))</f>
        <v>U19</v>
      </c>
      <c r="E740" s="17">
        <f>IFERROR(IF(Table11[[#This Row],[Year]]&gt;0,$E$1-Table11[[#This Row],[Year]],0),"")</f>
        <v>18</v>
      </c>
      <c r="F740" s="17">
        <v>2007</v>
      </c>
      <c r="G740" s="17">
        <v>1</v>
      </c>
      <c r="H740" s="15">
        <v>21</v>
      </c>
      <c r="I740" s="279"/>
    </row>
    <row r="741" spans="1:9">
      <c r="A741" s="188">
        <v>7738</v>
      </c>
      <c r="B741" s="280" t="s">
        <v>4720</v>
      </c>
      <c r="C741" s="188" t="s">
        <v>101</v>
      </c>
      <c r="D741" s="17">
        <f>IF(Table11[[#This Row],[Current Age]]&gt;19,"Women's",IF(E741&gt;15,"U19",IF(E741&gt;13,"U15",IF(E741&gt;11,"U13",IF(E741&gt;0,"U11",0)))))</f>
        <v>0</v>
      </c>
      <c r="E741" s="17">
        <f>IFERROR(IF(Table11[[#This Row],[Year]]&gt;0,$E$1-Table11[[#This Row],[Year]],0),"")</f>
        <v>0</v>
      </c>
      <c r="H741" s="17"/>
      <c r="I741" s="279"/>
    </row>
    <row r="742" spans="1:9">
      <c r="A742" s="218">
        <v>7739</v>
      </c>
      <c r="B742" s="278" t="s">
        <v>4721</v>
      </c>
      <c r="C742" s="218" t="s">
        <v>101</v>
      </c>
      <c r="D742" s="17">
        <f>IF(Table11[[#This Row],[Current Age]]&gt;19,"Women's",IF(E742&gt;15,"U19",IF(E742&gt;13,"U15",IF(E742&gt;11,"U13",IF(E742&gt;0,"U11",0)))))</f>
        <v>0</v>
      </c>
      <c r="E742" s="17">
        <f>IFERROR(IF(Table11[[#This Row],[Year]]&gt;0,$E$1-Table11[[#This Row],[Year]],0),"")</f>
        <v>0</v>
      </c>
      <c r="H742" s="17"/>
      <c r="I742" s="279"/>
    </row>
    <row r="743" spans="1:9">
      <c r="A743" s="188">
        <v>7740</v>
      </c>
      <c r="B743" s="280" t="s">
        <v>4722</v>
      </c>
      <c r="C743" s="188" t="s">
        <v>101</v>
      </c>
      <c r="D743" s="17" t="str">
        <f>IF(Table11[[#This Row],[Current Age]]&gt;19,"Women's",IF(E743&gt;15,"U19",IF(E743&gt;13,"U15",IF(E743&gt;11,"U13",IF(E743&gt;0,"U11",0)))))</f>
        <v>U15</v>
      </c>
      <c r="E743" s="17">
        <f>IFERROR(IF(Table11[[#This Row],[Year]]&gt;0,$E$1-Table11[[#This Row],[Year]],0),"")</f>
        <v>14</v>
      </c>
      <c r="F743" s="17">
        <v>2011</v>
      </c>
      <c r="G743" s="17">
        <v>11</v>
      </c>
      <c r="H743" s="17">
        <v>1</v>
      </c>
      <c r="I743" s="279"/>
    </row>
    <row r="744" spans="1:9">
      <c r="A744" s="218">
        <v>7741</v>
      </c>
      <c r="B744" s="278" t="s">
        <v>4723</v>
      </c>
      <c r="C744" s="218" t="s">
        <v>101</v>
      </c>
      <c r="D744" s="17" t="str">
        <f>IF(Table11[[#This Row],[Current Age]]&gt;19,"Women's",IF(E744&gt;15,"U19",IF(E744&gt;13,"U15",IF(E744&gt;11,"U13",IF(E744&gt;0,"U11",0)))))</f>
        <v>U19</v>
      </c>
      <c r="E744" s="17">
        <f>IFERROR(IF(Table11[[#This Row],[Year]]&gt;0,$E$1-Table11[[#This Row],[Year]],0),"")</f>
        <v>17</v>
      </c>
      <c r="F744" s="17">
        <v>2008</v>
      </c>
      <c r="G744" s="17">
        <v>11</v>
      </c>
      <c r="H744" s="17">
        <v>25</v>
      </c>
      <c r="I744" s="279"/>
    </row>
    <row r="745" spans="1:9">
      <c r="A745" s="188">
        <v>7742</v>
      </c>
      <c r="B745" s="280" t="s">
        <v>4724</v>
      </c>
      <c r="C745" s="188" t="s">
        <v>101</v>
      </c>
      <c r="D745" s="17">
        <f>IF(Table11[[#This Row],[Current Age]]&gt;19,"Women's",IF(E745&gt;15,"U19",IF(E745&gt;13,"U15",IF(E745&gt;11,"U13",IF(E745&gt;0,"U11",0)))))</f>
        <v>0</v>
      </c>
      <c r="E745" s="17">
        <f>IFERROR(IF(Table11[[#This Row],[Year]]&gt;0,$E$1-Table11[[#This Row],[Year]],0),"")</f>
        <v>0</v>
      </c>
      <c r="H745" s="17"/>
      <c r="I745" s="279"/>
    </row>
    <row r="746" spans="1:9">
      <c r="A746" s="218">
        <v>7743</v>
      </c>
      <c r="B746" s="280" t="s">
        <v>4725</v>
      </c>
      <c r="C746" s="188" t="s">
        <v>171</v>
      </c>
      <c r="D746" s="17" t="str">
        <f>IF(Table11[[#This Row],[Current Age]]&gt;19,"Women's",IF(E746&gt;15,"U19",IF(E746&gt;13,"U15",IF(E746&gt;11,"U13",IF(E746&gt;0,"U11",0)))))</f>
        <v>U15</v>
      </c>
      <c r="E746" s="17">
        <f>IFERROR(IF(Table11[[#This Row],[Year]]&gt;0,$E$1-Table11[[#This Row],[Year]],0),"")</f>
        <v>14</v>
      </c>
      <c r="F746" s="188">
        <v>2011</v>
      </c>
      <c r="G746" s="188">
        <v>4</v>
      </c>
      <c r="H746" s="188">
        <v>13</v>
      </c>
      <c r="I746" s="279"/>
    </row>
    <row r="747" spans="1:9">
      <c r="A747" s="188">
        <v>7744</v>
      </c>
      <c r="B747" s="280" t="s">
        <v>4726</v>
      </c>
      <c r="C747" s="188" t="s">
        <v>101</v>
      </c>
      <c r="D747" s="17">
        <f>IF(Table11[[#This Row],[Current Age]]&gt;19,"Women's",IF(E747&gt;15,"U19",IF(E747&gt;13,"U15",IF(E747&gt;11,"U13",IF(E747&gt;0,"U11",0)))))</f>
        <v>0</v>
      </c>
      <c r="E747" s="17">
        <f>IFERROR(IF(Table11[[#This Row],[Year]]&gt;0,$E$1-Table11[[#This Row],[Year]],0),"")</f>
        <v>0</v>
      </c>
      <c r="H747" s="17"/>
      <c r="I747" s="279"/>
    </row>
    <row r="748" spans="1:9">
      <c r="A748" s="218">
        <v>7745</v>
      </c>
      <c r="B748" s="278" t="s">
        <v>4727</v>
      </c>
      <c r="C748" s="218" t="s">
        <v>101</v>
      </c>
      <c r="D748" s="17" t="str">
        <f>IF(Table11[[#This Row],[Current Age]]&gt;19,"Women's",IF(E748&gt;15,"U19",IF(E748&gt;13,"U15",IF(E748&gt;11,"U13",IF(E748&gt;0,"U11",0)))))</f>
        <v>U19</v>
      </c>
      <c r="E748" s="17">
        <f>IFERROR(IF(Table11[[#This Row],[Year]]&gt;0,$E$1-Table11[[#This Row],[Year]],0),"")</f>
        <v>17</v>
      </c>
      <c r="F748" s="17">
        <v>2008</v>
      </c>
      <c r="G748" s="17">
        <v>10</v>
      </c>
      <c r="H748" s="17">
        <v>2</v>
      </c>
      <c r="I748" s="279"/>
    </row>
    <row r="749" spans="1:9">
      <c r="A749" s="188">
        <v>7746</v>
      </c>
      <c r="B749" s="280" t="s">
        <v>4728</v>
      </c>
      <c r="C749" s="188" t="s">
        <v>101</v>
      </c>
      <c r="D749" s="17">
        <f>IF(Table11[[#This Row],[Current Age]]&gt;19,"Women's",IF(E749&gt;15,"U19",IF(E749&gt;13,"U15",IF(E749&gt;11,"U13",IF(E749&gt;0,"U11",0)))))</f>
        <v>0</v>
      </c>
      <c r="E749" s="17">
        <f>IFERROR(IF(Table11[[#This Row],[Year]]&gt;0,$E$1-Table11[[#This Row],[Year]],0),"")</f>
        <v>0</v>
      </c>
      <c r="H749" s="17"/>
      <c r="I749" s="279"/>
    </row>
    <row r="750" spans="1:9">
      <c r="A750" s="218">
        <v>7747</v>
      </c>
      <c r="B750" s="278" t="s">
        <v>4729</v>
      </c>
      <c r="C750" s="218" t="s">
        <v>101</v>
      </c>
      <c r="D750" s="17">
        <f>IF(Table11[[#This Row],[Current Age]]&gt;19,"Women's",IF(E750&gt;15,"U19",IF(E750&gt;13,"U15",IF(E750&gt;11,"U13",IF(E750&gt;0,"U11",0)))))</f>
        <v>0</v>
      </c>
      <c r="E750" s="17">
        <f>IFERROR(IF(Table11[[#This Row],[Year]]&gt;0,$E$1-Table11[[#This Row],[Year]],0),"")</f>
        <v>0</v>
      </c>
      <c r="H750" s="17"/>
      <c r="I750" s="279"/>
    </row>
    <row r="751" spans="1:9">
      <c r="A751" s="188">
        <v>7748</v>
      </c>
      <c r="B751" s="280" t="s">
        <v>4730</v>
      </c>
      <c r="C751" s="188" t="s">
        <v>101</v>
      </c>
      <c r="D751" s="17">
        <f>IF(Table11[[#This Row],[Current Age]]&gt;19,"Women's",IF(E751&gt;15,"U19",IF(E751&gt;13,"U15",IF(E751&gt;11,"U13",IF(E751&gt;0,"U11",0)))))</f>
        <v>0</v>
      </c>
      <c r="E751" s="17">
        <f>IFERROR(IF(Table11[[#This Row],[Year]]&gt;0,$E$1-Table11[[#This Row],[Year]],0),"")</f>
        <v>0</v>
      </c>
      <c r="H751" s="17"/>
      <c r="I751" s="279"/>
    </row>
    <row r="752" spans="1:9">
      <c r="A752" s="218">
        <v>7749</v>
      </c>
      <c r="B752" s="278" t="s">
        <v>4731</v>
      </c>
      <c r="C752" s="218" t="s">
        <v>145</v>
      </c>
      <c r="D752" s="17" t="str">
        <f>IF(Table11[[#This Row],[Current Age]]&gt;19,"Women's",IF(E752&gt;15,"U19",IF(E752&gt;13,"U15",IF(E752&gt;11,"U13",IF(E752&gt;0,"U11",0)))))</f>
        <v>Women's</v>
      </c>
      <c r="E752" s="17">
        <f>IFERROR(IF(Table11[[#This Row],[Year]]&gt;0,$E$1-Table11[[#This Row],[Year]],0),"")</f>
        <v>22</v>
      </c>
      <c r="F752" s="17">
        <v>2003</v>
      </c>
      <c r="G752" s="17">
        <v>11</v>
      </c>
      <c r="H752" s="17">
        <v>4</v>
      </c>
      <c r="I752" s="279"/>
    </row>
    <row r="753" spans="1:9">
      <c r="A753" s="188">
        <v>7750</v>
      </c>
      <c r="B753" s="280" t="s">
        <v>4732</v>
      </c>
      <c r="C753" s="188" t="s">
        <v>25</v>
      </c>
      <c r="D753" s="17">
        <f>IF(Table11[[#This Row],[Current Age]]&gt;19,"Women's",IF(E753&gt;15,"U19",IF(E753&gt;13,"U15",IF(E753&gt;11,"U13",IF(E753&gt;0,"U11",0)))))</f>
        <v>0</v>
      </c>
      <c r="E753" s="17">
        <f>IFERROR(IF(Table11[[#This Row],[Year]]&gt;0,$E$1-Table11[[#This Row],[Year]],0),"")</f>
        <v>0</v>
      </c>
      <c r="H753" s="17"/>
      <c r="I753" s="279"/>
    </row>
    <row r="754" spans="1:9">
      <c r="A754" s="218">
        <v>7751</v>
      </c>
      <c r="B754" s="278" t="s">
        <v>4733</v>
      </c>
      <c r="C754" s="218" t="s">
        <v>109</v>
      </c>
      <c r="D754" s="17">
        <f>IF(Table11[[#This Row],[Current Age]]&gt;19,"Women's",IF(E754&gt;15,"U19",IF(E754&gt;13,"U15",IF(E754&gt;11,"U13",IF(E754&gt;0,"U11",0)))))</f>
        <v>0</v>
      </c>
      <c r="E754" s="17">
        <f>IFERROR(IF(Table11[[#This Row],[Year]]&gt;0,$E$1-Table11[[#This Row],[Year]],0),"")</f>
        <v>0</v>
      </c>
      <c r="H754" s="17"/>
      <c r="I754" s="279"/>
    </row>
    <row r="755" spans="1:9">
      <c r="A755" s="188">
        <v>7752</v>
      </c>
      <c r="B755" s="280" t="s">
        <v>4734</v>
      </c>
      <c r="C755" s="188" t="s">
        <v>109</v>
      </c>
      <c r="D755" s="17">
        <f>IF(Table11[[#This Row],[Current Age]]&gt;19,"Women's",IF(E755&gt;15,"U19",IF(E755&gt;13,"U15",IF(E755&gt;11,"U13",IF(E755&gt;0,"U11",0)))))</f>
        <v>0</v>
      </c>
      <c r="E755" s="17">
        <f>IFERROR(IF(Table11[[#This Row],[Year]]&gt;0,$E$1-Table11[[#This Row],[Year]],0),"")</f>
        <v>0</v>
      </c>
      <c r="H755" s="17"/>
      <c r="I755" s="279"/>
    </row>
    <row r="756" spans="1:9">
      <c r="A756" s="218">
        <v>7753</v>
      </c>
      <c r="B756" s="278" t="s">
        <v>4735</v>
      </c>
      <c r="C756" s="218" t="s">
        <v>109</v>
      </c>
      <c r="D756" s="17">
        <f>IF(Table11[[#This Row],[Current Age]]&gt;19,"Women's",IF(E756&gt;15,"U19",IF(E756&gt;13,"U15",IF(E756&gt;11,"U13",IF(E756&gt;0,"U11",0)))))</f>
        <v>0</v>
      </c>
      <c r="E756" s="17">
        <f>IFERROR(IF(Table11[[#This Row],[Year]]&gt;0,$E$1-Table11[[#This Row],[Year]],0),"")</f>
        <v>0</v>
      </c>
      <c r="H756" s="17"/>
      <c r="I756" s="279"/>
    </row>
    <row r="757" spans="1:9">
      <c r="A757" s="188">
        <v>7754</v>
      </c>
      <c r="B757" s="280" t="s">
        <v>4736</v>
      </c>
      <c r="C757" s="188" t="s">
        <v>109</v>
      </c>
      <c r="D757" s="17">
        <f>IF(Table11[[#This Row],[Current Age]]&gt;19,"Women's",IF(E757&gt;15,"U19",IF(E757&gt;13,"U15",IF(E757&gt;11,"U13",IF(E757&gt;0,"U11",0)))))</f>
        <v>0</v>
      </c>
      <c r="E757" s="17">
        <f>IFERROR(IF(Table11[[#This Row],[Year]]&gt;0,$E$1-Table11[[#This Row],[Year]],0),"")</f>
        <v>0</v>
      </c>
      <c r="H757" s="17"/>
      <c r="I757" s="279"/>
    </row>
    <row r="758" spans="1:9">
      <c r="A758" s="218">
        <v>7755</v>
      </c>
      <c r="B758" s="278" t="s">
        <v>4737</v>
      </c>
      <c r="C758" s="218" t="s">
        <v>109</v>
      </c>
      <c r="D758" s="17">
        <f>IF(Table11[[#This Row],[Current Age]]&gt;19,"Women's",IF(E758&gt;15,"U19",IF(E758&gt;13,"U15",IF(E758&gt;11,"U13",IF(E758&gt;0,"U11",0)))))</f>
        <v>0</v>
      </c>
      <c r="E758" s="17">
        <f>IFERROR(IF(Table11[[#This Row],[Year]]&gt;0,$E$1-Table11[[#This Row],[Year]],0),"")</f>
        <v>0</v>
      </c>
      <c r="H758" s="17"/>
      <c r="I758" s="279"/>
    </row>
    <row r="759" spans="1:9">
      <c r="A759" s="188">
        <v>7756</v>
      </c>
      <c r="B759" s="280" t="s">
        <v>4738</v>
      </c>
      <c r="C759" s="188" t="s">
        <v>109</v>
      </c>
      <c r="D759" s="17">
        <f>IF(Table11[[#This Row],[Current Age]]&gt;19,"Women's",IF(E759&gt;15,"U19",IF(E759&gt;13,"U15",IF(E759&gt;11,"U13",IF(E759&gt;0,"U11",0)))))</f>
        <v>0</v>
      </c>
      <c r="E759" s="17">
        <f>IFERROR(IF(Table11[[#This Row],[Year]]&gt;0,$E$1-Table11[[#This Row],[Year]],0),"")</f>
        <v>0</v>
      </c>
      <c r="H759" s="17"/>
      <c r="I759" s="279"/>
    </row>
    <row r="760" spans="1:9">
      <c r="A760" s="218">
        <v>7757</v>
      </c>
      <c r="B760" s="278" t="s">
        <v>4739</v>
      </c>
      <c r="C760" s="218" t="s">
        <v>109</v>
      </c>
      <c r="D760" s="17">
        <f>IF(Table11[[#This Row],[Current Age]]&gt;19,"Women's",IF(E760&gt;15,"U19",IF(E760&gt;13,"U15",IF(E760&gt;11,"U13",IF(E760&gt;0,"U11",0)))))</f>
        <v>0</v>
      </c>
      <c r="E760" s="17">
        <f>IFERROR(IF(Table11[[#This Row],[Year]]&gt;0,$E$1-Table11[[#This Row],[Year]],0),"")</f>
        <v>0</v>
      </c>
      <c r="H760" s="17"/>
      <c r="I760" s="279"/>
    </row>
    <row r="761" spans="1:9">
      <c r="A761" s="188">
        <v>7758</v>
      </c>
      <c r="B761" s="280" t="s">
        <v>4740</v>
      </c>
      <c r="C761" s="188" t="s">
        <v>109</v>
      </c>
      <c r="D761" s="17">
        <f>IF(Table11[[#This Row],[Current Age]]&gt;19,"Women's",IF(E761&gt;15,"U19",IF(E761&gt;13,"U15",IF(E761&gt;11,"U13",IF(E761&gt;0,"U11",0)))))</f>
        <v>0</v>
      </c>
      <c r="E761" s="17">
        <f>IFERROR(IF(Table11[[#This Row],[Year]]&gt;0,$E$1-Table11[[#This Row],[Year]],0),"")</f>
        <v>0</v>
      </c>
      <c r="H761" s="17"/>
      <c r="I761" s="279"/>
    </row>
    <row r="762" spans="1:9">
      <c r="A762" s="218">
        <v>7759</v>
      </c>
      <c r="B762" s="278" t="s">
        <v>4741</v>
      </c>
      <c r="C762" s="218" t="s">
        <v>109</v>
      </c>
      <c r="D762" s="17">
        <f>IF(Table11[[#This Row],[Current Age]]&gt;19,"Women's",IF(E762&gt;15,"U19",IF(E762&gt;13,"U15",IF(E762&gt;11,"U13",IF(E762&gt;0,"U11",0)))))</f>
        <v>0</v>
      </c>
      <c r="E762" s="17">
        <f>IFERROR(IF(Table11[[#This Row],[Year]]&gt;0,$E$1-Table11[[#This Row],[Year]],0),"")</f>
        <v>0</v>
      </c>
      <c r="H762" s="17"/>
      <c r="I762" s="279"/>
    </row>
    <row r="763" spans="1:9">
      <c r="A763" s="188">
        <v>7760</v>
      </c>
      <c r="B763" s="280" t="s">
        <v>4742</v>
      </c>
      <c r="C763" s="188" t="s">
        <v>109</v>
      </c>
      <c r="D763" s="17">
        <f>IF(Table11[[#This Row],[Current Age]]&gt;19,"Women's",IF(E763&gt;15,"U19",IF(E763&gt;13,"U15",IF(E763&gt;11,"U13",IF(E763&gt;0,"U11",0)))))</f>
        <v>0</v>
      </c>
      <c r="E763" s="17">
        <f>IFERROR(IF(Table11[[#This Row],[Year]]&gt;0,$E$1-Table11[[#This Row],[Year]],0),"")</f>
        <v>0</v>
      </c>
      <c r="H763" s="17"/>
      <c r="I763" s="279"/>
    </row>
    <row r="764" spans="1:9">
      <c r="A764" s="218">
        <v>7761</v>
      </c>
      <c r="B764" s="278" t="s">
        <v>4743</v>
      </c>
      <c r="C764" s="218" t="s">
        <v>109</v>
      </c>
      <c r="D764" s="17">
        <f>IF(Table11[[#This Row],[Current Age]]&gt;19,"Women's",IF(E764&gt;15,"U19",IF(E764&gt;13,"U15",IF(E764&gt;11,"U13",IF(E764&gt;0,"U11",0)))))</f>
        <v>0</v>
      </c>
      <c r="E764" s="17">
        <f>IFERROR(IF(Table11[[#This Row],[Year]]&gt;0,$E$1-Table11[[#This Row],[Year]],0),"")</f>
        <v>0</v>
      </c>
      <c r="H764" s="17"/>
      <c r="I764" s="279"/>
    </row>
    <row r="765" spans="1:9">
      <c r="A765" s="188">
        <v>7762</v>
      </c>
      <c r="B765" s="280" t="s">
        <v>4744</v>
      </c>
      <c r="C765" s="188" t="s">
        <v>101</v>
      </c>
      <c r="D765" s="17" t="str">
        <f>IF(Table11[[#This Row],[Current Age]]&gt;19,"Women's",IF(E765&gt;15,"U19",IF(E765&gt;13,"U15",IF(E765&gt;11,"U13",IF(E765&gt;0,"U11",0)))))</f>
        <v>Women's</v>
      </c>
      <c r="E765" s="17">
        <f>IFERROR(IF(Table11[[#This Row],[Year]]&gt;0,$E$1-Table11[[#This Row],[Year]],0),"")</f>
        <v>23</v>
      </c>
      <c r="F765" s="17">
        <v>2002</v>
      </c>
      <c r="G765" s="17">
        <v>0</v>
      </c>
      <c r="H765" s="17">
        <v>0</v>
      </c>
      <c r="I765" s="279"/>
    </row>
    <row r="766" spans="1:9">
      <c r="A766" s="218">
        <v>7763</v>
      </c>
      <c r="B766" s="278" t="s">
        <v>4745</v>
      </c>
      <c r="C766" s="218" t="s">
        <v>101</v>
      </c>
      <c r="D766" s="17" t="str">
        <f>IF(Table11[[#This Row],[Current Age]]&gt;19,"Women's",IF(E766&gt;15,"U19",IF(E766&gt;13,"U15",IF(E766&gt;11,"U13",IF(E766&gt;0,"U11",0)))))</f>
        <v>U19</v>
      </c>
      <c r="E766" s="17">
        <f>IFERROR(IF(Table11[[#This Row],[Year]]&gt;0,$E$1-Table11[[#This Row],[Year]],0),"")</f>
        <v>19</v>
      </c>
      <c r="F766" s="17">
        <v>2006</v>
      </c>
      <c r="G766" s="17">
        <v>1</v>
      </c>
      <c r="H766" s="17">
        <v>6</v>
      </c>
      <c r="I766" s="279"/>
    </row>
    <row r="767" spans="1:9">
      <c r="A767" s="188">
        <v>7764</v>
      </c>
      <c r="B767" s="280" t="s">
        <v>4746</v>
      </c>
      <c r="C767" s="188" t="s">
        <v>109</v>
      </c>
      <c r="D767" s="17">
        <f>IF(Table11[[#This Row],[Current Age]]&gt;19,"Women's",IF(E767&gt;15,"U19",IF(E767&gt;13,"U15",IF(E767&gt;11,"U13",IF(E767&gt;0,"U11",0)))))</f>
        <v>0</v>
      </c>
      <c r="E767" s="17">
        <f>IFERROR(IF(Table11[[#This Row],[Year]]&gt;0,$E$1-Table11[[#This Row],[Year]],0),"")</f>
        <v>0</v>
      </c>
      <c r="H767" s="17"/>
      <c r="I767" s="279"/>
    </row>
    <row r="768" spans="1:9">
      <c r="A768" s="218">
        <v>7765</v>
      </c>
      <c r="B768" s="278" t="s">
        <v>4747</v>
      </c>
      <c r="C768" s="218" t="s">
        <v>109</v>
      </c>
      <c r="D768" s="17">
        <f>IF(Table11[[#This Row],[Current Age]]&gt;19,"Women's",IF(E768&gt;15,"U19",IF(E768&gt;13,"U15",IF(E768&gt;11,"U13",IF(E768&gt;0,"U11",0)))))</f>
        <v>0</v>
      </c>
      <c r="E768" s="17">
        <f>IFERROR(IF(Table11[[#This Row],[Year]]&gt;0,$E$1-Table11[[#This Row],[Year]],0),"")</f>
        <v>0</v>
      </c>
      <c r="H768" s="17"/>
      <c r="I768" s="279"/>
    </row>
    <row r="769" spans="1:9">
      <c r="A769" s="188">
        <v>7766</v>
      </c>
      <c r="B769" s="280" t="s">
        <v>4748</v>
      </c>
      <c r="C769" s="188" t="s">
        <v>109</v>
      </c>
      <c r="D769" s="17">
        <f>IF(Table11[[#This Row],[Current Age]]&gt;19,"Women's",IF(E769&gt;15,"U19",IF(E769&gt;13,"U15",IF(E769&gt;11,"U13",IF(E769&gt;0,"U11",0)))))</f>
        <v>0</v>
      </c>
      <c r="E769" s="17">
        <f>IFERROR(IF(Table11[[#This Row],[Year]]&gt;0,$E$1-Table11[[#This Row],[Year]],0),"")</f>
        <v>0</v>
      </c>
      <c r="H769" s="17"/>
      <c r="I769" s="279"/>
    </row>
    <row r="770" spans="1:9">
      <c r="A770" s="218">
        <v>7767</v>
      </c>
      <c r="B770" s="278" t="s">
        <v>4749</v>
      </c>
      <c r="C770" s="218" t="s">
        <v>109</v>
      </c>
      <c r="D770" s="17">
        <f>IF(Table11[[#This Row],[Current Age]]&gt;19,"Women's",IF(E770&gt;15,"U19",IF(E770&gt;13,"U15",IF(E770&gt;11,"U13",IF(E770&gt;0,"U11",0)))))</f>
        <v>0</v>
      </c>
      <c r="E770" s="17">
        <f>IFERROR(IF(Table11[[#This Row],[Year]]&gt;0,$E$1-Table11[[#This Row],[Year]],0),"")</f>
        <v>0</v>
      </c>
      <c r="H770" s="17"/>
      <c r="I770" s="279"/>
    </row>
    <row r="771" spans="1:9">
      <c r="A771" s="188">
        <v>7768</v>
      </c>
      <c r="B771" s="280" t="s">
        <v>4750</v>
      </c>
      <c r="C771" s="188" t="s">
        <v>109</v>
      </c>
      <c r="D771" s="17">
        <f>IF(Table11[[#This Row],[Current Age]]&gt;19,"Women's",IF(E771&gt;15,"U19",IF(E771&gt;13,"U15",IF(E771&gt;11,"U13",IF(E771&gt;0,"U11",0)))))</f>
        <v>0</v>
      </c>
      <c r="E771" s="17">
        <f>IFERROR(IF(Table11[[#This Row],[Year]]&gt;0,$E$1-Table11[[#This Row],[Year]],0),"")</f>
        <v>0</v>
      </c>
      <c r="H771" s="17"/>
      <c r="I771" s="279"/>
    </row>
    <row r="772" spans="1:9">
      <c r="A772" s="218">
        <v>7769</v>
      </c>
      <c r="B772" s="278" t="s">
        <v>4751</v>
      </c>
      <c r="C772" s="218" t="s">
        <v>109</v>
      </c>
      <c r="D772" s="17">
        <f>IF(Table11[[#This Row],[Current Age]]&gt;19,"Women's",IF(E772&gt;15,"U19",IF(E772&gt;13,"U15",IF(E772&gt;11,"U13",IF(E772&gt;0,"U11",0)))))</f>
        <v>0</v>
      </c>
      <c r="E772" s="17">
        <f>IFERROR(IF(Table11[[#This Row],[Year]]&gt;0,$E$1-Table11[[#This Row],[Year]],0),"")</f>
        <v>0</v>
      </c>
      <c r="H772" s="17"/>
      <c r="I772" s="279"/>
    </row>
    <row r="773" spans="1:9">
      <c r="A773" s="188">
        <v>7770</v>
      </c>
      <c r="B773" s="280" t="s">
        <v>4752</v>
      </c>
      <c r="C773" s="188" t="s">
        <v>119</v>
      </c>
      <c r="D773" s="17">
        <f>IF(Table11[[#This Row],[Current Age]]&gt;19,"Women's",IF(E773&gt;15,"U19",IF(E773&gt;13,"U15",IF(E773&gt;11,"U13",IF(E773&gt;0,"U11",0)))))</f>
        <v>0</v>
      </c>
      <c r="E773" s="17">
        <f>IFERROR(IF(Table11[[#This Row],[Year]]&gt;0,$E$1-Table11[[#This Row],[Year]],0),"")</f>
        <v>0</v>
      </c>
      <c r="H773" s="17"/>
      <c r="I773" s="279"/>
    </row>
    <row r="774" spans="1:9">
      <c r="A774" s="218">
        <v>7771</v>
      </c>
      <c r="B774" s="278" t="s">
        <v>4753</v>
      </c>
      <c r="C774" s="218" t="s">
        <v>101</v>
      </c>
      <c r="D774" s="17">
        <f>IF(Table11[[#This Row],[Current Age]]&gt;19,"Women's",IF(E774&gt;15,"U19",IF(E774&gt;13,"U15",IF(E774&gt;11,"U13",IF(E774&gt;0,"U11",0)))))</f>
        <v>0</v>
      </c>
      <c r="E774" s="17">
        <f>IFERROR(IF(Table11[[#This Row],[Year]]&gt;0,$E$1-Table11[[#This Row],[Year]],0),"")</f>
        <v>0</v>
      </c>
      <c r="H774" s="17"/>
      <c r="I774" s="279"/>
    </row>
    <row r="775" spans="1:9">
      <c r="A775" s="188">
        <v>7772</v>
      </c>
      <c r="B775" s="280" t="s">
        <v>4754</v>
      </c>
      <c r="C775" s="188" t="s">
        <v>101</v>
      </c>
      <c r="D775" s="17">
        <f>IF(Table11[[#This Row],[Current Age]]&gt;19,"Women's",IF(E775&gt;15,"U19",IF(E775&gt;13,"U15",IF(E775&gt;11,"U13",IF(E775&gt;0,"U11",0)))))</f>
        <v>0</v>
      </c>
      <c r="E775" s="17">
        <f>IFERROR(IF(Table11[[#This Row],[Year]]&gt;0,$E$1-Table11[[#This Row],[Year]],0),"")</f>
        <v>0</v>
      </c>
      <c r="H775" s="17"/>
      <c r="I775" s="279"/>
    </row>
    <row r="776" spans="1:9">
      <c r="A776" s="218">
        <v>7773</v>
      </c>
      <c r="B776" s="278" t="s">
        <v>4755</v>
      </c>
      <c r="C776" s="218" t="s">
        <v>101</v>
      </c>
      <c r="D776" s="17">
        <f>IF(Table11[[#This Row],[Current Age]]&gt;19,"Women's",IF(E776&gt;15,"U19",IF(E776&gt;13,"U15",IF(E776&gt;11,"U13",IF(E776&gt;0,"U11",0)))))</f>
        <v>0</v>
      </c>
      <c r="E776" s="17">
        <f>IFERROR(IF(Table11[[#This Row],[Year]]&gt;0,$E$1-Table11[[#This Row],[Year]],0),"")</f>
        <v>0</v>
      </c>
      <c r="H776" s="17"/>
      <c r="I776" s="279"/>
    </row>
    <row r="777" spans="1:9">
      <c r="A777" s="188">
        <v>7774</v>
      </c>
      <c r="B777" s="280" t="s">
        <v>4756</v>
      </c>
      <c r="C777" s="188" t="s">
        <v>101</v>
      </c>
      <c r="D777" s="17" t="str">
        <f>IF(Table11[[#This Row],[Current Age]]&gt;19,"Women's",IF(E777&gt;15,"U19",IF(E777&gt;13,"U15",IF(E777&gt;11,"U13",IF(E777&gt;0,"U11",0)))))</f>
        <v>U19</v>
      </c>
      <c r="E777" s="17">
        <f>IFERROR(IF(Table11[[#This Row],[Year]]&gt;0,$E$1-Table11[[#This Row],[Year]],0),"")</f>
        <v>17</v>
      </c>
      <c r="F777" s="17">
        <v>2008</v>
      </c>
      <c r="H777" s="17"/>
      <c r="I777" s="279"/>
    </row>
    <row r="778" spans="1:9">
      <c r="A778" s="218">
        <v>7775</v>
      </c>
      <c r="B778" s="278" t="s">
        <v>4757</v>
      </c>
      <c r="C778" s="218" t="s">
        <v>101</v>
      </c>
      <c r="D778" s="17">
        <f>IF(Table11[[#This Row],[Current Age]]&gt;19,"Women's",IF(E778&gt;15,"U19",IF(E778&gt;13,"U15",IF(E778&gt;11,"U13",IF(E778&gt;0,"U11",0)))))</f>
        <v>0</v>
      </c>
      <c r="E778" s="17">
        <f>IFERROR(IF(Table11[[#This Row],[Year]]&gt;0,$E$1-Table11[[#This Row],[Year]],0),"")</f>
        <v>0</v>
      </c>
      <c r="H778" s="17"/>
      <c r="I778" s="279"/>
    </row>
    <row r="779" spans="1:9">
      <c r="A779" s="188">
        <v>7776</v>
      </c>
      <c r="B779" s="280" t="s">
        <v>4758</v>
      </c>
      <c r="C779" s="188" t="s">
        <v>101</v>
      </c>
      <c r="D779" s="17">
        <f>IF(Table11[[#This Row],[Current Age]]&gt;19,"Women's",IF(E779&gt;15,"U19",IF(E779&gt;13,"U15",IF(E779&gt;11,"U13",IF(E779&gt;0,"U11",0)))))</f>
        <v>0</v>
      </c>
      <c r="E779" s="17">
        <f>IFERROR(IF(Table11[[#This Row],[Year]]&gt;0,$E$1-Table11[[#This Row],[Year]],0),"")</f>
        <v>0</v>
      </c>
      <c r="H779" s="17"/>
      <c r="I779" s="279"/>
    </row>
    <row r="780" spans="1:9">
      <c r="A780" s="218">
        <v>7777</v>
      </c>
      <c r="B780" s="278" t="s">
        <v>4759</v>
      </c>
      <c r="C780" s="218" t="s">
        <v>129</v>
      </c>
      <c r="D780" s="17">
        <f>IF(Table11[[#This Row],[Current Age]]&gt;19,"Women's",IF(E780&gt;15,"U19",IF(E780&gt;13,"U15",IF(E780&gt;11,"U13",IF(E780&gt;0,"U11",0)))))</f>
        <v>0</v>
      </c>
      <c r="E780" s="17">
        <f>IFERROR(IF(Table11[[#This Row],[Year]]&gt;0,$E$1-Table11[[#This Row],[Year]],0),"")</f>
        <v>0</v>
      </c>
      <c r="H780" s="17"/>
      <c r="I780" s="279"/>
    </row>
    <row r="781" spans="1:9">
      <c r="A781" s="188">
        <v>7778</v>
      </c>
      <c r="B781" s="280" t="s">
        <v>4760</v>
      </c>
      <c r="C781" s="188" t="s">
        <v>129</v>
      </c>
      <c r="D781" s="17">
        <f>IF(Table11[[#This Row],[Current Age]]&gt;19,"Women's",IF(E781&gt;15,"U19",IF(E781&gt;13,"U15",IF(E781&gt;11,"U13",IF(E781&gt;0,"U11",0)))))</f>
        <v>0</v>
      </c>
      <c r="E781" s="17">
        <f>IFERROR(IF(Table11[[#This Row],[Year]]&gt;0,$E$1-Table11[[#This Row],[Year]],0),"")</f>
        <v>0</v>
      </c>
      <c r="H781" s="17"/>
      <c r="I781" s="279"/>
    </row>
    <row r="782" spans="1:9">
      <c r="A782" s="218">
        <v>7779</v>
      </c>
      <c r="B782" s="278" t="s">
        <v>4761</v>
      </c>
      <c r="C782" s="218" t="s">
        <v>101</v>
      </c>
      <c r="D782" s="17">
        <f>IF(Table11[[#This Row],[Current Age]]&gt;19,"Women's",IF(E782&gt;15,"U19",IF(E782&gt;13,"U15",IF(E782&gt;11,"U13",IF(E782&gt;0,"U11",0)))))</f>
        <v>0</v>
      </c>
      <c r="E782" s="17">
        <f>IFERROR(IF(Table11[[#This Row],[Year]]&gt;0,$E$1-Table11[[#This Row],[Year]],0),"")</f>
        <v>0</v>
      </c>
      <c r="H782" s="17"/>
      <c r="I782" s="279"/>
    </row>
    <row r="783" spans="1:9">
      <c r="A783" s="188">
        <v>7780</v>
      </c>
      <c r="B783" s="280" t="s">
        <v>4762</v>
      </c>
      <c r="C783" s="188" t="s">
        <v>101</v>
      </c>
      <c r="D783" s="17" t="str">
        <f>IF(Table11[[#This Row],[Current Age]]&gt;19,"Women's",IF(E783&gt;15,"U19",IF(E783&gt;13,"U15",IF(E783&gt;11,"U13",IF(E783&gt;0,"U11",0)))))</f>
        <v>Women's</v>
      </c>
      <c r="E783" s="17">
        <f>IFERROR(IF(Table11[[#This Row],[Year]]&gt;0,$E$1-Table11[[#This Row],[Year]],0),"")</f>
        <v>48</v>
      </c>
      <c r="F783" s="17">
        <v>1977</v>
      </c>
      <c r="G783" s="17">
        <v>8</v>
      </c>
      <c r="H783" s="17">
        <v>18</v>
      </c>
      <c r="I783" s="279"/>
    </row>
    <row r="784" spans="1:9">
      <c r="A784" s="218">
        <v>7781</v>
      </c>
      <c r="B784" s="278" t="s">
        <v>4763</v>
      </c>
      <c r="C784" s="218" t="s">
        <v>112</v>
      </c>
      <c r="D784" s="17" t="str">
        <f>IF(Table11[[#This Row],[Current Age]]&gt;19,"Women's",IF(E784&gt;15,"U19",IF(E784&gt;13,"U15",IF(E784&gt;11,"U13",IF(E784&gt;0,"U11",0)))))</f>
        <v>U19</v>
      </c>
      <c r="E784" s="17">
        <f>IFERROR(IF(Table11[[#This Row],[Year]]&gt;0,$E$1-Table11[[#This Row],[Year]],0),"")</f>
        <v>17</v>
      </c>
      <c r="F784" s="17">
        <v>2008</v>
      </c>
      <c r="G784" s="17">
        <v>1</v>
      </c>
      <c r="H784" s="17">
        <v>11</v>
      </c>
      <c r="I784" s="279"/>
    </row>
    <row r="785" spans="1:9">
      <c r="A785" s="188">
        <v>7782</v>
      </c>
      <c r="B785" s="280" t="s">
        <v>4764</v>
      </c>
      <c r="C785" s="188" t="s">
        <v>68</v>
      </c>
      <c r="D785" s="17">
        <f>IF(Table11[[#This Row],[Current Age]]&gt;19,"Women's",IF(E785&gt;15,"U19",IF(E785&gt;13,"U15",IF(E785&gt;11,"U13",IF(E785&gt;0,"U11",0)))))</f>
        <v>0</v>
      </c>
      <c r="E785" s="17">
        <f>IFERROR(IF(Table11[[#This Row],[Year]]&gt;0,$E$1-Table11[[#This Row],[Year]],0),"")</f>
        <v>0</v>
      </c>
      <c r="H785" s="17"/>
      <c r="I785" s="279"/>
    </row>
    <row r="786" spans="1:9">
      <c r="A786" s="218">
        <v>7783</v>
      </c>
      <c r="B786" s="278" t="s">
        <v>4765</v>
      </c>
      <c r="C786" s="218" t="s">
        <v>25</v>
      </c>
      <c r="D786" s="17" t="str">
        <f>IF(Table11[[#This Row],[Current Age]]&gt;19,"Women's",IF(E786&gt;15,"U19",IF(E786&gt;13,"U15",IF(E786&gt;11,"U13",IF(E786&gt;0,"U11",0)))))</f>
        <v>Women's</v>
      </c>
      <c r="E786" s="17">
        <f>IFERROR(IF(Table11[[#This Row],[Year]]&gt;0,$E$1-Table11[[#This Row],[Year]],0),"")</f>
        <v>21</v>
      </c>
      <c r="F786" s="17">
        <v>2004</v>
      </c>
      <c r="G786" s="17">
        <v>11</v>
      </c>
      <c r="H786" s="17">
        <v>11</v>
      </c>
      <c r="I786" s="279"/>
    </row>
    <row r="787" spans="1:9">
      <c r="A787" s="188">
        <v>7784</v>
      </c>
      <c r="B787" s="280" t="s">
        <v>4766</v>
      </c>
      <c r="C787" s="188" t="s">
        <v>17</v>
      </c>
      <c r="D787" s="17">
        <f>IF(Table11[[#This Row],[Current Age]]&gt;19,"Women's",IF(E787&gt;15,"U19",IF(E787&gt;13,"U15",IF(E787&gt;11,"U13",IF(E787&gt;0,"U11",0)))))</f>
        <v>0</v>
      </c>
      <c r="E787" s="17">
        <f>IFERROR(IF(Table11[[#This Row],[Year]]&gt;0,$E$1-Table11[[#This Row],[Year]],0),"")</f>
        <v>0</v>
      </c>
      <c r="H787" s="17"/>
      <c r="I787" s="279"/>
    </row>
    <row r="788" spans="1:9">
      <c r="A788" s="218">
        <v>7785</v>
      </c>
      <c r="B788" s="278" t="s">
        <v>4767</v>
      </c>
      <c r="C788" s="218" t="s">
        <v>17</v>
      </c>
      <c r="D788" s="17">
        <f>IF(Table11[[#This Row],[Current Age]]&gt;19,"Women's",IF(E788&gt;15,"U19",IF(E788&gt;13,"U15",IF(E788&gt;11,"U13",IF(E788&gt;0,"U11",0)))))</f>
        <v>0</v>
      </c>
      <c r="E788" s="17">
        <f>IFERROR(IF(Table11[[#This Row],[Year]]&gt;0,$E$1-Table11[[#This Row],[Year]],0),"")</f>
        <v>0</v>
      </c>
      <c r="H788" s="17"/>
      <c r="I788" s="279"/>
    </row>
    <row r="789" spans="1:9">
      <c r="A789" s="188">
        <v>7786</v>
      </c>
      <c r="B789" s="280" t="s">
        <v>4768</v>
      </c>
      <c r="C789" s="188" t="s">
        <v>210</v>
      </c>
      <c r="D789" s="17">
        <f>IF(Table11[[#This Row],[Current Age]]&gt;19,"Women's",IF(E789&gt;15,"U19",IF(E789&gt;13,"U15",IF(E789&gt;11,"U13",IF(E789&gt;0,"U11",0)))))</f>
        <v>0</v>
      </c>
      <c r="E789" s="17">
        <f>IFERROR(IF(Table11[[#This Row],[Year]]&gt;0,$E$1-Table11[[#This Row],[Year]],0),"")</f>
        <v>0</v>
      </c>
      <c r="H789" s="17"/>
      <c r="I789" s="279"/>
    </row>
    <row r="790" spans="1:9">
      <c r="A790" s="218">
        <v>7787</v>
      </c>
      <c r="B790" s="278" t="s">
        <v>4769</v>
      </c>
      <c r="C790" s="218" t="s">
        <v>101</v>
      </c>
      <c r="D790" s="17" t="str">
        <f>IF(Table11[[#This Row],[Current Age]]&gt;19,"Women's",IF(E790&gt;15,"U19",IF(E790&gt;13,"U15",IF(E790&gt;11,"U13",IF(E790&gt;0,"U11",0)))))</f>
        <v>U19</v>
      </c>
      <c r="E790" s="17">
        <f>IFERROR(IF(Table11[[#This Row],[Year]]&gt;0,$E$1-Table11[[#This Row],[Year]],0),"")</f>
        <v>17</v>
      </c>
      <c r="F790" s="17">
        <v>2008</v>
      </c>
      <c r="H790" s="17"/>
      <c r="I790" s="279"/>
    </row>
    <row r="791" spans="1:9">
      <c r="A791" s="188">
        <v>7788</v>
      </c>
      <c r="B791" s="280" t="s">
        <v>4770</v>
      </c>
      <c r="C791" s="188" t="s">
        <v>298</v>
      </c>
      <c r="D791" s="17">
        <f>IF(Table11[[#This Row],[Current Age]]&gt;19,"Women's",IF(E791&gt;15,"U19",IF(E791&gt;13,"U15",IF(E791&gt;11,"U13",IF(E791&gt;0,"U11",0)))))</f>
        <v>0</v>
      </c>
      <c r="E791" s="17">
        <f>IFERROR(IF(Table11[[#This Row],[Year]]&gt;0,$E$1-Table11[[#This Row],[Year]],0),"")</f>
        <v>0</v>
      </c>
      <c r="H791" s="17"/>
      <c r="I791" s="279"/>
    </row>
    <row r="792" spans="1:9">
      <c r="A792" s="218">
        <v>7789</v>
      </c>
      <c r="B792" s="278" t="s">
        <v>4771</v>
      </c>
      <c r="C792" s="218" t="s">
        <v>112</v>
      </c>
      <c r="D792" s="17">
        <f>IF(Table11[[#This Row],[Current Age]]&gt;19,"Women's",IF(E792&gt;15,"U19",IF(E792&gt;13,"U15",IF(E792&gt;11,"U13",IF(E792&gt;0,"U11",0)))))</f>
        <v>0</v>
      </c>
      <c r="E792" s="17">
        <f>IFERROR(IF(Table11[[#This Row],[Year]]&gt;0,$E$1-Table11[[#This Row],[Year]],0),"")</f>
        <v>0</v>
      </c>
      <c r="H792" s="17"/>
      <c r="I792" s="279"/>
    </row>
    <row r="793" spans="1:9">
      <c r="A793" s="188">
        <v>7790</v>
      </c>
      <c r="B793" s="280" t="s">
        <v>4772</v>
      </c>
      <c r="C793" s="188" t="s">
        <v>101</v>
      </c>
      <c r="D793" s="17">
        <f>IF(Table11[[#This Row],[Current Age]]&gt;19,"Women's",IF(E793&gt;15,"U19",IF(E793&gt;13,"U15",IF(E793&gt;11,"U13",IF(E793&gt;0,"U11",0)))))</f>
        <v>0</v>
      </c>
      <c r="E793" s="17">
        <f>IFERROR(IF(Table11[[#This Row],[Year]]&gt;0,$E$1-Table11[[#This Row],[Year]],0),"")</f>
        <v>0</v>
      </c>
      <c r="H793" s="17"/>
      <c r="I793" s="279"/>
    </row>
    <row r="794" spans="1:9">
      <c r="A794" s="218">
        <v>7791</v>
      </c>
      <c r="B794" s="278" t="s">
        <v>4773</v>
      </c>
      <c r="C794" s="218" t="s">
        <v>101</v>
      </c>
      <c r="D794" s="17">
        <f>IF(Table11[[#This Row],[Current Age]]&gt;19,"Women's",IF(E794&gt;15,"U19",IF(E794&gt;13,"U15",IF(E794&gt;11,"U13",IF(E794&gt;0,"U11",0)))))</f>
        <v>0</v>
      </c>
      <c r="E794" s="17">
        <f>IFERROR(IF(Table11[[#This Row],[Year]]&gt;0,$E$1-Table11[[#This Row],[Year]],0),"")</f>
        <v>0</v>
      </c>
      <c r="H794" s="17"/>
      <c r="I794" s="279"/>
    </row>
    <row r="795" spans="1:9">
      <c r="A795" s="188">
        <v>7792</v>
      </c>
      <c r="B795" s="280" t="s">
        <v>4774</v>
      </c>
      <c r="C795" s="188" t="s">
        <v>101</v>
      </c>
      <c r="D795" s="17">
        <f>IF(Table11[[#This Row],[Current Age]]&gt;19,"Women's",IF(E795&gt;15,"U19",IF(E795&gt;13,"U15",IF(E795&gt;11,"U13",IF(E795&gt;0,"U11",0)))))</f>
        <v>0</v>
      </c>
      <c r="E795" s="17">
        <f>IFERROR(IF(Table11[[#This Row],[Year]]&gt;0,$E$1-Table11[[#This Row],[Year]],0),"")</f>
        <v>0</v>
      </c>
      <c r="H795" s="17"/>
      <c r="I795" s="279"/>
    </row>
    <row r="796" spans="1:9">
      <c r="A796" s="218">
        <v>7793</v>
      </c>
      <c r="B796" s="278" t="s">
        <v>4775</v>
      </c>
      <c r="C796" s="218" t="s">
        <v>101</v>
      </c>
      <c r="D796" s="17">
        <f>IF(Table11[[#This Row],[Current Age]]&gt;19,"Women's",IF(E796&gt;15,"U19",IF(E796&gt;13,"U15",IF(E796&gt;11,"U13",IF(E796&gt;0,"U11",0)))))</f>
        <v>0</v>
      </c>
      <c r="E796" s="17">
        <f>IFERROR(IF(Table11[[#This Row],[Year]]&gt;0,$E$1-Table11[[#This Row],[Year]],0),"")</f>
        <v>0</v>
      </c>
      <c r="H796" s="17"/>
      <c r="I796" s="279"/>
    </row>
    <row r="797" spans="1:9">
      <c r="A797" s="188">
        <v>7794</v>
      </c>
      <c r="B797" s="280" t="s">
        <v>4776</v>
      </c>
      <c r="C797" s="188" t="s">
        <v>3953</v>
      </c>
      <c r="D797" s="17">
        <f>IF(Table11[[#This Row],[Current Age]]&gt;19,"Women's",IF(E797&gt;15,"U19",IF(E797&gt;13,"U15",IF(E797&gt;11,"U13",IF(E797&gt;0,"U11",0)))))</f>
        <v>0</v>
      </c>
      <c r="E797" s="17">
        <f>IFERROR(IF(Table11[[#This Row],[Year]]&gt;0,$E$1-Table11[[#This Row],[Year]],0),"")</f>
        <v>0</v>
      </c>
      <c r="H797" s="17"/>
      <c r="I797" s="279"/>
    </row>
    <row r="798" spans="1:9">
      <c r="A798" s="218">
        <v>7795</v>
      </c>
      <c r="B798" s="278" t="s">
        <v>4777</v>
      </c>
      <c r="C798" s="218" t="s">
        <v>101</v>
      </c>
      <c r="D798" s="17">
        <f>IF(Table11[[#This Row],[Current Age]]&gt;19,"Women's",IF(E798&gt;15,"U19",IF(E798&gt;13,"U15",IF(E798&gt;11,"U13",IF(E798&gt;0,"U11",0)))))</f>
        <v>0</v>
      </c>
      <c r="E798" s="17">
        <f>IFERROR(IF(Table11[[#This Row],[Year]]&gt;0,$E$1-Table11[[#This Row],[Year]],0),"")</f>
        <v>0</v>
      </c>
      <c r="H798" s="17"/>
      <c r="I798" s="279"/>
    </row>
    <row r="799" spans="1:9">
      <c r="A799" s="188">
        <v>7796</v>
      </c>
      <c r="B799" s="280" t="s">
        <v>4778</v>
      </c>
      <c r="C799" s="188" t="s">
        <v>101</v>
      </c>
      <c r="D799" s="17">
        <f>IF(Table11[[#This Row],[Current Age]]&gt;19,"Women's",IF(E799&gt;15,"U19",IF(E799&gt;13,"U15",IF(E799&gt;11,"U13",IF(E799&gt;0,"U11",0)))))</f>
        <v>0</v>
      </c>
      <c r="E799" s="17">
        <f>IFERROR(IF(Table11[[#This Row],[Year]]&gt;0,$E$1-Table11[[#This Row],[Year]],0),"")</f>
        <v>0</v>
      </c>
      <c r="H799" s="17"/>
      <c r="I799" s="279"/>
    </row>
    <row r="800" spans="1:9">
      <c r="A800" s="218">
        <v>7797</v>
      </c>
      <c r="B800" s="278" t="s">
        <v>4779</v>
      </c>
      <c r="C800" s="218" t="s">
        <v>101</v>
      </c>
      <c r="D800" s="17">
        <f>IF(Table11[[#This Row],[Current Age]]&gt;19,"Women's",IF(E800&gt;15,"U19",IF(E800&gt;13,"U15",IF(E800&gt;11,"U13",IF(E800&gt;0,"U11",0)))))</f>
        <v>0</v>
      </c>
      <c r="E800" s="17">
        <f>IFERROR(IF(Table11[[#This Row],[Year]]&gt;0,$E$1-Table11[[#This Row],[Year]],0),"")</f>
        <v>0</v>
      </c>
      <c r="H800" s="17"/>
      <c r="I800" s="279"/>
    </row>
    <row r="801" spans="1:9">
      <c r="A801" s="188">
        <v>7798</v>
      </c>
      <c r="B801" s="280" t="s">
        <v>4780</v>
      </c>
      <c r="C801" s="188" t="s">
        <v>3953</v>
      </c>
      <c r="D801" s="17">
        <f>IF(Table11[[#This Row],[Current Age]]&gt;19,"Women's",IF(E801&gt;15,"U19",IF(E801&gt;13,"U15",IF(E801&gt;11,"U13",IF(E801&gt;0,"U11",0)))))</f>
        <v>0</v>
      </c>
      <c r="E801" s="17">
        <f>IFERROR(IF(Table11[[#This Row],[Year]]&gt;0,$E$1-Table11[[#This Row],[Year]],0),"")</f>
        <v>0</v>
      </c>
      <c r="H801" s="17"/>
      <c r="I801" s="279"/>
    </row>
    <row r="802" spans="1:9">
      <c r="A802" s="218">
        <v>7799</v>
      </c>
      <c r="B802" s="278" t="s">
        <v>4781</v>
      </c>
      <c r="C802" s="218" t="s">
        <v>101</v>
      </c>
      <c r="D802" s="17">
        <f>IF(Table11[[#This Row],[Current Age]]&gt;19,"Women's",IF(E802&gt;15,"U19",IF(E802&gt;13,"U15",IF(E802&gt;11,"U13",IF(E802&gt;0,"U11",0)))))</f>
        <v>0</v>
      </c>
      <c r="E802" s="17">
        <f>IFERROR(IF(Table11[[#This Row],[Year]]&gt;0,$E$1-Table11[[#This Row],[Year]],0),"")</f>
        <v>0</v>
      </c>
      <c r="H802" s="17"/>
      <c r="I802" s="279"/>
    </row>
    <row r="803" spans="1:9">
      <c r="A803" s="188">
        <v>7800</v>
      </c>
      <c r="B803" s="280" t="s">
        <v>4782</v>
      </c>
      <c r="C803" s="188" t="s">
        <v>68</v>
      </c>
      <c r="D803" s="17">
        <f>IF(Table11[[#This Row],[Current Age]]&gt;19,"Women's",IF(E803&gt;15,"U19",IF(E803&gt;13,"U15",IF(E803&gt;11,"U13",IF(E803&gt;0,"U11",0)))))</f>
        <v>0</v>
      </c>
      <c r="E803" s="17">
        <f>IFERROR(IF(Table11[[#This Row],[Year]]&gt;0,$E$1-Table11[[#This Row],[Year]],0),"")</f>
        <v>0</v>
      </c>
      <c r="H803" s="17"/>
      <c r="I803" s="279"/>
    </row>
    <row r="804" spans="1:9">
      <c r="A804" s="218">
        <v>7801</v>
      </c>
      <c r="B804" s="278" t="s">
        <v>4783</v>
      </c>
      <c r="C804" s="218" t="s">
        <v>68</v>
      </c>
      <c r="D804" s="17">
        <f>IF(Table11[[#This Row],[Current Age]]&gt;19,"Women's",IF(E804&gt;15,"U19",IF(E804&gt;13,"U15",IF(E804&gt;11,"U13",IF(E804&gt;0,"U11",0)))))</f>
        <v>0</v>
      </c>
      <c r="E804" s="17">
        <f>IFERROR(IF(Table11[[#This Row],[Year]]&gt;0,$E$1-Table11[[#This Row],[Year]],0),"")</f>
        <v>0</v>
      </c>
      <c r="H804" s="17"/>
      <c r="I804" s="279"/>
    </row>
    <row r="805" spans="1:9">
      <c r="A805" s="188">
        <v>7802</v>
      </c>
      <c r="B805" s="280" t="s">
        <v>4784</v>
      </c>
      <c r="C805" s="188" t="s">
        <v>68</v>
      </c>
      <c r="D805" s="17">
        <f>IF(Table11[[#This Row],[Current Age]]&gt;19,"Women's",IF(E805&gt;15,"U19",IF(E805&gt;13,"U15",IF(E805&gt;11,"U13",IF(E805&gt;0,"U11",0)))))</f>
        <v>0</v>
      </c>
      <c r="E805" s="17">
        <f>IFERROR(IF(Table11[[#This Row],[Year]]&gt;0,$E$1-Table11[[#This Row],[Year]],0),"")</f>
        <v>0</v>
      </c>
      <c r="H805" s="17"/>
      <c r="I805" s="279"/>
    </row>
    <row r="806" spans="1:9">
      <c r="A806" s="218">
        <v>7803</v>
      </c>
      <c r="B806" s="278" t="s">
        <v>4785</v>
      </c>
      <c r="C806" s="218" t="s">
        <v>160</v>
      </c>
      <c r="D806" s="17">
        <f>IF(Table11[[#This Row],[Current Age]]&gt;19,"Women's",IF(E806&gt;15,"U19",IF(E806&gt;13,"U15",IF(E806&gt;11,"U13",IF(E806&gt;0,"U11",0)))))</f>
        <v>0</v>
      </c>
      <c r="E806" s="17">
        <f>IFERROR(IF(Table11[[#This Row],[Year]]&gt;0,$E$1-Table11[[#This Row],[Year]],0),"")</f>
        <v>0</v>
      </c>
      <c r="H806" s="17"/>
      <c r="I806" s="279"/>
    </row>
    <row r="807" spans="1:9">
      <c r="A807" s="188">
        <v>7804</v>
      </c>
      <c r="B807" s="280" t="s">
        <v>4786</v>
      </c>
      <c r="C807" s="188" t="s">
        <v>68</v>
      </c>
      <c r="D807" s="17">
        <f>IF(Table11[[#This Row],[Current Age]]&gt;19,"Women's",IF(E807&gt;15,"U19",IF(E807&gt;13,"U15",IF(E807&gt;11,"U13",IF(E807&gt;0,"U11",0)))))</f>
        <v>0</v>
      </c>
      <c r="E807" s="17">
        <f>IFERROR(IF(Table11[[#This Row],[Year]]&gt;0,$E$1-Table11[[#This Row],[Year]],0),"")</f>
        <v>0</v>
      </c>
      <c r="H807" s="17"/>
      <c r="I807" s="279"/>
    </row>
    <row r="808" spans="1:9">
      <c r="A808" s="218">
        <v>7805</v>
      </c>
      <c r="B808" s="278" t="s">
        <v>4787</v>
      </c>
      <c r="C808" s="218" t="s">
        <v>160</v>
      </c>
      <c r="D808" s="17">
        <f>IF(Table11[[#This Row],[Current Age]]&gt;19,"Women's",IF(E808&gt;15,"U19",IF(E808&gt;13,"U15",IF(E808&gt;11,"U13",IF(E808&gt;0,"U11",0)))))</f>
        <v>0</v>
      </c>
      <c r="E808" s="17">
        <f>IFERROR(IF(Table11[[#This Row],[Year]]&gt;0,$E$1-Table11[[#This Row],[Year]],0),"")</f>
        <v>0</v>
      </c>
      <c r="H808" s="17"/>
      <c r="I808" s="279"/>
    </row>
    <row r="809" spans="1:9">
      <c r="A809" s="188">
        <v>7806</v>
      </c>
      <c r="B809" s="280" t="s">
        <v>4788</v>
      </c>
      <c r="C809" s="188" t="s">
        <v>112</v>
      </c>
      <c r="D809" s="17">
        <f>IF(Table11[[#This Row],[Current Age]]&gt;19,"Women's",IF(E809&gt;15,"U19",IF(E809&gt;13,"U15",IF(E809&gt;11,"U13",IF(E809&gt;0,"U11",0)))))</f>
        <v>0</v>
      </c>
      <c r="E809" s="17">
        <f>IFERROR(IF(Table11[[#This Row],[Year]]&gt;0,$E$1-Table11[[#This Row],[Year]],0),"")</f>
        <v>0</v>
      </c>
      <c r="H809" s="17"/>
      <c r="I809" s="279"/>
    </row>
    <row r="810" spans="1:9">
      <c r="A810" s="218">
        <v>7807</v>
      </c>
      <c r="B810" s="278" t="s">
        <v>4789</v>
      </c>
      <c r="C810" s="218" t="s">
        <v>68</v>
      </c>
      <c r="D810" s="17">
        <f>IF(Table11[[#This Row],[Current Age]]&gt;19,"Women's",IF(E810&gt;15,"U19",IF(E810&gt;13,"U15",IF(E810&gt;11,"U13",IF(E810&gt;0,"U11",0)))))</f>
        <v>0</v>
      </c>
      <c r="E810" s="17">
        <f>IFERROR(IF(Table11[[#This Row],[Year]]&gt;0,$E$1-Table11[[#This Row],[Year]],0),"")</f>
        <v>0</v>
      </c>
      <c r="H810" s="17"/>
      <c r="I810" s="279"/>
    </row>
    <row r="811" spans="1:9">
      <c r="A811" s="188">
        <v>7808</v>
      </c>
      <c r="B811" s="280" t="s">
        <v>4790</v>
      </c>
      <c r="C811" s="188" t="s">
        <v>68</v>
      </c>
      <c r="D811" s="17">
        <f>IF(Table11[[#This Row],[Current Age]]&gt;19,"Women's",IF(E811&gt;15,"U19",IF(E811&gt;13,"U15",IF(E811&gt;11,"U13",IF(E811&gt;0,"U11",0)))))</f>
        <v>0</v>
      </c>
      <c r="E811" s="17">
        <f>IFERROR(IF(Table11[[#This Row],[Year]]&gt;0,$E$1-Table11[[#This Row],[Year]],0),"")</f>
        <v>0</v>
      </c>
      <c r="H811" s="17"/>
      <c r="I811" s="279"/>
    </row>
    <row r="812" spans="1:9">
      <c r="A812" s="218">
        <v>7809</v>
      </c>
      <c r="B812" s="278" t="s">
        <v>4791</v>
      </c>
      <c r="C812" s="218" t="s">
        <v>112</v>
      </c>
      <c r="D812" s="17">
        <f>IF(Table11[[#This Row],[Current Age]]&gt;19,"Women's",IF(E812&gt;15,"U19",IF(E812&gt;13,"U15",IF(E812&gt;11,"U13",IF(E812&gt;0,"U11",0)))))</f>
        <v>0</v>
      </c>
      <c r="E812" s="17">
        <f>IFERROR(IF(Table11[[#This Row],[Year]]&gt;0,$E$1-Table11[[#This Row],[Year]],0),"")</f>
        <v>0</v>
      </c>
      <c r="H812" s="17"/>
      <c r="I812" s="279"/>
    </row>
    <row r="813" spans="1:9">
      <c r="A813" s="188">
        <v>7810</v>
      </c>
      <c r="B813" s="280" t="s">
        <v>4792</v>
      </c>
      <c r="C813" s="188" t="s">
        <v>112</v>
      </c>
      <c r="D813" s="17">
        <f>IF(Table11[[#This Row],[Current Age]]&gt;19,"Women's",IF(E813&gt;15,"U19",IF(E813&gt;13,"U15",IF(E813&gt;11,"U13",IF(E813&gt;0,"U11",0)))))</f>
        <v>0</v>
      </c>
      <c r="E813" s="17">
        <f>IFERROR(IF(Table11[[#This Row],[Year]]&gt;0,$E$1-Table11[[#This Row],[Year]],0),"")</f>
        <v>0</v>
      </c>
      <c r="H813" s="17"/>
      <c r="I813" s="279"/>
    </row>
    <row r="814" spans="1:9">
      <c r="A814" s="218">
        <v>7811</v>
      </c>
      <c r="B814" s="278" t="s">
        <v>4793</v>
      </c>
      <c r="C814" s="218"/>
      <c r="D814" s="17">
        <f>IF(Table11[[#This Row],[Current Age]]&gt;19,"Women's",IF(E814&gt;15,"U19",IF(E814&gt;13,"U15",IF(E814&gt;11,"U13",IF(E814&gt;0,"U11",0)))))</f>
        <v>0</v>
      </c>
      <c r="E814" s="17">
        <f>IFERROR(IF(Table11[[#This Row],[Year]]&gt;0,$E$1-Table11[[#This Row],[Year]],0),"")</f>
        <v>0</v>
      </c>
      <c r="H814" s="17"/>
      <c r="I814" s="279"/>
    </row>
    <row r="815" spans="1:9">
      <c r="A815" s="188">
        <v>7812</v>
      </c>
      <c r="B815" s="280" t="s">
        <v>4794</v>
      </c>
      <c r="C815" s="188"/>
      <c r="D815" s="17">
        <f>IF(Table11[[#This Row],[Current Age]]&gt;19,"Women's",IF(E815&gt;15,"U19",IF(E815&gt;13,"U15",IF(E815&gt;11,"U13",IF(E815&gt;0,"U11",0)))))</f>
        <v>0</v>
      </c>
      <c r="E815" s="17">
        <f>IFERROR(IF(Table11[[#This Row],[Year]]&gt;0,$E$1-Table11[[#This Row],[Year]],0),"")</f>
        <v>0</v>
      </c>
      <c r="H815" s="17"/>
      <c r="I815" s="279"/>
    </row>
    <row r="816" spans="1:9">
      <c r="A816" s="218">
        <v>7813</v>
      </c>
      <c r="B816" s="278" t="s">
        <v>4795</v>
      </c>
      <c r="C816" s="218" t="s">
        <v>25</v>
      </c>
      <c r="D816" s="17">
        <f>IF(Table11[[#This Row],[Current Age]]&gt;19,"Women's",IF(E816&gt;15,"U19",IF(E816&gt;13,"U15",IF(E816&gt;11,"U13",IF(E816&gt;0,"U11",0)))))</f>
        <v>0</v>
      </c>
      <c r="E816" s="17">
        <f>IFERROR(IF(Table11[[#This Row],[Year]]&gt;0,$E$1-Table11[[#This Row],[Year]],0),"")</f>
        <v>0</v>
      </c>
      <c r="H816" s="17"/>
      <c r="I816" s="279"/>
    </row>
    <row r="817" spans="1:9">
      <c r="A817" s="188">
        <v>7814</v>
      </c>
      <c r="B817" s="280" t="s">
        <v>4796</v>
      </c>
      <c r="C817" s="188" t="s">
        <v>25</v>
      </c>
      <c r="D817" s="17">
        <f>IF(Table11[[#This Row],[Current Age]]&gt;19,"Women's",IF(E817&gt;15,"U19",IF(E817&gt;13,"U15",IF(E817&gt;11,"U13",IF(E817&gt;0,"U11",0)))))</f>
        <v>0</v>
      </c>
      <c r="E817" s="17">
        <f>IFERROR(IF(Table11[[#This Row],[Year]]&gt;0,$E$1-Table11[[#This Row],[Year]],0),"")</f>
        <v>0</v>
      </c>
      <c r="H817" s="17"/>
      <c r="I817" s="279"/>
    </row>
    <row r="818" spans="1:9">
      <c r="A818" s="218">
        <v>7815</v>
      </c>
      <c r="B818" s="278" t="s">
        <v>4797</v>
      </c>
      <c r="C818" s="218" t="s">
        <v>112</v>
      </c>
      <c r="D818" s="17" t="str">
        <f>IF(Table11[[#This Row],[Current Age]]&gt;19,"Women's",IF(E818&gt;15,"U19",IF(E818&gt;13,"U15",IF(E818&gt;11,"U13",IF(E818&gt;0,"U11",0)))))</f>
        <v>Women's</v>
      </c>
      <c r="E818" s="17">
        <f>IFERROR(IF(Table11[[#This Row],[Year]]&gt;0,$E$1-Table11[[#This Row],[Year]],0),"")</f>
        <v>22</v>
      </c>
      <c r="F818" s="17">
        <v>2003</v>
      </c>
      <c r="G818" s="17">
        <v>11</v>
      </c>
      <c r="H818" s="17">
        <v>23</v>
      </c>
      <c r="I818" s="279"/>
    </row>
    <row r="819" spans="1:9">
      <c r="A819" s="188">
        <v>7816</v>
      </c>
      <c r="B819" s="280" t="s">
        <v>4798</v>
      </c>
      <c r="C819" s="188" t="s">
        <v>101</v>
      </c>
      <c r="D819" s="17">
        <f>IF(Table11[[#This Row],[Current Age]]&gt;19,"Women's",IF(E819&gt;15,"U19",IF(E819&gt;13,"U15",IF(E819&gt;11,"U13",IF(E819&gt;0,"U11",0)))))</f>
        <v>0</v>
      </c>
      <c r="E819" s="17">
        <f>IFERROR(IF(Table11[[#This Row],[Year]]&gt;0,$E$1-Table11[[#This Row],[Year]],0),"")</f>
        <v>0</v>
      </c>
      <c r="H819" s="17"/>
      <c r="I819" s="279"/>
    </row>
    <row r="820" spans="1:9">
      <c r="A820" s="218">
        <v>7817</v>
      </c>
      <c r="B820" s="278" t="s">
        <v>4799</v>
      </c>
      <c r="C820" s="218" t="s">
        <v>210</v>
      </c>
      <c r="D820" s="17" t="str">
        <f>IF(Table11[[#This Row],[Current Age]]&gt;19,"Women's",IF(E820&gt;15,"U19",IF(E820&gt;13,"U15",IF(E820&gt;11,"U13",IF(E820&gt;0,"U11",0)))))</f>
        <v>Women's</v>
      </c>
      <c r="E820" s="17">
        <f>IFERROR(IF(Table11[[#This Row],[Year]]&gt;0,$E$1-Table11[[#This Row],[Year]],0),"")</f>
        <v>21</v>
      </c>
      <c r="F820" s="17">
        <v>2004</v>
      </c>
      <c r="G820" s="17">
        <v>3</v>
      </c>
      <c r="H820" s="17">
        <v>14</v>
      </c>
      <c r="I820" s="279"/>
    </row>
    <row r="821" spans="1:9">
      <c r="A821" s="188">
        <v>7818</v>
      </c>
      <c r="B821" s="280" t="s">
        <v>4800</v>
      </c>
      <c r="C821" s="188" t="s">
        <v>210</v>
      </c>
      <c r="D821" s="17">
        <f>IF(Table11[[#This Row],[Current Age]]&gt;19,"Women's",IF(E821&gt;15,"U19",IF(E821&gt;13,"U15",IF(E821&gt;11,"U13",IF(E821&gt;0,"U11",0)))))</f>
        <v>0</v>
      </c>
      <c r="E821" s="17">
        <f>IFERROR(IF(Table11[[#This Row],[Year]]&gt;0,$E$1-Table11[[#This Row],[Year]],0),"")</f>
        <v>0</v>
      </c>
      <c r="H821" s="17"/>
      <c r="I821" s="279"/>
    </row>
    <row r="822" spans="1:9">
      <c r="A822" s="218">
        <v>7819</v>
      </c>
      <c r="B822" s="278" t="s">
        <v>4801</v>
      </c>
      <c r="C822" s="218" t="s">
        <v>68</v>
      </c>
      <c r="D822" s="17">
        <f>IF(Table11[[#This Row],[Current Age]]&gt;19,"Women's",IF(E822&gt;15,"U19",IF(E822&gt;13,"U15",IF(E822&gt;11,"U13",IF(E822&gt;0,"U11",0)))))</f>
        <v>0</v>
      </c>
      <c r="E822" s="17">
        <f>IFERROR(IF(Table11[[#This Row],[Year]]&gt;0,$E$1-Table11[[#This Row],[Year]],0),"")</f>
        <v>0</v>
      </c>
      <c r="H822" s="17"/>
      <c r="I822" s="279"/>
    </row>
    <row r="823" spans="1:9">
      <c r="A823" s="188">
        <v>7820</v>
      </c>
      <c r="B823" s="280" t="s">
        <v>4802</v>
      </c>
      <c r="C823" s="188" t="s">
        <v>68</v>
      </c>
      <c r="D823" s="17">
        <f>IF(Table11[[#This Row],[Current Age]]&gt;19,"Women's",IF(E823&gt;15,"U19",IF(E823&gt;13,"U15",IF(E823&gt;11,"U13",IF(E823&gt;0,"U11",0)))))</f>
        <v>0</v>
      </c>
      <c r="E823" s="17">
        <f>IFERROR(IF(Table11[[#This Row],[Year]]&gt;0,$E$1-Table11[[#This Row],[Year]],0),"")</f>
        <v>0</v>
      </c>
      <c r="H823" s="17"/>
      <c r="I823" s="279"/>
    </row>
    <row r="824" spans="1:9">
      <c r="A824" s="218">
        <v>7821</v>
      </c>
      <c r="B824" s="278" t="s">
        <v>4803</v>
      </c>
      <c r="C824" s="218" t="s">
        <v>68</v>
      </c>
      <c r="D824" s="17">
        <f>IF(Table11[[#This Row],[Current Age]]&gt;19,"Women's",IF(E824&gt;15,"U19",IF(E824&gt;13,"U15",IF(E824&gt;11,"U13",IF(E824&gt;0,"U11",0)))))</f>
        <v>0</v>
      </c>
      <c r="E824" s="17">
        <f>IFERROR(IF(Table11[[#This Row],[Year]]&gt;0,$E$1-Table11[[#This Row],[Year]],0),"")</f>
        <v>0</v>
      </c>
      <c r="H824" s="17"/>
      <c r="I824" s="279"/>
    </row>
    <row r="825" spans="1:9">
      <c r="A825" s="188">
        <v>7822</v>
      </c>
      <c r="B825" s="280" t="s">
        <v>4804</v>
      </c>
      <c r="C825" s="188" t="s">
        <v>68</v>
      </c>
      <c r="D825" s="17">
        <f>IF(Table11[[#This Row],[Current Age]]&gt;19,"Women's",IF(E825&gt;15,"U19",IF(E825&gt;13,"U15",IF(E825&gt;11,"U13",IF(E825&gt;0,"U11",0)))))</f>
        <v>0</v>
      </c>
      <c r="E825" s="17">
        <f>IFERROR(IF(Table11[[#This Row],[Year]]&gt;0,$E$1-Table11[[#This Row],[Year]],0),"")</f>
        <v>0</v>
      </c>
      <c r="H825" s="17"/>
      <c r="I825" s="279"/>
    </row>
    <row r="826" spans="1:9">
      <c r="A826" s="218">
        <v>7823</v>
      </c>
      <c r="B826" s="278" t="s">
        <v>4805</v>
      </c>
      <c r="C826" s="218" t="s">
        <v>68</v>
      </c>
      <c r="D826" s="17">
        <f>IF(Table11[[#This Row],[Current Age]]&gt;19,"Women's",IF(E826&gt;15,"U19",IF(E826&gt;13,"U15",IF(E826&gt;11,"U13",IF(E826&gt;0,"U11",0)))))</f>
        <v>0</v>
      </c>
      <c r="E826" s="17">
        <f>IFERROR(IF(Table11[[#This Row],[Year]]&gt;0,$E$1-Table11[[#This Row],[Year]],0),"")</f>
        <v>0</v>
      </c>
      <c r="H826" s="17"/>
      <c r="I826" s="279"/>
    </row>
    <row r="827" spans="1:9">
      <c r="A827" s="188">
        <v>7824</v>
      </c>
      <c r="B827" s="280" t="s">
        <v>4806</v>
      </c>
      <c r="C827" s="188" t="s">
        <v>68</v>
      </c>
      <c r="D827" s="17">
        <f>IF(Table11[[#This Row],[Current Age]]&gt;19,"Women's",IF(E827&gt;15,"U19",IF(E827&gt;13,"U15",IF(E827&gt;11,"U13",IF(E827&gt;0,"U11",0)))))</f>
        <v>0</v>
      </c>
      <c r="E827" s="17">
        <f>IFERROR(IF(Table11[[#This Row],[Year]]&gt;0,$E$1-Table11[[#This Row],[Year]],0),"")</f>
        <v>0</v>
      </c>
      <c r="H827" s="17"/>
      <c r="I827" s="279"/>
    </row>
    <row r="828" spans="1:9">
      <c r="A828" s="218">
        <v>7825</v>
      </c>
      <c r="B828" s="278" t="s">
        <v>4807</v>
      </c>
      <c r="C828" s="218" t="s">
        <v>25</v>
      </c>
      <c r="D828" s="17">
        <f>IF(Table11[[#This Row],[Current Age]]&gt;19,"Women's",IF(E828&gt;15,"U19",IF(E828&gt;13,"U15",IF(E828&gt;11,"U13",IF(E828&gt;0,"U11",0)))))</f>
        <v>0</v>
      </c>
      <c r="E828" s="17">
        <f>IFERROR(IF(Table11[[#This Row],[Year]]&gt;0,$E$1-Table11[[#This Row],[Year]],0),"")</f>
        <v>0</v>
      </c>
      <c r="H828" s="17"/>
      <c r="I828" s="279"/>
    </row>
    <row r="829" spans="1:9">
      <c r="A829" s="188">
        <v>7826</v>
      </c>
      <c r="B829" s="280" t="s">
        <v>4808</v>
      </c>
      <c r="C829" s="188" t="s">
        <v>41</v>
      </c>
      <c r="D829" s="17" t="str">
        <f>IF(Table11[[#This Row],[Current Age]]&gt;19,"Women's",IF(E829&gt;15,"U19",IF(E829&gt;13,"U15",IF(E829&gt;11,"U13",IF(E829&gt;0,"U11",0)))))</f>
        <v>Women's</v>
      </c>
      <c r="E829" s="17">
        <f>IFERROR(IF(Table11[[#This Row],[Year]]&gt;0,$E$1-Table11[[#This Row],[Year]],0),"")</f>
        <v>20</v>
      </c>
      <c r="F829" s="17">
        <v>2005</v>
      </c>
      <c r="G829" s="17">
        <v>3</v>
      </c>
      <c r="H829" s="15">
        <v>19</v>
      </c>
      <c r="I829" s="279"/>
    </row>
    <row r="830" spans="1:9">
      <c r="A830" s="218">
        <v>7827</v>
      </c>
      <c r="B830" s="278" t="s">
        <v>4809</v>
      </c>
      <c r="C830" s="218" t="s">
        <v>68</v>
      </c>
      <c r="D830" s="17" t="str">
        <f>IF(Table11[[#This Row],[Current Age]]&gt;19,"Women's",IF(E830&gt;15,"U19",IF(E830&gt;13,"U15",IF(E830&gt;11,"U13",IF(E830&gt;0,"U11",0)))))</f>
        <v>U19</v>
      </c>
      <c r="E830" s="17">
        <f>IFERROR(IF(Table11[[#This Row],[Year]]&gt;0,$E$1-Table11[[#This Row],[Year]],0),"")</f>
        <v>19</v>
      </c>
      <c r="F830" s="17">
        <v>2006</v>
      </c>
      <c r="G830" s="17">
        <v>8</v>
      </c>
      <c r="H830" s="15">
        <v>21</v>
      </c>
      <c r="I830" s="279"/>
    </row>
    <row r="831" spans="1:9">
      <c r="A831" s="188">
        <v>7828</v>
      </c>
      <c r="B831" s="280" t="s">
        <v>4116</v>
      </c>
      <c r="C831" s="188" t="s">
        <v>41</v>
      </c>
      <c r="D831" s="17">
        <f>IF(Table11[[#This Row],[Current Age]]&gt;19,"Women's",IF(E831&gt;15,"U19",IF(E831&gt;13,"U15",IF(E831&gt;11,"U13",IF(E831&gt;0,"U11",0)))))</f>
        <v>0</v>
      </c>
      <c r="E831" s="17">
        <f>IFERROR(IF(Table11[[#This Row],[Year]]&gt;0,$E$1-Table11[[#This Row],[Year]],0),"")</f>
        <v>0</v>
      </c>
      <c r="H831" s="17"/>
      <c r="I831" s="279"/>
    </row>
    <row r="832" spans="1:9">
      <c r="A832" s="218">
        <v>7829</v>
      </c>
      <c r="B832" s="278" t="s">
        <v>4810</v>
      </c>
      <c r="C832" s="218" t="s">
        <v>41</v>
      </c>
      <c r="D832" s="17">
        <f>IF(Table11[[#This Row],[Current Age]]&gt;19,"Women's",IF(E832&gt;15,"U19",IF(E832&gt;13,"U15",IF(E832&gt;11,"U13",IF(E832&gt;0,"U11",0)))))</f>
        <v>0</v>
      </c>
      <c r="E832" s="17">
        <f>IFERROR(IF(Table11[[#This Row],[Year]]&gt;0,$E$1-Table11[[#This Row],[Year]],0),"")</f>
        <v>0</v>
      </c>
      <c r="H832" s="17"/>
      <c r="I832" s="279"/>
    </row>
    <row r="833" spans="1:9">
      <c r="A833" s="188">
        <v>7830</v>
      </c>
      <c r="B833" s="280" t="s">
        <v>4811</v>
      </c>
      <c r="C833" s="188" t="s">
        <v>41</v>
      </c>
      <c r="D833" s="17" t="str">
        <f>IF(Table11[[#This Row],[Current Age]]&gt;19,"Women's",IF(E833&gt;15,"U19",IF(E833&gt;13,"U15",IF(E833&gt;11,"U13",IF(E833&gt;0,"U11",0)))))</f>
        <v>U19</v>
      </c>
      <c r="E833" s="17">
        <f>IFERROR(IF(Table11[[#This Row],[Year]]&gt;0,$E$1-Table11[[#This Row],[Year]],0),"")</f>
        <v>19</v>
      </c>
      <c r="F833" s="17">
        <v>2006</v>
      </c>
      <c r="G833" s="17">
        <v>7</v>
      </c>
      <c r="H833" s="15">
        <v>14</v>
      </c>
      <c r="I833" s="279"/>
    </row>
    <row r="834" spans="1:9">
      <c r="A834" s="218">
        <v>7831</v>
      </c>
      <c r="B834" s="278" t="s">
        <v>4812</v>
      </c>
      <c r="C834" s="218" t="s">
        <v>41</v>
      </c>
      <c r="D834" s="17">
        <f>IF(Table11[[#This Row],[Current Age]]&gt;19,"Women's",IF(E834&gt;15,"U19",IF(E834&gt;13,"U15",IF(E834&gt;11,"U13",IF(E834&gt;0,"U11",0)))))</f>
        <v>0</v>
      </c>
      <c r="E834" s="17">
        <f>IFERROR(IF(Table11[[#This Row],[Year]]&gt;0,$E$1-Table11[[#This Row],[Year]],0),"")</f>
        <v>0</v>
      </c>
      <c r="H834" s="17"/>
      <c r="I834" s="279"/>
    </row>
    <row r="835" spans="1:9">
      <c r="A835" s="188">
        <v>7832</v>
      </c>
      <c r="B835" s="280" t="s">
        <v>4813</v>
      </c>
      <c r="C835" s="188" t="s">
        <v>41</v>
      </c>
      <c r="D835" s="17">
        <f>IF(Table11[[#This Row],[Current Age]]&gt;19,"Women's",IF(E835&gt;15,"U19",IF(E835&gt;13,"U15",IF(E835&gt;11,"U13",IF(E835&gt;0,"U11",0)))))</f>
        <v>0</v>
      </c>
      <c r="E835" s="17">
        <f>IFERROR(IF(Table11[[#This Row],[Year]]&gt;0,$E$1-Table11[[#This Row],[Year]],0),"")</f>
        <v>0</v>
      </c>
      <c r="H835" s="17"/>
      <c r="I835" s="279"/>
    </row>
    <row r="836" spans="1:9">
      <c r="A836" s="218">
        <v>7833</v>
      </c>
      <c r="B836" s="278" t="s">
        <v>4814</v>
      </c>
      <c r="C836" s="218" t="s">
        <v>41</v>
      </c>
      <c r="D836" s="17">
        <f>IF(Table11[[#This Row],[Current Age]]&gt;19,"Women's",IF(E836&gt;15,"U19",IF(E836&gt;13,"U15",IF(E836&gt;11,"U13",IF(E836&gt;0,"U11",0)))))</f>
        <v>0</v>
      </c>
      <c r="E836" s="17">
        <f>IFERROR(IF(Table11[[#This Row],[Year]]&gt;0,$E$1-Table11[[#This Row],[Year]],0),"")</f>
        <v>0</v>
      </c>
      <c r="H836" s="17"/>
      <c r="I836" s="279"/>
    </row>
    <row r="837" spans="1:9">
      <c r="A837" s="188">
        <v>7834</v>
      </c>
      <c r="B837" s="280" t="s">
        <v>4815</v>
      </c>
      <c r="C837" s="188" t="s">
        <v>41</v>
      </c>
      <c r="D837" s="17">
        <f>IF(Table11[[#This Row],[Current Age]]&gt;19,"Women's",IF(E837&gt;15,"U19",IF(E837&gt;13,"U15",IF(E837&gt;11,"U13",IF(E837&gt;0,"U11",0)))))</f>
        <v>0</v>
      </c>
      <c r="E837" s="17">
        <f>IFERROR(IF(Table11[[#This Row],[Year]]&gt;0,$E$1-Table11[[#This Row],[Year]],0),"")</f>
        <v>0</v>
      </c>
      <c r="H837" s="17"/>
      <c r="I837" s="279"/>
    </row>
    <row r="838" spans="1:9">
      <c r="A838" s="218">
        <v>7835</v>
      </c>
      <c r="B838" s="278" t="s">
        <v>4816</v>
      </c>
      <c r="C838" s="218" t="s">
        <v>109</v>
      </c>
      <c r="D838" s="17">
        <f>IF(Table11[[#This Row],[Current Age]]&gt;19,"Women's",IF(E838&gt;15,"U19",IF(E838&gt;13,"U15",IF(E838&gt;11,"U13",IF(E838&gt;0,"U11",0)))))</f>
        <v>0</v>
      </c>
      <c r="E838" s="17">
        <f>IFERROR(IF(Table11[[#This Row],[Year]]&gt;0,$E$1-Table11[[#This Row],[Year]],0),"")</f>
        <v>0</v>
      </c>
      <c r="H838" s="17"/>
      <c r="I838" s="279"/>
    </row>
    <row r="839" spans="1:9">
      <c r="A839" s="188">
        <v>7836</v>
      </c>
      <c r="B839" s="280" t="s">
        <v>4817</v>
      </c>
      <c r="C839" s="188" t="s">
        <v>25</v>
      </c>
      <c r="D839" s="17">
        <f>IF(Table11[[#This Row],[Current Age]]&gt;19,"Women's",IF(E839&gt;15,"U19",IF(E839&gt;13,"U15",IF(E839&gt;11,"U13",IF(E839&gt;0,"U11",0)))))</f>
        <v>0</v>
      </c>
      <c r="E839" s="17">
        <f>IFERROR(IF(Table11[[#This Row],[Year]]&gt;0,$E$1-Table11[[#This Row],[Year]],0),"")</f>
        <v>0</v>
      </c>
      <c r="H839" s="17"/>
      <c r="I839" s="279"/>
    </row>
    <row r="840" spans="1:9">
      <c r="A840" s="218">
        <v>7837</v>
      </c>
      <c r="B840" s="278" t="s">
        <v>4818</v>
      </c>
      <c r="C840" s="218" t="s">
        <v>109</v>
      </c>
      <c r="D840" s="17">
        <f>IF(Table11[[#This Row],[Current Age]]&gt;19,"Women's",IF(E840&gt;15,"U19",IF(E840&gt;13,"U15",IF(E840&gt;11,"U13",IF(E840&gt;0,"U11",0)))))</f>
        <v>0</v>
      </c>
      <c r="E840" s="17">
        <f>IFERROR(IF(Table11[[#This Row],[Year]]&gt;0,$E$1-Table11[[#This Row],[Year]],0),"")</f>
        <v>0</v>
      </c>
      <c r="H840" s="17"/>
      <c r="I840" s="279"/>
    </row>
    <row r="841" spans="1:9">
      <c r="A841" s="188">
        <v>7838</v>
      </c>
      <c r="B841" s="280" t="s">
        <v>4819</v>
      </c>
      <c r="C841" s="188" t="s">
        <v>109</v>
      </c>
      <c r="D841" s="17">
        <f>IF(Table11[[#This Row],[Current Age]]&gt;19,"Women's",IF(E841&gt;15,"U19",IF(E841&gt;13,"U15",IF(E841&gt;11,"U13",IF(E841&gt;0,"U11",0)))))</f>
        <v>0</v>
      </c>
      <c r="E841" s="17">
        <f>IFERROR(IF(Table11[[#This Row],[Year]]&gt;0,$E$1-Table11[[#This Row],[Year]],0),"")</f>
        <v>0</v>
      </c>
      <c r="H841" s="17"/>
      <c r="I841" s="279"/>
    </row>
    <row r="842" spans="1:9">
      <c r="A842" s="218">
        <v>7839</v>
      </c>
      <c r="B842" s="278" t="s">
        <v>4820</v>
      </c>
      <c r="C842" s="218" t="s">
        <v>109</v>
      </c>
      <c r="D842" s="17">
        <f>IF(Table11[[#This Row],[Current Age]]&gt;19,"Women's",IF(E842&gt;15,"U19",IF(E842&gt;13,"U15",IF(E842&gt;11,"U13",IF(E842&gt;0,"U11",0)))))</f>
        <v>0</v>
      </c>
      <c r="E842" s="17">
        <f>IFERROR(IF(Table11[[#This Row],[Year]]&gt;0,$E$1-Table11[[#This Row],[Year]],0),"")</f>
        <v>0</v>
      </c>
      <c r="H842" s="17"/>
      <c r="I842" s="279"/>
    </row>
    <row r="843" spans="1:9">
      <c r="A843" s="188">
        <v>7840</v>
      </c>
      <c r="B843" s="280" t="s">
        <v>4821</v>
      </c>
      <c r="C843" s="188" t="s">
        <v>109</v>
      </c>
      <c r="D843" s="17">
        <f>IF(Table11[[#This Row],[Current Age]]&gt;19,"Women's",IF(E843&gt;15,"U19",IF(E843&gt;13,"U15",IF(E843&gt;11,"U13",IF(E843&gt;0,"U11",0)))))</f>
        <v>0</v>
      </c>
      <c r="E843" s="17">
        <f>IFERROR(IF(Table11[[#This Row],[Year]]&gt;0,$E$1-Table11[[#This Row],[Year]],0),"")</f>
        <v>0</v>
      </c>
      <c r="H843" s="17"/>
      <c r="I843" s="279"/>
    </row>
    <row r="844" spans="1:9">
      <c r="A844" s="218">
        <v>7841</v>
      </c>
      <c r="B844" s="278" t="s">
        <v>4822</v>
      </c>
      <c r="C844" s="218" t="s">
        <v>109</v>
      </c>
      <c r="D844" s="17">
        <f>IF(Table11[[#This Row],[Current Age]]&gt;19,"Women's",IF(E844&gt;15,"U19",IF(E844&gt;13,"U15",IF(E844&gt;11,"U13",IF(E844&gt;0,"U11",0)))))</f>
        <v>0</v>
      </c>
      <c r="E844" s="17">
        <f>IFERROR(IF(Table11[[#This Row],[Year]]&gt;0,$E$1-Table11[[#This Row],[Year]],0),"")</f>
        <v>0</v>
      </c>
      <c r="H844" s="17"/>
      <c r="I844" s="279"/>
    </row>
    <row r="845" spans="1:9">
      <c r="A845" s="188">
        <v>7842</v>
      </c>
      <c r="B845" s="280" t="s">
        <v>4823</v>
      </c>
      <c r="C845" s="188" t="s">
        <v>109</v>
      </c>
      <c r="D845" s="17">
        <f>IF(Table11[[#This Row],[Current Age]]&gt;19,"Women's",IF(E845&gt;15,"U19",IF(E845&gt;13,"U15",IF(E845&gt;11,"U13",IF(E845&gt;0,"U11",0)))))</f>
        <v>0</v>
      </c>
      <c r="E845" s="17">
        <f>IFERROR(IF(Table11[[#This Row],[Year]]&gt;0,$E$1-Table11[[#This Row],[Year]],0),"")</f>
        <v>0</v>
      </c>
      <c r="H845" s="17"/>
      <c r="I845" s="279"/>
    </row>
    <row r="846" spans="1:9">
      <c r="A846" s="218">
        <v>7843</v>
      </c>
      <c r="B846" s="278" t="s">
        <v>4824</v>
      </c>
      <c r="C846" s="218" t="s">
        <v>109</v>
      </c>
      <c r="D846" s="17">
        <f>IF(Table11[[#This Row],[Current Age]]&gt;19,"Women's",IF(E846&gt;15,"U19",IF(E846&gt;13,"U15",IF(E846&gt;11,"U13",IF(E846&gt;0,"U11",0)))))</f>
        <v>0</v>
      </c>
      <c r="E846" s="17">
        <f>IFERROR(IF(Table11[[#This Row],[Year]]&gt;0,$E$1-Table11[[#This Row],[Year]],0),"")</f>
        <v>0</v>
      </c>
      <c r="H846" s="17"/>
      <c r="I846" s="279"/>
    </row>
    <row r="847" spans="1:9">
      <c r="A847" s="188">
        <v>7844</v>
      </c>
      <c r="B847" s="280" t="s">
        <v>4825</v>
      </c>
      <c r="C847" s="188" t="s">
        <v>109</v>
      </c>
      <c r="D847" s="17">
        <f>IF(Table11[[#This Row],[Current Age]]&gt;19,"Women's",IF(E847&gt;15,"U19",IF(E847&gt;13,"U15",IF(E847&gt;11,"U13",IF(E847&gt;0,"U11",0)))))</f>
        <v>0</v>
      </c>
      <c r="E847" s="17">
        <f>IFERROR(IF(Table11[[#This Row],[Year]]&gt;0,$E$1-Table11[[#This Row],[Year]],0),"")</f>
        <v>0</v>
      </c>
      <c r="H847" s="17"/>
      <c r="I847" s="279"/>
    </row>
    <row r="848" spans="1:9">
      <c r="A848" s="218">
        <v>7845</v>
      </c>
      <c r="B848" s="278" t="s">
        <v>4826</v>
      </c>
      <c r="C848" s="218" t="s">
        <v>109</v>
      </c>
      <c r="D848" s="17">
        <f>IF(Table11[[#This Row],[Current Age]]&gt;19,"Women's",IF(E848&gt;15,"U19",IF(E848&gt;13,"U15",IF(E848&gt;11,"U13",IF(E848&gt;0,"U11",0)))))</f>
        <v>0</v>
      </c>
      <c r="E848" s="17">
        <f>IFERROR(IF(Table11[[#This Row],[Year]]&gt;0,$E$1-Table11[[#This Row],[Year]],0),"")</f>
        <v>0</v>
      </c>
      <c r="H848" s="17"/>
      <c r="I848" s="279"/>
    </row>
    <row r="849" spans="1:9">
      <c r="A849" s="188">
        <v>7846</v>
      </c>
      <c r="B849" s="280" t="s">
        <v>4827</v>
      </c>
      <c r="C849" s="188" t="s">
        <v>109</v>
      </c>
      <c r="D849" s="17">
        <f>IF(Table11[[#This Row],[Current Age]]&gt;19,"Women's",IF(E849&gt;15,"U19",IF(E849&gt;13,"U15",IF(E849&gt;11,"U13",IF(E849&gt;0,"U11",0)))))</f>
        <v>0</v>
      </c>
      <c r="E849" s="17">
        <f>IFERROR(IF(Table11[[#This Row],[Year]]&gt;0,$E$1-Table11[[#This Row],[Year]],0),"")</f>
        <v>0</v>
      </c>
      <c r="H849" s="17"/>
      <c r="I849" s="279"/>
    </row>
    <row r="850" spans="1:9">
      <c r="A850" s="218">
        <v>7847</v>
      </c>
      <c r="B850" s="278" t="s">
        <v>4828</v>
      </c>
      <c r="C850" s="218" t="s">
        <v>109</v>
      </c>
      <c r="D850" s="17">
        <f>IF(Table11[[#This Row],[Current Age]]&gt;19,"Women's",IF(E850&gt;15,"U19",IF(E850&gt;13,"U15",IF(E850&gt;11,"U13",IF(E850&gt;0,"U11",0)))))</f>
        <v>0</v>
      </c>
      <c r="E850" s="17">
        <f>IFERROR(IF(Table11[[#This Row],[Year]]&gt;0,$E$1-Table11[[#This Row],[Year]],0),"")</f>
        <v>0</v>
      </c>
      <c r="H850" s="17"/>
      <c r="I850" s="279"/>
    </row>
    <row r="851" spans="1:9">
      <c r="A851" s="188">
        <v>7848</v>
      </c>
      <c r="B851" s="280" t="s">
        <v>4829</v>
      </c>
      <c r="C851" s="188" t="s">
        <v>109</v>
      </c>
      <c r="D851" s="17">
        <f>IF(Table11[[#This Row],[Current Age]]&gt;19,"Women's",IF(E851&gt;15,"U19",IF(E851&gt;13,"U15",IF(E851&gt;11,"U13",IF(E851&gt;0,"U11",0)))))</f>
        <v>0</v>
      </c>
      <c r="E851" s="17">
        <f>IFERROR(IF(Table11[[#This Row],[Year]]&gt;0,$E$1-Table11[[#This Row],[Year]],0),"")</f>
        <v>0</v>
      </c>
      <c r="H851" s="17"/>
      <c r="I851" s="279"/>
    </row>
    <row r="852" spans="1:9">
      <c r="A852" s="218">
        <v>7849</v>
      </c>
      <c r="B852" s="278" t="s">
        <v>4830</v>
      </c>
      <c r="C852" s="218" t="s">
        <v>109</v>
      </c>
      <c r="D852" s="17">
        <f>IF(Table11[[#This Row],[Current Age]]&gt;19,"Women's",IF(E852&gt;15,"U19",IF(E852&gt;13,"U15",IF(E852&gt;11,"U13",IF(E852&gt;0,"U11",0)))))</f>
        <v>0</v>
      </c>
      <c r="E852" s="17">
        <f>IFERROR(IF(Table11[[#This Row],[Year]]&gt;0,$E$1-Table11[[#This Row],[Year]],0),"")</f>
        <v>0</v>
      </c>
      <c r="H852" s="17"/>
      <c r="I852" s="279"/>
    </row>
    <row r="853" spans="1:9">
      <c r="A853" s="188">
        <v>7850</v>
      </c>
      <c r="B853" s="280" t="s">
        <v>4831</v>
      </c>
      <c r="C853" s="188" t="s">
        <v>109</v>
      </c>
      <c r="D853" s="17">
        <f>IF(Table11[[#This Row],[Current Age]]&gt;19,"Women's",IF(E853&gt;15,"U19",IF(E853&gt;13,"U15",IF(E853&gt;11,"U13",IF(E853&gt;0,"U11",0)))))</f>
        <v>0</v>
      </c>
      <c r="E853" s="17">
        <f>IFERROR(IF(Table11[[#This Row],[Year]]&gt;0,$E$1-Table11[[#This Row],[Year]],0),"")</f>
        <v>0</v>
      </c>
      <c r="H853" s="17"/>
      <c r="I853" s="279"/>
    </row>
    <row r="854" spans="1:9">
      <c r="A854" s="218">
        <v>7851</v>
      </c>
      <c r="B854" s="278" t="s">
        <v>4832</v>
      </c>
      <c r="C854" s="218" t="s">
        <v>109</v>
      </c>
      <c r="D854" s="17">
        <f>IF(Table11[[#This Row],[Current Age]]&gt;19,"Women's",IF(E854&gt;15,"U19",IF(E854&gt;13,"U15",IF(E854&gt;11,"U13",IF(E854&gt;0,"U11",0)))))</f>
        <v>0</v>
      </c>
      <c r="E854" s="17">
        <f>IFERROR(IF(Table11[[#This Row],[Year]]&gt;0,$E$1-Table11[[#This Row],[Year]],0),"")</f>
        <v>0</v>
      </c>
      <c r="H854" s="17"/>
      <c r="I854" s="279"/>
    </row>
    <row r="855" spans="1:9">
      <c r="A855" s="188">
        <v>7852</v>
      </c>
      <c r="B855" s="280" t="s">
        <v>4833</v>
      </c>
      <c r="C855" s="188" t="s">
        <v>109</v>
      </c>
      <c r="D855" s="17">
        <f>IF(Table11[[#This Row],[Current Age]]&gt;19,"Women's",IF(E855&gt;15,"U19",IF(E855&gt;13,"U15",IF(E855&gt;11,"U13",IF(E855&gt;0,"U11",0)))))</f>
        <v>0</v>
      </c>
      <c r="E855" s="17">
        <f>IFERROR(IF(Table11[[#This Row],[Year]]&gt;0,$E$1-Table11[[#This Row],[Year]],0),"")</f>
        <v>0</v>
      </c>
      <c r="H855" s="17"/>
      <c r="I855" s="279"/>
    </row>
    <row r="856" spans="1:9">
      <c r="A856" s="218">
        <v>7853</v>
      </c>
      <c r="B856" s="278" t="s">
        <v>4834</v>
      </c>
      <c r="C856" s="218" t="s">
        <v>109</v>
      </c>
      <c r="D856" s="17">
        <f>IF(Table11[[#This Row],[Current Age]]&gt;19,"Women's",IF(E856&gt;15,"U19",IF(E856&gt;13,"U15",IF(E856&gt;11,"U13",IF(E856&gt;0,"U11",0)))))</f>
        <v>0</v>
      </c>
      <c r="E856" s="17">
        <f>IFERROR(IF(Table11[[#This Row],[Year]]&gt;0,$E$1-Table11[[#This Row],[Year]],0),"")</f>
        <v>0</v>
      </c>
      <c r="H856" s="17"/>
      <c r="I856" s="279"/>
    </row>
    <row r="857" spans="1:9">
      <c r="A857" s="188">
        <v>7854</v>
      </c>
      <c r="B857" s="280" t="s">
        <v>4835</v>
      </c>
      <c r="C857" s="188" t="s">
        <v>109</v>
      </c>
      <c r="D857" s="17">
        <f>IF(Table11[[#This Row],[Current Age]]&gt;19,"Women's",IF(E857&gt;15,"U19",IF(E857&gt;13,"U15",IF(E857&gt;11,"U13",IF(E857&gt;0,"U11",0)))))</f>
        <v>0</v>
      </c>
      <c r="E857" s="17">
        <f>IFERROR(IF(Table11[[#This Row],[Year]]&gt;0,$E$1-Table11[[#This Row],[Year]],0),"")</f>
        <v>0</v>
      </c>
      <c r="H857" s="17"/>
      <c r="I857" s="279"/>
    </row>
    <row r="858" spans="1:9">
      <c r="A858" s="218">
        <v>7855</v>
      </c>
      <c r="B858" s="278" t="s">
        <v>4836</v>
      </c>
      <c r="C858" s="218" t="s">
        <v>109</v>
      </c>
      <c r="D858" s="17">
        <f>IF(Table11[[#This Row],[Current Age]]&gt;19,"Women's",IF(E858&gt;15,"U19",IF(E858&gt;13,"U15",IF(E858&gt;11,"U13",IF(E858&gt;0,"U11",0)))))</f>
        <v>0</v>
      </c>
      <c r="E858" s="17">
        <f>IFERROR(IF(Table11[[#This Row],[Year]]&gt;0,$E$1-Table11[[#This Row],[Year]],0),"")</f>
        <v>0</v>
      </c>
      <c r="H858" s="17"/>
      <c r="I858" s="279"/>
    </row>
    <row r="859" spans="1:9">
      <c r="A859" s="188">
        <v>7856</v>
      </c>
      <c r="B859" s="280" t="s">
        <v>4837</v>
      </c>
      <c r="C859" s="188" t="s">
        <v>109</v>
      </c>
      <c r="D859" s="17">
        <f>IF(Table11[[#This Row],[Current Age]]&gt;19,"Women's",IF(E859&gt;15,"U19",IF(E859&gt;13,"U15",IF(E859&gt;11,"U13",IF(E859&gt;0,"U11",0)))))</f>
        <v>0</v>
      </c>
      <c r="E859" s="17">
        <f>IFERROR(IF(Table11[[#This Row],[Year]]&gt;0,$E$1-Table11[[#This Row],[Year]],0),"")</f>
        <v>0</v>
      </c>
      <c r="H859" s="17"/>
      <c r="I859" s="279"/>
    </row>
    <row r="860" spans="1:9">
      <c r="A860" s="218">
        <v>7857</v>
      </c>
      <c r="B860" s="278" t="s">
        <v>4838</v>
      </c>
      <c r="C860" s="218" t="s">
        <v>109</v>
      </c>
      <c r="D860" s="17">
        <f>IF(Table11[[#This Row],[Current Age]]&gt;19,"Women's",IF(E860&gt;15,"U19",IF(E860&gt;13,"U15",IF(E860&gt;11,"U13",IF(E860&gt;0,"U11",0)))))</f>
        <v>0</v>
      </c>
      <c r="E860" s="17">
        <f>IFERROR(IF(Table11[[#This Row],[Year]]&gt;0,$E$1-Table11[[#This Row],[Year]],0),"")</f>
        <v>0</v>
      </c>
      <c r="H860" s="17"/>
      <c r="I860" s="279"/>
    </row>
    <row r="861" spans="1:9">
      <c r="A861" s="188">
        <v>7858</v>
      </c>
      <c r="B861" s="280" t="s">
        <v>4839</v>
      </c>
      <c r="C861" s="188" t="s">
        <v>109</v>
      </c>
      <c r="D861" s="17">
        <f>IF(Table11[[#This Row],[Current Age]]&gt;19,"Women's",IF(E861&gt;15,"U19",IF(E861&gt;13,"U15",IF(E861&gt;11,"U13",IF(E861&gt;0,"U11",0)))))</f>
        <v>0</v>
      </c>
      <c r="E861" s="17">
        <f>IFERROR(IF(Table11[[#This Row],[Year]]&gt;0,$E$1-Table11[[#This Row],[Year]],0),"")</f>
        <v>0</v>
      </c>
      <c r="H861" s="17"/>
      <c r="I861" s="279"/>
    </row>
    <row r="862" spans="1:9">
      <c r="A862" s="218">
        <v>7859</v>
      </c>
      <c r="B862" s="278" t="s">
        <v>4840</v>
      </c>
      <c r="C862" s="218" t="s">
        <v>109</v>
      </c>
      <c r="D862" s="17">
        <f>IF(Table11[[#This Row],[Current Age]]&gt;19,"Women's",IF(E862&gt;15,"U19",IF(E862&gt;13,"U15",IF(E862&gt;11,"U13",IF(E862&gt;0,"U11",0)))))</f>
        <v>0</v>
      </c>
      <c r="E862" s="17">
        <f>IFERROR(IF(Table11[[#This Row],[Year]]&gt;0,$E$1-Table11[[#This Row],[Year]],0),"")</f>
        <v>0</v>
      </c>
      <c r="H862" s="17"/>
      <c r="I862" s="279"/>
    </row>
    <row r="863" spans="1:9">
      <c r="A863" s="188">
        <v>7860</v>
      </c>
      <c r="B863" s="280" t="s">
        <v>4841</v>
      </c>
      <c r="C863" s="188" t="s">
        <v>109</v>
      </c>
      <c r="D863" s="17">
        <f>IF(Table11[[#This Row],[Current Age]]&gt;19,"Women's",IF(E863&gt;15,"U19",IF(E863&gt;13,"U15",IF(E863&gt;11,"U13",IF(E863&gt;0,"U11",0)))))</f>
        <v>0</v>
      </c>
      <c r="E863" s="17">
        <f>IFERROR(IF(Table11[[#This Row],[Year]]&gt;0,$E$1-Table11[[#This Row],[Year]],0),"")</f>
        <v>0</v>
      </c>
      <c r="H863" s="17"/>
      <c r="I863" s="279"/>
    </row>
    <row r="864" spans="1:9">
      <c r="A864" s="218">
        <v>7861</v>
      </c>
      <c r="B864" s="278" t="s">
        <v>4842</v>
      </c>
      <c r="C864" s="218" t="s">
        <v>109</v>
      </c>
      <c r="D864" s="17">
        <f>IF(Table11[[#This Row],[Current Age]]&gt;19,"Women's",IF(E864&gt;15,"U19",IF(E864&gt;13,"U15",IF(E864&gt;11,"U13",IF(E864&gt;0,"U11",0)))))</f>
        <v>0</v>
      </c>
      <c r="E864" s="17">
        <f>IFERROR(IF(Table11[[#This Row],[Year]]&gt;0,$E$1-Table11[[#This Row],[Year]],0),"")</f>
        <v>0</v>
      </c>
      <c r="H864" s="17"/>
      <c r="I864" s="279"/>
    </row>
    <row r="865" spans="1:9">
      <c r="A865" s="188">
        <v>7862</v>
      </c>
      <c r="B865" s="280" t="s">
        <v>4843</v>
      </c>
      <c r="C865" s="188" t="s">
        <v>109</v>
      </c>
      <c r="D865" s="17">
        <f>IF(Table11[[#This Row],[Current Age]]&gt;19,"Women's",IF(E865&gt;15,"U19",IF(E865&gt;13,"U15",IF(E865&gt;11,"U13",IF(E865&gt;0,"U11",0)))))</f>
        <v>0</v>
      </c>
      <c r="E865" s="17">
        <f>IFERROR(IF(Table11[[#This Row],[Year]]&gt;0,$E$1-Table11[[#This Row],[Year]],0),"")</f>
        <v>0</v>
      </c>
      <c r="H865" s="17"/>
      <c r="I865" s="279"/>
    </row>
    <row r="866" spans="1:9">
      <c r="A866" s="218">
        <v>7863</v>
      </c>
      <c r="B866" s="278" t="s">
        <v>4844</v>
      </c>
      <c r="C866" s="218" t="s">
        <v>109</v>
      </c>
      <c r="D866" s="17">
        <f>IF(Table11[[#This Row],[Current Age]]&gt;19,"Women's",IF(E866&gt;15,"U19",IF(E866&gt;13,"U15",IF(E866&gt;11,"U13",IF(E866&gt;0,"U11",0)))))</f>
        <v>0</v>
      </c>
      <c r="E866" s="17">
        <f>IFERROR(IF(Table11[[#This Row],[Year]]&gt;0,$E$1-Table11[[#This Row],[Year]],0),"")</f>
        <v>0</v>
      </c>
      <c r="H866" s="17"/>
      <c r="I866" s="279"/>
    </row>
    <row r="867" spans="1:9">
      <c r="A867" s="188">
        <v>7864</v>
      </c>
      <c r="B867" s="280" t="s">
        <v>4845</v>
      </c>
      <c r="C867" s="188" t="s">
        <v>109</v>
      </c>
      <c r="D867" s="17">
        <f>IF(Table11[[#This Row],[Current Age]]&gt;19,"Women's",IF(E867&gt;15,"U19",IF(E867&gt;13,"U15",IF(E867&gt;11,"U13",IF(E867&gt;0,"U11",0)))))</f>
        <v>0</v>
      </c>
      <c r="E867" s="17">
        <f>IFERROR(IF(Table11[[#This Row],[Year]]&gt;0,$E$1-Table11[[#This Row],[Year]],0),"")</f>
        <v>0</v>
      </c>
      <c r="H867" s="17"/>
      <c r="I867" s="279"/>
    </row>
    <row r="868" spans="1:9">
      <c r="A868" s="218">
        <v>7865</v>
      </c>
      <c r="B868" s="278" t="s">
        <v>4846</v>
      </c>
      <c r="C868" s="218" t="s">
        <v>109</v>
      </c>
      <c r="D868" s="17">
        <f>IF(Table11[[#This Row],[Current Age]]&gt;19,"Women's",IF(E868&gt;15,"U19",IF(E868&gt;13,"U15",IF(E868&gt;11,"U13",IF(E868&gt;0,"U11",0)))))</f>
        <v>0</v>
      </c>
      <c r="E868" s="17">
        <f>IFERROR(IF(Table11[[#This Row],[Year]]&gt;0,$E$1-Table11[[#This Row],[Year]],0),"")</f>
        <v>0</v>
      </c>
      <c r="H868" s="17"/>
      <c r="I868" s="279"/>
    </row>
    <row r="869" spans="1:9">
      <c r="A869" s="188">
        <v>7866</v>
      </c>
      <c r="B869" s="280" t="s">
        <v>4847</v>
      </c>
      <c r="C869" s="188" t="s">
        <v>109</v>
      </c>
      <c r="D869" s="17">
        <f>IF(Table11[[#This Row],[Current Age]]&gt;19,"Women's",IF(E869&gt;15,"U19",IF(E869&gt;13,"U15",IF(E869&gt;11,"U13",IF(E869&gt;0,"U11",0)))))</f>
        <v>0</v>
      </c>
      <c r="E869" s="17">
        <f>IFERROR(IF(Table11[[#This Row],[Year]]&gt;0,$E$1-Table11[[#This Row],[Year]],0),"")</f>
        <v>0</v>
      </c>
      <c r="H869" s="17"/>
      <c r="I869" s="279"/>
    </row>
    <row r="870" spans="1:9">
      <c r="A870" s="218">
        <v>7867</v>
      </c>
      <c r="B870" s="278" t="s">
        <v>4848</v>
      </c>
      <c r="C870" s="218" t="s">
        <v>109</v>
      </c>
      <c r="D870" s="17">
        <f>IF(Table11[[#This Row],[Current Age]]&gt;19,"Women's",IF(E870&gt;15,"U19",IF(E870&gt;13,"U15",IF(E870&gt;11,"U13",IF(E870&gt;0,"U11",0)))))</f>
        <v>0</v>
      </c>
      <c r="E870" s="17">
        <f>IFERROR(IF(Table11[[#This Row],[Year]]&gt;0,$E$1-Table11[[#This Row],[Year]],0),"")</f>
        <v>0</v>
      </c>
      <c r="H870" s="17"/>
      <c r="I870" s="279"/>
    </row>
    <row r="871" spans="1:9">
      <c r="A871" s="188">
        <v>7868</v>
      </c>
      <c r="B871" s="280" t="s">
        <v>4849</v>
      </c>
      <c r="C871" s="188" t="s">
        <v>109</v>
      </c>
      <c r="D871" s="17">
        <f>IF(Table11[[#This Row],[Current Age]]&gt;19,"Women's",IF(E871&gt;15,"U19",IF(E871&gt;13,"U15",IF(E871&gt;11,"U13",IF(E871&gt;0,"U11",0)))))</f>
        <v>0</v>
      </c>
      <c r="E871" s="17">
        <f>IFERROR(IF(Table11[[#This Row],[Year]]&gt;0,$E$1-Table11[[#This Row],[Year]],0),"")</f>
        <v>0</v>
      </c>
      <c r="H871" s="17"/>
      <c r="I871" s="279"/>
    </row>
    <row r="872" spans="1:9">
      <c r="A872" s="218">
        <v>7869</v>
      </c>
      <c r="B872" s="278" t="s">
        <v>4850</v>
      </c>
      <c r="C872" s="218" t="s">
        <v>109</v>
      </c>
      <c r="D872" s="17">
        <f>IF(Table11[[#This Row],[Current Age]]&gt;19,"Women's",IF(E872&gt;15,"U19",IF(E872&gt;13,"U15",IF(E872&gt;11,"U13",IF(E872&gt;0,"U11",0)))))</f>
        <v>0</v>
      </c>
      <c r="E872" s="17">
        <f>IFERROR(IF(Table11[[#This Row],[Year]]&gt;0,$E$1-Table11[[#This Row],[Year]],0),"")</f>
        <v>0</v>
      </c>
      <c r="H872" s="17"/>
      <c r="I872" s="279"/>
    </row>
    <row r="873" spans="1:9">
      <c r="A873" s="188">
        <v>7870</v>
      </c>
      <c r="B873" s="280" t="s">
        <v>4851</v>
      </c>
      <c r="C873" s="188" t="s">
        <v>109</v>
      </c>
      <c r="D873" s="17">
        <f>IF(Table11[[#This Row],[Current Age]]&gt;19,"Women's",IF(E873&gt;15,"U19",IF(E873&gt;13,"U15",IF(E873&gt;11,"U13",IF(E873&gt;0,"U11",0)))))</f>
        <v>0</v>
      </c>
      <c r="E873" s="17">
        <f>IFERROR(IF(Table11[[#This Row],[Year]]&gt;0,$E$1-Table11[[#This Row],[Year]],0),"")</f>
        <v>0</v>
      </c>
      <c r="H873" s="17"/>
      <c r="I873" s="279"/>
    </row>
    <row r="874" spans="1:9">
      <c r="A874" s="218">
        <v>7871</v>
      </c>
      <c r="B874" s="278" t="s">
        <v>4852</v>
      </c>
      <c r="C874" s="218" t="s">
        <v>109</v>
      </c>
      <c r="D874" s="17">
        <f>IF(Table11[[#This Row],[Current Age]]&gt;19,"Women's",IF(E874&gt;15,"U19",IF(E874&gt;13,"U15",IF(E874&gt;11,"U13",IF(E874&gt;0,"U11",0)))))</f>
        <v>0</v>
      </c>
      <c r="E874" s="17">
        <f>IFERROR(IF(Table11[[#This Row],[Year]]&gt;0,$E$1-Table11[[#This Row],[Year]],0),"")</f>
        <v>0</v>
      </c>
      <c r="H874" s="17"/>
      <c r="I874" s="279"/>
    </row>
    <row r="875" spans="1:9">
      <c r="A875" s="188">
        <v>7872</v>
      </c>
      <c r="B875" s="280" t="s">
        <v>4853</v>
      </c>
      <c r="C875" s="188" t="s">
        <v>109</v>
      </c>
      <c r="D875" s="17">
        <f>IF(Table11[[#This Row],[Current Age]]&gt;19,"Women's",IF(E875&gt;15,"U19",IF(E875&gt;13,"U15",IF(E875&gt;11,"U13",IF(E875&gt;0,"U11",0)))))</f>
        <v>0</v>
      </c>
      <c r="E875" s="17">
        <f>IFERROR(IF(Table11[[#This Row],[Year]]&gt;0,$E$1-Table11[[#This Row],[Year]],0),"")</f>
        <v>0</v>
      </c>
      <c r="H875" s="17"/>
      <c r="I875" s="279"/>
    </row>
    <row r="876" spans="1:9">
      <c r="A876" s="218">
        <v>7873</v>
      </c>
      <c r="B876" s="278" t="s">
        <v>4854</v>
      </c>
      <c r="C876" s="218" t="s">
        <v>68</v>
      </c>
      <c r="D876" s="17">
        <f>IF(Table11[[#This Row],[Current Age]]&gt;19,"Women's",IF(E876&gt;15,"U19",IF(E876&gt;13,"U15",IF(E876&gt;11,"U13",IF(E876&gt;0,"U11",0)))))</f>
        <v>0</v>
      </c>
      <c r="E876" s="17">
        <f>IFERROR(IF(Table11[[#This Row],[Year]]&gt;0,$E$1-Table11[[#This Row],[Year]],0),"")</f>
        <v>0</v>
      </c>
      <c r="H876" s="17"/>
      <c r="I876" s="279"/>
    </row>
    <row r="877" spans="1:9">
      <c r="A877" s="188">
        <v>7874</v>
      </c>
      <c r="B877" s="280" t="s">
        <v>4855</v>
      </c>
      <c r="C877" s="188" t="s">
        <v>112</v>
      </c>
      <c r="D877" s="17">
        <f>IF(Table11[[#This Row],[Current Age]]&gt;19,"Women's",IF(E877&gt;15,"U19",IF(E877&gt;13,"U15",IF(E877&gt;11,"U13",IF(E877&gt;0,"U11",0)))))</f>
        <v>0</v>
      </c>
      <c r="E877" s="17">
        <f>IFERROR(IF(Table11[[#This Row],[Year]]&gt;0,$E$1-Table11[[#This Row],[Year]],0),"")</f>
        <v>0</v>
      </c>
      <c r="H877" s="17"/>
      <c r="I877" s="279"/>
    </row>
    <row r="878" spans="1:9">
      <c r="A878" s="218">
        <v>7875</v>
      </c>
      <c r="B878" s="278" t="s">
        <v>4856</v>
      </c>
      <c r="C878" s="218" t="s">
        <v>112</v>
      </c>
      <c r="D878" s="17">
        <f>IF(Table11[[#This Row],[Current Age]]&gt;19,"Women's",IF(E878&gt;15,"U19",IF(E878&gt;13,"U15",IF(E878&gt;11,"U13",IF(E878&gt;0,"U11",0)))))</f>
        <v>0</v>
      </c>
      <c r="E878" s="17">
        <f>IFERROR(IF(Table11[[#This Row],[Year]]&gt;0,$E$1-Table11[[#This Row],[Year]],0),"")</f>
        <v>0</v>
      </c>
      <c r="H878" s="17"/>
      <c r="I878" s="279"/>
    </row>
    <row r="879" spans="1:9">
      <c r="A879" s="188">
        <v>7876</v>
      </c>
      <c r="B879" s="280" t="s">
        <v>4857</v>
      </c>
      <c r="C879" s="188" t="s">
        <v>112</v>
      </c>
      <c r="D879" s="17">
        <f>IF(Table11[[#This Row],[Current Age]]&gt;19,"Women's",IF(E879&gt;15,"U19",IF(E879&gt;13,"U15",IF(E879&gt;11,"U13",IF(E879&gt;0,"U11",0)))))</f>
        <v>0</v>
      </c>
      <c r="E879" s="17">
        <f>IFERROR(IF(Table11[[#This Row],[Year]]&gt;0,$E$1-Table11[[#This Row],[Year]],0),"")</f>
        <v>0</v>
      </c>
      <c r="H879" s="17"/>
      <c r="I879" s="279"/>
    </row>
    <row r="880" spans="1:9">
      <c r="A880" s="218">
        <v>7877</v>
      </c>
      <c r="B880" s="278" t="s">
        <v>4858</v>
      </c>
      <c r="C880" s="218" t="s">
        <v>145</v>
      </c>
      <c r="D880" s="17" t="str">
        <f>IF(Table11[[#This Row],[Current Age]]&gt;19,"Women's",IF(E880&gt;15,"U19",IF(E880&gt;13,"U15",IF(E880&gt;11,"U13",IF(E880&gt;0,"U11",0)))))</f>
        <v>U19</v>
      </c>
      <c r="E880" s="17">
        <f>IFERROR(IF(Table11[[#This Row],[Year]]&gt;0,$E$1-Table11[[#This Row],[Year]],0),"")</f>
        <v>17</v>
      </c>
      <c r="F880" s="17">
        <v>2008</v>
      </c>
      <c r="G880" s="17">
        <v>1</v>
      </c>
      <c r="H880" s="17">
        <v>4</v>
      </c>
      <c r="I880" s="279"/>
    </row>
    <row r="881" spans="1:9">
      <c r="A881" s="188">
        <v>7878</v>
      </c>
      <c r="B881" s="280" t="s">
        <v>4859</v>
      </c>
      <c r="C881" s="188" t="s">
        <v>145</v>
      </c>
      <c r="D881" s="17">
        <f>IF(Table11[[#This Row],[Current Age]]&gt;19,"Women's",IF(E881&gt;15,"U19",IF(E881&gt;13,"U15",IF(E881&gt;11,"U13",IF(E881&gt;0,"U11",0)))))</f>
        <v>0</v>
      </c>
      <c r="E881" s="17">
        <f>IFERROR(IF(Table11[[#This Row],[Year]]&gt;0,$E$1-Table11[[#This Row],[Year]],0),"")</f>
        <v>0</v>
      </c>
      <c r="H881" s="17"/>
      <c r="I881" s="279"/>
    </row>
    <row r="882" spans="1:9">
      <c r="A882" s="218">
        <v>7879</v>
      </c>
      <c r="B882" s="278" t="s">
        <v>4860</v>
      </c>
      <c r="C882" s="218" t="s">
        <v>145</v>
      </c>
      <c r="D882" s="17">
        <f>IF(Table11[[#This Row],[Current Age]]&gt;19,"Women's",IF(E882&gt;15,"U19",IF(E882&gt;13,"U15",IF(E882&gt;11,"U13",IF(E882&gt;0,"U11",0)))))</f>
        <v>0</v>
      </c>
      <c r="E882" s="17">
        <f>IFERROR(IF(Table11[[#This Row],[Year]]&gt;0,$E$1-Table11[[#This Row],[Year]],0),"")</f>
        <v>0</v>
      </c>
      <c r="H882" s="17"/>
      <c r="I882" s="279"/>
    </row>
    <row r="883" spans="1:9">
      <c r="A883" s="188">
        <v>7880</v>
      </c>
      <c r="B883" s="280" t="s">
        <v>4861</v>
      </c>
      <c r="C883" s="188" t="s">
        <v>145</v>
      </c>
      <c r="D883" s="17" t="str">
        <f>IF(Table11[[#This Row],[Current Age]]&gt;19,"Women's",IF(E883&gt;15,"U19",IF(E883&gt;13,"U15",IF(E883&gt;11,"U13",IF(E883&gt;0,"U11",0)))))</f>
        <v>Women's</v>
      </c>
      <c r="E883" s="17">
        <f>IFERROR(IF(Table11[[#This Row],[Year]]&gt;0,$E$1-Table11[[#This Row],[Year]],0),"")</f>
        <v>23</v>
      </c>
      <c r="F883" s="17">
        <v>2002</v>
      </c>
      <c r="G883" s="17">
        <v>1</v>
      </c>
      <c r="H883" s="17">
        <v>3</v>
      </c>
      <c r="I883" s="279"/>
    </row>
    <row r="884" spans="1:9">
      <c r="A884" s="218">
        <v>7881</v>
      </c>
      <c r="B884" s="278" t="s">
        <v>4862</v>
      </c>
      <c r="C884" s="218" t="s">
        <v>3953</v>
      </c>
      <c r="D884" s="17">
        <f>IF(Table11[[#This Row],[Current Age]]&gt;19,"Women's",IF(E884&gt;15,"U19",IF(E884&gt;13,"U15",IF(E884&gt;11,"U13",IF(E884&gt;0,"U11",0)))))</f>
        <v>0</v>
      </c>
      <c r="E884" s="17">
        <f>IFERROR(IF(Table11[[#This Row],[Year]]&gt;0,$E$1-Table11[[#This Row],[Year]],0),"")</f>
        <v>0</v>
      </c>
      <c r="H884" s="17"/>
      <c r="I884" s="279"/>
    </row>
    <row r="885" spans="1:9">
      <c r="A885" s="188">
        <v>7882</v>
      </c>
      <c r="B885" s="280" t="s">
        <v>4863</v>
      </c>
      <c r="C885" s="188" t="s">
        <v>3953</v>
      </c>
      <c r="D885" s="17">
        <f>IF(Table11[[#This Row],[Current Age]]&gt;19,"Women's",IF(E885&gt;15,"U19",IF(E885&gt;13,"U15",IF(E885&gt;11,"U13",IF(E885&gt;0,"U11",0)))))</f>
        <v>0</v>
      </c>
      <c r="E885" s="17">
        <f>IFERROR(IF(Table11[[#This Row],[Year]]&gt;0,$E$1-Table11[[#This Row],[Year]],0),"")</f>
        <v>0</v>
      </c>
      <c r="H885" s="17"/>
      <c r="I885" s="279"/>
    </row>
    <row r="886" spans="1:9">
      <c r="A886" s="218">
        <v>7883</v>
      </c>
      <c r="B886" s="278" t="s">
        <v>4864</v>
      </c>
      <c r="C886" s="218" t="s">
        <v>3953</v>
      </c>
      <c r="D886" s="17">
        <f>IF(Table11[[#This Row],[Current Age]]&gt;19,"Women's",IF(E886&gt;15,"U19",IF(E886&gt;13,"U15",IF(E886&gt;11,"U13",IF(E886&gt;0,"U11",0)))))</f>
        <v>0</v>
      </c>
      <c r="E886" s="17">
        <f>IFERROR(IF(Table11[[#This Row],[Year]]&gt;0,$E$1-Table11[[#This Row],[Year]],0),"")</f>
        <v>0</v>
      </c>
      <c r="H886" s="17"/>
      <c r="I886" s="279"/>
    </row>
    <row r="887" spans="1:9">
      <c r="A887" s="188">
        <v>7884</v>
      </c>
      <c r="B887" s="280" t="s">
        <v>4865</v>
      </c>
      <c r="C887" s="188" t="s">
        <v>3953</v>
      </c>
      <c r="D887" s="17">
        <f>IF(Table11[[#This Row],[Current Age]]&gt;19,"Women's",IF(E887&gt;15,"U19",IF(E887&gt;13,"U15",IF(E887&gt;11,"U13",IF(E887&gt;0,"U11",0)))))</f>
        <v>0</v>
      </c>
      <c r="E887" s="17">
        <f>IFERROR(IF(Table11[[#This Row],[Year]]&gt;0,$E$1-Table11[[#This Row],[Year]],0),"")</f>
        <v>0</v>
      </c>
      <c r="H887" s="17"/>
      <c r="I887" s="279"/>
    </row>
    <row r="888" spans="1:9">
      <c r="A888" s="218">
        <v>7885</v>
      </c>
      <c r="B888" s="278" t="s">
        <v>4866</v>
      </c>
      <c r="C888" s="218" t="s">
        <v>3953</v>
      </c>
      <c r="D888" s="17">
        <f>IF(Table11[[#This Row],[Current Age]]&gt;19,"Women's",IF(E888&gt;15,"U19",IF(E888&gt;13,"U15",IF(E888&gt;11,"U13",IF(E888&gt;0,"U11",0)))))</f>
        <v>0</v>
      </c>
      <c r="E888" s="17">
        <f>IFERROR(IF(Table11[[#This Row],[Year]]&gt;0,$E$1-Table11[[#This Row],[Year]],0),"")</f>
        <v>0</v>
      </c>
      <c r="H888" s="17"/>
      <c r="I888" s="279"/>
    </row>
    <row r="889" spans="1:9">
      <c r="A889" s="188">
        <v>7886</v>
      </c>
      <c r="B889" s="280" t="s">
        <v>4867</v>
      </c>
      <c r="C889" s="188" t="s">
        <v>3953</v>
      </c>
      <c r="D889" s="17">
        <f>IF(Table11[[#This Row],[Current Age]]&gt;19,"Women's",IF(E889&gt;15,"U19",IF(E889&gt;13,"U15",IF(E889&gt;11,"U13",IF(E889&gt;0,"U11",0)))))</f>
        <v>0</v>
      </c>
      <c r="E889" s="17">
        <f>IFERROR(IF(Table11[[#This Row],[Year]]&gt;0,$E$1-Table11[[#This Row],[Year]],0),"")</f>
        <v>0</v>
      </c>
      <c r="H889" s="17"/>
      <c r="I889" s="279"/>
    </row>
    <row r="890" spans="1:9">
      <c r="A890" s="218">
        <v>7887</v>
      </c>
      <c r="B890" s="278" t="s">
        <v>4868</v>
      </c>
      <c r="C890" s="218" t="s">
        <v>3953</v>
      </c>
      <c r="D890" s="17">
        <f>IF(Table11[[#This Row],[Current Age]]&gt;19,"Women's",IF(E890&gt;15,"U19",IF(E890&gt;13,"U15",IF(E890&gt;11,"U13",IF(E890&gt;0,"U11",0)))))</f>
        <v>0</v>
      </c>
      <c r="E890" s="17">
        <f>IFERROR(IF(Table11[[#This Row],[Year]]&gt;0,$E$1-Table11[[#This Row],[Year]],0),"")</f>
        <v>0</v>
      </c>
      <c r="H890" s="17"/>
      <c r="I890" s="279"/>
    </row>
    <row r="891" spans="1:9">
      <c r="A891" s="188">
        <v>7888</v>
      </c>
      <c r="B891" s="280" t="s">
        <v>4869</v>
      </c>
      <c r="C891" s="188" t="s">
        <v>3953</v>
      </c>
      <c r="D891" s="17">
        <f>IF(Table11[[#This Row],[Current Age]]&gt;19,"Women's",IF(E891&gt;15,"U19",IF(E891&gt;13,"U15",IF(E891&gt;11,"U13",IF(E891&gt;0,"U11",0)))))</f>
        <v>0</v>
      </c>
      <c r="E891" s="17">
        <f>IFERROR(IF(Table11[[#This Row],[Year]]&gt;0,$E$1-Table11[[#This Row],[Year]],0),"")</f>
        <v>0</v>
      </c>
      <c r="H891" s="17"/>
      <c r="I891" s="279"/>
    </row>
    <row r="892" spans="1:9">
      <c r="A892" s="218">
        <v>7889</v>
      </c>
      <c r="B892" s="278" t="s">
        <v>4870</v>
      </c>
      <c r="C892" s="218" t="s">
        <v>160</v>
      </c>
      <c r="D892" s="17" t="str">
        <f>IF(Table11[[#This Row],[Current Age]]&gt;19,"Women's",IF(E892&gt;15,"U19",IF(E892&gt;13,"U15",IF(E892&gt;11,"U13",IF(E892&gt;0,"U11",0)))))</f>
        <v>U19</v>
      </c>
      <c r="E892" s="17">
        <f>IFERROR(IF(Table11[[#This Row],[Year]]&gt;0,$E$1-Table11[[#This Row],[Year]],0),"")</f>
        <v>18</v>
      </c>
      <c r="F892" s="17">
        <v>2007</v>
      </c>
      <c r="G892" s="17">
        <v>6</v>
      </c>
      <c r="H892" s="17">
        <v>2</v>
      </c>
      <c r="I892" s="279"/>
    </row>
    <row r="893" spans="1:9">
      <c r="A893" s="188">
        <v>7890</v>
      </c>
      <c r="B893" s="280" t="s">
        <v>4871</v>
      </c>
      <c r="C893" s="188" t="s">
        <v>160</v>
      </c>
      <c r="D893" s="17">
        <f>IF(Table11[[#This Row],[Current Age]]&gt;19,"Women's",IF(E893&gt;15,"U19",IF(E893&gt;13,"U15",IF(E893&gt;11,"U13",IF(E893&gt;0,"U11",0)))))</f>
        <v>0</v>
      </c>
      <c r="E893" s="17">
        <f>IFERROR(IF(Table11[[#This Row],[Year]]&gt;0,$E$1-Table11[[#This Row],[Year]],0),"")</f>
        <v>0</v>
      </c>
      <c r="H893" s="17"/>
      <c r="I893" s="279"/>
    </row>
    <row r="894" spans="1:9">
      <c r="A894" s="218">
        <v>7891</v>
      </c>
      <c r="B894" s="278" t="s">
        <v>4872</v>
      </c>
      <c r="C894" s="218" t="s">
        <v>160</v>
      </c>
      <c r="D894" s="17" t="str">
        <f>IF(Table11[[#This Row],[Current Age]]&gt;19,"Women's",IF(E894&gt;15,"U19",IF(E894&gt;13,"U15",IF(E894&gt;11,"U13",IF(E894&gt;0,"U11",0)))))</f>
        <v>U19</v>
      </c>
      <c r="E894" s="17">
        <f>IFERROR(IF(Table11[[#This Row],[Year]]&gt;0,$E$1-Table11[[#This Row],[Year]],0),"")</f>
        <v>17</v>
      </c>
      <c r="F894" s="17">
        <v>2008</v>
      </c>
      <c r="G894" s="17">
        <v>2</v>
      </c>
      <c r="H894" s="17">
        <v>7</v>
      </c>
      <c r="I894" s="279"/>
    </row>
    <row r="895" spans="1:9">
      <c r="A895" s="188">
        <v>7892</v>
      </c>
      <c r="B895" s="280" t="s">
        <v>4873</v>
      </c>
      <c r="C895" s="188" t="s">
        <v>160</v>
      </c>
      <c r="D895" s="17">
        <f>IF(Table11[[#This Row],[Current Age]]&gt;19,"Women's",IF(E895&gt;15,"U19",IF(E895&gt;13,"U15",IF(E895&gt;11,"U13",IF(E895&gt;0,"U11",0)))))</f>
        <v>0</v>
      </c>
      <c r="E895" s="17">
        <f>IFERROR(IF(Table11[[#This Row],[Year]]&gt;0,$E$1-Table11[[#This Row],[Year]],0),"")</f>
        <v>0</v>
      </c>
      <c r="H895" s="17"/>
      <c r="I895" s="279"/>
    </row>
    <row r="896" spans="1:9">
      <c r="A896" s="218">
        <v>7893</v>
      </c>
      <c r="B896" s="278" t="s">
        <v>4874</v>
      </c>
      <c r="C896" s="218" t="s">
        <v>160</v>
      </c>
      <c r="D896" s="17" t="str">
        <f>IF(Table11[[#This Row],[Current Age]]&gt;19,"Women's",IF(E896&gt;15,"U19",IF(E896&gt;13,"U15",IF(E896&gt;11,"U13",IF(E896&gt;0,"U11",0)))))</f>
        <v>U19</v>
      </c>
      <c r="E896" s="17">
        <f>IFERROR(IF(Table11[[#This Row],[Year]]&gt;0,$E$1-Table11[[#This Row],[Year]],0),"")</f>
        <v>18</v>
      </c>
      <c r="F896" s="17">
        <v>2007</v>
      </c>
      <c r="G896" s="17">
        <v>7</v>
      </c>
      <c r="H896" s="17">
        <v>3</v>
      </c>
      <c r="I896" s="279"/>
    </row>
    <row r="897" spans="1:9">
      <c r="A897" s="188">
        <v>7894</v>
      </c>
      <c r="B897" s="280" t="s">
        <v>4875</v>
      </c>
      <c r="C897" s="188" t="s">
        <v>160</v>
      </c>
      <c r="D897" s="17">
        <f>IF(Table11[[#This Row],[Current Age]]&gt;19,"Women's",IF(E897&gt;15,"U19",IF(E897&gt;13,"U15",IF(E897&gt;11,"U13",IF(E897&gt;0,"U11",0)))))</f>
        <v>0</v>
      </c>
      <c r="E897" s="17">
        <f>IFERROR(IF(Table11[[#This Row],[Year]]&gt;0,$E$1-Table11[[#This Row],[Year]],0),"")</f>
        <v>0</v>
      </c>
      <c r="H897" s="17"/>
      <c r="I897" s="279"/>
    </row>
    <row r="898" spans="1:9">
      <c r="A898" s="218">
        <v>7895</v>
      </c>
      <c r="B898" s="278" t="s">
        <v>4876</v>
      </c>
      <c r="C898" s="218" t="s">
        <v>160</v>
      </c>
      <c r="D898" s="17" t="str">
        <f>IF(Table11[[#This Row],[Current Age]]&gt;19,"Women's",IF(E898&gt;15,"U19",IF(E898&gt;13,"U15",IF(E898&gt;11,"U13",IF(E898&gt;0,"U11",0)))))</f>
        <v>Women's</v>
      </c>
      <c r="E898" s="17">
        <f>IFERROR(IF(Table11[[#This Row],[Year]]&gt;0,$E$1-Table11[[#This Row],[Year]],0),"")</f>
        <v>20</v>
      </c>
      <c r="F898" s="17">
        <v>2005</v>
      </c>
      <c r="G898" s="17">
        <v>3</v>
      </c>
      <c r="H898" s="17">
        <v>23</v>
      </c>
      <c r="I898" s="279"/>
    </row>
    <row r="899" spans="1:9">
      <c r="A899" s="188">
        <v>7896</v>
      </c>
      <c r="B899" s="280" t="s">
        <v>4877</v>
      </c>
      <c r="C899" s="188" t="s">
        <v>160</v>
      </c>
      <c r="D899" s="17">
        <f>IF(Table11[[#This Row],[Current Age]]&gt;19,"Women's",IF(E899&gt;15,"U19",IF(E899&gt;13,"U15",IF(E899&gt;11,"U13",IF(E899&gt;0,"U11",0)))))</f>
        <v>0</v>
      </c>
      <c r="E899" s="17">
        <f>IFERROR(IF(Table11[[#This Row],[Year]]&gt;0,$E$1-Table11[[#This Row],[Year]],0),"")</f>
        <v>0</v>
      </c>
      <c r="H899" s="17"/>
      <c r="I899" s="279"/>
    </row>
    <row r="900" spans="1:9">
      <c r="A900" s="218">
        <v>7897</v>
      </c>
      <c r="B900" s="278" t="s">
        <v>4878</v>
      </c>
      <c r="C900" s="218" t="s">
        <v>160</v>
      </c>
      <c r="D900" s="17">
        <f>IF(Table11[[#This Row],[Current Age]]&gt;19,"Women's",IF(E900&gt;15,"U19",IF(E900&gt;13,"U15",IF(E900&gt;11,"U13",IF(E900&gt;0,"U11",0)))))</f>
        <v>0</v>
      </c>
      <c r="E900" s="17">
        <f>IFERROR(IF(Table11[[#This Row],[Year]]&gt;0,$E$1-Table11[[#This Row],[Year]],0),"")</f>
        <v>0</v>
      </c>
      <c r="H900" s="17"/>
      <c r="I900" s="279"/>
    </row>
    <row r="901" spans="1:9">
      <c r="A901" s="188">
        <v>7898</v>
      </c>
      <c r="B901" s="280" t="s">
        <v>4879</v>
      </c>
      <c r="C901" s="188" t="s">
        <v>160</v>
      </c>
      <c r="D901" s="17">
        <f>IF(Table11[[#This Row],[Current Age]]&gt;19,"Women's",IF(E901&gt;15,"U19",IF(E901&gt;13,"U15",IF(E901&gt;11,"U13",IF(E901&gt;0,"U11",0)))))</f>
        <v>0</v>
      </c>
      <c r="E901" s="17">
        <f>IFERROR(IF(Table11[[#This Row],[Year]]&gt;0,$E$1-Table11[[#This Row],[Year]],0),"")</f>
        <v>0</v>
      </c>
      <c r="H901" s="17"/>
      <c r="I901" s="279"/>
    </row>
    <row r="902" spans="1:9">
      <c r="A902" s="218">
        <v>7899</v>
      </c>
      <c r="B902" s="278" t="s">
        <v>4880</v>
      </c>
      <c r="C902" s="218" t="s">
        <v>160</v>
      </c>
      <c r="D902" s="17">
        <f>IF(Table11[[#This Row],[Current Age]]&gt;19,"Women's",IF(E902&gt;15,"U19",IF(E902&gt;13,"U15",IF(E902&gt;11,"U13",IF(E902&gt;0,"U11",0)))))</f>
        <v>0</v>
      </c>
      <c r="E902" s="17">
        <f>IFERROR(IF(Table11[[#This Row],[Year]]&gt;0,$E$1-Table11[[#This Row],[Year]],0),"")</f>
        <v>0</v>
      </c>
      <c r="H902" s="17"/>
      <c r="I902" s="279"/>
    </row>
    <row r="903" spans="1:9">
      <c r="A903" s="188">
        <v>7900</v>
      </c>
      <c r="B903" s="280" t="s">
        <v>4881</v>
      </c>
      <c r="C903" s="188" t="s">
        <v>160</v>
      </c>
      <c r="D903" s="17">
        <f>IF(Table11[[#This Row],[Current Age]]&gt;19,"Women's",IF(E903&gt;15,"U19",IF(E903&gt;13,"U15",IF(E903&gt;11,"U13",IF(E903&gt;0,"U11",0)))))</f>
        <v>0</v>
      </c>
      <c r="E903" s="17">
        <f>IFERROR(IF(Table11[[#This Row],[Year]]&gt;0,$E$1-Table11[[#This Row],[Year]],0),"")</f>
        <v>0</v>
      </c>
      <c r="H903" s="17"/>
      <c r="I903" s="279"/>
    </row>
    <row r="904" spans="1:9">
      <c r="A904" s="218">
        <v>7901</v>
      </c>
      <c r="B904" s="278" t="s">
        <v>4882</v>
      </c>
      <c r="C904" s="218" t="s">
        <v>160</v>
      </c>
      <c r="D904" s="17">
        <f>IF(Table11[[#This Row],[Current Age]]&gt;19,"Women's",IF(E904&gt;15,"U19",IF(E904&gt;13,"U15",IF(E904&gt;11,"U13",IF(E904&gt;0,"U11",0)))))</f>
        <v>0</v>
      </c>
      <c r="E904" s="17">
        <f>IFERROR(IF(Table11[[#This Row],[Year]]&gt;0,$E$1-Table11[[#This Row],[Year]],0),"")</f>
        <v>0</v>
      </c>
      <c r="H904" s="17"/>
      <c r="I904" s="279"/>
    </row>
    <row r="905" spans="1:9">
      <c r="A905" s="188">
        <v>7902</v>
      </c>
      <c r="B905" s="280" t="s">
        <v>4883</v>
      </c>
      <c r="C905" s="188" t="s">
        <v>160</v>
      </c>
      <c r="D905" s="17">
        <f>IF(Table11[[#This Row],[Current Age]]&gt;19,"Women's",IF(E905&gt;15,"U19",IF(E905&gt;13,"U15",IF(E905&gt;11,"U13",IF(E905&gt;0,"U11",0)))))</f>
        <v>0</v>
      </c>
      <c r="E905" s="17">
        <f>IFERROR(IF(Table11[[#This Row],[Year]]&gt;0,$E$1-Table11[[#This Row],[Year]],0),"")</f>
        <v>0</v>
      </c>
      <c r="H905" s="17"/>
      <c r="I905" s="279"/>
    </row>
    <row r="906" spans="1:9">
      <c r="A906" s="218">
        <v>7903</v>
      </c>
      <c r="B906" s="278" t="s">
        <v>4884</v>
      </c>
      <c r="C906" s="218" t="s">
        <v>160</v>
      </c>
      <c r="D906" s="17">
        <f>IF(Table11[[#This Row],[Current Age]]&gt;19,"Women's",IF(E906&gt;15,"U19",IF(E906&gt;13,"U15",IF(E906&gt;11,"U13",IF(E906&gt;0,"U11",0)))))</f>
        <v>0</v>
      </c>
      <c r="E906" s="17">
        <f>IFERROR(IF(Table11[[#This Row],[Year]]&gt;0,$E$1-Table11[[#This Row],[Year]],0),"")</f>
        <v>0</v>
      </c>
      <c r="H906" s="17"/>
      <c r="I906" s="279"/>
    </row>
    <row r="907" spans="1:9">
      <c r="A907" s="188">
        <v>7904</v>
      </c>
      <c r="B907" s="280" t="s">
        <v>4885</v>
      </c>
      <c r="C907" s="188" t="s">
        <v>160</v>
      </c>
      <c r="D907" s="17">
        <f>IF(Table11[[#This Row],[Current Age]]&gt;19,"Women's",IF(E907&gt;15,"U19",IF(E907&gt;13,"U15",IF(E907&gt;11,"U13",IF(E907&gt;0,"U11",0)))))</f>
        <v>0</v>
      </c>
      <c r="E907" s="17">
        <f>IFERROR(IF(Table11[[#This Row],[Year]]&gt;0,$E$1-Table11[[#This Row],[Year]],0),"")</f>
        <v>0</v>
      </c>
      <c r="H907" s="17"/>
      <c r="I907" s="279"/>
    </row>
    <row r="908" spans="1:9">
      <c r="A908" s="218">
        <v>7905</v>
      </c>
      <c r="B908" s="278" t="s">
        <v>4886</v>
      </c>
      <c r="C908" s="218" t="s">
        <v>160</v>
      </c>
      <c r="D908" s="17">
        <f>IF(Table11[[#This Row],[Current Age]]&gt;19,"Women's",IF(E908&gt;15,"U19",IF(E908&gt;13,"U15",IF(E908&gt;11,"U13",IF(E908&gt;0,"U11",0)))))</f>
        <v>0</v>
      </c>
      <c r="E908" s="17">
        <f>IFERROR(IF(Table11[[#This Row],[Year]]&gt;0,$E$1-Table11[[#This Row],[Year]],0),"")</f>
        <v>0</v>
      </c>
      <c r="H908" s="17"/>
      <c r="I908" s="279"/>
    </row>
    <row r="909" spans="1:9">
      <c r="A909" s="188">
        <v>7906</v>
      </c>
      <c r="B909" s="280" t="s">
        <v>4887</v>
      </c>
      <c r="C909" s="188" t="s">
        <v>160</v>
      </c>
      <c r="D909" s="17">
        <f>IF(Table11[[#This Row],[Current Age]]&gt;19,"Women's",IF(E909&gt;15,"U19",IF(E909&gt;13,"U15",IF(E909&gt;11,"U13",IF(E909&gt;0,"U11",0)))))</f>
        <v>0</v>
      </c>
      <c r="E909" s="17">
        <f>IFERROR(IF(Table11[[#This Row],[Year]]&gt;0,$E$1-Table11[[#This Row],[Year]],0),"")</f>
        <v>0</v>
      </c>
      <c r="H909" s="17"/>
      <c r="I909" s="279"/>
    </row>
    <row r="910" spans="1:9">
      <c r="A910" s="218">
        <v>7907</v>
      </c>
      <c r="B910" s="278" t="s">
        <v>4888</v>
      </c>
      <c r="C910" s="218" t="s">
        <v>101</v>
      </c>
      <c r="D910" s="17">
        <f>IF(Table11[[#This Row],[Current Age]]&gt;19,"Women's",IF(E910&gt;15,"U19",IF(E910&gt;13,"U15",IF(E910&gt;11,"U13",IF(E910&gt;0,"U11",0)))))</f>
        <v>0</v>
      </c>
      <c r="E910" s="17">
        <f>IFERROR(IF(Table11[[#This Row],[Year]]&gt;0,$E$1-Table11[[#This Row],[Year]],0),"")</f>
        <v>0</v>
      </c>
      <c r="H910" s="17"/>
      <c r="I910" s="279"/>
    </row>
    <row r="911" spans="1:9">
      <c r="A911" s="188">
        <v>7908</v>
      </c>
      <c r="B911" s="280" t="s">
        <v>4889</v>
      </c>
      <c r="C911" s="188" t="s">
        <v>101</v>
      </c>
      <c r="D911" s="17">
        <f>IF(Table11[[#This Row],[Current Age]]&gt;19,"Women's",IF(E911&gt;15,"U19",IF(E911&gt;13,"U15",IF(E911&gt;11,"U13",IF(E911&gt;0,"U11",0)))))</f>
        <v>0</v>
      </c>
      <c r="E911" s="17">
        <f>IFERROR(IF(Table11[[#This Row],[Year]]&gt;0,$E$1-Table11[[#This Row],[Year]],0),"")</f>
        <v>0</v>
      </c>
      <c r="H911" s="17"/>
      <c r="I911" s="279"/>
    </row>
    <row r="912" spans="1:9">
      <c r="A912" s="218">
        <v>7909</v>
      </c>
      <c r="B912" s="278" t="s">
        <v>4890</v>
      </c>
      <c r="C912" s="218" t="s">
        <v>101</v>
      </c>
      <c r="D912" s="17">
        <f>IF(Table11[[#This Row],[Current Age]]&gt;19,"Women's",IF(E912&gt;15,"U19",IF(E912&gt;13,"U15",IF(E912&gt;11,"U13",IF(E912&gt;0,"U11",0)))))</f>
        <v>0</v>
      </c>
      <c r="E912" s="17">
        <f>IFERROR(IF(Table11[[#This Row],[Year]]&gt;0,$E$1-Table11[[#This Row],[Year]],0),"")</f>
        <v>0</v>
      </c>
      <c r="H912" s="17"/>
      <c r="I912" s="279"/>
    </row>
    <row r="913" spans="1:9">
      <c r="A913" s="188">
        <v>7910</v>
      </c>
      <c r="B913" s="280" t="s">
        <v>4891</v>
      </c>
      <c r="C913" s="188" t="s">
        <v>112</v>
      </c>
      <c r="D913" s="17">
        <f>IF(Table11[[#This Row],[Current Age]]&gt;19,"Women's",IF(E913&gt;15,"U19",IF(E913&gt;13,"U15",IF(E913&gt;11,"U13",IF(E913&gt;0,"U11",0)))))</f>
        <v>0</v>
      </c>
      <c r="E913" s="17">
        <f>IFERROR(IF(Table11[[#This Row],[Year]]&gt;0,$E$1-Table11[[#This Row],[Year]],0),"")</f>
        <v>0</v>
      </c>
      <c r="H913" s="17"/>
      <c r="I913" s="279"/>
    </row>
    <row r="914" spans="1:9">
      <c r="A914" s="218">
        <v>7911</v>
      </c>
      <c r="B914" s="278" t="s">
        <v>4892</v>
      </c>
      <c r="C914" s="218" t="s">
        <v>112</v>
      </c>
      <c r="D914" s="17">
        <f>IF(Table11[[#This Row],[Current Age]]&gt;19,"Women's",IF(E914&gt;15,"U19",IF(E914&gt;13,"U15",IF(E914&gt;11,"U13",IF(E914&gt;0,"U11",0)))))</f>
        <v>0</v>
      </c>
      <c r="E914" s="17">
        <f>IFERROR(IF(Table11[[#This Row],[Year]]&gt;0,$E$1-Table11[[#This Row],[Year]],0),"")</f>
        <v>0</v>
      </c>
      <c r="H914" s="17"/>
      <c r="I914" s="279"/>
    </row>
    <row r="915" spans="1:9">
      <c r="A915" s="188">
        <v>7912</v>
      </c>
      <c r="B915" s="280" t="s">
        <v>4893</v>
      </c>
      <c r="C915" s="188" t="s">
        <v>112</v>
      </c>
      <c r="D915" s="17">
        <f>IF(Table11[[#This Row],[Current Age]]&gt;19,"Women's",IF(E915&gt;15,"U19",IF(E915&gt;13,"U15",IF(E915&gt;11,"U13",IF(E915&gt;0,"U11",0)))))</f>
        <v>0</v>
      </c>
      <c r="E915" s="17">
        <f>IFERROR(IF(Table11[[#This Row],[Year]]&gt;0,$E$1-Table11[[#This Row],[Year]],0),"")</f>
        <v>0</v>
      </c>
      <c r="H915" s="17"/>
      <c r="I915" s="279"/>
    </row>
    <row r="916" spans="1:9">
      <c r="A916" s="218">
        <v>7913</v>
      </c>
      <c r="B916" s="278" t="s">
        <v>4894</v>
      </c>
      <c r="C916" s="218" t="s">
        <v>3953</v>
      </c>
      <c r="D916" s="17">
        <f>IF(Table11[[#This Row],[Current Age]]&gt;19,"Women's",IF(E916&gt;15,"U19",IF(E916&gt;13,"U15",IF(E916&gt;11,"U13",IF(E916&gt;0,"U11",0)))))</f>
        <v>0</v>
      </c>
      <c r="E916" s="17">
        <f>IFERROR(IF(Table11[[#This Row],[Year]]&gt;0,$E$1-Table11[[#This Row],[Year]],0),"")</f>
        <v>0</v>
      </c>
      <c r="H916" s="17"/>
      <c r="I916" s="279"/>
    </row>
    <row r="917" spans="1:9">
      <c r="A917" s="188">
        <v>7914</v>
      </c>
      <c r="B917" s="280" t="s">
        <v>4895</v>
      </c>
      <c r="C917" s="188" t="s">
        <v>3953</v>
      </c>
      <c r="D917" s="17">
        <f>IF(Table11[[#This Row],[Current Age]]&gt;19,"Women's",IF(E917&gt;15,"U19",IF(E917&gt;13,"U15",IF(E917&gt;11,"U13",IF(E917&gt;0,"U11",0)))))</f>
        <v>0</v>
      </c>
      <c r="E917" s="17">
        <f>IFERROR(IF(Table11[[#This Row],[Year]]&gt;0,$E$1-Table11[[#This Row],[Year]],0),"")</f>
        <v>0</v>
      </c>
      <c r="H917" s="17"/>
      <c r="I917" s="279"/>
    </row>
    <row r="918" spans="1:9">
      <c r="A918" s="218">
        <v>7915</v>
      </c>
      <c r="B918" s="278" t="s">
        <v>4896</v>
      </c>
      <c r="C918" s="218" t="s">
        <v>3953</v>
      </c>
      <c r="D918" s="17">
        <f>IF(Table11[[#This Row],[Current Age]]&gt;19,"Women's",IF(E918&gt;15,"U19",IF(E918&gt;13,"U15",IF(E918&gt;11,"U13",IF(E918&gt;0,"U11",0)))))</f>
        <v>0</v>
      </c>
      <c r="E918" s="17">
        <f>IFERROR(IF(Table11[[#This Row],[Year]]&gt;0,$E$1-Table11[[#This Row],[Year]],0),"")</f>
        <v>0</v>
      </c>
      <c r="H918" s="17"/>
      <c r="I918" s="279"/>
    </row>
    <row r="919" spans="1:9">
      <c r="A919" s="188">
        <v>7916</v>
      </c>
      <c r="B919" s="280" t="s">
        <v>4897</v>
      </c>
      <c r="C919" s="188" t="s">
        <v>3953</v>
      </c>
      <c r="D919" s="17">
        <f>IF(Table11[[#This Row],[Current Age]]&gt;19,"Women's",IF(E919&gt;15,"U19",IF(E919&gt;13,"U15",IF(E919&gt;11,"U13",IF(E919&gt;0,"U11",0)))))</f>
        <v>0</v>
      </c>
      <c r="E919" s="17">
        <f>IFERROR(IF(Table11[[#This Row],[Year]]&gt;0,$E$1-Table11[[#This Row],[Year]],0),"")</f>
        <v>0</v>
      </c>
      <c r="H919" s="17"/>
      <c r="I919" s="279"/>
    </row>
    <row r="920" spans="1:9">
      <c r="A920" s="218">
        <v>7917</v>
      </c>
      <c r="B920" s="278" t="s">
        <v>4898</v>
      </c>
      <c r="C920" s="218" t="s">
        <v>3953</v>
      </c>
      <c r="D920" s="17">
        <f>IF(Table11[[#This Row],[Current Age]]&gt;19,"Women's",IF(E920&gt;15,"U19",IF(E920&gt;13,"U15",IF(E920&gt;11,"U13",IF(E920&gt;0,"U11",0)))))</f>
        <v>0</v>
      </c>
      <c r="E920" s="17">
        <f>IFERROR(IF(Table11[[#This Row],[Year]]&gt;0,$E$1-Table11[[#This Row],[Year]],0),"")</f>
        <v>0</v>
      </c>
      <c r="H920" s="17"/>
      <c r="I920" s="279"/>
    </row>
    <row r="921" spans="1:9">
      <c r="A921" s="188">
        <v>7918</v>
      </c>
      <c r="B921" s="280" t="s">
        <v>4899</v>
      </c>
      <c r="C921" s="188" t="s">
        <v>3953</v>
      </c>
      <c r="D921" s="17">
        <f>IF(Table11[[#This Row],[Current Age]]&gt;19,"Women's",IF(E921&gt;15,"U19",IF(E921&gt;13,"U15",IF(E921&gt;11,"U13",IF(E921&gt;0,"U11",0)))))</f>
        <v>0</v>
      </c>
      <c r="E921" s="17">
        <f>IFERROR(IF(Table11[[#This Row],[Year]]&gt;0,$E$1-Table11[[#This Row],[Year]],0),"")</f>
        <v>0</v>
      </c>
      <c r="H921" s="17"/>
      <c r="I921" s="279"/>
    </row>
    <row r="922" spans="1:9">
      <c r="A922" s="218">
        <v>7919</v>
      </c>
      <c r="B922" s="278" t="s">
        <v>4900</v>
      </c>
      <c r="C922" s="218" t="s">
        <v>101</v>
      </c>
      <c r="D922" s="17">
        <f>IF(Table11[[#This Row],[Current Age]]&gt;19,"Women's",IF(E922&gt;15,"U19",IF(E922&gt;13,"U15",IF(E922&gt;11,"U13",IF(E922&gt;0,"U11",0)))))</f>
        <v>0</v>
      </c>
      <c r="E922" s="17">
        <f>IFERROR(IF(Table11[[#This Row],[Year]]&gt;0,$E$1-Table11[[#This Row],[Year]],0),"")</f>
        <v>0</v>
      </c>
      <c r="H922" s="17"/>
      <c r="I922" s="279"/>
    </row>
    <row r="923" spans="1:9">
      <c r="A923" s="188">
        <v>7920</v>
      </c>
      <c r="B923" s="280" t="s">
        <v>4901</v>
      </c>
      <c r="C923" s="188" t="s">
        <v>210</v>
      </c>
      <c r="D923" s="17">
        <f>IF(Table11[[#This Row],[Current Age]]&gt;19,"Women's",IF(E923&gt;15,"U19",IF(E923&gt;13,"U15",IF(E923&gt;11,"U13",IF(E923&gt;0,"U11",0)))))</f>
        <v>0</v>
      </c>
      <c r="E923" s="17">
        <f>IFERROR(IF(Table11[[#This Row],[Year]]&gt;0,$E$1-Table11[[#This Row],[Year]],0),"")</f>
        <v>0</v>
      </c>
      <c r="H923" s="17"/>
      <c r="I923" s="279"/>
    </row>
    <row r="924" spans="1:9">
      <c r="A924" s="218">
        <v>7921</v>
      </c>
      <c r="B924" s="278" t="s">
        <v>4902</v>
      </c>
      <c r="C924" s="218" t="s">
        <v>210</v>
      </c>
      <c r="D924" s="17">
        <f>IF(Table11[[#This Row],[Current Age]]&gt;19,"Women's",IF(E924&gt;15,"U19",IF(E924&gt;13,"U15",IF(E924&gt;11,"U13",IF(E924&gt;0,"U11",0)))))</f>
        <v>0</v>
      </c>
      <c r="E924" s="17">
        <f>IFERROR(IF(Table11[[#This Row],[Year]]&gt;0,$E$1-Table11[[#This Row],[Year]],0),"")</f>
        <v>0</v>
      </c>
      <c r="H924" s="17"/>
      <c r="I924" s="279"/>
    </row>
    <row r="925" spans="1:9">
      <c r="A925" s="188">
        <v>7922</v>
      </c>
      <c r="B925" s="280" t="s">
        <v>4903</v>
      </c>
      <c r="C925" s="188" t="s">
        <v>210</v>
      </c>
      <c r="D925" s="17">
        <f>IF(Table11[[#This Row],[Current Age]]&gt;19,"Women's",IF(E925&gt;15,"U19",IF(E925&gt;13,"U15",IF(E925&gt;11,"U13",IF(E925&gt;0,"U11",0)))))</f>
        <v>0</v>
      </c>
      <c r="E925" s="17">
        <f>IFERROR(IF(Table11[[#This Row],[Year]]&gt;0,$E$1-Table11[[#This Row],[Year]],0),"")</f>
        <v>0</v>
      </c>
      <c r="H925" s="17"/>
      <c r="I925" s="279"/>
    </row>
    <row r="926" spans="1:9">
      <c r="A926" s="218">
        <v>7923</v>
      </c>
      <c r="B926" s="278" t="s">
        <v>4904</v>
      </c>
      <c r="C926" s="218" t="s">
        <v>210</v>
      </c>
      <c r="D926" s="17">
        <f>IF(Table11[[#This Row],[Current Age]]&gt;19,"Women's",IF(E926&gt;15,"U19",IF(E926&gt;13,"U15",IF(E926&gt;11,"U13",IF(E926&gt;0,"U11",0)))))</f>
        <v>0</v>
      </c>
      <c r="E926" s="17">
        <f>IFERROR(IF(Table11[[#This Row],[Year]]&gt;0,$E$1-Table11[[#This Row],[Year]],0),"")</f>
        <v>0</v>
      </c>
      <c r="H926" s="17"/>
      <c r="I926" s="279"/>
    </row>
    <row r="927" spans="1:9">
      <c r="A927" s="188">
        <v>7924</v>
      </c>
      <c r="B927" s="280" t="s">
        <v>4905</v>
      </c>
      <c r="C927" s="188" t="s">
        <v>210</v>
      </c>
      <c r="D927" s="17">
        <f>IF(Table11[[#This Row],[Current Age]]&gt;19,"Women's",IF(E927&gt;15,"U19",IF(E927&gt;13,"U15",IF(E927&gt;11,"U13",IF(E927&gt;0,"U11",0)))))</f>
        <v>0</v>
      </c>
      <c r="E927" s="17">
        <f>IFERROR(IF(Table11[[#This Row],[Year]]&gt;0,$E$1-Table11[[#This Row],[Year]],0),"")</f>
        <v>0</v>
      </c>
      <c r="H927" s="17"/>
      <c r="I927" s="279"/>
    </row>
    <row r="928" spans="1:9">
      <c r="A928" s="218">
        <v>7925</v>
      </c>
      <c r="B928" s="278" t="s">
        <v>4906</v>
      </c>
      <c r="C928" s="218" t="s">
        <v>210</v>
      </c>
      <c r="D928" s="17">
        <f>IF(Table11[[#This Row],[Current Age]]&gt;19,"Women's",IF(E928&gt;15,"U19",IF(E928&gt;13,"U15",IF(E928&gt;11,"U13",IF(E928&gt;0,"U11",0)))))</f>
        <v>0</v>
      </c>
      <c r="E928" s="17">
        <f>IFERROR(IF(Table11[[#This Row],[Year]]&gt;0,$E$1-Table11[[#This Row],[Year]],0),"")</f>
        <v>0</v>
      </c>
      <c r="H928" s="17"/>
      <c r="I928" s="279"/>
    </row>
    <row r="929" spans="1:9">
      <c r="A929" s="188">
        <v>7926</v>
      </c>
      <c r="B929" s="280" t="s">
        <v>4907</v>
      </c>
      <c r="C929" s="188" t="s">
        <v>160</v>
      </c>
      <c r="D929" s="17">
        <f>IF(Table11[[#This Row],[Current Age]]&gt;19,"Women's",IF(E929&gt;15,"U19",IF(E929&gt;13,"U15",IF(E929&gt;11,"U13",IF(E929&gt;0,"U11",0)))))</f>
        <v>0</v>
      </c>
      <c r="E929" s="17">
        <f>IFERROR(IF(Table11[[#This Row],[Year]]&gt;0,$E$1-Table11[[#This Row],[Year]],0),"")</f>
        <v>0</v>
      </c>
      <c r="H929" s="17"/>
      <c r="I929" s="279"/>
    </row>
    <row r="930" spans="1:9">
      <c r="A930" s="218">
        <v>7927</v>
      </c>
      <c r="B930" s="278" t="s">
        <v>4908</v>
      </c>
      <c r="C930" s="218" t="s">
        <v>160</v>
      </c>
      <c r="D930" s="17">
        <f>IF(Table11[[#This Row],[Current Age]]&gt;19,"Women's",IF(E930&gt;15,"U19",IF(E930&gt;13,"U15",IF(E930&gt;11,"U13",IF(E930&gt;0,"U11",0)))))</f>
        <v>0</v>
      </c>
      <c r="E930" s="17">
        <f>IFERROR(IF(Table11[[#This Row],[Year]]&gt;0,$E$1-Table11[[#This Row],[Year]],0),"")</f>
        <v>0</v>
      </c>
      <c r="H930" s="17"/>
      <c r="I930" s="279"/>
    </row>
    <row r="931" spans="1:9">
      <c r="A931" s="188">
        <v>7928</v>
      </c>
      <c r="B931" s="280" t="s">
        <v>4909</v>
      </c>
      <c r="C931" s="188" t="s">
        <v>68</v>
      </c>
      <c r="D931" s="17">
        <f>IF(Table11[[#This Row],[Current Age]]&gt;19,"Women's",IF(E931&gt;15,"U19",IF(E931&gt;13,"U15",IF(E931&gt;11,"U13",IF(E931&gt;0,"U11",0)))))</f>
        <v>0</v>
      </c>
      <c r="E931" s="17">
        <f>IFERROR(IF(Table11[[#This Row],[Year]]&gt;0,$E$1-Table11[[#This Row],[Year]],0),"")</f>
        <v>0</v>
      </c>
      <c r="H931" s="17"/>
      <c r="I931" s="279"/>
    </row>
    <row r="932" spans="1:9">
      <c r="A932" s="218">
        <v>7929</v>
      </c>
      <c r="B932" s="278" t="s">
        <v>4910</v>
      </c>
      <c r="C932" s="218" t="s">
        <v>25</v>
      </c>
      <c r="D932" s="17">
        <f>IF(Table11[[#This Row],[Current Age]]&gt;19,"Women's",IF(E932&gt;15,"U19",IF(E932&gt;13,"U15",IF(E932&gt;11,"U13",IF(E932&gt;0,"U11",0)))))</f>
        <v>0</v>
      </c>
      <c r="E932" s="17">
        <f>IFERROR(IF(Table11[[#This Row],[Year]]&gt;0,$E$1-Table11[[#This Row],[Year]],0),"")</f>
        <v>0</v>
      </c>
      <c r="H932" s="17"/>
      <c r="I932" s="279"/>
    </row>
    <row r="933" spans="1:9">
      <c r="A933" s="188">
        <v>7930</v>
      </c>
      <c r="B933" s="280" t="s">
        <v>4911</v>
      </c>
      <c r="C933" s="188" t="s">
        <v>68</v>
      </c>
      <c r="D933" s="17">
        <f>IF(Table11[[#This Row],[Current Age]]&gt;19,"Women's",IF(E933&gt;15,"U19",IF(E933&gt;13,"U15",IF(E933&gt;11,"U13",IF(E933&gt;0,"U11",0)))))</f>
        <v>0</v>
      </c>
      <c r="E933" s="17">
        <f>IFERROR(IF(Table11[[#This Row],[Year]]&gt;0,$E$1-Table11[[#This Row],[Year]],0),"")</f>
        <v>0</v>
      </c>
      <c r="H933" s="17"/>
      <c r="I933" s="279"/>
    </row>
    <row r="934" spans="1:9">
      <c r="A934" s="218">
        <v>7931</v>
      </c>
      <c r="B934" s="278" t="s">
        <v>4912</v>
      </c>
      <c r="C934" s="218" t="s">
        <v>210</v>
      </c>
      <c r="D934" s="17">
        <f>IF(Table11[[#This Row],[Current Age]]&gt;19,"Women's",IF(E934&gt;15,"U19",IF(E934&gt;13,"U15",IF(E934&gt;11,"U13",IF(E934&gt;0,"U11",0)))))</f>
        <v>0</v>
      </c>
      <c r="E934" s="17">
        <f>IFERROR(IF(Table11[[#This Row],[Year]]&gt;0,$E$1-Table11[[#This Row],[Year]],0),"")</f>
        <v>0</v>
      </c>
      <c r="H934" s="17"/>
      <c r="I934" s="279"/>
    </row>
    <row r="935" spans="1:9">
      <c r="A935" s="188">
        <v>7932</v>
      </c>
      <c r="B935" s="280" t="s">
        <v>4913</v>
      </c>
      <c r="C935" s="188" t="s">
        <v>210</v>
      </c>
      <c r="D935" s="17">
        <f>IF(Table11[[#This Row],[Current Age]]&gt;19,"Women's",IF(E935&gt;15,"U19",IF(E935&gt;13,"U15",IF(E935&gt;11,"U13",IF(E935&gt;0,"U11",0)))))</f>
        <v>0</v>
      </c>
      <c r="E935" s="17">
        <f>IFERROR(IF(Table11[[#This Row],[Year]]&gt;0,$E$1-Table11[[#This Row],[Year]],0),"")</f>
        <v>0</v>
      </c>
      <c r="H935" s="17"/>
      <c r="I935" s="279"/>
    </row>
    <row r="936" spans="1:9">
      <c r="A936" s="218">
        <v>7933</v>
      </c>
      <c r="B936" s="278" t="s">
        <v>4914</v>
      </c>
      <c r="C936" s="218" t="s">
        <v>210</v>
      </c>
      <c r="D936" s="17">
        <f>IF(Table11[[#This Row],[Current Age]]&gt;19,"Women's",IF(E936&gt;15,"U19",IF(E936&gt;13,"U15",IF(E936&gt;11,"U13",IF(E936&gt;0,"U11",0)))))</f>
        <v>0</v>
      </c>
      <c r="E936" s="17">
        <f>IFERROR(IF(Table11[[#This Row],[Year]]&gt;0,$E$1-Table11[[#This Row],[Year]],0),"")</f>
        <v>0</v>
      </c>
      <c r="H936" s="17"/>
      <c r="I936" s="279"/>
    </row>
    <row r="937" spans="1:9">
      <c r="A937" s="188">
        <v>7934</v>
      </c>
      <c r="B937" s="280" t="s">
        <v>4915</v>
      </c>
      <c r="C937" s="188" t="s">
        <v>210</v>
      </c>
      <c r="D937" s="17">
        <f>IF(Table11[[#This Row],[Current Age]]&gt;19,"Women's",IF(E937&gt;15,"U19",IF(E937&gt;13,"U15",IF(E937&gt;11,"U13",IF(E937&gt;0,"U11",0)))))</f>
        <v>0</v>
      </c>
      <c r="E937" s="17">
        <f>IFERROR(IF(Table11[[#This Row],[Year]]&gt;0,$E$1-Table11[[#This Row],[Year]],0),"")</f>
        <v>0</v>
      </c>
      <c r="H937" s="17"/>
      <c r="I937" s="279"/>
    </row>
    <row r="938" spans="1:9">
      <c r="A938" s="218">
        <v>7935</v>
      </c>
      <c r="B938" s="278" t="s">
        <v>3175</v>
      </c>
      <c r="C938" s="218" t="s">
        <v>210</v>
      </c>
      <c r="D938" s="17">
        <f>IF(Table11[[#This Row],[Current Age]]&gt;19,"Women's",IF(E938&gt;15,"U19",IF(E938&gt;13,"U15",IF(E938&gt;11,"U13",IF(E938&gt;0,"U11",0)))))</f>
        <v>0</v>
      </c>
      <c r="E938" s="17">
        <f>IFERROR(IF(Table11[[#This Row],[Year]]&gt;0,$E$1-Table11[[#This Row],[Year]],0),"")</f>
        <v>0</v>
      </c>
      <c r="H938" s="17"/>
      <c r="I938" s="279"/>
    </row>
    <row r="939" spans="1:9">
      <c r="A939" s="188">
        <v>7936</v>
      </c>
      <c r="B939" s="280" t="s">
        <v>4916</v>
      </c>
      <c r="C939" s="188" t="s">
        <v>210</v>
      </c>
      <c r="D939" s="17">
        <f>IF(Table11[[#This Row],[Current Age]]&gt;19,"Women's",IF(E939&gt;15,"U19",IF(E939&gt;13,"U15",IF(E939&gt;11,"U13",IF(E939&gt;0,"U11",0)))))</f>
        <v>0</v>
      </c>
      <c r="E939" s="17">
        <f>IFERROR(IF(Table11[[#This Row],[Year]]&gt;0,$E$1-Table11[[#This Row],[Year]],0),"")</f>
        <v>0</v>
      </c>
      <c r="H939" s="17"/>
      <c r="I939" s="279"/>
    </row>
    <row r="940" spans="1:9">
      <c r="A940" s="218">
        <v>7937</v>
      </c>
      <c r="B940" s="278" t="s">
        <v>4917</v>
      </c>
      <c r="C940" s="218" t="s">
        <v>210</v>
      </c>
      <c r="D940" s="17">
        <f>IF(Table11[[#This Row],[Current Age]]&gt;19,"Women's",IF(E940&gt;15,"U19",IF(E940&gt;13,"U15",IF(E940&gt;11,"U13",IF(E940&gt;0,"U11",0)))))</f>
        <v>0</v>
      </c>
      <c r="E940" s="17">
        <f>IFERROR(IF(Table11[[#This Row],[Year]]&gt;0,$E$1-Table11[[#This Row],[Year]],0),"")</f>
        <v>0</v>
      </c>
      <c r="H940" s="17"/>
      <c r="I940" s="279"/>
    </row>
    <row r="941" spans="1:9">
      <c r="A941" s="188">
        <v>7938</v>
      </c>
      <c r="B941" s="280" t="s">
        <v>4918</v>
      </c>
      <c r="C941" s="188" t="s">
        <v>210</v>
      </c>
      <c r="D941" s="17">
        <f>IF(Table11[[#This Row],[Current Age]]&gt;19,"Women's",IF(E941&gt;15,"U19",IF(E941&gt;13,"U15",IF(E941&gt;11,"U13",IF(E941&gt;0,"U11",0)))))</f>
        <v>0</v>
      </c>
      <c r="E941" s="17">
        <f>IFERROR(IF(Table11[[#This Row],[Year]]&gt;0,$E$1-Table11[[#This Row],[Year]],0),"")</f>
        <v>0</v>
      </c>
      <c r="H941" s="17"/>
      <c r="I941" s="279"/>
    </row>
    <row r="942" spans="1:9">
      <c r="A942" s="218">
        <v>7939</v>
      </c>
      <c r="B942" s="278" t="s">
        <v>4919</v>
      </c>
      <c r="C942" s="218" t="s">
        <v>210</v>
      </c>
      <c r="D942" s="17">
        <f>IF(Table11[[#This Row],[Current Age]]&gt;19,"Women's",IF(E942&gt;15,"U19",IF(E942&gt;13,"U15",IF(E942&gt;11,"U13",IF(E942&gt;0,"U11",0)))))</f>
        <v>0</v>
      </c>
      <c r="E942" s="17">
        <f>IFERROR(IF(Table11[[#This Row],[Year]]&gt;0,$E$1-Table11[[#This Row],[Year]],0),"")</f>
        <v>0</v>
      </c>
      <c r="H942" s="17"/>
      <c r="I942" s="279"/>
    </row>
    <row r="943" spans="1:9">
      <c r="A943" s="188">
        <v>7940</v>
      </c>
      <c r="B943" s="280" t="s">
        <v>4920</v>
      </c>
      <c r="C943" s="188" t="s">
        <v>160</v>
      </c>
      <c r="D943" s="17" t="str">
        <f>IF(Table11[[#This Row],[Current Age]]&gt;19,"Women's",IF(E943&gt;15,"U19",IF(E943&gt;13,"U15",IF(E943&gt;11,"U13",IF(E943&gt;0,"U11",0)))))</f>
        <v>Women's</v>
      </c>
      <c r="E943" s="17">
        <f>IFERROR(IF(Table11[[#This Row],[Year]]&gt;0,$E$1-Table11[[#This Row],[Year]],0),"")</f>
        <v>20</v>
      </c>
      <c r="F943" s="17">
        <v>2005</v>
      </c>
      <c r="G943" s="17">
        <v>2</v>
      </c>
      <c r="H943" s="17">
        <v>28</v>
      </c>
      <c r="I943" s="279"/>
    </row>
    <row r="944" spans="1:9">
      <c r="A944" s="218">
        <v>7941</v>
      </c>
      <c r="B944" s="278" t="s">
        <v>4921</v>
      </c>
      <c r="C944" s="218" t="s">
        <v>160</v>
      </c>
      <c r="D944" s="17">
        <f>IF(Table11[[#This Row],[Current Age]]&gt;19,"Women's",IF(E944&gt;15,"U19",IF(E944&gt;13,"U15",IF(E944&gt;11,"U13",IF(E944&gt;0,"U11",0)))))</f>
        <v>0</v>
      </c>
      <c r="E944" s="17">
        <f>IFERROR(IF(Table11[[#This Row],[Year]]&gt;0,$E$1-Table11[[#This Row],[Year]],0),"")</f>
        <v>0</v>
      </c>
      <c r="H944" s="17"/>
      <c r="I944" s="279"/>
    </row>
    <row r="945" spans="1:9">
      <c r="A945" s="188">
        <v>7942</v>
      </c>
      <c r="B945" s="280" t="s">
        <v>4922</v>
      </c>
      <c r="C945" s="188" t="s">
        <v>160</v>
      </c>
      <c r="D945" s="17">
        <f>IF(Table11[[#This Row],[Current Age]]&gt;19,"Women's",IF(E945&gt;15,"U19",IF(E945&gt;13,"U15",IF(E945&gt;11,"U13",IF(E945&gt;0,"U11",0)))))</f>
        <v>0</v>
      </c>
      <c r="E945" s="17">
        <f>IFERROR(IF(Table11[[#This Row],[Year]]&gt;0,$E$1-Table11[[#This Row],[Year]],0),"")</f>
        <v>0</v>
      </c>
      <c r="H945" s="17"/>
      <c r="I945" s="279"/>
    </row>
    <row r="946" spans="1:9">
      <c r="A946" s="218">
        <v>7943</v>
      </c>
      <c r="B946" s="278" t="s">
        <v>4923</v>
      </c>
      <c r="C946" s="218" t="s">
        <v>25</v>
      </c>
      <c r="D946" s="17" t="str">
        <f>IF(Table11[[#This Row],[Current Age]]&gt;19,"Women's",IF(E946&gt;15,"U19",IF(E946&gt;13,"U15",IF(E946&gt;11,"U13",IF(E946&gt;0,"U11",0)))))</f>
        <v>U19</v>
      </c>
      <c r="E946" s="17">
        <f>IFERROR(IF(Table11[[#This Row],[Year]]&gt;0,$E$1-Table11[[#This Row],[Year]],0),"")</f>
        <v>17</v>
      </c>
      <c r="F946" s="17">
        <v>2008</v>
      </c>
      <c r="G946" s="17">
        <v>3</v>
      </c>
      <c r="H946" s="17">
        <v>11</v>
      </c>
      <c r="I946" s="279"/>
    </row>
    <row r="947" spans="1:9">
      <c r="A947" s="188">
        <v>7944</v>
      </c>
      <c r="B947" s="280" t="s">
        <v>4924</v>
      </c>
      <c r="C947" s="188" t="s">
        <v>25</v>
      </c>
      <c r="D947" s="17" t="str">
        <f>IF(Table11[[#This Row],[Current Age]]&gt;19,"Women's",IF(E947&gt;15,"U19",IF(E947&gt;13,"U15",IF(E947&gt;11,"U13",IF(E947&gt;0,"U11",0)))))</f>
        <v>U19</v>
      </c>
      <c r="E947" s="17">
        <f>IFERROR(IF(Table11[[#This Row],[Year]]&gt;0,$E$1-Table11[[#This Row],[Year]],0),"")</f>
        <v>18</v>
      </c>
      <c r="F947" s="17">
        <v>2007</v>
      </c>
      <c r="G947" s="17">
        <v>10</v>
      </c>
      <c r="H947" s="17">
        <v>24</v>
      </c>
      <c r="I947" s="279"/>
    </row>
    <row r="948" spans="1:9">
      <c r="A948" s="218">
        <v>7945</v>
      </c>
      <c r="B948" s="278" t="s">
        <v>4925</v>
      </c>
      <c r="C948" s="218" t="s">
        <v>145</v>
      </c>
      <c r="D948" s="179" t="str">
        <f>IF(Table11[[#This Row],[Current Age]]&gt;19,"Women's",IF(E948&gt;15,"U19",IF(E948&gt;13,"U15",IF(E948&gt;11,"U13",IF(E948&gt;0,"U11",0)))))</f>
        <v>U19</v>
      </c>
      <c r="E948" s="179">
        <f>IFERROR(IF(Table11[[#This Row],[Year]]&gt;0,$E$1-Table11[[#This Row],[Year]],0),"")</f>
        <v>18</v>
      </c>
      <c r="F948" s="17">
        <v>2007</v>
      </c>
      <c r="G948" s="17">
        <v>3</v>
      </c>
      <c r="H948" s="17">
        <v>12</v>
      </c>
      <c r="I948" s="279"/>
    </row>
    <row r="949" spans="1:9">
      <c r="A949" s="188">
        <v>7946</v>
      </c>
      <c r="B949" s="280" t="s">
        <v>4926</v>
      </c>
      <c r="C949" s="188" t="s">
        <v>112</v>
      </c>
      <c r="D949" s="17" t="str">
        <f>IF(Table11[[#This Row],[Current Age]]&gt;19,"Women's",IF(E949&gt;15,"U19",IF(E949&gt;13,"U15",IF(E949&gt;11,"U13",IF(E949&gt;0,"U11",0)))))</f>
        <v>Women's</v>
      </c>
      <c r="E949" s="17">
        <f>IFERROR(IF(Table11[[#This Row],[Year]]&gt;0,$E$1-Table11[[#This Row],[Year]],0),"")</f>
        <v>22</v>
      </c>
      <c r="F949" s="17">
        <v>2003</v>
      </c>
      <c r="G949" s="17">
        <v>3</v>
      </c>
      <c r="H949" s="17">
        <v>7</v>
      </c>
      <c r="I949" s="279"/>
    </row>
    <row r="950" spans="1:9">
      <c r="A950" s="218">
        <v>7947</v>
      </c>
      <c r="B950" s="278" t="s">
        <v>4927</v>
      </c>
      <c r="C950" s="218" t="s">
        <v>112</v>
      </c>
      <c r="D950" s="17" t="str">
        <f>IF(Table11[[#This Row],[Current Age]]&gt;19,"Women's",IF(E950&gt;15,"U19",IF(E950&gt;13,"U15",IF(E950&gt;11,"U13",IF(E950&gt;0,"U11",0)))))</f>
        <v>Women's</v>
      </c>
      <c r="E950" s="17">
        <f>IFERROR(IF(Table11[[#This Row],[Year]]&gt;0,$E$1-Table11[[#This Row],[Year]],0),"")</f>
        <v>23</v>
      </c>
      <c r="F950" s="17">
        <v>2002</v>
      </c>
      <c r="G950" s="17">
        <v>3</v>
      </c>
      <c r="H950" s="17">
        <v>18</v>
      </c>
      <c r="I950" s="279"/>
    </row>
    <row r="951" spans="1:9">
      <c r="A951" s="188">
        <v>7948</v>
      </c>
      <c r="B951" s="280" t="s">
        <v>4928</v>
      </c>
      <c r="C951" s="188" t="s">
        <v>112</v>
      </c>
      <c r="D951" s="17" t="str">
        <f>IF(Table11[[#This Row],[Current Age]]&gt;19,"Women's",IF(E951&gt;15,"U19",IF(E951&gt;13,"U15",IF(E951&gt;11,"U13",IF(E951&gt;0,"U11",0)))))</f>
        <v>Women's</v>
      </c>
      <c r="E951" s="17">
        <f>IFERROR(IF(Table11[[#This Row],[Year]]&gt;0,$E$1-Table11[[#This Row],[Year]],0),"")</f>
        <v>21</v>
      </c>
      <c r="F951" s="17">
        <v>2004</v>
      </c>
      <c r="G951" s="17">
        <v>10</v>
      </c>
      <c r="H951" s="17">
        <v>13</v>
      </c>
      <c r="I951" s="279"/>
    </row>
    <row r="952" spans="1:9">
      <c r="A952" s="218">
        <v>7949</v>
      </c>
      <c r="B952" s="278" t="s">
        <v>4929</v>
      </c>
      <c r="C952" s="218" t="s">
        <v>259</v>
      </c>
      <c r="D952" s="17">
        <f>IF(Table11[[#This Row],[Current Age]]&gt;19,"Women's",IF(E952&gt;15,"U19",IF(E952&gt;13,"U15",IF(E952&gt;11,"U13",IF(E952&gt;0,"U11",0)))))</f>
        <v>0</v>
      </c>
      <c r="E952" s="17">
        <f>IFERROR(IF(Table11[[#This Row],[Year]]&gt;0,$E$1-Table11[[#This Row],[Year]],0),"")</f>
        <v>0</v>
      </c>
      <c r="H952" s="17"/>
      <c r="I952" s="279"/>
    </row>
    <row r="953" spans="1:9">
      <c r="A953" s="188">
        <v>7950</v>
      </c>
      <c r="B953" s="280" t="s">
        <v>4930</v>
      </c>
      <c r="C953" s="188" t="s">
        <v>259</v>
      </c>
      <c r="D953" s="17">
        <f>IF(Table11[[#This Row],[Current Age]]&gt;19,"Women's",IF(E953&gt;15,"U19",IF(E953&gt;13,"U15",IF(E953&gt;11,"U13",IF(E953&gt;0,"U11",0)))))</f>
        <v>0</v>
      </c>
      <c r="E953" s="17">
        <f>IFERROR(IF(Table11[[#This Row],[Year]]&gt;0,$E$1-Table11[[#This Row],[Year]],0),"")</f>
        <v>0</v>
      </c>
      <c r="H953" s="17"/>
      <c r="I953" s="279"/>
    </row>
    <row r="954" spans="1:9">
      <c r="A954" s="218">
        <v>7951</v>
      </c>
      <c r="B954" s="278" t="s">
        <v>4931</v>
      </c>
      <c r="C954" s="218" t="s">
        <v>259</v>
      </c>
      <c r="D954" s="17">
        <f>IF(Table11[[#This Row],[Current Age]]&gt;19,"Women's",IF(E954&gt;15,"U19",IF(E954&gt;13,"U15",IF(E954&gt;11,"U13",IF(E954&gt;0,"U11",0)))))</f>
        <v>0</v>
      </c>
      <c r="E954" s="17">
        <f>IFERROR(IF(Table11[[#This Row],[Year]]&gt;0,$E$1-Table11[[#This Row],[Year]],0),"")</f>
        <v>0</v>
      </c>
      <c r="H954" s="17"/>
      <c r="I954" s="279"/>
    </row>
    <row r="955" spans="1:9">
      <c r="A955" s="188">
        <v>7952</v>
      </c>
      <c r="B955" s="280" t="s">
        <v>4932</v>
      </c>
      <c r="C955" s="188" t="s">
        <v>259</v>
      </c>
      <c r="D955" s="17">
        <f>IF(Table11[[#This Row],[Current Age]]&gt;19,"Women's",IF(E955&gt;15,"U19",IF(E955&gt;13,"U15",IF(E955&gt;11,"U13",IF(E955&gt;0,"U11",0)))))</f>
        <v>0</v>
      </c>
      <c r="E955" s="17">
        <f>IFERROR(IF(Table11[[#This Row],[Year]]&gt;0,$E$1-Table11[[#This Row],[Year]],0),"")</f>
        <v>0</v>
      </c>
      <c r="H955" s="17"/>
      <c r="I955" s="279"/>
    </row>
    <row r="956" spans="1:9">
      <c r="A956" s="218">
        <v>7953</v>
      </c>
      <c r="B956" s="278" t="s">
        <v>4933</v>
      </c>
      <c r="C956" s="218" t="s">
        <v>453</v>
      </c>
      <c r="D956" s="17">
        <f>IF(Table11[[#This Row],[Current Age]]&gt;19,"Women's",IF(E956&gt;15,"U19",IF(E956&gt;13,"U15",IF(E956&gt;11,"U13",IF(E956&gt;0,"U11",0)))))</f>
        <v>0</v>
      </c>
      <c r="E956" s="17">
        <f>IFERROR(IF(Table11[[#This Row],[Year]]&gt;0,$E$1-Table11[[#This Row],[Year]],0),"")</f>
        <v>0</v>
      </c>
      <c r="H956" s="17"/>
      <c r="I956" s="279"/>
    </row>
    <row r="957" spans="1:9">
      <c r="A957" s="188">
        <v>7954</v>
      </c>
      <c r="B957" s="280" t="s">
        <v>4934</v>
      </c>
      <c r="C957" s="188" t="s">
        <v>453</v>
      </c>
      <c r="D957" s="17">
        <f>IF(Table11[[#This Row],[Current Age]]&gt;19,"Women's",IF(E957&gt;15,"U19",IF(E957&gt;13,"U15",IF(E957&gt;11,"U13",IF(E957&gt;0,"U11",0)))))</f>
        <v>0</v>
      </c>
      <c r="E957" s="17">
        <f>IFERROR(IF(Table11[[#This Row],[Year]]&gt;0,$E$1-Table11[[#This Row],[Year]],0),"")</f>
        <v>0</v>
      </c>
      <c r="H957" s="17"/>
      <c r="I957" s="279"/>
    </row>
    <row r="958" spans="1:9">
      <c r="A958" s="218">
        <v>7955</v>
      </c>
      <c r="B958" s="278" t="s">
        <v>4935</v>
      </c>
      <c r="C958" s="218" t="s">
        <v>453</v>
      </c>
      <c r="D958" s="17">
        <f>IF(Table11[[#This Row],[Current Age]]&gt;19,"Women's",IF(E958&gt;15,"U19",IF(E958&gt;13,"U15",IF(E958&gt;11,"U13",IF(E958&gt;0,"U11",0)))))</f>
        <v>0</v>
      </c>
      <c r="E958" s="17">
        <f>IFERROR(IF(Table11[[#This Row],[Year]]&gt;0,$E$1-Table11[[#This Row],[Year]],0),"")</f>
        <v>0</v>
      </c>
      <c r="H958" s="17"/>
      <c r="I958" s="279"/>
    </row>
    <row r="959" spans="1:9">
      <c r="A959" s="188">
        <v>7956</v>
      </c>
      <c r="B959" s="280" t="s">
        <v>4936</v>
      </c>
      <c r="C959" s="188" t="s">
        <v>453</v>
      </c>
      <c r="D959" s="17">
        <f>IF(Table11[[#This Row],[Current Age]]&gt;19,"Women's",IF(E959&gt;15,"U19",IF(E959&gt;13,"U15",IF(E959&gt;11,"U13",IF(E959&gt;0,"U11",0)))))</f>
        <v>0</v>
      </c>
      <c r="E959" s="17">
        <f>IFERROR(IF(Table11[[#This Row],[Year]]&gt;0,$E$1-Table11[[#This Row],[Year]],0),"")</f>
        <v>0</v>
      </c>
      <c r="H959" s="17"/>
      <c r="I959" s="279"/>
    </row>
    <row r="960" spans="1:9">
      <c r="A960" s="218">
        <v>7957</v>
      </c>
      <c r="B960" s="278" t="s">
        <v>4937</v>
      </c>
      <c r="C960" s="218" t="s">
        <v>171</v>
      </c>
      <c r="D960" s="17">
        <f>IF(Table11[[#This Row],[Current Age]]&gt;19,"Women's",IF(E960&gt;15,"U19",IF(E960&gt;13,"U15",IF(E960&gt;11,"U13",IF(E960&gt;0,"U11",0)))))</f>
        <v>0</v>
      </c>
      <c r="E960" s="17">
        <f>IFERROR(IF(Table11[[#This Row],[Year]]&gt;0,$E$1-Table11[[#This Row],[Year]],0),"")</f>
        <v>0</v>
      </c>
      <c r="H960" s="17"/>
      <c r="I960" s="279"/>
    </row>
    <row r="961" spans="1:9">
      <c r="A961" s="188">
        <v>7958</v>
      </c>
      <c r="B961" s="280" t="s">
        <v>4938</v>
      </c>
      <c r="C961" s="188" t="s">
        <v>171</v>
      </c>
      <c r="D961" s="17">
        <f>IF(Table11[[#This Row],[Current Age]]&gt;19,"Women's",IF(E961&gt;15,"U19",IF(E961&gt;13,"U15",IF(E961&gt;11,"U13",IF(E961&gt;0,"U11",0)))))</f>
        <v>0</v>
      </c>
      <c r="E961" s="17">
        <f>IFERROR(IF(Table11[[#This Row],[Year]]&gt;0,$E$1-Table11[[#This Row],[Year]],0),"")</f>
        <v>0</v>
      </c>
      <c r="H961" s="17"/>
      <c r="I961" s="279"/>
    </row>
    <row r="962" spans="1:9">
      <c r="A962" s="218">
        <v>7959</v>
      </c>
      <c r="B962" s="278" t="s">
        <v>4939</v>
      </c>
      <c r="C962" s="218" t="s">
        <v>171</v>
      </c>
      <c r="D962" s="17">
        <f>IF(Table11[[#This Row],[Current Age]]&gt;19,"Women's",IF(E962&gt;15,"U19",IF(E962&gt;13,"U15",IF(E962&gt;11,"U13",IF(E962&gt;0,"U11",0)))))</f>
        <v>0</v>
      </c>
      <c r="E962" s="17">
        <f>IFERROR(IF(Table11[[#This Row],[Year]]&gt;0,$E$1-Table11[[#This Row],[Year]],0),"")</f>
        <v>0</v>
      </c>
      <c r="H962" s="17"/>
      <c r="I962" s="279"/>
    </row>
    <row r="963" spans="1:9">
      <c r="A963" s="188">
        <v>7960</v>
      </c>
      <c r="B963" s="280" t="s">
        <v>4940</v>
      </c>
      <c r="C963" s="188" t="s">
        <v>171</v>
      </c>
      <c r="D963" s="17">
        <f>IF(Table11[[#This Row],[Current Age]]&gt;19,"Women's",IF(E963&gt;15,"U19",IF(E963&gt;13,"U15",IF(E963&gt;11,"U13",IF(E963&gt;0,"U11",0)))))</f>
        <v>0</v>
      </c>
      <c r="E963" s="17">
        <f>IFERROR(IF(Table11[[#This Row],[Year]]&gt;0,$E$1-Table11[[#This Row],[Year]],0),"")</f>
        <v>0</v>
      </c>
      <c r="H963" s="17"/>
      <c r="I963" s="279"/>
    </row>
    <row r="964" spans="1:9">
      <c r="A964" s="218">
        <v>7961</v>
      </c>
      <c r="B964" s="278" t="s">
        <v>4941</v>
      </c>
      <c r="C964" s="218" t="s">
        <v>171</v>
      </c>
      <c r="D964" s="17">
        <f>IF(Table11[[#This Row],[Current Age]]&gt;19,"Women's",IF(E964&gt;15,"U19",IF(E964&gt;13,"U15",IF(E964&gt;11,"U13",IF(E964&gt;0,"U11",0)))))</f>
        <v>0</v>
      </c>
      <c r="E964" s="17">
        <f>IFERROR(IF(Table11[[#This Row],[Year]]&gt;0,$E$1-Table11[[#This Row],[Year]],0),"")</f>
        <v>0</v>
      </c>
      <c r="H964" s="17"/>
      <c r="I964" s="279"/>
    </row>
    <row r="965" spans="1:9">
      <c r="A965" s="188">
        <v>7962</v>
      </c>
      <c r="B965" s="280" t="s">
        <v>4942</v>
      </c>
      <c r="C965" s="188" t="s">
        <v>171</v>
      </c>
      <c r="D965" s="17">
        <f>IF(Table11[[#This Row],[Current Age]]&gt;19,"Women's",IF(E965&gt;15,"U19",IF(E965&gt;13,"U15",IF(E965&gt;11,"U13",IF(E965&gt;0,"U11",0)))))</f>
        <v>0</v>
      </c>
      <c r="E965" s="17">
        <f>IFERROR(IF(Table11[[#This Row],[Year]]&gt;0,$E$1-Table11[[#This Row],[Year]],0),"")</f>
        <v>0</v>
      </c>
      <c r="H965" s="17"/>
      <c r="I965" s="279"/>
    </row>
    <row r="966" spans="1:9">
      <c r="A966" s="218">
        <v>7963</v>
      </c>
      <c r="B966" s="278" t="s">
        <v>4943</v>
      </c>
      <c r="C966" s="218" t="s">
        <v>412</v>
      </c>
      <c r="D966" s="17">
        <f>IF(Table11[[#This Row],[Current Age]]&gt;19,"Women's",IF(E966&gt;15,"U19",IF(E966&gt;13,"U15",IF(E966&gt;11,"U13",IF(E966&gt;0,"U11",0)))))</f>
        <v>0</v>
      </c>
      <c r="E966" s="17">
        <f>IFERROR(IF(Table11[[#This Row],[Year]]&gt;0,$E$1-Table11[[#This Row],[Year]],0),"")</f>
        <v>0</v>
      </c>
      <c r="H966" s="17"/>
      <c r="I966" s="279"/>
    </row>
    <row r="967" spans="1:9">
      <c r="A967" s="188">
        <v>7964</v>
      </c>
      <c r="B967" s="280" t="s">
        <v>4944</v>
      </c>
      <c r="C967" s="188" t="s">
        <v>412</v>
      </c>
      <c r="D967" s="17">
        <f>IF(Table11[[#This Row],[Current Age]]&gt;19,"Women's",IF(E967&gt;15,"U19",IF(E967&gt;13,"U15",IF(E967&gt;11,"U13",IF(E967&gt;0,"U11",0)))))</f>
        <v>0</v>
      </c>
      <c r="E967" s="17">
        <f>IFERROR(IF(Table11[[#This Row],[Year]]&gt;0,$E$1-Table11[[#This Row],[Year]],0),"")</f>
        <v>0</v>
      </c>
      <c r="H967" s="17"/>
      <c r="I967" s="279"/>
    </row>
    <row r="968" spans="1:9">
      <c r="A968" s="218">
        <v>7965</v>
      </c>
      <c r="B968" s="278" t="s">
        <v>4945</v>
      </c>
      <c r="C968" s="218" t="s">
        <v>412</v>
      </c>
      <c r="D968" s="17">
        <f>IF(Table11[[#This Row],[Current Age]]&gt;19,"Women's",IF(E968&gt;15,"U19",IF(E968&gt;13,"U15",IF(E968&gt;11,"U13",IF(E968&gt;0,"U11",0)))))</f>
        <v>0</v>
      </c>
      <c r="E968" s="17">
        <f>IFERROR(IF(Table11[[#This Row],[Year]]&gt;0,$E$1-Table11[[#This Row],[Year]],0),"")</f>
        <v>0</v>
      </c>
      <c r="H968" s="17"/>
      <c r="I968" s="279"/>
    </row>
    <row r="969" spans="1:9">
      <c r="A969" s="188">
        <v>7966</v>
      </c>
      <c r="B969" s="280" t="s">
        <v>4946</v>
      </c>
      <c r="C969" s="188" t="s">
        <v>412</v>
      </c>
      <c r="D969" s="17">
        <f>IF(Table11[[#This Row],[Current Age]]&gt;19,"Women's",IF(E969&gt;15,"U19",IF(E969&gt;13,"U15",IF(E969&gt;11,"U13",IF(E969&gt;0,"U11",0)))))</f>
        <v>0</v>
      </c>
      <c r="E969" s="17">
        <f>IFERROR(IF(Table11[[#This Row],[Year]]&gt;0,$E$1-Table11[[#This Row],[Year]],0),"")</f>
        <v>0</v>
      </c>
      <c r="H969" s="17"/>
      <c r="I969" s="279"/>
    </row>
    <row r="970" spans="1:9">
      <c r="A970" s="218">
        <v>7967</v>
      </c>
      <c r="B970" s="278" t="s">
        <v>4947</v>
      </c>
      <c r="C970" s="218" t="s">
        <v>112</v>
      </c>
      <c r="D970" s="17" t="str">
        <f>IF(Table11[[#This Row],[Current Age]]&gt;19,"Women's",IF(E970&gt;15,"U19",IF(E970&gt;13,"U15",IF(E970&gt;11,"U13",IF(E970&gt;0,"U11",0)))))</f>
        <v>Women's</v>
      </c>
      <c r="E970" s="17">
        <f>IFERROR(IF(Table11[[#This Row],[Year]]&gt;0,$E$1-Table11[[#This Row],[Year]],0),"")</f>
        <v>35</v>
      </c>
      <c r="F970" s="17">
        <v>1990</v>
      </c>
      <c r="G970" s="17">
        <v>12</v>
      </c>
      <c r="H970" s="17">
        <v>19</v>
      </c>
      <c r="I970" s="279"/>
    </row>
    <row r="971" spans="1:9">
      <c r="A971" s="188">
        <v>7968</v>
      </c>
      <c r="B971" s="280" t="s">
        <v>4948</v>
      </c>
      <c r="C971" s="188" t="s">
        <v>412</v>
      </c>
      <c r="D971" s="17">
        <f>IF(Table11[[#This Row],[Current Age]]&gt;19,"Women's",IF(E971&gt;15,"U19",IF(E971&gt;13,"U15",IF(E971&gt;11,"U13",IF(E971&gt;0,"U11",0)))))</f>
        <v>0</v>
      </c>
      <c r="E971" s="17">
        <f>IFERROR(IF(Table11[[#This Row],[Year]]&gt;0,$E$1-Table11[[#This Row],[Year]],0),"")</f>
        <v>0</v>
      </c>
      <c r="H971" s="17"/>
      <c r="I971" s="279"/>
    </row>
    <row r="972" spans="1:9">
      <c r="A972" s="218">
        <v>7969</v>
      </c>
      <c r="B972" s="278" t="s">
        <v>4949</v>
      </c>
      <c r="C972" s="218" t="s">
        <v>412</v>
      </c>
      <c r="D972" s="17">
        <f>IF(Table11[[#This Row],[Current Age]]&gt;19,"Women's",IF(E972&gt;15,"U19",IF(E972&gt;13,"U15",IF(E972&gt;11,"U13",IF(E972&gt;0,"U11",0)))))</f>
        <v>0</v>
      </c>
      <c r="E972" s="17">
        <f>IFERROR(IF(Table11[[#This Row],[Year]]&gt;0,$E$1-Table11[[#This Row],[Year]],0),"")</f>
        <v>0</v>
      </c>
      <c r="H972" s="17"/>
      <c r="I972" s="279"/>
    </row>
    <row r="973" spans="1:9">
      <c r="A973" s="188">
        <v>7970</v>
      </c>
      <c r="B973" s="280" t="s">
        <v>4950</v>
      </c>
      <c r="C973" s="188" t="s">
        <v>412</v>
      </c>
      <c r="D973" s="17">
        <f>IF(Table11[[#This Row],[Current Age]]&gt;19,"Women's",IF(E973&gt;15,"U19",IF(E973&gt;13,"U15",IF(E973&gt;11,"U13",IF(E973&gt;0,"U11",0)))))</f>
        <v>0</v>
      </c>
      <c r="E973" s="17">
        <f>IFERROR(IF(Table11[[#This Row],[Year]]&gt;0,$E$1-Table11[[#This Row],[Year]],0),"")</f>
        <v>0</v>
      </c>
      <c r="H973" s="17"/>
      <c r="I973" s="279"/>
    </row>
    <row r="974" spans="1:9">
      <c r="A974" s="218">
        <v>7971</v>
      </c>
      <c r="B974" s="278" t="s">
        <v>4951</v>
      </c>
      <c r="C974" s="218" t="s">
        <v>412</v>
      </c>
      <c r="D974" s="17">
        <f>IF(Table11[[#This Row],[Current Age]]&gt;19,"Women's",IF(E974&gt;15,"U19",IF(E974&gt;13,"U15",IF(E974&gt;11,"U13",IF(E974&gt;0,"U11",0)))))</f>
        <v>0</v>
      </c>
      <c r="E974" s="17">
        <f>IFERROR(IF(Table11[[#This Row],[Year]]&gt;0,$E$1-Table11[[#This Row],[Year]],0),"")</f>
        <v>0</v>
      </c>
      <c r="H974" s="17"/>
      <c r="I974" s="279"/>
    </row>
    <row r="975" spans="1:9">
      <c r="A975" s="188">
        <v>7972</v>
      </c>
      <c r="B975" s="280" t="s">
        <v>4952</v>
      </c>
      <c r="C975" s="188" t="s">
        <v>154</v>
      </c>
      <c r="D975" s="17">
        <f>IF(Table11[[#This Row],[Current Age]]&gt;19,"Women's",IF(E975&gt;15,"U19",IF(E975&gt;13,"U15",IF(E975&gt;11,"U13",IF(E975&gt;0,"U11",0)))))</f>
        <v>0</v>
      </c>
      <c r="E975" s="17">
        <f>IFERROR(IF(Table11[[#This Row],[Year]]&gt;0,$E$1-Table11[[#This Row],[Year]],0),"")</f>
        <v>0</v>
      </c>
      <c r="H975" s="17"/>
      <c r="I975" s="279"/>
    </row>
    <row r="976" spans="1:9">
      <c r="A976" s="218">
        <v>7973</v>
      </c>
      <c r="B976" s="278" t="s">
        <v>4953</v>
      </c>
      <c r="C976" s="218" t="s">
        <v>154</v>
      </c>
      <c r="D976" s="17">
        <f>IF(Table11[[#This Row],[Current Age]]&gt;19,"Women's",IF(E976&gt;15,"U19",IF(E976&gt;13,"U15",IF(E976&gt;11,"U13",IF(E976&gt;0,"U11",0)))))</f>
        <v>0</v>
      </c>
      <c r="E976" s="17">
        <f>IFERROR(IF(Table11[[#This Row],[Year]]&gt;0,$E$1-Table11[[#This Row],[Year]],0),"")</f>
        <v>0</v>
      </c>
      <c r="H976" s="17"/>
      <c r="I976" s="279"/>
    </row>
    <row r="977" spans="1:9">
      <c r="A977" s="188">
        <v>7974</v>
      </c>
      <c r="B977" s="280" t="s">
        <v>4954</v>
      </c>
      <c r="C977" s="188" t="s">
        <v>154</v>
      </c>
      <c r="D977" s="17" t="str">
        <f>IF(Table11[[#This Row],[Current Age]]&gt;19,"Women's",IF(E977&gt;15,"U19",IF(E977&gt;13,"U15",IF(E977&gt;11,"U13",IF(E977&gt;0,"U11",0)))))</f>
        <v>Women's</v>
      </c>
      <c r="E977" s="17">
        <f>IFERROR(IF(Table11[[#This Row],[Year]]&gt;0,$E$1-Table11[[#This Row],[Year]],0),"")</f>
        <v>21</v>
      </c>
      <c r="F977" s="17">
        <v>2004</v>
      </c>
      <c r="G977" s="17">
        <v>7</v>
      </c>
      <c r="H977" s="17">
        <v>11</v>
      </c>
      <c r="I977" s="279"/>
    </row>
    <row r="978" spans="1:9">
      <c r="A978" s="218">
        <v>7975</v>
      </c>
      <c r="B978" s="278" t="s">
        <v>4955</v>
      </c>
      <c r="C978" s="218" t="s">
        <v>154</v>
      </c>
      <c r="D978" s="17">
        <f>IF(Table11[[#This Row],[Current Age]]&gt;19,"Women's",IF(E978&gt;15,"U19",IF(E978&gt;13,"U15",IF(E978&gt;11,"U13",IF(E978&gt;0,"U11",0)))))</f>
        <v>0</v>
      </c>
      <c r="E978" s="17">
        <f>IFERROR(IF(Table11[[#This Row],[Year]]&gt;0,$E$1-Table11[[#This Row],[Year]],0),"")</f>
        <v>0</v>
      </c>
      <c r="H978" s="17"/>
      <c r="I978" s="279"/>
    </row>
    <row r="979" spans="1:9">
      <c r="A979" s="188">
        <v>7976</v>
      </c>
      <c r="B979" s="280" t="s">
        <v>4956</v>
      </c>
      <c r="C979" s="188" t="s">
        <v>453</v>
      </c>
      <c r="D979" s="17">
        <f>IF(Table11[[#This Row],[Current Age]]&gt;19,"Women's",IF(E979&gt;15,"U19",IF(E979&gt;13,"U15",IF(E979&gt;11,"U13",IF(E979&gt;0,"U11",0)))))</f>
        <v>0</v>
      </c>
      <c r="E979" s="17">
        <f>IFERROR(IF(Table11[[#This Row],[Year]]&gt;0,$E$1-Table11[[#This Row],[Year]],0),"")</f>
        <v>0</v>
      </c>
      <c r="H979" s="17"/>
      <c r="I979" s="279"/>
    </row>
    <row r="980" spans="1:9">
      <c r="A980" s="218">
        <v>7977</v>
      </c>
      <c r="B980" s="278" t="s">
        <v>4957</v>
      </c>
      <c r="C980" s="218" t="s">
        <v>453</v>
      </c>
      <c r="D980" s="17">
        <f>IF(Table11[[#This Row],[Current Age]]&gt;19,"Women's",IF(E980&gt;15,"U19",IF(E980&gt;13,"U15",IF(E980&gt;11,"U13",IF(E980&gt;0,"U11",0)))))</f>
        <v>0</v>
      </c>
      <c r="E980" s="17">
        <f>IFERROR(IF(Table11[[#This Row],[Year]]&gt;0,$E$1-Table11[[#This Row],[Year]],0),"")</f>
        <v>0</v>
      </c>
      <c r="H980" s="17"/>
      <c r="I980" s="279"/>
    </row>
    <row r="981" spans="1:9">
      <c r="A981" s="188">
        <v>7978</v>
      </c>
      <c r="B981" s="280" t="s">
        <v>4958</v>
      </c>
      <c r="C981" s="188" t="s">
        <v>101</v>
      </c>
      <c r="D981" s="17">
        <f>IF(Table11[[#This Row],[Current Age]]&gt;19,"Women's",IF(E981&gt;15,"U19",IF(E981&gt;13,"U15",IF(E981&gt;11,"U13",IF(E981&gt;0,"U11",0)))))</f>
        <v>0</v>
      </c>
      <c r="E981" s="17">
        <f>IFERROR(IF(Table11[[#This Row],[Year]]&gt;0,$E$1-Table11[[#This Row],[Year]],0),"")</f>
        <v>0</v>
      </c>
      <c r="H981" s="17"/>
      <c r="I981" s="279"/>
    </row>
    <row r="982" spans="1:9">
      <c r="A982" s="218">
        <v>7979</v>
      </c>
      <c r="B982" s="278" t="s">
        <v>4959</v>
      </c>
      <c r="C982" s="218" t="s">
        <v>145</v>
      </c>
      <c r="D982" s="17">
        <f>IF(Table11[[#This Row],[Current Age]]&gt;19,"Women's",IF(E982&gt;15,"U19",IF(E982&gt;13,"U15",IF(E982&gt;11,"U13",IF(E982&gt;0,"U11",0)))))</f>
        <v>0</v>
      </c>
      <c r="E982" s="17">
        <f>IFERROR(IF(Table11[[#This Row],[Year]]&gt;0,$E$1-Table11[[#This Row],[Year]],0),"")</f>
        <v>0</v>
      </c>
      <c r="H982" s="17"/>
      <c r="I982" s="279"/>
    </row>
    <row r="983" spans="1:9">
      <c r="A983" s="188">
        <v>7980</v>
      </c>
      <c r="B983" s="280" t="s">
        <v>4960</v>
      </c>
      <c r="C983" s="188" t="s">
        <v>25</v>
      </c>
      <c r="D983" s="17">
        <f>IF(Table11[[#This Row],[Current Age]]&gt;19,"Women's",IF(E983&gt;15,"U19",IF(E983&gt;13,"U15",IF(E983&gt;11,"U13",IF(E983&gt;0,"U11",0)))))</f>
        <v>0</v>
      </c>
      <c r="E983" s="17">
        <f>IFERROR(IF(Table11[[#This Row],[Year]]&gt;0,$E$1-Table11[[#This Row],[Year]],0),"")</f>
        <v>0</v>
      </c>
      <c r="H983" s="17"/>
      <c r="I983" s="279"/>
    </row>
    <row r="984" spans="1:9">
      <c r="A984" s="218">
        <v>7981</v>
      </c>
      <c r="B984" s="278" t="s">
        <v>4961</v>
      </c>
      <c r="C984" s="218" t="s">
        <v>2282</v>
      </c>
      <c r="D984" s="17">
        <f>IF(Table11[[#This Row],[Current Age]]&gt;19,"Women's",IF(E984&gt;15,"U19",IF(E984&gt;13,"U15",IF(E984&gt;11,"U13",IF(E984&gt;0,"U11",0)))))</f>
        <v>0</v>
      </c>
      <c r="E984" s="17">
        <f>IFERROR(IF(Table11[[#This Row],[Year]]&gt;0,$E$1-Table11[[#This Row],[Year]],0),"")</f>
        <v>0</v>
      </c>
      <c r="H984" s="17"/>
      <c r="I984" s="279"/>
    </row>
    <row r="985" spans="1:9">
      <c r="A985" s="188">
        <v>7982</v>
      </c>
      <c r="B985" s="280" t="s">
        <v>4962</v>
      </c>
      <c r="C985" s="188" t="s">
        <v>2282</v>
      </c>
      <c r="D985" s="17">
        <f>IF(Table11[[#This Row],[Current Age]]&gt;19,"Women's",IF(E985&gt;15,"U19",IF(E985&gt;13,"U15",IF(E985&gt;11,"U13",IF(E985&gt;0,"U11",0)))))</f>
        <v>0</v>
      </c>
      <c r="E985" s="17">
        <f>IFERROR(IF(Table11[[#This Row],[Year]]&gt;0,$E$1-Table11[[#This Row],[Year]],0),"")</f>
        <v>0</v>
      </c>
      <c r="H985" s="17"/>
      <c r="I985" s="279"/>
    </row>
    <row r="986" spans="1:9">
      <c r="A986" s="218">
        <v>7983</v>
      </c>
      <c r="B986" s="278" t="s">
        <v>4963</v>
      </c>
      <c r="C986" s="218" t="s">
        <v>2282</v>
      </c>
      <c r="D986" s="17">
        <f>IF(Table11[[#This Row],[Current Age]]&gt;19,"Women's",IF(E986&gt;15,"U19",IF(E986&gt;13,"U15",IF(E986&gt;11,"U13",IF(E986&gt;0,"U11",0)))))</f>
        <v>0</v>
      </c>
      <c r="E986" s="17">
        <f>IFERROR(IF(Table11[[#This Row],[Year]]&gt;0,$E$1-Table11[[#This Row],[Year]],0),"")</f>
        <v>0</v>
      </c>
      <c r="H986" s="17"/>
      <c r="I986" s="279"/>
    </row>
    <row r="987" spans="1:9">
      <c r="A987" s="188">
        <v>7984</v>
      </c>
      <c r="B987" s="280" t="s">
        <v>4964</v>
      </c>
      <c r="C987" s="188" t="s">
        <v>3953</v>
      </c>
      <c r="D987" s="17">
        <f>IF(Table11[[#This Row],[Current Age]]&gt;19,"Women's",IF(E987&gt;15,"U19",IF(E987&gt;13,"U15",IF(E987&gt;11,"U13",IF(E987&gt;0,"U11",0)))))</f>
        <v>0</v>
      </c>
      <c r="E987" s="17">
        <f>IFERROR(IF(Table11[[#This Row],[Year]]&gt;0,$E$1-Table11[[#This Row],[Year]],0),"")</f>
        <v>0</v>
      </c>
      <c r="H987" s="17"/>
      <c r="I987" s="279"/>
    </row>
    <row r="988" spans="1:9">
      <c r="A988" s="218">
        <v>7985</v>
      </c>
      <c r="B988" s="278" t="s">
        <v>4965</v>
      </c>
      <c r="C988" s="218" t="s">
        <v>3953</v>
      </c>
      <c r="D988" s="17">
        <f>IF(Table11[[#This Row],[Current Age]]&gt;19,"Women's",IF(E988&gt;15,"U19",IF(E988&gt;13,"U15",IF(E988&gt;11,"U13",IF(E988&gt;0,"U11",0)))))</f>
        <v>0</v>
      </c>
      <c r="E988" s="17">
        <f>IFERROR(IF(Table11[[#This Row],[Year]]&gt;0,$E$1-Table11[[#This Row],[Year]],0),"")</f>
        <v>0</v>
      </c>
      <c r="H988" s="17"/>
      <c r="I988" s="279"/>
    </row>
    <row r="989" spans="1:9">
      <c r="A989" s="188">
        <v>7986</v>
      </c>
      <c r="B989" s="280" t="s">
        <v>4966</v>
      </c>
      <c r="C989" s="188" t="s">
        <v>2282</v>
      </c>
      <c r="D989" s="17">
        <f>IF(Table11[[#This Row],[Current Age]]&gt;19,"Women's",IF(E989&gt;15,"U19",IF(E989&gt;13,"U15",IF(E989&gt;11,"U13",IF(E989&gt;0,"U11",0)))))</f>
        <v>0</v>
      </c>
      <c r="E989" s="17">
        <f>IFERROR(IF(Table11[[#This Row],[Year]]&gt;0,$E$1-Table11[[#This Row],[Year]],0),"")</f>
        <v>0</v>
      </c>
      <c r="H989" s="17"/>
      <c r="I989" s="279"/>
    </row>
    <row r="990" spans="1:9">
      <c r="A990" s="218">
        <v>7987</v>
      </c>
      <c r="B990" s="278" t="s">
        <v>4967</v>
      </c>
      <c r="C990" s="218" t="s">
        <v>4968</v>
      </c>
      <c r="D990" s="17">
        <f>IF(Table11[[#This Row],[Current Age]]&gt;19,"Women's",IF(E990&gt;15,"U19",IF(E990&gt;13,"U15",IF(E990&gt;11,"U13",IF(E990&gt;0,"U11",0)))))</f>
        <v>0</v>
      </c>
      <c r="E990" s="17">
        <f>IFERROR(IF(Table11[[#This Row],[Year]]&gt;0,$E$1-Table11[[#This Row],[Year]],0),"")</f>
        <v>0</v>
      </c>
      <c r="H990" s="17"/>
      <c r="I990" s="279"/>
    </row>
    <row r="991" spans="1:9">
      <c r="A991" s="188">
        <v>7988</v>
      </c>
      <c r="B991" s="280" t="s">
        <v>4969</v>
      </c>
      <c r="C991" s="188" t="s">
        <v>2282</v>
      </c>
      <c r="D991" s="17">
        <f>IF(Table11[[#This Row],[Current Age]]&gt;19,"Women's",IF(E991&gt;15,"U19",IF(E991&gt;13,"U15",IF(E991&gt;11,"U13",IF(E991&gt;0,"U11",0)))))</f>
        <v>0</v>
      </c>
      <c r="E991" s="17">
        <f>IFERROR(IF(Table11[[#This Row],[Year]]&gt;0,$E$1-Table11[[#This Row],[Year]],0),"")</f>
        <v>0</v>
      </c>
      <c r="H991" s="17"/>
      <c r="I991" s="279"/>
    </row>
    <row r="992" spans="1:9">
      <c r="A992" s="218">
        <v>7989</v>
      </c>
      <c r="B992" s="278" t="s">
        <v>4970</v>
      </c>
      <c r="C992" s="218" t="s">
        <v>4971</v>
      </c>
      <c r="D992" s="17">
        <f>IF(Table11[[#This Row],[Current Age]]&gt;19,"Women's",IF(E992&gt;15,"U19",IF(E992&gt;13,"U15",IF(E992&gt;11,"U13",IF(E992&gt;0,"U11",0)))))</f>
        <v>0</v>
      </c>
      <c r="E992" s="17">
        <f>IFERROR(IF(Table11[[#This Row],[Year]]&gt;0,$E$1-Table11[[#This Row],[Year]],0),"")</f>
        <v>0</v>
      </c>
      <c r="H992" s="17"/>
      <c r="I992" s="279"/>
    </row>
    <row r="993" spans="1:9">
      <c r="A993" s="188">
        <v>7990</v>
      </c>
      <c r="B993" s="280" t="s">
        <v>4972</v>
      </c>
      <c r="C993" s="188" t="s">
        <v>109</v>
      </c>
      <c r="D993" s="17">
        <f>IF(Table11[[#This Row],[Current Age]]&gt;19,"Women's",IF(E993&gt;15,"U19",IF(E993&gt;13,"U15",IF(E993&gt;11,"U13",IF(E993&gt;0,"U11",0)))))</f>
        <v>0</v>
      </c>
      <c r="E993" s="17">
        <f>IFERROR(IF(Table11[[#This Row],[Year]]&gt;0,$E$1-Table11[[#This Row],[Year]],0),"")</f>
        <v>0</v>
      </c>
      <c r="H993" s="17"/>
      <c r="I993" s="279"/>
    </row>
    <row r="994" spans="1:9">
      <c r="A994" s="218">
        <v>7991</v>
      </c>
      <c r="B994" s="278" t="s">
        <v>4973</v>
      </c>
      <c r="C994" s="218" t="s">
        <v>109</v>
      </c>
      <c r="D994" s="17">
        <f>IF(Table11[[#This Row],[Current Age]]&gt;19,"Women's",IF(E994&gt;15,"U19",IF(E994&gt;13,"U15",IF(E994&gt;11,"U13",IF(E994&gt;0,"U11",0)))))</f>
        <v>0</v>
      </c>
      <c r="E994" s="17">
        <f>IFERROR(IF(Table11[[#This Row],[Year]]&gt;0,$E$1-Table11[[#This Row],[Year]],0),"")</f>
        <v>0</v>
      </c>
      <c r="H994" s="17"/>
      <c r="I994" s="279"/>
    </row>
    <row r="995" spans="1:9">
      <c r="A995" s="188">
        <v>7992</v>
      </c>
      <c r="B995" s="280" t="s">
        <v>4974</v>
      </c>
      <c r="C995" s="188" t="s">
        <v>298</v>
      </c>
      <c r="D995" s="17">
        <f>IF(Table11[[#This Row],[Current Age]]&gt;19,"Women's",IF(E995&gt;15,"U19",IF(E995&gt;13,"U15",IF(E995&gt;11,"U13",IF(E995&gt;0,"U11",0)))))</f>
        <v>0</v>
      </c>
      <c r="E995" s="17">
        <f>IFERROR(IF(Table11[[#This Row],[Year]]&gt;0,$E$1-Table11[[#This Row],[Year]],0),"")</f>
        <v>0</v>
      </c>
      <c r="H995" s="17"/>
      <c r="I995" s="279"/>
    </row>
    <row r="996" spans="1:9">
      <c r="A996" s="218">
        <v>7993</v>
      </c>
      <c r="B996" s="278" t="s">
        <v>4975</v>
      </c>
      <c r="C996" s="218" t="s">
        <v>298</v>
      </c>
      <c r="D996" s="17">
        <f>IF(Table11[[#This Row],[Current Age]]&gt;19,"Women's",IF(E996&gt;15,"U19",IF(E996&gt;13,"U15",IF(E996&gt;11,"U13",IF(E996&gt;0,"U11",0)))))</f>
        <v>0</v>
      </c>
      <c r="E996" s="17">
        <f>IFERROR(IF(Table11[[#This Row],[Year]]&gt;0,$E$1-Table11[[#This Row],[Year]],0),"")</f>
        <v>0</v>
      </c>
      <c r="H996" s="17"/>
      <c r="I996" s="279"/>
    </row>
    <row r="997" spans="1:9">
      <c r="A997" s="188">
        <v>7994</v>
      </c>
      <c r="B997" s="280" t="s">
        <v>4976</v>
      </c>
      <c r="C997" s="188" t="s">
        <v>298</v>
      </c>
      <c r="D997" s="17">
        <f>IF(Table11[[#This Row],[Current Age]]&gt;19,"Women's",IF(E997&gt;15,"U19",IF(E997&gt;13,"U15",IF(E997&gt;11,"U13",IF(E997&gt;0,"U11",0)))))</f>
        <v>0</v>
      </c>
      <c r="E997" s="17">
        <f>IFERROR(IF(Table11[[#This Row],[Year]]&gt;0,$E$1-Table11[[#This Row],[Year]],0),"")</f>
        <v>0</v>
      </c>
      <c r="H997" s="17"/>
      <c r="I997" s="279"/>
    </row>
    <row r="998" spans="1:9">
      <c r="A998" s="218">
        <v>7995</v>
      </c>
      <c r="B998" s="278" t="s">
        <v>4977</v>
      </c>
      <c r="C998" s="218" t="s">
        <v>298</v>
      </c>
      <c r="D998" s="17">
        <f>IF(Table11[[#This Row],[Current Age]]&gt;19,"Women's",IF(E998&gt;15,"U19",IF(E998&gt;13,"U15",IF(E998&gt;11,"U13",IF(E998&gt;0,"U11",0)))))</f>
        <v>0</v>
      </c>
      <c r="E998" s="17">
        <f>IFERROR(IF(Table11[[#This Row],[Year]]&gt;0,$E$1-Table11[[#This Row],[Year]],0),"")</f>
        <v>0</v>
      </c>
      <c r="H998" s="17"/>
      <c r="I998" s="279"/>
    </row>
    <row r="999" spans="1:9">
      <c r="A999" s="188">
        <v>7996</v>
      </c>
      <c r="B999" s="280" t="s">
        <v>4978</v>
      </c>
      <c r="C999" s="188" t="s">
        <v>109</v>
      </c>
      <c r="D999" s="17">
        <f>IF(Table11[[#This Row],[Current Age]]&gt;19,"Women's",IF(E999&gt;15,"U19",IF(E999&gt;13,"U15",IF(E999&gt;11,"U13",IF(E999&gt;0,"U11",0)))))</f>
        <v>0</v>
      </c>
      <c r="E999" s="17">
        <f>IFERROR(IF(Table11[[#This Row],[Year]]&gt;0,$E$1-Table11[[#This Row],[Year]],0),"")</f>
        <v>0</v>
      </c>
      <c r="H999" s="17"/>
      <c r="I999" s="279"/>
    </row>
    <row r="1000" spans="1:9">
      <c r="A1000" s="218">
        <v>7997</v>
      </c>
      <c r="B1000" s="278" t="s">
        <v>4979</v>
      </c>
      <c r="C1000" s="218" t="s">
        <v>109</v>
      </c>
      <c r="D1000" s="17">
        <f>IF(Table11[[#This Row],[Current Age]]&gt;19,"Women's",IF(E1000&gt;15,"U19",IF(E1000&gt;13,"U15",IF(E1000&gt;11,"U13",IF(E1000&gt;0,"U11",0)))))</f>
        <v>0</v>
      </c>
      <c r="E1000" s="17">
        <f>IFERROR(IF(Table11[[#This Row],[Year]]&gt;0,$E$1-Table11[[#This Row],[Year]],0),"")</f>
        <v>0</v>
      </c>
      <c r="H1000" s="17"/>
      <c r="I1000" s="279"/>
    </row>
    <row r="1001" spans="1:9">
      <c r="A1001" s="188">
        <v>7998</v>
      </c>
      <c r="B1001" s="280" t="s">
        <v>4980</v>
      </c>
      <c r="C1001" s="188" t="s">
        <v>109</v>
      </c>
      <c r="D1001" s="17">
        <f>IF(Table11[[#This Row],[Current Age]]&gt;19,"Women's",IF(E1001&gt;15,"U19",IF(E1001&gt;13,"U15",IF(E1001&gt;11,"U13",IF(E1001&gt;0,"U11",0)))))</f>
        <v>0</v>
      </c>
      <c r="E1001" s="17">
        <f>IFERROR(IF(Table11[[#This Row],[Year]]&gt;0,$E$1-Table11[[#This Row],[Year]],0),"")</f>
        <v>0</v>
      </c>
      <c r="H1001" s="17"/>
      <c r="I1001" s="279"/>
    </row>
    <row r="1002" spans="1:9">
      <c r="A1002" s="218">
        <v>7999</v>
      </c>
      <c r="B1002" s="278" t="s">
        <v>4981</v>
      </c>
      <c r="C1002" s="218" t="s">
        <v>109</v>
      </c>
      <c r="D1002" s="17">
        <f>IF(Table11[[#This Row],[Current Age]]&gt;19,"Women's",IF(E1002&gt;15,"U19",IF(E1002&gt;13,"U15",IF(E1002&gt;11,"U13",IF(E1002&gt;0,"U11",0)))))</f>
        <v>0</v>
      </c>
      <c r="E1002" s="17">
        <f>IFERROR(IF(Table11[[#This Row],[Year]]&gt;0,$E$1-Table11[[#This Row],[Year]],0),"")</f>
        <v>0</v>
      </c>
      <c r="H1002" s="17"/>
      <c r="I1002" s="279"/>
    </row>
    <row r="1003" spans="1:9">
      <c r="A1003" s="188">
        <v>8000</v>
      </c>
      <c r="B1003" s="280" t="s">
        <v>4982</v>
      </c>
      <c r="C1003" s="188" t="s">
        <v>109</v>
      </c>
      <c r="D1003" s="17">
        <f>IF(Table11[[#This Row],[Current Age]]&gt;19,"Women's",IF(E1003&gt;15,"U19",IF(E1003&gt;13,"U15",IF(E1003&gt;11,"U13",IF(E1003&gt;0,"U11",0)))))</f>
        <v>0</v>
      </c>
      <c r="E1003" s="17">
        <f>IFERROR(IF(Table11[[#This Row],[Year]]&gt;0,$E$1-Table11[[#This Row],[Year]],0),"")</f>
        <v>0</v>
      </c>
      <c r="H1003" s="17"/>
      <c r="I1003" s="279"/>
    </row>
    <row r="1004" spans="1:9">
      <c r="A1004" s="218">
        <v>8001</v>
      </c>
      <c r="B1004" s="278" t="s">
        <v>4983</v>
      </c>
      <c r="C1004" s="218" t="s">
        <v>112</v>
      </c>
      <c r="D1004" s="17">
        <f>IF(Table11[[#This Row],[Current Age]]&gt;19,"Women's",IF(E1004&gt;15,"U19",IF(E1004&gt;13,"U15",IF(E1004&gt;11,"U13",IF(E1004&gt;0,"U11",0)))))</f>
        <v>0</v>
      </c>
      <c r="E1004" s="17">
        <f>IFERROR(IF(Table11[[#This Row],[Year]]&gt;0,$E$1-Table11[[#This Row],[Year]],0),"")</f>
        <v>0</v>
      </c>
      <c r="H1004" s="17"/>
      <c r="I1004" s="279"/>
    </row>
    <row r="1005" spans="1:9">
      <c r="A1005" s="188">
        <v>8002</v>
      </c>
      <c r="B1005" s="280" t="s">
        <v>4984</v>
      </c>
      <c r="C1005" s="188" t="s">
        <v>112</v>
      </c>
      <c r="D1005" s="17">
        <f>IF(Table11[[#This Row],[Current Age]]&gt;19,"Women's",IF(E1005&gt;15,"U19",IF(E1005&gt;13,"U15",IF(E1005&gt;11,"U13",IF(E1005&gt;0,"U11",0)))))</f>
        <v>0</v>
      </c>
      <c r="E1005" s="17">
        <f>IFERROR(IF(Table11[[#This Row],[Year]]&gt;0,$E$1-Table11[[#This Row],[Year]],0),"")</f>
        <v>0</v>
      </c>
      <c r="H1005" s="17"/>
      <c r="I1005" s="279"/>
    </row>
    <row r="1006" spans="1:9">
      <c r="A1006" s="218">
        <v>8003</v>
      </c>
      <c r="B1006" s="278" t="s">
        <v>4985</v>
      </c>
      <c r="C1006" s="218" t="s">
        <v>112</v>
      </c>
      <c r="D1006" s="17">
        <f>IF(Table11[[#This Row],[Current Age]]&gt;19,"Women's",IF(E1006&gt;15,"U19",IF(E1006&gt;13,"U15",IF(E1006&gt;11,"U13",IF(E1006&gt;0,"U11",0)))))</f>
        <v>0</v>
      </c>
      <c r="E1006" s="17">
        <f>IFERROR(IF(Table11[[#This Row],[Year]]&gt;0,$E$1-Table11[[#This Row],[Year]],0),"")</f>
        <v>0</v>
      </c>
      <c r="H1006" s="17"/>
      <c r="I1006" s="279"/>
    </row>
    <row r="1007" spans="1:9">
      <c r="A1007" s="188">
        <v>8004</v>
      </c>
      <c r="B1007" s="280" t="s">
        <v>4986</v>
      </c>
      <c r="C1007" s="188" t="s">
        <v>112</v>
      </c>
      <c r="D1007" s="17">
        <f>IF(Table11[[#This Row],[Current Age]]&gt;19,"Women's",IF(E1007&gt;15,"U19",IF(E1007&gt;13,"U15",IF(E1007&gt;11,"U13",IF(E1007&gt;0,"U11",0)))))</f>
        <v>0</v>
      </c>
      <c r="E1007" s="17">
        <f>IFERROR(IF(Table11[[#This Row],[Year]]&gt;0,$E$1-Table11[[#This Row],[Year]],0),"")</f>
        <v>0</v>
      </c>
      <c r="H1007" s="17"/>
      <c r="I1007" s="279"/>
    </row>
    <row r="1008" spans="1:9">
      <c r="A1008" s="218">
        <v>8005</v>
      </c>
      <c r="B1008" s="278" t="s">
        <v>4987</v>
      </c>
      <c r="C1008" s="218" t="s">
        <v>112</v>
      </c>
      <c r="D1008" s="17">
        <f>IF(Table11[[#This Row],[Current Age]]&gt;19,"Women's",IF(E1008&gt;15,"U19",IF(E1008&gt;13,"U15",IF(E1008&gt;11,"U13",IF(E1008&gt;0,"U11",0)))))</f>
        <v>0</v>
      </c>
      <c r="E1008" s="17">
        <f>IFERROR(IF(Table11[[#This Row],[Year]]&gt;0,$E$1-Table11[[#This Row],[Year]],0),"")</f>
        <v>0</v>
      </c>
      <c r="H1008" s="17"/>
      <c r="I1008" s="279"/>
    </row>
    <row r="1009" spans="1:9">
      <c r="A1009" s="188">
        <v>8006</v>
      </c>
      <c r="B1009" s="280" t="s">
        <v>4988</v>
      </c>
      <c r="C1009" s="188" t="s">
        <v>112</v>
      </c>
      <c r="D1009" s="17">
        <f>IF(Table11[[#This Row],[Current Age]]&gt;19,"Women's",IF(E1009&gt;15,"U19",IF(E1009&gt;13,"U15",IF(E1009&gt;11,"U13",IF(E1009&gt;0,"U11",0)))))</f>
        <v>0</v>
      </c>
      <c r="E1009" s="17">
        <f>IFERROR(IF(Table11[[#This Row],[Year]]&gt;0,$E$1-Table11[[#This Row],[Year]],0),"")</f>
        <v>0</v>
      </c>
      <c r="H1009" s="17"/>
      <c r="I1009" s="279"/>
    </row>
    <row r="1010" spans="1:9">
      <c r="A1010" s="218">
        <v>8007</v>
      </c>
      <c r="B1010" s="278" t="s">
        <v>4989</v>
      </c>
      <c r="C1010" s="218" t="s">
        <v>112</v>
      </c>
      <c r="D1010" s="17">
        <f>IF(Table11[[#This Row],[Current Age]]&gt;19,"Women's",IF(E1010&gt;15,"U19",IF(E1010&gt;13,"U15",IF(E1010&gt;11,"U13",IF(E1010&gt;0,"U11",0)))))</f>
        <v>0</v>
      </c>
      <c r="E1010" s="17">
        <f>IFERROR(IF(Table11[[#This Row],[Year]]&gt;0,$E$1-Table11[[#This Row],[Year]],0),"")</f>
        <v>0</v>
      </c>
      <c r="H1010" s="17"/>
      <c r="I1010" s="279"/>
    </row>
    <row r="1011" spans="1:9">
      <c r="A1011" s="188">
        <v>8008</v>
      </c>
      <c r="B1011" s="280" t="s">
        <v>4990</v>
      </c>
      <c r="C1011" s="188" t="s">
        <v>68</v>
      </c>
      <c r="D1011" s="17">
        <f>IF(Table11[[#This Row],[Current Age]]&gt;19,"Women's",IF(E1011&gt;15,"U19",IF(E1011&gt;13,"U15",IF(E1011&gt;11,"U13",IF(E1011&gt;0,"U11",0)))))</f>
        <v>0</v>
      </c>
      <c r="E1011" s="17">
        <f>IFERROR(IF(Table11[[#This Row],[Year]]&gt;0,$E$1-Table11[[#This Row],[Year]],0),"")</f>
        <v>0</v>
      </c>
      <c r="H1011" s="17"/>
      <c r="I1011" s="279"/>
    </row>
    <row r="1012" spans="1:9">
      <c r="A1012" s="218">
        <v>8009</v>
      </c>
      <c r="B1012" s="278" t="s">
        <v>4991</v>
      </c>
      <c r="C1012" s="218" t="s">
        <v>68</v>
      </c>
      <c r="D1012" s="17">
        <f>IF(Table11[[#This Row],[Current Age]]&gt;19,"Women's",IF(E1012&gt;15,"U19",IF(E1012&gt;13,"U15",IF(E1012&gt;11,"U13",IF(E1012&gt;0,"U11",0)))))</f>
        <v>0</v>
      </c>
      <c r="E1012" s="17">
        <f>IFERROR(IF(Table11[[#This Row],[Year]]&gt;0,$E$1-Table11[[#This Row],[Year]],0),"")</f>
        <v>0</v>
      </c>
      <c r="H1012" s="17"/>
      <c r="I1012" s="279"/>
    </row>
    <row r="1013" spans="1:9">
      <c r="A1013" s="188">
        <v>8010</v>
      </c>
      <c r="B1013" s="280" t="s">
        <v>4992</v>
      </c>
      <c r="C1013" s="188" t="s">
        <v>3953</v>
      </c>
      <c r="D1013" s="17">
        <f>IF(Table11[[#This Row],[Current Age]]&gt;19,"Women's",IF(E1013&gt;15,"U19",IF(E1013&gt;13,"U15",IF(E1013&gt;11,"U13",IF(E1013&gt;0,"U11",0)))))</f>
        <v>0</v>
      </c>
      <c r="E1013" s="17">
        <f>IFERROR(IF(Table11[[#This Row],[Year]]&gt;0,$E$1-Table11[[#This Row],[Year]],0),"")</f>
        <v>0</v>
      </c>
      <c r="H1013" s="17"/>
      <c r="I1013" s="279"/>
    </row>
    <row r="1014" spans="1:9">
      <c r="A1014" s="218">
        <v>8011</v>
      </c>
      <c r="B1014" s="278" t="s">
        <v>4993</v>
      </c>
      <c r="C1014" s="218" t="s">
        <v>1748</v>
      </c>
      <c r="D1014" s="17">
        <f>IF(Table11[[#This Row],[Current Age]]&gt;19,"Women's",IF(E1014&gt;15,"U19",IF(E1014&gt;13,"U15",IF(E1014&gt;11,"U13",IF(E1014&gt;0,"U11",0)))))</f>
        <v>0</v>
      </c>
      <c r="E1014" s="17">
        <f>IFERROR(IF(Table11[[#This Row],[Year]]&gt;0,$E$1-Table11[[#This Row],[Year]],0),"")</f>
        <v>0</v>
      </c>
      <c r="H1014" s="17"/>
      <c r="I1014" s="279"/>
    </row>
    <row r="1015" spans="1:9">
      <c r="A1015" s="188">
        <v>8012</v>
      </c>
      <c r="B1015" s="280" t="s">
        <v>4994</v>
      </c>
      <c r="C1015" s="188" t="s">
        <v>1748</v>
      </c>
      <c r="D1015" s="17">
        <f>IF(Table11[[#This Row],[Current Age]]&gt;19,"Women's",IF(E1015&gt;15,"U19",IF(E1015&gt;13,"U15",IF(E1015&gt;11,"U13",IF(E1015&gt;0,"U11",0)))))</f>
        <v>0</v>
      </c>
      <c r="E1015" s="17">
        <f>IFERROR(IF(Table11[[#This Row],[Year]]&gt;0,$E$1-Table11[[#This Row],[Year]],0),"")</f>
        <v>0</v>
      </c>
      <c r="H1015" s="17"/>
      <c r="I1015" s="279"/>
    </row>
    <row r="1016" spans="1:9">
      <c r="A1016" s="218">
        <v>8013</v>
      </c>
      <c r="B1016" s="278" t="s">
        <v>4995</v>
      </c>
      <c r="C1016" s="218" t="s">
        <v>3953</v>
      </c>
      <c r="D1016" s="17">
        <f>IF(Table11[[#This Row],[Current Age]]&gt;19,"Women's",IF(E1016&gt;15,"U19",IF(E1016&gt;13,"U15",IF(E1016&gt;11,"U13",IF(E1016&gt;0,"U11",0)))))</f>
        <v>0</v>
      </c>
      <c r="E1016" s="17">
        <f>IFERROR(IF(Table11[[#This Row],[Year]]&gt;0,$E$1-Table11[[#This Row],[Year]],0),"")</f>
        <v>0</v>
      </c>
      <c r="H1016" s="17"/>
      <c r="I1016" s="279"/>
    </row>
    <row r="1017" spans="1:9">
      <c r="A1017" s="188">
        <v>8014</v>
      </c>
      <c r="B1017" s="280" t="s">
        <v>4996</v>
      </c>
      <c r="C1017" s="188" t="s">
        <v>3953</v>
      </c>
      <c r="D1017" s="17">
        <f>IF(Table11[[#This Row],[Current Age]]&gt;19,"Women's",IF(E1017&gt;15,"U19",IF(E1017&gt;13,"U15",IF(E1017&gt;11,"U13",IF(E1017&gt;0,"U11",0)))))</f>
        <v>0</v>
      </c>
      <c r="E1017" s="17">
        <f>IFERROR(IF(Table11[[#This Row],[Year]]&gt;0,$E$1-Table11[[#This Row],[Year]],0),"")</f>
        <v>0</v>
      </c>
      <c r="H1017" s="17"/>
      <c r="I1017" s="279"/>
    </row>
    <row r="1018" spans="1:9">
      <c r="A1018" s="218">
        <v>8015</v>
      </c>
      <c r="B1018" s="278" t="s">
        <v>4997</v>
      </c>
      <c r="C1018" s="218" t="s">
        <v>68</v>
      </c>
      <c r="D1018" s="17">
        <f>IF(Table11[[#This Row],[Current Age]]&gt;19,"Women's",IF(E1018&gt;15,"U19",IF(E1018&gt;13,"U15",IF(E1018&gt;11,"U13",IF(E1018&gt;0,"U11",0)))))</f>
        <v>0</v>
      </c>
      <c r="E1018" s="17">
        <f>IFERROR(IF(Table11[[#This Row],[Year]]&gt;0,$E$1-Table11[[#This Row],[Year]],0),"")</f>
        <v>0</v>
      </c>
      <c r="H1018" s="17"/>
      <c r="I1018" s="279"/>
    </row>
    <row r="1019" spans="1:9">
      <c r="A1019" s="188">
        <v>8016</v>
      </c>
      <c r="B1019" s="280" t="s">
        <v>4998</v>
      </c>
      <c r="C1019" s="188" t="s">
        <v>259</v>
      </c>
      <c r="D1019" s="17">
        <f>IF(Table11[[#This Row],[Current Age]]&gt;19,"Women's",IF(E1019&gt;15,"U19",IF(E1019&gt;13,"U15",IF(E1019&gt;11,"U13",IF(E1019&gt;0,"U11",0)))))</f>
        <v>0</v>
      </c>
      <c r="E1019" s="17">
        <f>IFERROR(IF(Table11[[#This Row],[Year]]&gt;0,$E$1-Table11[[#This Row],[Year]],0),"")</f>
        <v>0</v>
      </c>
      <c r="H1019" s="17"/>
      <c r="I1019" s="279"/>
    </row>
    <row r="1020" spans="1:9">
      <c r="A1020" s="218">
        <v>8017</v>
      </c>
      <c r="B1020" s="278" t="s">
        <v>4999</v>
      </c>
      <c r="C1020" s="218" t="s">
        <v>234</v>
      </c>
      <c r="D1020" s="17">
        <f>IF(Table11[[#This Row],[Current Age]]&gt;19,"Women's",IF(E1020&gt;15,"U19",IF(E1020&gt;13,"U15",IF(E1020&gt;11,"U13",IF(E1020&gt;0,"U11",0)))))</f>
        <v>0</v>
      </c>
      <c r="E1020" s="17">
        <f>IFERROR(IF(Table11[[#This Row],[Year]]&gt;0,$E$1-Table11[[#This Row],[Year]],0),"")</f>
        <v>0</v>
      </c>
      <c r="H1020" s="17"/>
      <c r="I1020" s="279"/>
    </row>
    <row r="1021" spans="1:9">
      <c r="A1021" s="188">
        <v>8018</v>
      </c>
      <c r="B1021" s="280" t="s">
        <v>5000</v>
      </c>
      <c r="C1021" s="188" t="s">
        <v>210</v>
      </c>
      <c r="D1021" s="17">
        <f>IF(Table11[[#This Row],[Current Age]]&gt;19,"Women's",IF(E1021&gt;15,"U19",IF(E1021&gt;13,"U15",IF(E1021&gt;11,"U13",IF(E1021&gt;0,"U11",0)))))</f>
        <v>0</v>
      </c>
      <c r="E1021" s="17">
        <f>IFERROR(IF(Table11[[#This Row],[Year]]&gt;0,$E$1-Table11[[#This Row],[Year]],0),"")</f>
        <v>0</v>
      </c>
      <c r="H1021" s="17"/>
      <c r="I1021" s="279"/>
    </row>
    <row r="1022" spans="1:9">
      <c r="A1022" s="218">
        <v>8019</v>
      </c>
      <c r="B1022" s="278" t="s">
        <v>5001</v>
      </c>
      <c r="C1022" s="218" t="s">
        <v>298</v>
      </c>
      <c r="D1022" s="17">
        <f>IF(Table11[[#This Row],[Current Age]]&gt;19,"Women's",IF(E1022&gt;15,"U19",IF(E1022&gt;13,"U15",IF(E1022&gt;11,"U13",IF(E1022&gt;0,"U11",0)))))</f>
        <v>0</v>
      </c>
      <c r="E1022" s="17">
        <f>IFERROR(IF(Table11[[#This Row],[Year]]&gt;0,$E$1-Table11[[#This Row],[Year]],0),"")</f>
        <v>0</v>
      </c>
      <c r="H1022" s="17"/>
      <c r="I1022" s="279"/>
    </row>
    <row r="1023" spans="1:9">
      <c r="A1023" s="188">
        <v>8020</v>
      </c>
      <c r="B1023" s="280" t="s">
        <v>5002</v>
      </c>
      <c r="C1023" s="188" t="s">
        <v>298</v>
      </c>
      <c r="D1023" s="17">
        <f>IF(Table11[[#This Row],[Current Age]]&gt;19,"Women's",IF(E1023&gt;15,"U19",IF(E1023&gt;13,"U15",IF(E1023&gt;11,"U13",IF(E1023&gt;0,"U11",0)))))</f>
        <v>0</v>
      </c>
      <c r="E1023" s="17">
        <f>IFERROR(IF(Table11[[#This Row],[Year]]&gt;0,$E$1-Table11[[#This Row],[Year]],0),"")</f>
        <v>0</v>
      </c>
      <c r="H1023" s="17"/>
      <c r="I1023" s="279"/>
    </row>
    <row r="1024" spans="1:9">
      <c r="A1024" s="218">
        <v>8021</v>
      </c>
      <c r="B1024" s="278" t="s">
        <v>5003</v>
      </c>
      <c r="C1024" s="218" t="s">
        <v>298</v>
      </c>
      <c r="D1024" s="17">
        <f>IF(Table11[[#This Row],[Current Age]]&gt;19,"Women's",IF(E1024&gt;15,"U19",IF(E1024&gt;13,"U15",IF(E1024&gt;11,"U13",IF(E1024&gt;0,"U11",0)))))</f>
        <v>0</v>
      </c>
      <c r="E1024" s="17">
        <f>IFERROR(IF(Table11[[#This Row],[Year]]&gt;0,$E$1-Table11[[#This Row],[Year]],0),"")</f>
        <v>0</v>
      </c>
      <c r="H1024" s="17"/>
      <c r="I1024" s="279"/>
    </row>
    <row r="1025" spans="1:9">
      <c r="A1025" s="188">
        <v>8022</v>
      </c>
      <c r="B1025" s="280" t="s">
        <v>5004</v>
      </c>
      <c r="C1025" s="188" t="s">
        <v>3953</v>
      </c>
      <c r="D1025" s="17">
        <f>IF(Table11[[#This Row],[Current Age]]&gt;19,"Women's",IF(E1025&gt;15,"U19",IF(E1025&gt;13,"U15",IF(E1025&gt;11,"U13",IF(E1025&gt;0,"U11",0)))))</f>
        <v>0</v>
      </c>
      <c r="E1025" s="17">
        <f>IFERROR(IF(Table11[[#This Row],[Year]]&gt;0,$E$1-Table11[[#This Row],[Year]],0),"")</f>
        <v>0</v>
      </c>
      <c r="H1025" s="17"/>
      <c r="I1025" s="279"/>
    </row>
    <row r="1026" spans="1:9">
      <c r="A1026" s="218">
        <v>8023</v>
      </c>
      <c r="B1026" s="278" t="s">
        <v>5005</v>
      </c>
      <c r="C1026" s="218" t="s">
        <v>3953</v>
      </c>
      <c r="D1026" s="17">
        <f>IF(Table11[[#This Row],[Current Age]]&gt;19,"Women's",IF(E1026&gt;15,"U19",IF(E1026&gt;13,"U15",IF(E1026&gt;11,"U13",IF(E1026&gt;0,"U11",0)))))</f>
        <v>0</v>
      </c>
      <c r="E1026" s="17">
        <f>IFERROR(IF(Table11[[#This Row],[Year]]&gt;0,$E$1-Table11[[#This Row],[Year]],0),"")</f>
        <v>0</v>
      </c>
      <c r="H1026" s="17"/>
      <c r="I1026" s="279"/>
    </row>
    <row r="1027" spans="1:9">
      <c r="A1027" s="188">
        <v>8024</v>
      </c>
      <c r="B1027" s="280" t="s">
        <v>5006</v>
      </c>
      <c r="C1027" s="188" t="s">
        <v>234</v>
      </c>
      <c r="D1027" s="17">
        <f>IF(Table11[[#This Row],[Current Age]]&gt;19,"Women's",IF(E1027&gt;15,"U19",IF(E1027&gt;13,"U15",IF(E1027&gt;11,"U13",IF(E1027&gt;0,"U11",0)))))</f>
        <v>0</v>
      </c>
      <c r="E1027" s="17">
        <f>IFERROR(IF(Table11[[#This Row],[Year]]&gt;0,$E$1-Table11[[#This Row],[Year]],0),"")</f>
        <v>0</v>
      </c>
      <c r="H1027" s="17"/>
      <c r="I1027" s="279"/>
    </row>
    <row r="1028" spans="1:9">
      <c r="A1028" s="218">
        <v>8025</v>
      </c>
      <c r="B1028" s="278" t="s">
        <v>5007</v>
      </c>
      <c r="C1028" s="218" t="s">
        <v>101</v>
      </c>
      <c r="D1028" s="17" t="str">
        <f>IF(Table11[[#This Row],[Current Age]]&gt;19,"Women's",IF(E1028&gt;15,"U19",IF(E1028&gt;13,"U15",IF(E1028&gt;11,"U13",IF(E1028&gt;0,"U11",0)))))</f>
        <v>U13</v>
      </c>
      <c r="E1028" s="17">
        <f>IFERROR(IF(Table11[[#This Row],[Year]]&gt;0,$E$1-Table11[[#This Row],[Year]],0),"")</f>
        <v>13</v>
      </c>
      <c r="F1028" s="17">
        <v>2012</v>
      </c>
      <c r="G1028" s="17">
        <v>11</v>
      </c>
      <c r="H1028" s="17">
        <v>17</v>
      </c>
      <c r="I1028" s="279"/>
    </row>
    <row r="1029" spans="1:9">
      <c r="A1029" s="188">
        <v>8026</v>
      </c>
      <c r="B1029" s="280" t="s">
        <v>5008</v>
      </c>
      <c r="C1029" s="188" t="s">
        <v>101</v>
      </c>
      <c r="D1029" s="17">
        <f>IF(Table11[[#This Row],[Current Age]]&gt;19,"Women's",IF(E1029&gt;15,"U19",IF(E1029&gt;13,"U15",IF(E1029&gt;11,"U13",IF(E1029&gt;0,"U11",0)))))</f>
        <v>0</v>
      </c>
      <c r="E1029" s="17">
        <f>IFERROR(IF(Table11[[#This Row],[Year]]&gt;0,$E$1-Table11[[#This Row],[Year]],0),"")</f>
        <v>0</v>
      </c>
      <c r="H1029" s="17"/>
      <c r="I1029" s="279"/>
    </row>
    <row r="1030" spans="1:9">
      <c r="A1030" s="218">
        <v>8027</v>
      </c>
      <c r="B1030" s="278" t="s">
        <v>5009</v>
      </c>
      <c r="C1030" s="218" t="s">
        <v>101</v>
      </c>
      <c r="D1030" s="17">
        <f>IF(Table11[[#This Row],[Current Age]]&gt;19,"Women's",IF(E1030&gt;15,"U19",IF(E1030&gt;13,"U15",IF(E1030&gt;11,"U13",IF(E1030&gt;0,"U11",0)))))</f>
        <v>0</v>
      </c>
      <c r="E1030" s="17">
        <f>IFERROR(IF(Table11[[#This Row],[Year]]&gt;0,$E$1-Table11[[#This Row],[Year]],0),"")</f>
        <v>0</v>
      </c>
      <c r="H1030" s="17"/>
      <c r="I1030" s="279"/>
    </row>
    <row r="1031" spans="1:9">
      <c r="A1031" s="188">
        <v>8028</v>
      </c>
      <c r="B1031" s="280" t="s">
        <v>5010</v>
      </c>
      <c r="C1031" s="188" t="s">
        <v>101</v>
      </c>
      <c r="D1031" s="17">
        <f>IF(Table11[[#This Row],[Current Age]]&gt;19,"Women's",IF(E1031&gt;15,"U19",IF(E1031&gt;13,"U15",IF(E1031&gt;11,"U13",IF(E1031&gt;0,"U11",0)))))</f>
        <v>0</v>
      </c>
      <c r="E1031" s="17">
        <f>IFERROR(IF(Table11[[#This Row],[Year]]&gt;0,$E$1-Table11[[#This Row],[Year]],0),"")</f>
        <v>0</v>
      </c>
      <c r="H1031" s="17"/>
      <c r="I1031" s="279"/>
    </row>
    <row r="1032" spans="1:9">
      <c r="A1032" s="218">
        <v>8029</v>
      </c>
      <c r="B1032" s="278" t="s">
        <v>5011</v>
      </c>
      <c r="C1032" s="218" t="s">
        <v>101</v>
      </c>
      <c r="D1032" s="17">
        <f>IF(Table11[[#This Row],[Current Age]]&gt;19,"Women's",IF(E1032&gt;15,"U19",IF(E1032&gt;13,"U15",IF(E1032&gt;11,"U13",IF(E1032&gt;0,"U11",0)))))</f>
        <v>0</v>
      </c>
      <c r="E1032" s="17">
        <f>IFERROR(IF(Table11[[#This Row],[Year]]&gt;0,$E$1-Table11[[#This Row],[Year]],0),"")</f>
        <v>0</v>
      </c>
      <c r="H1032" s="17"/>
      <c r="I1032" s="279"/>
    </row>
    <row r="1033" spans="1:9">
      <c r="A1033" s="188">
        <v>8030</v>
      </c>
      <c r="B1033" s="280" t="s">
        <v>5012</v>
      </c>
      <c r="C1033" s="188" t="s">
        <v>101</v>
      </c>
      <c r="D1033" s="17">
        <f>IF(Table11[[#This Row],[Current Age]]&gt;19,"Women's",IF(E1033&gt;15,"U19",IF(E1033&gt;13,"U15",IF(E1033&gt;11,"U13",IF(E1033&gt;0,"U11",0)))))</f>
        <v>0</v>
      </c>
      <c r="E1033" s="17">
        <f>IFERROR(IF(Table11[[#This Row],[Year]]&gt;0,$E$1-Table11[[#This Row],[Year]],0),"")</f>
        <v>0</v>
      </c>
      <c r="H1033" s="17"/>
      <c r="I1033" s="279"/>
    </row>
    <row r="1034" spans="1:9">
      <c r="A1034" s="218">
        <v>8031</v>
      </c>
      <c r="B1034" s="278" t="s">
        <v>5013</v>
      </c>
      <c r="C1034" s="218" t="s">
        <v>101</v>
      </c>
      <c r="D1034" s="17">
        <f>IF(Table11[[#This Row],[Current Age]]&gt;19,"Women's",IF(E1034&gt;15,"U19",IF(E1034&gt;13,"U15",IF(E1034&gt;11,"U13",IF(E1034&gt;0,"U11",0)))))</f>
        <v>0</v>
      </c>
      <c r="E1034" s="17">
        <f>IFERROR(IF(Table11[[#This Row],[Year]]&gt;0,$E$1-Table11[[#This Row],[Year]],0),"")</f>
        <v>0</v>
      </c>
      <c r="H1034" s="17"/>
      <c r="I1034" s="279"/>
    </row>
    <row r="1035" spans="1:9">
      <c r="A1035" s="188">
        <v>8032</v>
      </c>
      <c r="B1035" s="280" t="s">
        <v>5014</v>
      </c>
      <c r="C1035" s="188" t="s">
        <v>101</v>
      </c>
      <c r="D1035" s="17">
        <f>IF(Table11[[#This Row],[Current Age]]&gt;19,"Women's",IF(E1035&gt;15,"U19",IF(E1035&gt;13,"U15",IF(E1035&gt;11,"U13",IF(E1035&gt;0,"U11",0)))))</f>
        <v>0</v>
      </c>
      <c r="E1035" s="17">
        <f>IFERROR(IF(Table11[[#This Row],[Year]]&gt;0,$E$1-Table11[[#This Row],[Year]],0),"")</f>
        <v>0</v>
      </c>
      <c r="H1035" s="17"/>
      <c r="I1035" s="279"/>
    </row>
    <row r="1036" spans="1:9">
      <c r="A1036" s="218">
        <v>8033</v>
      </c>
      <c r="B1036" s="278" t="s">
        <v>5015</v>
      </c>
      <c r="C1036" s="218" t="s">
        <v>154</v>
      </c>
      <c r="D1036" s="17">
        <f>IF(Table11[[#This Row],[Current Age]]&gt;19,"Women's",IF(E1036&gt;15,"U19",IF(E1036&gt;13,"U15",IF(E1036&gt;11,"U13",IF(E1036&gt;0,"U11",0)))))</f>
        <v>0</v>
      </c>
      <c r="E1036" s="17">
        <f>IFERROR(IF(Table11[[#This Row],[Year]]&gt;0,$E$1-Table11[[#This Row],[Year]],0),"")</f>
        <v>0</v>
      </c>
      <c r="H1036" s="17"/>
      <c r="I1036" s="279"/>
    </row>
    <row r="1037" spans="1:9">
      <c r="A1037" s="188">
        <v>8034</v>
      </c>
      <c r="B1037" s="280" t="s">
        <v>5016</v>
      </c>
      <c r="C1037" s="188" t="s">
        <v>154</v>
      </c>
      <c r="D1037" s="17">
        <f>IF(Table11[[#This Row],[Current Age]]&gt;19,"Women's",IF(E1037&gt;15,"U19",IF(E1037&gt;13,"U15",IF(E1037&gt;11,"U13",IF(E1037&gt;0,"U11",0)))))</f>
        <v>0</v>
      </c>
      <c r="E1037" s="17">
        <f>IFERROR(IF(Table11[[#This Row],[Year]]&gt;0,$E$1-Table11[[#This Row],[Year]],0),"")</f>
        <v>0</v>
      </c>
      <c r="H1037" s="17"/>
      <c r="I1037" s="279"/>
    </row>
    <row r="1038" spans="1:9">
      <c r="A1038" s="218">
        <v>8035</v>
      </c>
      <c r="B1038" s="278" t="s">
        <v>5017</v>
      </c>
      <c r="C1038" s="218" t="s">
        <v>101</v>
      </c>
      <c r="D1038" s="17">
        <f>IF(Table11[[#This Row],[Current Age]]&gt;19,"Women's",IF(E1038&gt;15,"U19",IF(E1038&gt;13,"U15",IF(E1038&gt;11,"U13",IF(E1038&gt;0,"U11",0)))))</f>
        <v>0</v>
      </c>
      <c r="E1038" s="17">
        <f>IFERROR(IF(Table11[[#This Row],[Year]]&gt;0,$E$1-Table11[[#This Row],[Year]],0),"")</f>
        <v>0</v>
      </c>
      <c r="H1038" s="17"/>
      <c r="I1038" s="279"/>
    </row>
    <row r="1039" spans="1:9">
      <c r="A1039" s="188">
        <v>8036</v>
      </c>
      <c r="B1039" s="280" t="s">
        <v>5018</v>
      </c>
      <c r="C1039" s="188" t="s">
        <v>101</v>
      </c>
      <c r="D1039" s="17">
        <f>IF(Table11[[#This Row],[Current Age]]&gt;19,"Women's",IF(E1039&gt;15,"U19",IF(E1039&gt;13,"U15",IF(E1039&gt;11,"U13",IF(E1039&gt;0,"U11",0)))))</f>
        <v>0</v>
      </c>
      <c r="E1039" s="17">
        <f>IFERROR(IF(Table11[[#This Row],[Year]]&gt;0,$E$1-Table11[[#This Row],[Year]],0),"")</f>
        <v>0</v>
      </c>
      <c r="H1039" s="17"/>
      <c r="I1039" s="279"/>
    </row>
    <row r="1040" spans="1:9">
      <c r="A1040" s="218">
        <v>8037</v>
      </c>
      <c r="B1040" s="278" t="s">
        <v>5019</v>
      </c>
      <c r="C1040" s="218" t="s">
        <v>101</v>
      </c>
      <c r="D1040" s="17" t="str">
        <f>IF(Table11[[#This Row],[Current Age]]&gt;19,"Women's",IF(E1040&gt;15,"U19",IF(E1040&gt;13,"U15",IF(E1040&gt;11,"U13",IF(E1040&gt;0,"U11",0)))))</f>
        <v>U19</v>
      </c>
      <c r="E1040" s="17">
        <f>IFERROR(IF(Table11[[#This Row],[Year]]&gt;0,$E$1-Table11[[#This Row],[Year]],0),"")</f>
        <v>16</v>
      </c>
      <c r="F1040" s="17">
        <v>2009</v>
      </c>
      <c r="H1040" s="17"/>
      <c r="I1040" s="279"/>
    </row>
    <row r="1041" spans="1:9">
      <c r="A1041" s="188">
        <v>8038</v>
      </c>
      <c r="B1041" s="280" t="s">
        <v>5020</v>
      </c>
      <c r="C1041" s="188" t="s">
        <v>101</v>
      </c>
      <c r="D1041" s="17" t="str">
        <f>IF(Table11[[#This Row],[Current Age]]&gt;19,"Women's",IF(E1041&gt;15,"U19",IF(E1041&gt;13,"U15",IF(E1041&gt;11,"U13",IF(E1041&gt;0,"U11",0)))))</f>
        <v>U15</v>
      </c>
      <c r="E1041" s="17">
        <f>IFERROR(IF(Table11[[#This Row],[Year]]&gt;0,$E$1-Table11[[#This Row],[Year]],0),"")</f>
        <v>14</v>
      </c>
      <c r="F1041" s="17">
        <v>2011</v>
      </c>
      <c r="H1041" s="17"/>
      <c r="I1041" s="279"/>
    </row>
    <row r="1042" spans="1:9">
      <c r="A1042" s="218">
        <v>8039</v>
      </c>
      <c r="B1042" s="278" t="s">
        <v>5021</v>
      </c>
      <c r="C1042" s="218" t="s">
        <v>101</v>
      </c>
      <c r="D1042" s="17">
        <f>IF(Table11[[#This Row],[Current Age]]&gt;19,"Women's",IF(E1042&gt;15,"U19",IF(E1042&gt;13,"U15",IF(E1042&gt;11,"U13",IF(E1042&gt;0,"U11",0)))))</f>
        <v>0</v>
      </c>
      <c r="E1042" s="17">
        <f>IFERROR(IF(Table11[[#This Row],[Year]]&gt;0,$E$1-Table11[[#This Row],[Year]],0),"")</f>
        <v>0</v>
      </c>
      <c r="H1042" s="17"/>
      <c r="I1042" s="279"/>
    </row>
    <row r="1043" spans="1:9">
      <c r="A1043" s="188">
        <v>8040</v>
      </c>
      <c r="B1043" s="280" t="s">
        <v>5022</v>
      </c>
      <c r="C1043" s="188" t="s">
        <v>101</v>
      </c>
      <c r="D1043" s="17">
        <f>IF(Table11[[#This Row],[Current Age]]&gt;19,"Women's",IF(E1043&gt;15,"U19",IF(E1043&gt;13,"U15",IF(E1043&gt;11,"U13",IF(E1043&gt;0,"U11",0)))))</f>
        <v>0</v>
      </c>
      <c r="E1043" s="17">
        <f>IFERROR(IF(Table11[[#This Row],[Year]]&gt;0,$E$1-Table11[[#This Row],[Year]],0),"")</f>
        <v>0</v>
      </c>
      <c r="H1043" s="17"/>
      <c r="I1043" s="279"/>
    </row>
    <row r="1044" spans="1:9">
      <c r="A1044" s="218">
        <v>8041</v>
      </c>
      <c r="B1044" s="278" t="s">
        <v>5023</v>
      </c>
      <c r="C1044" s="218" t="s">
        <v>101</v>
      </c>
      <c r="D1044" s="17">
        <f>IF(Table11[[#This Row],[Current Age]]&gt;19,"Women's",IF(E1044&gt;15,"U19",IF(E1044&gt;13,"U15",IF(E1044&gt;11,"U13",IF(E1044&gt;0,"U11",0)))))</f>
        <v>0</v>
      </c>
      <c r="E1044" s="17">
        <f>IFERROR(IF(Table11[[#This Row],[Year]]&gt;0,$E$1-Table11[[#This Row],[Year]],0),"")</f>
        <v>0</v>
      </c>
      <c r="H1044" s="17"/>
      <c r="I1044" s="279"/>
    </row>
    <row r="1045" spans="1:9">
      <c r="A1045" s="188">
        <v>8042</v>
      </c>
      <c r="B1045" s="280" t="s">
        <v>5024</v>
      </c>
      <c r="C1045" s="188" t="s">
        <v>41</v>
      </c>
      <c r="D1045" s="17" t="str">
        <f>IF(Table11[[#This Row],[Current Age]]&gt;19,"Women's",IF(E1045&gt;15,"U19",IF(E1045&gt;13,"U15",IF(E1045&gt;11,"U13",IF(E1045&gt;0,"U11",0)))))</f>
        <v>U15</v>
      </c>
      <c r="E1045" s="17">
        <f>IFERROR(IF(Table11[[#This Row],[Year]]&gt;0,$E$1-Table11[[#This Row],[Year]],0),"")</f>
        <v>15</v>
      </c>
      <c r="F1045" s="17">
        <v>2010</v>
      </c>
      <c r="H1045" s="17"/>
      <c r="I1045" s="279"/>
    </row>
    <row r="1046" spans="1:9">
      <c r="A1046" s="218">
        <v>8043</v>
      </c>
      <c r="B1046" s="278" t="s">
        <v>5025</v>
      </c>
      <c r="C1046" s="218" t="s">
        <v>41</v>
      </c>
      <c r="D1046" s="17" t="str">
        <f>IF(Table11[[#This Row],[Current Age]]&gt;19,"Women's",IF(E1046&gt;15,"U19",IF(E1046&gt;13,"U15",IF(E1046&gt;11,"U13",IF(E1046&gt;0,"U11",0)))))</f>
        <v>U15</v>
      </c>
      <c r="E1046" s="17">
        <f>IFERROR(IF(Table11[[#This Row],[Year]]&gt;0,$E$1-Table11[[#This Row],[Year]],0),"")</f>
        <v>15</v>
      </c>
      <c r="F1046" s="17">
        <v>2010</v>
      </c>
      <c r="H1046" s="17"/>
      <c r="I1046" s="279"/>
    </row>
    <row r="1047" spans="1:9">
      <c r="A1047" s="188">
        <v>8044</v>
      </c>
      <c r="B1047" s="280" t="s">
        <v>5026</v>
      </c>
      <c r="C1047" s="188" t="s">
        <v>41</v>
      </c>
      <c r="D1047" s="17">
        <f>IF(Table11[[#This Row],[Current Age]]&gt;19,"Women's",IF(E1047&gt;15,"U19",IF(E1047&gt;13,"U15",IF(E1047&gt;11,"U13",IF(E1047&gt;0,"U11",0)))))</f>
        <v>0</v>
      </c>
      <c r="E1047" s="17">
        <f>IFERROR(IF(Table11[[#This Row],[Year]]&gt;0,$E$1-Table11[[#This Row],[Year]],0),"")</f>
        <v>0</v>
      </c>
      <c r="H1047" s="17"/>
      <c r="I1047" s="279"/>
    </row>
    <row r="1048" spans="1:9">
      <c r="A1048" s="218">
        <v>8045</v>
      </c>
      <c r="B1048" s="278" t="s">
        <v>5027</v>
      </c>
      <c r="C1048" s="218" t="s">
        <v>41</v>
      </c>
      <c r="D1048" s="17">
        <f>IF(Table11[[#This Row],[Current Age]]&gt;19,"Women's",IF(E1048&gt;15,"U19",IF(E1048&gt;13,"U15",IF(E1048&gt;11,"U13",IF(E1048&gt;0,"U11",0)))))</f>
        <v>0</v>
      </c>
      <c r="E1048" s="17">
        <f>IFERROR(IF(Table11[[#This Row],[Year]]&gt;0,$E$1-Table11[[#This Row],[Year]],0),"")</f>
        <v>0</v>
      </c>
      <c r="H1048" s="17"/>
      <c r="I1048" s="279"/>
    </row>
    <row r="1049" spans="1:9">
      <c r="A1049" s="188">
        <v>8046</v>
      </c>
      <c r="B1049" s="280" t="s">
        <v>5028</v>
      </c>
      <c r="C1049" s="188" t="s">
        <v>41</v>
      </c>
      <c r="D1049" s="17">
        <f>IF(Table11[[#This Row],[Current Age]]&gt;19,"Women's",IF(E1049&gt;15,"U19",IF(E1049&gt;13,"U15",IF(E1049&gt;11,"U13",IF(E1049&gt;0,"U11",0)))))</f>
        <v>0</v>
      </c>
      <c r="E1049" s="17">
        <f>IFERROR(IF(Table11[[#This Row],[Year]]&gt;0,$E$1-Table11[[#This Row],[Year]],0),"")</f>
        <v>0</v>
      </c>
      <c r="H1049" s="17"/>
      <c r="I1049" s="279"/>
    </row>
    <row r="1050" spans="1:9">
      <c r="A1050" s="218">
        <v>8047</v>
      </c>
      <c r="B1050" s="278" t="s">
        <v>5029</v>
      </c>
      <c r="C1050" s="218" t="s">
        <v>101</v>
      </c>
      <c r="D1050" s="17">
        <f>IF(Table11[[#This Row],[Current Age]]&gt;19,"Women's",IF(E1050&gt;15,"U19",IF(E1050&gt;13,"U15",IF(E1050&gt;11,"U13",IF(E1050&gt;0,"U11",0)))))</f>
        <v>0</v>
      </c>
      <c r="E1050" s="17">
        <f>IFERROR(IF(Table11[[#This Row],[Year]]&gt;0,$E$1-Table11[[#This Row],[Year]],0),"")</f>
        <v>0</v>
      </c>
      <c r="H1050" s="17"/>
      <c r="I1050" s="279"/>
    </row>
    <row r="1051" spans="1:9">
      <c r="A1051" s="188">
        <v>8048</v>
      </c>
      <c r="B1051" s="280" t="s">
        <v>5030</v>
      </c>
      <c r="C1051" s="188" t="s">
        <v>101</v>
      </c>
      <c r="D1051" s="17">
        <f>IF(Table11[[#This Row],[Current Age]]&gt;19,"Women's",IF(E1051&gt;15,"U19",IF(E1051&gt;13,"U15",IF(E1051&gt;11,"U13",IF(E1051&gt;0,"U11",0)))))</f>
        <v>0</v>
      </c>
      <c r="E1051" s="17">
        <f>IFERROR(IF(Table11[[#This Row],[Year]]&gt;0,$E$1-Table11[[#This Row],[Year]],0),"")</f>
        <v>0</v>
      </c>
      <c r="H1051" s="17"/>
      <c r="I1051" s="279"/>
    </row>
    <row r="1052" spans="1:9">
      <c r="A1052" s="218">
        <v>8049</v>
      </c>
      <c r="B1052" s="278" t="s">
        <v>5031</v>
      </c>
      <c r="C1052" s="218" t="s">
        <v>101</v>
      </c>
      <c r="D1052" s="17">
        <f>IF(Table11[[#This Row],[Current Age]]&gt;19,"Women's",IF(E1052&gt;15,"U19",IF(E1052&gt;13,"U15",IF(E1052&gt;11,"U13",IF(E1052&gt;0,"U11",0)))))</f>
        <v>0</v>
      </c>
      <c r="E1052" s="17">
        <f>IFERROR(IF(Table11[[#This Row],[Year]]&gt;0,$E$1-Table11[[#This Row],[Year]],0),"")</f>
        <v>0</v>
      </c>
      <c r="H1052" s="17"/>
      <c r="I1052" s="279"/>
    </row>
    <row r="1053" spans="1:9">
      <c r="A1053" s="188">
        <v>8050</v>
      </c>
      <c r="B1053" s="280" t="s">
        <v>5032</v>
      </c>
      <c r="C1053" s="188" t="s">
        <v>101</v>
      </c>
      <c r="D1053" s="17">
        <f>IF(Table11[[#This Row],[Current Age]]&gt;19,"Women's",IF(E1053&gt;15,"U19",IF(E1053&gt;13,"U15",IF(E1053&gt;11,"U13",IF(E1053&gt;0,"U11",0)))))</f>
        <v>0</v>
      </c>
      <c r="E1053" s="17">
        <f>IFERROR(IF(Table11[[#This Row],[Year]]&gt;0,$E$1-Table11[[#This Row],[Year]],0),"")</f>
        <v>0</v>
      </c>
      <c r="H1053" s="17"/>
      <c r="I1053" s="279"/>
    </row>
    <row r="1054" spans="1:9">
      <c r="A1054" s="218">
        <v>8051</v>
      </c>
      <c r="B1054" s="278" t="s">
        <v>5033</v>
      </c>
      <c r="C1054" s="218" t="s">
        <v>101</v>
      </c>
      <c r="D1054" s="17">
        <f>IF(Table11[[#This Row],[Current Age]]&gt;19,"Women's",IF(E1054&gt;15,"U19",IF(E1054&gt;13,"U15",IF(E1054&gt;11,"U13",IF(E1054&gt;0,"U11",0)))))</f>
        <v>0</v>
      </c>
      <c r="E1054" s="17">
        <f>IFERROR(IF(Table11[[#This Row],[Year]]&gt;0,$E$1-Table11[[#This Row],[Year]],0),"")</f>
        <v>0</v>
      </c>
      <c r="H1054" s="17"/>
      <c r="I1054" s="279"/>
    </row>
    <row r="1055" spans="1:9">
      <c r="A1055" s="188">
        <v>8052</v>
      </c>
      <c r="B1055" s="280" t="s">
        <v>5034</v>
      </c>
      <c r="C1055" s="188" t="s">
        <v>101</v>
      </c>
      <c r="D1055" s="17">
        <f>IF(Table11[[#This Row],[Current Age]]&gt;19,"Women's",IF(E1055&gt;15,"U19",IF(E1055&gt;13,"U15",IF(E1055&gt;11,"U13",IF(E1055&gt;0,"U11",0)))))</f>
        <v>0</v>
      </c>
      <c r="E1055" s="17">
        <f>IFERROR(IF(Table11[[#This Row],[Year]]&gt;0,$E$1-Table11[[#This Row],[Year]],0),"")</f>
        <v>0</v>
      </c>
      <c r="H1055" s="17"/>
      <c r="I1055" s="279"/>
    </row>
    <row r="1056" spans="1:9">
      <c r="A1056" s="218">
        <v>8053</v>
      </c>
      <c r="B1056" s="278" t="s">
        <v>5035</v>
      </c>
      <c r="C1056" s="218" t="s">
        <v>25</v>
      </c>
      <c r="D1056" s="17">
        <f>IF(Table11[[#This Row],[Current Age]]&gt;19,"Women's",IF(E1056&gt;15,"U19",IF(E1056&gt;13,"U15",IF(E1056&gt;11,"U13",IF(E1056&gt;0,"U11",0)))))</f>
        <v>0</v>
      </c>
      <c r="E1056" s="17">
        <f>IFERROR(IF(Table11[[#This Row],[Year]]&gt;0,$E$1-Table11[[#This Row],[Year]],0),"")</f>
        <v>0</v>
      </c>
      <c r="H1056" s="17"/>
      <c r="I1056" s="279"/>
    </row>
    <row r="1057" spans="1:9">
      <c r="A1057" s="188">
        <v>8054</v>
      </c>
      <c r="B1057" s="280" t="s">
        <v>5036</v>
      </c>
      <c r="C1057" s="188" t="s">
        <v>3953</v>
      </c>
      <c r="D1057" s="17">
        <f>IF(Table11[[#This Row],[Current Age]]&gt;19,"Women's",IF(E1057&gt;15,"U19",IF(E1057&gt;13,"U15",IF(E1057&gt;11,"U13",IF(E1057&gt;0,"U11",0)))))</f>
        <v>0</v>
      </c>
      <c r="E1057" s="17">
        <f>IFERROR(IF(Table11[[#This Row],[Year]]&gt;0,$E$1-Table11[[#This Row],[Year]],0),"")</f>
        <v>0</v>
      </c>
      <c r="H1057" s="17"/>
      <c r="I1057" s="279"/>
    </row>
    <row r="1058" spans="1:9">
      <c r="A1058" s="218">
        <v>8055</v>
      </c>
      <c r="B1058" s="278" t="s">
        <v>5037</v>
      </c>
      <c r="C1058" s="218" t="s">
        <v>3953</v>
      </c>
      <c r="D1058" s="17">
        <f>IF(Table11[[#This Row],[Current Age]]&gt;19,"Women's",IF(E1058&gt;15,"U19",IF(E1058&gt;13,"U15",IF(E1058&gt;11,"U13",IF(E1058&gt;0,"U11",0)))))</f>
        <v>0</v>
      </c>
      <c r="E1058" s="17">
        <f>IFERROR(IF(Table11[[#This Row],[Year]]&gt;0,$E$1-Table11[[#This Row],[Year]],0),"")</f>
        <v>0</v>
      </c>
      <c r="H1058" s="17"/>
      <c r="I1058" s="279"/>
    </row>
    <row r="1059" spans="1:9">
      <c r="A1059" s="188">
        <v>8056</v>
      </c>
      <c r="B1059" s="280" t="s">
        <v>5038</v>
      </c>
      <c r="C1059" s="188" t="s">
        <v>3953</v>
      </c>
      <c r="D1059" s="17">
        <f>IF(Table11[[#This Row],[Current Age]]&gt;19,"Women's",IF(E1059&gt;15,"U19",IF(E1059&gt;13,"U15",IF(E1059&gt;11,"U13",IF(E1059&gt;0,"U11",0)))))</f>
        <v>0</v>
      </c>
      <c r="E1059" s="17">
        <f>IFERROR(IF(Table11[[#This Row],[Year]]&gt;0,$E$1-Table11[[#This Row],[Year]],0),"")</f>
        <v>0</v>
      </c>
      <c r="H1059" s="17"/>
      <c r="I1059" s="279"/>
    </row>
    <row r="1060" spans="1:9">
      <c r="A1060" s="218">
        <v>8057</v>
      </c>
      <c r="B1060" s="278" t="s">
        <v>5039</v>
      </c>
      <c r="C1060" s="218" t="s">
        <v>3953</v>
      </c>
      <c r="D1060" s="17">
        <f>IF(Table11[[#This Row],[Current Age]]&gt;19,"Women's",IF(E1060&gt;15,"U19",IF(E1060&gt;13,"U15",IF(E1060&gt;11,"U13",IF(E1060&gt;0,"U11",0)))))</f>
        <v>0</v>
      </c>
      <c r="E1060" s="17">
        <f>IFERROR(IF(Table11[[#This Row],[Year]]&gt;0,$E$1-Table11[[#This Row],[Year]],0),"")</f>
        <v>0</v>
      </c>
      <c r="H1060" s="17"/>
      <c r="I1060" s="279"/>
    </row>
    <row r="1061" spans="1:9">
      <c r="A1061" s="188">
        <v>8058</v>
      </c>
      <c r="B1061" s="280" t="s">
        <v>5040</v>
      </c>
      <c r="C1061" s="188" t="s">
        <v>3953</v>
      </c>
      <c r="D1061" s="17">
        <f>IF(Table11[[#This Row],[Current Age]]&gt;19,"Women's",IF(E1061&gt;15,"U19",IF(E1061&gt;13,"U15",IF(E1061&gt;11,"U13",IF(E1061&gt;0,"U11",0)))))</f>
        <v>0</v>
      </c>
      <c r="E1061" s="17">
        <f>IFERROR(IF(Table11[[#This Row],[Year]]&gt;0,$E$1-Table11[[#This Row],[Year]],0),"")</f>
        <v>0</v>
      </c>
      <c r="H1061" s="17"/>
      <c r="I1061" s="279"/>
    </row>
    <row r="1062" spans="1:9">
      <c r="A1062" s="218">
        <v>8059</v>
      </c>
      <c r="B1062" s="278" t="s">
        <v>5041</v>
      </c>
      <c r="C1062" s="218" t="s">
        <v>3953</v>
      </c>
      <c r="D1062" s="17">
        <f>IF(Table11[[#This Row],[Current Age]]&gt;19,"Women's",IF(E1062&gt;15,"U19",IF(E1062&gt;13,"U15",IF(E1062&gt;11,"U13",IF(E1062&gt;0,"U11",0)))))</f>
        <v>0</v>
      </c>
      <c r="E1062" s="17">
        <f>IFERROR(IF(Table11[[#This Row],[Year]]&gt;0,$E$1-Table11[[#This Row],[Year]],0),"")</f>
        <v>0</v>
      </c>
      <c r="H1062" s="17"/>
      <c r="I1062" s="279"/>
    </row>
    <row r="1063" spans="1:9">
      <c r="A1063" s="188">
        <v>8060</v>
      </c>
      <c r="B1063" s="280" t="s">
        <v>5042</v>
      </c>
      <c r="C1063" s="188"/>
      <c r="D1063" s="17">
        <f>IF(Table11[[#This Row],[Current Age]]&gt;19,"Women's",IF(E1063&gt;15,"U19",IF(E1063&gt;13,"U15",IF(E1063&gt;11,"U13",IF(E1063&gt;0,"U11",0)))))</f>
        <v>0</v>
      </c>
      <c r="E1063" s="17">
        <f>IFERROR(IF(Table11[[#This Row],[Year]]&gt;0,$E$1-Table11[[#This Row],[Year]],0),"")</f>
        <v>0</v>
      </c>
      <c r="H1063" s="17"/>
      <c r="I1063" s="279"/>
    </row>
    <row r="1064" spans="1:9">
      <c r="A1064" s="218">
        <v>8061</v>
      </c>
      <c r="B1064" s="278" t="s">
        <v>5043</v>
      </c>
      <c r="C1064" s="218" t="s">
        <v>25</v>
      </c>
      <c r="D1064" s="17">
        <f>IF(Table11[[#This Row],[Current Age]]&gt;19,"Women's",IF(E1064&gt;15,"U19",IF(E1064&gt;13,"U15",IF(E1064&gt;11,"U13",IF(E1064&gt;0,"U11",0)))))</f>
        <v>0</v>
      </c>
      <c r="E1064" s="17">
        <f>IFERROR(IF(Table11[[#This Row],[Year]]&gt;0,$E$1-Table11[[#This Row],[Year]],0),"")</f>
        <v>0</v>
      </c>
      <c r="H1064" s="17"/>
      <c r="I1064" s="279"/>
    </row>
    <row r="1065" spans="1:9">
      <c r="A1065" s="188">
        <v>8062</v>
      </c>
      <c r="B1065" s="280" t="s">
        <v>5044</v>
      </c>
      <c r="C1065" s="188" t="s">
        <v>25</v>
      </c>
      <c r="D1065" s="17">
        <f>IF(Table11[[#This Row],[Current Age]]&gt;19,"Women's",IF(E1065&gt;15,"U19",IF(E1065&gt;13,"U15",IF(E1065&gt;11,"U13",IF(E1065&gt;0,"U11",0)))))</f>
        <v>0</v>
      </c>
      <c r="E1065" s="17">
        <f>IFERROR(IF(Table11[[#This Row],[Year]]&gt;0,$E$1-Table11[[#This Row],[Year]],0),"")</f>
        <v>0</v>
      </c>
      <c r="H1065" s="17"/>
      <c r="I1065" s="279"/>
    </row>
    <row r="1066" spans="1:9">
      <c r="A1066" s="218">
        <v>8063</v>
      </c>
      <c r="B1066" s="278" t="s">
        <v>5045</v>
      </c>
      <c r="C1066" s="218" t="s">
        <v>17</v>
      </c>
      <c r="D1066" s="17">
        <f>IF(Table11[[#This Row],[Current Age]]&gt;19,"Women's",IF(E1066&gt;15,"U19",IF(E1066&gt;13,"U15",IF(E1066&gt;11,"U13",IF(E1066&gt;0,"U11",0)))))</f>
        <v>0</v>
      </c>
      <c r="E1066" s="17">
        <f>IFERROR(IF(Table11[[#This Row],[Year]]&gt;0,$E$1-Table11[[#This Row],[Year]],0),"")</f>
        <v>0</v>
      </c>
      <c r="H1066" s="17"/>
      <c r="I1066" s="279"/>
    </row>
    <row r="1067" spans="1:9">
      <c r="A1067" s="188">
        <v>8064</v>
      </c>
      <c r="B1067" s="280" t="s">
        <v>5046</v>
      </c>
      <c r="C1067" s="188" t="s">
        <v>101</v>
      </c>
      <c r="D1067" s="17">
        <f>IF(Table11[[#This Row],[Current Age]]&gt;19,"Women's",IF(E1067&gt;15,"U19",IF(E1067&gt;13,"U15",IF(E1067&gt;11,"U13",IF(E1067&gt;0,"U11",0)))))</f>
        <v>0</v>
      </c>
      <c r="E1067" s="17">
        <f>IFERROR(IF(Table11[[#This Row],[Year]]&gt;0,$E$1-Table11[[#This Row],[Year]],0),"")</f>
        <v>0</v>
      </c>
      <c r="H1067" s="17"/>
      <c r="I1067" s="279"/>
    </row>
    <row r="1068" spans="1:9">
      <c r="A1068" s="218">
        <v>8065</v>
      </c>
      <c r="B1068" s="278" t="s">
        <v>5047</v>
      </c>
      <c r="C1068" s="218" t="s">
        <v>101</v>
      </c>
      <c r="D1068" s="17">
        <f>IF(Table11[[#This Row],[Current Age]]&gt;19,"Women's",IF(E1068&gt;15,"U19",IF(E1068&gt;13,"U15",IF(E1068&gt;11,"U13",IF(E1068&gt;0,"U11",0)))))</f>
        <v>0</v>
      </c>
      <c r="E1068" s="17">
        <f>IFERROR(IF(Table11[[#This Row],[Year]]&gt;0,$E$1-Table11[[#This Row],[Year]],0),"")</f>
        <v>0</v>
      </c>
      <c r="H1068" s="17"/>
      <c r="I1068" s="279"/>
    </row>
    <row r="1069" spans="1:9">
      <c r="A1069" s="188">
        <v>8066</v>
      </c>
      <c r="B1069" s="280" t="s">
        <v>5048</v>
      </c>
      <c r="C1069" s="188" t="s">
        <v>101</v>
      </c>
      <c r="D1069" s="17">
        <f>IF(Table11[[#This Row],[Current Age]]&gt;19,"Women's",IF(E1069&gt;15,"U19",IF(E1069&gt;13,"U15",IF(E1069&gt;11,"U13",IF(E1069&gt;0,"U11",0)))))</f>
        <v>0</v>
      </c>
      <c r="E1069" s="17">
        <f>IFERROR(IF(Table11[[#This Row],[Year]]&gt;0,$E$1-Table11[[#This Row],[Year]],0),"")</f>
        <v>0</v>
      </c>
      <c r="H1069" s="17"/>
      <c r="I1069" s="279"/>
    </row>
    <row r="1070" spans="1:9">
      <c r="A1070" s="218">
        <v>8067</v>
      </c>
      <c r="B1070" s="278" t="s">
        <v>5049</v>
      </c>
      <c r="C1070" s="218" t="s">
        <v>17</v>
      </c>
      <c r="D1070" s="17">
        <f>IF(Table11[[#This Row],[Current Age]]&gt;19,"Women's",IF(E1070&gt;15,"U19",IF(E1070&gt;13,"U15",IF(E1070&gt;11,"U13",IF(E1070&gt;0,"U11",0)))))</f>
        <v>0</v>
      </c>
      <c r="E1070" s="17">
        <f>IFERROR(IF(Table11[[#This Row],[Year]]&gt;0,$E$1-Table11[[#This Row],[Year]],0),"")</f>
        <v>0</v>
      </c>
      <c r="H1070" s="17"/>
      <c r="I1070" s="279"/>
    </row>
    <row r="1071" spans="1:9">
      <c r="A1071" s="188">
        <v>8068</v>
      </c>
      <c r="B1071" s="280" t="s">
        <v>5050</v>
      </c>
      <c r="C1071" s="188" t="s">
        <v>101</v>
      </c>
      <c r="D1071" s="17">
        <f>IF(Table11[[#This Row],[Current Age]]&gt;19,"Women's",IF(E1071&gt;15,"U19",IF(E1071&gt;13,"U15",IF(E1071&gt;11,"U13",IF(E1071&gt;0,"U11",0)))))</f>
        <v>0</v>
      </c>
      <c r="E1071" s="17">
        <f>IFERROR(IF(Table11[[#This Row],[Year]]&gt;0,$E$1-Table11[[#This Row],[Year]],0),"")</f>
        <v>0</v>
      </c>
      <c r="H1071" s="17"/>
      <c r="I1071" s="279"/>
    </row>
    <row r="1072" spans="1:9">
      <c r="A1072" s="218">
        <v>8069</v>
      </c>
      <c r="B1072" s="278" t="s">
        <v>5051</v>
      </c>
      <c r="C1072" s="218" t="s">
        <v>145</v>
      </c>
      <c r="D1072" s="17" t="str">
        <f>IF(Table11[[#This Row],[Current Age]]&gt;19,"Women's",IF(E1072&gt;15,"U19",IF(E1072&gt;13,"U15",IF(E1072&gt;11,"U13",IF(E1072&gt;0,"U11",0)))))</f>
        <v>U13</v>
      </c>
      <c r="E1072" s="17">
        <f>IFERROR(IF(Table11[[#This Row],[Year]]&gt;0,$E$1-Table11[[#This Row],[Year]],0),"")</f>
        <v>12</v>
      </c>
      <c r="F1072" s="17">
        <v>2013</v>
      </c>
      <c r="G1072" s="17">
        <v>1</v>
      </c>
      <c r="H1072" s="17">
        <v>15</v>
      </c>
      <c r="I1072" s="279"/>
    </row>
    <row r="1073" spans="1:9">
      <c r="A1073" s="188">
        <v>8070</v>
      </c>
      <c r="B1073" s="280" t="s">
        <v>5052</v>
      </c>
      <c r="C1073" s="188" t="s">
        <v>41</v>
      </c>
      <c r="D1073" s="17">
        <f>IF(Table11[[#This Row],[Current Age]]&gt;19,"Women's",IF(E1073&gt;15,"U19",IF(E1073&gt;13,"U15",IF(E1073&gt;11,"U13",IF(E1073&gt;0,"U11",0)))))</f>
        <v>0</v>
      </c>
      <c r="E1073" s="17">
        <f>IFERROR(IF(Table11[[#This Row],[Year]]&gt;0,$E$1-Table11[[#This Row],[Year]],0),"")</f>
        <v>0</v>
      </c>
      <c r="H1073" s="17"/>
      <c r="I1073" s="279"/>
    </row>
    <row r="1074" spans="1:9">
      <c r="A1074" s="218">
        <v>8071</v>
      </c>
      <c r="B1074" s="278" t="s">
        <v>5053</v>
      </c>
      <c r="C1074" s="218" t="s">
        <v>101</v>
      </c>
      <c r="D1074" s="17">
        <f>IF(Table11[[#This Row],[Current Age]]&gt;19,"Women's",IF(E1074&gt;15,"U19",IF(E1074&gt;13,"U15",IF(E1074&gt;11,"U13",IF(E1074&gt;0,"U11",0)))))</f>
        <v>0</v>
      </c>
      <c r="E1074" s="17">
        <f>IFERROR(IF(Table11[[#This Row],[Year]]&gt;0,$E$1-Table11[[#This Row],[Year]],0),"")</f>
        <v>0</v>
      </c>
      <c r="H1074" s="17"/>
      <c r="I1074" s="279"/>
    </row>
    <row r="1075" spans="1:9">
      <c r="A1075" s="188">
        <v>8072</v>
      </c>
      <c r="B1075" s="280" t="s">
        <v>5054</v>
      </c>
      <c r="C1075" s="188" t="s">
        <v>101</v>
      </c>
      <c r="D1075" s="17">
        <f>IF(Table11[[#This Row],[Current Age]]&gt;19,"Women's",IF(E1075&gt;15,"U19",IF(E1075&gt;13,"U15",IF(E1075&gt;11,"U13",IF(E1075&gt;0,"U11",0)))))</f>
        <v>0</v>
      </c>
      <c r="E1075" s="17">
        <f>IFERROR(IF(Table11[[#This Row],[Year]]&gt;0,$E$1-Table11[[#This Row],[Year]],0),"")</f>
        <v>0</v>
      </c>
      <c r="H1075" s="17"/>
      <c r="I1075" s="279"/>
    </row>
    <row r="1076" spans="1:9">
      <c r="A1076" s="218">
        <v>8073</v>
      </c>
      <c r="B1076" s="278" t="s">
        <v>5055</v>
      </c>
      <c r="C1076" s="218" t="s">
        <v>154</v>
      </c>
      <c r="D1076" s="17">
        <f>IF(Table11[[#This Row],[Current Age]]&gt;19,"Women's",IF(E1076&gt;15,"U19",IF(E1076&gt;13,"U15",IF(E1076&gt;11,"U13",IF(E1076&gt;0,"U11",0)))))</f>
        <v>0</v>
      </c>
      <c r="E1076" s="17">
        <f>IFERROR(IF(Table11[[#This Row],[Year]]&gt;0,$E$1-Table11[[#This Row],[Year]],0),"")</f>
        <v>0</v>
      </c>
      <c r="H1076" s="17"/>
      <c r="I1076" s="279"/>
    </row>
    <row r="1077" spans="1:9">
      <c r="A1077" s="188">
        <v>8074</v>
      </c>
      <c r="B1077" s="280" t="s">
        <v>5056</v>
      </c>
      <c r="C1077" s="188" t="s">
        <v>2520</v>
      </c>
      <c r="D1077" s="17" t="str">
        <f>IF(Table11[[#This Row],[Current Age]]&gt;19,"Women's",IF(E1077&gt;15,"U19",IF(E1077&gt;13,"U15",IF(E1077&gt;11,"U13",IF(E1077&gt;0,"U11",0)))))</f>
        <v>U15</v>
      </c>
      <c r="E1077" s="17">
        <f>IFERROR(IF(Table11[[#This Row],[Year]]&gt;0,$E$1-Table11[[#This Row],[Year]],0),"")</f>
        <v>15</v>
      </c>
      <c r="F1077" s="17">
        <v>2010</v>
      </c>
      <c r="G1077" s="17">
        <v>5</v>
      </c>
      <c r="H1077" s="17">
        <v>26</v>
      </c>
      <c r="I1077" s="279"/>
    </row>
    <row r="1078" spans="1:9">
      <c r="A1078" s="218">
        <v>8075</v>
      </c>
      <c r="B1078" s="278" t="s">
        <v>5057</v>
      </c>
      <c r="C1078" s="218" t="s">
        <v>101</v>
      </c>
      <c r="D1078" s="17">
        <f>IF(Table11[[#This Row],[Current Age]]&gt;19,"Women's",IF(E1078&gt;15,"U19",IF(E1078&gt;13,"U15",IF(E1078&gt;11,"U13",IF(E1078&gt;0,"U11",0)))))</f>
        <v>0</v>
      </c>
      <c r="E1078" s="17">
        <f>IFERROR(IF(Table11[[#This Row],[Year]]&gt;0,$E$1-Table11[[#This Row],[Year]],0),"")</f>
        <v>0</v>
      </c>
      <c r="H1078" s="17"/>
      <c r="I1078" s="279"/>
    </row>
    <row r="1079" spans="1:9">
      <c r="A1079" s="188">
        <v>8076</v>
      </c>
      <c r="B1079" s="280" t="s">
        <v>5058</v>
      </c>
      <c r="C1079" s="188" t="s">
        <v>41</v>
      </c>
      <c r="D1079" s="17">
        <f>IF(Table11[[#This Row],[Current Age]]&gt;19,"Women's",IF(E1079&gt;15,"U19",IF(E1079&gt;13,"U15",IF(E1079&gt;11,"U13",IF(E1079&gt;0,"U11",0)))))</f>
        <v>0</v>
      </c>
      <c r="E1079" s="17">
        <f>IFERROR(IF(Table11[[#This Row],[Year]]&gt;0,$E$1-Table11[[#This Row],[Year]],0),"")</f>
        <v>0</v>
      </c>
      <c r="H1079" s="17"/>
      <c r="I1079" s="279"/>
    </row>
    <row r="1080" spans="1:9">
      <c r="A1080" s="218">
        <v>8077</v>
      </c>
      <c r="B1080" s="278" t="s">
        <v>5059</v>
      </c>
      <c r="C1080" s="218" t="s">
        <v>41</v>
      </c>
      <c r="D1080" s="17">
        <f>IF(Table11[[#This Row],[Current Age]]&gt;19,"Women's",IF(E1080&gt;15,"U19",IF(E1080&gt;13,"U15",IF(E1080&gt;11,"U13",IF(E1080&gt;0,"U11",0)))))</f>
        <v>0</v>
      </c>
      <c r="E1080" s="17">
        <f>IFERROR(IF(Table11[[#This Row],[Year]]&gt;0,$E$1-Table11[[#This Row],[Year]],0),"")</f>
        <v>0</v>
      </c>
      <c r="H1080" s="17"/>
      <c r="I1080" s="279"/>
    </row>
    <row r="1081" spans="1:9">
      <c r="A1081" s="188">
        <v>8078</v>
      </c>
      <c r="B1081" s="280" t="s">
        <v>5060</v>
      </c>
      <c r="C1081" s="188" t="s">
        <v>101</v>
      </c>
      <c r="D1081" s="17">
        <f>IF(Table11[[#This Row],[Current Age]]&gt;19,"Women's",IF(E1081&gt;15,"U19",IF(E1081&gt;13,"U15",IF(E1081&gt;11,"U13",IF(E1081&gt;0,"U11",0)))))</f>
        <v>0</v>
      </c>
      <c r="E1081" s="17">
        <f>IFERROR(IF(Table11[[#This Row],[Year]]&gt;0,$E$1-Table11[[#This Row],[Year]],0),"")</f>
        <v>0</v>
      </c>
      <c r="H1081" s="17"/>
      <c r="I1081" s="279"/>
    </row>
    <row r="1082" spans="1:9">
      <c r="A1082" s="218">
        <v>8079</v>
      </c>
      <c r="B1082" s="278" t="s">
        <v>5061</v>
      </c>
      <c r="C1082" s="218" t="s">
        <v>154</v>
      </c>
      <c r="D1082" s="17" t="str">
        <f>IF(Table11[[#This Row],[Current Age]]&gt;19,"Women's",IF(E1082&gt;15,"U19",IF(E1082&gt;13,"U15",IF(E1082&gt;11,"U13",IF(E1082&gt;0,"U11",0)))))</f>
        <v>U13</v>
      </c>
      <c r="E1082" s="17">
        <f>IFERROR(IF(Table11[[#This Row],[Year]]&gt;0,$E$1-Table11[[#This Row],[Year]],0),"")</f>
        <v>12</v>
      </c>
      <c r="F1082" s="17">
        <v>2013</v>
      </c>
      <c r="G1082" s="17">
        <v>3</v>
      </c>
      <c r="H1082" s="17">
        <v>3</v>
      </c>
      <c r="I1082" s="279"/>
    </row>
    <row r="1083" spans="1:9">
      <c r="A1083" s="188">
        <v>8080</v>
      </c>
      <c r="B1083" s="280" t="s">
        <v>5062</v>
      </c>
      <c r="C1083" s="188" t="s">
        <v>101</v>
      </c>
      <c r="D1083" s="17">
        <f>IF(Table11[[#This Row],[Current Age]]&gt;19,"Women's",IF(E1083&gt;15,"U19",IF(E1083&gt;13,"U15",IF(E1083&gt;11,"U13",IF(E1083&gt;0,"U11",0)))))</f>
        <v>0</v>
      </c>
      <c r="E1083" s="17">
        <f>IFERROR(IF(Table11[[#This Row],[Year]]&gt;0,$E$1-Table11[[#This Row],[Year]],0),"")</f>
        <v>0</v>
      </c>
      <c r="H1083" s="17"/>
      <c r="I1083" s="279"/>
    </row>
    <row r="1084" spans="1:9">
      <c r="A1084" s="218">
        <v>8081</v>
      </c>
      <c r="B1084" s="278" t="s">
        <v>5063</v>
      </c>
      <c r="C1084" s="218" t="s">
        <v>101</v>
      </c>
      <c r="D1084" s="17">
        <f>IF(Table11[[#This Row],[Current Age]]&gt;19,"Women's",IF(E1084&gt;15,"U19",IF(E1084&gt;13,"U15",IF(E1084&gt;11,"U13",IF(E1084&gt;0,"U11",0)))))</f>
        <v>0</v>
      </c>
      <c r="E1084" s="17">
        <f>IFERROR(IF(Table11[[#This Row],[Year]]&gt;0,$E$1-Table11[[#This Row],[Year]],0),"")</f>
        <v>0</v>
      </c>
      <c r="H1084" s="17"/>
      <c r="I1084" s="279"/>
    </row>
    <row r="1085" spans="1:9">
      <c r="A1085" s="188">
        <v>8082</v>
      </c>
      <c r="B1085" s="280" t="s">
        <v>5064</v>
      </c>
      <c r="C1085" s="188" t="s">
        <v>3953</v>
      </c>
      <c r="D1085" s="17">
        <f>IF(Table11[[#This Row],[Current Age]]&gt;19,"Women's",IF(E1085&gt;15,"U19",IF(E1085&gt;13,"U15",IF(E1085&gt;11,"U13",IF(E1085&gt;0,"U11",0)))))</f>
        <v>0</v>
      </c>
      <c r="E1085" s="17">
        <f>IFERROR(IF(Table11[[#This Row],[Year]]&gt;0,$E$1-Table11[[#This Row],[Year]],0),"")</f>
        <v>0</v>
      </c>
      <c r="H1085" s="17"/>
      <c r="I1085" s="279"/>
    </row>
    <row r="1086" spans="1:9">
      <c r="A1086" s="218">
        <v>8083</v>
      </c>
      <c r="B1086" s="278" t="s">
        <v>5065</v>
      </c>
      <c r="C1086" s="218"/>
      <c r="D1086" s="17">
        <f>IF(Table11[[#This Row],[Current Age]]&gt;19,"Women's",IF(E1086&gt;15,"U19",IF(E1086&gt;13,"U15",IF(E1086&gt;11,"U13",IF(E1086&gt;0,"U11",0)))))</f>
        <v>0</v>
      </c>
      <c r="E1086" s="17">
        <f>IFERROR(IF(Table11[[#This Row],[Year]]&gt;0,$E$1-Table11[[#This Row],[Year]],0),"")</f>
        <v>0</v>
      </c>
      <c r="H1086" s="17"/>
      <c r="I1086" s="279"/>
    </row>
    <row r="1087" spans="1:9">
      <c r="A1087" s="188">
        <v>8084</v>
      </c>
      <c r="B1087" s="280" t="s">
        <v>5066</v>
      </c>
      <c r="C1087" s="188" t="s">
        <v>3953</v>
      </c>
      <c r="D1087" s="17">
        <f>IF(Table11[[#This Row],[Current Age]]&gt;19,"Women's",IF(E1087&gt;15,"U19",IF(E1087&gt;13,"U15",IF(E1087&gt;11,"U13",IF(E1087&gt;0,"U11",0)))))</f>
        <v>0</v>
      </c>
      <c r="E1087" s="17">
        <f>IFERROR(IF(Table11[[#This Row],[Year]]&gt;0,$E$1-Table11[[#This Row],[Year]],0),"")</f>
        <v>0</v>
      </c>
      <c r="H1087" s="17"/>
      <c r="I1087" s="279"/>
    </row>
    <row r="1088" spans="1:9">
      <c r="A1088" s="218">
        <v>8085</v>
      </c>
      <c r="B1088" s="278" t="s">
        <v>5067</v>
      </c>
      <c r="C1088" s="218" t="s">
        <v>17</v>
      </c>
      <c r="D1088" s="17">
        <f>IF(Table11[[#This Row],[Current Age]]&gt;19,"Women's",IF(E1088&gt;15,"U19",IF(E1088&gt;13,"U15",IF(E1088&gt;11,"U13",IF(E1088&gt;0,"U11",0)))))</f>
        <v>0</v>
      </c>
      <c r="E1088" s="17">
        <f>IFERROR(IF(Table11[[#This Row],[Year]]&gt;0,$E$1-Table11[[#This Row],[Year]],0),"")</f>
        <v>0</v>
      </c>
      <c r="H1088" s="17"/>
      <c r="I1088" s="279"/>
    </row>
    <row r="1089" spans="1:9">
      <c r="A1089" s="188">
        <v>8086</v>
      </c>
      <c r="B1089" s="280" t="s">
        <v>5068</v>
      </c>
      <c r="C1089" s="188" t="s">
        <v>25</v>
      </c>
      <c r="D1089" s="17" t="str">
        <f>IF(Table11[[#This Row],[Current Age]]&gt;19,"Women's",IF(E1089&gt;15,"U19",IF(E1089&gt;13,"U15",IF(E1089&gt;11,"U13",IF(E1089&gt;0,"U11",0)))))</f>
        <v>U19</v>
      </c>
      <c r="E1089" s="17">
        <f>IFERROR(IF(Table11[[#This Row],[Year]]&gt;0,$E$1-Table11[[#This Row],[Year]],0),"")</f>
        <v>17</v>
      </c>
      <c r="F1089" s="17">
        <v>2008</v>
      </c>
      <c r="G1089" s="17">
        <v>3</v>
      </c>
      <c r="H1089" s="17">
        <v>1</v>
      </c>
      <c r="I1089" s="279"/>
    </row>
    <row r="1090" spans="1:9">
      <c r="A1090" s="218">
        <v>8087</v>
      </c>
      <c r="B1090" s="278" t="s">
        <v>5069</v>
      </c>
      <c r="C1090" s="218"/>
      <c r="D1090" s="17">
        <f>IF(Table11[[#This Row],[Current Age]]&gt;19,"Women's",IF(E1090&gt;15,"U19",IF(E1090&gt;13,"U15",IF(E1090&gt;11,"U13",IF(E1090&gt;0,"U11",0)))))</f>
        <v>0</v>
      </c>
      <c r="E1090" s="17">
        <f>IFERROR(IF(Table11[[#This Row],[Year]]&gt;0,$E$1-Table11[[#This Row],[Year]],0),"")</f>
        <v>0</v>
      </c>
      <c r="H1090" s="17"/>
      <c r="I1090" s="279"/>
    </row>
    <row r="1091" spans="1:9">
      <c r="A1091" s="188">
        <v>8088</v>
      </c>
      <c r="B1091" s="280" t="s">
        <v>5070</v>
      </c>
      <c r="C1091" s="188"/>
      <c r="D1091" s="17">
        <f>IF(Table11[[#This Row],[Current Age]]&gt;19,"Women's",IF(E1091&gt;15,"U19",IF(E1091&gt;13,"U15",IF(E1091&gt;11,"U13",IF(E1091&gt;0,"U11",0)))))</f>
        <v>0</v>
      </c>
      <c r="E1091" s="17">
        <f>IFERROR(IF(Table11[[#This Row],[Year]]&gt;0,$E$1-Table11[[#This Row],[Year]],0),"")</f>
        <v>0</v>
      </c>
      <c r="H1091" s="17"/>
      <c r="I1091" s="279"/>
    </row>
    <row r="1092" spans="1:9">
      <c r="A1092" s="218">
        <v>8089</v>
      </c>
      <c r="B1092" s="278" t="s">
        <v>5071</v>
      </c>
      <c r="C1092" s="218" t="s">
        <v>112</v>
      </c>
      <c r="D1092" s="17">
        <f>IF(Table11[[#This Row],[Current Age]]&gt;19,"Women's",IF(E1092&gt;15,"U19",IF(E1092&gt;13,"U15",IF(E1092&gt;11,"U13",IF(E1092&gt;0,"U11",0)))))</f>
        <v>0</v>
      </c>
      <c r="E1092" s="17">
        <f>IFERROR(IF(Table11[[#This Row],[Year]]&gt;0,$E$1-Table11[[#This Row],[Year]],0),"")</f>
        <v>0</v>
      </c>
      <c r="H1092" s="17"/>
      <c r="I1092" s="279"/>
    </row>
    <row r="1093" spans="1:9">
      <c r="A1093" s="188">
        <v>8090</v>
      </c>
      <c r="B1093" s="280" t="s">
        <v>5072</v>
      </c>
      <c r="C1093" s="188" t="s">
        <v>17</v>
      </c>
      <c r="D1093" s="17">
        <f>IF(Table11[[#This Row],[Current Age]]&gt;19,"Women's",IF(E1093&gt;15,"U19",IF(E1093&gt;13,"U15",IF(E1093&gt;11,"U13",IF(E1093&gt;0,"U11",0)))))</f>
        <v>0</v>
      </c>
      <c r="E1093" s="17">
        <f>IFERROR(IF(Table11[[#This Row],[Year]]&gt;0,$E$1-Table11[[#This Row],[Year]],0),"")</f>
        <v>0</v>
      </c>
      <c r="H1093" s="17"/>
      <c r="I1093" s="279"/>
    </row>
    <row r="1094" spans="1:9">
      <c r="A1094" s="218">
        <v>8091</v>
      </c>
      <c r="B1094" s="278" t="s">
        <v>5073</v>
      </c>
      <c r="C1094" s="218" t="s">
        <v>210</v>
      </c>
      <c r="D1094" s="17" t="str">
        <f>IF(Table11[[#This Row],[Current Age]]&gt;19,"Women's",IF(E1094&gt;15,"U19",IF(E1094&gt;13,"U15",IF(E1094&gt;11,"U13",IF(E1094&gt;0,"U11",0)))))</f>
        <v>U13</v>
      </c>
      <c r="E1094" s="17">
        <f>IFERROR(IF(Table11[[#This Row],[Year]]&gt;0,$E$1-Table11[[#This Row],[Year]],0),"")</f>
        <v>12</v>
      </c>
      <c r="F1094" s="17">
        <v>2013</v>
      </c>
      <c r="G1094" s="17">
        <v>10</v>
      </c>
      <c r="H1094" s="17">
        <v>29</v>
      </c>
      <c r="I1094" s="279"/>
    </row>
    <row r="1095" spans="1:9">
      <c r="A1095" s="188">
        <v>8092</v>
      </c>
      <c r="B1095" s="280" t="s">
        <v>5074</v>
      </c>
      <c r="C1095" s="188" t="s">
        <v>17</v>
      </c>
      <c r="D1095" s="17">
        <f>IF(Table11[[#This Row],[Current Age]]&gt;19,"Women's",IF(E1095&gt;15,"U19",IF(E1095&gt;13,"U15",IF(E1095&gt;11,"U13",IF(E1095&gt;0,"U11",0)))))</f>
        <v>0</v>
      </c>
      <c r="E1095" s="17">
        <f>IFERROR(IF(Table11[[#This Row],[Year]]&gt;0,$E$1-Table11[[#This Row],[Year]],0),"")</f>
        <v>0</v>
      </c>
      <c r="H1095" s="17"/>
      <c r="I1095" s="279"/>
    </row>
    <row r="1096" spans="1:9">
      <c r="A1096" s="218">
        <v>8093</v>
      </c>
      <c r="B1096" s="278" t="s">
        <v>5075</v>
      </c>
      <c r="C1096" s="218" t="s">
        <v>17</v>
      </c>
      <c r="D1096" s="17">
        <f>IF(Table11[[#This Row],[Current Age]]&gt;19,"Women's",IF(E1096&gt;15,"U19",IF(E1096&gt;13,"U15",IF(E1096&gt;11,"U13",IF(E1096&gt;0,"U11",0)))))</f>
        <v>0</v>
      </c>
      <c r="E1096" s="17">
        <f>IFERROR(IF(Table11[[#This Row],[Year]]&gt;0,$E$1-Table11[[#This Row],[Year]],0),"")</f>
        <v>0</v>
      </c>
      <c r="H1096" s="17"/>
      <c r="I1096" s="279"/>
    </row>
    <row r="1097" spans="1:9">
      <c r="A1097" s="188">
        <v>8094</v>
      </c>
      <c r="B1097" s="280" t="s">
        <v>5076</v>
      </c>
      <c r="C1097" s="188" t="s">
        <v>17</v>
      </c>
      <c r="D1097" s="17">
        <f>IF(Table11[[#This Row],[Current Age]]&gt;19,"Women's",IF(E1097&gt;15,"U19",IF(E1097&gt;13,"U15",IF(E1097&gt;11,"U13",IF(E1097&gt;0,"U11",0)))))</f>
        <v>0</v>
      </c>
      <c r="E1097" s="17">
        <f>IFERROR(IF(Table11[[#This Row],[Year]]&gt;0,$E$1-Table11[[#This Row],[Year]],0),"")</f>
        <v>0</v>
      </c>
      <c r="H1097" s="17"/>
      <c r="I1097" s="279"/>
    </row>
    <row r="1098" spans="1:9">
      <c r="A1098" s="218">
        <v>8095</v>
      </c>
      <c r="B1098" s="278" t="s">
        <v>5077</v>
      </c>
      <c r="C1098" s="218" t="s">
        <v>17</v>
      </c>
      <c r="D1098" s="17">
        <f>IF(Table11[[#This Row],[Current Age]]&gt;19,"Women's",IF(E1098&gt;15,"U19",IF(E1098&gt;13,"U15",IF(E1098&gt;11,"U13",IF(E1098&gt;0,"U11",0)))))</f>
        <v>0</v>
      </c>
      <c r="E1098" s="17">
        <f>IFERROR(IF(Table11[[#This Row],[Year]]&gt;0,$E$1-Table11[[#This Row],[Year]],0),"")</f>
        <v>0</v>
      </c>
      <c r="H1098" s="17"/>
      <c r="I1098" s="279"/>
    </row>
    <row r="1099" spans="1:9">
      <c r="A1099" s="188">
        <v>8096</v>
      </c>
      <c r="B1099" s="280" t="s">
        <v>5078</v>
      </c>
      <c r="C1099" s="188" t="s">
        <v>210</v>
      </c>
      <c r="D1099" s="17">
        <f>IF(Table11[[#This Row],[Current Age]]&gt;19,"Women's",IF(E1099&gt;15,"U19",IF(E1099&gt;13,"U15",IF(E1099&gt;11,"U13",IF(E1099&gt;0,"U11",0)))))</f>
        <v>0</v>
      </c>
      <c r="E1099" s="17">
        <f>IFERROR(IF(Table11[[#This Row],[Year]]&gt;0,$E$1-Table11[[#This Row],[Year]],0),"")</f>
        <v>0</v>
      </c>
      <c r="H1099" s="17"/>
      <c r="I1099" s="279"/>
    </row>
    <row r="1100" spans="1:9">
      <c r="A1100" s="218">
        <v>8097</v>
      </c>
      <c r="B1100" s="278" t="s">
        <v>5079</v>
      </c>
      <c r="C1100" s="218" t="s">
        <v>210</v>
      </c>
      <c r="D1100" s="17">
        <f>IF(Table11[[#This Row],[Current Age]]&gt;19,"Women's",IF(E1100&gt;15,"U19",IF(E1100&gt;13,"U15",IF(E1100&gt;11,"U13",IF(E1100&gt;0,"U11",0)))))</f>
        <v>0</v>
      </c>
      <c r="E1100" s="17">
        <f>IFERROR(IF(Table11[[#This Row],[Year]]&gt;0,$E$1-Table11[[#This Row],[Year]],0),"")</f>
        <v>0</v>
      </c>
      <c r="H1100" s="17"/>
      <c r="I1100" s="279"/>
    </row>
    <row r="1101" spans="1:9">
      <c r="A1101" s="188">
        <v>8098</v>
      </c>
      <c r="B1101" s="280" t="s">
        <v>5080</v>
      </c>
      <c r="C1101" s="188" t="s">
        <v>17</v>
      </c>
      <c r="D1101" s="17">
        <f>IF(Table11[[#This Row],[Current Age]]&gt;19,"Women's",IF(E1101&gt;15,"U19",IF(E1101&gt;13,"U15",IF(E1101&gt;11,"U13",IF(E1101&gt;0,"U11",0)))))</f>
        <v>0</v>
      </c>
      <c r="E1101" s="17">
        <f>IFERROR(IF(Table11[[#This Row],[Year]]&gt;0,$E$1-Table11[[#This Row],[Year]],0),"")</f>
        <v>0</v>
      </c>
      <c r="H1101" s="17"/>
      <c r="I1101" s="279"/>
    </row>
    <row r="1102" spans="1:9">
      <c r="A1102" s="218">
        <v>8099</v>
      </c>
      <c r="B1102" s="278" t="s">
        <v>5081</v>
      </c>
      <c r="C1102" s="218" t="s">
        <v>33</v>
      </c>
      <c r="D1102" s="17">
        <f>IF(Table11[[#This Row],[Current Age]]&gt;19,"Women's",IF(E1102&gt;15,"U19",IF(E1102&gt;13,"U15",IF(E1102&gt;11,"U13",IF(E1102&gt;0,"U11",0)))))</f>
        <v>0</v>
      </c>
      <c r="E1102" s="17">
        <f>IFERROR(IF(Table11[[#This Row],[Year]]&gt;0,$E$1-Table11[[#This Row],[Year]],0),"")</f>
        <v>0</v>
      </c>
      <c r="H1102" s="17"/>
      <c r="I1102" s="279"/>
    </row>
    <row r="1103" spans="1:9">
      <c r="A1103" s="188">
        <v>8100</v>
      </c>
      <c r="B1103" s="280" t="s">
        <v>5082</v>
      </c>
      <c r="C1103" s="188" t="s">
        <v>17</v>
      </c>
      <c r="D1103" s="17">
        <f>IF(Table11[[#This Row],[Current Age]]&gt;19,"Women's",IF(E1103&gt;15,"U19",IF(E1103&gt;13,"U15",IF(E1103&gt;11,"U13",IF(E1103&gt;0,"U11",0)))))</f>
        <v>0</v>
      </c>
      <c r="E1103" s="17">
        <f>IFERROR(IF(Table11[[#This Row],[Year]]&gt;0,$E$1-Table11[[#This Row],[Year]],0),"")</f>
        <v>0</v>
      </c>
      <c r="H1103" s="17"/>
      <c r="I1103" s="279"/>
    </row>
    <row r="1104" spans="1:9">
      <c r="A1104" s="218">
        <v>8101</v>
      </c>
      <c r="B1104" s="278" t="s">
        <v>5083</v>
      </c>
      <c r="C1104" s="218" t="s">
        <v>17</v>
      </c>
      <c r="D1104" s="17">
        <f>IF(Table11[[#This Row],[Current Age]]&gt;19,"Women's",IF(E1104&gt;15,"U19",IF(E1104&gt;13,"U15",IF(E1104&gt;11,"U13",IF(E1104&gt;0,"U11",0)))))</f>
        <v>0</v>
      </c>
      <c r="E1104" s="17">
        <f>IFERROR(IF(Table11[[#This Row],[Year]]&gt;0,$E$1-Table11[[#This Row],[Year]],0),"")</f>
        <v>0</v>
      </c>
      <c r="H1104" s="17"/>
      <c r="I1104" s="279"/>
    </row>
    <row r="1105" spans="1:9">
      <c r="A1105" s="188">
        <v>8102</v>
      </c>
      <c r="B1105" s="280" t="s">
        <v>5084</v>
      </c>
      <c r="C1105" s="188" t="s">
        <v>17</v>
      </c>
      <c r="D1105" s="17">
        <f>IF(Table11[[#This Row],[Current Age]]&gt;19,"Women's",IF(E1105&gt;15,"U19",IF(E1105&gt;13,"U15",IF(E1105&gt;11,"U13",IF(E1105&gt;0,"U11",0)))))</f>
        <v>0</v>
      </c>
      <c r="E1105" s="17">
        <f>IFERROR(IF(Table11[[#This Row],[Year]]&gt;0,$E$1-Table11[[#This Row],[Year]],0),"")</f>
        <v>0</v>
      </c>
      <c r="H1105" s="17"/>
      <c r="I1105" s="279"/>
    </row>
    <row r="1106" spans="1:9">
      <c r="A1106" s="218">
        <v>8103</v>
      </c>
      <c r="B1106" s="278" t="s">
        <v>5085</v>
      </c>
      <c r="C1106" s="218" t="s">
        <v>17</v>
      </c>
      <c r="D1106" s="17">
        <f>IF(Table11[[#This Row],[Current Age]]&gt;19,"Women's",IF(E1106&gt;15,"U19",IF(E1106&gt;13,"U15",IF(E1106&gt;11,"U13",IF(E1106&gt;0,"U11",0)))))</f>
        <v>0</v>
      </c>
      <c r="E1106" s="17">
        <f>IFERROR(IF(Table11[[#This Row],[Year]]&gt;0,$E$1-Table11[[#This Row],[Year]],0),"")</f>
        <v>0</v>
      </c>
      <c r="H1106" s="17"/>
      <c r="I1106" s="279"/>
    </row>
    <row r="1107" spans="1:9">
      <c r="A1107" s="188">
        <v>8104</v>
      </c>
      <c r="B1107" s="280" t="s">
        <v>5086</v>
      </c>
      <c r="C1107" s="188" t="s">
        <v>210</v>
      </c>
      <c r="D1107" s="17">
        <f>IF(Table11[[#This Row],[Current Age]]&gt;19,"Women's",IF(E1107&gt;15,"U19",IF(E1107&gt;13,"U15",IF(E1107&gt;11,"U13",IF(E1107&gt;0,"U11",0)))))</f>
        <v>0</v>
      </c>
      <c r="E1107" s="17">
        <f>IFERROR(IF(Table11[[#This Row],[Year]]&gt;0,$E$1-Table11[[#This Row],[Year]],0),"")</f>
        <v>0</v>
      </c>
      <c r="H1107" s="17"/>
      <c r="I1107" s="279"/>
    </row>
    <row r="1108" spans="1:9">
      <c r="A1108" s="218">
        <v>8105</v>
      </c>
      <c r="B1108" s="278" t="s">
        <v>5087</v>
      </c>
      <c r="C1108" s="218" t="s">
        <v>210</v>
      </c>
      <c r="D1108" s="17">
        <f>IF(Table11[[#This Row],[Current Age]]&gt;19,"Women's",IF(E1108&gt;15,"U19",IF(E1108&gt;13,"U15",IF(E1108&gt;11,"U13",IF(E1108&gt;0,"U11",0)))))</f>
        <v>0</v>
      </c>
      <c r="E1108" s="17">
        <f>IFERROR(IF(Table11[[#This Row],[Year]]&gt;0,$E$1-Table11[[#This Row],[Year]],0),"")</f>
        <v>0</v>
      </c>
      <c r="H1108" s="17"/>
      <c r="I1108" s="279"/>
    </row>
    <row r="1109" spans="1:9">
      <c r="A1109" s="188">
        <v>8106</v>
      </c>
      <c r="B1109" s="280" t="s">
        <v>5088</v>
      </c>
      <c r="C1109" s="188" t="s">
        <v>17</v>
      </c>
      <c r="D1109" s="17">
        <f>IF(Table11[[#This Row],[Current Age]]&gt;19,"Women's",IF(E1109&gt;15,"U19",IF(E1109&gt;13,"U15",IF(E1109&gt;11,"U13",IF(E1109&gt;0,"U11",0)))))</f>
        <v>0</v>
      </c>
      <c r="E1109" s="17">
        <f>IFERROR(IF(Table11[[#This Row],[Year]]&gt;0,$E$1-Table11[[#This Row],[Year]],0),"")</f>
        <v>0</v>
      </c>
      <c r="H1109" s="17"/>
      <c r="I1109" s="279"/>
    </row>
    <row r="1110" spans="1:9">
      <c r="A1110" s="218">
        <v>8107</v>
      </c>
      <c r="B1110" s="278" t="s">
        <v>5089</v>
      </c>
      <c r="C1110" s="218" t="s">
        <v>210</v>
      </c>
      <c r="D1110" s="17">
        <f>IF(Table11[[#This Row],[Current Age]]&gt;19,"Women's",IF(E1110&gt;15,"U19",IF(E1110&gt;13,"U15",IF(E1110&gt;11,"U13",IF(E1110&gt;0,"U11",0)))))</f>
        <v>0</v>
      </c>
      <c r="E1110" s="17">
        <f>IFERROR(IF(Table11[[#This Row],[Year]]&gt;0,$E$1-Table11[[#This Row],[Year]],0),"")</f>
        <v>0</v>
      </c>
      <c r="H1110" s="17"/>
      <c r="I1110" s="279"/>
    </row>
    <row r="1111" spans="1:9">
      <c r="A1111" s="188">
        <v>8108</v>
      </c>
      <c r="B1111" s="280" t="s">
        <v>5090</v>
      </c>
      <c r="C1111" s="188" t="s">
        <v>160</v>
      </c>
      <c r="D1111" s="17">
        <f>IF(Table11[[#This Row],[Current Age]]&gt;19,"Women's",IF(E1111&gt;15,"U19",IF(E1111&gt;13,"U15",IF(E1111&gt;11,"U13",IF(E1111&gt;0,"U11",0)))))</f>
        <v>0</v>
      </c>
      <c r="E1111" s="17">
        <f>IFERROR(IF(Table11[[#This Row],[Year]]&gt;0,$E$1-Table11[[#This Row],[Year]],0),"")</f>
        <v>0</v>
      </c>
      <c r="H1111" s="17"/>
      <c r="I1111" s="279"/>
    </row>
    <row r="1112" spans="1:9">
      <c r="A1112" s="218">
        <v>8109</v>
      </c>
      <c r="B1112" s="278" t="s">
        <v>5091</v>
      </c>
      <c r="C1112" s="218" t="s">
        <v>210</v>
      </c>
      <c r="D1112" s="17">
        <f>IF(Table11[[#This Row],[Current Age]]&gt;19,"Women's",IF(E1112&gt;15,"U19",IF(E1112&gt;13,"U15",IF(E1112&gt;11,"U13",IF(E1112&gt;0,"U11",0)))))</f>
        <v>0</v>
      </c>
      <c r="E1112" s="17">
        <f>IFERROR(IF(Table11[[#This Row],[Year]]&gt;0,$E$1-Table11[[#This Row],[Year]],0),"")</f>
        <v>0</v>
      </c>
      <c r="H1112" s="17"/>
      <c r="I1112" s="279"/>
    </row>
    <row r="1113" spans="1:9">
      <c r="A1113" s="188">
        <v>8110</v>
      </c>
      <c r="B1113" s="280" t="s">
        <v>5092</v>
      </c>
      <c r="C1113" s="188" t="s">
        <v>160</v>
      </c>
      <c r="D1113" s="17">
        <f>IF(Table11[[#This Row],[Current Age]]&gt;19,"Women's",IF(E1113&gt;15,"U19",IF(E1113&gt;13,"U15",IF(E1113&gt;11,"U13",IF(E1113&gt;0,"U11",0)))))</f>
        <v>0</v>
      </c>
      <c r="E1113" s="17">
        <f>IFERROR(IF(Table11[[#This Row],[Year]]&gt;0,$E$1-Table11[[#This Row],[Year]],0),"")</f>
        <v>0</v>
      </c>
      <c r="H1113" s="17"/>
      <c r="I1113" s="279"/>
    </row>
    <row r="1114" spans="1:9">
      <c r="A1114" s="218">
        <v>8111</v>
      </c>
      <c r="B1114" s="278" t="s">
        <v>5093</v>
      </c>
      <c r="C1114" s="218" t="s">
        <v>160</v>
      </c>
      <c r="D1114" s="17">
        <f>IF(Table11[[#This Row],[Current Age]]&gt;19,"Women's",IF(E1114&gt;15,"U19",IF(E1114&gt;13,"U15",IF(E1114&gt;11,"U13",IF(E1114&gt;0,"U11",0)))))</f>
        <v>0</v>
      </c>
      <c r="E1114" s="17">
        <f>IFERROR(IF(Table11[[#This Row],[Year]]&gt;0,$E$1-Table11[[#This Row],[Year]],0),"")</f>
        <v>0</v>
      </c>
      <c r="H1114" s="17"/>
      <c r="I1114" s="279"/>
    </row>
    <row r="1115" spans="1:9">
      <c r="A1115" s="188">
        <v>8112</v>
      </c>
      <c r="B1115" s="280" t="s">
        <v>5094</v>
      </c>
      <c r="C1115" s="188" t="s">
        <v>210</v>
      </c>
      <c r="D1115" s="17">
        <f>IF(Table11[[#This Row],[Current Age]]&gt;19,"Women's",IF(E1115&gt;15,"U19",IF(E1115&gt;13,"U15",IF(E1115&gt;11,"U13",IF(E1115&gt;0,"U11",0)))))</f>
        <v>0</v>
      </c>
      <c r="E1115" s="17">
        <f>IFERROR(IF(Table11[[#This Row],[Year]]&gt;0,$E$1-Table11[[#This Row],[Year]],0),"")</f>
        <v>0</v>
      </c>
      <c r="H1115" s="17"/>
      <c r="I1115" s="279"/>
    </row>
    <row r="1116" spans="1:9">
      <c r="A1116" s="218">
        <v>8113</v>
      </c>
      <c r="B1116" s="278" t="s">
        <v>5095</v>
      </c>
      <c r="C1116" s="218" t="s">
        <v>210</v>
      </c>
      <c r="D1116" s="17">
        <f>IF(Table11[[#This Row],[Current Age]]&gt;19,"Women's",IF(E1116&gt;15,"U19",IF(E1116&gt;13,"U15",IF(E1116&gt;11,"U13",IF(E1116&gt;0,"U11",0)))))</f>
        <v>0</v>
      </c>
      <c r="E1116" s="17">
        <f>IFERROR(IF(Table11[[#This Row],[Year]]&gt;0,$E$1-Table11[[#This Row],[Year]],0),"")</f>
        <v>0</v>
      </c>
      <c r="H1116" s="17"/>
      <c r="I1116" s="279"/>
    </row>
    <row r="1117" spans="1:9">
      <c r="A1117" s="188">
        <v>8114</v>
      </c>
      <c r="B1117" s="280" t="s">
        <v>5096</v>
      </c>
      <c r="C1117" s="188" t="s">
        <v>68</v>
      </c>
      <c r="D1117" s="17">
        <f>IF(Table11[[#This Row],[Current Age]]&gt;19,"Women's",IF(E1117&gt;15,"U19",IF(E1117&gt;13,"U15",IF(E1117&gt;11,"U13",IF(E1117&gt;0,"U11",0)))))</f>
        <v>0</v>
      </c>
      <c r="E1117" s="17">
        <f>IFERROR(IF(Table11[[#This Row],[Year]]&gt;0,$E$1-Table11[[#This Row],[Year]],0),"")</f>
        <v>0</v>
      </c>
      <c r="H1117" s="17"/>
      <c r="I1117" s="279"/>
    </row>
    <row r="1118" spans="1:9">
      <c r="A1118" s="218">
        <v>8115</v>
      </c>
      <c r="B1118" s="278" t="s">
        <v>5097</v>
      </c>
      <c r="C1118" s="218" t="s">
        <v>68</v>
      </c>
      <c r="D1118" s="17">
        <f>IF(Table11[[#This Row],[Current Age]]&gt;19,"Women's",IF(E1118&gt;15,"U19",IF(E1118&gt;13,"U15",IF(E1118&gt;11,"U13",IF(E1118&gt;0,"U11",0)))))</f>
        <v>0</v>
      </c>
      <c r="E1118" s="17">
        <f>IFERROR(IF(Table11[[#This Row],[Year]]&gt;0,$E$1-Table11[[#This Row],[Year]],0),"")</f>
        <v>0</v>
      </c>
      <c r="H1118" s="17"/>
      <c r="I1118" s="279"/>
    </row>
    <row r="1119" spans="1:9">
      <c r="A1119" s="188">
        <v>8116</v>
      </c>
      <c r="B1119" s="280" t="s">
        <v>5098</v>
      </c>
      <c r="C1119" s="188" t="s">
        <v>160</v>
      </c>
      <c r="D1119" s="17">
        <f>IF(Table11[[#This Row],[Current Age]]&gt;19,"Women's",IF(E1119&gt;15,"U19",IF(E1119&gt;13,"U15",IF(E1119&gt;11,"U13",IF(E1119&gt;0,"U11",0)))))</f>
        <v>0</v>
      </c>
      <c r="E1119" s="17">
        <f>IFERROR(IF(Table11[[#This Row],[Year]]&gt;0,$E$1-Table11[[#This Row],[Year]],0),"")</f>
        <v>0</v>
      </c>
      <c r="H1119" s="17"/>
      <c r="I1119" s="279"/>
    </row>
    <row r="1120" spans="1:9">
      <c r="A1120" s="218">
        <v>8117</v>
      </c>
      <c r="B1120" s="278" t="s">
        <v>5099</v>
      </c>
      <c r="C1120" s="218" t="s">
        <v>2658</v>
      </c>
      <c r="D1120" s="17">
        <f>IF(Table11[[#This Row],[Current Age]]&gt;19,"Women's",IF(E1120&gt;15,"U19",IF(E1120&gt;13,"U15",IF(E1120&gt;11,"U13",IF(E1120&gt;0,"U11",0)))))</f>
        <v>0</v>
      </c>
      <c r="E1120" s="17">
        <f>IFERROR(IF(Table11[[#This Row],[Year]]&gt;0,$E$1-Table11[[#This Row],[Year]],0),"")</f>
        <v>0</v>
      </c>
      <c r="H1120" s="17"/>
      <c r="I1120" s="279"/>
    </row>
    <row r="1121" spans="1:9">
      <c r="A1121" s="188">
        <v>8118</v>
      </c>
      <c r="B1121" s="280" t="s">
        <v>5100</v>
      </c>
      <c r="C1121" s="188" t="s">
        <v>68</v>
      </c>
      <c r="D1121" s="17">
        <f>IF(Table11[[#This Row],[Current Age]]&gt;19,"Women's",IF(E1121&gt;15,"U19",IF(E1121&gt;13,"U15",IF(E1121&gt;11,"U13",IF(E1121&gt;0,"U11",0)))))</f>
        <v>0</v>
      </c>
      <c r="E1121" s="17">
        <f>IFERROR(IF(Table11[[#This Row],[Year]]&gt;0,$E$1-Table11[[#This Row],[Year]],0),"")</f>
        <v>0</v>
      </c>
      <c r="H1121" s="17"/>
      <c r="I1121" s="279"/>
    </row>
    <row r="1122" spans="1:9">
      <c r="A1122" s="218">
        <v>8119</v>
      </c>
      <c r="B1122" s="278" t="s">
        <v>5101</v>
      </c>
      <c r="C1122" s="218" t="s">
        <v>2658</v>
      </c>
      <c r="D1122" s="17">
        <f>IF(Table11[[#This Row],[Current Age]]&gt;19,"Women's",IF(E1122&gt;15,"U19",IF(E1122&gt;13,"U15",IF(E1122&gt;11,"U13",IF(E1122&gt;0,"U11",0)))))</f>
        <v>0</v>
      </c>
      <c r="E1122" s="17">
        <f>IFERROR(IF(Table11[[#This Row],[Year]]&gt;0,$E$1-Table11[[#This Row],[Year]],0),"")</f>
        <v>0</v>
      </c>
      <c r="H1122" s="17"/>
      <c r="I1122" s="279"/>
    </row>
    <row r="1123" spans="1:9">
      <c r="A1123" s="188">
        <v>8120</v>
      </c>
      <c r="B1123" s="280" t="s">
        <v>5102</v>
      </c>
      <c r="C1123" s="188" t="s">
        <v>68</v>
      </c>
      <c r="D1123" s="17">
        <f>IF(Table11[[#This Row],[Current Age]]&gt;19,"Women's",IF(E1123&gt;15,"U19",IF(E1123&gt;13,"U15",IF(E1123&gt;11,"U13",IF(E1123&gt;0,"U11",0)))))</f>
        <v>0</v>
      </c>
      <c r="E1123" s="17">
        <f>IFERROR(IF(Table11[[#This Row],[Year]]&gt;0,$E$1-Table11[[#This Row],[Year]],0),"")</f>
        <v>0</v>
      </c>
      <c r="H1123" s="17"/>
      <c r="I1123" s="279"/>
    </row>
    <row r="1124" spans="1:9">
      <c r="A1124" s="218">
        <v>8121</v>
      </c>
      <c r="B1124" s="278" t="s">
        <v>5103</v>
      </c>
      <c r="C1124" s="218" t="s">
        <v>68</v>
      </c>
      <c r="D1124" s="17">
        <f>IF(Table11[[#This Row],[Current Age]]&gt;19,"Women's",IF(E1124&gt;15,"U19",IF(E1124&gt;13,"U15",IF(E1124&gt;11,"U13",IF(E1124&gt;0,"U11",0)))))</f>
        <v>0</v>
      </c>
      <c r="E1124" s="17">
        <f>IFERROR(IF(Table11[[#This Row],[Year]]&gt;0,$E$1-Table11[[#This Row],[Year]],0),"")</f>
        <v>0</v>
      </c>
      <c r="H1124" s="17"/>
      <c r="I1124" s="279"/>
    </row>
    <row r="1125" spans="1:9">
      <c r="A1125" s="188">
        <v>8122</v>
      </c>
      <c r="B1125" s="280" t="s">
        <v>5104</v>
      </c>
      <c r="C1125" s="188" t="s">
        <v>68</v>
      </c>
      <c r="D1125" s="17">
        <f>IF(Table11[[#This Row],[Current Age]]&gt;19,"Women's",IF(E1125&gt;15,"U19",IF(E1125&gt;13,"U15",IF(E1125&gt;11,"U13",IF(E1125&gt;0,"U11",0)))))</f>
        <v>0</v>
      </c>
      <c r="E1125" s="17">
        <f>IFERROR(IF(Table11[[#This Row],[Year]]&gt;0,$E$1-Table11[[#This Row],[Year]],0),"")</f>
        <v>0</v>
      </c>
      <c r="H1125" s="17"/>
      <c r="I1125" s="279"/>
    </row>
    <row r="1126" spans="1:9">
      <c r="A1126" s="218">
        <v>8123</v>
      </c>
      <c r="B1126" s="278" t="s">
        <v>5105</v>
      </c>
      <c r="C1126" s="218" t="s">
        <v>68</v>
      </c>
      <c r="D1126" s="17">
        <f>IF(Table11[[#This Row],[Current Age]]&gt;19,"Women's",IF(E1126&gt;15,"U19",IF(E1126&gt;13,"U15",IF(E1126&gt;11,"U13",IF(E1126&gt;0,"U11",0)))))</f>
        <v>0</v>
      </c>
      <c r="E1126" s="17">
        <f>IFERROR(IF(Table11[[#This Row],[Year]]&gt;0,$E$1-Table11[[#This Row],[Year]],0),"")</f>
        <v>0</v>
      </c>
      <c r="H1126" s="17"/>
      <c r="I1126" s="279"/>
    </row>
    <row r="1127" spans="1:9">
      <c r="A1127" s="188">
        <v>8124</v>
      </c>
      <c r="B1127" s="280" t="s">
        <v>5106</v>
      </c>
      <c r="C1127" s="188" t="s">
        <v>68</v>
      </c>
      <c r="D1127" s="17">
        <f>IF(Table11[[#This Row],[Current Age]]&gt;19,"Women's",IF(E1127&gt;15,"U19",IF(E1127&gt;13,"U15",IF(E1127&gt;11,"U13",IF(E1127&gt;0,"U11",0)))))</f>
        <v>0</v>
      </c>
      <c r="E1127" s="17">
        <f>IFERROR(IF(Table11[[#This Row],[Year]]&gt;0,$E$1-Table11[[#This Row],[Year]],0),"")</f>
        <v>0</v>
      </c>
      <c r="H1127" s="17"/>
      <c r="I1127" s="279"/>
    </row>
    <row r="1128" spans="1:9">
      <c r="A1128" s="218">
        <v>8125</v>
      </c>
      <c r="B1128" s="278" t="s">
        <v>5107</v>
      </c>
      <c r="C1128" s="218" t="s">
        <v>68</v>
      </c>
      <c r="D1128" s="17">
        <f>IF(Table11[[#This Row],[Current Age]]&gt;19,"Women's",IF(E1128&gt;15,"U19",IF(E1128&gt;13,"U15",IF(E1128&gt;11,"U13",IF(E1128&gt;0,"U11",0)))))</f>
        <v>0</v>
      </c>
      <c r="E1128" s="17">
        <f>IFERROR(IF(Table11[[#This Row],[Year]]&gt;0,$E$1-Table11[[#This Row],[Year]],0),"")</f>
        <v>0</v>
      </c>
      <c r="H1128" s="17"/>
      <c r="I1128" s="279"/>
    </row>
    <row r="1129" spans="1:9">
      <c r="A1129" s="188">
        <v>8126</v>
      </c>
      <c r="B1129" s="280" t="s">
        <v>5108</v>
      </c>
      <c r="C1129" s="188" t="s">
        <v>68</v>
      </c>
      <c r="D1129" s="17">
        <f>IF(Table11[[#This Row],[Current Age]]&gt;19,"Women's",IF(E1129&gt;15,"U19",IF(E1129&gt;13,"U15",IF(E1129&gt;11,"U13",IF(E1129&gt;0,"U11",0)))))</f>
        <v>0</v>
      </c>
      <c r="E1129" s="17">
        <f>IFERROR(IF(Table11[[#This Row],[Year]]&gt;0,$E$1-Table11[[#This Row],[Year]],0),"")</f>
        <v>0</v>
      </c>
      <c r="H1129" s="17"/>
      <c r="I1129" s="279"/>
    </row>
    <row r="1130" spans="1:9">
      <c r="A1130" s="218">
        <v>8127</v>
      </c>
      <c r="B1130" s="278" t="s">
        <v>5109</v>
      </c>
      <c r="C1130" s="218" t="s">
        <v>68</v>
      </c>
      <c r="D1130" s="17">
        <f>IF(Table11[[#This Row],[Current Age]]&gt;19,"Women's",IF(E1130&gt;15,"U19",IF(E1130&gt;13,"U15",IF(E1130&gt;11,"U13",IF(E1130&gt;0,"U11",0)))))</f>
        <v>0</v>
      </c>
      <c r="E1130" s="17">
        <f>IFERROR(IF(Table11[[#This Row],[Year]]&gt;0,$E$1-Table11[[#This Row],[Year]],0),"")</f>
        <v>0</v>
      </c>
      <c r="H1130" s="17"/>
      <c r="I1130" s="279"/>
    </row>
    <row r="1131" spans="1:9">
      <c r="A1131" s="188">
        <v>8128</v>
      </c>
      <c r="B1131" s="280" t="s">
        <v>5110</v>
      </c>
      <c r="C1131" s="188" t="s">
        <v>68</v>
      </c>
      <c r="D1131" s="17">
        <f>IF(Table11[[#This Row],[Current Age]]&gt;19,"Women's",IF(E1131&gt;15,"U19",IF(E1131&gt;13,"U15",IF(E1131&gt;11,"U13",IF(E1131&gt;0,"U11",0)))))</f>
        <v>0</v>
      </c>
      <c r="E1131" s="17">
        <f>IFERROR(IF(Table11[[#This Row],[Year]]&gt;0,$E$1-Table11[[#This Row],[Year]],0),"")</f>
        <v>0</v>
      </c>
      <c r="H1131" s="17"/>
      <c r="I1131" s="279"/>
    </row>
    <row r="1132" spans="1:9">
      <c r="A1132" s="218">
        <v>8129</v>
      </c>
      <c r="B1132" s="278" t="s">
        <v>5111</v>
      </c>
      <c r="C1132" s="218" t="s">
        <v>112</v>
      </c>
      <c r="D1132" s="17">
        <f>IF(Table11[[#This Row],[Current Age]]&gt;19,"Women's",IF(E1132&gt;15,"U19",IF(E1132&gt;13,"U15",IF(E1132&gt;11,"U13",IF(E1132&gt;0,"U11",0)))))</f>
        <v>0</v>
      </c>
      <c r="E1132" s="17">
        <f>IFERROR(IF(Table11[[#This Row],[Year]]&gt;0,$E$1-Table11[[#This Row],[Year]],0),"")</f>
        <v>0</v>
      </c>
      <c r="H1132" s="17"/>
      <c r="I1132" s="279"/>
    </row>
    <row r="1133" spans="1:9">
      <c r="A1133" s="188">
        <v>8130</v>
      </c>
      <c r="B1133" s="280" t="s">
        <v>5112</v>
      </c>
      <c r="C1133" s="188" t="s">
        <v>112</v>
      </c>
      <c r="D1133" s="17">
        <f>IF(Table11[[#This Row],[Current Age]]&gt;19,"Women's",IF(E1133&gt;15,"U19",IF(E1133&gt;13,"U15",IF(E1133&gt;11,"U13",IF(E1133&gt;0,"U11",0)))))</f>
        <v>0</v>
      </c>
      <c r="E1133" s="17">
        <f>IFERROR(IF(Table11[[#This Row],[Year]]&gt;0,$E$1-Table11[[#This Row],[Year]],0),"")</f>
        <v>0</v>
      </c>
      <c r="H1133" s="17"/>
      <c r="I1133" s="279"/>
    </row>
    <row r="1134" spans="1:9">
      <c r="A1134" s="218">
        <v>8131</v>
      </c>
      <c r="B1134" s="278" t="s">
        <v>5113</v>
      </c>
      <c r="C1134" s="218" t="s">
        <v>112</v>
      </c>
      <c r="D1134" s="17">
        <f>IF(Table11[[#This Row],[Current Age]]&gt;19,"Women's",IF(E1134&gt;15,"U19",IF(E1134&gt;13,"U15",IF(E1134&gt;11,"U13",IF(E1134&gt;0,"U11",0)))))</f>
        <v>0</v>
      </c>
      <c r="E1134" s="17">
        <f>IFERROR(IF(Table11[[#This Row],[Year]]&gt;0,$E$1-Table11[[#This Row],[Year]],0),"")</f>
        <v>0</v>
      </c>
      <c r="H1134" s="17"/>
      <c r="I1134" s="279"/>
    </row>
    <row r="1135" spans="1:9">
      <c r="A1135" s="188">
        <v>8132</v>
      </c>
      <c r="B1135" s="280" t="s">
        <v>5114</v>
      </c>
      <c r="C1135" s="188" t="s">
        <v>68</v>
      </c>
      <c r="D1135" s="17">
        <f>IF(Table11[[#This Row],[Current Age]]&gt;19,"Women's",IF(E1135&gt;15,"U19",IF(E1135&gt;13,"U15",IF(E1135&gt;11,"U13",IF(E1135&gt;0,"U11",0)))))</f>
        <v>0</v>
      </c>
      <c r="E1135" s="17">
        <f>IFERROR(IF(Table11[[#This Row],[Year]]&gt;0,$E$1-Table11[[#This Row],[Year]],0),"")</f>
        <v>0</v>
      </c>
      <c r="H1135" s="17"/>
      <c r="I1135" s="279"/>
    </row>
    <row r="1136" spans="1:9">
      <c r="A1136" s="218">
        <v>8133</v>
      </c>
      <c r="B1136" s="278" t="s">
        <v>5115</v>
      </c>
      <c r="C1136" s="218" t="s">
        <v>112</v>
      </c>
      <c r="D1136" s="17">
        <f>IF(Table11[[#This Row],[Current Age]]&gt;19,"Women's",IF(E1136&gt;15,"U19",IF(E1136&gt;13,"U15",IF(E1136&gt;11,"U13",IF(E1136&gt;0,"U11",0)))))</f>
        <v>0</v>
      </c>
      <c r="E1136" s="17">
        <f>IFERROR(IF(Table11[[#This Row],[Year]]&gt;0,$E$1-Table11[[#This Row],[Year]],0),"")</f>
        <v>0</v>
      </c>
      <c r="H1136" s="17"/>
      <c r="I1136" s="279"/>
    </row>
    <row r="1137" spans="1:9">
      <c r="A1137" s="188">
        <v>8134</v>
      </c>
      <c r="B1137" s="280" t="s">
        <v>5116</v>
      </c>
      <c r="C1137" s="188" t="s">
        <v>112</v>
      </c>
      <c r="D1137" s="17">
        <f>IF(Table11[[#This Row],[Current Age]]&gt;19,"Women's",IF(E1137&gt;15,"U19",IF(E1137&gt;13,"U15",IF(E1137&gt;11,"U13",IF(E1137&gt;0,"U11",0)))))</f>
        <v>0</v>
      </c>
      <c r="E1137" s="17">
        <f>IFERROR(IF(Table11[[#This Row],[Year]]&gt;0,$E$1-Table11[[#This Row],[Year]],0),"")</f>
        <v>0</v>
      </c>
      <c r="H1137" s="17"/>
      <c r="I1137" s="279"/>
    </row>
    <row r="1138" spans="1:9">
      <c r="A1138" s="218">
        <v>8135</v>
      </c>
      <c r="B1138" s="278" t="s">
        <v>5117</v>
      </c>
      <c r="C1138" s="218" t="s">
        <v>68</v>
      </c>
      <c r="D1138" s="17">
        <f>IF(Table11[[#This Row],[Current Age]]&gt;19,"Women's",IF(E1138&gt;15,"U19",IF(E1138&gt;13,"U15",IF(E1138&gt;11,"U13",IF(E1138&gt;0,"U11",0)))))</f>
        <v>0</v>
      </c>
      <c r="E1138" s="17">
        <f>IFERROR(IF(Table11[[#This Row],[Year]]&gt;0,$E$1-Table11[[#This Row],[Year]],0),"")</f>
        <v>0</v>
      </c>
      <c r="H1138" s="17"/>
      <c r="I1138" s="279"/>
    </row>
    <row r="1139" spans="1:9">
      <c r="A1139" s="188">
        <v>8136</v>
      </c>
      <c r="B1139" s="280" t="s">
        <v>5118</v>
      </c>
      <c r="C1139" s="188"/>
      <c r="D1139" s="17">
        <f>IF(Table11[[#This Row],[Current Age]]&gt;19,"Women's",IF(E1139&gt;15,"U19",IF(E1139&gt;13,"U15",IF(E1139&gt;11,"U13",IF(E1139&gt;0,"U11",0)))))</f>
        <v>0</v>
      </c>
      <c r="E1139" s="17">
        <f>IFERROR(IF(Table11[[#This Row],[Year]]&gt;0,$E$1-Table11[[#This Row],[Year]],0),"")</f>
        <v>0</v>
      </c>
      <c r="H1139" s="17"/>
      <c r="I1139" s="279"/>
    </row>
    <row r="1140" spans="1:9">
      <c r="A1140" s="218">
        <v>8137</v>
      </c>
      <c r="B1140" s="278" t="s">
        <v>5119</v>
      </c>
      <c r="C1140" s="218" t="s">
        <v>2658</v>
      </c>
      <c r="D1140" s="17">
        <f>IF(Table11[[#This Row],[Current Age]]&gt;19,"Women's",IF(E1140&gt;15,"U19",IF(E1140&gt;13,"U15",IF(E1140&gt;11,"U13",IF(E1140&gt;0,"U11",0)))))</f>
        <v>0</v>
      </c>
      <c r="E1140" s="17">
        <f>IFERROR(IF(Table11[[#This Row],[Year]]&gt;0,$E$1-Table11[[#This Row],[Year]],0),"")</f>
        <v>0</v>
      </c>
      <c r="H1140" s="17"/>
      <c r="I1140" s="279"/>
    </row>
    <row r="1141" spans="1:9">
      <c r="A1141" s="188">
        <v>8138</v>
      </c>
      <c r="B1141" s="280" t="s">
        <v>5120</v>
      </c>
      <c r="C1141" s="188" t="s">
        <v>68</v>
      </c>
      <c r="D1141" s="17">
        <f>IF(Table11[[#This Row],[Current Age]]&gt;19,"Women's",IF(E1141&gt;15,"U19",IF(E1141&gt;13,"U15",IF(E1141&gt;11,"U13",IF(E1141&gt;0,"U11",0)))))</f>
        <v>0</v>
      </c>
      <c r="E1141" s="17">
        <f>IFERROR(IF(Table11[[#This Row],[Year]]&gt;0,$E$1-Table11[[#This Row],[Year]],0),"")</f>
        <v>0</v>
      </c>
      <c r="H1141" s="17"/>
      <c r="I1141" s="279"/>
    </row>
    <row r="1142" spans="1:9">
      <c r="A1142" s="218">
        <v>8139</v>
      </c>
      <c r="B1142" s="278" t="s">
        <v>5121</v>
      </c>
      <c r="C1142" s="218" t="s">
        <v>68</v>
      </c>
      <c r="D1142" s="17">
        <f>IF(Table11[[#This Row],[Current Age]]&gt;19,"Women's",IF(E1142&gt;15,"U19",IF(E1142&gt;13,"U15",IF(E1142&gt;11,"U13",IF(E1142&gt;0,"U11",0)))))</f>
        <v>0</v>
      </c>
      <c r="E1142" s="17">
        <f>IFERROR(IF(Table11[[#This Row],[Year]]&gt;0,$E$1-Table11[[#This Row],[Year]],0),"")</f>
        <v>0</v>
      </c>
      <c r="H1142" s="17"/>
      <c r="I1142" s="279"/>
    </row>
    <row r="1143" spans="1:9">
      <c r="A1143" s="188">
        <v>8140</v>
      </c>
      <c r="B1143" s="280" t="s">
        <v>5122</v>
      </c>
      <c r="C1143" s="188" t="s">
        <v>259</v>
      </c>
      <c r="D1143" s="17">
        <f>IF(Table11[[#This Row],[Current Age]]&gt;19,"Women's",IF(E1143&gt;15,"U19",IF(E1143&gt;13,"U15",IF(E1143&gt;11,"U13",IF(E1143&gt;0,"U11",0)))))</f>
        <v>0</v>
      </c>
      <c r="E1143" s="17">
        <f>IFERROR(IF(Table11[[#This Row],[Year]]&gt;0,$E$1-Table11[[#This Row],[Year]],0),"")</f>
        <v>0</v>
      </c>
      <c r="H1143" s="17"/>
      <c r="I1143" s="279"/>
    </row>
    <row r="1144" spans="1:9">
      <c r="A1144" s="218">
        <v>8141</v>
      </c>
      <c r="B1144" s="278" t="s">
        <v>5123</v>
      </c>
      <c r="C1144" s="218" t="s">
        <v>68</v>
      </c>
      <c r="D1144" s="17">
        <f>IF(Table11[[#This Row],[Current Age]]&gt;19,"Women's",IF(E1144&gt;15,"U19",IF(E1144&gt;13,"U15",IF(E1144&gt;11,"U13",IF(E1144&gt;0,"U11",0)))))</f>
        <v>0</v>
      </c>
      <c r="E1144" s="17">
        <f>IFERROR(IF(Table11[[#This Row],[Year]]&gt;0,$E$1-Table11[[#This Row],[Year]],0),"")</f>
        <v>0</v>
      </c>
      <c r="H1144" s="17"/>
      <c r="I1144" s="279"/>
    </row>
    <row r="1145" spans="1:9">
      <c r="A1145" s="188">
        <v>8142</v>
      </c>
      <c r="B1145" s="280" t="s">
        <v>5124</v>
      </c>
      <c r="C1145" s="188" t="s">
        <v>259</v>
      </c>
      <c r="D1145" s="17">
        <f>IF(Table11[[#This Row],[Current Age]]&gt;19,"Women's",IF(E1145&gt;15,"U19",IF(E1145&gt;13,"U15",IF(E1145&gt;11,"U13",IF(E1145&gt;0,"U11",0)))))</f>
        <v>0</v>
      </c>
      <c r="E1145" s="17">
        <f>IFERROR(IF(Table11[[#This Row],[Year]]&gt;0,$E$1-Table11[[#This Row],[Year]],0),"")</f>
        <v>0</v>
      </c>
      <c r="H1145" s="17"/>
      <c r="I1145" s="279"/>
    </row>
    <row r="1146" spans="1:9">
      <c r="A1146" s="218">
        <v>8143</v>
      </c>
      <c r="B1146" s="278" t="s">
        <v>5125</v>
      </c>
      <c r="C1146" s="218" t="s">
        <v>259</v>
      </c>
      <c r="D1146" s="17">
        <f>IF(Table11[[#This Row],[Current Age]]&gt;19,"Women's",IF(E1146&gt;15,"U19",IF(E1146&gt;13,"U15",IF(E1146&gt;11,"U13",IF(E1146&gt;0,"U11",0)))))</f>
        <v>0</v>
      </c>
      <c r="E1146" s="17">
        <f>IFERROR(IF(Table11[[#This Row],[Year]]&gt;0,$E$1-Table11[[#This Row],[Year]],0),"")</f>
        <v>0</v>
      </c>
      <c r="H1146" s="17"/>
      <c r="I1146" s="279"/>
    </row>
    <row r="1147" spans="1:9">
      <c r="A1147" s="188">
        <v>8144</v>
      </c>
      <c r="B1147" s="280" t="s">
        <v>5126</v>
      </c>
      <c r="C1147" s="188" t="s">
        <v>68</v>
      </c>
      <c r="D1147" s="17">
        <f>IF(Table11[[#This Row],[Current Age]]&gt;19,"Women's",IF(E1147&gt;15,"U19",IF(E1147&gt;13,"U15",IF(E1147&gt;11,"U13",IF(E1147&gt;0,"U11",0)))))</f>
        <v>0</v>
      </c>
      <c r="E1147" s="17">
        <f>IFERROR(IF(Table11[[#This Row],[Year]]&gt;0,$E$1-Table11[[#This Row],[Year]],0),"")</f>
        <v>0</v>
      </c>
      <c r="H1147" s="17"/>
      <c r="I1147" s="279"/>
    </row>
    <row r="1148" spans="1:9">
      <c r="A1148" s="218">
        <v>8145</v>
      </c>
      <c r="B1148" s="278" t="s">
        <v>5127</v>
      </c>
      <c r="C1148" s="218" t="s">
        <v>68</v>
      </c>
      <c r="D1148" s="17">
        <f>IF(Table11[[#This Row],[Current Age]]&gt;19,"Women's",IF(E1148&gt;15,"U19",IF(E1148&gt;13,"U15",IF(E1148&gt;11,"U13",IF(E1148&gt;0,"U11",0)))))</f>
        <v>0</v>
      </c>
      <c r="E1148" s="17">
        <f>IFERROR(IF(Table11[[#This Row],[Year]]&gt;0,$E$1-Table11[[#This Row],[Year]],0),"")</f>
        <v>0</v>
      </c>
      <c r="H1148" s="17"/>
      <c r="I1148" s="279"/>
    </row>
    <row r="1149" spans="1:9">
      <c r="A1149" s="188">
        <v>8146</v>
      </c>
      <c r="B1149" s="280" t="s">
        <v>5078</v>
      </c>
      <c r="C1149" s="188" t="s">
        <v>259</v>
      </c>
      <c r="D1149" s="17">
        <f>IF(Table11[[#This Row],[Current Age]]&gt;19,"Women's",IF(E1149&gt;15,"U19",IF(E1149&gt;13,"U15",IF(E1149&gt;11,"U13",IF(E1149&gt;0,"U11",0)))))</f>
        <v>0</v>
      </c>
      <c r="E1149" s="17">
        <f>IFERROR(IF(Table11[[#This Row],[Year]]&gt;0,$E$1-Table11[[#This Row],[Year]],0),"")</f>
        <v>0</v>
      </c>
      <c r="H1149" s="17"/>
      <c r="I1149" s="279"/>
    </row>
    <row r="1150" spans="1:9">
      <c r="A1150" s="218">
        <v>8147</v>
      </c>
      <c r="B1150" s="278" t="s">
        <v>5128</v>
      </c>
      <c r="C1150" s="218" t="s">
        <v>68</v>
      </c>
      <c r="D1150" s="17">
        <f>IF(Table11[[#This Row],[Current Age]]&gt;19,"Women's",IF(E1150&gt;15,"U19",IF(E1150&gt;13,"U15",IF(E1150&gt;11,"U13",IF(E1150&gt;0,"U11",0)))))</f>
        <v>0</v>
      </c>
      <c r="E1150" s="17">
        <f>IFERROR(IF(Table11[[#This Row],[Year]]&gt;0,$E$1-Table11[[#This Row],[Year]],0),"")</f>
        <v>0</v>
      </c>
      <c r="H1150" s="17"/>
      <c r="I1150" s="279"/>
    </row>
    <row r="1151" spans="1:9">
      <c r="A1151" s="188">
        <v>8148</v>
      </c>
      <c r="B1151" s="280" t="s">
        <v>5129</v>
      </c>
      <c r="C1151" s="188" t="s">
        <v>109</v>
      </c>
      <c r="D1151" s="17">
        <f>IF(Table11[[#This Row],[Current Age]]&gt;19,"Women's",IF(E1151&gt;15,"U19",IF(E1151&gt;13,"U15",IF(E1151&gt;11,"U13",IF(E1151&gt;0,"U11",0)))))</f>
        <v>0</v>
      </c>
      <c r="E1151" s="17">
        <f>IFERROR(IF(Table11[[#This Row],[Year]]&gt;0,$E$1-Table11[[#This Row],[Year]],0),"")</f>
        <v>0</v>
      </c>
      <c r="H1151" s="17"/>
      <c r="I1151" s="279"/>
    </row>
    <row r="1152" spans="1:9">
      <c r="A1152" s="218">
        <v>8149</v>
      </c>
      <c r="B1152" s="278" t="s">
        <v>5130</v>
      </c>
      <c r="C1152" s="218" t="s">
        <v>109</v>
      </c>
      <c r="D1152" s="17">
        <f>IF(Table11[[#This Row],[Current Age]]&gt;19,"Women's",IF(E1152&gt;15,"U19",IF(E1152&gt;13,"U15",IF(E1152&gt;11,"U13",IF(E1152&gt;0,"U11",0)))))</f>
        <v>0</v>
      </c>
      <c r="E1152" s="17">
        <f>IFERROR(IF(Table11[[#This Row],[Year]]&gt;0,$E$1-Table11[[#This Row],[Year]],0),"")</f>
        <v>0</v>
      </c>
      <c r="H1152" s="17"/>
      <c r="I1152" s="279"/>
    </row>
    <row r="1153" spans="1:9">
      <c r="A1153" s="188">
        <v>8150</v>
      </c>
      <c r="B1153" s="280" t="s">
        <v>5131</v>
      </c>
      <c r="C1153" s="188" t="s">
        <v>109</v>
      </c>
      <c r="D1153" s="17">
        <f>IF(Table11[[#This Row],[Current Age]]&gt;19,"Women's",IF(E1153&gt;15,"U19",IF(E1153&gt;13,"U15",IF(E1153&gt;11,"U13",IF(E1153&gt;0,"U11",0)))))</f>
        <v>0</v>
      </c>
      <c r="E1153" s="17">
        <f>IFERROR(IF(Table11[[#This Row],[Year]]&gt;0,$E$1-Table11[[#This Row],[Year]],0),"")</f>
        <v>0</v>
      </c>
      <c r="H1153" s="17"/>
      <c r="I1153" s="279"/>
    </row>
    <row r="1154" spans="1:9">
      <c r="A1154" s="218">
        <v>8151</v>
      </c>
      <c r="B1154" s="278" t="s">
        <v>5132</v>
      </c>
      <c r="C1154" s="218" t="s">
        <v>2658</v>
      </c>
      <c r="D1154" s="17">
        <f>IF(Table11[[#This Row],[Current Age]]&gt;19,"Women's",IF(E1154&gt;15,"U19",IF(E1154&gt;13,"U15",IF(E1154&gt;11,"U13",IF(E1154&gt;0,"U11",0)))))</f>
        <v>0</v>
      </c>
      <c r="E1154" s="17">
        <f>IFERROR(IF(Table11[[#This Row],[Year]]&gt;0,$E$1-Table11[[#This Row],[Year]],0),"")</f>
        <v>0</v>
      </c>
      <c r="H1154" s="17"/>
      <c r="I1154" s="279"/>
    </row>
    <row r="1155" spans="1:9">
      <c r="A1155" s="188">
        <v>8152</v>
      </c>
      <c r="B1155" s="280" t="s">
        <v>5133</v>
      </c>
      <c r="C1155" s="188" t="s">
        <v>109</v>
      </c>
      <c r="D1155" s="17">
        <f>IF(Table11[[#This Row],[Current Age]]&gt;19,"Women's",IF(E1155&gt;15,"U19",IF(E1155&gt;13,"U15",IF(E1155&gt;11,"U13",IF(E1155&gt;0,"U11",0)))))</f>
        <v>0</v>
      </c>
      <c r="E1155" s="17">
        <f>IFERROR(IF(Table11[[#This Row],[Year]]&gt;0,$E$1-Table11[[#This Row],[Year]],0),"")</f>
        <v>0</v>
      </c>
      <c r="H1155" s="17"/>
      <c r="I1155" s="279"/>
    </row>
    <row r="1156" spans="1:9">
      <c r="A1156" s="218">
        <v>8153</v>
      </c>
      <c r="B1156" s="278" t="s">
        <v>5134</v>
      </c>
      <c r="C1156" s="218" t="s">
        <v>109</v>
      </c>
      <c r="D1156" s="17">
        <f>IF(Table11[[#This Row],[Current Age]]&gt;19,"Women's",IF(E1156&gt;15,"U19",IF(E1156&gt;13,"U15",IF(E1156&gt;11,"U13",IF(E1156&gt;0,"U11",0)))))</f>
        <v>0</v>
      </c>
      <c r="E1156" s="17">
        <f>IFERROR(IF(Table11[[#This Row],[Year]]&gt;0,$E$1-Table11[[#This Row],[Year]],0),"")</f>
        <v>0</v>
      </c>
      <c r="H1156" s="17"/>
      <c r="I1156" s="279"/>
    </row>
    <row r="1157" spans="1:9">
      <c r="A1157" s="188">
        <v>8154</v>
      </c>
      <c r="B1157" s="280" t="s">
        <v>5135</v>
      </c>
      <c r="C1157" s="188" t="s">
        <v>109</v>
      </c>
      <c r="D1157" s="17">
        <f>IF(Table11[[#This Row],[Current Age]]&gt;19,"Women's",IF(E1157&gt;15,"U19",IF(E1157&gt;13,"U15",IF(E1157&gt;11,"U13",IF(E1157&gt;0,"U11",0)))))</f>
        <v>0</v>
      </c>
      <c r="E1157" s="17">
        <f>IFERROR(IF(Table11[[#This Row],[Year]]&gt;0,$E$1-Table11[[#This Row],[Year]],0),"")</f>
        <v>0</v>
      </c>
      <c r="H1157" s="17"/>
      <c r="I1157" s="279"/>
    </row>
    <row r="1158" spans="1:9">
      <c r="A1158" s="218">
        <v>8155</v>
      </c>
      <c r="B1158" s="278" t="s">
        <v>5136</v>
      </c>
      <c r="C1158" s="218" t="s">
        <v>109</v>
      </c>
      <c r="D1158" s="17">
        <f>IF(Table11[[#This Row],[Current Age]]&gt;19,"Women's",IF(E1158&gt;15,"U19",IF(E1158&gt;13,"U15",IF(E1158&gt;11,"U13",IF(E1158&gt;0,"U11",0)))))</f>
        <v>0</v>
      </c>
      <c r="E1158" s="17">
        <f>IFERROR(IF(Table11[[#This Row],[Year]]&gt;0,$E$1-Table11[[#This Row],[Year]],0),"")</f>
        <v>0</v>
      </c>
      <c r="H1158" s="17"/>
      <c r="I1158" s="279"/>
    </row>
    <row r="1159" spans="1:9">
      <c r="A1159" s="188">
        <v>8156</v>
      </c>
      <c r="B1159" s="280" t="s">
        <v>5137</v>
      </c>
      <c r="C1159" s="188" t="s">
        <v>109</v>
      </c>
      <c r="D1159" s="17">
        <f>IF(Table11[[#This Row],[Current Age]]&gt;19,"Women's",IF(E1159&gt;15,"U19",IF(E1159&gt;13,"U15",IF(E1159&gt;11,"U13",IF(E1159&gt;0,"U11",0)))))</f>
        <v>0</v>
      </c>
      <c r="E1159" s="17">
        <f>IFERROR(IF(Table11[[#This Row],[Year]]&gt;0,$E$1-Table11[[#This Row],[Year]],0),"")</f>
        <v>0</v>
      </c>
      <c r="H1159" s="17"/>
      <c r="I1159" s="279"/>
    </row>
    <row r="1160" spans="1:9">
      <c r="A1160" s="218">
        <v>8157</v>
      </c>
      <c r="B1160" s="278" t="s">
        <v>5138</v>
      </c>
      <c r="C1160" s="218" t="s">
        <v>68</v>
      </c>
      <c r="D1160" s="17">
        <f>IF(Table11[[#This Row],[Current Age]]&gt;19,"Women's",IF(E1160&gt;15,"U19",IF(E1160&gt;13,"U15",IF(E1160&gt;11,"U13",IF(E1160&gt;0,"U11",0)))))</f>
        <v>0</v>
      </c>
      <c r="E1160" s="17">
        <f>IFERROR(IF(Table11[[#This Row],[Year]]&gt;0,$E$1-Table11[[#This Row],[Year]],0),"")</f>
        <v>0</v>
      </c>
      <c r="H1160" s="17"/>
      <c r="I1160" s="279"/>
    </row>
    <row r="1161" spans="1:9">
      <c r="A1161" s="188">
        <v>8158</v>
      </c>
      <c r="B1161" s="280" t="s">
        <v>5139</v>
      </c>
      <c r="C1161" s="188" t="s">
        <v>298</v>
      </c>
      <c r="D1161" s="17">
        <f>IF(Table11[[#This Row],[Current Age]]&gt;19,"Women's",IF(E1161&gt;15,"U19",IF(E1161&gt;13,"U15",IF(E1161&gt;11,"U13",IF(E1161&gt;0,"U11",0)))))</f>
        <v>0</v>
      </c>
      <c r="E1161" s="17">
        <f>IFERROR(IF(Table11[[#This Row],[Year]]&gt;0,$E$1-Table11[[#This Row],[Year]],0),"")</f>
        <v>0</v>
      </c>
      <c r="H1161" s="17"/>
      <c r="I1161" s="279"/>
    </row>
    <row r="1162" spans="1:9">
      <c r="A1162" s="218">
        <v>8159</v>
      </c>
      <c r="B1162" s="278" t="s">
        <v>5140</v>
      </c>
      <c r="C1162" s="218" t="s">
        <v>101</v>
      </c>
      <c r="D1162" s="17">
        <f>IF(Table11[[#This Row],[Current Age]]&gt;19,"Women's",IF(E1162&gt;15,"U19",IF(E1162&gt;13,"U15",IF(E1162&gt;11,"U13",IF(E1162&gt;0,"U11",0)))))</f>
        <v>0</v>
      </c>
      <c r="E1162" s="17">
        <f>IFERROR(IF(Table11[[#This Row],[Year]]&gt;0,$E$1-Table11[[#This Row],[Year]],0),"")</f>
        <v>0</v>
      </c>
      <c r="H1162" s="17"/>
      <c r="I1162" s="279"/>
    </row>
    <row r="1163" spans="1:9">
      <c r="A1163" s="188">
        <v>8160</v>
      </c>
      <c r="B1163" s="280" t="s">
        <v>5141</v>
      </c>
      <c r="C1163" s="188" t="s">
        <v>298</v>
      </c>
      <c r="D1163" s="17">
        <f>IF(Table11[[#This Row],[Current Age]]&gt;19,"Women's",IF(E1163&gt;15,"U19",IF(E1163&gt;13,"U15",IF(E1163&gt;11,"U13",IF(E1163&gt;0,"U11",0)))))</f>
        <v>0</v>
      </c>
      <c r="E1163" s="17">
        <f>IFERROR(IF(Table11[[#This Row],[Year]]&gt;0,$E$1-Table11[[#This Row],[Year]],0),"")</f>
        <v>0</v>
      </c>
      <c r="H1163" s="17"/>
      <c r="I1163" s="279"/>
    </row>
    <row r="1164" spans="1:9">
      <c r="A1164" s="218">
        <v>8161</v>
      </c>
      <c r="B1164" s="278" t="s">
        <v>5142</v>
      </c>
      <c r="C1164" s="218" t="s">
        <v>298</v>
      </c>
      <c r="D1164" s="17">
        <f>IF(Table11[[#This Row],[Current Age]]&gt;19,"Women's",IF(E1164&gt;15,"U19",IF(E1164&gt;13,"U15",IF(E1164&gt;11,"U13",IF(E1164&gt;0,"U11",0)))))</f>
        <v>0</v>
      </c>
      <c r="E1164" s="17">
        <f>IFERROR(IF(Table11[[#This Row],[Year]]&gt;0,$E$1-Table11[[#This Row],[Year]],0),"")</f>
        <v>0</v>
      </c>
      <c r="H1164" s="17"/>
      <c r="I1164" s="279"/>
    </row>
    <row r="1165" spans="1:9">
      <c r="A1165" s="188">
        <v>8162</v>
      </c>
      <c r="B1165" s="280" t="s">
        <v>5143</v>
      </c>
      <c r="C1165" s="188" t="s">
        <v>298</v>
      </c>
      <c r="D1165" s="17">
        <f>IF(Table11[[#This Row],[Current Age]]&gt;19,"Women's",IF(E1165&gt;15,"U19",IF(E1165&gt;13,"U15",IF(E1165&gt;11,"U13",IF(E1165&gt;0,"U11",0)))))</f>
        <v>0</v>
      </c>
      <c r="E1165" s="17">
        <f>IFERROR(IF(Table11[[#This Row],[Year]]&gt;0,$E$1-Table11[[#This Row],[Year]],0),"")</f>
        <v>0</v>
      </c>
      <c r="H1165" s="17"/>
      <c r="I1165" s="279"/>
    </row>
    <row r="1166" spans="1:9">
      <c r="A1166" s="218">
        <v>8163</v>
      </c>
      <c r="B1166" s="278" t="s">
        <v>5144</v>
      </c>
      <c r="C1166" s="218" t="s">
        <v>298</v>
      </c>
      <c r="D1166" s="17">
        <f>IF(Table11[[#This Row],[Current Age]]&gt;19,"Women's",IF(E1166&gt;15,"U19",IF(E1166&gt;13,"U15",IF(E1166&gt;11,"U13",IF(E1166&gt;0,"U11",0)))))</f>
        <v>0</v>
      </c>
      <c r="E1166" s="17">
        <f>IFERROR(IF(Table11[[#This Row],[Year]]&gt;0,$E$1-Table11[[#This Row],[Year]],0),"")</f>
        <v>0</v>
      </c>
      <c r="H1166" s="17"/>
      <c r="I1166" s="279"/>
    </row>
    <row r="1167" spans="1:9">
      <c r="A1167" s="188">
        <v>8164</v>
      </c>
      <c r="B1167" s="280" t="s">
        <v>5145</v>
      </c>
      <c r="C1167" s="188" t="s">
        <v>101</v>
      </c>
      <c r="D1167" s="17">
        <f>IF(Table11[[#This Row],[Current Age]]&gt;19,"Women's",IF(E1167&gt;15,"U19",IF(E1167&gt;13,"U15",IF(E1167&gt;11,"U13",IF(E1167&gt;0,"U11",0)))))</f>
        <v>0</v>
      </c>
      <c r="E1167" s="17">
        <f>IFERROR(IF(Table11[[#This Row],[Year]]&gt;0,$E$1-Table11[[#This Row],[Year]],0),"")</f>
        <v>0</v>
      </c>
      <c r="H1167" s="17"/>
      <c r="I1167" s="279"/>
    </row>
    <row r="1168" spans="1:9">
      <c r="A1168" s="218">
        <v>8165</v>
      </c>
      <c r="B1168" s="278" t="s">
        <v>5146</v>
      </c>
      <c r="C1168" s="218" t="s">
        <v>101</v>
      </c>
      <c r="D1168" s="17">
        <f>IF(Table11[[#This Row],[Current Age]]&gt;19,"Women's",IF(E1168&gt;15,"U19",IF(E1168&gt;13,"U15",IF(E1168&gt;11,"U13",IF(E1168&gt;0,"U11",0)))))</f>
        <v>0</v>
      </c>
      <c r="E1168" s="17">
        <f>IFERROR(IF(Table11[[#This Row],[Year]]&gt;0,$E$1-Table11[[#This Row],[Year]],0),"")</f>
        <v>0</v>
      </c>
      <c r="H1168" s="17"/>
      <c r="I1168" s="279"/>
    </row>
    <row r="1169" spans="1:9">
      <c r="A1169" s="188">
        <v>8166</v>
      </c>
      <c r="B1169" s="280" t="s">
        <v>5147</v>
      </c>
      <c r="C1169" s="188" t="s">
        <v>101</v>
      </c>
      <c r="D1169" s="17">
        <f>IF(Table11[[#This Row],[Current Age]]&gt;19,"Women's",IF(E1169&gt;15,"U19",IF(E1169&gt;13,"U15",IF(E1169&gt;11,"U13",IF(E1169&gt;0,"U11",0)))))</f>
        <v>0</v>
      </c>
      <c r="E1169" s="17">
        <f>IFERROR(IF(Table11[[#This Row],[Year]]&gt;0,$E$1-Table11[[#This Row],[Year]],0),"")</f>
        <v>0</v>
      </c>
      <c r="H1169" s="17"/>
      <c r="I1169" s="279"/>
    </row>
    <row r="1170" spans="1:9">
      <c r="A1170" s="218">
        <v>8167</v>
      </c>
      <c r="B1170" s="278" t="s">
        <v>5148</v>
      </c>
      <c r="C1170" s="218" t="s">
        <v>101</v>
      </c>
      <c r="D1170" s="17">
        <f>IF(Table11[[#This Row],[Current Age]]&gt;19,"Women's",IF(E1170&gt;15,"U19",IF(E1170&gt;13,"U15",IF(E1170&gt;11,"U13",IF(E1170&gt;0,"U11",0)))))</f>
        <v>0</v>
      </c>
      <c r="E1170" s="17">
        <f>IFERROR(IF(Table11[[#This Row],[Year]]&gt;0,$E$1-Table11[[#This Row],[Year]],0),"")</f>
        <v>0</v>
      </c>
      <c r="H1170" s="17"/>
      <c r="I1170" s="279"/>
    </row>
    <row r="1171" spans="1:9">
      <c r="A1171" s="188">
        <v>8168</v>
      </c>
      <c r="B1171" s="280" t="s">
        <v>5149</v>
      </c>
      <c r="C1171" s="188" t="s">
        <v>101</v>
      </c>
      <c r="D1171" s="17">
        <f>IF(Table11[[#This Row],[Current Age]]&gt;19,"Women's",IF(E1171&gt;15,"U19",IF(E1171&gt;13,"U15",IF(E1171&gt;11,"U13",IF(E1171&gt;0,"U11",0)))))</f>
        <v>0</v>
      </c>
      <c r="E1171" s="17">
        <f>IFERROR(IF(Table11[[#This Row],[Year]]&gt;0,$E$1-Table11[[#This Row],[Year]],0),"")</f>
        <v>0</v>
      </c>
      <c r="H1171" s="17"/>
      <c r="I1171" s="279"/>
    </row>
    <row r="1172" spans="1:9">
      <c r="A1172" s="218">
        <v>8169</v>
      </c>
      <c r="B1172" s="278" t="s">
        <v>5150</v>
      </c>
      <c r="C1172" s="218" t="s">
        <v>101</v>
      </c>
      <c r="D1172" s="17">
        <f>IF(Table11[[#This Row],[Current Age]]&gt;19,"Women's",IF(E1172&gt;15,"U19",IF(E1172&gt;13,"U15",IF(E1172&gt;11,"U13",IF(E1172&gt;0,"U11",0)))))</f>
        <v>0</v>
      </c>
      <c r="E1172" s="17">
        <f>IFERROR(IF(Table11[[#This Row],[Year]]&gt;0,$E$1-Table11[[#This Row],[Year]],0),"")</f>
        <v>0</v>
      </c>
      <c r="H1172" s="17"/>
      <c r="I1172" s="279"/>
    </row>
    <row r="1173" spans="1:9">
      <c r="A1173" s="188">
        <v>8170</v>
      </c>
      <c r="B1173" s="280" t="s">
        <v>5151</v>
      </c>
      <c r="C1173" s="188" t="s">
        <v>101</v>
      </c>
      <c r="D1173" s="17">
        <f>IF(Table11[[#This Row],[Current Age]]&gt;19,"Women's",IF(E1173&gt;15,"U19",IF(E1173&gt;13,"U15",IF(E1173&gt;11,"U13",IF(E1173&gt;0,"U11",0)))))</f>
        <v>0</v>
      </c>
      <c r="E1173" s="17">
        <f>IFERROR(IF(Table11[[#This Row],[Year]]&gt;0,$E$1-Table11[[#This Row],[Year]],0),"")</f>
        <v>0</v>
      </c>
      <c r="H1173" s="17"/>
      <c r="I1173" s="279"/>
    </row>
    <row r="1174" spans="1:9">
      <c r="A1174" s="218">
        <v>8171</v>
      </c>
      <c r="B1174" s="278" t="s">
        <v>5152</v>
      </c>
      <c r="C1174" s="218" t="s">
        <v>101</v>
      </c>
      <c r="D1174" s="17">
        <f>IF(Table11[[#This Row],[Current Age]]&gt;19,"Women's",IF(E1174&gt;15,"U19",IF(E1174&gt;13,"U15",IF(E1174&gt;11,"U13",IF(E1174&gt;0,"U11",0)))))</f>
        <v>0</v>
      </c>
      <c r="E1174" s="17">
        <f>IFERROR(IF(Table11[[#This Row],[Year]]&gt;0,$E$1-Table11[[#This Row],[Year]],0),"")</f>
        <v>0</v>
      </c>
      <c r="H1174" s="17"/>
      <c r="I1174" s="279"/>
    </row>
    <row r="1175" spans="1:9">
      <c r="A1175" s="188">
        <v>8172</v>
      </c>
      <c r="B1175" s="280" t="s">
        <v>5153</v>
      </c>
      <c r="C1175" s="188" t="s">
        <v>101</v>
      </c>
      <c r="D1175" s="17">
        <f>IF(Table11[[#This Row],[Current Age]]&gt;19,"Women's",IF(E1175&gt;15,"U19",IF(E1175&gt;13,"U15",IF(E1175&gt;11,"U13",IF(E1175&gt;0,"U11",0)))))</f>
        <v>0</v>
      </c>
      <c r="E1175" s="17">
        <f>IFERROR(IF(Table11[[#This Row],[Year]]&gt;0,$E$1-Table11[[#This Row],[Year]],0),"")</f>
        <v>0</v>
      </c>
      <c r="H1175" s="17"/>
      <c r="I1175" s="279"/>
    </row>
    <row r="1176" spans="1:9">
      <c r="A1176" s="218">
        <v>8173</v>
      </c>
      <c r="B1176" s="278" t="s">
        <v>5154</v>
      </c>
      <c r="C1176" s="218" t="s">
        <v>101</v>
      </c>
      <c r="D1176" s="17">
        <f>IF(Table11[[#This Row],[Current Age]]&gt;19,"Women's",IF(E1176&gt;15,"U19",IF(E1176&gt;13,"U15",IF(E1176&gt;11,"U13",IF(E1176&gt;0,"U11",0)))))</f>
        <v>0</v>
      </c>
      <c r="E1176" s="17">
        <f>IFERROR(IF(Table11[[#This Row],[Year]]&gt;0,$E$1-Table11[[#This Row],[Year]],0),"")</f>
        <v>0</v>
      </c>
      <c r="H1176" s="17"/>
      <c r="I1176" s="279"/>
    </row>
    <row r="1177" spans="1:9">
      <c r="A1177" s="188">
        <v>8174</v>
      </c>
      <c r="B1177" s="289" t="s">
        <v>5155</v>
      </c>
      <c r="C1177" s="188" t="s">
        <v>17</v>
      </c>
      <c r="D1177" s="17" t="str">
        <f>IF(Table11[[#This Row],[Current Age]]&gt;19,"Women's",IF(E1177&gt;15,"U19",IF(E1177&gt;13,"U15",IF(E1177&gt;11,"U13",IF(E1177&gt;0,"U11",0)))))</f>
        <v>U13</v>
      </c>
      <c r="E1177" s="17">
        <f>IFERROR(IF(Table11[[#This Row],[Year]]&gt;0,$E$1-Table11[[#This Row],[Year]],0),"")</f>
        <v>12</v>
      </c>
      <c r="F1177" s="17">
        <v>2013</v>
      </c>
      <c r="G1177" s="17">
        <v>12</v>
      </c>
      <c r="H1177" s="17">
        <v>1</v>
      </c>
      <c r="I1177" s="279"/>
    </row>
    <row r="1178" spans="1:9">
      <c r="A1178" s="218">
        <v>8175</v>
      </c>
      <c r="B1178" s="278" t="s">
        <v>5156</v>
      </c>
      <c r="C1178" s="218" t="s">
        <v>17</v>
      </c>
      <c r="D1178" s="17" t="str">
        <f>IF(Table11[[#This Row],[Current Age]]&gt;19,"Women's",IF(E1178&gt;15,"U19",IF(E1178&gt;13,"U15",IF(E1178&gt;11,"U13",IF(E1178&gt;0,"U11",0)))))</f>
        <v>U15</v>
      </c>
      <c r="E1178" s="17">
        <f>IFERROR(IF(Table11[[#This Row],[Year]]&gt;0,$E$1-Table11[[#This Row],[Year]],0),"")</f>
        <v>14</v>
      </c>
      <c r="F1178" s="17">
        <v>2011</v>
      </c>
      <c r="G1178" s="17">
        <v>12</v>
      </c>
      <c r="H1178" s="17">
        <v>19</v>
      </c>
      <c r="I1178" s="279"/>
    </row>
    <row r="1179" spans="1:9">
      <c r="A1179" s="188">
        <v>8176</v>
      </c>
      <c r="B1179" s="280" t="s">
        <v>5157</v>
      </c>
      <c r="C1179" s="188" t="s">
        <v>68</v>
      </c>
      <c r="D1179" s="17" t="str">
        <f>IF(Table11[[#This Row],[Current Age]]&gt;19,"Women's",IF(E1179&gt;15,"U19",IF(E1179&gt;13,"U15",IF(E1179&gt;11,"U13",IF(E1179&gt;0,"U11",0)))))</f>
        <v>U15</v>
      </c>
      <c r="E1179" s="17">
        <f>IFERROR(IF(Table11[[#This Row],[Year]]&gt;0,$E$1-Table11[[#This Row],[Year]],0),"")</f>
        <v>14</v>
      </c>
      <c r="F1179" s="17">
        <v>2011</v>
      </c>
      <c r="G1179" s="17">
        <v>2</v>
      </c>
      <c r="H1179" s="17">
        <v>10</v>
      </c>
      <c r="I1179" s="279"/>
    </row>
    <row r="1180" spans="1:9">
      <c r="A1180" s="218">
        <v>8177</v>
      </c>
      <c r="B1180" s="278" t="s">
        <v>5158</v>
      </c>
      <c r="C1180" s="218" t="s">
        <v>68</v>
      </c>
      <c r="D1180" s="17" t="str">
        <f>IF(Table11[[#This Row],[Current Age]]&gt;19,"Women's",IF(E1180&gt;15,"U19",IF(E1180&gt;13,"U15",IF(E1180&gt;11,"U13",IF(E1180&gt;0,"U11",0)))))</f>
        <v>U15</v>
      </c>
      <c r="E1180" s="17">
        <f>IFERROR(IF(Table11[[#This Row],[Year]]&gt;0,$E$1-Table11[[#This Row],[Year]],0),"")</f>
        <v>14</v>
      </c>
      <c r="F1180" s="17">
        <v>2011</v>
      </c>
      <c r="G1180" s="17">
        <v>1</v>
      </c>
      <c r="H1180" s="17">
        <v>5</v>
      </c>
      <c r="I1180" s="279"/>
    </row>
    <row r="1181" spans="1:9">
      <c r="A1181" s="188">
        <v>8178</v>
      </c>
      <c r="B1181" s="280" t="s">
        <v>5159</v>
      </c>
      <c r="C1181" s="188" t="s">
        <v>68</v>
      </c>
      <c r="D1181" s="17">
        <f>IF(Table11[[#This Row],[Current Age]]&gt;19,"Women's",IF(E1181&gt;15,"U19",IF(E1181&gt;13,"U15",IF(E1181&gt;11,"U13",IF(E1181&gt;0,"U11",0)))))</f>
        <v>0</v>
      </c>
      <c r="E1181" s="17">
        <f>IFERROR(IF(Table11[[#This Row],[Year]]&gt;0,$E$1-Table11[[#This Row],[Year]],0),"")</f>
        <v>0</v>
      </c>
      <c r="H1181" s="17"/>
      <c r="I1181" s="279"/>
    </row>
    <row r="1182" spans="1:9">
      <c r="A1182" s="218">
        <v>8179</v>
      </c>
      <c r="B1182" s="290" t="s">
        <v>5160</v>
      </c>
      <c r="C1182" s="218" t="s">
        <v>17</v>
      </c>
      <c r="D1182" s="17" t="str">
        <f>IF(Table11[[#This Row],[Current Age]]&gt;19,"Women's",IF(E1182&gt;15,"U19",IF(E1182&gt;13,"U15",IF(E1182&gt;11,"U13",IF(E1182&gt;0,"U11",0)))))</f>
        <v>U19</v>
      </c>
      <c r="E1182" s="17">
        <f>IFERROR(IF(Table11[[#This Row],[Year]]&gt;0,$E$1-Table11[[#This Row],[Year]],0),"")</f>
        <v>17</v>
      </c>
      <c r="F1182" s="17">
        <v>2008</v>
      </c>
      <c r="G1182" s="17">
        <v>2</v>
      </c>
      <c r="H1182" s="17">
        <v>7</v>
      </c>
      <c r="I1182" s="279"/>
    </row>
    <row r="1183" spans="1:9">
      <c r="A1183" s="188">
        <v>8180</v>
      </c>
      <c r="B1183" s="289" t="s">
        <v>5161</v>
      </c>
      <c r="C1183" s="188" t="s">
        <v>17</v>
      </c>
      <c r="D1183" s="17">
        <f>IF(Table11[[#This Row],[Current Age]]&gt;19,"Women's",IF(E1183&gt;15,"U19",IF(E1183&gt;13,"U15",IF(E1183&gt;11,"U13",IF(E1183&gt;0,"U11",0)))))</f>
        <v>0</v>
      </c>
      <c r="E1183" s="17">
        <f>IFERROR(IF(Table11[[#This Row],[Year]]&gt;0,$E$1-Table11[[#This Row],[Year]],0),"")</f>
        <v>0</v>
      </c>
      <c r="H1183" s="17"/>
      <c r="I1183" s="279"/>
    </row>
    <row r="1184" spans="1:9">
      <c r="A1184" s="218">
        <v>8181</v>
      </c>
      <c r="B1184" s="278" t="s">
        <v>5162</v>
      </c>
      <c r="C1184" s="218"/>
      <c r="D1184" s="17">
        <f>IF(Table11[[#This Row],[Current Age]]&gt;19,"Women's",IF(E1184&gt;15,"U19",IF(E1184&gt;13,"U15",IF(E1184&gt;11,"U13",IF(E1184&gt;0,"U11",0)))))</f>
        <v>0</v>
      </c>
      <c r="E1184" s="17">
        <f>IFERROR(IF(Table11[[#This Row],[Year]]&gt;0,$E$1-Table11[[#This Row],[Year]],0),"")</f>
        <v>0</v>
      </c>
      <c r="H1184" s="17"/>
      <c r="I1184" s="279"/>
    </row>
    <row r="1185" spans="1:9">
      <c r="A1185" s="188">
        <v>8182</v>
      </c>
      <c r="B1185" s="289" t="s">
        <v>5163</v>
      </c>
      <c r="C1185" s="188" t="s">
        <v>17</v>
      </c>
      <c r="D1185" s="17">
        <f>IF(Table11[[#This Row],[Current Age]]&gt;19,"Women's",IF(E1185&gt;15,"U19",IF(E1185&gt;13,"U15",IF(E1185&gt;11,"U13",IF(E1185&gt;0,"U11",0)))))</f>
        <v>0</v>
      </c>
      <c r="E1185" s="17">
        <f>IFERROR(IF(Table11[[#This Row],[Year]]&gt;0,$E$1-Table11[[#This Row],[Year]],0),"")</f>
        <v>0</v>
      </c>
      <c r="H1185" s="17"/>
      <c r="I1185" s="279"/>
    </row>
    <row r="1186" spans="1:9">
      <c r="A1186" s="218">
        <v>8183</v>
      </c>
      <c r="B1186" s="290" t="s">
        <v>5164</v>
      </c>
      <c r="C1186" s="218" t="s">
        <v>17</v>
      </c>
      <c r="D1186" s="17">
        <f>IF(Table11[[#This Row],[Current Age]]&gt;19,"Women's",IF(E1186&gt;15,"U19",IF(E1186&gt;13,"U15",IF(E1186&gt;11,"U13",IF(E1186&gt;0,"U11",0)))))</f>
        <v>0</v>
      </c>
      <c r="E1186" s="17">
        <f>IFERROR(IF(Table11[[#This Row],[Year]]&gt;0,$E$1-Table11[[#This Row],[Year]],0),"")</f>
        <v>0</v>
      </c>
      <c r="H1186" s="17"/>
      <c r="I1186" s="279"/>
    </row>
    <row r="1187" spans="1:9">
      <c r="A1187" s="188">
        <v>8184</v>
      </c>
      <c r="B1187" s="291" t="s">
        <v>5165</v>
      </c>
      <c r="C1187" s="188" t="s">
        <v>259</v>
      </c>
      <c r="D1187" s="17">
        <f>IF(Table11[[#This Row],[Current Age]]&gt;19,"Women's",IF(E1187&gt;15,"U19",IF(E1187&gt;13,"U15",IF(E1187&gt;11,"U13",IF(E1187&gt;0,"U11",0)))))</f>
        <v>0</v>
      </c>
      <c r="E1187" s="17">
        <f>IFERROR(IF(Table11[[#This Row],[Year]]&gt;0,$E$1-Table11[[#This Row],[Year]],0),"")</f>
        <v>0</v>
      </c>
      <c r="H1187" s="17"/>
      <c r="I1187" s="279"/>
    </row>
    <row r="1188" spans="1:9">
      <c r="A1188" s="218">
        <v>8185</v>
      </c>
      <c r="B1188" s="292" t="s">
        <v>5166</v>
      </c>
      <c r="C1188" s="218" t="s">
        <v>259</v>
      </c>
      <c r="D1188" s="17">
        <f>IF(Table11[[#This Row],[Current Age]]&gt;19,"Women's",IF(E1188&gt;15,"U19",IF(E1188&gt;13,"U15",IF(E1188&gt;11,"U13",IF(E1188&gt;0,"U11",0)))))</f>
        <v>0</v>
      </c>
      <c r="E1188" s="17">
        <f>IFERROR(IF(Table11[[#This Row],[Year]]&gt;0,$E$1-Table11[[#This Row],[Year]],0),"")</f>
        <v>0</v>
      </c>
      <c r="H1188" s="17"/>
      <c r="I1188" s="279"/>
    </row>
    <row r="1189" spans="1:9">
      <c r="A1189" s="188">
        <v>8186</v>
      </c>
      <c r="B1189" s="291" t="s">
        <v>5167</v>
      </c>
      <c r="C1189" s="188" t="s">
        <v>259</v>
      </c>
      <c r="D1189" s="17">
        <f>IF(Table11[[#This Row],[Current Age]]&gt;19,"Women's",IF(E1189&gt;15,"U19",IF(E1189&gt;13,"U15",IF(E1189&gt;11,"U13",IF(E1189&gt;0,"U11",0)))))</f>
        <v>0</v>
      </c>
      <c r="E1189" s="17">
        <f>IFERROR(IF(Table11[[#This Row],[Year]]&gt;0,$E$1-Table11[[#This Row],[Year]],0),"")</f>
        <v>0</v>
      </c>
      <c r="H1189" s="17"/>
      <c r="I1189" s="279"/>
    </row>
    <row r="1190" spans="1:9">
      <c r="A1190" s="218">
        <v>8187</v>
      </c>
      <c r="B1190" s="278" t="s">
        <v>5168</v>
      </c>
      <c r="C1190" s="218"/>
      <c r="D1190" s="17">
        <f>IF(Table11[[#This Row],[Current Age]]&gt;19,"Women's",IF(E1190&gt;15,"U19",IF(E1190&gt;13,"U15",IF(E1190&gt;11,"U13",IF(E1190&gt;0,"U11",0)))))</f>
        <v>0</v>
      </c>
      <c r="E1190" s="17">
        <f>IFERROR(IF(Table11[[#This Row],[Year]]&gt;0,$E$1-Table11[[#This Row],[Year]],0),"")</f>
        <v>0</v>
      </c>
      <c r="H1190" s="17"/>
      <c r="I1190" s="279"/>
    </row>
    <row r="1191" spans="1:9">
      <c r="A1191" s="188">
        <v>8188</v>
      </c>
      <c r="B1191" s="291" t="s">
        <v>5169</v>
      </c>
      <c r="C1191" s="188" t="s">
        <v>259</v>
      </c>
      <c r="D1191" s="17">
        <f>IF(Table11[[#This Row],[Current Age]]&gt;19,"Women's",IF(E1191&gt;15,"U19",IF(E1191&gt;13,"U15",IF(E1191&gt;11,"U13",IF(E1191&gt;0,"U11",0)))))</f>
        <v>0</v>
      </c>
      <c r="E1191" s="17">
        <f>IFERROR(IF(Table11[[#This Row],[Year]]&gt;0,$E$1-Table11[[#This Row],[Year]],0),"")</f>
        <v>0</v>
      </c>
      <c r="H1191" s="17"/>
      <c r="I1191" s="279"/>
    </row>
    <row r="1192" spans="1:9">
      <c r="A1192" s="218">
        <v>8189</v>
      </c>
      <c r="B1192" s="290" t="s">
        <v>5170</v>
      </c>
      <c r="C1192" s="218" t="s">
        <v>259</v>
      </c>
      <c r="D1192" s="17">
        <f>IF(Table11[[#This Row],[Current Age]]&gt;19,"Women's",IF(E1192&gt;15,"U19",IF(E1192&gt;13,"U15",IF(E1192&gt;11,"U13",IF(E1192&gt;0,"U11",0)))))</f>
        <v>0</v>
      </c>
      <c r="E1192" s="17">
        <f>IFERROR(IF(Table11[[#This Row],[Year]]&gt;0,$E$1-Table11[[#This Row],[Year]],0),"")</f>
        <v>0</v>
      </c>
      <c r="H1192" s="17"/>
      <c r="I1192" s="279"/>
    </row>
    <row r="1193" spans="1:9">
      <c r="A1193" s="188">
        <v>8190</v>
      </c>
      <c r="B1193" s="289" t="s">
        <v>5171</v>
      </c>
      <c r="C1193" s="188" t="s">
        <v>259</v>
      </c>
      <c r="D1193" s="17">
        <f>IF(Table11[[#This Row],[Current Age]]&gt;19,"Women's",IF(E1193&gt;15,"U19",IF(E1193&gt;13,"U15",IF(E1193&gt;11,"U13",IF(E1193&gt;0,"U11",0)))))</f>
        <v>0</v>
      </c>
      <c r="E1193" s="17">
        <f>IFERROR(IF(Table11[[#This Row],[Year]]&gt;0,$E$1-Table11[[#This Row],[Year]],0),"")</f>
        <v>0</v>
      </c>
      <c r="H1193" s="17"/>
      <c r="I1193" s="279"/>
    </row>
    <row r="1194" spans="1:9">
      <c r="A1194" s="218">
        <v>8191</v>
      </c>
      <c r="B1194" s="290" t="s">
        <v>5172</v>
      </c>
      <c r="C1194" s="218" t="s">
        <v>259</v>
      </c>
      <c r="D1194" s="17">
        <f>IF(Table11[[#This Row],[Current Age]]&gt;19,"Women's",IF(E1194&gt;15,"U19",IF(E1194&gt;13,"U15",IF(E1194&gt;11,"U13",IF(E1194&gt;0,"U11",0)))))</f>
        <v>0</v>
      </c>
      <c r="E1194" s="17">
        <f>IFERROR(IF(Table11[[#This Row],[Year]]&gt;0,$E$1-Table11[[#This Row],[Year]],0),"")</f>
        <v>0</v>
      </c>
      <c r="H1194" s="17"/>
      <c r="I1194" s="279"/>
    </row>
    <row r="1195" spans="1:9">
      <c r="A1195" s="188">
        <v>8192</v>
      </c>
      <c r="B1195" s="293" t="s">
        <v>5173</v>
      </c>
      <c r="C1195" s="188" t="s">
        <v>145</v>
      </c>
      <c r="D1195" s="17" t="str">
        <f>IF(Table11[[#This Row],[Current Age]]&gt;19,"Women's",IF(E1195&gt;15,"U19",IF(E1195&gt;13,"U15",IF(E1195&gt;11,"U13",IF(E1195&gt;0,"U11",0)))))</f>
        <v>Women's</v>
      </c>
      <c r="E1195" s="17">
        <f>IFERROR(IF(Table11[[#This Row],[Year]]&gt;0,$E$1-Table11[[#This Row],[Year]],0),"")</f>
        <v>44</v>
      </c>
      <c r="F1195" s="17">
        <v>1981</v>
      </c>
      <c r="G1195" s="17">
        <v>12</v>
      </c>
      <c r="H1195" s="17">
        <v>30</v>
      </c>
      <c r="I1195" s="279"/>
    </row>
    <row r="1196" spans="1:9">
      <c r="A1196" s="218">
        <v>8193</v>
      </c>
      <c r="B1196" s="294" t="s">
        <v>5174</v>
      </c>
      <c r="C1196" s="218" t="s">
        <v>145</v>
      </c>
      <c r="D1196" s="17" t="str">
        <f>IF(Table11[[#This Row],[Current Age]]&gt;19,"Women's",IF(E1196&gt;15,"U19",IF(E1196&gt;13,"U15",IF(E1196&gt;11,"U13",IF(E1196&gt;0,"U11",0)))))</f>
        <v>U19</v>
      </c>
      <c r="E1196" s="17">
        <f>IFERROR(IF(Table11[[#This Row],[Year]]&gt;0,$E$1-Table11[[#This Row],[Year]],0),"")</f>
        <v>19</v>
      </c>
      <c r="F1196" s="17">
        <v>2006</v>
      </c>
      <c r="G1196" s="17">
        <v>8</v>
      </c>
      <c r="H1196" s="17">
        <v>20</v>
      </c>
      <c r="I1196" s="279"/>
    </row>
    <row r="1197" spans="1:9">
      <c r="A1197" s="188">
        <v>8194</v>
      </c>
      <c r="B1197" s="293" t="s">
        <v>5175</v>
      </c>
      <c r="C1197" s="188" t="s">
        <v>145</v>
      </c>
      <c r="D1197" s="17" t="str">
        <f>IF(Table11[[#This Row],[Current Age]]&gt;19,"Women's",IF(E1197&gt;15,"U19",IF(E1197&gt;13,"U15",IF(E1197&gt;11,"U13",IF(E1197&gt;0,"U11",0)))))</f>
        <v>U15</v>
      </c>
      <c r="E1197" s="17">
        <f>IFERROR(IF(Table11[[#This Row],[Year]]&gt;0,$E$1-Table11[[#This Row],[Year]],0),"")</f>
        <v>14</v>
      </c>
      <c r="F1197" s="17">
        <v>2011</v>
      </c>
      <c r="G1197" s="17">
        <v>5</v>
      </c>
      <c r="H1197" s="17">
        <v>13</v>
      </c>
      <c r="I1197" s="279"/>
    </row>
    <row r="1198" spans="1:9">
      <c r="A1198" s="218">
        <v>8195</v>
      </c>
      <c r="B1198" s="294" t="s">
        <v>5176</v>
      </c>
      <c r="C1198" s="218" t="s">
        <v>145</v>
      </c>
      <c r="D1198" s="17" t="str">
        <f>IF(Table11[[#This Row],[Current Age]]&gt;19,"Women's",IF(E1198&gt;15,"U19",IF(E1198&gt;13,"U15",IF(E1198&gt;11,"U13",IF(E1198&gt;0,"U11",0)))))</f>
        <v>U19</v>
      </c>
      <c r="E1198" s="17">
        <f>IFERROR(IF(Table11[[#This Row],[Year]]&gt;0,$E$1-Table11[[#This Row],[Year]],0),"")</f>
        <v>17</v>
      </c>
      <c r="F1198" s="17">
        <v>2008</v>
      </c>
      <c r="G1198" s="17">
        <v>1</v>
      </c>
      <c r="H1198" s="17">
        <v>23</v>
      </c>
      <c r="I1198" s="279"/>
    </row>
    <row r="1199" spans="1:9">
      <c r="A1199" s="188">
        <v>8196</v>
      </c>
      <c r="B1199" s="293" t="s">
        <v>5177</v>
      </c>
      <c r="C1199" s="188" t="s">
        <v>145</v>
      </c>
      <c r="D1199" s="17" t="str">
        <f>IF(Table11[[#This Row],[Current Age]]&gt;19,"Women's",IF(E1199&gt;15,"U19",IF(E1199&gt;13,"U15",IF(E1199&gt;11,"U13",IF(E1199&gt;0,"U11",0)))))</f>
        <v>U19</v>
      </c>
      <c r="E1199" s="17">
        <f>IFERROR(IF(Table11[[#This Row],[Year]]&gt;0,$E$1-Table11[[#This Row],[Year]],0),"")</f>
        <v>16</v>
      </c>
      <c r="F1199" s="17">
        <v>2009</v>
      </c>
      <c r="G1199" s="17">
        <v>9</v>
      </c>
      <c r="H1199" s="17">
        <v>1</v>
      </c>
      <c r="I1199" s="279"/>
    </row>
    <row r="1200" spans="1:9">
      <c r="A1200" s="218">
        <v>8197</v>
      </c>
      <c r="B1200" s="294" t="s">
        <v>5178</v>
      </c>
      <c r="C1200" s="218" t="s">
        <v>145</v>
      </c>
      <c r="D1200" s="17" t="str">
        <f>IF(Table11[[#This Row],[Current Age]]&gt;19,"Women's",IF(E1200&gt;15,"U19",IF(E1200&gt;13,"U15",IF(E1200&gt;11,"U13",IF(E1200&gt;0,"U11",0)))))</f>
        <v>U15</v>
      </c>
      <c r="E1200" s="17">
        <f>IFERROR(IF(Table11[[#This Row],[Year]]&gt;0,$E$1-Table11[[#This Row],[Year]],0),"")</f>
        <v>14</v>
      </c>
      <c r="F1200" s="17">
        <v>2011</v>
      </c>
      <c r="G1200" s="17">
        <v>3</v>
      </c>
      <c r="H1200" s="17">
        <v>27</v>
      </c>
      <c r="I1200" s="279"/>
    </row>
    <row r="1201" spans="1:9">
      <c r="A1201" s="188">
        <v>8198</v>
      </c>
      <c r="B1201" s="293" t="s">
        <v>5179</v>
      </c>
      <c r="C1201" s="188" t="s">
        <v>145</v>
      </c>
      <c r="D1201" s="17" t="str">
        <f>IF(Table11[[#This Row],[Current Age]]&gt;19,"Women's",IF(E1201&gt;15,"U19",IF(E1201&gt;13,"U15",IF(E1201&gt;11,"U13",IF(E1201&gt;0,"U11",0)))))</f>
        <v>U15</v>
      </c>
      <c r="E1201" s="17">
        <f>IFERROR(IF(Table11[[#This Row],[Year]]&gt;0,$E$1-Table11[[#This Row],[Year]],0),"")</f>
        <v>15</v>
      </c>
      <c r="F1201" s="17">
        <v>2010</v>
      </c>
      <c r="G1201" s="17">
        <v>2</v>
      </c>
      <c r="H1201" s="17">
        <v>13</v>
      </c>
      <c r="I1201" s="279"/>
    </row>
    <row r="1202" spans="1:9">
      <c r="A1202" s="218">
        <v>8199</v>
      </c>
      <c r="B1202" s="278" t="s">
        <v>5180</v>
      </c>
      <c r="C1202" s="218" t="s">
        <v>109</v>
      </c>
      <c r="D1202" s="17">
        <f>IF(Table11[[#This Row],[Current Age]]&gt;19,"Women's",IF(E1202&gt;15,"U19",IF(E1202&gt;13,"U15",IF(E1202&gt;11,"U13",IF(E1202&gt;0,"U11",0)))))</f>
        <v>0</v>
      </c>
      <c r="E1202" s="17">
        <f>IFERROR(IF(Table11[[#This Row],[Year]]&gt;0,$E$1-Table11[[#This Row],[Year]],0),"")</f>
        <v>0</v>
      </c>
      <c r="H1202" s="17"/>
      <c r="I1202" s="279"/>
    </row>
    <row r="1203" spans="1:9">
      <c r="A1203" s="188">
        <v>8200</v>
      </c>
      <c r="B1203" s="280" t="s">
        <v>5181</v>
      </c>
      <c r="C1203" s="188" t="s">
        <v>101</v>
      </c>
      <c r="D1203" s="17" t="str">
        <f>IF(Table11[[#This Row],[Current Age]]&gt;19,"Women's",IF(E1203&gt;15,"U19",IF(E1203&gt;13,"U15",IF(E1203&gt;11,"U13",IF(E1203&gt;0,"U11",0)))))</f>
        <v>Women's</v>
      </c>
      <c r="E1203" s="17">
        <f>IFERROR(IF(Table11[[#This Row],[Year]]&gt;0,$E$1-Table11[[#This Row],[Year]],0),"")</f>
        <v>50</v>
      </c>
      <c r="F1203" s="17">
        <v>1975</v>
      </c>
      <c r="G1203" s="17">
        <v>5</v>
      </c>
      <c r="H1203" s="17">
        <v>3</v>
      </c>
      <c r="I1203" s="279"/>
    </row>
    <row r="1204" spans="1:9">
      <c r="A1204" s="218">
        <v>8201</v>
      </c>
      <c r="B1204" s="294" t="s">
        <v>5182</v>
      </c>
      <c r="C1204" s="218" t="s">
        <v>145</v>
      </c>
      <c r="D1204" s="17" t="str">
        <f>IF(Table11[[#This Row],[Current Age]]&gt;19,"Women's",IF(E1204&gt;15,"U19",IF(E1204&gt;13,"U15",IF(E1204&gt;11,"U13",IF(E1204&gt;0,"U11",0)))))</f>
        <v>U15</v>
      </c>
      <c r="E1204" s="17">
        <f>IFERROR(IF(Table11[[#This Row],[Year]]&gt;0,$E$1-Table11[[#This Row],[Year]],0),"")</f>
        <v>14</v>
      </c>
      <c r="F1204" s="17">
        <v>2011</v>
      </c>
      <c r="G1204" s="17">
        <v>2</v>
      </c>
      <c r="H1204" s="17">
        <v>16</v>
      </c>
      <c r="I1204" s="279"/>
    </row>
    <row r="1205" spans="1:9">
      <c r="A1205" s="188">
        <v>8202</v>
      </c>
      <c r="B1205" s="280" t="s">
        <v>5183</v>
      </c>
      <c r="C1205" s="188" t="s">
        <v>17</v>
      </c>
      <c r="D1205" s="17">
        <f>IF(Table11[[#This Row],[Current Age]]&gt;19,"Women's",IF(E1205&gt;15,"U19",IF(E1205&gt;13,"U15",IF(E1205&gt;11,"U13",IF(E1205&gt;0,"U11",0)))))</f>
        <v>0</v>
      </c>
      <c r="E1205" s="17">
        <f>IFERROR(IF(Table11[[#This Row],[Year]]&gt;0,$E$1-Table11[[#This Row],[Year]],0),"")</f>
        <v>0</v>
      </c>
      <c r="H1205" s="17"/>
      <c r="I1205" s="279"/>
    </row>
    <row r="1206" spans="1:9">
      <c r="A1206" s="218">
        <v>8203</v>
      </c>
      <c r="B1206" s="278" t="s">
        <v>5184</v>
      </c>
      <c r="C1206" s="218" t="s">
        <v>101</v>
      </c>
      <c r="D1206" s="17">
        <f>IF(Table11[[#This Row],[Current Age]]&gt;19,"Women's",IF(E1206&gt;15,"U19",IF(E1206&gt;13,"U15",IF(E1206&gt;11,"U13",IF(E1206&gt;0,"U11",0)))))</f>
        <v>0</v>
      </c>
      <c r="E1206" s="17">
        <f>IFERROR(IF(Table11[[#This Row],[Year]]&gt;0,$E$1-Table11[[#This Row],[Year]],0),"")</f>
        <v>0</v>
      </c>
      <c r="H1206" s="17"/>
      <c r="I1206" s="279"/>
    </row>
    <row r="1207" spans="1:9">
      <c r="A1207" s="188">
        <v>8204</v>
      </c>
      <c r="B1207" s="280" t="s">
        <v>5185</v>
      </c>
      <c r="C1207" s="188" t="s">
        <v>101</v>
      </c>
      <c r="D1207" s="17">
        <f>IF(Table11[[#This Row],[Current Age]]&gt;19,"Women's",IF(E1207&gt;15,"U19",IF(E1207&gt;13,"U15",IF(E1207&gt;11,"U13",IF(E1207&gt;0,"U11",0)))))</f>
        <v>0</v>
      </c>
      <c r="E1207" s="17">
        <f>IFERROR(IF(Table11[[#This Row],[Year]]&gt;0,$E$1-Table11[[#This Row],[Year]],0),"")</f>
        <v>0</v>
      </c>
      <c r="H1207" s="17"/>
      <c r="I1207" s="279"/>
    </row>
    <row r="1208" spans="1:9">
      <c r="A1208" s="218">
        <v>8205</v>
      </c>
      <c r="B1208" s="278" t="s">
        <v>5186</v>
      </c>
      <c r="C1208" s="218" t="s">
        <v>101</v>
      </c>
      <c r="D1208" s="17">
        <f>IF(Table11[[#This Row],[Current Age]]&gt;19,"Women's",IF(E1208&gt;15,"U19",IF(E1208&gt;13,"U15",IF(E1208&gt;11,"U13",IF(E1208&gt;0,"U11",0)))))</f>
        <v>0</v>
      </c>
      <c r="E1208" s="17">
        <f>IFERROR(IF(Table11[[#This Row],[Year]]&gt;0,$E$1-Table11[[#This Row],[Year]],0),"")</f>
        <v>0</v>
      </c>
      <c r="H1208" s="17"/>
      <c r="I1208" s="279"/>
    </row>
    <row r="1209" spans="1:9">
      <c r="A1209" s="188">
        <v>8206</v>
      </c>
      <c r="B1209" s="280" t="s">
        <v>5187</v>
      </c>
      <c r="C1209" s="188" t="s">
        <v>3953</v>
      </c>
      <c r="D1209" s="17">
        <f>IF(Table11[[#This Row],[Current Age]]&gt;19,"Women's",IF(E1209&gt;15,"U19",IF(E1209&gt;13,"U15",IF(E1209&gt;11,"U13",IF(E1209&gt;0,"U11",0)))))</f>
        <v>0</v>
      </c>
      <c r="E1209" s="17">
        <f>IFERROR(IF(Table11[[#This Row],[Year]]&gt;0,$E$1-Table11[[#This Row],[Year]],0),"")</f>
        <v>0</v>
      </c>
      <c r="H1209" s="17"/>
      <c r="I1209" s="279"/>
    </row>
    <row r="1210" spans="1:9">
      <c r="A1210" s="218">
        <v>8207</v>
      </c>
      <c r="B1210" s="278" t="s">
        <v>5188</v>
      </c>
      <c r="C1210" s="218" t="s">
        <v>3953</v>
      </c>
      <c r="D1210" s="17">
        <f>IF(Table11[[#This Row],[Current Age]]&gt;19,"Women's",IF(E1210&gt;15,"U19",IF(E1210&gt;13,"U15",IF(E1210&gt;11,"U13",IF(E1210&gt;0,"U11",0)))))</f>
        <v>0</v>
      </c>
      <c r="E1210" s="17">
        <f>IFERROR(IF(Table11[[#This Row],[Year]]&gt;0,$E$1-Table11[[#This Row],[Year]],0),"")</f>
        <v>0</v>
      </c>
      <c r="H1210" s="17"/>
      <c r="I1210" s="279"/>
    </row>
    <row r="1211" spans="1:9">
      <c r="A1211" s="188">
        <v>8208</v>
      </c>
      <c r="B1211" s="280" t="s">
        <v>5189</v>
      </c>
      <c r="C1211" s="188" t="s">
        <v>3953</v>
      </c>
      <c r="D1211" s="17">
        <f>IF(Table11[[#This Row],[Current Age]]&gt;19,"Women's",IF(E1211&gt;15,"U19",IF(E1211&gt;13,"U15",IF(E1211&gt;11,"U13",IF(E1211&gt;0,"U11",0)))))</f>
        <v>0</v>
      </c>
      <c r="E1211" s="17">
        <f>IFERROR(IF(Table11[[#This Row],[Year]]&gt;0,$E$1-Table11[[#This Row],[Year]],0),"")</f>
        <v>0</v>
      </c>
      <c r="H1211" s="17"/>
      <c r="I1211" s="279"/>
    </row>
    <row r="1212" spans="1:9">
      <c r="A1212" s="218">
        <v>8209</v>
      </c>
      <c r="B1212" s="278" t="s">
        <v>5190</v>
      </c>
      <c r="C1212" s="218" t="s">
        <v>3953</v>
      </c>
      <c r="D1212" s="17">
        <f>IF(Table11[[#This Row],[Current Age]]&gt;19,"Women's",IF(E1212&gt;15,"U19",IF(E1212&gt;13,"U15",IF(E1212&gt;11,"U13",IF(E1212&gt;0,"U11",0)))))</f>
        <v>0</v>
      </c>
      <c r="E1212" s="17">
        <f>IFERROR(IF(Table11[[#This Row],[Year]]&gt;0,$E$1-Table11[[#This Row],[Year]],0),"")</f>
        <v>0</v>
      </c>
      <c r="H1212" s="17"/>
      <c r="I1212" s="279"/>
    </row>
    <row r="1213" spans="1:9">
      <c r="A1213" s="188">
        <v>8210</v>
      </c>
      <c r="B1213" s="280" t="s">
        <v>5191</v>
      </c>
      <c r="C1213" s="188" t="s">
        <v>3953</v>
      </c>
      <c r="D1213" s="17">
        <f>IF(Table11[[#This Row],[Current Age]]&gt;19,"Women's",IF(E1213&gt;15,"U19",IF(E1213&gt;13,"U15",IF(E1213&gt;11,"U13",IF(E1213&gt;0,"U11",0)))))</f>
        <v>0</v>
      </c>
      <c r="E1213" s="17">
        <f>IFERROR(IF(Table11[[#This Row],[Year]]&gt;0,$E$1-Table11[[#This Row],[Year]],0),"")</f>
        <v>0</v>
      </c>
      <c r="H1213" s="17"/>
      <c r="I1213" s="279"/>
    </row>
    <row r="1214" spans="1:9">
      <c r="A1214" s="218">
        <v>8211</v>
      </c>
      <c r="B1214" s="278" t="s">
        <v>5192</v>
      </c>
      <c r="C1214" s="218" t="s">
        <v>3953</v>
      </c>
      <c r="D1214" s="17">
        <f>IF(Table11[[#This Row],[Current Age]]&gt;19,"Women's",IF(E1214&gt;15,"U19",IF(E1214&gt;13,"U15",IF(E1214&gt;11,"U13",IF(E1214&gt;0,"U11",0)))))</f>
        <v>0</v>
      </c>
      <c r="E1214" s="17">
        <f>IFERROR(IF(Table11[[#This Row],[Year]]&gt;0,$E$1-Table11[[#This Row],[Year]],0),"")</f>
        <v>0</v>
      </c>
      <c r="H1214" s="17"/>
      <c r="I1214" s="279"/>
    </row>
    <row r="1215" spans="1:9">
      <c r="A1215" s="188">
        <v>8212</v>
      </c>
      <c r="B1215" s="280" t="s">
        <v>5193</v>
      </c>
      <c r="C1215" s="188" t="s">
        <v>3953</v>
      </c>
      <c r="D1215" s="17">
        <f>IF(Table11[[#This Row],[Current Age]]&gt;19,"Women's",IF(E1215&gt;15,"U19",IF(E1215&gt;13,"U15",IF(E1215&gt;11,"U13",IF(E1215&gt;0,"U11",0)))))</f>
        <v>0</v>
      </c>
      <c r="E1215" s="17">
        <f>IFERROR(IF(Table11[[#This Row],[Year]]&gt;0,$E$1-Table11[[#This Row],[Year]],0),"")</f>
        <v>0</v>
      </c>
      <c r="H1215" s="17"/>
      <c r="I1215" s="279"/>
    </row>
    <row r="1216" spans="1:9">
      <c r="A1216" s="218">
        <v>8213</v>
      </c>
      <c r="B1216" s="278" t="s">
        <v>5194</v>
      </c>
      <c r="C1216" s="218" t="s">
        <v>3953</v>
      </c>
      <c r="D1216" s="17">
        <f>IF(Table11[[#This Row],[Current Age]]&gt;19,"Women's",IF(E1216&gt;15,"U19",IF(E1216&gt;13,"U15",IF(E1216&gt;11,"U13",IF(E1216&gt;0,"U11",0)))))</f>
        <v>0</v>
      </c>
      <c r="E1216" s="17">
        <f>IFERROR(IF(Table11[[#This Row],[Year]]&gt;0,$E$1-Table11[[#This Row],[Year]],0),"")</f>
        <v>0</v>
      </c>
      <c r="H1216" s="17"/>
      <c r="I1216" s="279"/>
    </row>
    <row r="1217" spans="1:9">
      <c r="A1217" s="188">
        <v>8214</v>
      </c>
      <c r="B1217" s="280" t="s">
        <v>5195</v>
      </c>
      <c r="C1217" s="188" t="s">
        <v>3953</v>
      </c>
      <c r="D1217" s="17">
        <f>IF(Table11[[#This Row],[Current Age]]&gt;19,"Women's",IF(E1217&gt;15,"U19",IF(E1217&gt;13,"U15",IF(E1217&gt;11,"U13",IF(E1217&gt;0,"U11",0)))))</f>
        <v>0</v>
      </c>
      <c r="E1217" s="17">
        <f>IFERROR(IF(Table11[[#This Row],[Year]]&gt;0,$E$1-Table11[[#This Row],[Year]],0),"")</f>
        <v>0</v>
      </c>
      <c r="H1217" s="17"/>
      <c r="I1217" s="279"/>
    </row>
    <row r="1218" spans="1:9">
      <c r="A1218" s="218">
        <v>8215</v>
      </c>
      <c r="B1218" s="278" t="s">
        <v>5196</v>
      </c>
      <c r="C1218" s="218" t="s">
        <v>3953</v>
      </c>
      <c r="D1218" s="17">
        <f>IF(Table11[[#This Row],[Current Age]]&gt;19,"Women's",IF(E1218&gt;15,"U19",IF(E1218&gt;13,"U15",IF(E1218&gt;11,"U13",IF(E1218&gt;0,"U11",0)))))</f>
        <v>0</v>
      </c>
      <c r="E1218" s="17">
        <f>IFERROR(IF(Table11[[#This Row],[Year]]&gt;0,$E$1-Table11[[#This Row],[Year]],0),"")</f>
        <v>0</v>
      </c>
      <c r="H1218" s="17"/>
      <c r="I1218" s="279"/>
    </row>
    <row r="1219" spans="1:9">
      <c r="A1219" s="188">
        <v>8216</v>
      </c>
      <c r="B1219" s="280" t="s">
        <v>5197</v>
      </c>
      <c r="C1219" s="188" t="s">
        <v>3953</v>
      </c>
      <c r="D1219" s="17">
        <f>IF(Table11[[#This Row],[Current Age]]&gt;19,"Women's",IF(E1219&gt;15,"U19",IF(E1219&gt;13,"U15",IF(E1219&gt;11,"U13",IF(E1219&gt;0,"U11",0)))))</f>
        <v>0</v>
      </c>
      <c r="E1219" s="17">
        <f>IFERROR(IF(Table11[[#This Row],[Year]]&gt;0,$E$1-Table11[[#This Row],[Year]],0),"")</f>
        <v>0</v>
      </c>
      <c r="H1219" s="17"/>
      <c r="I1219" s="279"/>
    </row>
    <row r="1220" spans="1:9">
      <c r="A1220" s="218">
        <v>8217</v>
      </c>
      <c r="B1220" s="278" t="s">
        <v>5198</v>
      </c>
      <c r="C1220" s="218" t="s">
        <v>3953</v>
      </c>
      <c r="D1220" s="17">
        <f>IF(Table11[[#This Row],[Current Age]]&gt;19,"Women's",IF(E1220&gt;15,"U19",IF(E1220&gt;13,"U15",IF(E1220&gt;11,"U13",IF(E1220&gt;0,"U11",0)))))</f>
        <v>0</v>
      </c>
      <c r="E1220" s="17">
        <f>IFERROR(IF(Table11[[#This Row],[Year]]&gt;0,$E$1-Table11[[#This Row],[Year]],0),"")</f>
        <v>0</v>
      </c>
      <c r="H1220" s="17"/>
      <c r="I1220" s="279"/>
    </row>
    <row r="1221" spans="1:9">
      <c r="A1221" s="188">
        <v>8218</v>
      </c>
      <c r="B1221" s="280" t="s">
        <v>5199</v>
      </c>
      <c r="C1221" s="188" t="s">
        <v>3953</v>
      </c>
      <c r="D1221" s="17">
        <f>IF(Table11[[#This Row],[Current Age]]&gt;19,"Women's",IF(E1221&gt;15,"U19",IF(E1221&gt;13,"U15",IF(E1221&gt;11,"U13",IF(E1221&gt;0,"U11",0)))))</f>
        <v>0</v>
      </c>
      <c r="E1221" s="17">
        <f>IFERROR(IF(Table11[[#This Row],[Year]]&gt;0,$E$1-Table11[[#This Row],[Year]],0),"")</f>
        <v>0</v>
      </c>
      <c r="H1221" s="17"/>
      <c r="I1221" s="279"/>
    </row>
    <row r="1222" spans="1:9">
      <c r="A1222" s="218">
        <v>8219</v>
      </c>
      <c r="B1222" s="278" t="s">
        <v>5200</v>
      </c>
      <c r="C1222" s="218" t="s">
        <v>3953</v>
      </c>
      <c r="D1222" s="17">
        <f>IF(Table11[[#This Row],[Current Age]]&gt;19,"Women's",IF(E1222&gt;15,"U19",IF(E1222&gt;13,"U15",IF(E1222&gt;11,"U13",IF(E1222&gt;0,"U11",0)))))</f>
        <v>0</v>
      </c>
      <c r="E1222" s="17">
        <f>IFERROR(IF(Table11[[#This Row],[Year]]&gt;0,$E$1-Table11[[#This Row],[Year]],0),"")</f>
        <v>0</v>
      </c>
      <c r="H1222" s="17"/>
      <c r="I1222" s="279"/>
    </row>
    <row r="1223" spans="1:9">
      <c r="A1223" s="188">
        <v>8220</v>
      </c>
      <c r="B1223" s="280" t="s">
        <v>5201</v>
      </c>
      <c r="C1223" s="188" t="s">
        <v>3953</v>
      </c>
      <c r="D1223" s="17">
        <f>IF(Table11[[#This Row],[Current Age]]&gt;19,"Women's",IF(E1223&gt;15,"U19",IF(E1223&gt;13,"U15",IF(E1223&gt;11,"U13",IF(E1223&gt;0,"U11",0)))))</f>
        <v>0</v>
      </c>
      <c r="E1223" s="17">
        <f>IFERROR(IF(Table11[[#This Row],[Year]]&gt;0,$E$1-Table11[[#This Row],[Year]],0),"")</f>
        <v>0</v>
      </c>
      <c r="H1223" s="17"/>
      <c r="I1223" s="279"/>
    </row>
    <row r="1224" spans="1:9">
      <c r="A1224" s="218">
        <v>8221</v>
      </c>
      <c r="B1224" s="278" t="s">
        <v>5202</v>
      </c>
      <c r="C1224" s="218" t="s">
        <v>3953</v>
      </c>
      <c r="D1224" s="17">
        <f>IF(Table11[[#This Row],[Current Age]]&gt;19,"Women's",IF(E1224&gt;15,"U19",IF(E1224&gt;13,"U15",IF(E1224&gt;11,"U13",IF(E1224&gt;0,"U11",0)))))</f>
        <v>0</v>
      </c>
      <c r="E1224" s="17">
        <f>IFERROR(IF(Table11[[#This Row],[Year]]&gt;0,$E$1-Table11[[#This Row],[Year]],0),"")</f>
        <v>0</v>
      </c>
      <c r="H1224" s="17"/>
      <c r="I1224" s="279"/>
    </row>
    <row r="1225" spans="1:9">
      <c r="A1225" s="188">
        <v>8222</v>
      </c>
      <c r="B1225" s="280" t="s">
        <v>5203</v>
      </c>
      <c r="C1225" s="188" t="s">
        <v>3953</v>
      </c>
      <c r="D1225" s="17">
        <f>IF(Table11[[#This Row],[Current Age]]&gt;19,"Women's",IF(E1225&gt;15,"U19",IF(E1225&gt;13,"U15",IF(E1225&gt;11,"U13",IF(E1225&gt;0,"U11",0)))))</f>
        <v>0</v>
      </c>
      <c r="E1225" s="17">
        <f>IFERROR(IF(Table11[[#This Row],[Year]]&gt;0,$E$1-Table11[[#This Row],[Year]],0),"")</f>
        <v>0</v>
      </c>
      <c r="H1225" s="17"/>
      <c r="I1225" s="279"/>
    </row>
    <row r="1226" spans="1:9">
      <c r="A1226" s="218">
        <v>8223</v>
      </c>
      <c r="B1226" s="278" t="s">
        <v>5204</v>
      </c>
      <c r="C1226" s="218" t="s">
        <v>3953</v>
      </c>
      <c r="D1226" s="17">
        <f>IF(Table11[[#This Row],[Current Age]]&gt;19,"Women's",IF(E1226&gt;15,"U19",IF(E1226&gt;13,"U15",IF(E1226&gt;11,"U13",IF(E1226&gt;0,"U11",0)))))</f>
        <v>0</v>
      </c>
      <c r="E1226" s="17">
        <f>IFERROR(IF(Table11[[#This Row],[Year]]&gt;0,$E$1-Table11[[#This Row],[Year]],0),"")</f>
        <v>0</v>
      </c>
      <c r="H1226" s="17"/>
      <c r="I1226" s="279"/>
    </row>
    <row r="1227" spans="1:9">
      <c r="A1227" s="188">
        <v>8224</v>
      </c>
      <c r="B1227" s="280" t="s">
        <v>5205</v>
      </c>
      <c r="C1227" s="188" t="s">
        <v>3953</v>
      </c>
      <c r="D1227" s="17">
        <f>IF(Table11[[#This Row],[Current Age]]&gt;19,"Women's",IF(E1227&gt;15,"U19",IF(E1227&gt;13,"U15",IF(E1227&gt;11,"U13",IF(E1227&gt;0,"U11",0)))))</f>
        <v>0</v>
      </c>
      <c r="E1227" s="17">
        <f>IFERROR(IF(Table11[[#This Row],[Year]]&gt;0,$E$1-Table11[[#This Row],[Year]],0),"")</f>
        <v>0</v>
      </c>
      <c r="H1227" s="17"/>
      <c r="I1227" s="279"/>
    </row>
    <row r="1228" spans="1:9">
      <c r="A1228" s="218">
        <v>8225</v>
      </c>
      <c r="B1228" s="278" t="s">
        <v>5206</v>
      </c>
      <c r="C1228" s="218" t="s">
        <v>3953</v>
      </c>
      <c r="D1228" s="17">
        <f>IF(Table11[[#This Row],[Current Age]]&gt;19,"Women's",IF(E1228&gt;15,"U19",IF(E1228&gt;13,"U15",IF(E1228&gt;11,"U13",IF(E1228&gt;0,"U11",0)))))</f>
        <v>0</v>
      </c>
      <c r="E1228" s="17">
        <f>IFERROR(IF(Table11[[#This Row],[Year]]&gt;0,$E$1-Table11[[#This Row],[Year]],0),"")</f>
        <v>0</v>
      </c>
      <c r="H1228" s="17"/>
      <c r="I1228" s="279"/>
    </row>
    <row r="1229" spans="1:9">
      <c r="A1229" s="188">
        <v>8226</v>
      </c>
      <c r="B1229" s="280" t="s">
        <v>5207</v>
      </c>
      <c r="C1229" s="188" t="s">
        <v>3953</v>
      </c>
      <c r="D1229" s="17">
        <f>IF(Table11[[#This Row],[Current Age]]&gt;19,"Women's",IF(E1229&gt;15,"U19",IF(E1229&gt;13,"U15",IF(E1229&gt;11,"U13",IF(E1229&gt;0,"U11",0)))))</f>
        <v>0</v>
      </c>
      <c r="E1229" s="17">
        <f>IFERROR(IF(Table11[[#This Row],[Year]]&gt;0,$E$1-Table11[[#This Row],[Year]],0),"")</f>
        <v>0</v>
      </c>
      <c r="H1229" s="17"/>
      <c r="I1229" s="279"/>
    </row>
    <row r="1230" spans="1:9">
      <c r="A1230" s="218">
        <v>8227</v>
      </c>
      <c r="B1230" s="278" t="s">
        <v>5208</v>
      </c>
      <c r="C1230" s="218" t="s">
        <v>3953</v>
      </c>
      <c r="D1230" s="17">
        <f>IF(Table11[[#This Row],[Current Age]]&gt;19,"Women's",IF(E1230&gt;15,"U19",IF(E1230&gt;13,"U15",IF(E1230&gt;11,"U13",IF(E1230&gt;0,"U11",0)))))</f>
        <v>0</v>
      </c>
      <c r="E1230" s="17">
        <f>IFERROR(IF(Table11[[#This Row],[Year]]&gt;0,$E$1-Table11[[#This Row],[Year]],0),"")</f>
        <v>0</v>
      </c>
      <c r="H1230" s="17"/>
      <c r="I1230" s="279"/>
    </row>
    <row r="1231" spans="1:9">
      <c r="A1231" s="188">
        <v>8228</v>
      </c>
      <c r="B1231" s="280" t="s">
        <v>5209</v>
      </c>
      <c r="C1231" s="188" t="s">
        <v>3953</v>
      </c>
      <c r="D1231" s="17">
        <f>IF(Table11[[#This Row],[Current Age]]&gt;19,"Women's",IF(E1231&gt;15,"U19",IF(E1231&gt;13,"U15",IF(E1231&gt;11,"U13",IF(E1231&gt;0,"U11",0)))))</f>
        <v>0</v>
      </c>
      <c r="E1231" s="17">
        <f>IFERROR(IF(Table11[[#This Row],[Year]]&gt;0,$E$1-Table11[[#This Row],[Year]],0),"")</f>
        <v>0</v>
      </c>
      <c r="H1231" s="17"/>
      <c r="I1231" s="279"/>
    </row>
    <row r="1232" spans="1:9">
      <c r="A1232" s="218">
        <v>8229</v>
      </c>
      <c r="B1232" s="278" t="s">
        <v>5210</v>
      </c>
      <c r="C1232" s="218" t="s">
        <v>3953</v>
      </c>
      <c r="D1232" s="17">
        <f>IF(Table11[[#This Row],[Current Age]]&gt;19,"Women's",IF(E1232&gt;15,"U19",IF(E1232&gt;13,"U15",IF(E1232&gt;11,"U13",IF(E1232&gt;0,"U11",0)))))</f>
        <v>0</v>
      </c>
      <c r="E1232" s="17">
        <f>IFERROR(IF(Table11[[#This Row],[Year]]&gt;0,$E$1-Table11[[#This Row],[Year]],0),"")</f>
        <v>0</v>
      </c>
      <c r="H1232" s="17"/>
      <c r="I1232" s="279"/>
    </row>
    <row r="1233" spans="1:9">
      <c r="A1233" s="188">
        <v>8230</v>
      </c>
      <c r="B1233" s="280" t="s">
        <v>5211</v>
      </c>
      <c r="C1233" s="188" t="s">
        <v>3953</v>
      </c>
      <c r="D1233" s="17">
        <f>IF(Table11[[#This Row],[Current Age]]&gt;19,"Women's",IF(E1233&gt;15,"U19",IF(E1233&gt;13,"U15",IF(E1233&gt;11,"U13",IF(E1233&gt;0,"U11",0)))))</f>
        <v>0</v>
      </c>
      <c r="E1233" s="17">
        <f>IFERROR(IF(Table11[[#This Row],[Year]]&gt;0,$E$1-Table11[[#This Row],[Year]],0),"")</f>
        <v>0</v>
      </c>
      <c r="H1233" s="17"/>
      <c r="I1233" s="279"/>
    </row>
    <row r="1234" spans="1:9">
      <c r="A1234" s="218">
        <v>8231</v>
      </c>
      <c r="B1234" s="278" t="s">
        <v>5212</v>
      </c>
      <c r="C1234" s="218" t="s">
        <v>3953</v>
      </c>
      <c r="D1234" s="17">
        <f>IF(Table11[[#This Row],[Current Age]]&gt;19,"Women's",IF(E1234&gt;15,"U19",IF(E1234&gt;13,"U15",IF(E1234&gt;11,"U13",IF(E1234&gt;0,"U11",0)))))</f>
        <v>0</v>
      </c>
      <c r="E1234" s="17">
        <f>IFERROR(IF(Table11[[#This Row],[Year]]&gt;0,$E$1-Table11[[#This Row],[Year]],0),"")</f>
        <v>0</v>
      </c>
      <c r="H1234" s="17"/>
      <c r="I1234" s="279"/>
    </row>
    <row r="1235" spans="1:9">
      <c r="A1235" s="188">
        <v>8232</v>
      </c>
      <c r="B1235" s="280" t="s">
        <v>5213</v>
      </c>
      <c r="C1235" s="188" t="s">
        <v>3953</v>
      </c>
      <c r="D1235" s="17">
        <f>IF(Table11[[#This Row],[Current Age]]&gt;19,"Women's",IF(E1235&gt;15,"U19",IF(E1235&gt;13,"U15",IF(E1235&gt;11,"U13",IF(E1235&gt;0,"U11",0)))))</f>
        <v>0</v>
      </c>
      <c r="E1235" s="17">
        <f>IFERROR(IF(Table11[[#This Row],[Year]]&gt;0,$E$1-Table11[[#This Row],[Year]],0),"")</f>
        <v>0</v>
      </c>
      <c r="H1235" s="17"/>
      <c r="I1235" s="279"/>
    </row>
    <row r="1236" spans="1:9">
      <c r="A1236" s="218">
        <v>8233</v>
      </c>
      <c r="B1236" s="278" t="s">
        <v>5214</v>
      </c>
      <c r="C1236" s="218" t="s">
        <v>210</v>
      </c>
      <c r="D1236" s="17">
        <f>IF(Table11[[#This Row],[Current Age]]&gt;19,"Women's",IF(E1236&gt;15,"U19",IF(E1236&gt;13,"U15",IF(E1236&gt;11,"U13",IF(E1236&gt;0,"U11",0)))))</f>
        <v>0</v>
      </c>
      <c r="E1236" s="17">
        <f>IFERROR(IF(Table11[[#This Row],[Year]]&gt;0,$E$1-Table11[[#This Row],[Year]],0),"")</f>
        <v>0</v>
      </c>
      <c r="H1236" s="17"/>
      <c r="I1236" s="279"/>
    </row>
    <row r="1237" spans="1:9">
      <c r="A1237" s="188">
        <v>8234</v>
      </c>
      <c r="B1237" s="280" t="s">
        <v>5215</v>
      </c>
      <c r="C1237" s="188" t="s">
        <v>210</v>
      </c>
      <c r="D1237" s="17">
        <f>IF(Table11[[#This Row],[Current Age]]&gt;19,"Women's",IF(E1237&gt;15,"U19",IF(E1237&gt;13,"U15",IF(E1237&gt;11,"U13",IF(E1237&gt;0,"U11",0)))))</f>
        <v>0</v>
      </c>
      <c r="E1237" s="17">
        <f>IFERROR(IF(Table11[[#This Row],[Year]]&gt;0,$E$1-Table11[[#This Row],[Year]],0),"")</f>
        <v>0</v>
      </c>
      <c r="H1237" s="17"/>
      <c r="I1237" s="279"/>
    </row>
    <row r="1238" spans="1:9">
      <c r="A1238" s="218">
        <v>8235</v>
      </c>
      <c r="B1238" s="278" t="s">
        <v>5216</v>
      </c>
      <c r="C1238" s="218" t="s">
        <v>210</v>
      </c>
      <c r="D1238" s="17">
        <f>IF(Table11[[#This Row],[Current Age]]&gt;19,"Women's",IF(E1238&gt;15,"U19",IF(E1238&gt;13,"U15",IF(E1238&gt;11,"U13",IF(E1238&gt;0,"U11",0)))))</f>
        <v>0</v>
      </c>
      <c r="E1238" s="17">
        <f>IFERROR(IF(Table11[[#This Row],[Year]]&gt;0,$E$1-Table11[[#This Row],[Year]],0),"")</f>
        <v>0</v>
      </c>
      <c r="H1238" s="17"/>
      <c r="I1238" s="279"/>
    </row>
    <row r="1239" spans="1:9">
      <c r="A1239" s="188">
        <v>8236</v>
      </c>
      <c r="B1239" s="280" t="s">
        <v>5217</v>
      </c>
      <c r="C1239" s="188" t="s">
        <v>210</v>
      </c>
      <c r="D1239" s="17">
        <f>IF(Table11[[#This Row],[Current Age]]&gt;19,"Women's",IF(E1239&gt;15,"U19",IF(E1239&gt;13,"U15",IF(E1239&gt;11,"U13",IF(E1239&gt;0,"U11",0)))))</f>
        <v>0</v>
      </c>
      <c r="E1239" s="17">
        <f>IFERROR(IF(Table11[[#This Row],[Year]]&gt;0,$E$1-Table11[[#This Row],[Year]],0),"")</f>
        <v>0</v>
      </c>
      <c r="H1239" s="17"/>
      <c r="I1239" s="279"/>
    </row>
    <row r="1240" spans="1:9">
      <c r="A1240" s="218">
        <v>8237</v>
      </c>
      <c r="B1240" s="278" t="s">
        <v>5218</v>
      </c>
      <c r="C1240" s="218" t="s">
        <v>2520</v>
      </c>
      <c r="D1240" s="17" t="str">
        <f>IF(Table11[[#This Row],[Current Age]]&gt;19,"Women's",IF(E1240&gt;15,"U19",IF(E1240&gt;13,"U15",IF(E1240&gt;11,"U13",IF(E1240&gt;0,"U11",0)))))</f>
        <v>U15</v>
      </c>
      <c r="E1240" s="17">
        <f>IFERROR(IF(Table11[[#This Row],[Year]]&gt;0,$E$1-Table11[[#This Row],[Year]],0),"")</f>
        <v>14</v>
      </c>
      <c r="F1240" s="17">
        <v>2011</v>
      </c>
      <c r="G1240" s="17">
        <v>4</v>
      </c>
      <c r="H1240" s="17">
        <v>27</v>
      </c>
      <c r="I1240" s="279"/>
    </row>
    <row r="1241" spans="1:9">
      <c r="A1241" s="188">
        <v>8238</v>
      </c>
      <c r="B1241" s="280" t="s">
        <v>5219</v>
      </c>
      <c r="C1241" s="188" t="s">
        <v>2520</v>
      </c>
      <c r="D1241" s="17" t="str">
        <f>IF(Table11[[#This Row],[Current Age]]&gt;19,"Women's",IF(E1241&gt;15,"U19",IF(E1241&gt;13,"U15",IF(E1241&gt;11,"U13",IF(E1241&gt;0,"U11",0)))))</f>
        <v>U15</v>
      </c>
      <c r="E1241" s="17">
        <f>IFERROR(IF(Table11[[#This Row],[Year]]&gt;0,$E$1-Table11[[#This Row],[Year]],0),"")</f>
        <v>14</v>
      </c>
      <c r="F1241" s="17">
        <v>2011</v>
      </c>
      <c r="G1241" s="17">
        <v>2</v>
      </c>
      <c r="H1241" s="17">
        <v>11</v>
      </c>
      <c r="I1241" s="279"/>
    </row>
    <row r="1242" spans="1:9">
      <c r="A1242" s="218">
        <v>8239</v>
      </c>
      <c r="B1242" s="278" t="s">
        <v>5220</v>
      </c>
      <c r="C1242" s="218" t="s">
        <v>2520</v>
      </c>
      <c r="D1242" s="17" t="str">
        <f>IF(Table11[[#This Row],[Current Age]]&gt;19,"Women's",IF(E1242&gt;15,"U19",IF(E1242&gt;13,"U15",IF(E1242&gt;11,"U13",IF(E1242&gt;0,"U11",0)))))</f>
        <v>U15</v>
      </c>
      <c r="E1242" s="17">
        <f>IFERROR(IF(Table11[[#This Row],[Year]]&gt;0,$E$1-Table11[[#This Row],[Year]],0),"")</f>
        <v>14</v>
      </c>
      <c r="F1242" s="17">
        <v>2011</v>
      </c>
      <c r="G1242" s="17">
        <v>8</v>
      </c>
      <c r="H1242" s="17">
        <v>24</v>
      </c>
      <c r="I1242" s="279"/>
    </row>
    <row r="1243" spans="1:9">
      <c r="A1243" s="188">
        <v>8240</v>
      </c>
      <c r="B1243" s="280" t="s">
        <v>5221</v>
      </c>
      <c r="C1243" s="188" t="s">
        <v>2520</v>
      </c>
      <c r="D1243" s="17" t="str">
        <f>IF(Table11[[#This Row],[Current Age]]&gt;19,"Women's",IF(E1243&gt;15,"U19",IF(E1243&gt;13,"U15",IF(E1243&gt;11,"U13",IF(E1243&gt;0,"U11",0)))))</f>
        <v>U13</v>
      </c>
      <c r="E1243" s="17">
        <f>IFERROR(IF(Table11[[#This Row],[Year]]&gt;0,$E$1-Table11[[#This Row],[Year]],0),"")</f>
        <v>13</v>
      </c>
      <c r="F1243" s="17">
        <v>2012</v>
      </c>
      <c r="G1243" s="17">
        <v>6</v>
      </c>
      <c r="H1243" s="17">
        <v>12</v>
      </c>
      <c r="I1243" s="279"/>
    </row>
    <row r="1244" spans="1:9">
      <c r="A1244" s="218">
        <v>8241</v>
      </c>
      <c r="B1244" s="278" t="s">
        <v>5222</v>
      </c>
      <c r="C1244" s="218" t="s">
        <v>2520</v>
      </c>
      <c r="D1244" s="17" t="str">
        <f>IF(Table11[[#This Row],[Current Age]]&gt;19,"Women's",IF(E1244&gt;15,"U19",IF(E1244&gt;13,"U15",IF(E1244&gt;11,"U13",IF(E1244&gt;0,"U11",0)))))</f>
        <v>U13</v>
      </c>
      <c r="E1244" s="17">
        <f>IFERROR(IF(Table11[[#This Row],[Year]]&gt;0,$E$1-Table11[[#This Row],[Year]],0),"")</f>
        <v>12</v>
      </c>
      <c r="F1244" s="17">
        <v>2013</v>
      </c>
      <c r="G1244" s="17">
        <v>1</v>
      </c>
      <c r="H1244" s="17">
        <v>9</v>
      </c>
      <c r="I1244" s="279"/>
    </row>
    <row r="1245" spans="1:9">
      <c r="A1245" s="188">
        <v>8242</v>
      </c>
      <c r="B1245" s="280" t="s">
        <v>5223</v>
      </c>
      <c r="C1245" s="188" t="s">
        <v>2520</v>
      </c>
      <c r="D1245" s="17" t="str">
        <f>IF(Table11[[#This Row],[Current Age]]&gt;19,"Women's",IF(E1245&gt;15,"U19",IF(E1245&gt;13,"U15",IF(E1245&gt;11,"U13",IF(E1245&gt;0,"U11",0)))))</f>
        <v>U15</v>
      </c>
      <c r="E1245" s="17">
        <f>IFERROR(IF(Table11[[#This Row],[Year]]&gt;0,$E$1-Table11[[#This Row],[Year]],0),"")</f>
        <v>15</v>
      </c>
      <c r="F1245" s="17">
        <v>2010</v>
      </c>
      <c r="G1245" s="17">
        <v>9</v>
      </c>
      <c r="H1245" s="17">
        <v>20</v>
      </c>
      <c r="I1245" s="279"/>
    </row>
    <row r="1246" spans="1:9">
      <c r="A1246" s="218">
        <v>8243</v>
      </c>
      <c r="B1246" s="278" t="s">
        <v>5224</v>
      </c>
      <c r="C1246" s="218" t="s">
        <v>160</v>
      </c>
      <c r="D1246" s="17">
        <f>IF(Table11[[#This Row],[Current Age]]&gt;19,"Women's",IF(E1246&gt;15,"U19",IF(E1246&gt;13,"U15",IF(E1246&gt;11,"U13",IF(E1246&gt;0,"U11",0)))))</f>
        <v>0</v>
      </c>
      <c r="E1246" s="17">
        <f>IFERROR(IF(Table11[[#This Row],[Year]]&gt;0,$E$1-Table11[[#This Row],[Year]],0),"")</f>
        <v>0</v>
      </c>
      <c r="H1246" s="17"/>
      <c r="I1246" s="279"/>
    </row>
    <row r="1247" spans="1:9">
      <c r="A1247" s="188">
        <v>8244</v>
      </c>
      <c r="B1247" s="280" t="s">
        <v>5225</v>
      </c>
      <c r="C1247" s="188" t="s">
        <v>160</v>
      </c>
      <c r="D1247" s="17">
        <f>IF(Table11[[#This Row],[Current Age]]&gt;19,"Women's",IF(E1247&gt;15,"U19",IF(E1247&gt;13,"U15",IF(E1247&gt;11,"U13",IF(E1247&gt;0,"U11",0)))))</f>
        <v>0</v>
      </c>
      <c r="E1247" s="17">
        <f>IFERROR(IF(Table11[[#This Row],[Year]]&gt;0,$E$1-Table11[[#This Row],[Year]],0),"")</f>
        <v>0</v>
      </c>
      <c r="H1247" s="17"/>
      <c r="I1247" s="279"/>
    </row>
    <row r="1248" spans="1:9">
      <c r="A1248" s="218">
        <v>8245</v>
      </c>
      <c r="B1248" s="278" t="s">
        <v>5092</v>
      </c>
      <c r="C1248" s="218" t="s">
        <v>160</v>
      </c>
      <c r="D1248" s="17">
        <f>IF(Table11[[#This Row],[Current Age]]&gt;19,"Women's",IF(E1248&gt;15,"U19",IF(E1248&gt;13,"U15",IF(E1248&gt;11,"U13",IF(E1248&gt;0,"U11",0)))))</f>
        <v>0</v>
      </c>
      <c r="E1248" s="17">
        <f>IFERROR(IF(Table11[[#This Row],[Year]]&gt;0,$E$1-Table11[[#This Row],[Year]],0),"")</f>
        <v>0</v>
      </c>
      <c r="H1248" s="17"/>
      <c r="I1248" s="279"/>
    </row>
    <row r="1249" spans="1:9">
      <c r="A1249" s="188">
        <v>8246</v>
      </c>
      <c r="B1249" s="280" t="s">
        <v>5226</v>
      </c>
      <c r="C1249" s="188" t="s">
        <v>160</v>
      </c>
      <c r="D1249" s="17">
        <f>IF(Table11[[#This Row],[Current Age]]&gt;19,"Women's",IF(E1249&gt;15,"U19",IF(E1249&gt;13,"U15",IF(E1249&gt;11,"U13",IF(E1249&gt;0,"U11",0)))))</f>
        <v>0</v>
      </c>
      <c r="E1249" s="17">
        <f>IFERROR(IF(Table11[[#This Row],[Year]]&gt;0,$E$1-Table11[[#This Row],[Year]],0),"")</f>
        <v>0</v>
      </c>
      <c r="H1249" s="17"/>
      <c r="I1249" s="279"/>
    </row>
    <row r="1250" spans="1:9">
      <c r="A1250" s="218">
        <v>8247</v>
      </c>
      <c r="B1250" s="278" t="s">
        <v>5227</v>
      </c>
      <c r="C1250" s="218" t="s">
        <v>160</v>
      </c>
      <c r="D1250" s="17">
        <f>IF(Table11[[#This Row],[Current Age]]&gt;19,"Women's",IF(E1250&gt;15,"U19",IF(E1250&gt;13,"U15",IF(E1250&gt;11,"U13",IF(E1250&gt;0,"U11",0)))))</f>
        <v>0</v>
      </c>
      <c r="E1250" s="17">
        <f>IFERROR(IF(Table11[[#This Row],[Year]]&gt;0,$E$1-Table11[[#This Row],[Year]],0),"")</f>
        <v>0</v>
      </c>
      <c r="H1250" s="17"/>
      <c r="I1250" s="279"/>
    </row>
    <row r="1251" spans="1:9">
      <c r="A1251" s="188">
        <v>8248</v>
      </c>
      <c r="B1251" s="280" t="s">
        <v>5228</v>
      </c>
      <c r="C1251" s="188" t="s">
        <v>160</v>
      </c>
      <c r="D1251" s="17">
        <f>IF(Table11[[#This Row],[Current Age]]&gt;19,"Women's",IF(E1251&gt;15,"U19",IF(E1251&gt;13,"U15",IF(E1251&gt;11,"U13",IF(E1251&gt;0,"U11",0)))))</f>
        <v>0</v>
      </c>
      <c r="E1251" s="17">
        <f>IFERROR(IF(Table11[[#This Row],[Year]]&gt;0,$E$1-Table11[[#This Row],[Year]],0),"")</f>
        <v>0</v>
      </c>
      <c r="H1251" s="17"/>
      <c r="I1251" s="279"/>
    </row>
    <row r="1252" spans="1:9">
      <c r="A1252" s="218">
        <v>8249</v>
      </c>
      <c r="B1252" s="278" t="s">
        <v>5229</v>
      </c>
      <c r="C1252" s="218" t="s">
        <v>160</v>
      </c>
      <c r="D1252" s="17">
        <f>IF(Table11[[#This Row],[Current Age]]&gt;19,"Women's",IF(E1252&gt;15,"U19",IF(E1252&gt;13,"U15",IF(E1252&gt;11,"U13",IF(E1252&gt;0,"U11",0)))))</f>
        <v>0</v>
      </c>
      <c r="E1252" s="17">
        <f>IFERROR(IF(Table11[[#This Row],[Year]]&gt;0,$E$1-Table11[[#This Row],[Year]],0),"")</f>
        <v>0</v>
      </c>
      <c r="H1252" s="17"/>
      <c r="I1252" s="279"/>
    </row>
    <row r="1253" spans="1:9">
      <c r="A1253" s="188">
        <v>8250</v>
      </c>
      <c r="B1253" s="280" t="s">
        <v>5230</v>
      </c>
      <c r="C1253" s="188" t="s">
        <v>2520</v>
      </c>
      <c r="D1253" s="17" t="str">
        <f>IF(Table11[[#This Row],[Current Age]]&gt;19,"Women's",IF(E1253&gt;15,"U19",IF(E1253&gt;13,"U15",IF(E1253&gt;11,"U13",IF(E1253&gt;0,"U11",0)))))</f>
        <v>U19</v>
      </c>
      <c r="E1253" s="17">
        <f>IFERROR(IF(Table11[[#This Row],[Year]]&gt;0,$E$1-Table11[[#This Row],[Year]],0),"")</f>
        <v>17</v>
      </c>
      <c r="F1253" s="17">
        <v>2008</v>
      </c>
      <c r="G1253" s="17">
        <v>11</v>
      </c>
      <c r="H1253" s="17">
        <v>19</v>
      </c>
      <c r="I1253" s="279"/>
    </row>
    <row r="1254" spans="1:9">
      <c r="A1254" s="218">
        <v>8251</v>
      </c>
      <c r="B1254" s="278" t="s">
        <v>5231</v>
      </c>
      <c r="C1254" s="218" t="s">
        <v>3953</v>
      </c>
      <c r="D1254" s="17">
        <f>IF(Table11[[#This Row],[Current Age]]&gt;19,"Women's",IF(E1254&gt;15,"U19",IF(E1254&gt;13,"U15",IF(E1254&gt;11,"U13",IF(E1254&gt;0,"U11",0)))))</f>
        <v>0</v>
      </c>
      <c r="E1254" s="17">
        <f>IFERROR(IF(Table11[[#This Row],[Year]]&gt;0,$E$1-Table11[[#This Row],[Year]],0),"")</f>
        <v>0</v>
      </c>
      <c r="H1254" s="17"/>
      <c r="I1254" s="279"/>
    </row>
    <row r="1255" spans="1:9">
      <c r="A1255" s="188">
        <v>8252</v>
      </c>
      <c r="B1255" s="280" t="s">
        <v>5232</v>
      </c>
      <c r="C1255" s="188" t="s">
        <v>2520</v>
      </c>
      <c r="D1255" s="17" t="str">
        <f>IF(Table11[[#This Row],[Current Age]]&gt;19,"Women's",IF(E1255&gt;15,"U19",IF(E1255&gt;13,"U15",IF(E1255&gt;11,"U13",IF(E1255&gt;0,"U11",0)))))</f>
        <v>U15</v>
      </c>
      <c r="E1255" s="17">
        <f>IFERROR(IF(Table11[[#This Row],[Year]]&gt;0,$E$1-Table11[[#This Row],[Year]],0),"")</f>
        <v>15</v>
      </c>
      <c r="F1255" s="17">
        <v>2010</v>
      </c>
      <c r="G1255" s="17">
        <v>11</v>
      </c>
      <c r="H1255" s="17">
        <v>1</v>
      </c>
      <c r="I1255" s="279"/>
    </row>
    <row r="1256" spans="1:9">
      <c r="A1256" s="218">
        <v>8253</v>
      </c>
      <c r="B1256" s="278" t="s">
        <v>5233</v>
      </c>
      <c r="C1256" s="218" t="s">
        <v>25</v>
      </c>
      <c r="D1256" s="17">
        <f>IF(Table11[[#This Row],[Current Age]]&gt;19,"Women's",IF(E1256&gt;15,"U19",IF(E1256&gt;13,"U15",IF(E1256&gt;11,"U13",IF(E1256&gt;0,"U11",0)))))</f>
        <v>0</v>
      </c>
      <c r="E1256" s="17">
        <f>IFERROR(IF(Table11[[#This Row],[Year]]&gt;0,$E$1-Table11[[#This Row],[Year]],0),"")</f>
        <v>0</v>
      </c>
      <c r="H1256" s="17"/>
      <c r="I1256" s="279"/>
    </row>
    <row r="1257" spans="1:9">
      <c r="A1257" s="188">
        <v>8254</v>
      </c>
      <c r="B1257" s="280" t="s">
        <v>5234</v>
      </c>
      <c r="C1257" s="188" t="s">
        <v>25</v>
      </c>
      <c r="D1257" s="17">
        <f>IF(Table11[[#This Row],[Current Age]]&gt;19,"Women's",IF(E1257&gt;15,"U19",IF(E1257&gt;13,"U15",IF(E1257&gt;11,"U13",IF(E1257&gt;0,"U11",0)))))</f>
        <v>0</v>
      </c>
      <c r="E1257" s="17">
        <f>IFERROR(IF(Table11[[#This Row],[Year]]&gt;0,$E$1-Table11[[#This Row],[Year]],0),"")</f>
        <v>0</v>
      </c>
      <c r="H1257" s="17"/>
      <c r="I1257" s="279"/>
    </row>
    <row r="1258" spans="1:9">
      <c r="A1258" s="218">
        <v>8255</v>
      </c>
      <c r="B1258" s="278" t="s">
        <v>5235</v>
      </c>
      <c r="C1258" s="218" t="s">
        <v>25</v>
      </c>
      <c r="D1258" s="17">
        <f>IF(Table11[[#This Row],[Current Age]]&gt;19,"Women's",IF(E1258&gt;15,"U19",IF(E1258&gt;13,"U15",IF(E1258&gt;11,"U13",IF(E1258&gt;0,"U11",0)))))</f>
        <v>0</v>
      </c>
      <c r="E1258" s="17">
        <f>IFERROR(IF(Table11[[#This Row],[Year]]&gt;0,$E$1-Table11[[#This Row],[Year]],0),"")</f>
        <v>0</v>
      </c>
      <c r="H1258" s="17"/>
      <c r="I1258" s="279"/>
    </row>
    <row r="1259" spans="1:9">
      <c r="A1259" s="188">
        <v>8256</v>
      </c>
      <c r="B1259" s="280" t="s">
        <v>5236</v>
      </c>
      <c r="C1259" s="188" t="s">
        <v>25</v>
      </c>
      <c r="D1259" s="17">
        <f>IF(Table11[[#This Row],[Current Age]]&gt;19,"Women's",IF(E1259&gt;15,"U19",IF(E1259&gt;13,"U15",IF(E1259&gt;11,"U13",IF(E1259&gt;0,"U11",0)))))</f>
        <v>0</v>
      </c>
      <c r="E1259" s="17">
        <f>IFERROR(IF(Table11[[#This Row],[Year]]&gt;0,$E$1-Table11[[#This Row],[Year]],0),"")</f>
        <v>0</v>
      </c>
      <c r="H1259" s="17"/>
      <c r="I1259" s="279"/>
    </row>
    <row r="1260" spans="1:9">
      <c r="A1260" s="218">
        <v>8257</v>
      </c>
      <c r="B1260" s="278" t="s">
        <v>5237</v>
      </c>
      <c r="C1260" s="218" t="s">
        <v>25</v>
      </c>
      <c r="D1260" s="17">
        <f>IF(Table11[[#This Row],[Current Age]]&gt;19,"Women's",IF(E1260&gt;15,"U19",IF(E1260&gt;13,"U15",IF(E1260&gt;11,"U13",IF(E1260&gt;0,"U11",0)))))</f>
        <v>0</v>
      </c>
      <c r="E1260" s="17">
        <f>IFERROR(IF(Table11[[#This Row],[Year]]&gt;0,$E$1-Table11[[#This Row],[Year]],0),"")</f>
        <v>0</v>
      </c>
      <c r="H1260" s="17"/>
      <c r="I1260" s="279"/>
    </row>
    <row r="1261" spans="1:9">
      <c r="A1261" s="188">
        <v>8258</v>
      </c>
      <c r="B1261" s="280" t="s">
        <v>5238</v>
      </c>
      <c r="C1261" s="188" t="s">
        <v>25</v>
      </c>
      <c r="D1261" s="17">
        <f>IF(Table11[[#This Row],[Current Age]]&gt;19,"Women's",IF(E1261&gt;15,"U19",IF(E1261&gt;13,"U15",IF(E1261&gt;11,"U13",IF(E1261&gt;0,"U11",0)))))</f>
        <v>0</v>
      </c>
      <c r="E1261" s="17">
        <f>IFERROR(IF(Table11[[#This Row],[Year]]&gt;0,$E$1-Table11[[#This Row],[Year]],0),"")</f>
        <v>0</v>
      </c>
      <c r="H1261" s="17"/>
      <c r="I1261" s="279"/>
    </row>
    <row r="1262" spans="1:9">
      <c r="A1262" s="218">
        <v>8259</v>
      </c>
      <c r="B1262" s="278" t="s">
        <v>5239</v>
      </c>
      <c r="C1262" s="218" t="s">
        <v>25</v>
      </c>
      <c r="D1262" s="17">
        <f>IF(Table11[[#This Row],[Current Age]]&gt;19,"Women's",IF(E1262&gt;15,"U19",IF(E1262&gt;13,"U15",IF(E1262&gt;11,"U13",IF(E1262&gt;0,"U11",0)))))</f>
        <v>0</v>
      </c>
      <c r="E1262" s="17">
        <f>IFERROR(IF(Table11[[#This Row],[Year]]&gt;0,$E$1-Table11[[#This Row],[Year]],0),"")</f>
        <v>0</v>
      </c>
      <c r="H1262" s="17"/>
      <c r="I1262" s="279"/>
    </row>
    <row r="1263" spans="1:9">
      <c r="A1263" s="188">
        <v>8260</v>
      </c>
      <c r="B1263" s="280" t="s">
        <v>5240</v>
      </c>
      <c r="C1263" s="188" t="s">
        <v>25</v>
      </c>
      <c r="D1263" s="17">
        <f>IF(Table11[[#This Row],[Current Age]]&gt;19,"Women's",IF(E1263&gt;15,"U19",IF(E1263&gt;13,"U15",IF(E1263&gt;11,"U13",IF(E1263&gt;0,"U11",0)))))</f>
        <v>0</v>
      </c>
      <c r="E1263" s="17">
        <f>IFERROR(IF(Table11[[#This Row],[Year]]&gt;0,$E$1-Table11[[#This Row],[Year]],0),"")</f>
        <v>0</v>
      </c>
      <c r="H1263" s="17"/>
      <c r="I1263" s="279"/>
    </row>
    <row r="1264" spans="1:9">
      <c r="A1264" s="218">
        <v>8261</v>
      </c>
      <c r="B1264" s="278" t="s">
        <v>5241</v>
      </c>
      <c r="C1264" s="218" t="s">
        <v>109</v>
      </c>
      <c r="H1264" s="17"/>
      <c r="I1264" s="279"/>
    </row>
    <row r="1265" spans="1:9">
      <c r="A1265" s="188">
        <v>8262</v>
      </c>
      <c r="B1265" s="280" t="s">
        <v>5242</v>
      </c>
      <c r="C1265" s="188" t="s">
        <v>109</v>
      </c>
      <c r="H1265" s="17"/>
      <c r="I1265" s="279"/>
    </row>
    <row r="1266" spans="1:9">
      <c r="A1266" s="218">
        <v>8263</v>
      </c>
      <c r="B1266" s="278" t="s">
        <v>5243</v>
      </c>
      <c r="C1266" s="218" t="s">
        <v>109</v>
      </c>
      <c r="H1266" s="17"/>
      <c r="I1266" s="279"/>
    </row>
    <row r="1267" spans="1:9">
      <c r="A1267" s="188">
        <v>8264</v>
      </c>
      <c r="B1267" s="280" t="s">
        <v>5244</v>
      </c>
      <c r="C1267" s="188" t="s">
        <v>109</v>
      </c>
      <c r="H1267" s="17"/>
      <c r="I1267" s="279"/>
    </row>
    <row r="1268" spans="1:9">
      <c r="A1268" s="218">
        <v>8265</v>
      </c>
      <c r="B1268" s="278" t="s">
        <v>5245</v>
      </c>
      <c r="C1268" s="218" t="s">
        <v>109</v>
      </c>
      <c r="H1268" s="17"/>
      <c r="I1268" s="279"/>
    </row>
    <row r="1269" spans="1:9">
      <c r="A1269" s="188">
        <v>8266</v>
      </c>
      <c r="B1269" s="280" t="s">
        <v>5246</v>
      </c>
      <c r="C1269" s="188" t="s">
        <v>109</v>
      </c>
      <c r="H1269" s="17"/>
      <c r="I1269" s="279"/>
    </row>
    <row r="1270" spans="1:9">
      <c r="A1270" s="218">
        <v>8267</v>
      </c>
      <c r="B1270" s="278" t="s">
        <v>5247</v>
      </c>
      <c r="C1270" s="218" t="s">
        <v>109</v>
      </c>
      <c r="H1270" s="17"/>
      <c r="I1270" s="279"/>
    </row>
    <row r="1271" spans="1:9">
      <c r="A1271" s="188">
        <v>8268</v>
      </c>
      <c r="B1271" s="280" t="s">
        <v>5248</v>
      </c>
      <c r="C1271" s="188" t="s">
        <v>109</v>
      </c>
      <c r="H1271" s="17"/>
      <c r="I1271" s="279"/>
    </row>
    <row r="1272" spans="1:9">
      <c r="A1272" s="218">
        <v>8269</v>
      </c>
      <c r="B1272" s="278" t="s">
        <v>5249</v>
      </c>
      <c r="C1272" s="218" t="s">
        <v>109</v>
      </c>
      <c r="H1272" s="17"/>
      <c r="I1272" s="279"/>
    </row>
    <row r="1273" spans="1:9">
      <c r="A1273" s="188">
        <v>8270</v>
      </c>
      <c r="B1273" s="280" t="s">
        <v>5250</v>
      </c>
      <c r="C1273" s="188" t="s">
        <v>109</v>
      </c>
      <c r="H1273" s="17"/>
      <c r="I1273" s="279"/>
    </row>
    <row r="1274" spans="1:9">
      <c r="A1274" s="218">
        <v>8271</v>
      </c>
      <c r="B1274" s="278" t="s">
        <v>5251</v>
      </c>
      <c r="C1274" s="218" t="s">
        <v>3953</v>
      </c>
      <c r="H1274" s="17"/>
      <c r="I1274" s="279"/>
    </row>
    <row r="1275" spans="1:9">
      <c r="A1275" s="188">
        <v>8272</v>
      </c>
      <c r="B1275" s="280" t="s">
        <v>5252</v>
      </c>
      <c r="C1275" s="188" t="s">
        <v>2365</v>
      </c>
      <c r="D1275" s="17">
        <f>IF(Table11[[#This Row],[Current Age]]&gt;19,"Women's",IF(E1275&gt;15,"U19",IF(E1275&gt;13,"U15",IF(E1275&gt;11,"U13",IF(E1275&gt;0,"U11",0)))))</f>
        <v>0</v>
      </c>
      <c r="E1275" s="17">
        <f>IFERROR(IF(Table11[[#This Row],[Year]]&gt;0,$E$1-Table11[[#This Row],[Year]],0),"")</f>
        <v>0</v>
      </c>
      <c r="H1275" s="17"/>
      <c r="I1275" s="279"/>
    </row>
    <row r="1276" spans="1:9">
      <c r="A1276" s="218">
        <v>8273</v>
      </c>
      <c r="B1276" s="278" t="s">
        <v>5253</v>
      </c>
      <c r="C1276" s="218" t="s">
        <v>2365</v>
      </c>
      <c r="D1276" s="17">
        <f>IF(Table11[[#This Row],[Current Age]]&gt;19,"Women's",IF(E1276&gt;15,"U19",IF(E1276&gt;13,"U15",IF(E1276&gt;11,"U13",IF(E1276&gt;0,"U11",0)))))</f>
        <v>0</v>
      </c>
      <c r="E1276" s="17">
        <f>IFERROR(IF(Table11[[#This Row],[Year]]&gt;0,$E$1-Table11[[#This Row],[Year]],0),"")</f>
        <v>0</v>
      </c>
      <c r="H1276" s="17"/>
      <c r="I1276" s="279"/>
    </row>
    <row r="1277" spans="1:9">
      <c r="A1277" s="188">
        <v>8274</v>
      </c>
      <c r="B1277" s="280" t="s">
        <v>5254</v>
      </c>
      <c r="C1277" s="188" t="s">
        <v>2365</v>
      </c>
      <c r="D1277" s="17">
        <f>IF(Table11[[#This Row],[Current Age]]&gt;19,"Women's",IF(E1277&gt;15,"U19",IF(E1277&gt;13,"U15",IF(E1277&gt;11,"U13",IF(E1277&gt;0,"U11",0)))))</f>
        <v>0</v>
      </c>
      <c r="E1277" s="17">
        <f>IFERROR(IF(Table11[[#This Row],[Year]]&gt;0,$E$1-Table11[[#This Row],[Year]],0),"")</f>
        <v>0</v>
      </c>
      <c r="H1277" s="17"/>
      <c r="I1277" s="279"/>
    </row>
    <row r="1278" spans="1:9">
      <c r="A1278" s="218">
        <v>8275</v>
      </c>
      <c r="B1278" s="278" t="s">
        <v>5255</v>
      </c>
      <c r="C1278" s="218" t="s">
        <v>2365</v>
      </c>
      <c r="D1278" s="17">
        <f>IF(Table11[[#This Row],[Current Age]]&gt;19,"Women's",IF(E1278&gt;15,"U19",IF(E1278&gt;13,"U15",IF(E1278&gt;11,"U13",IF(E1278&gt;0,"U11",0)))))</f>
        <v>0</v>
      </c>
      <c r="E1278" s="17">
        <f>IFERROR(IF(Table11[[#This Row],[Year]]&gt;0,$E$1-Table11[[#This Row],[Year]],0),"")</f>
        <v>0</v>
      </c>
      <c r="H1278" s="17"/>
      <c r="I1278" s="279"/>
    </row>
    <row r="1279" spans="1:9">
      <c r="A1279" s="188">
        <v>8276</v>
      </c>
      <c r="B1279" s="280" t="s">
        <v>5256</v>
      </c>
      <c r="C1279" s="188" t="s">
        <v>2365</v>
      </c>
      <c r="D1279" s="17">
        <f>IF(Table11[[#This Row],[Current Age]]&gt;19,"Women's",IF(E1279&gt;15,"U19",IF(E1279&gt;13,"U15",IF(E1279&gt;11,"U13",IF(E1279&gt;0,"U11",0)))))</f>
        <v>0</v>
      </c>
      <c r="E1279" s="17">
        <f>IFERROR(IF(Table11[[#This Row],[Year]]&gt;0,$E$1-Table11[[#This Row],[Year]],0),"")</f>
        <v>0</v>
      </c>
      <c r="H1279" s="17"/>
      <c r="I1279" s="279"/>
    </row>
    <row r="1280" spans="1:9">
      <c r="A1280" s="218">
        <v>8277</v>
      </c>
      <c r="B1280" s="278" t="s">
        <v>5257</v>
      </c>
      <c r="C1280" s="218" t="s">
        <v>2365</v>
      </c>
      <c r="D1280" s="17">
        <f>IF(Table11[[#This Row],[Current Age]]&gt;19,"Women's",IF(E1280&gt;15,"U19",IF(E1280&gt;13,"U15",IF(E1280&gt;11,"U13",IF(E1280&gt;0,"U11",0)))))</f>
        <v>0</v>
      </c>
      <c r="E1280" s="17">
        <f>IFERROR(IF(Table11[[#This Row],[Year]]&gt;0,$E$1-Table11[[#This Row],[Year]],0),"")</f>
        <v>0</v>
      </c>
      <c r="H1280" s="17"/>
      <c r="I1280" s="279"/>
    </row>
    <row r="1281" spans="1:9">
      <c r="A1281" s="188">
        <v>8278</v>
      </c>
      <c r="B1281" s="280" t="s">
        <v>5258</v>
      </c>
      <c r="C1281" s="188" t="s">
        <v>2365</v>
      </c>
      <c r="D1281" s="17">
        <f>IF(Table11[[#This Row],[Current Age]]&gt;19,"Women's",IF(E1281&gt;15,"U19",IF(E1281&gt;13,"U15",IF(E1281&gt;11,"U13",IF(E1281&gt;0,"U11",0)))))</f>
        <v>0</v>
      </c>
      <c r="E1281" s="17">
        <f>IFERROR(IF(Table11[[#This Row],[Year]]&gt;0,$E$1-Table11[[#This Row],[Year]],0),"")</f>
        <v>0</v>
      </c>
      <c r="H1281" s="17"/>
      <c r="I1281" s="279"/>
    </row>
    <row r="1282" spans="1:9">
      <c r="A1282" s="218">
        <v>8279</v>
      </c>
      <c r="B1282" s="278" t="s">
        <v>5259</v>
      </c>
      <c r="C1282" s="218" t="s">
        <v>2532</v>
      </c>
      <c r="D1282" s="17">
        <f>IF(Table11[[#This Row],[Current Age]]&gt;19,"Women's",IF(E1282&gt;15,"U19",IF(E1282&gt;13,"U15",IF(E1282&gt;11,"U13",IF(E1282&gt;0,"U11",0)))))</f>
        <v>0</v>
      </c>
      <c r="E1282" s="17">
        <f>IFERROR(IF(Table11[[#This Row],[Year]]&gt;0,$E$1-Table11[[#This Row],[Year]],0),"")</f>
        <v>0</v>
      </c>
      <c r="H1282" s="17"/>
      <c r="I1282" s="279"/>
    </row>
    <row r="1283" spans="1:9">
      <c r="A1283" s="188">
        <v>8280</v>
      </c>
      <c r="B1283" s="280" t="s">
        <v>5260</v>
      </c>
      <c r="C1283" s="188" t="s">
        <v>68</v>
      </c>
      <c r="D1283" s="17" t="str">
        <f>IF(Table11[[#This Row],[Current Age]]&gt;19,"Women's",IF(E1283&gt;15,"U19",IF(E1283&gt;13,"U15",IF(E1283&gt;11,"U13",IF(E1283&gt;0,"U11",0)))))</f>
        <v>U19</v>
      </c>
      <c r="E1283" s="17">
        <f>IFERROR(IF(Table11[[#This Row],[Year]]&gt;0,$E$1-Table11[[#This Row],[Year]],0),"")</f>
        <v>17</v>
      </c>
      <c r="F1283" s="17">
        <v>2008</v>
      </c>
      <c r="G1283" s="17">
        <v>5</v>
      </c>
      <c r="H1283" s="17">
        <v>19</v>
      </c>
      <c r="I1283" s="279"/>
    </row>
    <row r="1284" spans="1:9">
      <c r="A1284" s="218">
        <v>8281</v>
      </c>
      <c r="B1284" s="278" t="s">
        <v>5261</v>
      </c>
      <c r="C1284" s="218" t="s">
        <v>68</v>
      </c>
      <c r="D1284" s="17" t="str">
        <f>IF(Table11[[#This Row],[Current Age]]&gt;19,"Women's",IF(E1284&gt;15,"U19",IF(E1284&gt;13,"U15",IF(E1284&gt;11,"U13",IF(E1284&gt;0,"U11",0)))))</f>
        <v>U13</v>
      </c>
      <c r="E1284" s="17">
        <f>IFERROR(IF(Table11[[#This Row],[Year]]&gt;0,$E$1-Table11[[#This Row],[Year]],0),"")</f>
        <v>13</v>
      </c>
      <c r="F1284" s="17">
        <v>2012</v>
      </c>
      <c r="G1284" s="17">
        <v>1</v>
      </c>
      <c r="H1284" s="17">
        <v>12</v>
      </c>
      <c r="I1284" s="279"/>
    </row>
    <row r="1285" spans="1:9">
      <c r="A1285" s="188">
        <v>8282</v>
      </c>
      <c r="B1285" s="280" t="s">
        <v>5262</v>
      </c>
      <c r="C1285" s="188" t="s">
        <v>125</v>
      </c>
      <c r="D1285" s="17" t="str">
        <f>IF(Table11[[#This Row],[Current Age]]&gt;19,"Women's",IF(E1285&gt;15,"U19",IF(E1285&gt;13,"U15",IF(E1285&gt;11,"U13",IF(E1285&gt;0,"U11",0)))))</f>
        <v>Women's</v>
      </c>
      <c r="E1285" s="17">
        <f>IFERROR(IF(Table11[[#This Row],[Year]]&gt;0,$E$1-Table11[[#This Row],[Year]],0),"")</f>
        <v>40</v>
      </c>
      <c r="F1285" s="17">
        <v>1985</v>
      </c>
      <c r="G1285" s="17">
        <v>11</v>
      </c>
      <c r="H1285" s="17">
        <v>26</v>
      </c>
      <c r="I1285" s="279"/>
    </row>
    <row r="1286" spans="1:9">
      <c r="A1286" s="218">
        <v>8283</v>
      </c>
      <c r="B1286" s="278" t="s">
        <v>5263</v>
      </c>
      <c r="C1286" s="218" t="s">
        <v>112</v>
      </c>
      <c r="D1286" s="17">
        <f>IF(Table11[[#This Row],[Current Age]]&gt;19,"Women's",IF(E1286&gt;15,"U19",IF(E1286&gt;13,"U15",IF(E1286&gt;11,"U13",IF(E1286&gt;0,"U11",0)))))</f>
        <v>0</v>
      </c>
      <c r="E1286" s="17">
        <f>IFERROR(IF(Table11[[#This Row],[Year]]&gt;0,$E$1-Table11[[#This Row],[Year]],0),"")</f>
        <v>0</v>
      </c>
      <c r="H1286" s="17"/>
      <c r="I1286" s="279"/>
    </row>
    <row r="1287" spans="1:9">
      <c r="A1287" s="188">
        <v>8284</v>
      </c>
      <c r="B1287" s="280" t="s">
        <v>5264</v>
      </c>
      <c r="C1287" s="188" t="s">
        <v>41</v>
      </c>
      <c r="D1287" s="17">
        <f>IF(Table11[[#This Row],[Current Age]]&gt;19,"Women's",IF(E1287&gt;15,"U19",IF(E1287&gt;13,"U15",IF(E1287&gt;11,"U13",IF(E1287&gt;0,"U11",0)))))</f>
        <v>0</v>
      </c>
      <c r="E1287" s="17">
        <f>IFERROR(IF(Table11[[#This Row],[Year]]&gt;0,$E$1-Table11[[#This Row],[Year]],0),"")</f>
        <v>0</v>
      </c>
      <c r="H1287" s="17"/>
      <c r="I1287" s="279"/>
    </row>
    <row r="1288" spans="1:9">
      <c r="A1288" s="218">
        <v>8285</v>
      </c>
      <c r="B1288" s="278" t="s">
        <v>5265</v>
      </c>
      <c r="C1288" s="218" t="s">
        <v>41</v>
      </c>
      <c r="D1288" s="17">
        <f>IF(Table11[[#This Row],[Current Age]]&gt;19,"Women's",IF(E1288&gt;15,"U19",IF(E1288&gt;13,"U15",IF(E1288&gt;11,"U13",IF(E1288&gt;0,"U11",0)))))</f>
        <v>0</v>
      </c>
      <c r="E1288" s="17">
        <f>IFERROR(IF(Table11[[#This Row],[Year]]&gt;0,$E$1-Table11[[#This Row],[Year]],0),"")</f>
        <v>0</v>
      </c>
      <c r="H1288" s="17"/>
      <c r="I1288" s="279"/>
    </row>
    <row r="1289" spans="1:9">
      <c r="A1289" s="188">
        <v>8286</v>
      </c>
      <c r="B1289" s="280" t="s">
        <v>5266</v>
      </c>
      <c r="C1289" s="188" t="s">
        <v>41</v>
      </c>
      <c r="D1289" s="17">
        <f>IF(Table11[[#This Row],[Current Age]]&gt;19,"Women's",IF(E1289&gt;15,"U19",IF(E1289&gt;13,"U15",IF(E1289&gt;11,"U13",IF(E1289&gt;0,"U11",0)))))</f>
        <v>0</v>
      </c>
      <c r="E1289" s="17">
        <f>IFERROR(IF(Table11[[#This Row],[Year]]&gt;0,$E$1-Table11[[#This Row],[Year]],0),"")</f>
        <v>0</v>
      </c>
      <c r="H1289" s="17"/>
      <c r="I1289" s="279"/>
    </row>
    <row r="1290" spans="1:9">
      <c r="A1290" s="218">
        <v>8287</v>
      </c>
      <c r="B1290" s="278" t="s">
        <v>5267</v>
      </c>
      <c r="C1290" s="218" t="s">
        <v>41</v>
      </c>
      <c r="D1290" s="17">
        <f>IF(Table11[[#This Row],[Current Age]]&gt;19,"Women's",IF(E1290&gt;15,"U19",IF(E1290&gt;13,"U15",IF(E1290&gt;11,"U13",IF(E1290&gt;0,"U11",0)))))</f>
        <v>0</v>
      </c>
      <c r="E1290" s="17">
        <f>IFERROR(IF(Table11[[#This Row],[Year]]&gt;0,$E$1-Table11[[#This Row],[Year]],0),"")</f>
        <v>0</v>
      </c>
      <c r="H1290" s="17"/>
      <c r="I1290" s="279"/>
    </row>
    <row r="1291" spans="1:9">
      <c r="A1291" s="188">
        <v>8288</v>
      </c>
      <c r="B1291" s="280" t="s">
        <v>5268</v>
      </c>
      <c r="C1291" s="188" t="s">
        <v>109</v>
      </c>
      <c r="D1291" s="17">
        <f>IF(Table11[[#This Row],[Current Age]]&gt;19,"Women's",IF(E1291&gt;15,"U19",IF(E1291&gt;13,"U15",IF(E1291&gt;11,"U13",IF(E1291&gt;0,"U11",0)))))</f>
        <v>0</v>
      </c>
      <c r="E1291" s="17">
        <f>IFERROR(IF(Table11[[#This Row],[Year]]&gt;0,$E$1-Table11[[#This Row],[Year]],0),"")</f>
        <v>0</v>
      </c>
      <c r="H1291" s="17"/>
      <c r="I1291" s="279"/>
    </row>
    <row r="1292" spans="1:9">
      <c r="A1292" s="218">
        <v>8289</v>
      </c>
      <c r="B1292" s="278" t="s">
        <v>5269</v>
      </c>
      <c r="C1292" s="218" t="s">
        <v>109</v>
      </c>
      <c r="D1292" s="17">
        <f>IF(Table11[[#This Row],[Current Age]]&gt;19,"Women's",IF(E1292&gt;15,"U19",IF(E1292&gt;13,"U15",IF(E1292&gt;11,"U13",IF(E1292&gt;0,"U11",0)))))</f>
        <v>0</v>
      </c>
      <c r="E1292" s="17">
        <f>IFERROR(IF(Table11[[#This Row],[Year]]&gt;0,$E$1-Table11[[#This Row],[Year]],0),"")</f>
        <v>0</v>
      </c>
      <c r="H1292" s="17"/>
      <c r="I1292" s="279"/>
    </row>
    <row r="1293" spans="1:9">
      <c r="A1293" s="188">
        <v>8290</v>
      </c>
      <c r="B1293" s="280" t="s">
        <v>5270</v>
      </c>
      <c r="C1293" s="188" t="s">
        <v>109</v>
      </c>
      <c r="D1293" s="17">
        <f>IF(Table11[[#This Row],[Current Age]]&gt;19,"Women's",IF(E1293&gt;15,"U19",IF(E1293&gt;13,"U15",IF(E1293&gt;11,"U13",IF(E1293&gt;0,"U11",0)))))</f>
        <v>0</v>
      </c>
      <c r="E1293" s="17">
        <f>IFERROR(IF(Table11[[#This Row],[Year]]&gt;0,$E$1-Table11[[#This Row],[Year]],0),"")</f>
        <v>0</v>
      </c>
      <c r="H1293" s="17"/>
      <c r="I1293" s="279"/>
    </row>
    <row r="1294" spans="1:9">
      <c r="A1294" s="218">
        <v>8291</v>
      </c>
      <c r="B1294" s="278" t="s">
        <v>5271</v>
      </c>
      <c r="C1294" s="218" t="s">
        <v>109</v>
      </c>
      <c r="D1294" s="17">
        <f>IF(Table11[[#This Row],[Current Age]]&gt;19,"Women's",IF(E1294&gt;15,"U19",IF(E1294&gt;13,"U15",IF(E1294&gt;11,"U13",IF(E1294&gt;0,"U11",0)))))</f>
        <v>0</v>
      </c>
      <c r="E1294" s="17">
        <f>IFERROR(IF(Table11[[#This Row],[Year]]&gt;0,$E$1-Table11[[#This Row],[Year]],0),"")</f>
        <v>0</v>
      </c>
      <c r="H1294" s="17"/>
      <c r="I1294" s="279"/>
    </row>
    <row r="1295" spans="1:9">
      <c r="A1295" s="188">
        <v>8292</v>
      </c>
      <c r="B1295" s="280" t="s">
        <v>5272</v>
      </c>
      <c r="C1295" s="188" t="s">
        <v>109</v>
      </c>
      <c r="D1295" s="17">
        <f>IF(Table11[[#This Row],[Current Age]]&gt;19,"Women's",IF(E1295&gt;15,"U19",IF(E1295&gt;13,"U15",IF(E1295&gt;11,"U13",IF(E1295&gt;0,"U11",0)))))</f>
        <v>0</v>
      </c>
      <c r="E1295" s="17">
        <f>IFERROR(IF(Table11[[#This Row],[Year]]&gt;0,$E$1-Table11[[#This Row],[Year]],0),"")</f>
        <v>0</v>
      </c>
      <c r="H1295" s="17"/>
      <c r="I1295" s="279"/>
    </row>
    <row r="1296" spans="1:9">
      <c r="A1296" s="218">
        <v>8293</v>
      </c>
      <c r="B1296" s="278" t="s">
        <v>5273</v>
      </c>
      <c r="C1296" s="218" t="s">
        <v>109</v>
      </c>
      <c r="D1296" s="17">
        <f>IF(Table11[[#This Row],[Current Age]]&gt;19,"Women's",IF(E1296&gt;15,"U19",IF(E1296&gt;13,"U15",IF(E1296&gt;11,"U13",IF(E1296&gt;0,"U11",0)))))</f>
        <v>0</v>
      </c>
      <c r="E1296" s="17">
        <f>IFERROR(IF(Table11[[#This Row],[Year]]&gt;0,$E$1-Table11[[#This Row],[Year]],0),"")</f>
        <v>0</v>
      </c>
      <c r="H1296" s="17"/>
      <c r="I1296" s="279"/>
    </row>
    <row r="1297" spans="1:9">
      <c r="A1297" s="188">
        <v>8294</v>
      </c>
      <c r="B1297" s="280" t="s">
        <v>5274</v>
      </c>
      <c r="C1297" s="188" t="s">
        <v>109</v>
      </c>
      <c r="D1297" s="17">
        <f>IF(Table11[[#This Row],[Current Age]]&gt;19,"Women's",IF(E1297&gt;15,"U19",IF(E1297&gt;13,"U15",IF(E1297&gt;11,"U13",IF(E1297&gt;0,"U11",0)))))</f>
        <v>0</v>
      </c>
      <c r="E1297" s="17">
        <f>IFERROR(IF(Table11[[#This Row],[Year]]&gt;0,$E$1-Table11[[#This Row],[Year]],0),"")</f>
        <v>0</v>
      </c>
      <c r="H1297" s="17"/>
      <c r="I1297" s="279"/>
    </row>
    <row r="1298" spans="1:9">
      <c r="A1298" s="218">
        <v>8295</v>
      </c>
      <c r="B1298" s="278" t="s">
        <v>5275</v>
      </c>
      <c r="C1298" s="218" t="s">
        <v>210</v>
      </c>
      <c r="D1298" s="17">
        <f>IF(Table11[[#This Row],[Current Age]]&gt;19,"Women's",IF(E1298&gt;15,"U19",IF(E1298&gt;13,"U15",IF(E1298&gt;11,"U13",IF(E1298&gt;0,"U11",0)))))</f>
        <v>0</v>
      </c>
      <c r="E1298" s="17">
        <f>IFERROR(IF(Table11[[#This Row],[Year]]&gt;0,$E$1-Table11[[#This Row],[Year]],0),"")</f>
        <v>0</v>
      </c>
      <c r="H1298" s="17"/>
      <c r="I1298" s="279"/>
    </row>
    <row r="1299" spans="1:9">
      <c r="A1299" s="188">
        <v>8296</v>
      </c>
      <c r="B1299" s="280" t="s">
        <v>2366</v>
      </c>
      <c r="C1299" s="188" t="s">
        <v>210</v>
      </c>
      <c r="D1299" s="17">
        <f>IF(Table11[[#This Row],[Current Age]]&gt;19,"Women's",IF(E1299&gt;15,"U19",IF(E1299&gt;13,"U15",IF(E1299&gt;11,"U13",IF(E1299&gt;0,"U11",0)))))</f>
        <v>0</v>
      </c>
      <c r="E1299" s="17">
        <f>IFERROR(IF(Table11[[#This Row],[Year]]&gt;0,$E$1-Table11[[#This Row],[Year]],0),"")</f>
        <v>0</v>
      </c>
      <c r="H1299" s="17"/>
      <c r="I1299" s="279"/>
    </row>
    <row r="1300" spans="1:9">
      <c r="A1300" s="218">
        <v>8297</v>
      </c>
      <c r="B1300" s="278" t="s">
        <v>5276</v>
      </c>
      <c r="C1300" s="218" t="s">
        <v>210</v>
      </c>
      <c r="D1300" s="17">
        <f>IF(Table11[[#This Row],[Current Age]]&gt;19,"Women's",IF(E1300&gt;15,"U19",IF(E1300&gt;13,"U15",IF(E1300&gt;11,"U13",IF(E1300&gt;0,"U11",0)))))</f>
        <v>0</v>
      </c>
      <c r="E1300" s="17">
        <f>IFERROR(IF(Table11[[#This Row],[Year]]&gt;0,$E$1-Table11[[#This Row],[Year]],0),"")</f>
        <v>0</v>
      </c>
      <c r="H1300" s="17"/>
      <c r="I1300" s="279"/>
    </row>
    <row r="1301" spans="1:9">
      <c r="A1301" s="188">
        <v>8298</v>
      </c>
      <c r="B1301" s="280" t="s">
        <v>5277</v>
      </c>
      <c r="C1301" s="188" t="s">
        <v>210</v>
      </c>
      <c r="D1301" s="17">
        <f>IF(Table11[[#This Row],[Current Age]]&gt;19,"Women's",IF(E1301&gt;15,"U19",IF(E1301&gt;13,"U15",IF(E1301&gt;11,"U13",IF(E1301&gt;0,"U11",0)))))</f>
        <v>0</v>
      </c>
      <c r="E1301" s="17">
        <f>IFERROR(IF(Table11[[#This Row],[Year]]&gt;0,$E$1-Table11[[#This Row],[Year]],0),"")</f>
        <v>0</v>
      </c>
      <c r="H1301" s="17"/>
      <c r="I1301" s="279"/>
    </row>
    <row r="1302" spans="1:9">
      <c r="A1302" s="218">
        <v>8299</v>
      </c>
      <c r="B1302" s="278" t="s">
        <v>5278</v>
      </c>
      <c r="C1302" s="218" t="s">
        <v>210</v>
      </c>
      <c r="D1302" s="17">
        <f>IF(Table11[[#This Row],[Current Age]]&gt;19,"Women's",IF(E1302&gt;15,"U19",IF(E1302&gt;13,"U15",IF(E1302&gt;11,"U13",IF(E1302&gt;0,"U11",0)))))</f>
        <v>0</v>
      </c>
      <c r="E1302" s="17">
        <f>IFERROR(IF(Table11[[#This Row],[Year]]&gt;0,$E$1-Table11[[#This Row],[Year]],0),"")</f>
        <v>0</v>
      </c>
      <c r="H1302" s="17"/>
      <c r="I1302" s="279"/>
    </row>
    <row r="1303" spans="1:9">
      <c r="A1303" s="188">
        <v>8300</v>
      </c>
      <c r="B1303" s="280" t="s">
        <v>5279</v>
      </c>
      <c r="C1303" s="188" t="s">
        <v>210</v>
      </c>
      <c r="D1303" s="17">
        <f>IF(Table11[[#This Row],[Current Age]]&gt;19,"Women's",IF(E1303&gt;15,"U19",IF(E1303&gt;13,"U15",IF(E1303&gt;11,"U13",IF(E1303&gt;0,"U11",0)))))</f>
        <v>0</v>
      </c>
      <c r="E1303" s="17">
        <f>IFERROR(IF(Table11[[#This Row],[Year]]&gt;0,$E$1-Table11[[#This Row],[Year]],0),"")</f>
        <v>0</v>
      </c>
      <c r="H1303" s="17"/>
      <c r="I1303" s="279"/>
    </row>
    <row r="1304" spans="1:9">
      <c r="A1304" s="218">
        <v>8301</v>
      </c>
      <c r="B1304" s="278" t="s">
        <v>5280</v>
      </c>
      <c r="C1304" s="218" t="s">
        <v>453</v>
      </c>
      <c r="D1304" s="17">
        <f>IF(Table11[[#This Row],[Current Age]]&gt;19,"Women's",IF(E1304&gt;15,"U19",IF(E1304&gt;13,"U15",IF(E1304&gt;11,"U13",IF(E1304&gt;0,"U11",0)))))</f>
        <v>0</v>
      </c>
      <c r="E1304" s="17">
        <f>IFERROR(IF(Table11[[#This Row],[Year]]&gt;0,$E$1-Table11[[#This Row],[Year]],0),"")</f>
        <v>0</v>
      </c>
      <c r="H1304" s="17"/>
      <c r="I1304" s="279"/>
    </row>
    <row r="1305" spans="1:9">
      <c r="A1305" s="188">
        <v>8302</v>
      </c>
      <c r="B1305" s="280" t="s">
        <v>5281</v>
      </c>
      <c r="C1305" s="188" t="s">
        <v>453</v>
      </c>
      <c r="D1305" s="17">
        <f>IF(Table11[[#This Row],[Current Age]]&gt;19,"Women's",IF(E1305&gt;15,"U19",IF(E1305&gt;13,"U15",IF(E1305&gt;11,"U13",IF(E1305&gt;0,"U11",0)))))</f>
        <v>0</v>
      </c>
      <c r="E1305" s="17">
        <f>IFERROR(IF(Table11[[#This Row],[Year]]&gt;0,$E$1-Table11[[#This Row],[Year]],0),"")</f>
        <v>0</v>
      </c>
      <c r="H1305" s="17"/>
      <c r="I1305" s="279"/>
    </row>
    <row r="1306" spans="1:9">
      <c r="A1306" s="218">
        <v>8303</v>
      </c>
      <c r="B1306" s="278" t="s">
        <v>5282</v>
      </c>
      <c r="C1306" s="218" t="s">
        <v>129</v>
      </c>
      <c r="D1306" s="17">
        <f>IF(Table11[[#This Row],[Current Age]]&gt;19,"Women's",IF(E1306&gt;15,"U19",IF(E1306&gt;13,"U15",IF(E1306&gt;11,"U13",IF(E1306&gt;0,"U11",0)))))</f>
        <v>0</v>
      </c>
      <c r="E1306" s="17">
        <f>IFERROR(IF(Table11[[#This Row],[Year]]&gt;0,$E$1-Table11[[#This Row],[Year]],0),"")</f>
        <v>0</v>
      </c>
      <c r="H1306" s="17"/>
      <c r="I1306" s="279"/>
    </row>
    <row r="1307" spans="1:9">
      <c r="A1307" s="188">
        <v>8304</v>
      </c>
      <c r="B1307" s="280" t="s">
        <v>5283</v>
      </c>
      <c r="C1307" s="188" t="s">
        <v>125</v>
      </c>
      <c r="D1307" s="17">
        <f>IF(Table11[[#This Row],[Current Age]]&gt;19,"Women's",IF(E1307&gt;15,"U19",IF(E1307&gt;13,"U15",IF(E1307&gt;11,"U13",IF(E1307&gt;0,"U11",0)))))</f>
        <v>0</v>
      </c>
      <c r="E1307" s="17">
        <f>IFERROR(IF(Table11[[#This Row],[Year]]&gt;0,$E$1-Table11[[#This Row],[Year]],0),"")</f>
        <v>0</v>
      </c>
      <c r="H1307" s="17"/>
      <c r="I1307" s="279"/>
    </row>
    <row r="1308" spans="1:9">
      <c r="A1308" s="218">
        <v>8305</v>
      </c>
      <c r="B1308" s="278" t="s">
        <v>5284</v>
      </c>
      <c r="C1308" s="218" t="s">
        <v>125</v>
      </c>
      <c r="D1308" s="17">
        <f>IF(Table11[[#This Row],[Current Age]]&gt;19,"Women's",IF(E1308&gt;15,"U19",IF(E1308&gt;13,"U15",IF(E1308&gt;11,"U13",IF(E1308&gt;0,"U11",0)))))</f>
        <v>0</v>
      </c>
      <c r="E1308" s="17">
        <f>IFERROR(IF(Table11[[#This Row],[Year]]&gt;0,$E$1-Table11[[#This Row],[Year]],0),"")</f>
        <v>0</v>
      </c>
      <c r="H1308" s="17"/>
      <c r="I1308" s="279"/>
    </row>
    <row r="1309" spans="1:9">
      <c r="A1309" s="188">
        <v>8306</v>
      </c>
      <c r="B1309" s="280" t="s">
        <v>5285</v>
      </c>
      <c r="C1309" s="188" t="s">
        <v>25</v>
      </c>
      <c r="D1309" s="17">
        <f>IF(Table11[[#This Row],[Current Age]]&gt;19,"Women's",IF(E1309&gt;15,"U19",IF(E1309&gt;13,"U15",IF(E1309&gt;11,"U13",IF(E1309&gt;0,"U11",0)))))</f>
        <v>0</v>
      </c>
      <c r="E1309" s="17">
        <f>IFERROR(IF(Table11[[#This Row],[Year]]&gt;0,$E$1-Table11[[#This Row],[Year]],0),"")</f>
        <v>0</v>
      </c>
      <c r="H1309" s="17"/>
      <c r="I1309" s="279"/>
    </row>
    <row r="1310" spans="1:9">
      <c r="A1310" s="218">
        <v>8307</v>
      </c>
      <c r="B1310" s="278" t="s">
        <v>5286</v>
      </c>
      <c r="C1310" s="218" t="s">
        <v>25</v>
      </c>
      <c r="D1310" s="17">
        <f>IF(Table11[[#This Row],[Current Age]]&gt;19,"Women's",IF(E1310&gt;15,"U19",IF(E1310&gt;13,"U15",IF(E1310&gt;11,"U13",IF(E1310&gt;0,"U11",0)))))</f>
        <v>0</v>
      </c>
      <c r="E1310" s="17">
        <f>IFERROR(IF(Table11[[#This Row],[Year]]&gt;0,$E$1-Table11[[#This Row],[Year]],0),"")</f>
        <v>0</v>
      </c>
      <c r="H1310" s="17"/>
      <c r="I1310" s="279"/>
    </row>
    <row r="1311" spans="1:9">
      <c r="A1311" s="188">
        <v>8308</v>
      </c>
      <c r="B1311" s="280" t="s">
        <v>5287</v>
      </c>
      <c r="C1311" s="188" t="s">
        <v>25</v>
      </c>
      <c r="D1311" s="17">
        <f>IF(Table11[[#This Row],[Current Age]]&gt;19,"Women's",IF(E1311&gt;15,"U19",IF(E1311&gt;13,"U15",IF(E1311&gt;11,"U13",IF(E1311&gt;0,"U11",0)))))</f>
        <v>0</v>
      </c>
      <c r="E1311" s="17">
        <f>IFERROR(IF(Table11[[#This Row],[Year]]&gt;0,$E$1-Table11[[#This Row],[Year]],0),"")</f>
        <v>0</v>
      </c>
      <c r="H1311" s="17"/>
      <c r="I1311" s="279"/>
    </row>
    <row r="1312" spans="1:9">
      <c r="A1312" s="218">
        <v>8309</v>
      </c>
      <c r="B1312" s="278" t="s">
        <v>5288</v>
      </c>
      <c r="C1312" s="218" t="s">
        <v>210</v>
      </c>
      <c r="D1312" s="17" t="str">
        <f>IF(Table11[[#This Row],[Current Age]]&gt;19,"Women's",IF(E1312&gt;15,"U19",IF(E1312&gt;13,"U15",IF(E1312&gt;11,"U13",IF(E1312&gt;0,"U11",0)))))</f>
        <v>U11</v>
      </c>
      <c r="E1312" s="17">
        <f>IFERROR(IF(Table11[[#This Row],[Year]]&gt;0,$E$1-Table11[[#This Row],[Year]],0),"")</f>
        <v>10</v>
      </c>
      <c r="F1312" s="17" t="s">
        <v>5289</v>
      </c>
      <c r="G1312" s="17" t="s">
        <v>2952</v>
      </c>
      <c r="H1312" s="17" t="s">
        <v>3419</v>
      </c>
      <c r="I1312" s="279"/>
    </row>
    <row r="1313" spans="1:9">
      <c r="A1313" s="188">
        <v>8310</v>
      </c>
      <c r="B1313" s="280" t="s">
        <v>5290</v>
      </c>
      <c r="C1313" s="188" t="s">
        <v>210</v>
      </c>
      <c r="D1313" s="17" t="str">
        <f>IF(Table11[[#This Row],[Current Age]]&gt;19,"Women's",IF(E1313&gt;15,"U19",IF(E1313&gt;13,"U15",IF(E1313&gt;11,"U13",IF(E1313&gt;0,"U11",0)))))</f>
        <v>U11</v>
      </c>
      <c r="E1313" s="17">
        <f>IFERROR(IF(Table11[[#This Row],[Year]]&gt;0,$E$1-Table11[[#This Row],[Year]],0),"")</f>
        <v>10</v>
      </c>
      <c r="F1313" s="17" t="s">
        <v>5289</v>
      </c>
      <c r="G1313" s="17" t="s">
        <v>2919</v>
      </c>
      <c r="H1313" s="17" t="s">
        <v>3460</v>
      </c>
      <c r="I1313" s="279"/>
    </row>
    <row r="1314" spans="1:9">
      <c r="A1314" s="218">
        <v>8311</v>
      </c>
      <c r="B1314" s="278" t="s">
        <v>5291</v>
      </c>
      <c r="C1314" s="218" t="s">
        <v>210</v>
      </c>
      <c r="D1314" s="17" t="str">
        <f>IF(Table11[[#This Row],[Current Age]]&gt;19,"Women's",IF(E1314&gt;15,"U19",IF(E1314&gt;13,"U15",IF(E1314&gt;11,"U13",IF(E1314&gt;0,"U11",0)))))</f>
        <v>U13</v>
      </c>
      <c r="E1314" s="17">
        <f>IFERROR(IF(Table11[[#This Row],[Year]]&gt;0,$E$1-Table11[[#This Row],[Year]],0),"")</f>
        <v>12</v>
      </c>
      <c r="F1314" s="17" t="s">
        <v>2921</v>
      </c>
      <c r="G1314" s="17" t="s">
        <v>2926</v>
      </c>
      <c r="H1314" s="17" t="s">
        <v>2933</v>
      </c>
      <c r="I1314" s="279"/>
    </row>
    <row r="1315" spans="1:9">
      <c r="A1315" s="188">
        <v>8312</v>
      </c>
      <c r="B1315" s="280" t="s">
        <v>5292</v>
      </c>
      <c r="C1315" s="188" t="s">
        <v>210</v>
      </c>
      <c r="D1315" s="17" t="str">
        <f>IF(Table11[[#This Row],[Current Age]]&gt;19,"Women's",IF(E1315&gt;15,"U19",IF(E1315&gt;13,"U15",IF(E1315&gt;11,"U13",IF(E1315&gt;0,"U11",0)))))</f>
        <v>U11</v>
      </c>
      <c r="E1315" s="17">
        <f>IFERROR(IF(Table11[[#This Row],[Year]]&gt;0,$E$1-Table11[[#This Row],[Year]],0),"")</f>
        <v>10</v>
      </c>
      <c r="F1315" s="17" t="s">
        <v>5289</v>
      </c>
      <c r="G1315" s="17" t="s">
        <v>2956</v>
      </c>
      <c r="H1315" s="17" t="s">
        <v>2922</v>
      </c>
      <c r="I1315" s="279"/>
    </row>
    <row r="1316" spans="1:9">
      <c r="A1316" s="218">
        <v>8313</v>
      </c>
      <c r="B1316" s="278" t="s">
        <v>5293</v>
      </c>
      <c r="C1316" s="218" t="s">
        <v>210</v>
      </c>
      <c r="D1316" s="17" t="str">
        <f>IF(Table11[[#This Row],[Current Age]]&gt;19,"Women's",IF(E1316&gt;15,"U19",IF(E1316&gt;13,"U15",IF(E1316&gt;11,"U13",IF(E1316&gt;0,"U11",0)))))</f>
        <v>U15</v>
      </c>
      <c r="E1316" s="17">
        <f>IFERROR(IF(Table11[[#This Row],[Year]]&gt;0,$E$1-Table11[[#This Row],[Year]],0),"")</f>
        <v>14</v>
      </c>
      <c r="F1316" s="17" t="s">
        <v>5294</v>
      </c>
      <c r="G1316" s="17" t="s">
        <v>2956</v>
      </c>
      <c r="H1316" s="17" t="s">
        <v>2926</v>
      </c>
      <c r="I1316" s="279"/>
    </row>
    <row r="1317" spans="1:9">
      <c r="A1317" s="188">
        <v>8314</v>
      </c>
      <c r="B1317" s="280" t="s">
        <v>5295</v>
      </c>
      <c r="C1317" s="188" t="s">
        <v>210</v>
      </c>
      <c r="D1317" s="17" t="str">
        <f>IF(Table11[[#This Row],[Current Age]]&gt;19,"Women's",IF(E1317&gt;15,"U19",IF(E1317&gt;13,"U15",IF(E1317&gt;11,"U13",IF(E1317&gt;0,"U11",0)))))</f>
        <v>U13</v>
      </c>
      <c r="E1317" s="17">
        <f>IFERROR(IF(Table11[[#This Row],[Year]]&gt;0,$E$1-Table11[[#This Row],[Year]],0),"")</f>
        <v>13</v>
      </c>
      <c r="F1317" s="17" t="s">
        <v>5296</v>
      </c>
      <c r="G1317" s="17" t="s">
        <v>2930</v>
      </c>
      <c r="H1317" s="17" t="s">
        <v>5297</v>
      </c>
      <c r="I1317" s="279"/>
    </row>
    <row r="1318" spans="1:9">
      <c r="A1318" s="218">
        <v>8315</v>
      </c>
      <c r="B1318" s="278" t="s">
        <v>5298</v>
      </c>
      <c r="C1318" s="218" t="s">
        <v>210</v>
      </c>
      <c r="D1318" s="17" t="str">
        <f>IF(Table11[[#This Row],[Current Age]]&gt;19,"Women's",IF(E1318&gt;15,"U19",IF(E1318&gt;13,"U15",IF(E1318&gt;11,"U13",IF(E1318&gt;0,"U11",0)))))</f>
        <v>U15</v>
      </c>
      <c r="E1318" s="17">
        <f>IFERROR(IF(Table11[[#This Row],[Year]]&gt;0,$E$1-Table11[[#This Row],[Year]],0),"")</f>
        <v>15</v>
      </c>
      <c r="F1318" s="17" t="s">
        <v>3424</v>
      </c>
      <c r="G1318" s="17" t="s">
        <v>2943</v>
      </c>
      <c r="H1318" s="17" t="s">
        <v>5299</v>
      </c>
      <c r="I1318" s="279"/>
    </row>
    <row r="1319" spans="1:9">
      <c r="A1319" s="188">
        <v>8316</v>
      </c>
      <c r="B1319" s="280" t="s">
        <v>5300</v>
      </c>
      <c r="C1319" s="188" t="s">
        <v>210</v>
      </c>
      <c r="D1319" s="17" t="str">
        <f>IF(Table11[[#This Row],[Current Age]]&gt;19,"Women's",IF(E1319&gt;15,"U19",IF(E1319&gt;13,"U15",IF(E1319&gt;11,"U13",IF(E1319&gt;0,"U11",0)))))</f>
        <v>U15</v>
      </c>
      <c r="E1319" s="17">
        <f>IFERROR(IF(Table11[[#This Row],[Year]]&gt;0,$E$1-Table11[[#This Row],[Year]],0),"")</f>
        <v>14</v>
      </c>
      <c r="F1319" s="17" t="s">
        <v>5294</v>
      </c>
      <c r="G1319" s="17" t="s">
        <v>2948</v>
      </c>
      <c r="H1319" s="17" t="s">
        <v>2933</v>
      </c>
      <c r="I1319" s="279"/>
    </row>
    <row r="1320" spans="1:9">
      <c r="A1320" s="218">
        <v>8317</v>
      </c>
      <c r="B1320" s="278" t="s">
        <v>5301</v>
      </c>
      <c r="C1320" s="218" t="s">
        <v>210</v>
      </c>
      <c r="D1320" s="17" t="str">
        <f>IF(Table11[[#This Row],[Current Age]]&gt;19,"Women's",IF(E1320&gt;15,"U19",IF(E1320&gt;13,"U15",IF(E1320&gt;11,"U13",IF(E1320&gt;0,"U11",0)))))</f>
        <v>U19</v>
      </c>
      <c r="E1320" s="17">
        <f>IFERROR(IF(Table11[[#This Row],[Year]]&gt;0,$E$1-Table11[[#This Row],[Year]],0),"")</f>
        <v>16</v>
      </c>
      <c r="F1320" s="17" t="s">
        <v>2925</v>
      </c>
      <c r="G1320" s="17" t="s">
        <v>2926</v>
      </c>
      <c r="H1320" s="17" t="s">
        <v>2919</v>
      </c>
      <c r="I1320" s="279"/>
    </row>
    <row r="1321" spans="1:9">
      <c r="A1321" s="188">
        <v>8318</v>
      </c>
      <c r="B1321" s="280" t="s">
        <v>5302</v>
      </c>
      <c r="C1321" s="188" t="s">
        <v>210</v>
      </c>
      <c r="D1321" s="17" t="str">
        <f>IF(Table11[[#This Row],[Current Age]]&gt;19,"Women's",IF(E1321&gt;15,"U19",IF(E1321&gt;13,"U15",IF(E1321&gt;11,"U13",IF(E1321&gt;0,"U11",0)))))</f>
        <v>Women's</v>
      </c>
      <c r="E1321" s="17">
        <f>IFERROR(IF(Table11[[#This Row],[Year]]&gt;0,$E$1-Table11[[#This Row],[Year]],0),"")</f>
        <v>42</v>
      </c>
      <c r="F1321" s="17">
        <v>1983</v>
      </c>
      <c r="G1321" s="17">
        <v>4</v>
      </c>
      <c r="H1321" s="17">
        <v>2</v>
      </c>
      <c r="I1321" s="279"/>
    </row>
    <row r="1322" spans="1:9">
      <c r="A1322" s="218">
        <v>8319</v>
      </c>
      <c r="B1322" s="278" t="s">
        <v>5303</v>
      </c>
      <c r="C1322" s="218" t="s">
        <v>210</v>
      </c>
      <c r="D1322" s="17" t="str">
        <f>IF(Table11[[#This Row],[Current Age]]&gt;19,"Women's",IF(E1322&gt;15,"U19",IF(E1322&gt;13,"U15",IF(E1322&gt;11,"U13",IF(E1322&gt;0,"U11",0)))))</f>
        <v>Women's</v>
      </c>
      <c r="E1322" s="17">
        <f>IFERROR(IF(Table11[[#This Row],[Year]]&gt;0,$E$1-Table11[[#This Row],[Year]],0),"")</f>
        <v>22</v>
      </c>
      <c r="F1322" s="17">
        <v>2003</v>
      </c>
      <c r="G1322" s="17" t="s">
        <v>2929</v>
      </c>
      <c r="H1322" s="17" t="s">
        <v>3416</v>
      </c>
      <c r="I1322" s="279"/>
    </row>
    <row r="1323" spans="1:9">
      <c r="A1323" s="188">
        <v>8320</v>
      </c>
      <c r="B1323" s="280" t="s">
        <v>5304</v>
      </c>
      <c r="C1323" s="188" t="s">
        <v>210</v>
      </c>
      <c r="D1323" s="17" t="str">
        <f>IF(Table11[[#This Row],[Current Age]]&gt;19,"Women's",IF(E1323&gt;15,"U19",IF(E1323&gt;13,"U15",IF(E1323&gt;11,"U13",IF(E1323&gt;0,"U11",0)))))</f>
        <v>Women's</v>
      </c>
      <c r="E1323" s="17">
        <f>IFERROR(IF(Table11[[#This Row],[Year]]&gt;0,$E$1-Table11[[#This Row],[Year]],0),"")</f>
        <v>27</v>
      </c>
      <c r="F1323" s="17">
        <v>1998</v>
      </c>
      <c r="G1323" s="17" t="s">
        <v>2948</v>
      </c>
      <c r="H1323" s="17" t="s">
        <v>5297</v>
      </c>
      <c r="I1323" s="279"/>
    </row>
    <row r="1324" spans="1:9">
      <c r="A1324" s="218">
        <v>8321</v>
      </c>
      <c r="B1324" s="278" t="s">
        <v>5305</v>
      </c>
      <c r="C1324" s="218" t="s">
        <v>210</v>
      </c>
      <c r="D1324" s="17" t="str">
        <f>IF(Table11[[#This Row],[Current Age]]&gt;19,"Women's",IF(E1324&gt;15,"U19",IF(E1324&gt;13,"U15",IF(E1324&gt;11,"U13",IF(E1324&gt;0,"U11",0)))))</f>
        <v>Women's</v>
      </c>
      <c r="E1324" s="17">
        <f>IFERROR(IF(Table11[[#This Row],[Year]]&gt;0,$E$1-Table11[[#This Row],[Year]],0),"")</f>
        <v>25</v>
      </c>
      <c r="F1324" s="17">
        <v>2000</v>
      </c>
      <c r="G1324" s="17" t="s">
        <v>2946</v>
      </c>
      <c r="H1324" s="17" t="s">
        <v>2936</v>
      </c>
      <c r="I1324" s="279"/>
    </row>
    <row r="1325" spans="1:9">
      <c r="A1325" s="188">
        <v>8322</v>
      </c>
      <c r="B1325" s="280" t="s">
        <v>5306</v>
      </c>
      <c r="C1325" s="188" t="s">
        <v>210</v>
      </c>
      <c r="D1325" s="17" t="str">
        <f>IF(Table11[[#This Row],[Current Age]]&gt;19,"Women's",IF(E1325&gt;15,"U19",IF(E1325&gt;13,"U15",IF(E1325&gt;11,"U13",IF(E1325&gt;0,"U11",0)))))</f>
        <v>Women's</v>
      </c>
      <c r="E1325" s="17">
        <f>IFERROR(IF(Table11[[#This Row],[Year]]&gt;0,$E$1-Table11[[#This Row],[Year]],0),"")</f>
        <v>25</v>
      </c>
      <c r="F1325" s="17">
        <v>2000</v>
      </c>
      <c r="G1325" s="17" t="s">
        <v>2956</v>
      </c>
      <c r="H1325" s="17" t="s">
        <v>2936</v>
      </c>
      <c r="I1325" s="279"/>
    </row>
    <row r="1326" spans="1:9">
      <c r="A1326" s="218">
        <v>8323</v>
      </c>
      <c r="B1326" s="278" t="s">
        <v>5307</v>
      </c>
      <c r="C1326" s="218" t="s">
        <v>210</v>
      </c>
      <c r="D1326" s="17" t="str">
        <f>IF(Table11[[#This Row],[Current Age]]&gt;19,"Women's",IF(E1326&gt;15,"U19",IF(E1326&gt;13,"U15",IF(E1326&gt;11,"U13",IF(E1326&gt;0,"U11",0)))))</f>
        <v>Women's</v>
      </c>
      <c r="E1326" s="17">
        <f>IFERROR(IF(Table11[[#This Row],[Year]]&gt;0,$E$1-Table11[[#This Row],[Year]],0),"")</f>
        <v>27</v>
      </c>
      <c r="F1326" s="17">
        <v>1998</v>
      </c>
      <c r="G1326" s="17" t="s">
        <v>2948</v>
      </c>
      <c r="H1326" s="17" t="s">
        <v>3419</v>
      </c>
      <c r="I1326" s="279"/>
    </row>
    <row r="1327" spans="1:9">
      <c r="A1327" s="188">
        <v>8324</v>
      </c>
      <c r="B1327" s="280" t="s">
        <v>5308</v>
      </c>
      <c r="C1327" s="188" t="s">
        <v>210</v>
      </c>
      <c r="D1327" s="17" t="str">
        <f>IF(Table11[[#This Row],[Current Age]]&gt;19,"Women's",IF(E1327&gt;15,"U19",IF(E1327&gt;13,"U15",IF(E1327&gt;11,"U13",IF(E1327&gt;0,"U11",0)))))</f>
        <v>U19</v>
      </c>
      <c r="E1327" s="17">
        <f>IFERROR(IF(Table11[[#This Row],[Year]]&gt;0,$E$1-Table11[[#This Row],[Year]],0),"")</f>
        <v>16</v>
      </c>
      <c r="F1327" s="17">
        <v>2009</v>
      </c>
      <c r="G1327" s="17" t="s">
        <v>2929</v>
      </c>
      <c r="H1327" s="17" t="s">
        <v>2959</v>
      </c>
      <c r="I1327" s="279"/>
    </row>
    <row r="1328" spans="1:9">
      <c r="A1328" s="218">
        <v>8325</v>
      </c>
      <c r="B1328" s="278" t="s">
        <v>5309</v>
      </c>
      <c r="C1328" s="218" t="s">
        <v>210</v>
      </c>
      <c r="D1328" s="17" t="str">
        <f>IF(Table11[[#This Row],[Current Age]]&gt;19,"Women's",IF(E1328&gt;15,"U19",IF(E1328&gt;13,"U15",IF(E1328&gt;11,"U13",IF(E1328&gt;0,"U11",0)))))</f>
        <v>U13</v>
      </c>
      <c r="E1328" s="17">
        <f>IFERROR(IF(Table11[[#This Row],[Year]]&gt;0,$E$1-Table11[[#This Row],[Year]],0),"")</f>
        <v>12</v>
      </c>
      <c r="F1328" s="17">
        <v>2013</v>
      </c>
      <c r="G1328" s="17" t="s">
        <v>2948</v>
      </c>
      <c r="H1328" s="17" t="s">
        <v>3416</v>
      </c>
      <c r="I1328" s="279"/>
    </row>
    <row r="1329" spans="1:9">
      <c r="A1329" s="188">
        <v>8326</v>
      </c>
      <c r="B1329" s="280" t="s">
        <v>5310</v>
      </c>
      <c r="C1329" s="188" t="s">
        <v>210</v>
      </c>
      <c r="D1329" s="17" t="str">
        <f>IF(Table11[[#This Row],[Current Age]]&gt;19,"Women's",IF(E1329&gt;15,"U19",IF(E1329&gt;13,"U15",IF(E1329&gt;11,"U13",IF(E1329&gt;0,"U11",0)))))</f>
        <v>U13</v>
      </c>
      <c r="E1329" s="17">
        <f>IFERROR(IF(Table11[[#This Row],[Year]]&gt;0,$E$1-Table11[[#This Row],[Year]],0),"")</f>
        <v>12</v>
      </c>
      <c r="F1329" s="17">
        <v>2013</v>
      </c>
      <c r="G1329" s="17" t="s">
        <v>2922</v>
      </c>
      <c r="H1329" s="17" t="s">
        <v>2956</v>
      </c>
      <c r="I1329" s="279"/>
    </row>
    <row r="1330" spans="1:9">
      <c r="A1330" s="218">
        <v>8327</v>
      </c>
      <c r="B1330" s="278" t="s">
        <v>5311</v>
      </c>
      <c r="C1330" s="218" t="s">
        <v>210</v>
      </c>
      <c r="D1330" s="17" t="str">
        <f>IF(Table11[[#This Row],[Current Age]]&gt;19,"Women's",IF(E1330&gt;15,"U19",IF(E1330&gt;13,"U15",IF(E1330&gt;11,"U13",IF(E1330&gt;0,"U11",0)))))</f>
        <v>U15</v>
      </c>
      <c r="E1330" s="17">
        <f>IFERROR(IF(Table11[[#This Row],[Year]]&gt;0,$E$1-Table11[[#This Row],[Year]],0),"")</f>
        <v>14</v>
      </c>
      <c r="F1330" s="17">
        <v>2011</v>
      </c>
      <c r="G1330" s="17" t="s">
        <v>2930</v>
      </c>
      <c r="H1330" s="17" t="s">
        <v>2954</v>
      </c>
      <c r="I1330" s="279"/>
    </row>
    <row r="1331" spans="1:9">
      <c r="A1331" s="188">
        <v>8328</v>
      </c>
      <c r="B1331" s="280" t="s">
        <v>5312</v>
      </c>
      <c r="C1331" s="188" t="s">
        <v>210</v>
      </c>
      <c r="D1331" s="17" t="str">
        <f>IF(Table11[[#This Row],[Current Age]]&gt;19,"Women's",IF(E1331&gt;15,"U19",IF(E1331&gt;13,"U15",IF(E1331&gt;11,"U13",IF(E1331&gt;0,"U11",0)))))</f>
        <v>U15</v>
      </c>
      <c r="E1331" s="17">
        <f>IFERROR(IF(Table11[[#This Row],[Year]]&gt;0,$E$1-Table11[[#This Row],[Year]],0),"")</f>
        <v>14</v>
      </c>
      <c r="F1331" s="17">
        <v>2011</v>
      </c>
      <c r="G1331" s="17" t="s">
        <v>2943</v>
      </c>
      <c r="H1331" s="17" t="s">
        <v>2929</v>
      </c>
      <c r="I1331" s="279"/>
    </row>
    <row r="1332" spans="1:9">
      <c r="A1332" s="218">
        <v>8329</v>
      </c>
      <c r="B1332" s="278" t="s">
        <v>5313</v>
      </c>
      <c r="C1332" s="218" t="s">
        <v>210</v>
      </c>
      <c r="D1332" s="17" t="str">
        <f>IF(Table11[[#This Row],[Current Age]]&gt;19,"Women's",IF(E1332&gt;15,"U19",IF(E1332&gt;13,"U15",IF(E1332&gt;11,"U13",IF(E1332&gt;0,"U11",0)))))</f>
        <v>U11</v>
      </c>
      <c r="E1332" s="17">
        <f>IFERROR(IF(Table11[[#This Row],[Year]]&gt;0,$E$1-Table11[[#This Row],[Year]],0),"")</f>
        <v>11</v>
      </c>
      <c r="F1332" s="17">
        <v>2014</v>
      </c>
      <c r="G1332" s="17" t="s">
        <v>23</v>
      </c>
      <c r="H1332" s="17" t="s">
        <v>2959</v>
      </c>
      <c r="I1332" s="279"/>
    </row>
    <row r="1333" spans="1:9">
      <c r="A1333" s="188">
        <v>8330</v>
      </c>
      <c r="B1333" s="280" t="s">
        <v>5314</v>
      </c>
      <c r="C1333" s="188" t="s">
        <v>210</v>
      </c>
      <c r="D1333" s="17" t="str">
        <f>IF(Table11[[#This Row],[Current Age]]&gt;19,"Women's",IF(E1333&gt;15,"U19",IF(E1333&gt;13,"U15",IF(E1333&gt;11,"U13",IF(E1333&gt;0,"U11",0)))))</f>
        <v>U13</v>
      </c>
      <c r="E1333" s="17">
        <f>IFERROR(IF(Table11[[#This Row],[Year]]&gt;0,$E$1-Table11[[#This Row],[Year]],0),"")</f>
        <v>13</v>
      </c>
      <c r="F1333" s="17">
        <v>2012</v>
      </c>
      <c r="G1333" s="17" t="s">
        <v>2922</v>
      </c>
      <c r="H1333" s="17" t="s">
        <v>3416</v>
      </c>
      <c r="I1333" s="279"/>
    </row>
    <row r="1334" spans="1:9">
      <c r="A1334" s="218">
        <v>8331</v>
      </c>
      <c r="B1334" s="278" t="s">
        <v>5315</v>
      </c>
      <c r="C1334" s="218" t="s">
        <v>210</v>
      </c>
      <c r="D1334" s="17" t="str">
        <f>IF(Table11[[#This Row],[Current Age]]&gt;19,"Women's",IF(E1334&gt;15,"U19",IF(E1334&gt;13,"U15",IF(E1334&gt;11,"U13",IF(E1334&gt;0,"U11",0)))))</f>
        <v>U13</v>
      </c>
      <c r="E1334" s="17">
        <f>IFERROR(IF(Table11[[#This Row],[Year]]&gt;0,$E$1-Table11[[#This Row],[Year]],0),"")</f>
        <v>12</v>
      </c>
      <c r="F1334" s="17">
        <v>2013</v>
      </c>
      <c r="G1334" s="17" t="s">
        <v>2926</v>
      </c>
      <c r="H1334" s="17" t="s">
        <v>2938</v>
      </c>
      <c r="I1334" s="279"/>
    </row>
    <row r="1335" spans="1:9">
      <c r="A1335" s="188">
        <v>8332</v>
      </c>
      <c r="B1335" s="280" t="s">
        <v>5316</v>
      </c>
      <c r="C1335" s="188" t="s">
        <v>210</v>
      </c>
      <c r="D1335" s="17" t="str">
        <f>IF(Table11[[#This Row],[Current Age]]&gt;19,"Women's",IF(E1335&gt;15,"U19",IF(E1335&gt;13,"U15",IF(E1335&gt;11,"U13",IF(E1335&gt;0,"U11",0)))))</f>
        <v>U15</v>
      </c>
      <c r="E1335" s="17">
        <f>IFERROR(IF(Table11[[#This Row],[Year]]&gt;0,$E$1-Table11[[#This Row],[Year]],0),"")</f>
        <v>14</v>
      </c>
      <c r="F1335" s="17">
        <v>2011</v>
      </c>
      <c r="G1335" s="17" t="s">
        <v>2943</v>
      </c>
      <c r="H1335" s="17" t="s">
        <v>2952</v>
      </c>
      <c r="I1335" s="279"/>
    </row>
    <row r="1336" spans="1:9">
      <c r="A1336" s="218">
        <v>8333</v>
      </c>
      <c r="B1336" s="278" t="s">
        <v>5317</v>
      </c>
      <c r="C1336" s="218" t="s">
        <v>210</v>
      </c>
      <c r="D1336" s="17" t="str">
        <f>IF(Table11[[#This Row],[Current Age]]&gt;19,"Women's",IF(E1336&gt;15,"U19",IF(E1336&gt;13,"U15",IF(E1336&gt;11,"U13",IF(E1336&gt;0,"U11",0)))))</f>
        <v>U15</v>
      </c>
      <c r="E1336" s="17">
        <f>IFERROR(IF(Table11[[#This Row],[Year]]&gt;0,$E$1-Table11[[#This Row],[Year]],0),"")</f>
        <v>14</v>
      </c>
      <c r="F1336" s="17">
        <v>2011</v>
      </c>
      <c r="G1336" s="17" t="s">
        <v>2930</v>
      </c>
      <c r="H1336" s="17" t="s">
        <v>2922</v>
      </c>
      <c r="I1336" s="279"/>
    </row>
    <row r="1337" spans="1:9">
      <c r="A1337" s="188">
        <v>8334</v>
      </c>
      <c r="B1337" s="280" t="s">
        <v>5318</v>
      </c>
      <c r="C1337" s="188" t="s">
        <v>210</v>
      </c>
      <c r="D1337" s="17" t="str">
        <f>IF(Table11[[#This Row],[Current Age]]&gt;19,"Women's",IF(E1337&gt;15,"U19",IF(E1337&gt;13,"U15",IF(E1337&gt;11,"U13",IF(E1337&gt;0,"U11",0)))))</f>
        <v>U15</v>
      </c>
      <c r="E1337" s="17">
        <f>IFERROR(IF(Table11[[#This Row],[Year]]&gt;0,$E$1-Table11[[#This Row],[Year]],0),"")</f>
        <v>14</v>
      </c>
      <c r="F1337" s="17">
        <v>2011</v>
      </c>
      <c r="G1337" s="17">
        <v>6</v>
      </c>
      <c r="H1337" s="17">
        <v>11</v>
      </c>
      <c r="I1337" s="279"/>
    </row>
    <row r="1338" spans="1:9">
      <c r="A1338" s="218">
        <v>8335</v>
      </c>
      <c r="B1338" s="278" t="s">
        <v>5319</v>
      </c>
      <c r="C1338" s="218" t="s">
        <v>210</v>
      </c>
      <c r="D1338" s="17" t="str">
        <f>IF(Table11[[#This Row],[Current Age]]&gt;19,"Women's",IF(E1338&gt;15,"U19",IF(E1338&gt;13,"U15",IF(E1338&gt;11,"U13",IF(E1338&gt;0,"U11",0)))))</f>
        <v>U15</v>
      </c>
      <c r="E1338" s="17">
        <f>IFERROR(IF(Table11[[#This Row],[Year]]&gt;0,$E$1-Table11[[#This Row],[Year]],0),"")</f>
        <v>14</v>
      </c>
      <c r="F1338" s="17">
        <v>2011</v>
      </c>
      <c r="G1338" s="17">
        <v>12</v>
      </c>
      <c r="H1338" s="17">
        <v>29</v>
      </c>
      <c r="I1338" s="279"/>
    </row>
    <row r="1339" spans="1:9">
      <c r="A1339" s="188">
        <v>8336</v>
      </c>
      <c r="B1339" s="280" t="s">
        <v>5320</v>
      </c>
      <c r="C1339" s="188" t="s">
        <v>17</v>
      </c>
      <c r="D1339" s="17" t="str">
        <f>IF(Table11[[#This Row],[Current Age]]&gt;19,"Women's",IF(E1339&gt;15,"U19",IF(E1339&gt;13,"U15",IF(E1339&gt;11,"U13",IF(E1339&gt;0,"U11",0)))))</f>
        <v>U19</v>
      </c>
      <c r="E1339" s="17">
        <f>IFERROR(IF(Table11[[#This Row],[Year]]&gt;0,$E$1-Table11[[#This Row],[Year]],0),"")</f>
        <v>17</v>
      </c>
      <c r="F1339" s="17">
        <v>2008</v>
      </c>
      <c r="G1339" s="17">
        <v>3</v>
      </c>
      <c r="H1339" s="17">
        <v>12</v>
      </c>
      <c r="I1339" s="279"/>
    </row>
    <row r="1340" spans="1:9">
      <c r="A1340" s="218">
        <v>8337</v>
      </c>
      <c r="B1340" s="278" t="s">
        <v>5321</v>
      </c>
      <c r="C1340" s="218" t="s">
        <v>112</v>
      </c>
      <c r="D1340" s="17">
        <f>IF(Table11[[#This Row],[Current Age]]&gt;19,"Women's",IF(E1340&gt;15,"U19",IF(E1340&gt;13,"U15",IF(E1340&gt;11,"U13",IF(E1340&gt;0,"U11",0)))))</f>
        <v>0</v>
      </c>
      <c r="E1340" s="17">
        <f>IFERROR(IF(Table11[[#This Row],[Year]]&gt;0,$E$1-Table11[[#This Row],[Year]],0),"")</f>
        <v>0</v>
      </c>
      <c r="H1340" s="17"/>
      <c r="I1340" s="279"/>
    </row>
    <row r="1341" spans="1:9">
      <c r="A1341" s="188">
        <v>8338</v>
      </c>
      <c r="B1341" s="280" t="s">
        <v>5322</v>
      </c>
      <c r="C1341" s="188" t="s">
        <v>17</v>
      </c>
      <c r="D1341" s="17">
        <f>IF(Table11[[#This Row],[Current Age]]&gt;19,"Women's",IF(E1341&gt;15,"U19",IF(E1341&gt;13,"U15",IF(E1341&gt;11,"U13",IF(E1341&gt;0,"U11",0)))))</f>
        <v>0</v>
      </c>
      <c r="E1341" s="17">
        <f>IFERROR(IF(Table11[[#This Row],[Year]]&gt;0,$E$1-Table11[[#This Row],[Year]],0),"")</f>
        <v>0</v>
      </c>
      <c r="H1341" s="17"/>
      <c r="I1341" s="279"/>
    </row>
    <row r="1342" spans="1:9">
      <c r="A1342" s="218">
        <v>8339</v>
      </c>
      <c r="B1342" s="278" t="s">
        <v>5323</v>
      </c>
      <c r="C1342" s="218" t="s">
        <v>25</v>
      </c>
      <c r="D1342" s="17">
        <f>IF(Table11[[#This Row],[Current Age]]&gt;19,"Women's",IF(E1342&gt;15,"U19",IF(E1342&gt;13,"U15",IF(E1342&gt;11,"U13",IF(E1342&gt;0,"U11",0)))))</f>
        <v>0</v>
      </c>
      <c r="E1342" s="17">
        <f>IFERROR(IF(Table11[[#This Row],[Year]]&gt;0,$E$1-Table11[[#This Row],[Year]],0),"")</f>
        <v>0</v>
      </c>
      <c r="H1342" s="17"/>
      <c r="I1342" s="279"/>
    </row>
    <row r="1343" spans="1:9">
      <c r="A1343" s="188">
        <v>8340</v>
      </c>
      <c r="B1343" s="280" t="s">
        <v>5324</v>
      </c>
      <c r="C1343" s="188" t="s">
        <v>25</v>
      </c>
      <c r="D1343" s="17">
        <f>IF(Table11[[#This Row],[Current Age]]&gt;19,"Women's",IF(E1343&gt;15,"U19",IF(E1343&gt;13,"U15",IF(E1343&gt;11,"U13",IF(E1343&gt;0,"U11",0)))))</f>
        <v>0</v>
      </c>
      <c r="E1343" s="17">
        <f>IFERROR(IF(Table11[[#This Row],[Year]]&gt;0,$E$1-Table11[[#This Row],[Year]],0),"")</f>
        <v>0</v>
      </c>
      <c r="H1343" s="17"/>
      <c r="I1343" s="279"/>
    </row>
    <row r="1344" spans="1:9">
      <c r="A1344" s="218">
        <v>8341</v>
      </c>
      <c r="B1344" s="278" t="s">
        <v>5325</v>
      </c>
      <c r="C1344" s="218" t="s">
        <v>112</v>
      </c>
      <c r="D1344" s="17">
        <f>IF(Table11[[#This Row],[Current Age]]&gt;19,"Women's",IF(E1344&gt;15,"U19",IF(E1344&gt;13,"U15",IF(E1344&gt;11,"U13",IF(E1344&gt;0,"U11",0)))))</f>
        <v>0</v>
      </c>
      <c r="E1344" s="17">
        <f>IFERROR(IF(Table11[[#This Row],[Year]]&gt;0,$E$1-Table11[[#This Row],[Year]],0),"")</f>
        <v>0</v>
      </c>
      <c r="H1344" s="17"/>
      <c r="I1344" s="279"/>
    </row>
    <row r="1345" spans="1:9">
      <c r="A1345" s="188">
        <v>8342</v>
      </c>
      <c r="B1345" s="280" t="s">
        <v>5326</v>
      </c>
      <c r="C1345" s="188" t="s">
        <v>25</v>
      </c>
      <c r="D1345" s="17">
        <f>IF(Table11[[#This Row],[Current Age]]&gt;19,"Women's",IF(E1345&gt;15,"U19",IF(E1345&gt;13,"U15",IF(E1345&gt;11,"U13",IF(E1345&gt;0,"U11",0)))))</f>
        <v>0</v>
      </c>
      <c r="E1345" s="17">
        <f>IFERROR(IF(Table11[[#This Row],[Year]]&gt;0,$E$1-Table11[[#This Row],[Year]],0),"")</f>
        <v>0</v>
      </c>
      <c r="H1345" s="17"/>
      <c r="I1345" s="279"/>
    </row>
    <row r="1346" spans="1:9">
      <c r="A1346" s="218">
        <v>8343</v>
      </c>
      <c r="B1346" s="278" t="s">
        <v>5327</v>
      </c>
      <c r="C1346" s="218" t="s">
        <v>112</v>
      </c>
      <c r="D1346" s="17" t="str">
        <f>IF(Table11[[#This Row],[Current Age]]&gt;19,"Women's",IF(E1346&gt;15,"U19",IF(E1346&gt;13,"U15",IF(E1346&gt;11,"U13",IF(E1346&gt;0,"U11",0)))))</f>
        <v>U11</v>
      </c>
      <c r="E1346" s="17">
        <f>IFERROR(IF(Table11[[#This Row],[Year]]&gt;0,$E$1-Table11[[#This Row],[Year]],0),"")</f>
        <v>11</v>
      </c>
      <c r="F1346" s="17">
        <v>2014</v>
      </c>
      <c r="G1346" s="17">
        <v>9</v>
      </c>
      <c r="H1346" s="17">
        <v>4</v>
      </c>
      <c r="I1346" s="279"/>
    </row>
    <row r="1347" spans="1:9">
      <c r="A1347" s="188">
        <v>8344</v>
      </c>
      <c r="B1347" s="280" t="s">
        <v>5328</v>
      </c>
      <c r="C1347" s="188" t="s">
        <v>112</v>
      </c>
      <c r="D1347" s="17" t="str">
        <f>IF(Table11[[#This Row],[Current Age]]&gt;19,"Women's",IF(E1347&gt;15,"U19",IF(E1347&gt;13,"U15",IF(E1347&gt;11,"U13",IF(E1347&gt;0,"U11",0)))))</f>
        <v>U11</v>
      </c>
      <c r="E1347" s="17">
        <f>IFERROR(IF(Table11[[#This Row],[Year]]&gt;0,$E$1-Table11[[#This Row],[Year]],0),"")</f>
        <v>9</v>
      </c>
      <c r="F1347" s="17">
        <v>2016</v>
      </c>
      <c r="G1347" s="17">
        <v>3</v>
      </c>
      <c r="H1347" s="17">
        <v>20</v>
      </c>
      <c r="I1347" s="279"/>
    </row>
    <row r="1348" spans="1:9">
      <c r="A1348" s="218">
        <v>8345</v>
      </c>
      <c r="B1348" s="278" t="s">
        <v>5329</v>
      </c>
      <c r="C1348" s="218" t="s">
        <v>112</v>
      </c>
      <c r="D1348" s="17">
        <f>IF(Table11[[#This Row],[Current Age]]&gt;19,"Women's",IF(E1348&gt;15,"U19",IF(E1348&gt;13,"U15",IF(E1348&gt;11,"U13",IF(E1348&gt;0,"U11",0)))))</f>
        <v>0</v>
      </c>
      <c r="E1348" s="17">
        <f>IFERROR(IF(Table11[[#This Row],[Year]]&gt;0,$E$1-Table11[[#This Row],[Year]],0),"")</f>
        <v>0</v>
      </c>
      <c r="H1348" s="17"/>
      <c r="I1348" s="279"/>
    </row>
    <row r="1349" spans="1:9">
      <c r="A1349" s="188">
        <v>8346</v>
      </c>
      <c r="B1349" s="280" t="s">
        <v>5330</v>
      </c>
      <c r="C1349" s="188" t="s">
        <v>25</v>
      </c>
      <c r="D1349" s="17">
        <f>IF(Table11[[#This Row],[Current Age]]&gt;19,"Women's",IF(E1349&gt;15,"U19",IF(E1349&gt;13,"U15",IF(E1349&gt;11,"U13",IF(E1349&gt;0,"U11",0)))))</f>
        <v>0</v>
      </c>
      <c r="E1349" s="17">
        <f>IFERROR(IF(Table11[[#This Row],[Year]]&gt;0,$E$1-Table11[[#This Row],[Year]],0),"")</f>
        <v>0</v>
      </c>
      <c r="H1349" s="17"/>
      <c r="I1349" s="279"/>
    </row>
    <row r="1350" spans="1:9">
      <c r="A1350" s="218">
        <v>8347</v>
      </c>
      <c r="B1350" s="278" t="s">
        <v>5331</v>
      </c>
      <c r="C1350" s="218" t="s">
        <v>25</v>
      </c>
      <c r="D1350" s="17">
        <f>IF(Table11[[#This Row],[Current Age]]&gt;19,"Women's",IF(E1350&gt;15,"U19",IF(E1350&gt;13,"U15",IF(E1350&gt;11,"U13",IF(E1350&gt;0,"U11",0)))))</f>
        <v>0</v>
      </c>
      <c r="E1350" s="17">
        <f>IFERROR(IF(Table11[[#This Row],[Year]]&gt;0,$E$1-Table11[[#This Row],[Year]],0),"")</f>
        <v>0</v>
      </c>
      <c r="H1350" s="17"/>
      <c r="I1350" s="279"/>
    </row>
    <row r="1351" spans="1:9">
      <c r="A1351" s="188">
        <v>8348</v>
      </c>
      <c r="B1351" s="280" t="s">
        <v>5332</v>
      </c>
      <c r="C1351" s="188" t="s">
        <v>25</v>
      </c>
      <c r="D1351" s="17">
        <f>IF(Table11[[#This Row],[Current Age]]&gt;19,"Women's",IF(E1351&gt;15,"U19",IF(E1351&gt;13,"U15",IF(E1351&gt;11,"U13",IF(E1351&gt;0,"U11",0)))))</f>
        <v>0</v>
      </c>
      <c r="E1351" s="17">
        <f>IFERROR(IF(Table11[[#This Row],[Year]]&gt;0,$E$1-Table11[[#This Row],[Year]],0),"")</f>
        <v>0</v>
      </c>
      <c r="H1351" s="17"/>
      <c r="I1351" s="279"/>
    </row>
    <row r="1352" spans="1:9">
      <c r="A1352" s="218">
        <v>8349</v>
      </c>
      <c r="B1352" s="278" t="s">
        <v>5333</v>
      </c>
      <c r="C1352" s="218" t="s">
        <v>17</v>
      </c>
      <c r="D1352" s="17" t="str">
        <f>IF(Table11[[#This Row],[Current Age]]&gt;19,"Women's",IF(E1352&gt;15,"U19",IF(E1352&gt;13,"U15",IF(E1352&gt;11,"U13",IF(E1352&gt;0,"U11",0)))))</f>
        <v>Women's</v>
      </c>
      <c r="E1352" s="17">
        <f>IFERROR(IF(Table11[[#This Row],[Year]]&gt;0,$E$1-Table11[[#This Row],[Year]],0),"")</f>
        <v>41</v>
      </c>
      <c r="F1352" s="17">
        <v>1984</v>
      </c>
      <c r="G1352" s="17">
        <v>12</v>
      </c>
      <c r="H1352" s="17">
        <v>19</v>
      </c>
      <c r="I1352" s="279"/>
    </row>
    <row r="1353" spans="1:9">
      <c r="A1353" s="295">
        <v>8350</v>
      </c>
      <c r="B1353" s="280" t="s">
        <v>5334</v>
      </c>
      <c r="C1353" s="188" t="s">
        <v>17</v>
      </c>
      <c r="D1353" s="17">
        <f>IF(Table11[[#This Row],[Current Age]]&gt;19,"Women's",IF(E1353&gt;15,"U19",IF(E1353&gt;13,"U15",IF(E1353&gt;11,"U13",IF(E1353&gt;0,"U11",0)))))</f>
        <v>0</v>
      </c>
      <c r="E1353" s="17">
        <f>IFERROR(IF(Table11[[#This Row],[Year]]&gt;0,$E$1-Table11[[#This Row],[Year]],0),"")</f>
        <v>0</v>
      </c>
      <c r="G1353" s="17">
        <v>2</v>
      </c>
      <c r="H1353" s="17">
        <v>16</v>
      </c>
      <c r="I1353" s="279"/>
    </row>
    <row r="1354" spans="1:9">
      <c r="A1354" s="218">
        <v>8351</v>
      </c>
      <c r="B1354" s="278" t="s">
        <v>5335</v>
      </c>
      <c r="C1354" s="218" t="s">
        <v>17</v>
      </c>
      <c r="D1354" s="17">
        <f>IF(Table11[[#This Row],[Current Age]]&gt;19,"Women's",IF(E1354&gt;15,"U19",IF(E1354&gt;13,"U15",IF(E1354&gt;11,"U13",IF(E1354&gt;0,"U11",0)))))</f>
        <v>0</v>
      </c>
      <c r="E1354" s="17">
        <f>IFERROR(IF(Table11[[#This Row],[Year]]&gt;0,$E$1-Table11[[#This Row],[Year]],0),"")</f>
        <v>0</v>
      </c>
      <c r="H1354" s="17"/>
      <c r="I1354" s="279"/>
    </row>
    <row r="1355" spans="1:9">
      <c r="A1355" s="188">
        <v>8352</v>
      </c>
      <c r="B1355" s="280" t="s">
        <v>5336</v>
      </c>
      <c r="C1355" s="188" t="s">
        <v>145</v>
      </c>
      <c r="D1355" s="17">
        <f>IF(Table11[[#This Row],[Current Age]]&gt;19,"Women's",IF(E1355&gt;15,"U19",IF(E1355&gt;13,"U15",IF(E1355&gt;11,"U13",IF(E1355&gt;0,"U11",0)))))</f>
        <v>0</v>
      </c>
      <c r="E1355" s="17">
        <f>IFERROR(IF(Table11[[#This Row],[Year]]&gt;0,$E$1-Table11[[#This Row],[Year]],0),"")</f>
        <v>0</v>
      </c>
      <c r="H1355" s="17"/>
      <c r="I1355" s="279"/>
    </row>
    <row r="1356" spans="1:9">
      <c r="A1356" s="218">
        <v>8353</v>
      </c>
      <c r="B1356" s="278" t="s">
        <v>5337</v>
      </c>
      <c r="C1356" s="218" t="s">
        <v>145</v>
      </c>
      <c r="D1356" s="17">
        <f>IF(Table11[[#This Row],[Current Age]]&gt;19,"Women's",IF(E1356&gt;15,"U19",IF(E1356&gt;13,"U15",IF(E1356&gt;11,"U13",IF(E1356&gt;0,"U11",0)))))</f>
        <v>0</v>
      </c>
      <c r="E1356" s="17">
        <f>IFERROR(IF(Table11[[#This Row],[Year]]&gt;0,$E$1-Table11[[#This Row],[Year]],0),"")</f>
        <v>0</v>
      </c>
      <c r="H1356" s="17"/>
      <c r="I1356" s="279"/>
    </row>
    <row r="1357" spans="1:9">
      <c r="A1357" s="188">
        <v>8354</v>
      </c>
      <c r="B1357" s="280" t="s">
        <v>5338</v>
      </c>
      <c r="C1357" s="188" t="s">
        <v>145</v>
      </c>
      <c r="D1357" s="17">
        <f>IF(Table11[[#This Row],[Current Age]]&gt;19,"Women's",IF(E1357&gt;15,"U19",IF(E1357&gt;13,"U15",IF(E1357&gt;11,"U13",IF(E1357&gt;0,"U11",0)))))</f>
        <v>0</v>
      </c>
      <c r="E1357" s="17">
        <f>IFERROR(IF(Table11[[#This Row],[Year]]&gt;0,$E$1-Table11[[#This Row],[Year]],0),"")</f>
        <v>0</v>
      </c>
      <c r="H1357" s="17"/>
      <c r="I1357" s="279"/>
    </row>
    <row r="1358" spans="1:9">
      <c r="A1358" s="218">
        <v>8355</v>
      </c>
      <c r="B1358" s="278" t="s">
        <v>5339</v>
      </c>
      <c r="C1358" s="218" t="s">
        <v>145</v>
      </c>
      <c r="D1358" s="17">
        <f>IF(Table11[[#This Row],[Current Age]]&gt;19,"Women's",IF(E1358&gt;15,"U19",IF(E1358&gt;13,"U15",IF(E1358&gt;11,"U13",IF(E1358&gt;0,"U11",0)))))</f>
        <v>0</v>
      </c>
      <c r="E1358" s="17">
        <f>IFERROR(IF(Table11[[#This Row],[Year]]&gt;0,$E$1-Table11[[#This Row],[Year]],0),"")</f>
        <v>0</v>
      </c>
      <c r="H1358" s="17"/>
      <c r="I1358" s="279"/>
    </row>
    <row r="1359" spans="1:9">
      <c r="A1359" s="188">
        <v>8356</v>
      </c>
      <c r="B1359" s="280" t="s">
        <v>5340</v>
      </c>
      <c r="C1359" s="188" t="s">
        <v>145</v>
      </c>
      <c r="D1359" s="17">
        <f>IF(Table11[[#This Row],[Current Age]]&gt;19,"Women's",IF(E1359&gt;15,"U19",IF(E1359&gt;13,"U15",IF(E1359&gt;11,"U13",IF(E1359&gt;0,"U11",0)))))</f>
        <v>0</v>
      </c>
      <c r="E1359" s="17">
        <f>IFERROR(IF(Table11[[#This Row],[Year]]&gt;0,$E$1-Table11[[#This Row],[Year]],0),"")</f>
        <v>0</v>
      </c>
      <c r="H1359" s="17"/>
      <c r="I1359" s="279"/>
    </row>
    <row r="1360" spans="1:9">
      <c r="A1360" s="218">
        <v>8357</v>
      </c>
      <c r="B1360" s="278" t="s">
        <v>5341</v>
      </c>
      <c r="C1360" s="218" t="s">
        <v>145</v>
      </c>
      <c r="D1360" s="17">
        <f>IF(Table11[[#This Row],[Current Age]]&gt;19,"Women's",IF(E1360&gt;15,"U19",IF(E1360&gt;13,"U15",IF(E1360&gt;11,"U13",IF(E1360&gt;0,"U11",0)))))</f>
        <v>0</v>
      </c>
      <c r="E1360" s="17">
        <f>IFERROR(IF(Table11[[#This Row],[Year]]&gt;0,$E$1-Table11[[#This Row],[Year]],0),"")</f>
        <v>0</v>
      </c>
      <c r="H1360" s="17"/>
      <c r="I1360" s="279"/>
    </row>
    <row r="1361" spans="1:9">
      <c r="A1361" s="188">
        <v>8358</v>
      </c>
      <c r="B1361" s="280" t="s">
        <v>5342</v>
      </c>
      <c r="C1361" s="188" t="s">
        <v>145</v>
      </c>
      <c r="D1361" s="17">
        <f>IF(Table11[[#This Row],[Current Age]]&gt;19,"Women's",IF(E1361&gt;15,"U19",IF(E1361&gt;13,"U15",IF(E1361&gt;11,"U13",IF(E1361&gt;0,"U11",0)))))</f>
        <v>0</v>
      </c>
      <c r="E1361" s="17">
        <f>IFERROR(IF(Table11[[#This Row],[Year]]&gt;0,$E$1-Table11[[#This Row],[Year]],0),"")</f>
        <v>0</v>
      </c>
      <c r="H1361" s="17"/>
      <c r="I1361" s="279"/>
    </row>
    <row r="1362" spans="1:9">
      <c r="A1362" s="218">
        <v>8359</v>
      </c>
      <c r="B1362" s="278" t="s">
        <v>5343</v>
      </c>
      <c r="C1362" s="218" t="s">
        <v>145</v>
      </c>
      <c r="D1362" s="17">
        <f>IF(Table11[[#This Row],[Current Age]]&gt;19,"Women's",IF(E1362&gt;15,"U19",IF(E1362&gt;13,"U15",IF(E1362&gt;11,"U13",IF(E1362&gt;0,"U11",0)))))</f>
        <v>0</v>
      </c>
      <c r="E1362" s="17">
        <f>IFERROR(IF(Table11[[#This Row],[Year]]&gt;0,$E$1-Table11[[#This Row],[Year]],0),"")</f>
        <v>0</v>
      </c>
      <c r="H1362" s="17"/>
      <c r="I1362" s="279"/>
    </row>
    <row r="1363" spans="1:9">
      <c r="A1363" s="188">
        <v>8360</v>
      </c>
      <c r="B1363" s="280" t="s">
        <v>5344</v>
      </c>
      <c r="C1363" s="188" t="s">
        <v>145</v>
      </c>
      <c r="D1363" s="17">
        <f>IF(Table11[[#This Row],[Current Age]]&gt;19,"Women's",IF(E1363&gt;15,"U19",IF(E1363&gt;13,"U15",IF(E1363&gt;11,"U13",IF(E1363&gt;0,"U11",0)))))</f>
        <v>0</v>
      </c>
      <c r="E1363" s="17">
        <f>IFERROR(IF(Table11[[#This Row],[Year]]&gt;0,$E$1-Table11[[#This Row],[Year]],0),"")</f>
        <v>0</v>
      </c>
      <c r="H1363" s="17"/>
      <c r="I1363" s="279"/>
    </row>
    <row r="1364" spans="1:9">
      <c r="A1364" s="218">
        <v>8361</v>
      </c>
      <c r="B1364" s="278" t="s">
        <v>5345</v>
      </c>
      <c r="C1364" s="218" t="s">
        <v>3953</v>
      </c>
      <c r="D1364" s="17">
        <f>IF(Table11[[#This Row],[Current Age]]&gt;19,"Women's",IF(E1364&gt;15,"U19",IF(E1364&gt;13,"U15",IF(E1364&gt;11,"U13",IF(E1364&gt;0,"U11",0)))))</f>
        <v>0</v>
      </c>
      <c r="E1364" s="17">
        <f>IFERROR(IF(Table11[[#This Row],[Year]]&gt;0,$E$1-Table11[[#This Row],[Year]],0),"")</f>
        <v>0</v>
      </c>
      <c r="H1364" s="17"/>
      <c r="I1364" s="279"/>
    </row>
    <row r="1365" spans="1:9">
      <c r="A1365" s="188">
        <v>8362</v>
      </c>
      <c r="B1365" s="280" t="s">
        <v>5346</v>
      </c>
      <c r="C1365" s="188" t="s">
        <v>3953</v>
      </c>
      <c r="D1365" s="17">
        <f>IF(Table11[[#This Row],[Current Age]]&gt;19,"Women's",IF(E1365&gt;15,"U19",IF(E1365&gt;13,"U15",IF(E1365&gt;11,"U13",IF(E1365&gt;0,"U11",0)))))</f>
        <v>0</v>
      </c>
      <c r="E1365" s="17">
        <f>IFERROR(IF(Table11[[#This Row],[Year]]&gt;0,$E$1-Table11[[#This Row],[Year]],0),"")</f>
        <v>0</v>
      </c>
      <c r="H1365" s="17"/>
      <c r="I1365" s="279"/>
    </row>
    <row r="1366" spans="1:9">
      <c r="A1366" s="218">
        <v>8363</v>
      </c>
      <c r="B1366" s="278" t="s">
        <v>5347</v>
      </c>
      <c r="C1366" s="218" t="s">
        <v>3953</v>
      </c>
      <c r="D1366" s="17">
        <f>IF(Table11[[#This Row],[Current Age]]&gt;19,"Women's",IF(E1366&gt;15,"U19",IF(E1366&gt;13,"U15",IF(E1366&gt;11,"U13",IF(E1366&gt;0,"U11",0)))))</f>
        <v>0</v>
      </c>
      <c r="E1366" s="17">
        <f>IFERROR(IF(Table11[[#This Row],[Year]]&gt;0,$E$1-Table11[[#This Row],[Year]],0),"")</f>
        <v>0</v>
      </c>
      <c r="H1366" s="17"/>
      <c r="I1366" s="279"/>
    </row>
    <row r="1367" spans="1:9">
      <c r="A1367" s="188">
        <v>8364</v>
      </c>
      <c r="B1367" s="280" t="s">
        <v>5348</v>
      </c>
      <c r="C1367" s="188" t="s">
        <v>3953</v>
      </c>
      <c r="D1367" s="17">
        <f>IF(Table11[[#This Row],[Current Age]]&gt;19,"Women's",IF(E1367&gt;15,"U19",IF(E1367&gt;13,"U15",IF(E1367&gt;11,"U13",IF(E1367&gt;0,"U11",0)))))</f>
        <v>0</v>
      </c>
      <c r="E1367" s="17">
        <f>IFERROR(IF(Table11[[#This Row],[Year]]&gt;0,$E$1-Table11[[#This Row],[Year]],0),"")</f>
        <v>0</v>
      </c>
      <c r="H1367" s="17"/>
      <c r="I1367" s="279"/>
    </row>
    <row r="1368" spans="1:9">
      <c r="A1368" s="218">
        <v>8365</v>
      </c>
      <c r="B1368" s="278" t="s">
        <v>5349</v>
      </c>
      <c r="C1368" s="218" t="s">
        <v>3953</v>
      </c>
      <c r="D1368" s="17">
        <f>IF(Table11[[#This Row],[Current Age]]&gt;19,"Women's",IF(E1368&gt;15,"U19",IF(E1368&gt;13,"U15",IF(E1368&gt;11,"U13",IF(E1368&gt;0,"U11",0)))))</f>
        <v>0</v>
      </c>
      <c r="E1368" s="17">
        <f>IFERROR(IF(Table11[[#This Row],[Year]]&gt;0,$E$1-Table11[[#This Row],[Year]],0),"")</f>
        <v>0</v>
      </c>
      <c r="H1368" s="17"/>
      <c r="I1368" s="279"/>
    </row>
    <row r="1369" spans="1:9">
      <c r="A1369" s="188">
        <v>8366</v>
      </c>
      <c r="B1369" s="280" t="s">
        <v>5350</v>
      </c>
      <c r="C1369" s="188" t="s">
        <v>3953</v>
      </c>
      <c r="D1369" s="17">
        <f>IF(Table11[[#This Row],[Current Age]]&gt;19,"Women's",IF(E1369&gt;15,"U19",IF(E1369&gt;13,"U15",IF(E1369&gt;11,"U13",IF(E1369&gt;0,"U11",0)))))</f>
        <v>0</v>
      </c>
      <c r="E1369" s="17">
        <f>IFERROR(IF(Table11[[#This Row],[Year]]&gt;0,$E$1-Table11[[#This Row],[Year]],0),"")</f>
        <v>0</v>
      </c>
      <c r="H1369" s="17"/>
      <c r="I1369" s="279"/>
    </row>
    <row r="1370" spans="1:9">
      <c r="A1370" s="218">
        <v>8367</v>
      </c>
      <c r="B1370" s="278" t="s">
        <v>5351</v>
      </c>
      <c r="C1370" s="218" t="s">
        <v>3953</v>
      </c>
      <c r="D1370" s="17">
        <f>IF(Table11[[#This Row],[Current Age]]&gt;19,"Women's",IF(E1370&gt;15,"U19",IF(E1370&gt;13,"U15",IF(E1370&gt;11,"U13",IF(E1370&gt;0,"U11",0)))))</f>
        <v>0</v>
      </c>
      <c r="E1370" s="17">
        <f>IFERROR(IF(Table11[[#This Row],[Year]]&gt;0,$E$1-Table11[[#This Row],[Year]],0),"")</f>
        <v>0</v>
      </c>
      <c r="H1370" s="17"/>
      <c r="I1370" s="279"/>
    </row>
    <row r="1371" spans="1:9">
      <c r="A1371" s="188">
        <v>8368</v>
      </c>
      <c r="B1371" s="280" t="s">
        <v>5352</v>
      </c>
      <c r="C1371" s="188" t="s">
        <v>3953</v>
      </c>
      <c r="D1371" s="17">
        <f>IF(Table11[[#This Row],[Current Age]]&gt;19,"Women's",IF(E1371&gt;15,"U19",IF(E1371&gt;13,"U15",IF(E1371&gt;11,"U13",IF(E1371&gt;0,"U11",0)))))</f>
        <v>0</v>
      </c>
      <c r="E1371" s="17">
        <f>IFERROR(IF(Table11[[#This Row],[Year]]&gt;0,$E$1-Table11[[#This Row],[Year]],0),"")</f>
        <v>0</v>
      </c>
      <c r="H1371" s="17"/>
      <c r="I1371" s="279"/>
    </row>
    <row r="1372" spans="1:9">
      <c r="A1372" s="218">
        <v>8369</v>
      </c>
      <c r="B1372" s="278" t="s">
        <v>5353</v>
      </c>
      <c r="C1372" s="218" t="s">
        <v>3953</v>
      </c>
      <c r="D1372" s="17">
        <f>IF(Table11[[#This Row],[Current Age]]&gt;19,"Women's",IF(E1372&gt;15,"U19",IF(E1372&gt;13,"U15",IF(E1372&gt;11,"U13",IF(E1372&gt;0,"U11",0)))))</f>
        <v>0</v>
      </c>
      <c r="E1372" s="17">
        <f>IFERROR(IF(Table11[[#This Row],[Year]]&gt;0,$E$1-Table11[[#This Row],[Year]],0),"")</f>
        <v>0</v>
      </c>
      <c r="H1372" s="17"/>
      <c r="I1372" s="279"/>
    </row>
    <row r="1373" spans="1:9">
      <c r="A1373" s="188">
        <v>8370</v>
      </c>
      <c r="B1373" s="280" t="s">
        <v>5354</v>
      </c>
      <c r="C1373" s="188" t="s">
        <v>3953</v>
      </c>
      <c r="D1373" s="17">
        <f>IF(Table11[[#This Row],[Current Age]]&gt;19,"Women's",IF(E1373&gt;15,"U19",IF(E1373&gt;13,"U15",IF(E1373&gt;11,"U13",IF(E1373&gt;0,"U11",0)))))</f>
        <v>0</v>
      </c>
      <c r="E1373" s="17">
        <f>IFERROR(IF(Table11[[#This Row],[Year]]&gt;0,$E$1-Table11[[#This Row],[Year]],0),"")</f>
        <v>0</v>
      </c>
      <c r="H1373" s="17"/>
      <c r="I1373" s="279"/>
    </row>
    <row r="1374" spans="1:9">
      <c r="A1374" s="218">
        <v>8371</v>
      </c>
      <c r="B1374" s="278" t="s">
        <v>5355</v>
      </c>
      <c r="C1374" s="218" t="s">
        <v>3953</v>
      </c>
      <c r="D1374" s="17">
        <f>IF(Table11[[#This Row],[Current Age]]&gt;19,"Women's",IF(E1374&gt;15,"U19",IF(E1374&gt;13,"U15",IF(E1374&gt;11,"U13",IF(E1374&gt;0,"U11",0)))))</f>
        <v>0</v>
      </c>
      <c r="E1374" s="17">
        <f>IFERROR(IF(Table11[[#This Row],[Year]]&gt;0,$E$1-Table11[[#This Row],[Year]],0),"")</f>
        <v>0</v>
      </c>
      <c r="H1374" s="17"/>
      <c r="I1374" s="279"/>
    </row>
    <row r="1375" spans="1:9">
      <c r="A1375" s="188">
        <v>8372</v>
      </c>
      <c r="B1375" s="280" t="s">
        <v>5356</v>
      </c>
      <c r="C1375" s="188" t="s">
        <v>3953</v>
      </c>
      <c r="D1375" s="17">
        <f>IF(Table11[[#This Row],[Current Age]]&gt;19,"Women's",IF(E1375&gt;15,"U19",IF(E1375&gt;13,"U15",IF(E1375&gt;11,"U13",IF(E1375&gt;0,"U11",0)))))</f>
        <v>0</v>
      </c>
      <c r="E1375" s="17">
        <f>IFERROR(IF(Table11[[#This Row],[Year]]&gt;0,$E$1-Table11[[#This Row],[Year]],0),"")</f>
        <v>0</v>
      </c>
      <c r="H1375" s="17"/>
      <c r="I1375" s="279"/>
    </row>
    <row r="1376" spans="1:9">
      <c r="A1376" s="218">
        <v>8373</v>
      </c>
      <c r="B1376" s="278" t="s">
        <v>5357</v>
      </c>
      <c r="C1376" s="218" t="s">
        <v>3953</v>
      </c>
      <c r="D1376" s="17">
        <f>IF(Table11[[#This Row],[Current Age]]&gt;19,"Women's",IF(E1376&gt;15,"U19",IF(E1376&gt;13,"U15",IF(E1376&gt;11,"U13",IF(E1376&gt;0,"U11",0)))))</f>
        <v>0</v>
      </c>
      <c r="E1376" s="17">
        <f>IFERROR(IF(Table11[[#This Row],[Year]]&gt;0,$E$1-Table11[[#This Row],[Year]],0),"")</f>
        <v>0</v>
      </c>
      <c r="H1376" s="17"/>
      <c r="I1376" s="279"/>
    </row>
    <row r="1377" spans="1:9">
      <c r="A1377" s="188">
        <v>8374</v>
      </c>
      <c r="B1377" s="280" t="s">
        <v>5358</v>
      </c>
      <c r="C1377" s="188" t="s">
        <v>3953</v>
      </c>
      <c r="D1377" s="17">
        <f>IF(Table11[[#This Row],[Current Age]]&gt;19,"Women's",IF(E1377&gt;15,"U19",IF(E1377&gt;13,"U15",IF(E1377&gt;11,"U13",IF(E1377&gt;0,"U11",0)))))</f>
        <v>0</v>
      </c>
      <c r="E1377" s="17">
        <f>IFERROR(IF(Table11[[#This Row],[Year]]&gt;0,$E$1-Table11[[#This Row],[Year]],0),"")</f>
        <v>0</v>
      </c>
      <c r="H1377" s="17"/>
      <c r="I1377" s="279"/>
    </row>
    <row r="1378" spans="1:9">
      <c r="A1378" s="218">
        <v>8375</v>
      </c>
      <c r="B1378" s="278" t="s">
        <v>5359</v>
      </c>
      <c r="C1378" s="218" t="s">
        <v>3953</v>
      </c>
      <c r="D1378" s="17">
        <f>IF(Table11[[#This Row],[Current Age]]&gt;19,"Women's",IF(E1378&gt;15,"U19",IF(E1378&gt;13,"U15",IF(E1378&gt;11,"U13",IF(E1378&gt;0,"U11",0)))))</f>
        <v>0</v>
      </c>
      <c r="E1378" s="17">
        <f>IFERROR(IF(Table11[[#This Row],[Year]]&gt;0,$E$1-Table11[[#This Row],[Year]],0),"")</f>
        <v>0</v>
      </c>
      <c r="H1378" s="17"/>
      <c r="I1378" s="279"/>
    </row>
    <row r="1379" spans="1:9">
      <c r="A1379" s="188">
        <v>8376</v>
      </c>
      <c r="B1379" s="280" t="s">
        <v>5360</v>
      </c>
      <c r="C1379" s="188" t="s">
        <v>171</v>
      </c>
      <c r="D1379" s="17" t="s">
        <v>420</v>
      </c>
      <c r="E1379" s="17">
        <v>9</v>
      </c>
      <c r="F1379" s="17">
        <v>2016</v>
      </c>
      <c r="G1379" s="17">
        <v>3</v>
      </c>
      <c r="H1379" s="17">
        <v>28</v>
      </c>
      <c r="I1379" s="279"/>
    </row>
    <row r="1380" spans="1:9">
      <c r="A1380" s="218">
        <v>8377</v>
      </c>
      <c r="B1380" s="278" t="s">
        <v>5361</v>
      </c>
      <c r="C1380" s="218" t="s">
        <v>210</v>
      </c>
      <c r="D1380" s="17">
        <f>IF(Table11[[#This Row],[Current Age]]&gt;19,"Women's",IF(E1380&gt;15,"U19",IF(E1380&gt;13,"U15",IF(E1380&gt;11,"U13",IF(E1380&gt;0,"U11",0)))))</f>
        <v>0</v>
      </c>
      <c r="E1380" s="17">
        <f>IFERROR(IF(Table11[[#This Row],[Year]]&gt;0,$E$1-Table11[[#This Row],[Year]],0),"")</f>
        <v>0</v>
      </c>
      <c r="H1380" s="17"/>
      <c r="I1380" s="279"/>
    </row>
    <row r="1381" spans="1:9">
      <c r="A1381" s="188">
        <v>8378</v>
      </c>
      <c r="B1381" s="280" t="s">
        <v>3156</v>
      </c>
      <c r="C1381" s="188" t="s">
        <v>3953</v>
      </c>
      <c r="D1381" s="17">
        <f>IF(Table11[[#This Row],[Current Age]]&gt;19,"Women's",IF(E1381&gt;15,"U19",IF(E1381&gt;13,"U15",IF(E1381&gt;11,"U13",IF(E1381&gt;0,"U11",0)))))</f>
        <v>0</v>
      </c>
      <c r="E1381" s="17">
        <f>IFERROR(IF(Table11[[#This Row],[Year]]&gt;0,$E$1-Table11[[#This Row],[Year]],0),"")</f>
        <v>0</v>
      </c>
      <c r="H1381" s="17"/>
      <c r="I1381" s="279"/>
    </row>
    <row r="1382" spans="1:9">
      <c r="A1382" s="218">
        <v>8379</v>
      </c>
      <c r="B1382" s="278" t="s">
        <v>3157</v>
      </c>
      <c r="C1382" s="218" t="s">
        <v>3953</v>
      </c>
      <c r="D1382" s="17">
        <f>IF(Table11[[#This Row],[Current Age]]&gt;19,"Women's",IF(E1382&gt;15,"U19",IF(E1382&gt;13,"U15",IF(E1382&gt;11,"U13",IF(E1382&gt;0,"U11",0)))))</f>
        <v>0</v>
      </c>
      <c r="E1382" s="17">
        <f>IFERROR(IF(Table11[[#This Row],[Year]]&gt;0,$E$1-Table11[[#This Row],[Year]],0),"")</f>
        <v>0</v>
      </c>
      <c r="H1382" s="17"/>
      <c r="I1382" s="279"/>
    </row>
    <row r="1383" spans="1:9">
      <c r="A1383" s="188">
        <v>8380</v>
      </c>
      <c r="B1383" s="280" t="s">
        <v>3158</v>
      </c>
      <c r="C1383" s="188" t="s">
        <v>3953</v>
      </c>
      <c r="D1383" s="17">
        <f>IF(Table11[[#This Row],[Current Age]]&gt;19,"Women's",IF(E1383&gt;15,"U19",IF(E1383&gt;13,"U15",IF(E1383&gt;11,"U13",IF(E1383&gt;0,"U11",0)))))</f>
        <v>0</v>
      </c>
      <c r="E1383" s="17">
        <f>IFERROR(IF(Table11[[#This Row],[Year]]&gt;0,$E$1-Table11[[#This Row],[Year]],0),"")</f>
        <v>0</v>
      </c>
      <c r="H1383" s="17"/>
      <c r="I1383" s="279"/>
    </row>
    <row r="1384" spans="1:9">
      <c r="A1384" s="218">
        <v>8381</v>
      </c>
      <c r="B1384" s="278" t="s">
        <v>3159</v>
      </c>
      <c r="C1384" s="218" t="s">
        <v>3953</v>
      </c>
      <c r="D1384" s="17">
        <f>IF(Table11[[#This Row],[Current Age]]&gt;19,"Women's",IF(E1384&gt;15,"U19",IF(E1384&gt;13,"U15",IF(E1384&gt;11,"U13",IF(E1384&gt;0,"U11",0)))))</f>
        <v>0</v>
      </c>
      <c r="E1384" s="17">
        <f>IFERROR(IF(Table11[[#This Row],[Year]]&gt;0,$E$1-Table11[[#This Row],[Year]],0),"")</f>
        <v>0</v>
      </c>
      <c r="H1384" s="17"/>
      <c r="I1384" s="279"/>
    </row>
    <row r="1385" spans="1:9">
      <c r="A1385" s="188">
        <v>8382</v>
      </c>
      <c r="B1385" s="280" t="s">
        <v>5362</v>
      </c>
      <c r="C1385" s="188" t="s">
        <v>3953</v>
      </c>
      <c r="D1385" s="17">
        <f>IF(Table11[[#This Row],[Current Age]]&gt;19,"Women's",IF(E1385&gt;15,"U19",IF(E1385&gt;13,"U15",IF(E1385&gt;11,"U13",IF(E1385&gt;0,"U11",0)))))</f>
        <v>0</v>
      </c>
      <c r="E1385" s="17">
        <f>IFERROR(IF(Table11[[#This Row],[Year]]&gt;0,$E$1-Table11[[#This Row],[Year]],0),"")</f>
        <v>0</v>
      </c>
      <c r="H1385" s="17"/>
      <c r="I1385" s="279"/>
    </row>
    <row r="1386" spans="1:9">
      <c r="A1386" s="218">
        <v>8383</v>
      </c>
      <c r="B1386" s="278" t="s">
        <v>5363</v>
      </c>
      <c r="C1386" s="218" t="s">
        <v>171</v>
      </c>
      <c r="D1386" s="17" t="s">
        <v>3643</v>
      </c>
      <c r="E1386" s="17">
        <v>15</v>
      </c>
      <c r="F1386" s="17">
        <v>2010</v>
      </c>
      <c r="G1386" s="17">
        <v>2</v>
      </c>
      <c r="H1386" s="17">
        <v>27</v>
      </c>
      <c r="I1386" s="279"/>
    </row>
    <row r="1387" spans="1:9">
      <c r="A1387" s="188">
        <v>8384</v>
      </c>
      <c r="B1387" s="280" t="s">
        <v>5364</v>
      </c>
      <c r="C1387" s="188" t="s">
        <v>171</v>
      </c>
      <c r="D1387" s="188" t="e">
        <f>IF([7]!Table11[[#This Row],[Current Age]]&gt;19,"Women's",IF(E1387&gt;15,"U19",IF(E1387&gt;13,"U15",IF(E1387&gt;11,"U13",IF(E1387&gt;0,"U11",0)))))</f>
        <v>#REF!</v>
      </c>
      <c r="E1387" s="188" t="str">
        <f>IFERROR(IF([7]!Table11[[#This Row],[Year]]&gt;0,$E$1-[7]!Table11[[#This Row],[Year]],0),"")</f>
        <v/>
      </c>
      <c r="F1387" s="188">
        <v>2012</v>
      </c>
      <c r="G1387" s="188">
        <v>2</v>
      </c>
      <c r="H1387" s="188">
        <v>8</v>
      </c>
      <c r="I1387" s="279"/>
    </row>
    <row r="1388" spans="1:9">
      <c r="A1388" s="218">
        <v>8385</v>
      </c>
      <c r="B1388" s="278" t="s">
        <v>5365</v>
      </c>
      <c r="C1388" s="218" t="s">
        <v>3953</v>
      </c>
      <c r="D1388" s="17">
        <f>IF(Table11[[#This Row],[Current Age]]&gt;19,"Women's",IF(E1388&gt;15,"U19",IF(E1388&gt;13,"U15",IF(E1388&gt;11,"U13",IF(E1388&gt;0,"U11",0)))))</f>
        <v>0</v>
      </c>
      <c r="E1388" s="17">
        <f>IFERROR(IF(Table11[[#This Row],[Year]]&gt;0,$E$1-Table11[[#This Row],[Year]],0),"")</f>
        <v>0</v>
      </c>
      <c r="H1388" s="17"/>
      <c r="I1388" s="279"/>
    </row>
    <row r="1389" spans="1:9">
      <c r="A1389" s="188">
        <v>8386</v>
      </c>
      <c r="B1389" s="280" t="s">
        <v>5366</v>
      </c>
      <c r="C1389" s="188" t="s">
        <v>210</v>
      </c>
      <c r="D1389" s="17">
        <f>IF(Table11[[#This Row],[Current Age]]&gt;19,"Women's",IF(E1389&gt;15,"U19",IF(E1389&gt;13,"U15",IF(E1389&gt;11,"U13",IF(E1389&gt;0,"U11",0)))))</f>
        <v>0</v>
      </c>
      <c r="E1389" s="17">
        <f>IFERROR(IF(Table11[[#This Row],[Year]]&gt;0,$E$1-Table11[[#This Row],[Year]],0),"")</f>
        <v>0</v>
      </c>
      <c r="H1389" s="17"/>
      <c r="I1389" s="279"/>
    </row>
    <row r="1390" spans="1:9">
      <c r="A1390" s="218">
        <v>8387</v>
      </c>
      <c r="B1390" s="278" t="s">
        <v>5367</v>
      </c>
      <c r="C1390" s="218" t="s">
        <v>210</v>
      </c>
      <c r="D1390" s="17">
        <f>IF(Table11[[#This Row],[Current Age]]&gt;19,"Women's",IF(E1390&gt;15,"U19",IF(E1390&gt;13,"U15",IF(E1390&gt;11,"U13",IF(E1390&gt;0,"U11",0)))))</f>
        <v>0</v>
      </c>
      <c r="E1390" s="17">
        <f>IFERROR(IF(Table11[[#This Row],[Year]]&gt;0,$E$1-Table11[[#This Row],[Year]],0),"")</f>
        <v>0</v>
      </c>
      <c r="H1390" s="17"/>
      <c r="I1390" s="279"/>
    </row>
    <row r="1391" spans="1:9">
      <c r="A1391" s="188">
        <v>8388</v>
      </c>
      <c r="B1391" s="280" t="s">
        <v>5368</v>
      </c>
      <c r="C1391" s="188" t="s">
        <v>210</v>
      </c>
      <c r="D1391" s="17">
        <f>IF(Table11[[#This Row],[Current Age]]&gt;19,"Women's",IF(E1391&gt;15,"U19",IF(E1391&gt;13,"U15",IF(E1391&gt;11,"U13",IF(E1391&gt;0,"U11",0)))))</f>
        <v>0</v>
      </c>
      <c r="E1391" s="17">
        <f>IFERROR(IF(Table11[[#This Row],[Year]]&gt;0,$E$1-Table11[[#This Row],[Year]],0),"")</f>
        <v>0</v>
      </c>
      <c r="H1391" s="17"/>
      <c r="I1391" s="279"/>
    </row>
    <row r="1392" spans="1:9">
      <c r="A1392" s="218">
        <v>8389</v>
      </c>
      <c r="B1392" s="278" t="s">
        <v>5369</v>
      </c>
      <c r="C1392" s="218" t="s">
        <v>17</v>
      </c>
      <c r="D1392" s="17">
        <f>IF(Table11[[#This Row],[Current Age]]&gt;19,"Women's",IF(E1392&gt;15,"U19",IF(E1392&gt;13,"U15",IF(E1392&gt;11,"U13",IF(E1392&gt;0,"U11",0)))))</f>
        <v>0</v>
      </c>
      <c r="E1392" s="17">
        <f>IFERROR(IF(Table11[[#This Row],[Year]]&gt;0,$E$1-Table11[[#This Row],[Year]],0),"")</f>
        <v>0</v>
      </c>
      <c r="H1392" s="17"/>
      <c r="I1392" s="279"/>
    </row>
    <row r="1393" spans="1:9">
      <c r="A1393" s="188">
        <v>8390</v>
      </c>
      <c r="B1393" s="280" t="s">
        <v>5370</v>
      </c>
      <c r="C1393" s="188" t="s">
        <v>210</v>
      </c>
      <c r="D1393" s="17">
        <f>IF(Table11[[#This Row],[Current Age]]&gt;19,"Women's",IF(E1393&gt;15,"U19",IF(E1393&gt;13,"U15",IF(E1393&gt;11,"U13",IF(E1393&gt;0,"U11",0)))))</f>
        <v>0</v>
      </c>
      <c r="E1393" s="17">
        <f>IFERROR(IF(Table11[[#This Row],[Year]]&gt;0,$E$1-Table11[[#This Row],[Year]],0),"")</f>
        <v>0</v>
      </c>
      <c r="H1393" s="17"/>
      <c r="I1393" s="279"/>
    </row>
    <row r="1394" spans="1:9">
      <c r="A1394" s="218">
        <v>8391</v>
      </c>
      <c r="B1394" s="278" t="s">
        <v>5371</v>
      </c>
      <c r="C1394" s="218" t="s">
        <v>101</v>
      </c>
      <c r="D1394" s="17">
        <f>IF(Table11[[#This Row],[Current Age]]&gt;19,"Women's",IF(E1394&gt;15,"U19",IF(E1394&gt;13,"U15",IF(E1394&gt;11,"U13",IF(E1394&gt;0,"U11",0)))))</f>
        <v>0</v>
      </c>
      <c r="E1394" s="17">
        <f>IFERROR(IF(Table11[[#This Row],[Year]]&gt;0,$E$1-Table11[[#This Row],[Year]],0),"")</f>
        <v>0</v>
      </c>
      <c r="H1394" s="17"/>
      <c r="I1394" s="279"/>
    </row>
    <row r="1395" spans="1:9">
      <c r="A1395" s="188">
        <v>8392</v>
      </c>
      <c r="B1395" s="280" t="s">
        <v>5372</v>
      </c>
      <c r="C1395" s="188" t="s">
        <v>101</v>
      </c>
      <c r="D1395" s="17">
        <f>IF(Table11[[#This Row],[Current Age]]&gt;19,"Women's",IF(E1395&gt;15,"U19",IF(E1395&gt;13,"U15",IF(E1395&gt;11,"U13",IF(E1395&gt;0,"U11",0)))))</f>
        <v>0</v>
      </c>
      <c r="E1395" s="17">
        <f>IFERROR(IF(Table11[[#This Row],[Year]]&gt;0,$E$1-Table11[[#This Row],[Year]],0),"")</f>
        <v>0</v>
      </c>
      <c r="H1395" s="17"/>
      <c r="I1395" s="279"/>
    </row>
    <row r="1396" spans="1:9">
      <c r="A1396" s="218">
        <v>8393</v>
      </c>
      <c r="B1396" s="278" t="s">
        <v>5373</v>
      </c>
      <c r="C1396" s="218" t="s">
        <v>101</v>
      </c>
      <c r="D1396" s="17">
        <f>IF(Table11[[#This Row],[Current Age]]&gt;19,"Women's",IF(E1396&gt;15,"U19",IF(E1396&gt;13,"U15",IF(E1396&gt;11,"U13",IF(E1396&gt;0,"U11",0)))))</f>
        <v>0</v>
      </c>
      <c r="E1396" s="17">
        <f>IFERROR(IF(Table11[[#This Row],[Year]]&gt;0,$E$1-Table11[[#This Row],[Year]],0),"")</f>
        <v>0</v>
      </c>
      <c r="H1396" s="17"/>
      <c r="I1396" s="279"/>
    </row>
    <row r="1397" spans="1:9">
      <c r="A1397" s="188">
        <v>8394</v>
      </c>
      <c r="B1397" s="280" t="s">
        <v>5374</v>
      </c>
      <c r="C1397" s="188" t="s">
        <v>2520</v>
      </c>
      <c r="D1397" s="17">
        <f>IF(Table11[[#This Row],[Current Age]]&gt;19,"Women's",IF(E1397&gt;15,"U19",IF(E1397&gt;13,"U15",IF(E1397&gt;11,"U13",IF(E1397&gt;0,"U11",0)))))</f>
        <v>0</v>
      </c>
      <c r="E1397" s="17">
        <f>IFERROR(IF(Table11[[#This Row],[Year]]&gt;0,$E$1-Table11[[#This Row],[Year]],0),"")</f>
        <v>0</v>
      </c>
      <c r="H1397" s="17"/>
      <c r="I1397" s="279"/>
    </row>
    <row r="1398" spans="1:9">
      <c r="A1398" s="218">
        <v>8395</v>
      </c>
      <c r="B1398" s="278" t="s">
        <v>5375</v>
      </c>
      <c r="C1398" s="218" t="s">
        <v>145</v>
      </c>
      <c r="D1398" s="17">
        <f>IF(Table11[[#This Row],[Current Age]]&gt;19,"Women's",IF(E1398&gt;15,"U19",IF(E1398&gt;13,"U15",IF(E1398&gt;11,"U13",IF(E1398&gt;0,"U11",0)))))</f>
        <v>0</v>
      </c>
      <c r="E1398" s="17">
        <f>IFERROR(IF(Table11[[#This Row],[Year]]&gt;0,$E$1-Table11[[#This Row],[Year]],0),"")</f>
        <v>0</v>
      </c>
      <c r="H1398" s="17"/>
      <c r="I1398" s="279"/>
    </row>
    <row r="1399" spans="1:9">
      <c r="A1399" s="188">
        <v>8396</v>
      </c>
      <c r="B1399" s="280" t="s">
        <v>5376</v>
      </c>
      <c r="C1399" s="188" t="s">
        <v>2520</v>
      </c>
      <c r="D1399" s="17">
        <f>IF(Table11[[#This Row],[Current Age]]&gt;19,"Women's",IF(E1399&gt;15,"U19",IF(E1399&gt;13,"U15",IF(E1399&gt;11,"U13",IF(E1399&gt;0,"U11",0)))))</f>
        <v>0</v>
      </c>
      <c r="E1399" s="17">
        <f>IFERROR(IF(Table11[[#This Row],[Year]]&gt;0,$E$1-Table11[[#This Row],[Year]],0),"")</f>
        <v>0</v>
      </c>
      <c r="H1399" s="17"/>
      <c r="I1399" s="279"/>
    </row>
    <row r="1400" spans="1:9">
      <c r="A1400" s="218">
        <v>8397</v>
      </c>
      <c r="B1400" s="278" t="s">
        <v>5377</v>
      </c>
      <c r="C1400" s="218" t="s">
        <v>2520</v>
      </c>
      <c r="D1400" s="17">
        <f>IF(Table11[[#This Row],[Current Age]]&gt;19,"Women's",IF(E1400&gt;15,"U19",IF(E1400&gt;13,"U15",IF(E1400&gt;11,"U13",IF(E1400&gt;0,"U11",0)))))</f>
        <v>0</v>
      </c>
      <c r="E1400" s="17">
        <f>IFERROR(IF(Table11[[#This Row],[Year]]&gt;0,$E$1-Table11[[#This Row],[Year]],0),"")</f>
        <v>0</v>
      </c>
      <c r="H1400" s="17"/>
      <c r="I1400" s="279"/>
    </row>
    <row r="1401" spans="1:9">
      <c r="A1401" s="188">
        <v>8398</v>
      </c>
      <c r="B1401" s="280" t="s">
        <v>5378</v>
      </c>
      <c r="C1401" s="188" t="s">
        <v>145</v>
      </c>
      <c r="D1401" s="17">
        <f>IF(Table11[[#This Row],[Current Age]]&gt;19,"Women's",IF(E1401&gt;15,"U19",IF(E1401&gt;13,"U15",IF(E1401&gt;11,"U13",IF(E1401&gt;0,"U11",0)))))</f>
        <v>0</v>
      </c>
      <c r="E1401" s="17">
        <f>IFERROR(IF(Table11[[#This Row],[Year]]&gt;0,$E$1-Table11[[#This Row],[Year]],0),"")</f>
        <v>0</v>
      </c>
      <c r="H1401" s="17"/>
      <c r="I1401" s="279"/>
    </row>
    <row r="1402" spans="1:9">
      <c r="A1402" s="218">
        <v>8399</v>
      </c>
      <c r="B1402" s="278" t="s">
        <v>5379</v>
      </c>
      <c r="C1402" s="218" t="s">
        <v>145</v>
      </c>
      <c r="D1402" s="17">
        <f>IF(Table11[[#This Row],[Current Age]]&gt;19,"Women's",IF(E1402&gt;15,"U19",IF(E1402&gt;13,"U15",IF(E1402&gt;11,"U13",IF(E1402&gt;0,"U11",0)))))</f>
        <v>0</v>
      </c>
      <c r="E1402" s="17">
        <f>IFERROR(IF(Table11[[#This Row],[Year]]&gt;0,$E$1-Table11[[#This Row],[Year]],0),"")</f>
        <v>0</v>
      </c>
      <c r="H1402" s="17"/>
      <c r="I1402" s="279"/>
    </row>
    <row r="1403" spans="1:9">
      <c r="A1403" s="188">
        <v>8400</v>
      </c>
      <c r="B1403" s="280" t="s">
        <v>5380</v>
      </c>
      <c r="C1403" s="188" t="s">
        <v>29</v>
      </c>
      <c r="D1403" s="17">
        <f>IF(Table11[[#This Row],[Current Age]]&gt;19,"Women's",IF(E1403&gt;15,"U19",IF(E1403&gt;13,"U15",IF(E1403&gt;11,"U13",IF(E1403&gt;0,"U11",0)))))</f>
        <v>0</v>
      </c>
      <c r="E1403" s="17">
        <f>IFERROR(IF(Table11[[#This Row],[Year]]&gt;0,$E$1-Table11[[#This Row],[Year]],0),"")</f>
        <v>0</v>
      </c>
      <c r="H1403" s="17"/>
      <c r="I1403" s="279"/>
    </row>
    <row r="1404" spans="1:9">
      <c r="A1404" s="218">
        <v>8401</v>
      </c>
      <c r="B1404" s="278" t="s">
        <v>5381</v>
      </c>
      <c r="C1404" s="218" t="s">
        <v>29</v>
      </c>
      <c r="D1404" s="17" t="str">
        <f>IF(Table11[[#This Row],[Current Age]]&gt;19,"Women's",IF(E1404&gt;15,"U19",IF(E1404&gt;13,"U15",IF(E1404&gt;11,"U13",IF(E1404&gt;0,"U11",0)))))</f>
        <v>U13</v>
      </c>
      <c r="E1404" s="17">
        <f>IFERROR(IF(Table11[[#This Row],[Year]]&gt;0,$E$1-Table11[[#This Row],[Year]],0),"")</f>
        <v>12</v>
      </c>
      <c r="F1404" s="17">
        <v>2013</v>
      </c>
      <c r="G1404" s="17">
        <v>4</v>
      </c>
      <c r="H1404" s="17">
        <v>26</v>
      </c>
      <c r="I1404" s="279"/>
    </row>
    <row r="1405" spans="1:9">
      <c r="A1405" s="188">
        <v>8402</v>
      </c>
      <c r="B1405" s="280" t="s">
        <v>5382</v>
      </c>
      <c r="C1405" s="188" t="s">
        <v>29</v>
      </c>
      <c r="D1405" s="17" t="str">
        <f>IF(Table11[[#This Row],[Current Age]]&gt;19,"Women's",IF(E1405&gt;15,"U19",IF(E1405&gt;13,"U15",IF(E1405&gt;11,"U13",IF(E1405&gt;0,"U11",0)))))</f>
        <v>U13</v>
      </c>
      <c r="E1405" s="17">
        <f>IFERROR(IF(Table11[[#This Row],[Year]]&gt;0,$E$1-Table11[[#This Row],[Year]],0),"")</f>
        <v>12</v>
      </c>
      <c r="F1405" s="17">
        <v>2013</v>
      </c>
      <c r="G1405" s="17">
        <v>8</v>
      </c>
      <c r="H1405" s="17">
        <v>16</v>
      </c>
      <c r="I1405" s="279"/>
    </row>
    <row r="1406" spans="1:9">
      <c r="A1406" s="218">
        <v>8403</v>
      </c>
      <c r="B1406" s="278" t="s">
        <v>5383</v>
      </c>
      <c r="C1406" s="218" t="s">
        <v>29</v>
      </c>
      <c r="D1406" s="17" t="str">
        <f>IF(Table11[[#This Row],[Current Age]]&gt;19,"Women's",IF(E1406&gt;15,"U19",IF(E1406&gt;13,"U15",IF(E1406&gt;11,"U13",IF(E1406&gt;0,"U11",0)))))</f>
        <v>U13</v>
      </c>
      <c r="E1406" s="17">
        <f>IFERROR(IF(Table11[[#This Row],[Year]]&gt;0,$E$1-Table11[[#This Row],[Year]],0),"")</f>
        <v>12</v>
      </c>
      <c r="F1406" s="17">
        <v>2013</v>
      </c>
      <c r="G1406" s="17">
        <v>9</v>
      </c>
      <c r="H1406" s="17">
        <v>20</v>
      </c>
      <c r="I1406" s="279"/>
    </row>
    <row r="1407" spans="1:9">
      <c r="A1407" s="188">
        <v>8404</v>
      </c>
      <c r="B1407" s="280" t="s">
        <v>5384</v>
      </c>
      <c r="C1407" s="188" t="s">
        <v>29</v>
      </c>
      <c r="D1407" s="17" t="str">
        <f>IF(Table11[[#This Row],[Current Age]]&gt;19,"Women's",IF(E1407&gt;15,"U19",IF(E1407&gt;13,"U15",IF(E1407&gt;11,"U13",IF(E1407&gt;0,"U11",0)))))</f>
        <v>U15</v>
      </c>
      <c r="E1407" s="17">
        <f>IFERROR(IF(Table11[[#This Row],[Year]]&gt;0,$E$1-Table11[[#This Row],[Year]],0),"")</f>
        <v>14</v>
      </c>
      <c r="F1407" s="17">
        <v>2011</v>
      </c>
      <c r="G1407" s="17">
        <v>1</v>
      </c>
      <c r="H1407" s="17">
        <v>4</v>
      </c>
      <c r="I1407" s="279"/>
    </row>
    <row r="1408" spans="1:9">
      <c r="A1408" s="218">
        <v>8405</v>
      </c>
      <c r="B1408" s="278" t="s">
        <v>5385</v>
      </c>
      <c r="C1408" s="218" t="s">
        <v>29</v>
      </c>
      <c r="D1408" s="17" t="str">
        <f>IF(Table11[[#This Row],[Current Age]]&gt;19,"Women's",IF(E1408&gt;15,"U19",IF(E1408&gt;13,"U15",IF(E1408&gt;11,"U13",IF(E1408&gt;0,"U11",0)))))</f>
        <v>U15</v>
      </c>
      <c r="E1408" s="17">
        <f>IFERROR(IF(Table11[[#This Row],[Year]]&gt;0,$E$1-Table11[[#This Row],[Year]],0),"")</f>
        <v>14</v>
      </c>
      <c r="F1408" s="17">
        <v>2011</v>
      </c>
      <c r="G1408" s="17">
        <v>1</v>
      </c>
      <c r="H1408" s="17">
        <v>31</v>
      </c>
      <c r="I1408" s="279"/>
    </row>
    <row r="1409" spans="1:9">
      <c r="A1409" s="188">
        <v>8406</v>
      </c>
      <c r="B1409" s="280" t="s">
        <v>5386</v>
      </c>
      <c r="C1409" s="188" t="s">
        <v>29</v>
      </c>
      <c r="D1409" s="17" t="str">
        <f>IF(Table11[[#This Row],[Current Age]]&gt;19,"Women's",IF(E1409&gt;15,"U19",IF(E1409&gt;13,"U15",IF(E1409&gt;11,"U13",IF(E1409&gt;0,"U11",0)))))</f>
        <v>U15</v>
      </c>
      <c r="E1409" s="17">
        <f>IFERROR(IF(Table11[[#This Row],[Year]]&gt;0,$E$1-Table11[[#This Row],[Year]],0),"")</f>
        <v>15</v>
      </c>
      <c r="F1409" s="17">
        <v>2010</v>
      </c>
      <c r="G1409" s="17">
        <v>8</v>
      </c>
      <c r="H1409" s="17">
        <v>11</v>
      </c>
      <c r="I1409" s="279"/>
    </row>
    <row r="1410" spans="1:9">
      <c r="A1410" s="218">
        <v>8407</v>
      </c>
      <c r="B1410" s="278" t="s">
        <v>5387</v>
      </c>
      <c r="C1410" s="218" t="s">
        <v>29</v>
      </c>
      <c r="D1410" s="17" t="str">
        <f>IF(Table11[[#This Row],[Current Age]]&gt;19,"Women's",IF(E1410&gt;15,"U19",IF(E1410&gt;13,"U15",IF(E1410&gt;11,"U13",IF(E1410&gt;0,"U11",0)))))</f>
        <v>U13</v>
      </c>
      <c r="E1410" s="17">
        <f>IFERROR(IF(Table11[[#This Row],[Year]]&gt;0,$E$1-Table11[[#This Row],[Year]],0),"")</f>
        <v>12</v>
      </c>
      <c r="F1410" s="17">
        <v>2013</v>
      </c>
      <c r="G1410" s="17">
        <v>3</v>
      </c>
      <c r="H1410" s="17">
        <v>3</v>
      </c>
      <c r="I1410" s="279"/>
    </row>
    <row r="1411" spans="1:9">
      <c r="A1411" s="188">
        <v>8408</v>
      </c>
      <c r="B1411" s="280" t="s">
        <v>5388</v>
      </c>
      <c r="C1411" s="188" t="s">
        <v>29</v>
      </c>
      <c r="D1411" s="17" t="str">
        <f>IF(Table11[[#This Row],[Current Age]]&gt;19,"Women's",IF(E1411&gt;15,"U19",IF(E1411&gt;13,"U15",IF(E1411&gt;11,"U13",IF(E1411&gt;0,"U11",0)))))</f>
        <v>U15</v>
      </c>
      <c r="E1411" s="17">
        <f>IFERROR(IF(Table11[[#This Row],[Year]]&gt;0,$E$1-Table11[[#This Row],[Year]],0),"")</f>
        <v>15</v>
      </c>
      <c r="F1411" s="17">
        <v>2010</v>
      </c>
      <c r="G1411" s="17">
        <v>7</v>
      </c>
      <c r="H1411" s="17">
        <v>25</v>
      </c>
      <c r="I1411" s="279"/>
    </row>
    <row r="1412" spans="1:9">
      <c r="A1412" s="218">
        <v>8409</v>
      </c>
      <c r="B1412" s="278" t="s">
        <v>5389</v>
      </c>
      <c r="C1412" s="218" t="s">
        <v>29</v>
      </c>
      <c r="D1412" s="17" t="str">
        <f>IF(Table11[[#This Row],[Current Age]]&gt;19,"Women's",IF(E1412&gt;15,"U19",IF(E1412&gt;13,"U15",IF(E1412&gt;11,"U13",IF(E1412&gt;0,"U11",0)))))</f>
        <v>U15</v>
      </c>
      <c r="E1412" s="17">
        <f>IFERROR(IF(Table11[[#This Row],[Year]]&gt;0,$E$1-Table11[[#This Row],[Year]],0),"")</f>
        <v>15</v>
      </c>
      <c r="F1412" s="17">
        <v>2010</v>
      </c>
      <c r="G1412" s="17">
        <v>5</v>
      </c>
      <c r="H1412" s="17">
        <v>30</v>
      </c>
      <c r="I1412" s="279"/>
    </row>
    <row r="1413" spans="1:9">
      <c r="A1413" s="188">
        <v>8410</v>
      </c>
      <c r="B1413" s="280" t="s">
        <v>5390</v>
      </c>
      <c r="C1413" s="188" t="s">
        <v>29</v>
      </c>
      <c r="D1413" s="17" t="str">
        <f>IF(Table11[[#This Row],[Current Age]]&gt;19,"Women's",IF(E1413&gt;15,"U19",IF(E1413&gt;13,"U15",IF(E1413&gt;11,"U13",IF(E1413&gt;0,"U11",0)))))</f>
        <v>U19</v>
      </c>
      <c r="E1413" s="17">
        <f>IFERROR(IF(Table11[[#This Row],[Year]]&gt;0,$E$1-Table11[[#This Row],[Year]],0),"")</f>
        <v>16</v>
      </c>
      <c r="F1413" s="17">
        <v>2009</v>
      </c>
      <c r="G1413" s="17">
        <v>7</v>
      </c>
      <c r="H1413" s="17">
        <v>28</v>
      </c>
      <c r="I1413" s="279"/>
    </row>
    <row r="1414" spans="1:9">
      <c r="A1414" s="218">
        <v>8411</v>
      </c>
      <c r="B1414" s="278" t="s">
        <v>5391</v>
      </c>
      <c r="C1414" s="218" t="s">
        <v>29</v>
      </c>
      <c r="D1414" s="17" t="str">
        <f>IF(Table11[[#This Row],[Current Age]]&gt;19,"Women's",IF(E1414&gt;15,"U19",IF(E1414&gt;13,"U15",IF(E1414&gt;11,"U13",IF(E1414&gt;0,"U11",0)))))</f>
        <v>U15</v>
      </c>
      <c r="E1414" s="17">
        <f>IFERROR(IF(Table11[[#This Row],[Year]]&gt;0,$E$1-Table11[[#This Row],[Year]],0),"")</f>
        <v>15</v>
      </c>
      <c r="F1414" s="17">
        <v>2010</v>
      </c>
      <c r="G1414" s="17">
        <v>10</v>
      </c>
      <c r="H1414" s="17">
        <v>10</v>
      </c>
      <c r="I1414" s="279"/>
    </row>
    <row r="1415" spans="1:9">
      <c r="A1415" s="188">
        <v>8412</v>
      </c>
      <c r="B1415" s="280" t="s">
        <v>5392</v>
      </c>
      <c r="C1415" s="188" t="s">
        <v>29</v>
      </c>
      <c r="D1415" s="17" t="str">
        <f>IF(Table11[[#This Row],[Current Age]]&gt;19,"Women's",IF(E1415&gt;15,"U19",IF(E1415&gt;13,"U15",IF(E1415&gt;11,"U13",IF(E1415&gt;0,"U11",0)))))</f>
        <v>U19</v>
      </c>
      <c r="E1415" s="17">
        <f>IFERROR(IF(Table11[[#This Row],[Year]]&gt;0,$E$1-Table11[[#This Row],[Year]],0),"")</f>
        <v>17</v>
      </c>
      <c r="F1415" s="17">
        <v>2008</v>
      </c>
      <c r="G1415" s="17">
        <v>2</v>
      </c>
      <c r="H1415" s="17">
        <v>1</v>
      </c>
      <c r="I1415" s="279"/>
    </row>
    <row r="1416" spans="1:9">
      <c r="A1416" s="218">
        <v>8413</v>
      </c>
      <c r="B1416" s="278" t="s">
        <v>5393</v>
      </c>
      <c r="C1416" s="218" t="s">
        <v>29</v>
      </c>
      <c r="D1416" s="17" t="str">
        <f>IF(Table11[[#This Row],[Current Age]]&gt;19,"Women's",IF(E1416&gt;15,"U19",IF(E1416&gt;13,"U15",IF(E1416&gt;11,"U13",IF(E1416&gt;0,"U11",0)))))</f>
        <v>U19</v>
      </c>
      <c r="E1416" s="17">
        <f>IFERROR(IF(Table11[[#This Row],[Year]]&gt;0,$E$1-Table11[[#This Row],[Year]],0),"")</f>
        <v>17</v>
      </c>
      <c r="F1416" s="17">
        <v>2008</v>
      </c>
      <c r="G1416" s="17">
        <v>4</v>
      </c>
      <c r="H1416" s="17">
        <v>24</v>
      </c>
      <c r="I1416" s="279"/>
    </row>
    <row r="1417" spans="1:9">
      <c r="A1417" s="188">
        <v>8414</v>
      </c>
      <c r="B1417" s="280" t="s">
        <v>5394</v>
      </c>
      <c r="C1417" s="188" t="s">
        <v>29</v>
      </c>
      <c r="D1417" s="17" t="str">
        <f>IF(Table11[[#This Row],[Current Age]]&gt;19,"Women's",IF(E1417&gt;15,"U19",IF(E1417&gt;13,"U15",IF(E1417&gt;11,"U13",IF(E1417&gt;0,"U11",0)))))</f>
        <v>U19</v>
      </c>
      <c r="E1417" s="17">
        <f>IFERROR(IF(Table11[[#This Row],[Year]]&gt;0,$E$1-Table11[[#This Row],[Year]],0),"")</f>
        <v>17</v>
      </c>
      <c r="F1417" s="17">
        <v>2008</v>
      </c>
      <c r="G1417" s="17">
        <v>5</v>
      </c>
      <c r="H1417" s="17">
        <v>26</v>
      </c>
      <c r="I1417" s="279"/>
    </row>
    <row r="1418" spans="1:9">
      <c r="A1418" s="218">
        <v>8415</v>
      </c>
      <c r="B1418" s="278" t="s">
        <v>5395</v>
      </c>
      <c r="C1418" s="218" t="s">
        <v>29</v>
      </c>
      <c r="D1418" s="17" t="str">
        <f>IF(Table11[[#This Row],[Current Age]]&gt;19,"Women's",IF(E1418&gt;15,"U19",IF(E1418&gt;13,"U15",IF(E1418&gt;11,"U13",IF(E1418&gt;0,"U11",0)))))</f>
        <v>U19</v>
      </c>
      <c r="E1418" s="17">
        <f>IFERROR(IF(Table11[[#This Row],[Year]]&gt;0,$E$1-Table11[[#This Row],[Year]],0),"")</f>
        <v>16</v>
      </c>
      <c r="F1418" s="17">
        <v>2009</v>
      </c>
      <c r="G1418" s="17">
        <v>11</v>
      </c>
      <c r="H1418" s="17">
        <v>26</v>
      </c>
      <c r="I1418" s="279"/>
    </row>
    <row r="1419" spans="1:9">
      <c r="A1419" s="188">
        <v>8416</v>
      </c>
      <c r="B1419" s="280" t="s">
        <v>5396</v>
      </c>
      <c r="C1419" s="188" t="s">
        <v>29</v>
      </c>
      <c r="D1419" s="17" t="str">
        <f>IF(Table11[[#This Row],[Current Age]]&gt;19,"Women's",IF(E1419&gt;15,"U19",IF(E1419&gt;13,"U15",IF(E1419&gt;11,"U13",IF(E1419&gt;0,"U11",0)))))</f>
        <v>Women's</v>
      </c>
      <c r="E1419" s="17">
        <f>IFERROR(IF(Table11[[#This Row],[Year]]&gt;0,$E$1-Table11[[#This Row],[Year]],0),"")</f>
        <v>21</v>
      </c>
      <c r="F1419" s="17">
        <v>2004</v>
      </c>
      <c r="G1419" s="17">
        <v>2</v>
      </c>
      <c r="H1419" s="17">
        <v>10</v>
      </c>
      <c r="I1419" s="279"/>
    </row>
    <row r="1420" spans="1:9">
      <c r="A1420" s="218">
        <v>8417</v>
      </c>
      <c r="B1420" s="278" t="s">
        <v>5397</v>
      </c>
      <c r="C1420" s="218" t="s">
        <v>29</v>
      </c>
      <c r="D1420" s="17" t="str">
        <f>IF(Table11[[#This Row],[Current Age]]&gt;19,"Women's",IF(E1420&gt;15,"U19",IF(E1420&gt;13,"U15",IF(E1420&gt;11,"U13",IF(E1420&gt;0,"U11",0)))))</f>
        <v>U19</v>
      </c>
      <c r="E1420" s="17">
        <f>IFERROR(IF(Table11[[#This Row],[Year]]&gt;0,$E$1-Table11[[#This Row],[Year]],0),"")</f>
        <v>18</v>
      </c>
      <c r="F1420" s="17">
        <v>2007</v>
      </c>
      <c r="G1420" s="17">
        <v>2</v>
      </c>
      <c r="H1420" s="17">
        <v>11</v>
      </c>
      <c r="I1420" s="279"/>
    </row>
    <row r="1421" spans="1:9">
      <c r="A1421" s="188">
        <v>8418</v>
      </c>
      <c r="B1421" s="280" t="s">
        <v>5398</v>
      </c>
      <c r="C1421" s="188" t="s">
        <v>29</v>
      </c>
      <c r="D1421" s="17" t="str">
        <f>IF(Table11[[#This Row],[Current Age]]&gt;19,"Women's",IF(E1421&gt;15,"U19",IF(E1421&gt;13,"U15",IF(E1421&gt;11,"U13",IF(E1421&gt;0,"U11",0)))))</f>
        <v>U19</v>
      </c>
      <c r="E1421" s="17">
        <f>IFERROR(IF(Table11[[#This Row],[Year]]&gt;0,$E$1-Table11[[#This Row],[Year]],0),"")</f>
        <v>19</v>
      </c>
      <c r="F1421" s="17">
        <v>2006</v>
      </c>
      <c r="G1421" s="17">
        <v>10</v>
      </c>
      <c r="H1421" s="17">
        <v>22</v>
      </c>
      <c r="I1421" s="279"/>
    </row>
    <row r="1422" spans="1:9">
      <c r="A1422" s="218">
        <v>8419</v>
      </c>
      <c r="B1422" s="278" t="s">
        <v>5399</v>
      </c>
      <c r="C1422" s="218" t="s">
        <v>29</v>
      </c>
      <c r="D1422" s="17" t="str">
        <f>IF(Table11[[#This Row],[Current Age]]&gt;19,"Women's",IF(E1422&gt;15,"U19",IF(E1422&gt;13,"U15",IF(E1422&gt;11,"U13",IF(E1422&gt;0,"U11",0)))))</f>
        <v>U19</v>
      </c>
      <c r="E1422" s="17">
        <f>IFERROR(IF(Table11[[#This Row],[Year]]&gt;0,$E$1-Table11[[#This Row],[Year]],0),"")</f>
        <v>18</v>
      </c>
      <c r="F1422" s="17">
        <v>2007</v>
      </c>
      <c r="G1422" s="17">
        <v>4</v>
      </c>
      <c r="H1422" s="17">
        <v>26</v>
      </c>
      <c r="I1422" s="279"/>
    </row>
    <row r="1423" spans="1:9">
      <c r="A1423" s="188">
        <v>8420</v>
      </c>
      <c r="B1423" s="280" t="s">
        <v>5400</v>
      </c>
      <c r="C1423" s="188" t="s">
        <v>29</v>
      </c>
      <c r="D1423" s="17" t="str">
        <f>IF(Table11[[#This Row],[Current Age]]&gt;19,"Women's",IF(E1423&gt;15,"U19",IF(E1423&gt;13,"U15",IF(E1423&gt;11,"U13",IF(E1423&gt;0,"U11",0)))))</f>
        <v>U19</v>
      </c>
      <c r="E1423" s="17">
        <f>IFERROR(IF(Table11[[#This Row],[Year]]&gt;0,$E$1-Table11[[#This Row],[Year]],0),"")</f>
        <v>18</v>
      </c>
      <c r="F1423" s="17">
        <v>2007</v>
      </c>
      <c r="G1423" s="17">
        <v>11</v>
      </c>
      <c r="H1423" s="17">
        <v>18</v>
      </c>
      <c r="I1423" s="279"/>
    </row>
    <row r="1424" spans="1:9">
      <c r="A1424" s="218">
        <v>8421</v>
      </c>
      <c r="B1424" s="278" t="s">
        <v>5401</v>
      </c>
      <c r="C1424" s="218" t="s">
        <v>29</v>
      </c>
      <c r="D1424" s="17" t="str">
        <f>IF(Table11[[#This Row],[Current Age]]&gt;19,"Women's",IF(E1424&gt;15,"U19",IF(E1424&gt;13,"U15",IF(E1424&gt;11,"U13",IF(E1424&gt;0,"U11",0)))))</f>
        <v>U19</v>
      </c>
      <c r="E1424" s="17">
        <f>IFERROR(IF(Table11[[#This Row],[Year]]&gt;0,$E$1-Table11[[#This Row],[Year]],0),"")</f>
        <v>18</v>
      </c>
      <c r="F1424" s="17">
        <v>2007</v>
      </c>
      <c r="G1424" s="17">
        <v>9</v>
      </c>
      <c r="H1424" s="17">
        <v>22</v>
      </c>
      <c r="I1424" s="279"/>
    </row>
    <row r="1425" spans="1:10">
      <c r="A1425" s="188">
        <v>8422</v>
      </c>
      <c r="B1425" s="280" t="s">
        <v>5402</v>
      </c>
      <c r="C1425" s="188" t="s">
        <v>29</v>
      </c>
      <c r="D1425" s="17" t="str">
        <f>IF(Table11[[#This Row],[Current Age]]&gt;19,"Women's",IF(E1425&gt;15,"U19",IF(E1425&gt;13,"U15",IF(E1425&gt;11,"U13",IF(E1425&gt;0,"U11",0)))))</f>
        <v>Women's</v>
      </c>
      <c r="E1425" s="17">
        <f>IFERROR(IF(Table11[[#This Row],[Year]]&gt;0,$E$1-Table11[[#This Row],[Year]],0),"")</f>
        <v>25</v>
      </c>
      <c r="F1425" s="17">
        <v>2000</v>
      </c>
      <c r="G1425" s="17">
        <v>12</v>
      </c>
      <c r="H1425" s="17">
        <v>27</v>
      </c>
      <c r="I1425" s="279"/>
    </row>
    <row r="1426" spans="1:10">
      <c r="A1426" s="218">
        <v>8423</v>
      </c>
      <c r="B1426" s="278" t="s">
        <v>5403</v>
      </c>
      <c r="C1426" s="218" t="s">
        <v>112</v>
      </c>
      <c r="D1426" s="17" t="str">
        <f>IF(Table11[[#This Row],[Current Age]]&gt;19,"Women's",IF(E1426&gt;15,"U19",IF(E1426&gt;13,"U15",IF(E1426&gt;11,"U13",IF(E1426&gt;0,"U11",0)))))</f>
        <v>U15</v>
      </c>
      <c r="E1426" s="17">
        <f>IFERROR(IF(Table11[[#This Row],[Year]]&gt;0,$E$1-Table11[[#This Row],[Year]],0),"")</f>
        <v>14</v>
      </c>
      <c r="F1426" s="17">
        <v>2011</v>
      </c>
      <c r="G1426" s="17">
        <v>3</v>
      </c>
      <c r="H1426" s="17">
        <v>22</v>
      </c>
      <c r="I1426" s="279"/>
    </row>
    <row r="1427" spans="1:10">
      <c r="A1427" s="188">
        <v>8424</v>
      </c>
      <c r="B1427" s="280" t="s">
        <v>5404</v>
      </c>
      <c r="C1427" s="188" t="s">
        <v>112</v>
      </c>
      <c r="D1427" s="17" t="str">
        <f>IF(Table11[[#This Row],[Current Age]]&gt;19,"Women's",IF(E1427&gt;15,"U19",IF(E1427&gt;13,"U15",IF(E1427&gt;11,"U13",IF(E1427&gt;0,"U11",0)))))</f>
        <v>U19</v>
      </c>
      <c r="E1427" s="17">
        <f>IFERROR(IF(Table11[[#This Row],[Year]]&gt;0,$E$1-Table11[[#This Row],[Year]],0),"")</f>
        <v>17</v>
      </c>
      <c r="F1427" s="17">
        <v>2008</v>
      </c>
      <c r="G1427" s="17">
        <v>8</v>
      </c>
      <c r="H1427" s="17">
        <v>15</v>
      </c>
      <c r="I1427" s="279"/>
    </row>
    <row r="1428" spans="1:10">
      <c r="A1428" s="218">
        <v>8425</v>
      </c>
      <c r="B1428" s="278" t="s">
        <v>5405</v>
      </c>
      <c r="C1428" s="218" t="s">
        <v>112</v>
      </c>
      <c r="D1428" s="17" t="str">
        <f>IF(Table11[[#This Row],[Current Age]]&gt;19,"Women's",IF(E1428&gt;15,"U19",IF(E1428&gt;13,"U15",IF(E1428&gt;11,"U13",IF(E1428&gt;0,"U11",0)))))</f>
        <v>U13</v>
      </c>
      <c r="E1428" s="17">
        <f>IFERROR(IF(Table11[[#This Row],[Year]]&gt;0,$E$1-Table11[[#This Row],[Year]],0),"")</f>
        <v>12</v>
      </c>
      <c r="F1428" s="17">
        <v>2013</v>
      </c>
      <c r="G1428" s="17">
        <v>8</v>
      </c>
      <c r="H1428" s="17">
        <v>5</v>
      </c>
      <c r="I1428" s="279"/>
    </row>
    <row r="1429" spans="1:10">
      <c r="A1429" s="188">
        <v>8426</v>
      </c>
      <c r="B1429" s="280" t="s">
        <v>5406</v>
      </c>
      <c r="C1429" s="188" t="s">
        <v>112</v>
      </c>
      <c r="D1429" s="17" t="str">
        <f>IF(Table11[[#This Row],[Current Age]]&gt;19,"Women's",IF(E1429&gt;15,"U19",IF(E1429&gt;13,"U15",IF(E1429&gt;11,"U13",IF(E1429&gt;0,"U11",0)))))</f>
        <v>U19</v>
      </c>
      <c r="E1429" s="17">
        <f>IFERROR(IF(Table11[[#This Row],[Year]]&gt;0,$E$1-Table11[[#This Row],[Year]],0),"")</f>
        <v>16</v>
      </c>
      <c r="F1429" s="17">
        <v>2009</v>
      </c>
      <c r="G1429" s="17">
        <v>8</v>
      </c>
      <c r="H1429" s="17">
        <v>20</v>
      </c>
      <c r="I1429" s="279"/>
    </row>
    <row r="1430" spans="1:10">
      <c r="A1430" s="218">
        <v>8427</v>
      </c>
      <c r="B1430" s="278" t="s">
        <v>5407</v>
      </c>
      <c r="C1430" s="218" t="s">
        <v>298</v>
      </c>
      <c r="D1430" s="17" t="str">
        <f>IF(Table11[[#This Row],[Current Age]]&gt;19,"Women's",IF(E1430&gt;15,"U19",IF(E1430&gt;13,"U15",IF(E1430&gt;11,"U13",IF(E1430&gt;0,"U11",0)))))</f>
        <v>U11</v>
      </c>
      <c r="E1430" s="17">
        <f>IFERROR(IF(Table11[[#This Row],[Year]]&gt;0,$E$1-Table11[[#This Row],[Year]],0),"")</f>
        <v>10</v>
      </c>
      <c r="F1430" s="17">
        <v>2015</v>
      </c>
      <c r="G1430" s="17">
        <v>5</v>
      </c>
      <c r="H1430" s="17">
        <v>5</v>
      </c>
      <c r="I1430" s="279"/>
    </row>
    <row r="1431" spans="1:10">
      <c r="A1431" s="188">
        <v>8428</v>
      </c>
      <c r="B1431" s="280" t="s">
        <v>5408</v>
      </c>
      <c r="C1431" s="188" t="s">
        <v>298</v>
      </c>
      <c r="D1431" s="17" t="str">
        <f>IF(Table11[[#This Row],[Current Age]]&gt;19,"Women's",IF(E1431&gt;15,"U19",IF(E1431&gt;13,"U15",IF(E1431&gt;11,"U13",IF(E1431&gt;0,"U11",0)))))</f>
        <v>U11</v>
      </c>
      <c r="E1431" s="17">
        <f>IFERROR(IF(Table11[[#This Row],[Year]]&gt;0,$E$1-Table11[[#This Row],[Year]],0),"")</f>
        <v>9</v>
      </c>
      <c r="F1431" s="17">
        <v>2016</v>
      </c>
      <c r="G1431" s="17">
        <v>2</v>
      </c>
      <c r="H1431" s="17">
        <v>15</v>
      </c>
      <c r="I1431" s="279"/>
    </row>
    <row r="1432" spans="1:10">
      <c r="A1432" s="218">
        <v>8429</v>
      </c>
      <c r="B1432" s="278" t="s">
        <v>5409</v>
      </c>
      <c r="C1432" s="218" t="s">
        <v>298</v>
      </c>
      <c r="D1432" s="17" t="str">
        <f>IF(Table11[[#This Row],[Current Age]]&gt;19,"Women's",IF(E1432&gt;15,"U19",IF(E1432&gt;13,"U15",IF(E1432&gt;11,"U13",IF(E1432&gt;0,"U11",0)))))</f>
        <v>U11</v>
      </c>
      <c r="E1432" s="17">
        <f>IFERROR(IF(Table11[[#This Row],[Year]]&gt;0,$E$1-Table11[[#This Row],[Year]],0),"")</f>
        <v>9</v>
      </c>
      <c r="F1432" s="17">
        <v>2016</v>
      </c>
      <c r="G1432" s="17">
        <v>9</v>
      </c>
      <c r="H1432" s="17">
        <v>18</v>
      </c>
      <c r="I1432" s="279"/>
    </row>
    <row r="1433" spans="1:10">
      <c r="A1433" s="188">
        <v>8430</v>
      </c>
      <c r="B1433" s="280" t="s">
        <v>5410</v>
      </c>
      <c r="C1433" s="188" t="s">
        <v>298</v>
      </c>
      <c r="D1433" s="17" t="str">
        <f>IF(Table11[[#This Row],[Current Age]]&gt;19,"Women's",IF(E1433&gt;15,"U19",IF(E1433&gt;13,"U15",IF(E1433&gt;11,"U13",IF(E1433&gt;0,"U11",0)))))</f>
        <v>U11</v>
      </c>
      <c r="E1433" s="17">
        <f>IFERROR(IF(Table11[[#This Row],[Year]]&gt;0,$E$1-Table11[[#This Row],[Year]],0),"")</f>
        <v>10</v>
      </c>
      <c r="F1433" s="17">
        <v>2015</v>
      </c>
      <c r="G1433" s="17">
        <v>4</v>
      </c>
      <c r="H1433" s="17">
        <v>19</v>
      </c>
      <c r="I1433" s="279"/>
    </row>
    <row r="1434" spans="1:10">
      <c r="A1434" s="218">
        <v>8431</v>
      </c>
      <c r="B1434" s="278" t="s">
        <v>5411</v>
      </c>
      <c r="C1434" s="218" t="s">
        <v>298</v>
      </c>
      <c r="D1434" s="17" t="str">
        <f>IF(Table11[[#This Row],[Current Age]]&gt;19,"Women's",IF(E1434&gt;15,"U19",IF(E1434&gt;13,"U15",IF(E1434&gt;11,"U13",IF(E1434&gt;0,"U11",0)))))</f>
        <v>U13</v>
      </c>
      <c r="E1434" s="17">
        <f>IFERROR(IF(Table11[[#This Row],[Year]]&gt;0,$E$1-Table11[[#This Row],[Year]],0),"")</f>
        <v>13</v>
      </c>
      <c r="F1434" s="17">
        <v>2012</v>
      </c>
      <c r="G1434" s="17">
        <v>3</v>
      </c>
      <c r="H1434" s="17">
        <v>5</v>
      </c>
      <c r="I1434" s="279"/>
    </row>
    <row r="1435" spans="1:10">
      <c r="A1435" s="188">
        <v>8432</v>
      </c>
      <c r="B1435" s="280" t="s">
        <v>5412</v>
      </c>
      <c r="C1435" s="188" t="s">
        <v>298</v>
      </c>
      <c r="D1435" s="17" t="str">
        <f>IF(Table11[[#This Row],[Current Age]]&gt;19,"Women's",IF(E1435&gt;15,"U19",IF(E1435&gt;13,"U15",IF(E1435&gt;11,"U13",IF(E1435&gt;0,"U11",0)))))</f>
        <v>U15</v>
      </c>
      <c r="E1435" s="17">
        <f>IFERROR(IF(Table11[[#This Row],[Year]]&gt;0,$E$1-Table11[[#This Row],[Year]],0),"")</f>
        <v>14</v>
      </c>
      <c r="F1435" s="17">
        <v>2011</v>
      </c>
      <c r="G1435" s="17">
        <v>2</v>
      </c>
      <c r="H1435" s="17">
        <v>2</v>
      </c>
      <c r="I1435" s="279"/>
    </row>
    <row r="1436" spans="1:10">
      <c r="A1436" s="218">
        <v>8433</v>
      </c>
      <c r="B1436" s="278" t="s">
        <v>5413</v>
      </c>
      <c r="C1436" s="218" t="s">
        <v>298</v>
      </c>
      <c r="D1436" s="17" t="str">
        <f>IF(Table11[[#This Row],[Current Age]]&gt;19,"Women's",IF(E1436&gt;15,"U19",IF(E1436&gt;13,"U15",IF(E1436&gt;11,"U13",IF(E1436&gt;0,"U11",0)))))</f>
        <v>U13</v>
      </c>
      <c r="E1436" s="17">
        <f>IFERROR(IF(Table11[[#This Row],[Year]]&gt;0,$E$1-Table11[[#This Row],[Year]],0),"")</f>
        <v>13</v>
      </c>
      <c r="F1436" s="17">
        <v>2012</v>
      </c>
      <c r="G1436" s="17">
        <v>6</v>
      </c>
      <c r="H1436" s="17">
        <v>27</v>
      </c>
      <c r="I1436" s="279"/>
    </row>
    <row r="1437" spans="1:10">
      <c r="A1437" s="188">
        <v>8434</v>
      </c>
      <c r="B1437" s="280" t="s">
        <v>5414</v>
      </c>
      <c r="C1437" s="188" t="s">
        <v>298</v>
      </c>
      <c r="D1437" s="17" t="str">
        <f>IF(Table11[[#This Row],[Current Age]]&gt;19,"Women's",IF(E1437&gt;15,"U19",IF(E1437&gt;13,"U15",IF(E1437&gt;11,"U13",IF(E1437&gt;0,"U11",0)))))</f>
        <v>U15</v>
      </c>
      <c r="E1437" s="17">
        <f>IFERROR(IF(Table11[[#This Row],[Year]]&gt;0,$E$1-Table11[[#This Row],[Year]],0),"")</f>
        <v>14</v>
      </c>
      <c r="F1437" s="17">
        <v>2011</v>
      </c>
      <c r="G1437" s="17">
        <v>9</v>
      </c>
      <c r="H1437" s="17">
        <v>28</v>
      </c>
      <c r="I1437" s="279"/>
      <c r="J1437" t="s">
        <v>5415</v>
      </c>
    </row>
    <row r="1438" spans="1:10">
      <c r="A1438" s="218">
        <v>8435</v>
      </c>
      <c r="B1438" s="278" t="s">
        <v>5416</v>
      </c>
      <c r="C1438" s="218" t="s">
        <v>3953</v>
      </c>
      <c r="D1438" s="17" t="str">
        <f>IF(Table11[[#This Row],[Current Age]]&gt;19,"Women's",IF(E1438&gt;15,"U19",IF(E1438&gt;13,"U15",IF(E1438&gt;11,"U13",IF(E1438&gt;0,"U11",0)))))</f>
        <v>U15</v>
      </c>
      <c r="E1438" s="17">
        <f>IFERROR(IF(Table11[[#This Row],[Year]]&gt;0,$E$1-Table11[[#This Row],[Year]],0),"")</f>
        <v>14</v>
      </c>
      <c r="F1438" s="17">
        <v>2011</v>
      </c>
      <c r="G1438" s="17">
        <v>8</v>
      </c>
      <c r="H1438" s="17">
        <v>13</v>
      </c>
      <c r="I1438" s="279"/>
    </row>
    <row r="1439" spans="1:10">
      <c r="A1439" s="188">
        <v>8436</v>
      </c>
      <c r="B1439" s="280" t="s">
        <v>5417</v>
      </c>
      <c r="C1439" s="188" t="s">
        <v>3953</v>
      </c>
      <c r="D1439" s="17" t="str">
        <f>IF(Table11[[#This Row],[Current Age]]&gt;19,"Women's",IF(E1439&gt;15,"U19",IF(E1439&gt;13,"U15",IF(E1439&gt;11,"U13",IF(E1439&gt;0,"U11",0)))))</f>
        <v>U19</v>
      </c>
      <c r="E1439" s="17">
        <f>IFERROR(IF(Table11[[#This Row],[Year]]&gt;0,$E$1-Table11[[#This Row],[Year]],0),"")</f>
        <v>19</v>
      </c>
      <c r="F1439" s="17">
        <v>2006</v>
      </c>
      <c r="G1439" s="17">
        <v>11</v>
      </c>
      <c r="H1439" s="17">
        <v>24</v>
      </c>
      <c r="I1439" s="279"/>
    </row>
    <row r="1440" spans="1:10">
      <c r="A1440" s="218">
        <v>8437</v>
      </c>
      <c r="B1440" s="278" t="s">
        <v>5418</v>
      </c>
      <c r="C1440" s="218" t="s">
        <v>3953</v>
      </c>
      <c r="D1440" s="17" t="str">
        <f>IF(Table11[[#This Row],[Current Age]]&gt;19,"Women's",IF(E1440&gt;15,"U19",IF(E1440&gt;13,"U15",IF(E1440&gt;11,"U13",IF(E1440&gt;0,"U11",0)))))</f>
        <v>U15</v>
      </c>
      <c r="E1440" s="17">
        <f>IFERROR(IF(Table11[[#This Row],[Year]]&gt;0,$E$1-Table11[[#This Row],[Year]],0),"")</f>
        <v>15</v>
      </c>
      <c r="F1440" s="17">
        <v>2010</v>
      </c>
      <c r="G1440" s="17">
        <v>12</v>
      </c>
      <c r="H1440" s="17">
        <v>20</v>
      </c>
      <c r="I1440" s="279"/>
    </row>
    <row r="1441" spans="1:9">
      <c r="A1441" s="188">
        <v>8438</v>
      </c>
      <c r="B1441" s="280" t="s">
        <v>5419</v>
      </c>
      <c r="C1441" s="188" t="s">
        <v>3953</v>
      </c>
      <c r="D1441" s="17" t="str">
        <f>IF(Table11[[#This Row],[Current Age]]&gt;19,"Women's",IF(E1441&gt;15,"U19",IF(E1441&gt;13,"U15",IF(E1441&gt;11,"U13",IF(E1441&gt;0,"U11",0)))))</f>
        <v>U15</v>
      </c>
      <c r="E1441" s="17">
        <f>IFERROR(IF(Table11[[#This Row],[Year]]&gt;0,$E$1-Table11[[#This Row],[Year]],0),"")</f>
        <v>15</v>
      </c>
      <c r="F1441" s="17">
        <v>2010</v>
      </c>
      <c r="G1441" s="17">
        <v>3</v>
      </c>
      <c r="H1441" s="17">
        <v>2</v>
      </c>
      <c r="I1441" s="279"/>
    </row>
    <row r="1442" spans="1:9">
      <c r="A1442" s="218">
        <v>8439</v>
      </c>
      <c r="B1442" s="278" t="s">
        <v>5420</v>
      </c>
      <c r="C1442" s="218" t="s">
        <v>3953</v>
      </c>
      <c r="D1442" s="17" t="str">
        <f>IF(Table11[[#This Row],[Current Age]]&gt;19,"Women's",IF(E1442&gt;15,"U19",IF(E1442&gt;13,"U15",IF(E1442&gt;11,"U13",IF(E1442&gt;0,"U11",0)))))</f>
        <v>U15</v>
      </c>
      <c r="E1442" s="17">
        <f>IFERROR(IF(Table11[[#This Row],[Year]]&gt;0,$E$1-Table11[[#This Row],[Year]],0),"")</f>
        <v>14</v>
      </c>
      <c r="F1442" s="17">
        <v>2011</v>
      </c>
      <c r="G1442" s="17">
        <v>9</v>
      </c>
      <c r="H1442" s="17">
        <v>27</v>
      </c>
      <c r="I1442" s="279"/>
    </row>
    <row r="1443" spans="1:9">
      <c r="A1443" s="188">
        <v>8440</v>
      </c>
      <c r="B1443" s="280" t="s">
        <v>5421</v>
      </c>
      <c r="C1443" s="188" t="s">
        <v>3953</v>
      </c>
      <c r="D1443" s="17" t="str">
        <f>IF(Table11[[#This Row],[Current Age]]&gt;19,"Women's",IF(E1443&gt;15,"U19",IF(E1443&gt;13,"U15",IF(E1443&gt;11,"U13",IF(E1443&gt;0,"U11",0)))))</f>
        <v>U19</v>
      </c>
      <c r="E1443" s="17">
        <f>IFERROR(IF(Table11[[#This Row],[Year]]&gt;0,$E$1-Table11[[#This Row],[Year]],0),"")</f>
        <v>19</v>
      </c>
      <c r="F1443" s="17">
        <v>2006</v>
      </c>
      <c r="G1443" s="17">
        <v>12</v>
      </c>
      <c r="H1443" s="17">
        <v>8</v>
      </c>
      <c r="I1443" s="279"/>
    </row>
    <row r="1444" spans="1:9">
      <c r="A1444" s="218">
        <v>8441</v>
      </c>
      <c r="B1444" s="278" t="s">
        <v>5422</v>
      </c>
      <c r="C1444" s="218" t="s">
        <v>3953</v>
      </c>
      <c r="D1444" s="17" t="str">
        <f>IF(Table11[[#This Row],[Current Age]]&gt;19,"Women's",IF(E1444&gt;15,"U19",IF(E1444&gt;13,"U15",IF(E1444&gt;11,"U13",IF(E1444&gt;0,"U11",0)))))</f>
        <v>Women's</v>
      </c>
      <c r="E1444" s="17">
        <f>IFERROR(IF(Table11[[#This Row],[Year]]&gt;0,$E$1-Table11[[#This Row],[Year]],0),"")</f>
        <v>30</v>
      </c>
      <c r="F1444" s="17">
        <v>1995</v>
      </c>
      <c r="G1444" s="17">
        <v>1</v>
      </c>
      <c r="H1444" s="17">
        <v>3</v>
      </c>
      <c r="I1444" s="279"/>
    </row>
    <row r="1445" spans="1:9">
      <c r="A1445" s="188">
        <v>8442</v>
      </c>
      <c r="B1445" s="280" t="s">
        <v>5423</v>
      </c>
      <c r="C1445" s="188" t="s">
        <v>17</v>
      </c>
      <c r="D1445" s="17" t="str">
        <f>IF(Table11[[#This Row],[Current Age]]&gt;19,"Women's",IF(E1445&gt;15,"U19",IF(E1445&gt;13,"U15",IF(E1445&gt;11,"U13",IF(E1445&gt;0,"U11",0)))))</f>
        <v>U11</v>
      </c>
      <c r="E1445" s="17">
        <f>IFERROR(IF(Table11[[#This Row],[Year]]&gt;0,$E$1-Table11[[#This Row],[Year]],0),"")</f>
        <v>9</v>
      </c>
      <c r="F1445" s="17">
        <v>2016</v>
      </c>
      <c r="G1445" s="17">
        <v>9</v>
      </c>
      <c r="H1445" s="17">
        <v>4</v>
      </c>
      <c r="I1445" s="279"/>
    </row>
    <row r="1446" spans="1:9">
      <c r="A1446" s="218">
        <v>8443</v>
      </c>
      <c r="B1446" s="278" t="s">
        <v>5424</v>
      </c>
      <c r="C1446" s="218" t="s">
        <v>112</v>
      </c>
      <c r="D1446" s="17" t="str">
        <f>IF(Table11[[#This Row],[Current Age]]&gt;19,"Women's",IF(E1446&gt;15,"U19",IF(E1446&gt;13,"U15",IF(E1446&gt;11,"U13",IF(E1446&gt;0,"U11",0)))))</f>
        <v>Women's</v>
      </c>
      <c r="E1446" s="17">
        <f>IFERROR(IF(Table11[[#This Row],[Year]]&gt;0,$E$1-Table11[[#This Row],[Year]],0),"")</f>
        <v>22</v>
      </c>
      <c r="F1446" s="17">
        <v>2003</v>
      </c>
      <c r="G1446" s="17">
        <v>10</v>
      </c>
      <c r="H1446" s="17">
        <v>16</v>
      </c>
      <c r="I1446" s="279"/>
    </row>
    <row r="1447" spans="1:9">
      <c r="A1447" s="188">
        <v>8444</v>
      </c>
      <c r="B1447" s="280" t="s">
        <v>5425</v>
      </c>
      <c r="C1447" s="188" t="s">
        <v>112</v>
      </c>
      <c r="D1447" s="17" t="str">
        <f>IF(Table11[[#This Row],[Current Age]]&gt;19,"Women's",IF(E1447&gt;15,"U19",IF(E1447&gt;13,"U15",IF(E1447&gt;11,"U13",IF(E1447&gt;0,"U11",0)))))</f>
        <v>U15</v>
      </c>
      <c r="E1447" s="17">
        <f>IFERROR(IF(Table11[[#This Row],[Year]]&gt;0,$E$1-Table11[[#This Row],[Year]],0),"")</f>
        <v>15</v>
      </c>
      <c r="F1447" s="17">
        <v>2010</v>
      </c>
      <c r="G1447" s="17">
        <v>3</v>
      </c>
      <c r="H1447" s="17">
        <v>26</v>
      </c>
      <c r="I1447" s="279"/>
    </row>
    <row r="1448" spans="1:9">
      <c r="A1448" s="218">
        <v>8445</v>
      </c>
      <c r="B1448" s="278" t="s">
        <v>5426</v>
      </c>
      <c r="C1448" s="218" t="s">
        <v>17</v>
      </c>
      <c r="D1448" s="17" t="str">
        <f>IF(Table11[[#This Row],[Current Age]]&gt;19,"Women's",IF(E1448&gt;15,"U19",IF(E1448&gt;13,"U15",IF(E1448&gt;11,"U13",IF(E1448&gt;0,"U11",0)))))</f>
        <v>Women's</v>
      </c>
      <c r="E1448" s="17">
        <f>IFERROR(IF(Table11[[#This Row],[Year]]&gt;0,$E$1-Table11[[#This Row],[Year]],0),"")</f>
        <v>42</v>
      </c>
      <c r="F1448" s="17">
        <v>1983</v>
      </c>
      <c r="G1448" s="17">
        <v>2</v>
      </c>
      <c r="H1448" s="17">
        <v>16</v>
      </c>
      <c r="I1448" s="279"/>
    </row>
    <row r="1449" spans="1:9">
      <c r="A1449" s="188">
        <v>8446</v>
      </c>
      <c r="B1449" s="280" t="s">
        <v>5427</v>
      </c>
      <c r="C1449" s="188" t="s">
        <v>17</v>
      </c>
      <c r="D1449" s="17" t="str">
        <f>IF(Table11[[#This Row],[Current Age]]&gt;19,"Women's",IF(E1449&gt;15,"U19",IF(E1449&gt;13,"U15",IF(E1449&gt;11,"U13",IF(E1449&gt;0,"U11",0)))))</f>
        <v>U13</v>
      </c>
      <c r="E1449" s="17">
        <f>IFERROR(IF(Table11[[#This Row],[Year]]&gt;0,$E$1-Table11[[#This Row],[Year]],0),"")</f>
        <v>13</v>
      </c>
      <c r="F1449" s="17">
        <v>2012</v>
      </c>
      <c r="G1449" s="17">
        <v>4</v>
      </c>
      <c r="H1449" s="17">
        <v>12</v>
      </c>
      <c r="I1449" s="279"/>
    </row>
    <row r="1450" spans="1:9">
      <c r="A1450" s="218">
        <v>8447</v>
      </c>
      <c r="B1450" s="278" t="s">
        <v>5428</v>
      </c>
      <c r="C1450" s="218" t="s">
        <v>17</v>
      </c>
      <c r="D1450" s="17" t="str">
        <f>IF(Table11[[#This Row],[Current Age]]&gt;19,"Women's",IF(E1450&gt;15,"U19",IF(E1450&gt;13,"U15",IF(E1450&gt;11,"U13",IF(E1450&gt;0,"U11",0)))))</f>
        <v>Women's</v>
      </c>
      <c r="E1450" s="17">
        <f>IFERROR(IF(Table11[[#This Row],[Year]]&gt;0,$E$1-Table11[[#This Row],[Year]],0),"")</f>
        <v>52</v>
      </c>
      <c r="F1450" s="17">
        <v>1973</v>
      </c>
      <c r="G1450" s="17">
        <v>6</v>
      </c>
      <c r="H1450" s="17">
        <v>29</v>
      </c>
      <c r="I1450" s="279"/>
    </row>
    <row r="1451" spans="1:9">
      <c r="A1451" s="188">
        <v>8448</v>
      </c>
      <c r="B1451" s="280" t="s">
        <v>90</v>
      </c>
      <c r="C1451" s="188" t="s">
        <v>17</v>
      </c>
      <c r="D1451" s="17" t="str">
        <f>IF(Table11[[#This Row],[Current Age]]&gt;19,"Women's",IF(E1451&gt;15,"U19",IF(E1451&gt;13,"U15",IF(E1451&gt;11,"U13",IF(E1451&gt;0,"U11",0)))))</f>
        <v>Women's</v>
      </c>
      <c r="E1451" s="17">
        <f>IFERROR(IF(Table11[[#This Row],[Year]]&gt;0,$E$1-Table11[[#This Row],[Year]],0),"")</f>
        <v>51</v>
      </c>
      <c r="F1451" s="17">
        <v>1974</v>
      </c>
      <c r="G1451" s="17">
        <v>5</v>
      </c>
      <c r="H1451" s="17">
        <v>5</v>
      </c>
      <c r="I1451" s="279"/>
    </row>
    <row r="1452" spans="1:9">
      <c r="A1452" s="218">
        <v>8449</v>
      </c>
      <c r="B1452" s="278" t="s">
        <v>5429</v>
      </c>
      <c r="C1452" s="218" t="s">
        <v>129</v>
      </c>
      <c r="D1452" s="17" t="str">
        <f>IF(Table11[[#This Row],[Current Age]]&gt;19,"Women's",IF(E1452&gt;15,"U19",IF(E1452&gt;13,"U15",IF(E1452&gt;11,"U13",IF(E1452&gt;0,"U11",0)))))</f>
        <v>Women's</v>
      </c>
      <c r="E1452" s="17">
        <f>IFERROR(IF(Table11[[#This Row],[Year]]&gt;0,$E$1-Table11[[#This Row],[Year]],0),"")</f>
        <v>28</v>
      </c>
      <c r="F1452" s="17">
        <v>1997</v>
      </c>
      <c r="G1452" s="17">
        <v>4</v>
      </c>
      <c r="H1452" s="17">
        <v>28</v>
      </c>
      <c r="I1452" s="279"/>
    </row>
    <row r="1453" spans="1:9">
      <c r="A1453" s="188">
        <v>8450</v>
      </c>
      <c r="B1453" s="280" t="s">
        <v>5430</v>
      </c>
      <c r="C1453" s="188" t="s">
        <v>129</v>
      </c>
      <c r="D1453" s="17" t="str">
        <f>IF(Table11[[#This Row],[Current Age]]&gt;19,"Women's",IF(E1453&gt;15,"U19",IF(E1453&gt;13,"U15",IF(E1453&gt;11,"U13",IF(E1453&gt;0,"U11",0)))))</f>
        <v>Women's</v>
      </c>
      <c r="E1453" s="17">
        <f>IFERROR(IF(Table11[[#This Row],[Year]]&gt;0,$E$1-Table11[[#This Row],[Year]],0),"")</f>
        <v>29</v>
      </c>
      <c r="F1453" s="17">
        <v>1996</v>
      </c>
      <c r="G1453" s="17">
        <v>5</v>
      </c>
      <c r="H1453" s="17">
        <v>26</v>
      </c>
      <c r="I1453" s="279"/>
    </row>
    <row r="1454" spans="1:9">
      <c r="A1454" s="218">
        <v>8451</v>
      </c>
      <c r="B1454" s="278" t="s">
        <v>5431</v>
      </c>
      <c r="C1454" s="218" t="s">
        <v>210</v>
      </c>
      <c r="D1454" s="17">
        <f>IF(Table11[[#This Row],[Current Age]]&gt;19,"Women's",IF(E1454&gt;15,"U19",IF(E1454&gt;13,"U15",IF(E1454&gt;11,"U13",IF(E1454&gt;0,"U11",0)))))</f>
        <v>0</v>
      </c>
      <c r="E1454" s="17">
        <f>IFERROR(IF(Table11[[#This Row],[Year]]&gt;0,$E$1-Table11[[#This Row],[Year]],0),"")</f>
        <v>0</v>
      </c>
      <c r="H1454" s="17"/>
      <c r="I1454" s="279"/>
    </row>
    <row r="1455" spans="1:9">
      <c r="A1455" s="188">
        <v>8452</v>
      </c>
      <c r="B1455" s="280" t="s">
        <v>5432</v>
      </c>
      <c r="C1455" s="188" t="s">
        <v>210</v>
      </c>
      <c r="D1455" s="17">
        <f>IF(Table11[[#This Row],[Current Age]]&gt;19,"Women's",IF(E1455&gt;15,"U19",IF(E1455&gt;13,"U15",IF(E1455&gt;11,"U13",IF(E1455&gt;0,"U11",0)))))</f>
        <v>0</v>
      </c>
      <c r="E1455" s="17">
        <f>IFERROR(IF(Table11[[#This Row],[Year]]&gt;0,$E$1-Table11[[#This Row],[Year]],0),"")</f>
        <v>0</v>
      </c>
      <c r="H1455" s="17"/>
      <c r="I1455" s="279"/>
    </row>
    <row r="1456" spans="1:9">
      <c r="A1456" s="218">
        <v>8453</v>
      </c>
      <c r="B1456" s="278" t="s">
        <v>5433</v>
      </c>
      <c r="C1456" s="218" t="s">
        <v>210</v>
      </c>
      <c r="D1456" s="17">
        <f>IF(Table11[[#This Row],[Current Age]]&gt;19,"Women's",IF(E1456&gt;15,"U19",IF(E1456&gt;13,"U15",IF(E1456&gt;11,"U13",IF(E1456&gt;0,"U11",0)))))</f>
        <v>0</v>
      </c>
      <c r="E1456" s="17">
        <f>IFERROR(IF(Table11[[#This Row],[Year]]&gt;0,$E$1-Table11[[#This Row],[Year]],0),"")</f>
        <v>0</v>
      </c>
      <c r="H1456" s="17"/>
      <c r="I1456" s="279"/>
    </row>
    <row r="1457" spans="1:9">
      <c r="A1457" s="188">
        <v>8454</v>
      </c>
      <c r="B1457" s="280" t="s">
        <v>5434</v>
      </c>
      <c r="C1457" s="188" t="s">
        <v>210</v>
      </c>
      <c r="D1457" s="17">
        <f>IF(Table11[[#This Row],[Current Age]]&gt;19,"Women's",IF(E1457&gt;15,"U19",IF(E1457&gt;13,"U15",IF(E1457&gt;11,"U13",IF(E1457&gt;0,"U11",0)))))</f>
        <v>0</v>
      </c>
      <c r="E1457" s="17">
        <f>IFERROR(IF(Table11[[#This Row],[Year]]&gt;0,$E$1-Table11[[#This Row],[Year]],0),"")</f>
        <v>0</v>
      </c>
      <c r="H1457" s="17"/>
      <c r="I1457" s="279"/>
    </row>
    <row r="1458" spans="1:9">
      <c r="A1458" s="218">
        <v>8455</v>
      </c>
      <c r="B1458" s="278" t="s">
        <v>5435</v>
      </c>
      <c r="C1458" s="218" t="s">
        <v>119</v>
      </c>
      <c r="D1458" s="17" t="str">
        <f>IF(Table11[[#This Row],[Current Age]]&gt;19,"Women's",IF(E1458&gt;15,"U19",IF(E1458&gt;13,"U15",IF(E1458&gt;11,"U13",IF(E1458&gt;0,"U11",0)))))</f>
        <v>Women's</v>
      </c>
      <c r="E1458" s="17">
        <f>IFERROR(IF(Table11[[#This Row],[Year]]&gt;0,$E$1-Table11[[#This Row],[Year]],0),"")</f>
        <v>55</v>
      </c>
      <c r="F1458" s="17">
        <v>1970</v>
      </c>
      <c r="G1458" s="17">
        <v>1</v>
      </c>
      <c r="H1458" s="17">
        <v>30</v>
      </c>
      <c r="I1458" s="279"/>
    </row>
    <row r="1459" spans="1:9">
      <c r="A1459" s="188">
        <v>8456</v>
      </c>
      <c r="B1459" s="280" t="s">
        <v>5436</v>
      </c>
      <c r="C1459" s="188" t="s">
        <v>68</v>
      </c>
      <c r="D1459" s="17" t="str">
        <f>IF(Table11[[#This Row],[Current Age]]&gt;19,"Women's",IF(E1459&gt;15,"U19",IF(E1459&gt;13,"U15",IF(E1459&gt;11,"U13",IF(E1459&gt;0,"U11",0)))))</f>
        <v>U13</v>
      </c>
      <c r="E1459" s="17">
        <f>IFERROR(IF(Table11[[#This Row],[Year]]&gt;0,$E$1-Table11[[#This Row],[Year]],0),"")</f>
        <v>12</v>
      </c>
      <c r="F1459" s="17">
        <v>2013</v>
      </c>
      <c r="G1459" s="17">
        <v>11</v>
      </c>
      <c r="H1459" s="17">
        <v>16</v>
      </c>
      <c r="I1459" s="279"/>
    </row>
    <row r="1460" spans="1:9">
      <c r="A1460" s="218">
        <v>8457</v>
      </c>
      <c r="B1460" s="278" t="s">
        <v>5437</v>
      </c>
      <c r="C1460" s="218" t="s">
        <v>68</v>
      </c>
      <c r="D1460" s="17" t="str">
        <f>IF(Table11[[#This Row],[Current Age]]&gt;19,"Women's",IF(E1460&gt;15,"U19",IF(E1460&gt;13,"U15",IF(E1460&gt;11,"U13",IF(E1460&gt;0,"U11",0)))))</f>
        <v>U11</v>
      </c>
      <c r="E1460" s="17">
        <f>IFERROR(IF(Table11[[#This Row],[Year]]&gt;0,$E$1-Table11[[#This Row],[Year]],0),"")</f>
        <v>11</v>
      </c>
      <c r="F1460" s="17">
        <v>2014</v>
      </c>
      <c r="G1460" s="17">
        <v>8</v>
      </c>
      <c r="H1460" s="17">
        <v>25</v>
      </c>
      <c r="I1460" s="279"/>
    </row>
    <row r="1461" spans="1:9">
      <c r="A1461" s="188">
        <v>8458</v>
      </c>
      <c r="B1461" s="280" t="s">
        <v>5438</v>
      </c>
      <c r="C1461" s="188" t="s">
        <v>68</v>
      </c>
      <c r="D1461" s="17" t="str">
        <f>IF(Table11[[#This Row],[Current Age]]&gt;19,"Women's",IF(E1461&gt;15,"U19",IF(E1461&gt;13,"U15",IF(E1461&gt;11,"U13",IF(E1461&gt;0,"U11",0)))))</f>
        <v>U13</v>
      </c>
      <c r="E1461" s="17">
        <f>IFERROR(IF(Table11[[#This Row],[Year]]&gt;0,$E$1-Table11[[#This Row],[Year]],0),"")</f>
        <v>13</v>
      </c>
      <c r="F1461" s="17">
        <v>2012</v>
      </c>
      <c r="G1461" s="17">
        <v>8</v>
      </c>
      <c r="H1461" s="17">
        <v>19</v>
      </c>
      <c r="I1461" s="279"/>
    </row>
    <row r="1462" spans="1:9">
      <c r="A1462" s="218">
        <v>8459</v>
      </c>
      <c r="B1462" s="278" t="s">
        <v>5439</v>
      </c>
      <c r="C1462" s="218" t="s">
        <v>68</v>
      </c>
      <c r="D1462" s="17" t="str">
        <f>IF(Table11[[#This Row],[Current Age]]&gt;19,"Women's",IF(E1462&gt;15,"U19",IF(E1462&gt;13,"U15",IF(E1462&gt;11,"U13",IF(E1462&gt;0,"U11",0)))))</f>
        <v>U15</v>
      </c>
      <c r="E1462" s="17">
        <f>IFERROR(IF(Table11[[#This Row],[Year]]&gt;0,$E$1-Table11[[#This Row],[Year]],0),"")</f>
        <v>15</v>
      </c>
      <c r="F1462" s="17">
        <v>2010</v>
      </c>
      <c r="G1462" s="17">
        <v>9</v>
      </c>
      <c r="H1462" s="17">
        <v>23</v>
      </c>
      <c r="I1462" s="279"/>
    </row>
    <row r="1463" spans="1:9">
      <c r="A1463" s="188">
        <v>8460</v>
      </c>
      <c r="B1463" s="280" t="s">
        <v>5440</v>
      </c>
      <c r="C1463" s="188" t="s">
        <v>68</v>
      </c>
      <c r="D1463" s="17" t="str">
        <f>IF(Table11[[#This Row],[Current Age]]&gt;19,"Women's",IF(E1463&gt;15,"U19",IF(E1463&gt;13,"U15",IF(E1463&gt;11,"U13",IF(E1463&gt;0,"U11",0)))))</f>
        <v>U11</v>
      </c>
      <c r="E1463" s="17">
        <f>IFERROR(IF(Table11[[#This Row],[Year]]&gt;0,$E$1-Table11[[#This Row],[Year]],0),"")</f>
        <v>10</v>
      </c>
      <c r="F1463" s="17">
        <v>2015</v>
      </c>
      <c r="G1463" s="17">
        <v>6</v>
      </c>
      <c r="H1463" s="17">
        <v>16</v>
      </c>
      <c r="I1463" s="279"/>
    </row>
    <row r="1464" spans="1:9">
      <c r="A1464" s="218">
        <v>8461</v>
      </c>
      <c r="B1464" s="278" t="s">
        <v>5441</v>
      </c>
      <c r="C1464" s="218" t="s">
        <v>68</v>
      </c>
      <c r="D1464" s="17" t="str">
        <f>IF(Table11[[#This Row],[Current Age]]&gt;19,"Women's",IF(E1464&gt;15,"U19",IF(E1464&gt;13,"U15",IF(E1464&gt;11,"U13",IF(E1464&gt;0,"U11",0)))))</f>
        <v>U13</v>
      </c>
      <c r="E1464" s="17">
        <f>IFERROR(IF(Table11[[#This Row],[Year]]&gt;0,$E$1-Table11[[#This Row],[Year]],0),"")</f>
        <v>13</v>
      </c>
      <c r="F1464" s="17">
        <v>2012</v>
      </c>
      <c r="G1464" s="17">
        <v>10</v>
      </c>
      <c r="H1464" s="17">
        <v>13</v>
      </c>
      <c r="I1464" s="279"/>
    </row>
    <row r="1465" spans="1:9">
      <c r="A1465" s="188">
        <v>8462</v>
      </c>
      <c r="B1465" s="280" t="s">
        <v>5442</v>
      </c>
      <c r="C1465" s="188" t="s">
        <v>68</v>
      </c>
      <c r="D1465" s="17" t="str">
        <f>IF(Table11[[#This Row],[Current Age]]&gt;19,"Women's",IF(E1465&gt;15,"U19",IF(E1465&gt;13,"U15",IF(E1465&gt;11,"U13",IF(E1465&gt;0,"U11",0)))))</f>
        <v>U11</v>
      </c>
      <c r="E1465" s="17">
        <f>IFERROR(IF(Table11[[#This Row],[Year]]&gt;0,$E$1-Table11[[#This Row],[Year]],0),"")</f>
        <v>11</v>
      </c>
      <c r="F1465" s="17">
        <v>2014</v>
      </c>
      <c r="G1465" s="17">
        <v>7</v>
      </c>
      <c r="H1465" s="17">
        <v>24</v>
      </c>
      <c r="I1465" s="279"/>
    </row>
    <row r="1466" spans="1:9">
      <c r="A1466" s="218">
        <v>8463</v>
      </c>
      <c r="B1466" s="278" t="s">
        <v>5443</v>
      </c>
      <c r="C1466" s="218" t="s">
        <v>68</v>
      </c>
      <c r="D1466" s="17" t="str">
        <f>IF(Table11[[#This Row],[Current Age]]&gt;19,"Women's",IF(E1466&gt;15,"U19",IF(E1466&gt;13,"U15",IF(E1466&gt;11,"U13",IF(E1466&gt;0,"U11",0)))))</f>
        <v>U15</v>
      </c>
      <c r="E1466" s="17">
        <f>IFERROR(IF(Table11[[#This Row],[Year]]&gt;0,$E$1-Table11[[#This Row],[Year]],0),"")</f>
        <v>14</v>
      </c>
      <c r="F1466" s="17">
        <v>2011</v>
      </c>
      <c r="G1466" s="17">
        <v>9</v>
      </c>
      <c r="H1466" s="17">
        <v>26</v>
      </c>
      <c r="I1466" s="279"/>
    </row>
    <row r="1467" spans="1:9">
      <c r="A1467" s="188">
        <v>8464</v>
      </c>
      <c r="B1467" s="280" t="s">
        <v>5444</v>
      </c>
      <c r="C1467" s="188" t="s">
        <v>68</v>
      </c>
      <c r="D1467" s="17" t="str">
        <f>IF(Table11[[#This Row],[Current Age]]&gt;19,"Women's",IF(E1467&gt;15,"U19",IF(E1467&gt;13,"U15",IF(E1467&gt;11,"U13",IF(E1467&gt;0,"U11",0)))))</f>
        <v>U15</v>
      </c>
      <c r="E1467" s="17">
        <f>IFERROR(IF(Table11[[#This Row],[Year]]&gt;0,$E$1-Table11[[#This Row],[Year]],0),"")</f>
        <v>14</v>
      </c>
      <c r="F1467" s="17">
        <v>2011</v>
      </c>
      <c r="G1467" s="17">
        <v>6</v>
      </c>
      <c r="H1467" s="17">
        <v>15</v>
      </c>
      <c r="I1467" s="279"/>
    </row>
    <row r="1468" spans="1:9">
      <c r="A1468" s="218">
        <v>8465</v>
      </c>
      <c r="B1468" s="278" t="s">
        <v>5445</v>
      </c>
      <c r="C1468" s="218" t="s">
        <v>68</v>
      </c>
      <c r="D1468" s="17" t="str">
        <f>IF(Table11[[#This Row],[Current Age]]&gt;19,"Women's",IF(E1468&gt;15,"U19",IF(E1468&gt;13,"U15",IF(E1468&gt;11,"U13",IF(E1468&gt;0,"U11",0)))))</f>
        <v>U13</v>
      </c>
      <c r="E1468" s="17">
        <f>IFERROR(IF(Table11[[#This Row],[Year]]&gt;0,$E$1-Table11[[#This Row],[Year]],0),"")</f>
        <v>13</v>
      </c>
      <c r="F1468" s="17">
        <v>2012</v>
      </c>
      <c r="G1468" s="17">
        <v>10</v>
      </c>
      <c r="H1468" s="17">
        <v>13</v>
      </c>
      <c r="I1468" s="279"/>
    </row>
    <row r="1469" spans="1:9">
      <c r="A1469" s="188">
        <v>8466</v>
      </c>
      <c r="B1469" s="280" t="s">
        <v>5446</v>
      </c>
      <c r="C1469" s="188" t="s">
        <v>109</v>
      </c>
      <c r="D1469" s="17" t="str">
        <f>IF(Table11[[#This Row],[Current Age]]&gt;19,"Women's",IF(E1469&gt;15,"U19",IF(E1469&gt;13,"U15",IF(E1469&gt;11,"U13",IF(E1469&gt;0,"U11",0)))))</f>
        <v>U13</v>
      </c>
      <c r="E1469" s="17">
        <f>IFERROR(IF(Table11[[#This Row],[Year]]&gt;0,$E$1-Table11[[#This Row],[Year]],0),"")</f>
        <v>12</v>
      </c>
      <c r="F1469" s="17">
        <v>2013</v>
      </c>
      <c r="G1469" s="17">
        <v>3</v>
      </c>
      <c r="H1469" s="17">
        <v>8</v>
      </c>
      <c r="I1469" s="279"/>
    </row>
    <row r="1470" spans="1:9">
      <c r="A1470" s="218">
        <v>8467</v>
      </c>
      <c r="B1470" s="278" t="s">
        <v>5447</v>
      </c>
      <c r="C1470" s="218" t="s">
        <v>109</v>
      </c>
      <c r="D1470" s="17" t="str">
        <f>IF(Table11[[#This Row],[Current Age]]&gt;19,"Women's",IF(E1470&gt;15,"U19",IF(E1470&gt;13,"U15",IF(E1470&gt;11,"U13",IF(E1470&gt;0,"U11",0)))))</f>
        <v>Women's</v>
      </c>
      <c r="E1470" s="17">
        <f>IFERROR(IF(Table11[[#This Row],[Year]]&gt;0,$E$1-Table11[[#This Row],[Year]],0),"")</f>
        <v>22</v>
      </c>
      <c r="F1470" s="17">
        <v>2003</v>
      </c>
      <c r="G1470" s="17">
        <v>9</v>
      </c>
      <c r="H1470" s="17">
        <v>17</v>
      </c>
      <c r="I1470" s="279"/>
    </row>
    <row r="1471" spans="1:9">
      <c r="A1471" s="188">
        <v>8468</v>
      </c>
      <c r="B1471" s="280" t="s">
        <v>5448</v>
      </c>
      <c r="C1471" s="188" t="s">
        <v>109</v>
      </c>
      <c r="D1471" s="17" t="str">
        <f>IF(Table11[[#This Row],[Current Age]]&gt;19,"Women's",IF(E1471&gt;15,"U19",IF(E1471&gt;13,"U15",IF(E1471&gt;11,"U13",IF(E1471&gt;0,"U11",0)))))</f>
        <v>Women's</v>
      </c>
      <c r="E1471" s="17">
        <f>IFERROR(IF(Table11[[#This Row],[Year]]&gt;0,$E$1-Table11[[#This Row],[Year]],0),"")</f>
        <v>23</v>
      </c>
      <c r="F1471" s="17">
        <v>2002</v>
      </c>
      <c r="G1471" s="17">
        <v>3</v>
      </c>
      <c r="H1471" s="17">
        <v>10</v>
      </c>
      <c r="I1471" s="279"/>
    </row>
    <row r="1472" spans="1:9">
      <c r="A1472" s="218">
        <v>8469</v>
      </c>
      <c r="B1472" s="278" t="s">
        <v>5449</v>
      </c>
      <c r="C1472" s="218" t="s">
        <v>109</v>
      </c>
      <c r="D1472" s="17" t="str">
        <f>IF(Table11[[#This Row],[Current Age]]&gt;19,"Women's",IF(E1472&gt;15,"U19",IF(E1472&gt;13,"U15",IF(E1472&gt;11,"U13",IF(E1472&gt;0,"U11",0)))))</f>
        <v>U13</v>
      </c>
      <c r="E1472" s="17">
        <f>IFERROR(IF(Table11[[#This Row],[Year]]&gt;0,$E$1-Table11[[#This Row],[Year]],0),"")</f>
        <v>12</v>
      </c>
      <c r="F1472" s="17">
        <v>2013</v>
      </c>
      <c r="G1472" s="17">
        <v>3</v>
      </c>
      <c r="H1472" s="17">
        <v>7</v>
      </c>
      <c r="I1472" s="279"/>
    </row>
    <row r="1473" spans="1:9">
      <c r="A1473" s="188">
        <v>8470</v>
      </c>
      <c r="B1473" s="280" t="s">
        <v>5450</v>
      </c>
      <c r="C1473" s="188" t="s">
        <v>109</v>
      </c>
      <c r="D1473" s="17" t="str">
        <f>IF(Table11[[#This Row],[Current Age]]&gt;19,"Women's",IF(E1473&gt;15,"U19",IF(E1473&gt;13,"U15",IF(E1473&gt;11,"U13",IF(E1473&gt;0,"U11",0)))))</f>
        <v>U15</v>
      </c>
      <c r="E1473" s="17">
        <f>IFERROR(IF(Table11[[#This Row],[Year]]&gt;0,$E$1-Table11[[#This Row],[Year]],0),"")</f>
        <v>14</v>
      </c>
      <c r="F1473" s="17">
        <v>2011</v>
      </c>
      <c r="G1473" s="17">
        <v>6</v>
      </c>
      <c r="H1473" s="17">
        <v>28</v>
      </c>
      <c r="I1473" s="279"/>
    </row>
    <row r="1474" spans="1:9">
      <c r="A1474" s="218">
        <v>8471</v>
      </c>
      <c r="B1474" s="278" t="s">
        <v>5451</v>
      </c>
      <c r="C1474" s="218" t="s">
        <v>109</v>
      </c>
      <c r="D1474" s="17" t="str">
        <f>IF(Table11[[#This Row],[Current Age]]&gt;19,"Women's",IF(E1474&gt;15,"U19",IF(E1474&gt;13,"U15",IF(E1474&gt;11,"U13",IF(E1474&gt;0,"U11",0)))))</f>
        <v>Women's</v>
      </c>
      <c r="E1474" s="17">
        <f>IFERROR(IF(Table11[[#This Row],[Year]]&gt;0,$E$1-Table11[[#This Row],[Year]],0),"")</f>
        <v>2012</v>
      </c>
      <c r="F1474" s="17">
        <v>13</v>
      </c>
      <c r="G1474" s="17">
        <v>5</v>
      </c>
      <c r="H1474" s="17">
        <v>30</v>
      </c>
      <c r="I1474" s="279"/>
    </row>
    <row r="1475" spans="1:9">
      <c r="A1475" s="188">
        <v>8472</v>
      </c>
      <c r="B1475" s="280" t="s">
        <v>5452</v>
      </c>
      <c r="C1475" s="188" t="s">
        <v>109</v>
      </c>
      <c r="D1475" s="17" t="str">
        <f>IF(Table11[[#This Row],[Current Age]]&gt;19,"Women's",IF(E1475&gt;15,"U19",IF(E1475&gt;13,"U15",IF(E1475&gt;11,"U13",IF(E1475&gt;0,"U11",0)))))</f>
        <v>Women's</v>
      </c>
      <c r="E1475" s="17">
        <f>IFERROR(IF(Table11[[#This Row],[Year]]&gt;0,$E$1-Table11[[#This Row],[Year]],0),"")</f>
        <v>2013</v>
      </c>
      <c r="F1475" s="17">
        <v>12</v>
      </c>
      <c r="G1475" s="17">
        <v>6</v>
      </c>
      <c r="H1475" s="17">
        <v>14</v>
      </c>
      <c r="I1475" s="279"/>
    </row>
    <row r="1476" spans="1:9">
      <c r="A1476" s="218">
        <v>8473</v>
      </c>
      <c r="B1476" s="278" t="s">
        <v>5453</v>
      </c>
      <c r="C1476" s="218" t="s">
        <v>109</v>
      </c>
      <c r="D1476" s="17" t="str">
        <f>IF(Table11[[#This Row],[Current Age]]&gt;19,"Women's",IF(E1476&gt;15,"U19",IF(E1476&gt;13,"U15",IF(E1476&gt;11,"U13",IF(E1476&gt;0,"U11",0)))))</f>
        <v>U19</v>
      </c>
      <c r="E1476" s="17">
        <f>IFERROR(IF(Table11[[#This Row],[Year]]&gt;0,$E$1-Table11[[#This Row],[Year]],0),"")</f>
        <v>16</v>
      </c>
      <c r="F1476" s="17">
        <v>2009</v>
      </c>
      <c r="G1476" s="17">
        <v>4</v>
      </c>
      <c r="H1476" s="17">
        <v>26</v>
      </c>
      <c r="I1476" s="279"/>
    </row>
    <row r="1477" spans="1:9">
      <c r="A1477" s="188">
        <v>8474</v>
      </c>
      <c r="B1477" s="280" t="s">
        <v>5454</v>
      </c>
      <c r="C1477" s="188" t="s">
        <v>109</v>
      </c>
      <c r="D1477" s="17" t="str">
        <f>IF(Table11[[#This Row],[Current Age]]&gt;19,"Women's",IF(E1477&gt;15,"U19",IF(E1477&gt;13,"U15",IF(E1477&gt;11,"U13",IF(E1477&gt;0,"U11",0)))))</f>
        <v>Women's</v>
      </c>
      <c r="E1477" s="17">
        <f>IFERROR(IF(Table11[[#This Row],[Year]]&gt;0,$E$1-Table11[[#This Row],[Year]],0),"")</f>
        <v>46</v>
      </c>
      <c r="F1477" s="17">
        <v>1979</v>
      </c>
      <c r="G1477" s="17">
        <v>2</v>
      </c>
      <c r="H1477" s="17">
        <v>4</v>
      </c>
      <c r="I1477" s="279"/>
    </row>
    <row r="1478" spans="1:9">
      <c r="A1478" s="218">
        <v>8475</v>
      </c>
      <c r="B1478" s="278" t="s">
        <v>5455</v>
      </c>
      <c r="C1478" s="296" t="s">
        <v>210</v>
      </c>
      <c r="D1478" s="17" t="str">
        <f>IF(Table11[[#This Row],[Current Age]]&gt;19,"Women's",IF(E1478&gt;15,"U19",IF(E1478&gt;13,"U15",IF(E1478&gt;11,"U13",IF(E1478&gt;0,"U11",0)))))</f>
        <v>Women's</v>
      </c>
      <c r="E1478" s="17">
        <f>IFERROR(IF(Table11[[#This Row],[Year]]&gt;0,$E$1-Table11[[#This Row],[Year]],0),"")</f>
        <v>43</v>
      </c>
      <c r="F1478" s="17">
        <v>1982</v>
      </c>
      <c r="G1478" s="17">
        <v>3</v>
      </c>
      <c r="H1478" s="17">
        <v>14</v>
      </c>
      <c r="I1478" s="279"/>
    </row>
    <row r="1479" spans="1:9">
      <c r="A1479" s="188">
        <v>8476</v>
      </c>
      <c r="B1479" s="280" t="s">
        <v>5456</v>
      </c>
      <c r="C1479" s="188" t="s">
        <v>25</v>
      </c>
      <c r="D1479" s="17">
        <f>IF(Table11[[#This Row],[Current Age]]&gt;19,"Women's",IF(E1479&gt;15,"U19",IF(E1479&gt;13,"U15",IF(E1479&gt;11,"U13",IF(E1479&gt;0,"U11",0)))))</f>
        <v>0</v>
      </c>
      <c r="E1479" s="17">
        <f>IFERROR(IF(Table11[[#This Row],[Year]]&gt;0,$E$1-Table11[[#This Row],[Year]],0),"")</f>
        <v>0</v>
      </c>
      <c r="H1479" s="17"/>
      <c r="I1479" s="279"/>
    </row>
    <row r="1480" spans="1:9">
      <c r="A1480" s="218">
        <v>8477</v>
      </c>
      <c r="B1480" s="278" t="s">
        <v>5457</v>
      </c>
      <c r="C1480" s="218" t="s">
        <v>25</v>
      </c>
      <c r="D1480" s="17">
        <f>IF(Table11[[#This Row],[Current Age]]&gt;19,"Women's",IF(E1480&gt;15,"U19",IF(E1480&gt;13,"U15",IF(E1480&gt;11,"U13",IF(E1480&gt;0,"U11",0)))))</f>
        <v>0</v>
      </c>
      <c r="E1480" s="17">
        <f>IFERROR(IF(Table11[[#This Row],[Year]]&gt;0,$E$1-Table11[[#This Row],[Year]],0),"")</f>
        <v>0</v>
      </c>
      <c r="H1480" s="17"/>
      <c r="I1480" s="279"/>
    </row>
    <row r="1481" spans="1:9">
      <c r="A1481" s="188">
        <v>8478</v>
      </c>
      <c r="B1481" s="280" t="s">
        <v>5458</v>
      </c>
      <c r="C1481" s="188" t="s">
        <v>25</v>
      </c>
      <c r="D1481" s="17">
        <f>IF(Table11[[#This Row],[Current Age]]&gt;19,"Women's",IF(E1481&gt;15,"U19",IF(E1481&gt;13,"U15",IF(E1481&gt;11,"U13",IF(E1481&gt;0,"U11",0)))))</f>
        <v>0</v>
      </c>
      <c r="E1481" s="17">
        <f>IFERROR(IF(Table11[[#This Row],[Year]]&gt;0,$E$1-Table11[[#This Row],[Year]],0),"")</f>
        <v>0</v>
      </c>
      <c r="H1481" s="17"/>
      <c r="I1481" s="279"/>
    </row>
    <row r="1482" spans="1:9">
      <c r="A1482" s="218">
        <v>8479</v>
      </c>
      <c r="B1482" s="278" t="s">
        <v>5459</v>
      </c>
      <c r="C1482" s="218" t="s">
        <v>25</v>
      </c>
      <c r="D1482" s="17">
        <f>IF(Table11[[#This Row],[Current Age]]&gt;19,"Women's",IF(E1482&gt;15,"U19",IF(E1482&gt;13,"U15",IF(E1482&gt;11,"U13",IF(E1482&gt;0,"U11",0)))))</f>
        <v>0</v>
      </c>
      <c r="E1482" s="17">
        <f>IFERROR(IF(Table11[[#This Row],[Year]]&gt;0,$E$1-Table11[[#This Row],[Year]],0),"")</f>
        <v>0</v>
      </c>
      <c r="H1482" s="17"/>
      <c r="I1482" s="279"/>
    </row>
    <row r="1483" spans="1:9">
      <c r="A1483" s="188">
        <v>8480</v>
      </c>
      <c r="B1483" s="280" t="s">
        <v>5460</v>
      </c>
      <c r="C1483" s="188" t="s">
        <v>25</v>
      </c>
      <c r="D1483" s="17">
        <f>IF(Table11[[#This Row],[Current Age]]&gt;19,"Women's",IF(E1483&gt;15,"U19",IF(E1483&gt;13,"U15",IF(E1483&gt;11,"U13",IF(E1483&gt;0,"U11",0)))))</f>
        <v>0</v>
      </c>
      <c r="E1483" s="17">
        <f>IFERROR(IF(Table11[[#This Row],[Year]]&gt;0,$E$1-Table11[[#This Row],[Year]],0),"")</f>
        <v>0</v>
      </c>
      <c r="H1483" s="17"/>
      <c r="I1483" s="279"/>
    </row>
    <row r="1484" spans="1:9">
      <c r="A1484" s="218">
        <v>8481</v>
      </c>
      <c r="B1484" s="278" t="s">
        <v>5461</v>
      </c>
      <c r="C1484" s="218" t="s">
        <v>171</v>
      </c>
      <c r="D1484" s="17">
        <f>IF(Table11[[#This Row],[Current Age]]&gt;19,"Women's",IF(E1484&gt;15,"U19",IF(E1484&gt;13,"U15",IF(E1484&gt;11,"U13",IF(E1484&gt;0,"U11",0)))))</f>
        <v>0</v>
      </c>
      <c r="E1484" s="17">
        <f>IFERROR(IF(Table11[[#This Row],[Year]]&gt;0,$E$1-Table11[[#This Row],[Year]],0),"")</f>
        <v>0</v>
      </c>
      <c r="H1484" s="17"/>
      <c r="I1484" s="279"/>
    </row>
    <row r="1485" spans="1:9">
      <c r="A1485" s="188">
        <v>8482</v>
      </c>
      <c r="B1485" s="280" t="s">
        <v>5462</v>
      </c>
      <c r="C1485" s="188" t="s">
        <v>5463</v>
      </c>
      <c r="D1485" s="17">
        <f>IF(Table11[[#This Row],[Current Age]]&gt;19,"Women's",IF(E1485&gt;15,"U19",IF(E1485&gt;13,"U15",IF(E1485&gt;11,"U13",IF(E1485&gt;0,"U11",0)))))</f>
        <v>0</v>
      </c>
      <c r="E1485" s="17">
        <f>IFERROR(IF(Table11[[#This Row],[Year]]&gt;0,$E$1-Table11[[#This Row],[Year]],0),"")</f>
        <v>0</v>
      </c>
      <c r="H1485" s="17"/>
      <c r="I1485" s="279"/>
    </row>
    <row r="1486" spans="1:9">
      <c r="A1486" s="218">
        <v>8483</v>
      </c>
      <c r="B1486" s="278" t="s">
        <v>5464</v>
      </c>
      <c r="C1486" s="218" t="s">
        <v>298</v>
      </c>
      <c r="D1486" s="17">
        <f>IF(Table11[[#This Row],[Current Age]]&gt;19,"Women's",IF(E1486&gt;15,"U19",IF(E1486&gt;13,"U15",IF(E1486&gt;11,"U13",IF(E1486&gt;0,"U11",0)))))</f>
        <v>0</v>
      </c>
      <c r="E1486" s="17">
        <f>IFERROR(IF(Table11[[#This Row],[Year]]&gt;0,$E$1-Table11[[#This Row],[Year]],0),"")</f>
        <v>0</v>
      </c>
      <c r="H1486" s="17"/>
      <c r="I1486" s="279"/>
    </row>
    <row r="1487" spans="1:9">
      <c r="A1487" s="188">
        <v>8484</v>
      </c>
      <c r="B1487" s="280" t="s">
        <v>5465</v>
      </c>
      <c r="C1487" s="188" t="s">
        <v>25</v>
      </c>
      <c r="D1487" s="17">
        <f>IF(Table11[[#This Row],[Current Age]]&gt;19,"Women's",IF(E1487&gt;15,"U19",IF(E1487&gt;13,"U15",IF(E1487&gt;11,"U13",IF(E1487&gt;0,"U11",0)))))</f>
        <v>0</v>
      </c>
      <c r="E1487" s="17">
        <f>IFERROR(IF(Table11[[#This Row],[Year]]&gt;0,$E$1-Table11[[#This Row],[Year]],0),"")</f>
        <v>0</v>
      </c>
      <c r="H1487" s="17"/>
      <c r="I1487" s="279"/>
    </row>
    <row r="1488" spans="1:9">
      <c r="A1488" s="218">
        <v>8485</v>
      </c>
      <c r="B1488" s="278" t="s">
        <v>5466</v>
      </c>
      <c r="C1488" s="218" t="s">
        <v>109</v>
      </c>
      <c r="D1488" s="17">
        <f>IF(Table11[[#This Row],[Current Age]]&gt;19,"Women's",IF(E1488&gt;15,"U19",IF(E1488&gt;13,"U15",IF(E1488&gt;11,"U13",IF(E1488&gt;0,"U11",0)))))</f>
        <v>0</v>
      </c>
      <c r="E1488" s="17">
        <f>IFERROR(IF(Table11[[#This Row],[Year]]&gt;0,$E$1-Table11[[#This Row],[Year]],0),"")</f>
        <v>0</v>
      </c>
      <c r="H1488" s="17"/>
      <c r="I1488" s="279"/>
    </row>
    <row r="1489" spans="1:9">
      <c r="A1489" s="188">
        <v>8486</v>
      </c>
      <c r="B1489" s="280" t="s">
        <v>5467</v>
      </c>
      <c r="C1489" s="188" t="s">
        <v>5463</v>
      </c>
      <c r="D1489" s="17">
        <f>IF(Table11[[#This Row],[Current Age]]&gt;19,"Women's",IF(E1489&gt;15,"U19",IF(E1489&gt;13,"U15",IF(E1489&gt;11,"U13",IF(E1489&gt;0,"U11",0)))))</f>
        <v>0</v>
      </c>
      <c r="E1489" s="17">
        <f>IFERROR(IF(Table11[[#This Row],[Year]]&gt;0,$E$1-Table11[[#This Row],[Year]],0),"")</f>
        <v>0</v>
      </c>
      <c r="H1489" s="17"/>
      <c r="I1489" s="279"/>
    </row>
    <row r="1490" spans="1:9">
      <c r="A1490" s="218">
        <v>8487</v>
      </c>
      <c r="B1490" s="278" t="s">
        <v>3273</v>
      </c>
      <c r="C1490" s="218" t="s">
        <v>2365</v>
      </c>
      <c r="D1490" s="17">
        <f>IF(Table11[[#This Row],[Current Age]]&gt;19,"Women's",IF(E1490&gt;15,"U19",IF(E1490&gt;13,"U15",IF(E1490&gt;11,"U13",IF(E1490&gt;0,"U11",0)))))</f>
        <v>0</v>
      </c>
      <c r="E1490" s="17">
        <f>IFERROR(IF(Table11[[#This Row],[Year]]&gt;0,$E$1-Table11[[#This Row],[Year]],0),"")</f>
        <v>0</v>
      </c>
      <c r="H1490" s="17"/>
      <c r="I1490" s="279"/>
    </row>
    <row r="1491" spans="1:9">
      <c r="A1491" s="188">
        <v>8488</v>
      </c>
      <c r="B1491" s="280" t="s">
        <v>5468</v>
      </c>
      <c r="C1491" s="188" t="s">
        <v>25</v>
      </c>
      <c r="D1491" s="17">
        <f>IF(Table11[[#This Row],[Current Age]]&gt;19,"Women's",IF(E1491&gt;15,"U19",IF(E1491&gt;13,"U15",IF(E1491&gt;11,"U13",IF(E1491&gt;0,"U11",0)))))</f>
        <v>0</v>
      </c>
      <c r="E1491" s="17">
        <f>IFERROR(IF(Table11[[#This Row],[Year]]&gt;0,$E$1-Table11[[#This Row],[Year]],0),"")</f>
        <v>0</v>
      </c>
      <c r="H1491" s="17"/>
      <c r="I1491" s="279"/>
    </row>
    <row r="1492" spans="1:9">
      <c r="A1492" s="218">
        <v>8489</v>
      </c>
      <c r="B1492" s="278" t="s">
        <v>3275</v>
      </c>
      <c r="C1492" s="218" t="s">
        <v>2365</v>
      </c>
      <c r="D1492" s="17">
        <f>IF(Table11[[#This Row],[Current Age]]&gt;19,"Women's",IF(E1492&gt;15,"U19",IF(E1492&gt;13,"U15",IF(E1492&gt;11,"U13",IF(E1492&gt;0,"U11",0)))))</f>
        <v>0</v>
      </c>
      <c r="E1492" s="17">
        <f>IFERROR(IF(Table11[[#This Row],[Year]]&gt;0,$E$1-Table11[[#This Row],[Year]],0),"")</f>
        <v>0</v>
      </c>
      <c r="H1492" s="17"/>
      <c r="I1492" s="279"/>
    </row>
    <row r="1493" spans="1:9">
      <c r="A1493" s="188">
        <v>8490</v>
      </c>
      <c r="B1493" s="280" t="s">
        <v>3276</v>
      </c>
      <c r="C1493" s="188" t="s">
        <v>2365</v>
      </c>
      <c r="D1493" s="17">
        <f>IF(Table11[[#This Row],[Current Age]]&gt;19,"Women's",IF(E1493&gt;15,"U19",IF(E1493&gt;13,"U15",IF(E1493&gt;11,"U13",IF(E1493&gt;0,"U11",0)))))</f>
        <v>0</v>
      </c>
      <c r="E1493" s="17">
        <f>IFERROR(IF(Table11[[#This Row],[Year]]&gt;0,$E$1-Table11[[#This Row],[Year]],0),"")</f>
        <v>0</v>
      </c>
      <c r="H1493" s="17"/>
      <c r="I1493" s="279"/>
    </row>
    <row r="1494" spans="1:9">
      <c r="A1494" s="218">
        <v>8491</v>
      </c>
      <c r="B1494" s="278" t="s">
        <v>5469</v>
      </c>
      <c r="C1494" s="218" t="s">
        <v>25</v>
      </c>
      <c r="D1494" s="17">
        <f>IF(Table11[[#This Row],[Current Age]]&gt;19,"Women's",IF(E1494&gt;15,"U19",IF(E1494&gt;13,"U15",IF(E1494&gt;11,"U13",IF(E1494&gt;0,"U11",0)))))</f>
        <v>0</v>
      </c>
      <c r="E1494" s="17">
        <f>IFERROR(IF(Table11[[#This Row],[Year]]&gt;0,$E$1-Table11[[#This Row],[Year]],0),"")</f>
        <v>0</v>
      </c>
      <c r="H1494" s="17"/>
      <c r="I1494" s="279"/>
    </row>
    <row r="1495" spans="1:9">
      <c r="A1495" s="188">
        <v>8492</v>
      </c>
      <c r="B1495" s="280" t="s">
        <v>5470</v>
      </c>
      <c r="C1495" s="188" t="s">
        <v>2365</v>
      </c>
      <c r="D1495" s="17">
        <f>IF(Table11[[#This Row],[Current Age]]&gt;19,"Women's",IF(E1495&gt;15,"U19",IF(E1495&gt;13,"U15",IF(E1495&gt;11,"U13",IF(E1495&gt;0,"U11",0)))))</f>
        <v>0</v>
      </c>
      <c r="E1495" s="17">
        <f>IFERROR(IF(Table11[[#This Row],[Year]]&gt;0,$E$1-Table11[[#This Row],[Year]],0),"")</f>
        <v>0</v>
      </c>
      <c r="H1495" s="17"/>
      <c r="I1495" s="279"/>
    </row>
    <row r="1496" spans="1:9">
      <c r="A1496" s="218">
        <v>8493</v>
      </c>
      <c r="B1496" s="278" t="s">
        <v>5471</v>
      </c>
      <c r="C1496" s="218" t="s">
        <v>25</v>
      </c>
      <c r="D1496" s="17">
        <f>IF(Table11[[#This Row],[Current Age]]&gt;19,"Women's",IF(E1496&gt;15,"U19",IF(E1496&gt;13,"U15",IF(E1496&gt;11,"U13",IF(E1496&gt;0,"U11",0)))))</f>
        <v>0</v>
      </c>
      <c r="E1496" s="17">
        <f>IFERROR(IF(Table11[[#This Row],[Year]]&gt;0,$E$1-Table11[[#This Row],[Year]],0),"")</f>
        <v>0</v>
      </c>
      <c r="H1496" s="17"/>
      <c r="I1496" s="279"/>
    </row>
    <row r="1497" spans="1:9">
      <c r="A1497" s="188">
        <v>8494</v>
      </c>
      <c r="B1497" s="280" t="s">
        <v>5472</v>
      </c>
      <c r="C1497" s="188" t="s">
        <v>109</v>
      </c>
      <c r="D1497" s="17">
        <f>IF(Table11[[#This Row],[Current Age]]&gt;19,"Women's",IF(E1497&gt;15,"U19",IF(E1497&gt;13,"U15",IF(E1497&gt;11,"U13",IF(E1497&gt;0,"U11",0)))))</f>
        <v>0</v>
      </c>
      <c r="E1497" s="17">
        <f>IFERROR(IF(Table11[[#This Row],[Year]]&gt;0,$E$1-Table11[[#This Row],[Year]],0),"")</f>
        <v>0</v>
      </c>
      <c r="H1497" s="17"/>
      <c r="I1497" s="279"/>
    </row>
    <row r="1498" spans="1:9">
      <c r="A1498" s="218">
        <v>8495</v>
      </c>
      <c r="B1498" s="278" t="s">
        <v>3266</v>
      </c>
      <c r="C1498" s="218" t="s">
        <v>109</v>
      </c>
      <c r="D1498" s="17">
        <f>IF(Table11[[#This Row],[Current Age]]&gt;19,"Women's",IF(E1498&gt;15,"U19",IF(E1498&gt;13,"U15",IF(E1498&gt;11,"U13",IF(E1498&gt;0,"U11",0)))))</f>
        <v>0</v>
      </c>
      <c r="E1498" s="17">
        <f>IFERROR(IF(Table11[[#This Row],[Year]]&gt;0,$E$1-Table11[[#This Row],[Year]],0),"")</f>
        <v>0</v>
      </c>
      <c r="H1498" s="17"/>
      <c r="I1498" s="279"/>
    </row>
    <row r="1499" spans="1:9">
      <c r="A1499" s="188">
        <v>8496</v>
      </c>
      <c r="B1499" s="280" t="s">
        <v>3267</v>
      </c>
      <c r="C1499" s="188" t="s">
        <v>109</v>
      </c>
      <c r="D1499" s="17">
        <f>IF(Table11[[#This Row],[Current Age]]&gt;19,"Women's",IF(E1499&gt;15,"U19",IF(E1499&gt;13,"U15",IF(E1499&gt;11,"U13",IF(E1499&gt;0,"U11",0)))))</f>
        <v>0</v>
      </c>
      <c r="E1499" s="17">
        <f>IFERROR(IF(Table11[[#This Row],[Year]]&gt;0,$E$1-Table11[[#This Row],[Year]],0),"")</f>
        <v>0</v>
      </c>
      <c r="H1499" s="17"/>
      <c r="I1499" s="279"/>
    </row>
    <row r="1500" spans="1:9">
      <c r="A1500" s="218">
        <v>8497</v>
      </c>
      <c r="B1500" s="278" t="s">
        <v>3268</v>
      </c>
      <c r="C1500" s="218" t="s">
        <v>25</v>
      </c>
      <c r="D1500" s="17">
        <f>IF(Table11[[#This Row],[Current Age]]&gt;19,"Women's",IF(E1500&gt;15,"U19",IF(E1500&gt;13,"U15",IF(E1500&gt;11,"U13",IF(E1500&gt;0,"U11",0)))))</f>
        <v>0</v>
      </c>
      <c r="E1500" s="17">
        <f>IFERROR(IF(Table11[[#This Row],[Year]]&gt;0,$E$1-Table11[[#This Row],[Year]],0),"")</f>
        <v>0</v>
      </c>
      <c r="H1500" s="17"/>
      <c r="I1500" s="279"/>
    </row>
    <row r="1501" spans="1:9">
      <c r="A1501" s="188">
        <v>8498</v>
      </c>
      <c r="B1501" s="280" t="s">
        <v>3269</v>
      </c>
      <c r="C1501" s="188" t="s">
        <v>25</v>
      </c>
      <c r="D1501" s="17">
        <f>IF(Table11[[#This Row],[Current Age]]&gt;19,"Women's",IF(E1501&gt;15,"U19",IF(E1501&gt;13,"U15",IF(E1501&gt;11,"U13",IF(E1501&gt;0,"U11",0)))))</f>
        <v>0</v>
      </c>
      <c r="E1501" s="17">
        <f>IFERROR(IF(Table11[[#This Row],[Year]]&gt;0,$E$1-Table11[[#This Row],[Year]],0),"")</f>
        <v>0</v>
      </c>
      <c r="H1501" s="17"/>
      <c r="I1501" s="279"/>
    </row>
    <row r="1502" spans="1:9">
      <c r="A1502" s="218">
        <v>8499</v>
      </c>
      <c r="B1502" s="278" t="s">
        <v>5473</v>
      </c>
      <c r="C1502" s="218" t="s">
        <v>41</v>
      </c>
      <c r="D1502" s="17">
        <f>IF(Table11[[#This Row],[Current Age]]&gt;19,"Women's",IF(E1502&gt;15,"U19",IF(E1502&gt;13,"U15",IF(E1502&gt;11,"U13",IF(E1502&gt;0,"U11",0)))))</f>
        <v>0</v>
      </c>
      <c r="E1502" s="17">
        <f>IFERROR(IF(Table11[[#This Row],[Year]]&gt;0,$E$1-Table11[[#This Row],[Year]],0),"")</f>
        <v>0</v>
      </c>
      <c r="H1502" s="17"/>
      <c r="I1502" s="279"/>
    </row>
    <row r="1503" spans="1:9">
      <c r="A1503" s="188">
        <v>8500</v>
      </c>
      <c r="B1503" s="189" t="s">
        <v>5474</v>
      </c>
      <c r="C1503" s="188" t="s">
        <v>101</v>
      </c>
      <c r="D1503" s="17">
        <f>IF(Table11[[#This Row],[Current Age]]&gt;19,"Women's",IF(E1503&gt;15,"U19",IF(E1503&gt;13,"U15",IF(E1503&gt;11,"U13",IF(E1503&gt;0,"U11",0)))))</f>
        <v>0</v>
      </c>
      <c r="E1503" s="17">
        <f>IFERROR(IF(Table11[[#This Row],[Year]]&gt;0,$E$1-Table11[[#This Row],[Year]],0),"")</f>
        <v>0</v>
      </c>
      <c r="H1503" s="17"/>
      <c r="I1503" s="279"/>
    </row>
    <row r="1504" spans="1:9">
      <c r="A1504" s="218">
        <v>8501</v>
      </c>
      <c r="B1504" s="278" t="s">
        <v>5475</v>
      </c>
      <c r="C1504" s="218" t="s">
        <v>17</v>
      </c>
      <c r="D1504" s="17">
        <f>IF(Table11[[#This Row],[Current Age]]&gt;19,"Women's",IF(E1504&gt;15,"U19",IF(E1504&gt;13,"U15",IF(E1504&gt;11,"U13",IF(E1504&gt;0,"U11",0)))))</f>
        <v>0</v>
      </c>
      <c r="E1504" s="17">
        <f>IFERROR(IF(Table11[[#This Row],[Year]]&gt;0,$E$1-Table11[[#This Row],[Year]],0),"")</f>
        <v>0</v>
      </c>
      <c r="H1504" s="17"/>
      <c r="I1504" s="279"/>
    </row>
    <row r="1505" spans="1:9">
      <c r="A1505" s="188">
        <v>8502</v>
      </c>
      <c r="B1505" s="280" t="s">
        <v>5476</v>
      </c>
      <c r="C1505" s="188" t="s">
        <v>17</v>
      </c>
      <c r="D1505" s="17">
        <f>IF(Table11[[#This Row],[Current Age]]&gt;19,"Women's",IF(E1505&gt;15,"U19",IF(E1505&gt;13,"U15",IF(E1505&gt;11,"U13",IF(E1505&gt;0,"U11",0)))))</f>
        <v>0</v>
      </c>
      <c r="E1505" s="17">
        <f>IFERROR(IF(Table11[[#This Row],[Year]]&gt;0,$E$1-Table11[[#This Row],[Year]],0),"")</f>
        <v>0</v>
      </c>
      <c r="H1505" s="17"/>
      <c r="I1505" s="279"/>
    </row>
    <row r="1506" spans="1:9">
      <c r="A1506" s="218">
        <v>8503</v>
      </c>
      <c r="B1506" s="246" t="s">
        <v>5477</v>
      </c>
      <c r="C1506" s="218" t="s">
        <v>101</v>
      </c>
      <c r="D1506" s="17">
        <f>IF(Table11[[#This Row],[Current Age]]&gt;19,"Women's",IF(E1506&gt;15,"U19",IF(E1506&gt;13,"U15",IF(E1506&gt;11,"U13",IF(E1506&gt;0,"U11",0)))))</f>
        <v>0</v>
      </c>
      <c r="E1506" s="17">
        <f>IFERROR(IF(Table11[[#This Row],[Year]]&gt;0,$E$1-Table11[[#This Row],[Year]],0),"")</f>
        <v>0</v>
      </c>
      <c r="H1506" s="17"/>
      <c r="I1506" s="279"/>
    </row>
    <row r="1507" spans="1:9">
      <c r="A1507" s="188">
        <v>8504</v>
      </c>
      <c r="B1507" s="189" t="s">
        <v>5478</v>
      </c>
      <c r="C1507" s="188" t="s">
        <v>41</v>
      </c>
      <c r="D1507" s="17">
        <f>IF(Table11[[#This Row],[Current Age]]&gt;19,"Women's",IF(E1507&gt;15,"U19",IF(E1507&gt;13,"U15",IF(E1507&gt;11,"U13",IF(E1507&gt;0,"U11",0)))))</f>
        <v>0</v>
      </c>
      <c r="E1507" s="17">
        <f>IFERROR(IF(Table11[[#This Row],[Year]]&gt;0,$E$1-Table11[[#This Row],[Year]],0),"")</f>
        <v>0</v>
      </c>
      <c r="H1507" s="17"/>
      <c r="I1507" s="279"/>
    </row>
    <row r="1508" spans="1:9">
      <c r="A1508" s="218">
        <v>8505</v>
      </c>
      <c r="B1508" s="246" t="s">
        <v>5479</v>
      </c>
      <c r="C1508" s="218" t="s">
        <v>41</v>
      </c>
      <c r="D1508" s="17">
        <f>IF(Table11[[#This Row],[Current Age]]&gt;19,"Women's",IF(E1508&gt;15,"U19",IF(E1508&gt;13,"U15",IF(E1508&gt;11,"U13",IF(E1508&gt;0,"U11",0)))))</f>
        <v>0</v>
      </c>
      <c r="E1508" s="17">
        <f>IFERROR(IF(Table11[[#This Row],[Year]]&gt;0,$E$1-Table11[[#This Row],[Year]],0),"")</f>
        <v>0</v>
      </c>
      <c r="H1508" s="17"/>
      <c r="I1508" s="279"/>
    </row>
    <row r="1509" spans="1:9">
      <c r="A1509" s="188">
        <v>8506</v>
      </c>
      <c r="B1509" s="189" t="s">
        <v>5480</v>
      </c>
      <c r="C1509" s="188" t="s">
        <v>101</v>
      </c>
      <c r="D1509" s="17">
        <f>IF(Table11[[#This Row],[Current Age]]&gt;19,"Women's",IF(E1509&gt;15,"U19",IF(E1509&gt;13,"U15",IF(E1509&gt;11,"U13",IF(E1509&gt;0,"U11",0)))))</f>
        <v>0</v>
      </c>
      <c r="E1509" s="17">
        <f>IFERROR(IF(Table11[[#This Row],[Year]]&gt;0,$E$1-Table11[[#This Row],[Year]],0),"")</f>
        <v>0</v>
      </c>
      <c r="H1509" s="17"/>
      <c r="I1509" s="279"/>
    </row>
    <row r="1510" spans="1:9">
      <c r="A1510" s="218">
        <v>8507</v>
      </c>
      <c r="B1510" s="246" t="s">
        <v>5481</v>
      </c>
      <c r="C1510" s="218" t="s">
        <v>145</v>
      </c>
      <c r="D1510" s="17">
        <f>IF(Table11[[#This Row],[Current Age]]&gt;19,"Women's",IF(E1510&gt;15,"U19",IF(E1510&gt;13,"U15",IF(E1510&gt;11,"U13",IF(E1510&gt;0,"U11",0)))))</f>
        <v>0</v>
      </c>
      <c r="E1510" s="17">
        <f>IFERROR(IF(Table11[[#This Row],[Year]]&gt;0,$E$1-Table11[[#This Row],[Year]],0),"")</f>
        <v>0</v>
      </c>
      <c r="H1510" s="17"/>
      <c r="I1510" s="279"/>
    </row>
    <row r="1511" spans="1:9">
      <c r="A1511" s="188">
        <v>8508</v>
      </c>
      <c r="B1511" s="189" t="s">
        <v>5482</v>
      </c>
      <c r="C1511" s="188" t="s">
        <v>101</v>
      </c>
      <c r="D1511" s="17">
        <f>IF(Table11[[#This Row],[Current Age]]&gt;19,"Women's",IF(E1511&gt;15,"U19",IF(E1511&gt;13,"U15",IF(E1511&gt;11,"U13",IF(E1511&gt;0,"U11",0)))))</f>
        <v>0</v>
      </c>
      <c r="E1511" s="17">
        <f>IFERROR(IF(Table11[[#This Row],[Year]]&gt;0,$E$1-Table11[[#This Row],[Year]],0),"")</f>
        <v>0</v>
      </c>
      <c r="H1511" s="17"/>
      <c r="I1511" s="279"/>
    </row>
    <row r="1512" spans="1:9">
      <c r="A1512" s="218">
        <v>8509</v>
      </c>
      <c r="B1512" s="246" t="s">
        <v>5483</v>
      </c>
      <c r="C1512" s="218" t="s">
        <v>101</v>
      </c>
      <c r="D1512" s="17">
        <f>IF(Table11[[#This Row],[Current Age]]&gt;19,"Women's",IF(E1512&gt;15,"U19",IF(E1512&gt;13,"U15",IF(E1512&gt;11,"U13",IF(E1512&gt;0,"U11",0)))))</f>
        <v>0</v>
      </c>
      <c r="E1512" s="17">
        <f>IFERROR(IF(Table11[[#This Row],[Year]]&gt;0,$E$1-Table11[[#This Row],[Year]],0),"")</f>
        <v>0</v>
      </c>
      <c r="H1512" s="17"/>
      <c r="I1512" s="279"/>
    </row>
    <row r="1513" spans="1:9">
      <c r="A1513" s="188">
        <v>8510</v>
      </c>
      <c r="B1513" s="189" t="s">
        <v>5484</v>
      </c>
      <c r="C1513" s="188" t="s">
        <v>101</v>
      </c>
      <c r="D1513" s="17">
        <f>IF(Table11[[#This Row],[Current Age]]&gt;19,"Women's",IF(E1513&gt;15,"U19",IF(E1513&gt;13,"U15",IF(E1513&gt;11,"U13",IF(E1513&gt;0,"U11",0)))))</f>
        <v>0</v>
      </c>
      <c r="E1513" s="17">
        <f>IFERROR(IF(Table11[[#This Row],[Year]]&gt;0,$E$1-Table11[[#This Row],[Year]],0),"")</f>
        <v>0</v>
      </c>
      <c r="H1513" s="17"/>
      <c r="I1513" s="279"/>
    </row>
    <row r="1514" spans="1:9">
      <c r="A1514" s="218">
        <v>8511</v>
      </c>
      <c r="B1514" s="246" t="s">
        <v>5485</v>
      </c>
      <c r="C1514" s="218" t="s">
        <v>101</v>
      </c>
      <c r="D1514" s="17">
        <f>IF(Table11[[#This Row],[Current Age]]&gt;19,"Women's",IF(E1514&gt;15,"U19",IF(E1514&gt;13,"U15",IF(E1514&gt;11,"U13",IF(E1514&gt;0,"U11",0)))))</f>
        <v>0</v>
      </c>
      <c r="E1514" s="17">
        <f>IFERROR(IF(Table11[[#This Row],[Year]]&gt;0,$E$1-Table11[[#This Row],[Year]],0),"")</f>
        <v>0</v>
      </c>
      <c r="H1514" s="17"/>
      <c r="I1514" s="279"/>
    </row>
    <row r="1515" spans="1:9">
      <c r="A1515" s="188">
        <v>8512</v>
      </c>
      <c r="B1515" s="189" t="s">
        <v>4177</v>
      </c>
      <c r="C1515" s="188" t="s">
        <v>101</v>
      </c>
      <c r="D1515" s="17">
        <f>IF(Table11[[#This Row],[Current Age]]&gt;19,"Women's",IF(E1515&gt;15,"U19",IF(E1515&gt;13,"U15",IF(E1515&gt;11,"U13",IF(E1515&gt;0,"U11",0)))))</f>
        <v>0</v>
      </c>
      <c r="E1515" s="17">
        <f>IFERROR(IF(Table11[[#This Row],[Year]]&gt;0,$E$1-Table11[[#This Row],[Year]],0),"")</f>
        <v>0</v>
      </c>
      <c r="H1515" s="17"/>
      <c r="I1515" s="279"/>
    </row>
    <row r="1516" spans="1:9">
      <c r="A1516" s="218">
        <v>8513</v>
      </c>
      <c r="B1516" s="246" t="s">
        <v>5486</v>
      </c>
      <c r="C1516" s="218" t="s">
        <v>101</v>
      </c>
      <c r="D1516" s="17">
        <f>IF(Table11[[#This Row],[Current Age]]&gt;19,"Women's",IF(E1516&gt;15,"U19",IF(E1516&gt;13,"U15",IF(E1516&gt;11,"U13",IF(E1516&gt;0,"U11",0)))))</f>
        <v>0</v>
      </c>
      <c r="E1516" s="17">
        <f>IFERROR(IF(Table11[[#This Row],[Year]]&gt;0,$E$1-Table11[[#This Row],[Year]],0),"")</f>
        <v>0</v>
      </c>
      <c r="H1516" s="17"/>
      <c r="I1516" s="279"/>
    </row>
    <row r="1517" spans="1:9">
      <c r="A1517" s="188">
        <v>8514</v>
      </c>
      <c r="B1517" s="189" t="s">
        <v>5487</v>
      </c>
      <c r="C1517" s="188" t="s">
        <v>101</v>
      </c>
      <c r="D1517" s="17">
        <f>IF(Table11[[#This Row],[Current Age]]&gt;19,"Women's",IF(E1517&gt;15,"U19",IF(E1517&gt;13,"U15",IF(E1517&gt;11,"U13",IF(E1517&gt;0,"U11",0)))))</f>
        <v>0</v>
      </c>
      <c r="E1517" s="17">
        <f>IFERROR(IF(Table11[[#This Row],[Year]]&gt;0,$E$1-Table11[[#This Row],[Year]],0),"")</f>
        <v>0</v>
      </c>
      <c r="H1517" s="17"/>
      <c r="I1517" s="279"/>
    </row>
    <row r="1518" spans="1:9">
      <c r="A1518" s="218">
        <v>8515</v>
      </c>
      <c r="B1518" s="246" t="s">
        <v>5488</v>
      </c>
      <c r="C1518" s="218" t="s">
        <v>145</v>
      </c>
      <c r="D1518" s="17">
        <f>IF(Table11[[#This Row],[Current Age]]&gt;19,"Women's",IF(E1518&gt;15,"U19",IF(E1518&gt;13,"U15",IF(E1518&gt;11,"U13",IF(E1518&gt;0,"U11",0)))))</f>
        <v>0</v>
      </c>
      <c r="E1518" s="17">
        <f>IFERROR(IF(Table11[[#This Row],[Year]]&gt;0,$E$1-Table11[[#This Row],[Year]],0),"")</f>
        <v>0</v>
      </c>
      <c r="H1518" s="17"/>
      <c r="I1518" s="279"/>
    </row>
    <row r="1519" spans="1:9">
      <c r="A1519" s="188">
        <v>8516</v>
      </c>
      <c r="B1519" s="189" t="s">
        <v>5489</v>
      </c>
      <c r="C1519" s="188" t="s">
        <v>145</v>
      </c>
      <c r="D1519" s="17">
        <f>IF(Table11[[#This Row],[Current Age]]&gt;19,"Women's",IF(E1519&gt;15,"U19",IF(E1519&gt;13,"U15",IF(E1519&gt;11,"U13",IF(E1519&gt;0,"U11",0)))))</f>
        <v>0</v>
      </c>
      <c r="E1519" s="17">
        <f>IFERROR(IF(Table11[[#This Row],[Year]]&gt;0,$E$1-Table11[[#This Row],[Year]],0),"")</f>
        <v>0</v>
      </c>
      <c r="H1519" s="17"/>
      <c r="I1519" s="279"/>
    </row>
    <row r="1520" spans="1:9">
      <c r="A1520" s="218">
        <v>8517</v>
      </c>
      <c r="B1520" s="297" t="s">
        <v>5490</v>
      </c>
      <c r="C1520" s="218" t="s">
        <v>210</v>
      </c>
      <c r="D1520" s="17">
        <f>IF(Table11[[#This Row],[Current Age]]&gt;19,"Women's",IF(E1520&gt;15,"U19",IF(E1520&gt;13,"U15",IF(E1520&gt;11,"U13",IF(E1520&gt;0,"U11",0)))))</f>
        <v>0</v>
      </c>
      <c r="E1520" s="17">
        <f>IFERROR(IF(Table11[[#This Row],[Year]]&gt;0,$E$1-Table11[[#This Row],[Year]],0),"")</f>
        <v>0</v>
      </c>
      <c r="H1520" s="17"/>
      <c r="I1520" s="279"/>
    </row>
    <row r="1521" spans="1:9">
      <c r="A1521" s="235">
        <v>8518</v>
      </c>
      <c r="B1521" s="298" t="s">
        <v>5491</v>
      </c>
      <c r="C1521" s="188" t="s">
        <v>17</v>
      </c>
      <c r="D1521" s="17">
        <f>IF(Table11[[#This Row],[Current Age]]&gt;19,"Women's",IF(E1521&gt;15,"U19",IF(E1521&gt;13,"U15",IF(E1521&gt;11,"U13",IF(E1521&gt;0,"U11",0)))))</f>
        <v>0</v>
      </c>
      <c r="E1521" s="17">
        <f>IFERROR(IF(Table11[[#This Row],[Year]]&gt;0,$E$1-Table11[[#This Row],[Year]],0),"")</f>
        <v>0</v>
      </c>
      <c r="H1521" s="17"/>
      <c r="I1521" s="279"/>
    </row>
    <row r="1522" spans="1:9">
      <c r="A1522" s="233">
        <v>8519</v>
      </c>
      <c r="B1522" s="299" t="s">
        <v>5492</v>
      </c>
      <c r="C1522" s="218" t="s">
        <v>101</v>
      </c>
      <c r="D1522" s="17">
        <f>IF(Table11[[#This Row],[Current Age]]&gt;19,"Women's",IF(E1522&gt;15,"U19",IF(E1522&gt;13,"U15",IF(E1522&gt;11,"U13",IF(E1522&gt;0,"U11",0)))))</f>
        <v>0</v>
      </c>
      <c r="E1522" s="17">
        <f>IFERROR(IF(Table11[[#This Row],[Year]]&gt;0,$E$1-Table11[[#This Row],[Year]],0),"")</f>
        <v>0</v>
      </c>
      <c r="H1522" s="17"/>
      <c r="I1522" s="279"/>
    </row>
    <row r="1523" spans="1:9">
      <c r="A1523" s="236">
        <v>8520</v>
      </c>
      <c r="B1523" s="300" t="s">
        <v>5493</v>
      </c>
      <c r="C1523" s="188" t="s">
        <v>101</v>
      </c>
      <c r="D1523" s="17">
        <f>IF(Table11[[#This Row],[Current Age]]&gt;19,"Women's",IF(E1523&gt;15,"U19",IF(E1523&gt;13,"U15",IF(E1523&gt;11,"U13",IF(E1523&gt;0,"U11",0)))))</f>
        <v>0</v>
      </c>
      <c r="E1523" s="17">
        <f>IFERROR(IF(Table11[[#This Row],[Year]]&gt;0,$E$1-Table11[[#This Row],[Year]],0),"")</f>
        <v>0</v>
      </c>
      <c r="H1523" s="17"/>
      <c r="I1523" s="279"/>
    </row>
    <row r="1524" spans="1:9">
      <c r="A1524" s="233">
        <v>8521</v>
      </c>
      <c r="B1524" s="299" t="s">
        <v>5494</v>
      </c>
      <c r="C1524" s="218" t="s">
        <v>101</v>
      </c>
      <c r="D1524" s="17">
        <f>IF(Table11[[#This Row],[Current Age]]&gt;19,"Women's",IF(E1524&gt;15,"U19",IF(E1524&gt;13,"U15",IF(E1524&gt;11,"U13",IF(E1524&gt;0,"U11",0)))))</f>
        <v>0</v>
      </c>
      <c r="E1524" s="17">
        <f>IFERROR(IF(Table11[[#This Row],[Year]]&gt;0,$E$1-Table11[[#This Row],[Year]],0),"")</f>
        <v>0</v>
      </c>
      <c r="H1524" s="17"/>
      <c r="I1524" s="279"/>
    </row>
    <row r="1525" spans="1:9">
      <c r="A1525" s="236">
        <v>8522</v>
      </c>
      <c r="B1525" s="300" t="s">
        <v>5495</v>
      </c>
      <c r="C1525" s="188" t="s">
        <v>101</v>
      </c>
      <c r="D1525" s="17">
        <f>IF(Table11[[#This Row],[Current Age]]&gt;19,"Women's",IF(E1525&gt;15,"U19",IF(E1525&gt;13,"U15",IF(E1525&gt;11,"U13",IF(E1525&gt;0,"U11",0)))))</f>
        <v>0</v>
      </c>
      <c r="E1525" s="17">
        <f>IFERROR(IF(Table11[[#This Row],[Year]]&gt;0,$E$1-Table11[[#This Row],[Year]],0),"")</f>
        <v>0</v>
      </c>
      <c r="H1525" s="17"/>
      <c r="I1525" s="279"/>
    </row>
    <row r="1526" spans="1:9">
      <c r="A1526" s="233">
        <v>8523</v>
      </c>
      <c r="B1526" s="299" t="s">
        <v>5496</v>
      </c>
      <c r="C1526" s="218" t="s">
        <v>101</v>
      </c>
      <c r="D1526" s="17">
        <f>IF(Table11[[#This Row],[Current Age]]&gt;19,"Women's",IF(E1526&gt;15,"U19",IF(E1526&gt;13,"U15",IF(E1526&gt;11,"U13",IF(E1526&gt;0,"U11",0)))))</f>
        <v>0</v>
      </c>
      <c r="E1526" s="17">
        <f>IFERROR(IF(Table11[[#This Row],[Year]]&gt;0,$E$1-Table11[[#This Row],[Year]],0),"")</f>
        <v>0</v>
      </c>
      <c r="H1526" s="17"/>
      <c r="I1526" s="279"/>
    </row>
    <row r="1527" spans="1:9">
      <c r="A1527" s="236">
        <v>8524</v>
      </c>
      <c r="B1527" s="300" t="s">
        <v>5497</v>
      </c>
      <c r="C1527" s="188" t="s">
        <v>101</v>
      </c>
      <c r="D1527" s="17">
        <f>IF(Table11[[#This Row],[Current Age]]&gt;19,"Women's",IF(E1527&gt;15,"U19",IF(E1527&gt;13,"U15",IF(E1527&gt;11,"U13",IF(E1527&gt;0,"U11",0)))))</f>
        <v>0</v>
      </c>
      <c r="E1527" s="17">
        <f>IFERROR(IF(Table11[[#This Row],[Year]]&gt;0,$E$1-Table11[[#This Row],[Year]],0),"")</f>
        <v>0</v>
      </c>
      <c r="H1527" s="17"/>
      <c r="I1527" s="279"/>
    </row>
    <row r="1528" spans="1:9">
      <c r="A1528" s="233">
        <v>8525</v>
      </c>
      <c r="B1528" s="299" t="s">
        <v>5498</v>
      </c>
      <c r="C1528" s="218" t="s">
        <v>101</v>
      </c>
      <c r="D1528" s="17">
        <f>IF(Table11[[#This Row],[Current Age]]&gt;19,"Women's",IF(E1528&gt;15,"U19",IF(E1528&gt;13,"U15",IF(E1528&gt;11,"U13",IF(E1528&gt;0,"U11",0)))))</f>
        <v>0</v>
      </c>
      <c r="E1528" s="17">
        <f>IFERROR(IF(Table11[[#This Row],[Year]]&gt;0,$E$1-Table11[[#This Row],[Year]],0),"")</f>
        <v>0</v>
      </c>
      <c r="H1528" s="17"/>
      <c r="I1528" s="279"/>
    </row>
    <row r="1529" spans="1:9">
      <c r="A1529" s="236">
        <v>8526</v>
      </c>
      <c r="B1529" s="300" t="s">
        <v>5499</v>
      </c>
      <c r="C1529" s="188" t="s">
        <v>101</v>
      </c>
      <c r="D1529" s="17">
        <f>IF(Table11[[#This Row],[Current Age]]&gt;19,"Women's",IF(E1529&gt;15,"U19",IF(E1529&gt;13,"U15",IF(E1529&gt;11,"U13",IF(E1529&gt;0,"U11",0)))))</f>
        <v>0</v>
      </c>
      <c r="E1529" s="17">
        <f>IFERROR(IF(Table11[[#This Row],[Year]]&gt;0,$E$1-Table11[[#This Row],[Year]],0),"")</f>
        <v>0</v>
      </c>
      <c r="H1529" s="17"/>
      <c r="I1529" s="279"/>
    </row>
    <row r="1530" spans="1:9">
      <c r="A1530" s="301">
        <v>8527</v>
      </c>
      <c r="B1530" s="297" t="s">
        <v>5500</v>
      </c>
      <c r="C1530" s="218" t="s">
        <v>17</v>
      </c>
      <c r="D1530" s="17">
        <f>IF(Table11[[#This Row],[Current Age]]&gt;19,"Women's",IF(E1530&gt;15,"U19",IF(E1530&gt;13,"U15",IF(E1530&gt;11,"U13",IF(E1530&gt;0,"U11",0)))))</f>
        <v>0</v>
      </c>
      <c r="E1530" s="17">
        <f>IFERROR(IF(Table11[[#This Row],[Year]]&gt;0,$E$1-Table11[[#This Row],[Year]],0),"")</f>
        <v>0</v>
      </c>
      <c r="H1530" s="17"/>
      <c r="I1530" s="279"/>
    </row>
    <row r="1531" spans="1:9">
      <c r="A1531" s="302">
        <v>8528</v>
      </c>
      <c r="B1531" s="289" t="s">
        <v>5501</v>
      </c>
      <c r="C1531" s="188" t="s">
        <v>101</v>
      </c>
      <c r="D1531" s="17" t="str">
        <f>IF(Table11[[#This Row],[Current Age]]&gt;19,"Women's",IF(E1531&gt;15,"U19",IF(E1531&gt;13,"U15",IF(E1531&gt;11,"U13",IF(E1531&gt;0,"U11",0)))))</f>
        <v>Women's</v>
      </c>
      <c r="E1531" s="17">
        <f>IFERROR(IF(Table11[[#This Row],[Year]]&gt;0,$E$1-Table11[[#This Row],[Year]],0),"")</f>
        <v>34</v>
      </c>
      <c r="F1531" s="17">
        <v>1991</v>
      </c>
      <c r="G1531" s="17">
        <v>8</v>
      </c>
      <c r="H1531" s="17">
        <v>13</v>
      </c>
      <c r="I1531" s="279"/>
    </row>
    <row r="1532" spans="1:9">
      <c r="A1532" s="303">
        <v>8529</v>
      </c>
      <c r="B1532" s="290" t="s">
        <v>5502</v>
      </c>
      <c r="C1532" s="218" t="s">
        <v>101</v>
      </c>
      <c r="D1532" s="17" t="str">
        <f>IF(Table11[[#This Row],[Current Age]]&gt;19,"Women's",IF(E1532&gt;15,"U19",IF(E1532&gt;13,"U15",IF(E1532&gt;11,"U13",IF(E1532&gt;0,"U11",0)))))</f>
        <v>U15</v>
      </c>
      <c r="E1532" s="17">
        <f>IFERROR(IF(Table11[[#This Row],[Year]]&gt;0,$E$1-Table11[[#This Row],[Year]],0),"")</f>
        <v>15</v>
      </c>
      <c r="F1532" s="17">
        <v>2010</v>
      </c>
      <c r="G1532" s="17">
        <v>7</v>
      </c>
      <c r="H1532" s="17">
        <v>25</v>
      </c>
      <c r="I1532" s="279"/>
    </row>
    <row r="1533" spans="1:9">
      <c r="A1533" s="188">
        <v>8530</v>
      </c>
      <c r="B1533" s="280" t="s">
        <v>5503</v>
      </c>
      <c r="C1533" s="188" t="s">
        <v>101</v>
      </c>
      <c r="D1533" s="17" t="str">
        <f>IF(Table11[[#This Row],[Current Age]]&gt;19,"Women's",IF(E1533&gt;15,"U19",IF(E1533&gt;13,"U15",IF(E1533&gt;11,"U13",IF(E1533&gt;0,"U11",0)))))</f>
        <v>U11</v>
      </c>
      <c r="E1533" s="17">
        <f>IFERROR(IF(Table11[[#This Row],[Year]]&gt;0,$E$1-Table11[[#This Row],[Year]],0),"")</f>
        <v>11</v>
      </c>
      <c r="F1533" s="17">
        <v>2014</v>
      </c>
      <c r="G1533" s="17">
        <v>3</v>
      </c>
      <c r="H1533" s="17">
        <v>12</v>
      </c>
      <c r="I1533" s="279"/>
    </row>
    <row r="1534" spans="1:9">
      <c r="A1534" s="218">
        <v>8531</v>
      </c>
      <c r="B1534" s="278" t="s">
        <v>5504</v>
      </c>
      <c r="C1534" s="218" t="s">
        <v>154</v>
      </c>
      <c r="D1534" s="17">
        <f>IF(Table11[[#This Row],[Current Age]]&gt;19,"Women's",IF(E1534&gt;15,"U19",IF(E1534&gt;13,"U15",IF(E1534&gt;11,"U13",IF(E1534&gt;0,"U11",0)))))</f>
        <v>0</v>
      </c>
      <c r="E1534" s="17">
        <f>IFERROR(IF(Table11[[#This Row],[Year]]&gt;0,$E$1-Table11[[#This Row],[Year]],0),"")</f>
        <v>0</v>
      </c>
      <c r="H1534" s="17"/>
      <c r="I1534" s="279"/>
    </row>
    <row r="1535" spans="1:9">
      <c r="A1535" s="188">
        <v>8532</v>
      </c>
      <c r="B1535" s="280" t="s">
        <v>5505</v>
      </c>
      <c r="C1535" s="188" t="s">
        <v>154</v>
      </c>
      <c r="D1535" s="17">
        <f>IF(Table11[[#This Row],[Current Age]]&gt;19,"Women's",IF(E1535&gt;15,"U19",IF(E1535&gt;13,"U15",IF(E1535&gt;11,"U13",IF(E1535&gt;0,"U11",0)))))</f>
        <v>0</v>
      </c>
      <c r="E1535" s="17">
        <f>IFERROR(IF(Table11[[#This Row],[Year]]&gt;0,$E$1-Table11[[#This Row],[Year]],0),"")</f>
        <v>0</v>
      </c>
      <c r="H1535" s="17"/>
      <c r="I1535" s="279"/>
    </row>
    <row r="1536" spans="1:9">
      <c r="A1536" s="218">
        <v>8533</v>
      </c>
      <c r="B1536" s="278" t="s">
        <v>5506</v>
      </c>
      <c r="C1536" s="218" t="s">
        <v>154</v>
      </c>
      <c r="D1536" s="17">
        <f>IF(Table11[[#This Row],[Current Age]]&gt;19,"Women's",IF(E1536&gt;15,"U19",IF(E1536&gt;13,"U15",IF(E1536&gt;11,"U13",IF(E1536&gt;0,"U11",0)))))</f>
        <v>0</v>
      </c>
      <c r="E1536" s="17">
        <f>IFERROR(IF(Table11[[#This Row],[Year]]&gt;0,$E$1-Table11[[#This Row],[Year]],0),"")</f>
        <v>0</v>
      </c>
      <c r="H1536" s="17"/>
      <c r="I1536" s="279"/>
    </row>
    <row r="1537" spans="1:9">
      <c r="A1537" s="188">
        <v>8534</v>
      </c>
      <c r="B1537" s="280" t="s">
        <v>5507</v>
      </c>
      <c r="C1537" s="188" t="s">
        <v>154</v>
      </c>
      <c r="D1537" s="17">
        <f>IF(Table11[[#This Row],[Current Age]]&gt;19,"Women's",IF(E1537&gt;15,"U19",IF(E1537&gt;13,"U15",IF(E1537&gt;11,"U13",IF(E1537&gt;0,"U11",0)))))</f>
        <v>0</v>
      </c>
      <c r="E1537" s="17">
        <f>IFERROR(IF(Table11[[#This Row],[Year]]&gt;0,$E$1-Table11[[#This Row],[Year]],0),"")</f>
        <v>0</v>
      </c>
      <c r="H1537" s="17"/>
      <c r="I1537" s="279"/>
    </row>
    <row r="1538" spans="1:9">
      <c r="A1538" s="218">
        <v>8535</v>
      </c>
      <c r="B1538" s="278" t="s">
        <v>5508</v>
      </c>
      <c r="C1538" s="218" t="s">
        <v>154</v>
      </c>
      <c r="D1538" s="17">
        <f>IF(Table11[[#This Row],[Current Age]]&gt;19,"Women's",IF(E1538&gt;15,"U19",IF(E1538&gt;13,"U15",IF(E1538&gt;11,"U13",IF(E1538&gt;0,"U11",0)))))</f>
        <v>0</v>
      </c>
      <c r="E1538" s="17">
        <f>IFERROR(IF(Table11[[#This Row],[Year]]&gt;0,$E$1-Table11[[#This Row],[Year]],0),"")</f>
        <v>0</v>
      </c>
      <c r="H1538" s="17"/>
      <c r="I1538" s="279"/>
    </row>
    <row r="1539" spans="1:9">
      <c r="A1539" s="188">
        <v>8536</v>
      </c>
      <c r="B1539" s="280" t="s">
        <v>5509</v>
      </c>
      <c r="C1539" s="188" t="s">
        <v>154</v>
      </c>
      <c r="D1539" s="17">
        <f>IF(Table11[[#This Row],[Current Age]]&gt;19,"Women's",IF(E1539&gt;15,"U19",IF(E1539&gt;13,"U15",IF(E1539&gt;11,"U13",IF(E1539&gt;0,"U11",0)))))</f>
        <v>0</v>
      </c>
      <c r="E1539" s="17">
        <f>IFERROR(IF(Table11[[#This Row],[Year]]&gt;0,$E$1-Table11[[#This Row],[Year]],0),"")</f>
        <v>0</v>
      </c>
      <c r="H1539" s="17"/>
      <c r="I1539" s="279"/>
    </row>
    <row r="1540" spans="1:9">
      <c r="A1540" s="218">
        <v>8537</v>
      </c>
      <c r="B1540" s="278" t="s">
        <v>5510</v>
      </c>
      <c r="C1540" s="218" t="s">
        <v>154</v>
      </c>
      <c r="D1540" s="17">
        <f>IF(Table11[[#This Row],[Current Age]]&gt;19,"Women's",IF(E1540&gt;15,"U19",IF(E1540&gt;13,"U15",IF(E1540&gt;11,"U13",IF(E1540&gt;0,"U11",0)))))</f>
        <v>0</v>
      </c>
      <c r="E1540" s="17">
        <f>IFERROR(IF(Table11[[#This Row],[Year]]&gt;0,$E$1-Table11[[#This Row],[Year]],0),"")</f>
        <v>0</v>
      </c>
      <c r="H1540" s="17"/>
      <c r="I1540" s="279"/>
    </row>
    <row r="1541" spans="1:9">
      <c r="A1541" s="188">
        <v>8538</v>
      </c>
      <c r="B1541" s="298" t="s">
        <v>5511</v>
      </c>
      <c r="C1541" s="188" t="s">
        <v>17</v>
      </c>
      <c r="D1541" s="17">
        <f>IF(Table11[[#This Row],[Current Age]]&gt;19,"Women's",IF(E1541&gt;15,"U19",IF(E1541&gt;13,"U15",IF(E1541&gt;11,"U13",IF(E1541&gt;0,"U11",0)))))</f>
        <v>0</v>
      </c>
      <c r="E1541" s="17">
        <f>IFERROR(IF(Table11[[#This Row],[Year]]&gt;0,$E$1-Table11[[#This Row],[Year]],0),"")</f>
        <v>0</v>
      </c>
      <c r="H1541" s="17"/>
      <c r="I1541" s="279"/>
    </row>
    <row r="1542" spans="1:9">
      <c r="A1542" s="218">
        <v>8539</v>
      </c>
      <c r="B1542" s="297" t="s">
        <v>5512</v>
      </c>
      <c r="C1542" s="218" t="s">
        <v>17</v>
      </c>
      <c r="D1542" s="17">
        <f>IF(Table11[[#This Row],[Current Age]]&gt;19,"Women's",IF(E1542&gt;15,"U19",IF(E1542&gt;13,"U15",IF(E1542&gt;11,"U13",IF(E1542&gt;0,"U11",0)))))</f>
        <v>0</v>
      </c>
      <c r="E1542" s="17">
        <f>IFERROR(IF(Table11[[#This Row],[Year]]&gt;0,$E$1-Table11[[#This Row],[Year]],0),"")</f>
        <v>0</v>
      </c>
      <c r="H1542" s="17"/>
      <c r="I1542" s="279"/>
    </row>
    <row r="1543" spans="1:9">
      <c r="A1543" s="188">
        <v>8540</v>
      </c>
      <c r="B1543" s="304" t="s">
        <v>5513</v>
      </c>
      <c r="C1543" s="188" t="s">
        <v>17</v>
      </c>
      <c r="D1543" s="17">
        <f>IF(Table11[[#This Row],[Current Age]]&gt;19,"Women's",IF(E1543&gt;15,"U19",IF(E1543&gt;13,"U15",IF(E1543&gt;11,"U13",IF(E1543&gt;0,"U11",0)))))</f>
        <v>0</v>
      </c>
      <c r="E1543" s="17">
        <f>IFERROR(IF(Table11[[#This Row],[Year]]&gt;0,$E$1-Table11[[#This Row],[Year]],0),"")</f>
        <v>0</v>
      </c>
      <c r="H1543" s="17"/>
      <c r="I1543" s="279"/>
    </row>
    <row r="1544" spans="1:9">
      <c r="A1544" s="218">
        <v>8541</v>
      </c>
      <c r="B1544" s="297" t="s">
        <v>5514</v>
      </c>
      <c r="C1544" s="218" t="s">
        <v>210</v>
      </c>
      <c r="D1544" s="17">
        <f>IF(Table11[[#This Row],[Current Age]]&gt;19,"Women's",IF(E1544&gt;15,"U19",IF(E1544&gt;13,"U15",IF(E1544&gt;11,"U13",IF(E1544&gt;0,"U11",0)))))</f>
        <v>0</v>
      </c>
      <c r="E1544" s="17">
        <f>IFERROR(IF(Table11[[#This Row],[Year]]&gt;0,$E$1-Table11[[#This Row],[Year]],0),"")</f>
        <v>0</v>
      </c>
      <c r="H1544" s="17"/>
      <c r="I1544" s="279"/>
    </row>
    <row r="1545" spans="1:9">
      <c r="A1545" s="188">
        <v>8542</v>
      </c>
      <c r="B1545" s="298" t="s">
        <v>5515</v>
      </c>
      <c r="C1545" s="188" t="s">
        <v>17</v>
      </c>
      <c r="D1545" s="17">
        <f>IF(Table11[[#This Row],[Current Age]]&gt;19,"Women's",IF(E1545&gt;15,"U19",IF(E1545&gt;13,"U15",IF(E1545&gt;11,"U13",IF(E1545&gt;0,"U11",0)))))</f>
        <v>0</v>
      </c>
      <c r="E1545" s="17">
        <f>IFERROR(IF(Table11[[#This Row],[Year]]&gt;0,$E$1-Table11[[#This Row],[Year]],0),"")</f>
        <v>0</v>
      </c>
      <c r="H1545" s="17"/>
      <c r="I1545" s="279"/>
    </row>
    <row r="1546" spans="1:9">
      <c r="A1546" s="218">
        <v>8543</v>
      </c>
      <c r="B1546" s="297" t="s">
        <v>5516</v>
      </c>
      <c r="C1546" s="218" t="s">
        <v>17</v>
      </c>
      <c r="D1546" s="17">
        <f>IF(Table11[[#This Row],[Current Age]]&gt;19,"Women's",IF(E1546&gt;15,"U19",IF(E1546&gt;13,"U15",IF(E1546&gt;11,"U13",IF(E1546&gt;0,"U11",0)))))</f>
        <v>0</v>
      </c>
      <c r="E1546" s="17">
        <f>IFERROR(IF(Table11[[#This Row],[Year]]&gt;0,$E$1-Table11[[#This Row],[Year]],0),"")</f>
        <v>0</v>
      </c>
      <c r="H1546" s="17"/>
      <c r="I1546" s="279"/>
    </row>
    <row r="1547" spans="1:9">
      <c r="A1547" s="188">
        <v>8544</v>
      </c>
      <c r="B1547" s="268" t="s">
        <v>5517</v>
      </c>
      <c r="C1547" s="188" t="s">
        <v>160</v>
      </c>
      <c r="D1547" s="17">
        <f>IF(Table11[[#This Row],[Current Age]]&gt;19,"Women's",IF(E1547&gt;15,"U19",IF(E1547&gt;13,"U15",IF(E1547&gt;11,"U13",IF(E1547&gt;0,"U11",0)))))</f>
        <v>0</v>
      </c>
      <c r="E1547" s="17">
        <f>IFERROR(IF(Table11[[#This Row],[Year]]&gt;0,$E$1-Table11[[#This Row],[Year]],0),"")</f>
        <v>0</v>
      </c>
      <c r="H1547" s="17"/>
      <c r="I1547" s="279"/>
    </row>
    <row r="1548" spans="1:9">
      <c r="A1548" s="218">
        <v>8545</v>
      </c>
      <c r="B1548" s="261" t="s">
        <v>5518</v>
      </c>
      <c r="C1548" s="218" t="s">
        <v>160</v>
      </c>
      <c r="D1548" s="17">
        <f>IF(Table11[[#This Row],[Current Age]]&gt;19,"Women's",IF(E1548&gt;15,"U19",IF(E1548&gt;13,"U15",IF(E1548&gt;11,"U13",IF(E1548&gt;0,"U11",0)))))</f>
        <v>0</v>
      </c>
      <c r="E1548" s="17">
        <f>IFERROR(IF(Table11[[#This Row],[Year]]&gt;0,$E$1-Table11[[#This Row],[Year]],0),"")</f>
        <v>0</v>
      </c>
      <c r="H1548" s="17"/>
      <c r="I1548" s="279"/>
    </row>
    <row r="1549" spans="1:9">
      <c r="A1549" s="188">
        <v>8546</v>
      </c>
      <c r="B1549" s="268" t="s">
        <v>5519</v>
      </c>
      <c r="C1549" s="188" t="s">
        <v>160</v>
      </c>
      <c r="D1549" s="17">
        <f>IF(Table11[[#This Row],[Current Age]]&gt;19,"Women's",IF(E1549&gt;15,"U19",IF(E1549&gt;13,"U15",IF(E1549&gt;11,"U13",IF(E1549&gt;0,"U11",0)))))</f>
        <v>0</v>
      </c>
      <c r="E1549" s="17">
        <f>IFERROR(IF(Table11[[#This Row],[Year]]&gt;0,$E$1-Table11[[#This Row],[Year]],0),"")</f>
        <v>0</v>
      </c>
      <c r="H1549" s="17"/>
      <c r="I1549" s="279"/>
    </row>
    <row r="1550" spans="1:9">
      <c r="A1550" s="218">
        <v>8547</v>
      </c>
      <c r="B1550" s="261" t="s">
        <v>5520</v>
      </c>
      <c r="C1550" s="218" t="s">
        <v>160</v>
      </c>
      <c r="D1550" s="17">
        <f>IF(Table11[[#This Row],[Current Age]]&gt;19,"Women's",IF(E1550&gt;15,"U19",IF(E1550&gt;13,"U15",IF(E1550&gt;11,"U13",IF(E1550&gt;0,"U11",0)))))</f>
        <v>0</v>
      </c>
      <c r="E1550" s="17">
        <f>IFERROR(IF(Table11[[#This Row],[Year]]&gt;0,$E$1-Table11[[#This Row],[Year]],0),"")</f>
        <v>0</v>
      </c>
      <c r="H1550" s="17"/>
      <c r="I1550" s="279"/>
    </row>
    <row r="1551" spans="1:9">
      <c r="A1551" s="188">
        <v>8548</v>
      </c>
      <c r="B1551" s="268" t="s">
        <v>5521</v>
      </c>
      <c r="C1551" s="188" t="s">
        <v>160</v>
      </c>
      <c r="D1551" s="17">
        <f>IF(Table11[[#This Row],[Current Age]]&gt;19,"Women's",IF(E1551&gt;15,"U19",IF(E1551&gt;13,"U15",IF(E1551&gt;11,"U13",IF(E1551&gt;0,"U11",0)))))</f>
        <v>0</v>
      </c>
      <c r="E1551" s="17">
        <f>IFERROR(IF(Table11[[#This Row],[Year]]&gt;0,$E$1-Table11[[#This Row],[Year]],0),"")</f>
        <v>0</v>
      </c>
      <c r="H1551" s="17"/>
      <c r="I1551" s="279"/>
    </row>
    <row r="1552" spans="1:9">
      <c r="A1552" s="218">
        <v>8549</v>
      </c>
      <c r="B1552" s="261" t="s">
        <v>5522</v>
      </c>
      <c r="C1552" s="218" t="s">
        <v>160</v>
      </c>
      <c r="D1552" s="17">
        <f>IF(Table11[[#This Row],[Current Age]]&gt;19,"Women's",IF(E1552&gt;15,"U19",IF(E1552&gt;13,"U15",IF(E1552&gt;11,"U13",IF(E1552&gt;0,"U11",0)))))</f>
        <v>0</v>
      </c>
      <c r="E1552" s="17">
        <f>IFERROR(IF(Table11[[#This Row],[Year]]&gt;0,$E$1-Table11[[#This Row],[Year]],0),"")</f>
        <v>0</v>
      </c>
      <c r="H1552" s="17"/>
      <c r="I1552" s="279"/>
    </row>
    <row r="1553" spans="1:9">
      <c r="A1553" s="188">
        <v>8550</v>
      </c>
      <c r="B1553" s="268" t="s">
        <v>5523</v>
      </c>
      <c r="C1553" s="188" t="s">
        <v>160</v>
      </c>
      <c r="D1553" s="17">
        <f>IF(Table11[[#This Row],[Current Age]]&gt;19,"Women's",IF(E1553&gt;15,"U19",IF(E1553&gt;13,"U15",IF(E1553&gt;11,"U13",IF(E1553&gt;0,"U11",0)))))</f>
        <v>0</v>
      </c>
      <c r="E1553" s="17">
        <f>IFERROR(IF(Table11[[#This Row],[Year]]&gt;0,$E$1-Table11[[#This Row],[Year]],0),"")</f>
        <v>0</v>
      </c>
      <c r="H1553" s="17"/>
      <c r="I1553" s="279"/>
    </row>
    <row r="1554" spans="1:9">
      <c r="A1554" s="218">
        <v>8551</v>
      </c>
      <c r="B1554" s="261" t="s">
        <v>5524</v>
      </c>
      <c r="C1554" s="218" t="s">
        <v>160</v>
      </c>
      <c r="D1554" s="17">
        <f>IF(Table11[[#This Row],[Current Age]]&gt;19,"Women's",IF(E1554&gt;15,"U19",IF(E1554&gt;13,"U15",IF(E1554&gt;11,"U13",IF(E1554&gt;0,"U11",0)))))</f>
        <v>0</v>
      </c>
      <c r="E1554" s="17">
        <f>IFERROR(IF(Table11[[#This Row],[Year]]&gt;0,$E$1-Table11[[#This Row],[Year]],0),"")</f>
        <v>0</v>
      </c>
      <c r="H1554" s="17"/>
      <c r="I1554" s="279"/>
    </row>
    <row r="1555" spans="1:9">
      <c r="A1555" s="188">
        <v>8552</v>
      </c>
      <c r="B1555" s="268" t="s">
        <v>5525</v>
      </c>
      <c r="C1555" s="188" t="s">
        <v>160</v>
      </c>
      <c r="D1555" s="17">
        <f>IF(Table11[[#This Row],[Current Age]]&gt;19,"Women's",IF(E1555&gt;15,"U19",IF(E1555&gt;13,"U15",IF(E1555&gt;11,"U13",IF(E1555&gt;0,"U11",0)))))</f>
        <v>0</v>
      </c>
      <c r="E1555" s="17">
        <f>IFERROR(IF(Table11[[#This Row],[Year]]&gt;0,$E$1-Table11[[#This Row],[Year]],0),"")</f>
        <v>0</v>
      </c>
      <c r="H1555" s="17"/>
      <c r="I1555" s="279"/>
    </row>
    <row r="1556" spans="1:9">
      <c r="A1556" s="218">
        <v>8553</v>
      </c>
      <c r="B1556" s="261" t="s">
        <v>5526</v>
      </c>
      <c r="C1556" s="218" t="s">
        <v>160</v>
      </c>
      <c r="D1556" s="17">
        <f>IF(Table11[[#This Row],[Current Age]]&gt;19,"Women's",IF(E1556&gt;15,"U19",IF(E1556&gt;13,"U15",IF(E1556&gt;11,"U13",IF(E1556&gt;0,"U11",0)))))</f>
        <v>0</v>
      </c>
      <c r="E1556" s="17">
        <f>IFERROR(IF(Table11[[#This Row],[Year]]&gt;0,$E$1-Table11[[#This Row],[Year]],0),"")</f>
        <v>0</v>
      </c>
      <c r="H1556" s="17"/>
      <c r="I1556" s="279"/>
    </row>
    <row r="1557" spans="1:9">
      <c r="A1557" s="188">
        <v>8554</v>
      </c>
      <c r="B1557" s="268" t="s">
        <v>5527</v>
      </c>
      <c r="C1557" s="188" t="s">
        <v>160</v>
      </c>
      <c r="D1557" s="17">
        <f>IF(Table11[[#This Row],[Current Age]]&gt;19,"Women's",IF(E1557&gt;15,"U19",IF(E1557&gt;13,"U15",IF(E1557&gt;11,"U13",IF(E1557&gt;0,"U11",0)))))</f>
        <v>0</v>
      </c>
      <c r="E1557" s="17">
        <f>IFERROR(IF(Table11[[#This Row],[Year]]&gt;0,$E$1-Table11[[#This Row],[Year]],0),"")</f>
        <v>0</v>
      </c>
      <c r="H1557" s="17"/>
      <c r="I1557" s="279"/>
    </row>
    <row r="1558" spans="1:9">
      <c r="A1558" s="218">
        <v>8555</v>
      </c>
      <c r="B1558" s="261" t="s">
        <v>5528</v>
      </c>
      <c r="C1558" s="218" t="s">
        <v>160</v>
      </c>
      <c r="D1558" s="17">
        <f>IF(Table11[[#This Row],[Current Age]]&gt;19,"Women's",IF(E1558&gt;15,"U19",IF(E1558&gt;13,"U15",IF(E1558&gt;11,"U13",IF(E1558&gt;0,"U11",0)))))</f>
        <v>0</v>
      </c>
      <c r="E1558" s="17">
        <f>IFERROR(IF(Table11[[#This Row],[Year]]&gt;0,$E$1-Table11[[#This Row],[Year]],0),"")</f>
        <v>0</v>
      </c>
      <c r="H1558" s="17"/>
      <c r="I1558" s="279"/>
    </row>
    <row r="1559" spans="1:9">
      <c r="A1559" s="188">
        <v>8556</v>
      </c>
      <c r="B1559" s="268" t="s">
        <v>5529</v>
      </c>
      <c r="C1559" s="188" t="s">
        <v>160</v>
      </c>
      <c r="D1559" s="17">
        <f>IF(Table11[[#This Row],[Current Age]]&gt;19,"Women's",IF(E1559&gt;15,"U19",IF(E1559&gt;13,"U15",IF(E1559&gt;11,"U13",IF(E1559&gt;0,"U11",0)))))</f>
        <v>0</v>
      </c>
      <c r="E1559" s="17">
        <f>IFERROR(IF(Table11[[#This Row],[Year]]&gt;0,$E$1-Table11[[#This Row],[Year]],0),"")</f>
        <v>0</v>
      </c>
      <c r="H1559" s="17"/>
      <c r="I1559" s="279"/>
    </row>
    <row r="1560" spans="1:9">
      <c r="A1560" s="218">
        <v>8557</v>
      </c>
      <c r="B1560" s="261" t="s">
        <v>5530</v>
      </c>
      <c r="C1560" s="218" t="s">
        <v>160</v>
      </c>
      <c r="D1560" s="17">
        <f>IF(Table11[[#This Row],[Current Age]]&gt;19,"Women's",IF(E1560&gt;15,"U19",IF(E1560&gt;13,"U15",IF(E1560&gt;11,"U13",IF(E1560&gt;0,"U11",0)))))</f>
        <v>0</v>
      </c>
      <c r="E1560" s="17">
        <f>IFERROR(IF(Table11[[#This Row],[Year]]&gt;0,$E$1-Table11[[#This Row],[Year]],0),"")</f>
        <v>0</v>
      </c>
      <c r="H1560" s="17"/>
      <c r="I1560" s="279"/>
    </row>
    <row r="1561" spans="1:9">
      <c r="A1561" s="188">
        <v>8558</v>
      </c>
      <c r="B1561" s="268" t="s">
        <v>5531</v>
      </c>
      <c r="C1561" s="188" t="s">
        <v>160</v>
      </c>
      <c r="D1561" s="17">
        <f>IF(Table11[[#This Row],[Current Age]]&gt;19,"Women's",IF(E1561&gt;15,"U19",IF(E1561&gt;13,"U15",IF(E1561&gt;11,"U13",IF(E1561&gt;0,"U11",0)))))</f>
        <v>0</v>
      </c>
      <c r="E1561" s="17">
        <f>IFERROR(IF(Table11[[#This Row],[Year]]&gt;0,$E$1-Table11[[#This Row],[Year]],0),"")</f>
        <v>0</v>
      </c>
      <c r="H1561" s="17"/>
      <c r="I1561" s="279"/>
    </row>
    <row r="1562" spans="1:9">
      <c r="A1562" s="218">
        <v>8559</v>
      </c>
      <c r="B1562" s="261" t="s">
        <v>5532</v>
      </c>
      <c r="C1562" s="218" t="s">
        <v>160</v>
      </c>
      <c r="D1562" s="17">
        <f>IF(Table11[[#This Row],[Current Age]]&gt;19,"Women's",IF(E1562&gt;15,"U19",IF(E1562&gt;13,"U15",IF(E1562&gt;11,"U13",IF(E1562&gt;0,"U11",0)))))</f>
        <v>0</v>
      </c>
      <c r="E1562" s="17">
        <f>IFERROR(IF(Table11[[#This Row],[Year]]&gt;0,$E$1-Table11[[#This Row],[Year]],0),"")</f>
        <v>0</v>
      </c>
      <c r="H1562" s="17"/>
      <c r="I1562" s="279"/>
    </row>
    <row r="1563" spans="1:9">
      <c r="A1563" s="188">
        <v>8560</v>
      </c>
      <c r="B1563" s="268" t="s">
        <v>5533</v>
      </c>
      <c r="C1563" s="188" t="s">
        <v>160</v>
      </c>
      <c r="D1563" s="17">
        <f>IF(Table11[[#This Row],[Current Age]]&gt;19,"Women's",IF(E1563&gt;15,"U19",IF(E1563&gt;13,"U15",IF(E1563&gt;11,"U13",IF(E1563&gt;0,"U11",0)))))</f>
        <v>0</v>
      </c>
      <c r="E1563" s="17">
        <f>IFERROR(IF(Table11[[#This Row],[Year]]&gt;0,$E$1-Table11[[#This Row],[Year]],0),"")</f>
        <v>0</v>
      </c>
      <c r="H1563" s="17"/>
      <c r="I1563" s="279"/>
    </row>
    <row r="1564" spans="1:9">
      <c r="A1564" s="218">
        <v>8561</v>
      </c>
      <c r="B1564" s="261" t="s">
        <v>5534</v>
      </c>
      <c r="C1564" s="218" t="s">
        <v>160</v>
      </c>
      <c r="D1564" s="17">
        <f>IF(Table11[[#This Row],[Current Age]]&gt;19,"Women's",IF(E1564&gt;15,"U19",IF(E1564&gt;13,"U15",IF(E1564&gt;11,"U13",IF(E1564&gt;0,"U11",0)))))</f>
        <v>0</v>
      </c>
      <c r="E1564" s="17">
        <f>IFERROR(IF(Table11[[#This Row],[Year]]&gt;0,$E$1-Table11[[#This Row],[Year]],0),"")</f>
        <v>0</v>
      </c>
      <c r="H1564" s="17"/>
      <c r="I1564" s="279"/>
    </row>
    <row r="1565" spans="1:9">
      <c r="A1565" s="188">
        <v>8562</v>
      </c>
      <c r="B1565" s="268" t="s">
        <v>5535</v>
      </c>
      <c r="C1565" s="188" t="s">
        <v>160</v>
      </c>
      <c r="D1565" s="17">
        <f>IF(Table11[[#This Row],[Current Age]]&gt;19,"Women's",IF(E1565&gt;15,"U19",IF(E1565&gt;13,"U15",IF(E1565&gt;11,"U13",IF(E1565&gt;0,"U11",0)))))</f>
        <v>0</v>
      </c>
      <c r="E1565" s="17">
        <f>IFERROR(IF(Table11[[#This Row],[Year]]&gt;0,$E$1-Table11[[#This Row],[Year]],0),"")</f>
        <v>0</v>
      </c>
      <c r="H1565" s="17"/>
      <c r="I1565" s="279"/>
    </row>
    <row r="1566" spans="1:9">
      <c r="A1566" s="218">
        <v>8563</v>
      </c>
      <c r="B1566" s="261" t="s">
        <v>5536</v>
      </c>
      <c r="C1566" s="218" t="s">
        <v>160</v>
      </c>
      <c r="D1566" s="17">
        <f>IF(Table11[[#This Row],[Current Age]]&gt;19,"Women's",IF(E1566&gt;15,"U19",IF(E1566&gt;13,"U15",IF(E1566&gt;11,"U13",IF(E1566&gt;0,"U11",0)))))</f>
        <v>0</v>
      </c>
      <c r="E1566" s="17">
        <f>IFERROR(IF(Table11[[#This Row],[Year]]&gt;0,$E$1-Table11[[#This Row],[Year]],0),"")</f>
        <v>0</v>
      </c>
      <c r="H1566" s="17"/>
      <c r="I1566" s="279"/>
    </row>
    <row r="1567" spans="1:9">
      <c r="A1567" s="188">
        <v>8564</v>
      </c>
      <c r="B1567" s="268" t="s">
        <v>5537</v>
      </c>
      <c r="C1567" s="188" t="s">
        <v>160</v>
      </c>
      <c r="D1567" s="17">
        <f>IF(Table11[[#This Row],[Current Age]]&gt;19,"Women's",IF(E1567&gt;15,"U19",IF(E1567&gt;13,"U15",IF(E1567&gt;11,"U13",IF(E1567&gt;0,"U11",0)))))</f>
        <v>0</v>
      </c>
      <c r="E1567" s="17">
        <f>IFERROR(IF(Table11[[#This Row],[Year]]&gt;0,$E$1-Table11[[#This Row],[Year]],0),"")</f>
        <v>0</v>
      </c>
      <c r="H1567" s="17"/>
      <c r="I1567" s="279"/>
    </row>
    <row r="1568" spans="1:9">
      <c r="A1568" s="218">
        <v>8565</v>
      </c>
      <c r="B1568" s="261" t="s">
        <v>5538</v>
      </c>
      <c r="C1568" s="218" t="s">
        <v>160</v>
      </c>
      <c r="D1568" s="17">
        <f>IF(Table11[[#This Row],[Current Age]]&gt;19,"Women's",IF(E1568&gt;15,"U19",IF(E1568&gt;13,"U15",IF(E1568&gt;11,"U13",IF(E1568&gt;0,"U11",0)))))</f>
        <v>0</v>
      </c>
      <c r="E1568" s="17">
        <f>IFERROR(IF(Table11[[#This Row],[Year]]&gt;0,$E$1-Table11[[#This Row],[Year]],0),"")</f>
        <v>0</v>
      </c>
      <c r="H1568" s="17"/>
      <c r="I1568" s="279"/>
    </row>
    <row r="1569" spans="1:9">
      <c r="A1569" s="188">
        <v>8566</v>
      </c>
      <c r="B1569" s="268" t="s">
        <v>5539</v>
      </c>
      <c r="C1569" s="188" t="s">
        <v>160</v>
      </c>
      <c r="D1569" s="17">
        <f>IF(Table11[[#This Row],[Current Age]]&gt;19,"Women's",IF(E1569&gt;15,"U19",IF(E1569&gt;13,"U15",IF(E1569&gt;11,"U13",IF(E1569&gt;0,"U11",0)))))</f>
        <v>0</v>
      </c>
      <c r="E1569" s="17">
        <f>IFERROR(IF(Table11[[#This Row],[Year]]&gt;0,$E$1-Table11[[#This Row],[Year]],0),"")</f>
        <v>0</v>
      </c>
      <c r="H1569" s="17"/>
      <c r="I1569" s="279"/>
    </row>
    <row r="1570" spans="1:9">
      <c r="A1570" s="218">
        <v>8567</v>
      </c>
      <c r="B1570" s="261" t="s">
        <v>5540</v>
      </c>
      <c r="C1570" s="218" t="s">
        <v>160</v>
      </c>
      <c r="D1570" s="17">
        <f>IF(Table11[[#This Row],[Current Age]]&gt;19,"Women's",IF(E1570&gt;15,"U19",IF(E1570&gt;13,"U15",IF(E1570&gt;11,"U13",IF(E1570&gt;0,"U11",0)))))</f>
        <v>0</v>
      </c>
      <c r="E1570" s="17">
        <f>IFERROR(IF(Table11[[#This Row],[Year]]&gt;0,$E$1-Table11[[#This Row],[Year]],0),"")</f>
        <v>0</v>
      </c>
      <c r="H1570" s="17"/>
      <c r="I1570" s="279"/>
    </row>
    <row r="1571" spans="1:9">
      <c r="A1571" s="188">
        <v>8568</v>
      </c>
      <c r="B1571" s="298" t="s">
        <v>5541</v>
      </c>
      <c r="C1571" s="188" t="s">
        <v>17</v>
      </c>
      <c r="D1571" s="17">
        <f>IF(Table11[[#This Row],[Current Age]]&gt;19,"Women's",IF(E1571&gt;15,"U19",IF(E1571&gt;13,"U15",IF(E1571&gt;11,"U13",IF(E1571&gt;0,"U11",0)))))</f>
        <v>0</v>
      </c>
      <c r="E1571" s="17">
        <f>IFERROR(IF(Table11[[#This Row],[Year]]&gt;0,$E$1-Table11[[#This Row],[Year]],0),"")</f>
        <v>0</v>
      </c>
      <c r="H1571" s="17"/>
      <c r="I1571" s="279"/>
    </row>
    <row r="1572" spans="1:9">
      <c r="A1572" s="218">
        <v>8569</v>
      </c>
      <c r="B1572" s="297" t="s">
        <v>5542</v>
      </c>
      <c r="C1572" s="218" t="s">
        <v>17</v>
      </c>
      <c r="D1572" s="17">
        <f>IF(Table11[[#This Row],[Current Age]]&gt;19,"Women's",IF(E1572&gt;15,"U19",IF(E1572&gt;13,"U15",IF(E1572&gt;11,"U13",IF(E1572&gt;0,"U11",0)))))</f>
        <v>0</v>
      </c>
      <c r="E1572" s="17">
        <f>IFERROR(IF(Table11[[#This Row],[Year]]&gt;0,$E$1-Table11[[#This Row],[Year]],0),"")</f>
        <v>0</v>
      </c>
      <c r="H1572" s="17"/>
      <c r="I1572" s="279"/>
    </row>
    <row r="1573" spans="1:9">
      <c r="A1573" s="188">
        <v>8570</v>
      </c>
      <c r="B1573" s="280" t="s">
        <v>5543</v>
      </c>
      <c r="C1573" s="188" t="s">
        <v>2658</v>
      </c>
      <c r="D1573" s="17">
        <f>IF(Table11[[#This Row],[Current Age]]&gt;19,"Women's",IF(E1573&gt;15,"U19",IF(E1573&gt;13,"U15",IF(E1573&gt;11,"U13",IF(E1573&gt;0,"U11",0)))))</f>
        <v>0</v>
      </c>
      <c r="E1573" s="17">
        <f>IFERROR(IF(Table11[[#This Row],[Year]]&gt;0,$E$1-Table11[[#This Row],[Year]],0),"")</f>
        <v>0</v>
      </c>
      <c r="H1573" s="17"/>
      <c r="I1573" s="279"/>
    </row>
    <row r="1574" spans="1:9">
      <c r="A1574" s="218">
        <v>8571</v>
      </c>
      <c r="B1574" s="297" t="s">
        <v>5544</v>
      </c>
      <c r="C1574" s="218" t="s">
        <v>17</v>
      </c>
      <c r="D1574" s="17">
        <f>IF(Table11[[#This Row],[Current Age]]&gt;19,"Women's",IF(E1574&gt;15,"U19",IF(E1574&gt;13,"U15",IF(E1574&gt;11,"U13",IF(E1574&gt;0,"U11",0)))))</f>
        <v>0</v>
      </c>
      <c r="E1574" s="17">
        <f>IFERROR(IF(Table11[[#This Row],[Year]]&gt;0,$E$1-Table11[[#This Row],[Year]],0),"")</f>
        <v>0</v>
      </c>
      <c r="H1574" s="17"/>
      <c r="I1574" s="279"/>
    </row>
    <row r="1575" spans="1:9">
      <c r="A1575" s="188">
        <v>8572</v>
      </c>
      <c r="B1575" s="298" t="s">
        <v>5545</v>
      </c>
      <c r="C1575" s="188" t="s">
        <v>17</v>
      </c>
      <c r="D1575" s="17">
        <f>IF(Table11[[#This Row],[Current Age]]&gt;19,"Women's",IF(E1575&gt;15,"U19",IF(E1575&gt;13,"U15",IF(E1575&gt;11,"U13",IF(E1575&gt;0,"U11",0)))))</f>
        <v>0</v>
      </c>
      <c r="E1575" s="17">
        <f>IFERROR(IF(Table11[[#This Row],[Year]]&gt;0,$E$1-Table11[[#This Row],[Year]],0),"")</f>
        <v>0</v>
      </c>
      <c r="H1575" s="17"/>
      <c r="I1575" s="279"/>
    </row>
    <row r="1576" spans="1:9">
      <c r="A1576" s="218">
        <v>8573</v>
      </c>
      <c r="B1576" s="297" t="s">
        <v>5546</v>
      </c>
      <c r="C1576" s="218" t="s">
        <v>17</v>
      </c>
      <c r="D1576" s="17">
        <f>IF(Table11[[#This Row],[Current Age]]&gt;19,"Women's",IF(E1576&gt;15,"U19",IF(E1576&gt;13,"U15",IF(E1576&gt;11,"U13",IF(E1576&gt;0,"U11",0)))))</f>
        <v>0</v>
      </c>
      <c r="E1576" s="17">
        <f>IFERROR(IF(Table11[[#This Row],[Year]]&gt;0,$E$1-Table11[[#This Row],[Year]],0),"")</f>
        <v>0</v>
      </c>
      <c r="H1576" s="17"/>
      <c r="I1576" s="279"/>
    </row>
    <row r="1577" spans="1:9">
      <c r="A1577" s="188">
        <v>8574</v>
      </c>
      <c r="B1577" s="298" t="s">
        <v>5547</v>
      </c>
      <c r="C1577" s="188" t="s">
        <v>17</v>
      </c>
      <c r="D1577" s="17">
        <f>IF(Table11[[#This Row],[Current Age]]&gt;19,"Women's",IF(E1577&gt;15,"U19",IF(E1577&gt;13,"U15",IF(E1577&gt;11,"U13",IF(E1577&gt;0,"U11",0)))))</f>
        <v>0</v>
      </c>
      <c r="E1577" s="17">
        <f>IFERROR(IF(Table11[[#This Row],[Year]]&gt;0,$E$1-Table11[[#This Row],[Year]],0),"")</f>
        <v>0</v>
      </c>
      <c r="H1577" s="17"/>
      <c r="I1577" s="279"/>
    </row>
    <row r="1578" spans="1:9">
      <c r="A1578" s="218">
        <v>8575</v>
      </c>
      <c r="B1578" s="297" t="s">
        <v>5548</v>
      </c>
      <c r="C1578" s="218" t="s">
        <v>17</v>
      </c>
      <c r="D1578" s="17">
        <f>IF(Table11[[#This Row],[Current Age]]&gt;19,"Women's",IF(E1578&gt;15,"U19",IF(E1578&gt;13,"U15",IF(E1578&gt;11,"U13",IF(E1578&gt;0,"U11",0)))))</f>
        <v>0</v>
      </c>
      <c r="E1578" s="17">
        <f>IFERROR(IF(Table11[[#This Row],[Year]]&gt;0,$E$1-Table11[[#This Row],[Year]],0),"")</f>
        <v>0</v>
      </c>
      <c r="H1578" s="17"/>
      <c r="I1578" s="279"/>
    </row>
    <row r="1579" spans="1:9">
      <c r="A1579" s="188">
        <v>8576</v>
      </c>
      <c r="B1579" s="298" t="s">
        <v>5549</v>
      </c>
      <c r="C1579" s="188" t="s">
        <v>17</v>
      </c>
      <c r="D1579" s="17">
        <f>IF(Table11[[#This Row],[Current Age]]&gt;19,"Women's",IF(E1579&gt;15,"U19",IF(E1579&gt;13,"U15",IF(E1579&gt;11,"U13",IF(E1579&gt;0,"U11",0)))))</f>
        <v>0</v>
      </c>
      <c r="E1579" s="17">
        <f>IFERROR(IF(Table11[[#This Row],[Year]]&gt;0,$E$1-Table11[[#This Row],[Year]],0),"")</f>
        <v>0</v>
      </c>
      <c r="H1579" s="17"/>
      <c r="I1579" s="279"/>
    </row>
    <row r="1580" spans="1:9">
      <c r="A1580" s="218">
        <v>8577</v>
      </c>
      <c r="B1580" s="297" t="s">
        <v>5550</v>
      </c>
      <c r="C1580" s="218" t="s">
        <v>17</v>
      </c>
      <c r="D1580" s="17">
        <f>IF(Table11[[#This Row],[Current Age]]&gt;19,"Women's",IF(E1580&gt;15,"U19",IF(E1580&gt;13,"U15",IF(E1580&gt;11,"U13",IF(E1580&gt;0,"U11",0)))))</f>
        <v>0</v>
      </c>
      <c r="E1580" s="17">
        <f>IFERROR(IF(Table11[[#This Row],[Year]]&gt;0,$E$1-Table11[[#This Row],[Year]],0),"")</f>
        <v>0</v>
      </c>
      <c r="H1580" s="17"/>
      <c r="I1580" s="279"/>
    </row>
    <row r="1581" spans="1:9">
      <c r="A1581" s="188">
        <v>8578</v>
      </c>
      <c r="B1581" s="298" t="s">
        <v>5551</v>
      </c>
      <c r="C1581" s="188" t="s">
        <v>17</v>
      </c>
      <c r="D1581" s="17">
        <f>IF(Table11[[#This Row],[Current Age]]&gt;19,"Women's",IF(E1581&gt;15,"U19",IF(E1581&gt;13,"U15",IF(E1581&gt;11,"U13",IF(E1581&gt;0,"U11",0)))))</f>
        <v>0</v>
      </c>
      <c r="E1581" s="17">
        <f>IFERROR(IF(Table11[[#This Row],[Year]]&gt;0,$E$1-Table11[[#This Row],[Year]],0),"")</f>
        <v>0</v>
      </c>
      <c r="H1581" s="17"/>
      <c r="I1581" s="279"/>
    </row>
    <row r="1582" spans="1:9">
      <c r="A1582" s="258">
        <v>8579</v>
      </c>
      <c r="B1582" s="297" t="s">
        <v>5552</v>
      </c>
      <c r="C1582" s="218" t="s">
        <v>17</v>
      </c>
      <c r="D1582" s="17">
        <f>IF(Table11[[#This Row],[Current Age]]&gt;19,"Women's",IF(E1582&gt;15,"U19",IF(E1582&gt;13,"U15",IF(E1582&gt;11,"U13",IF(E1582&gt;0,"U11",0)))))</f>
        <v>0</v>
      </c>
      <c r="E1582" s="17">
        <f>IFERROR(IF(Table11[[#This Row],[Year]]&gt;0,$E$1-Table11[[#This Row],[Year]],0),"")</f>
        <v>0</v>
      </c>
      <c r="H1582" s="17"/>
      <c r="I1582" s="279"/>
    </row>
    <row r="1583" spans="1:9">
      <c r="A1583" s="188">
        <v>8580</v>
      </c>
      <c r="B1583" s="280" t="s">
        <v>5553</v>
      </c>
      <c r="C1583" s="188" t="s">
        <v>17</v>
      </c>
      <c r="D1583" s="17">
        <f>IF(Table11[[#This Row],[Current Age]]&gt;19,"Women's",IF(E1583&gt;15,"U19",IF(E1583&gt;13,"U15",IF(E1583&gt;11,"U13",IF(E1583&gt;0,"U11",0)))))</f>
        <v>0</v>
      </c>
      <c r="E1583" s="17">
        <f>IFERROR(IF(Table11[[#This Row],[Year]]&gt;0,$E$1-Table11[[#This Row],[Year]],0),"")</f>
        <v>0</v>
      </c>
      <c r="H1583" s="17"/>
      <c r="I1583" s="279"/>
    </row>
    <row r="1584" spans="1:9">
      <c r="A1584" s="218">
        <v>8581</v>
      </c>
      <c r="B1584" s="278" t="s">
        <v>5554</v>
      </c>
      <c r="C1584" s="218" t="s">
        <v>17</v>
      </c>
      <c r="D1584" s="17">
        <f>IF(Table11[[#This Row],[Current Age]]&gt;19,"Women's",IF(E1584&gt;15,"U19",IF(E1584&gt;13,"U15",IF(E1584&gt;11,"U13",IF(E1584&gt;0,"U11",0)))))</f>
        <v>0</v>
      </c>
      <c r="E1584" s="17">
        <f>IFERROR(IF(Table11[[#This Row],[Year]]&gt;0,$E$1-Table11[[#This Row],[Year]],0),"")</f>
        <v>0</v>
      </c>
      <c r="H1584" s="17"/>
      <c r="I1584" s="279"/>
    </row>
    <row r="1585" spans="1:9">
      <c r="A1585" s="188">
        <v>8582</v>
      </c>
      <c r="B1585" s="280" t="s">
        <v>5555</v>
      </c>
      <c r="C1585" s="188" t="s">
        <v>17</v>
      </c>
      <c r="D1585" s="17">
        <f>IF(Table11[[#This Row],[Current Age]]&gt;19,"Women's",IF(E1585&gt;15,"U19",IF(E1585&gt;13,"U15",IF(E1585&gt;11,"U13",IF(E1585&gt;0,"U11",0)))))</f>
        <v>0</v>
      </c>
      <c r="E1585" s="17">
        <f>IFERROR(IF(Table11[[#This Row],[Year]]&gt;0,$E$1-Table11[[#This Row],[Year]],0),"")</f>
        <v>0</v>
      </c>
      <c r="H1585" s="17"/>
      <c r="I1585" s="279"/>
    </row>
    <row r="1586" spans="1:9">
      <c r="A1586" s="258">
        <v>8583</v>
      </c>
      <c r="B1586" s="224" t="s">
        <v>5556</v>
      </c>
      <c r="C1586" s="179" t="s">
        <v>112</v>
      </c>
      <c r="D1586" s="17">
        <f>IF(Table11[[#This Row],[Current Age]]&gt;19,"Women's",IF(E1586&gt;15,"U19",IF(E1586&gt;13,"U15",IF(E1586&gt;11,"U13",IF(E1586&gt;0,"U11",0)))))</f>
        <v>0</v>
      </c>
      <c r="E1586" s="17">
        <f>IFERROR(IF(Table11[[#This Row],[Year]]&gt;0,$E$1-Table11[[#This Row],[Year]],0),"")</f>
        <v>0</v>
      </c>
      <c r="H1586" s="17"/>
      <c r="I1586" s="279"/>
    </row>
    <row r="1587" spans="1:9">
      <c r="A1587" s="188">
        <v>8584</v>
      </c>
      <c r="B1587" s="305" t="s">
        <v>5557</v>
      </c>
      <c r="C1587" s="306" t="s">
        <v>298</v>
      </c>
      <c r="D1587" s="17">
        <f>IF(Table11[[#This Row],[Current Age]]&gt;19,"Women's",IF(E1587&gt;15,"U19",IF(E1587&gt;13,"U15",IF(E1587&gt;11,"U13",IF(E1587&gt;0,"U11",0)))))</f>
        <v>0</v>
      </c>
      <c r="E1587" s="17">
        <f>IFERROR(IF(Table11[[#This Row],[Year]]&gt;0,$E$1-Table11[[#This Row],[Year]],0),"")</f>
        <v>0</v>
      </c>
      <c r="H1587" s="17"/>
      <c r="I1587" s="279"/>
    </row>
    <row r="1588" spans="1:9">
      <c r="A1588" s="218">
        <v>8585</v>
      </c>
      <c r="B1588" s="278" t="s">
        <v>5558</v>
      </c>
      <c r="C1588" s="218" t="s">
        <v>298</v>
      </c>
      <c r="D1588" s="17">
        <f>IF(Table11[[#This Row],[Current Age]]&gt;19,"Women's",IF(E1588&gt;15,"U19",IF(E1588&gt;13,"U15",IF(E1588&gt;11,"U13",IF(E1588&gt;0,"U11",0)))))</f>
        <v>0</v>
      </c>
      <c r="E1588" s="17">
        <f>IFERROR(IF(Table11[[#This Row],[Year]]&gt;0,$E$1-Table11[[#This Row],[Year]],0),"")</f>
        <v>0</v>
      </c>
      <c r="H1588" s="17"/>
      <c r="I1588" s="279"/>
    </row>
    <row r="1589" spans="1:9">
      <c r="A1589" s="188">
        <v>8586</v>
      </c>
      <c r="B1589" s="280" t="s">
        <v>5559</v>
      </c>
      <c r="C1589" s="188" t="s">
        <v>298</v>
      </c>
      <c r="D1589" s="17">
        <f>IF(Table11[[#This Row],[Current Age]]&gt;19,"Women's",IF(E1589&gt;15,"U19",IF(E1589&gt;13,"U15",IF(E1589&gt;11,"U13",IF(E1589&gt;0,"U11",0)))))</f>
        <v>0</v>
      </c>
      <c r="E1589" s="17">
        <f>IFERROR(IF(Table11[[#This Row],[Year]]&gt;0,$E$1-Table11[[#This Row],[Year]],0),"")</f>
        <v>0</v>
      </c>
      <c r="H1589" s="17"/>
      <c r="I1589" s="279"/>
    </row>
    <row r="1590" spans="1:9">
      <c r="A1590" s="218">
        <v>8587</v>
      </c>
      <c r="B1590" s="278" t="s">
        <v>5560</v>
      </c>
      <c r="C1590" s="218" t="s">
        <v>298</v>
      </c>
      <c r="D1590" s="17">
        <f>IF(Table11[[#This Row],[Current Age]]&gt;19,"Women's",IF(E1590&gt;15,"U19",IF(E1590&gt;13,"U15",IF(E1590&gt;11,"U13",IF(E1590&gt;0,"U11",0)))))</f>
        <v>0</v>
      </c>
      <c r="E1590" s="17">
        <f>IFERROR(IF(Table11[[#This Row],[Year]]&gt;0,$E$1-Table11[[#This Row],[Year]],0),"")</f>
        <v>0</v>
      </c>
      <c r="H1590" s="17"/>
      <c r="I1590" s="279"/>
    </row>
    <row r="1591" spans="1:9">
      <c r="A1591" s="188">
        <v>8588</v>
      </c>
      <c r="B1591" s="280" t="s">
        <v>5561</v>
      </c>
      <c r="C1591" s="188" t="s">
        <v>298</v>
      </c>
      <c r="D1591" s="17">
        <f>IF(Table11[[#This Row],[Current Age]]&gt;19,"Women's",IF(E1591&gt;15,"U19",IF(E1591&gt;13,"U15",IF(E1591&gt;11,"U13",IF(E1591&gt;0,"U11",0)))))</f>
        <v>0</v>
      </c>
      <c r="E1591" s="17">
        <f>IFERROR(IF(Table11[[#This Row],[Year]]&gt;0,$E$1-Table11[[#This Row],[Year]],0),"")</f>
        <v>0</v>
      </c>
      <c r="H1591" s="17"/>
      <c r="I1591" s="279"/>
    </row>
    <row r="1592" spans="1:9">
      <c r="A1592" s="218">
        <v>8589</v>
      </c>
      <c r="B1592" s="278" t="s">
        <v>5562</v>
      </c>
      <c r="C1592" s="218" t="s">
        <v>298</v>
      </c>
      <c r="D1592" s="17">
        <f>IF(Table11[[#This Row],[Current Age]]&gt;19,"Women's",IF(E1592&gt;15,"U19",IF(E1592&gt;13,"U15",IF(E1592&gt;11,"U13",IF(E1592&gt;0,"U11",0)))))</f>
        <v>0</v>
      </c>
      <c r="E1592" s="17">
        <f>IFERROR(IF(Table11[[#This Row],[Year]]&gt;0,$E$1-Table11[[#This Row],[Year]],0),"")</f>
        <v>0</v>
      </c>
      <c r="H1592" s="17"/>
      <c r="I1592" s="279"/>
    </row>
    <row r="1593" spans="1:9">
      <c r="A1593" s="188">
        <v>8590</v>
      </c>
      <c r="B1593" s="280" t="s">
        <v>5563</v>
      </c>
      <c r="C1593" s="188" t="s">
        <v>298</v>
      </c>
      <c r="D1593" s="17">
        <f>IF(Table11[[#This Row],[Current Age]]&gt;19,"Women's",IF(E1593&gt;15,"U19",IF(E1593&gt;13,"U15",IF(E1593&gt;11,"U13",IF(E1593&gt;0,"U11",0)))))</f>
        <v>0</v>
      </c>
      <c r="E1593" s="17">
        <f>IFERROR(IF(Table11[[#This Row],[Year]]&gt;0,$E$1-Table11[[#This Row],[Year]],0),"")</f>
        <v>0</v>
      </c>
      <c r="H1593" s="17"/>
      <c r="I1593" s="279"/>
    </row>
    <row r="1594" spans="1:9">
      <c r="A1594" s="218">
        <v>8591</v>
      </c>
      <c r="B1594" s="278" t="s">
        <v>5564</v>
      </c>
      <c r="C1594" s="218" t="s">
        <v>68</v>
      </c>
      <c r="D1594" s="17">
        <f>IF(Table11[[#This Row],[Current Age]]&gt;19,"Women's",IF(E1594&gt;15,"U19",IF(E1594&gt;13,"U15",IF(E1594&gt;11,"U13",IF(E1594&gt;0,"U11",0)))))</f>
        <v>0</v>
      </c>
      <c r="E1594" s="17">
        <f>IFERROR(IF(Table11[[#This Row],[Year]]&gt;0,$E$1-Table11[[#This Row],[Year]],0),"")</f>
        <v>0</v>
      </c>
      <c r="H1594" s="17"/>
      <c r="I1594" s="279"/>
    </row>
    <row r="1595" spans="1:9">
      <c r="A1595" s="188">
        <v>8592</v>
      </c>
      <c r="B1595" s="280" t="s">
        <v>5565</v>
      </c>
      <c r="C1595" s="188" t="s">
        <v>68</v>
      </c>
      <c r="D1595" s="17">
        <f>IF(Table11[[#This Row],[Current Age]]&gt;19,"Women's",IF(E1595&gt;15,"U19",IF(E1595&gt;13,"U15",IF(E1595&gt;11,"U13",IF(E1595&gt;0,"U11",0)))))</f>
        <v>0</v>
      </c>
      <c r="E1595" s="17">
        <f>IFERROR(IF(Table11[[#This Row],[Year]]&gt;0,$E$1-Table11[[#This Row],[Year]],0),"")</f>
        <v>0</v>
      </c>
      <c r="H1595" s="17"/>
      <c r="I1595" s="279"/>
    </row>
    <row r="1596" spans="1:9">
      <c r="A1596" s="218">
        <v>8593</v>
      </c>
      <c r="B1596" s="278" t="s">
        <v>5566</v>
      </c>
      <c r="C1596" s="218" t="s">
        <v>68</v>
      </c>
      <c r="D1596" s="17">
        <f>IF(Table11[[#This Row],[Current Age]]&gt;19,"Women's",IF(E1596&gt;15,"U19",IF(E1596&gt;13,"U15",IF(E1596&gt;11,"U13",IF(E1596&gt;0,"U11",0)))))</f>
        <v>0</v>
      </c>
      <c r="E1596" s="17">
        <f>IFERROR(IF(Table11[[#This Row],[Year]]&gt;0,$E$1-Table11[[#This Row],[Year]],0),"")</f>
        <v>0</v>
      </c>
      <c r="H1596" s="17"/>
      <c r="I1596" s="279"/>
    </row>
    <row r="1597" spans="1:9">
      <c r="A1597" s="188">
        <v>8594</v>
      </c>
      <c r="B1597" s="280" t="s">
        <v>5567</v>
      </c>
      <c r="C1597" s="188" t="s">
        <v>68</v>
      </c>
      <c r="D1597" s="17">
        <f>IF(Table11[[#This Row],[Current Age]]&gt;19,"Women's",IF(E1597&gt;15,"U19",IF(E1597&gt;13,"U15",IF(E1597&gt;11,"U13",IF(E1597&gt;0,"U11",0)))))</f>
        <v>0</v>
      </c>
      <c r="E1597" s="17">
        <f>IFERROR(IF(Table11[[#This Row],[Year]]&gt;0,$E$1-Table11[[#This Row],[Year]],0),"")</f>
        <v>0</v>
      </c>
      <c r="H1597" s="17"/>
      <c r="I1597" s="279"/>
    </row>
    <row r="1598" spans="1:9">
      <c r="A1598" s="218">
        <v>8595</v>
      </c>
      <c r="B1598" s="278" t="s">
        <v>5568</v>
      </c>
      <c r="C1598" s="218" t="s">
        <v>68</v>
      </c>
      <c r="D1598" s="17">
        <f>IF(Table11[[#This Row],[Current Age]]&gt;19,"Women's",IF(E1598&gt;15,"U19",IF(E1598&gt;13,"U15",IF(E1598&gt;11,"U13",IF(E1598&gt;0,"U11",0)))))</f>
        <v>0</v>
      </c>
      <c r="E1598" s="17">
        <f>IFERROR(IF(Table11[[#This Row],[Year]]&gt;0,$E$1-Table11[[#This Row],[Year]],0),"")</f>
        <v>0</v>
      </c>
      <c r="H1598" s="17"/>
      <c r="I1598" s="279"/>
    </row>
    <row r="1599" spans="1:9">
      <c r="A1599" s="188">
        <v>8596</v>
      </c>
      <c r="B1599" s="280" t="s">
        <v>5569</v>
      </c>
      <c r="C1599" s="188" t="s">
        <v>68</v>
      </c>
      <c r="D1599" s="17">
        <f>IF(Table11[[#This Row],[Current Age]]&gt;19,"Women's",IF(E1599&gt;15,"U19",IF(E1599&gt;13,"U15",IF(E1599&gt;11,"U13",IF(E1599&gt;0,"U11",0)))))</f>
        <v>0</v>
      </c>
      <c r="E1599" s="17">
        <f>IFERROR(IF(Table11[[#This Row],[Year]]&gt;0,$E$1-Table11[[#This Row],[Year]],0),"")</f>
        <v>0</v>
      </c>
      <c r="H1599" s="17"/>
      <c r="I1599" s="279"/>
    </row>
    <row r="1600" spans="1:9">
      <c r="A1600" s="218">
        <v>8597</v>
      </c>
      <c r="B1600" s="278" t="s">
        <v>5570</v>
      </c>
      <c r="C1600" s="218" t="s">
        <v>68</v>
      </c>
      <c r="D1600" s="17">
        <f>IF(Table11[[#This Row],[Current Age]]&gt;19,"Women's",IF(E1600&gt;15,"U19",IF(E1600&gt;13,"U15",IF(E1600&gt;11,"U13",IF(E1600&gt;0,"U11",0)))))</f>
        <v>0</v>
      </c>
      <c r="E1600" s="17">
        <f>IFERROR(IF(Table11[[#This Row],[Year]]&gt;0,$E$1-Table11[[#This Row],[Year]],0),"")</f>
        <v>0</v>
      </c>
      <c r="H1600" s="17"/>
      <c r="I1600" s="279"/>
    </row>
    <row r="1601" spans="1:9">
      <c r="A1601" s="188">
        <v>8598</v>
      </c>
      <c r="B1601" s="280" t="s">
        <v>5571</v>
      </c>
      <c r="C1601" s="188" t="s">
        <v>68</v>
      </c>
      <c r="D1601" s="17">
        <f>IF(Table11[[#This Row],[Current Age]]&gt;19,"Women's",IF(E1601&gt;15,"U19",IF(E1601&gt;13,"U15",IF(E1601&gt;11,"U13",IF(E1601&gt;0,"U11",0)))))</f>
        <v>0</v>
      </c>
      <c r="E1601" s="17">
        <f>IFERROR(IF(Table11[[#This Row],[Year]]&gt;0,$E$1-Table11[[#This Row],[Year]],0),"")</f>
        <v>0</v>
      </c>
      <c r="H1601" s="17"/>
      <c r="I1601" s="279"/>
    </row>
    <row r="1602" spans="1:9">
      <c r="A1602" s="218">
        <v>8599</v>
      </c>
      <c r="B1602" s="278" t="s">
        <v>5572</v>
      </c>
      <c r="C1602" s="218" t="s">
        <v>68</v>
      </c>
      <c r="D1602" s="17">
        <f>IF(Table11[[#This Row],[Current Age]]&gt;19,"Women's",IF(E1602&gt;15,"U19",IF(E1602&gt;13,"U15",IF(E1602&gt;11,"U13",IF(E1602&gt;0,"U11",0)))))</f>
        <v>0</v>
      </c>
      <c r="E1602" s="17">
        <f>IFERROR(IF(Table11[[#This Row],[Year]]&gt;0,$E$1-Table11[[#This Row],[Year]],0),"")</f>
        <v>0</v>
      </c>
      <c r="H1602" s="17"/>
      <c r="I1602" s="279"/>
    </row>
    <row r="1603" spans="1:9">
      <c r="A1603" s="188">
        <v>8600</v>
      </c>
      <c r="B1603" s="280" t="s">
        <v>5573</v>
      </c>
      <c r="C1603" s="188" t="s">
        <v>68</v>
      </c>
      <c r="D1603" s="17">
        <f>IF(Table11[[#This Row],[Current Age]]&gt;19,"Women's",IF(E1603&gt;15,"U19",IF(E1603&gt;13,"U15",IF(E1603&gt;11,"U13",IF(E1603&gt;0,"U11",0)))))</f>
        <v>0</v>
      </c>
      <c r="E1603" s="17">
        <f>IFERROR(IF(Table11[[#This Row],[Year]]&gt;0,$E$1-Table11[[#This Row],[Year]],0),"")</f>
        <v>0</v>
      </c>
      <c r="H1603" s="17"/>
      <c r="I1603" s="279"/>
    </row>
    <row r="1604" spans="1:9">
      <c r="A1604" s="218">
        <v>8601</v>
      </c>
      <c r="B1604" s="278" t="s">
        <v>5574</v>
      </c>
      <c r="C1604" s="218" t="s">
        <v>68</v>
      </c>
      <c r="D1604" s="17">
        <f>IF(Table11[[#This Row],[Current Age]]&gt;19,"Women's",IF(E1604&gt;15,"U19",IF(E1604&gt;13,"U15",IF(E1604&gt;11,"U13",IF(E1604&gt;0,"U11",0)))))</f>
        <v>0</v>
      </c>
      <c r="E1604" s="17">
        <f>IFERROR(IF(Table11[[#This Row],[Year]]&gt;0,$E$1-Table11[[#This Row],[Year]],0),"")</f>
        <v>0</v>
      </c>
      <c r="H1604" s="17"/>
      <c r="I1604" s="279"/>
    </row>
    <row r="1605" spans="1:9">
      <c r="A1605" s="188">
        <v>8602</v>
      </c>
      <c r="B1605" s="280" t="s">
        <v>5575</v>
      </c>
      <c r="C1605" s="188" t="s">
        <v>68</v>
      </c>
      <c r="D1605" s="17">
        <f>IF(Table11[[#This Row],[Current Age]]&gt;19,"Women's",IF(E1605&gt;15,"U19",IF(E1605&gt;13,"U15",IF(E1605&gt;11,"U13",IF(E1605&gt;0,"U11",0)))))</f>
        <v>0</v>
      </c>
      <c r="E1605" s="17">
        <f>IFERROR(IF(Table11[[#This Row],[Year]]&gt;0,$E$1-Table11[[#This Row],[Year]],0),"")</f>
        <v>0</v>
      </c>
      <c r="H1605" s="17"/>
      <c r="I1605" s="279"/>
    </row>
    <row r="1606" spans="1:9">
      <c r="A1606" s="218">
        <v>8603</v>
      </c>
      <c r="B1606" s="278" t="s">
        <v>5576</v>
      </c>
      <c r="C1606" s="218" t="s">
        <v>3953</v>
      </c>
      <c r="D1606" s="17">
        <f>IF(Table11[[#This Row],[Current Age]]&gt;19,"Women's",IF(E1606&gt;15,"U19",IF(E1606&gt;13,"U15",IF(E1606&gt;11,"U13",IF(E1606&gt;0,"U11",0)))))</f>
        <v>0</v>
      </c>
      <c r="E1606" s="17">
        <f>IFERROR(IF(Table11[[#This Row],[Year]]&gt;0,$E$1-Table11[[#This Row],[Year]],0),"")</f>
        <v>0</v>
      </c>
      <c r="H1606" s="17"/>
      <c r="I1606" s="279"/>
    </row>
    <row r="1607" spans="1:9">
      <c r="A1607" s="188">
        <v>8604</v>
      </c>
      <c r="B1607" s="280" t="s">
        <v>5577</v>
      </c>
      <c r="C1607" s="188" t="s">
        <v>68</v>
      </c>
      <c r="D1607" s="17">
        <f>IF(Table11[[#This Row],[Current Age]]&gt;19,"Women's",IF(E1607&gt;15,"U19",IF(E1607&gt;13,"U15",IF(E1607&gt;11,"U13",IF(E1607&gt;0,"U11",0)))))</f>
        <v>0</v>
      </c>
      <c r="E1607" s="17">
        <f>IFERROR(IF(Table11[[#This Row],[Year]]&gt;0,$E$1-Table11[[#This Row],[Year]],0),"")</f>
        <v>0</v>
      </c>
      <c r="H1607" s="17"/>
      <c r="I1607" s="279"/>
    </row>
    <row r="1608" spans="1:9">
      <c r="A1608" s="218">
        <v>8605</v>
      </c>
      <c r="B1608" s="278" t="s">
        <v>5578</v>
      </c>
      <c r="C1608" s="218" t="s">
        <v>68</v>
      </c>
      <c r="D1608" s="17">
        <f>IF(Table11[[#This Row],[Current Age]]&gt;19,"Women's",IF(E1608&gt;15,"U19",IF(E1608&gt;13,"U15",IF(E1608&gt;11,"U13",IF(E1608&gt;0,"U11",0)))))</f>
        <v>0</v>
      </c>
      <c r="E1608" s="17">
        <f>IFERROR(IF(Table11[[#This Row],[Year]]&gt;0,$E$1-Table11[[#This Row],[Year]],0),"")</f>
        <v>0</v>
      </c>
      <c r="H1608" s="17"/>
      <c r="I1608" s="279"/>
    </row>
    <row r="1609" spans="1:9">
      <c r="A1609" s="188">
        <v>8606</v>
      </c>
      <c r="B1609" s="280" t="s">
        <v>5579</v>
      </c>
      <c r="C1609" s="188" t="s">
        <v>68</v>
      </c>
      <c r="D1609" s="17">
        <f>IF(Table11[[#This Row],[Current Age]]&gt;19,"Women's",IF(E1609&gt;15,"U19",IF(E1609&gt;13,"U15",IF(E1609&gt;11,"U13",IF(E1609&gt;0,"U11",0)))))</f>
        <v>0</v>
      </c>
      <c r="E1609" s="17">
        <f>IFERROR(IF(Table11[[#This Row],[Year]]&gt;0,$E$1-Table11[[#This Row],[Year]],0),"")</f>
        <v>0</v>
      </c>
      <c r="H1609" s="17"/>
      <c r="I1609" s="279"/>
    </row>
    <row r="1610" spans="1:9">
      <c r="A1610" s="218">
        <v>8607</v>
      </c>
      <c r="B1610" s="278" t="s">
        <v>5580</v>
      </c>
      <c r="C1610" s="218" t="s">
        <v>68</v>
      </c>
      <c r="D1610" s="17">
        <f>IF(Table11[[#This Row],[Current Age]]&gt;19,"Women's",IF(E1610&gt;15,"U19",IF(E1610&gt;13,"U15",IF(E1610&gt;11,"U13",IF(E1610&gt;0,"U11",0)))))</f>
        <v>0</v>
      </c>
      <c r="E1610" s="17">
        <f>IFERROR(IF(Table11[[#This Row],[Year]]&gt;0,$E$1-Table11[[#This Row],[Year]],0),"")</f>
        <v>0</v>
      </c>
      <c r="H1610" s="17"/>
      <c r="I1610" s="279"/>
    </row>
    <row r="1611" spans="1:9">
      <c r="A1611" s="188">
        <v>8608</v>
      </c>
      <c r="B1611" s="280" t="s">
        <v>5581</v>
      </c>
      <c r="C1611" s="188" t="s">
        <v>68</v>
      </c>
      <c r="D1611" s="17">
        <f>IF(Table11[[#This Row],[Current Age]]&gt;19,"Women's",IF(E1611&gt;15,"U19",IF(E1611&gt;13,"U15",IF(E1611&gt;11,"U13",IF(E1611&gt;0,"U11",0)))))</f>
        <v>0</v>
      </c>
      <c r="E1611" s="17">
        <f>IFERROR(IF(Table11[[#This Row],[Year]]&gt;0,$E$1-Table11[[#This Row],[Year]],0),"")</f>
        <v>0</v>
      </c>
      <c r="H1611" s="17"/>
      <c r="I1611" s="279"/>
    </row>
    <row r="1612" spans="1:9">
      <c r="A1612" s="218">
        <v>8609</v>
      </c>
      <c r="B1612" s="278" t="s">
        <v>5582</v>
      </c>
      <c r="C1612" s="218" t="s">
        <v>68</v>
      </c>
      <c r="D1612" s="17">
        <f>IF(Table11[[#This Row],[Current Age]]&gt;19,"Women's",IF(E1612&gt;15,"U19",IF(E1612&gt;13,"U15",IF(E1612&gt;11,"U13",IF(E1612&gt;0,"U11",0)))))</f>
        <v>0</v>
      </c>
      <c r="E1612" s="17">
        <f>IFERROR(IF(Table11[[#This Row],[Year]]&gt;0,$E$1-Table11[[#This Row],[Year]],0),"")</f>
        <v>0</v>
      </c>
      <c r="H1612" s="17"/>
      <c r="I1612" s="279"/>
    </row>
    <row r="1613" spans="1:9">
      <c r="A1613" s="188">
        <v>8610</v>
      </c>
      <c r="B1613" s="280" t="s">
        <v>5583</v>
      </c>
      <c r="C1613" s="188" t="s">
        <v>68</v>
      </c>
      <c r="D1613" s="17">
        <f>IF(Table11[[#This Row],[Current Age]]&gt;19,"Women's",IF(E1613&gt;15,"U19",IF(E1613&gt;13,"U15",IF(E1613&gt;11,"U13",IF(E1613&gt;0,"U11",0)))))</f>
        <v>0</v>
      </c>
      <c r="E1613" s="17">
        <f>IFERROR(IF(Table11[[#This Row],[Year]]&gt;0,$E$1-Table11[[#This Row],[Year]],0),"")</f>
        <v>0</v>
      </c>
      <c r="H1613" s="17"/>
      <c r="I1613" s="279"/>
    </row>
    <row r="1614" spans="1:9">
      <c r="A1614" s="218">
        <v>8611</v>
      </c>
      <c r="B1614" s="278" t="s">
        <v>5584</v>
      </c>
      <c r="C1614" s="218" t="s">
        <v>68</v>
      </c>
      <c r="D1614" s="17">
        <f>IF(Table11[[#This Row],[Current Age]]&gt;19,"Women's",IF(E1614&gt;15,"U19",IF(E1614&gt;13,"U15",IF(E1614&gt;11,"U13",IF(E1614&gt;0,"U11",0)))))</f>
        <v>0</v>
      </c>
      <c r="E1614" s="17">
        <f>IFERROR(IF(Table11[[#This Row],[Year]]&gt;0,$E$1-Table11[[#This Row],[Year]],0),"")</f>
        <v>0</v>
      </c>
      <c r="H1614" s="17"/>
      <c r="I1614" s="279"/>
    </row>
    <row r="1615" spans="1:9">
      <c r="A1615" s="188">
        <v>8612</v>
      </c>
      <c r="B1615" s="280" t="s">
        <v>5585</v>
      </c>
      <c r="C1615" s="188" t="s">
        <v>68</v>
      </c>
      <c r="D1615" s="17">
        <f>IF(Table11[[#This Row],[Current Age]]&gt;19,"Women's",IF(E1615&gt;15,"U19",IF(E1615&gt;13,"U15",IF(E1615&gt;11,"U13",IF(E1615&gt;0,"U11",0)))))</f>
        <v>0</v>
      </c>
      <c r="E1615" s="17">
        <f>IFERROR(IF(Table11[[#This Row],[Year]]&gt;0,$E$1-Table11[[#This Row],[Year]],0),"")</f>
        <v>0</v>
      </c>
      <c r="H1615" s="17"/>
      <c r="I1615" s="279"/>
    </row>
    <row r="1616" spans="1:9">
      <c r="A1616" s="218">
        <v>8613</v>
      </c>
      <c r="B1616" s="278" t="s">
        <v>5586</v>
      </c>
      <c r="C1616" s="218" t="s">
        <v>68</v>
      </c>
      <c r="D1616" s="17">
        <f>IF(Table11[[#This Row],[Current Age]]&gt;19,"Women's",IF(E1616&gt;15,"U19",IF(E1616&gt;13,"U15",IF(E1616&gt;11,"U13",IF(E1616&gt;0,"U11",0)))))</f>
        <v>0</v>
      </c>
      <c r="E1616" s="17">
        <f>IFERROR(IF(Table11[[#This Row],[Year]]&gt;0,$E$1-Table11[[#This Row],[Year]],0),"")</f>
        <v>0</v>
      </c>
      <c r="H1616" s="17"/>
      <c r="I1616" s="279"/>
    </row>
    <row r="1617" spans="1:9">
      <c r="A1617" s="188">
        <v>8614</v>
      </c>
      <c r="B1617" s="280" t="s">
        <v>5587</v>
      </c>
      <c r="C1617" s="188" t="s">
        <v>68</v>
      </c>
      <c r="D1617" s="17">
        <f>IF(Table11[[#This Row],[Current Age]]&gt;19,"Women's",IF(E1617&gt;15,"U19",IF(E1617&gt;13,"U15",IF(E1617&gt;11,"U13",IF(E1617&gt;0,"U11",0)))))</f>
        <v>0</v>
      </c>
      <c r="E1617" s="17">
        <f>IFERROR(IF(Table11[[#This Row],[Year]]&gt;0,$E$1-Table11[[#This Row],[Year]],0),"")</f>
        <v>0</v>
      </c>
      <c r="H1617" s="17"/>
      <c r="I1617" s="279"/>
    </row>
    <row r="1618" spans="1:9">
      <c r="A1618" s="218">
        <v>8615</v>
      </c>
      <c r="B1618" s="278" t="s">
        <v>5588</v>
      </c>
      <c r="C1618" s="218" t="s">
        <v>29</v>
      </c>
      <c r="D1618" s="17">
        <f>IF(Table11[[#This Row],[Current Age]]&gt;19,"Women's",IF(E1618&gt;15,"U19",IF(E1618&gt;13,"U15",IF(E1618&gt;11,"U13",IF(E1618&gt;0,"U11",0)))))</f>
        <v>0</v>
      </c>
      <c r="E1618" s="17">
        <f>IFERROR(IF(Table11[[#This Row],[Year]]&gt;0,$E$1-Table11[[#This Row],[Year]],0),"")</f>
        <v>0</v>
      </c>
      <c r="H1618" s="17"/>
      <c r="I1618" s="279"/>
    </row>
    <row r="1619" spans="1:9">
      <c r="A1619" s="188">
        <v>8616</v>
      </c>
      <c r="B1619" s="280" t="s">
        <v>5589</v>
      </c>
      <c r="C1619" s="188" t="s">
        <v>68</v>
      </c>
      <c r="D1619" s="17">
        <f>IF(Table11[[#This Row],[Current Age]]&gt;19,"Women's",IF(E1619&gt;15,"U19",IF(E1619&gt;13,"U15",IF(E1619&gt;11,"U13",IF(E1619&gt;0,"U11",0)))))</f>
        <v>0</v>
      </c>
      <c r="E1619" s="17">
        <f>IFERROR(IF(Table11[[#This Row],[Year]]&gt;0,$E$1-Table11[[#This Row],[Year]],0),"")</f>
        <v>0</v>
      </c>
      <c r="H1619" s="17"/>
      <c r="I1619" s="279"/>
    </row>
    <row r="1620" spans="1:9">
      <c r="A1620" s="218">
        <v>8617</v>
      </c>
      <c r="B1620" s="278" t="s">
        <v>5590</v>
      </c>
      <c r="C1620" s="218" t="s">
        <v>25</v>
      </c>
      <c r="D1620" s="17">
        <f>IF(Table11[[#This Row],[Current Age]]&gt;19,"Women's",IF(E1620&gt;15,"U19",IF(E1620&gt;13,"U15",IF(E1620&gt;11,"U13",IF(E1620&gt;0,"U11",0)))))</f>
        <v>0</v>
      </c>
      <c r="E1620" s="17">
        <f>IFERROR(IF(Table11[[#This Row],[Year]]&gt;0,$E$1-Table11[[#This Row],[Year]],0),"")</f>
        <v>0</v>
      </c>
      <c r="H1620" s="17"/>
      <c r="I1620" s="279"/>
    </row>
    <row r="1621" spans="1:9">
      <c r="A1621" s="188">
        <v>8618</v>
      </c>
      <c r="B1621" s="280" t="s">
        <v>5591</v>
      </c>
      <c r="C1621" s="188" t="s">
        <v>68</v>
      </c>
      <c r="D1621" s="17">
        <f>IF(Table11[[#This Row],[Current Age]]&gt;19,"Women's",IF(E1621&gt;15,"U19",IF(E1621&gt;13,"U15",IF(E1621&gt;11,"U13",IF(E1621&gt;0,"U11",0)))))</f>
        <v>0</v>
      </c>
      <c r="E1621" s="17">
        <f>IFERROR(IF(Table11[[#This Row],[Year]]&gt;0,$E$1-Table11[[#This Row],[Year]],0),"")</f>
        <v>0</v>
      </c>
      <c r="H1621" s="17"/>
      <c r="I1621" s="279"/>
    </row>
    <row r="1622" spans="1:9" ht="15.5">
      <c r="A1622" s="218">
        <v>8619</v>
      </c>
      <c r="B1622" s="307" t="s">
        <v>5592</v>
      </c>
      <c r="C1622" s="218" t="s">
        <v>25</v>
      </c>
      <c r="D1622" s="17">
        <f>IF(Table11[[#This Row],[Current Age]]&gt;19,"Women's",IF(E1622&gt;15,"U19",IF(E1622&gt;13,"U15",IF(E1622&gt;11,"U13",IF(E1622&gt;0,"U11",0)))))</f>
        <v>0</v>
      </c>
      <c r="E1622" s="17">
        <f>IFERROR(IF(Table11[[#This Row],[Year]]&gt;0,$E$1-Table11[[#This Row],[Year]],0),"")</f>
        <v>0</v>
      </c>
      <c r="H1622" s="17"/>
      <c r="I1622" s="279"/>
    </row>
    <row r="1623" spans="1:9" ht="15.5">
      <c r="A1623" s="188">
        <v>8620</v>
      </c>
      <c r="B1623" s="308" t="s">
        <v>5593</v>
      </c>
      <c r="C1623" s="188" t="s">
        <v>25</v>
      </c>
      <c r="D1623" s="17">
        <f>IF(Table11[[#This Row],[Current Age]]&gt;19,"Women's",IF(E1623&gt;15,"U19",IF(E1623&gt;13,"U15",IF(E1623&gt;11,"U13",IF(E1623&gt;0,"U11",0)))))</f>
        <v>0</v>
      </c>
      <c r="E1623" s="17">
        <f>IFERROR(IF(Table11[[#This Row],[Year]]&gt;0,$E$1-Table11[[#This Row],[Year]],0),"")</f>
        <v>0</v>
      </c>
      <c r="H1623" s="17"/>
      <c r="I1623" s="279"/>
    </row>
    <row r="1624" spans="1:9" ht="15.5">
      <c r="A1624" s="218">
        <v>8621</v>
      </c>
      <c r="B1624" s="307" t="s">
        <v>5594</v>
      </c>
      <c r="C1624" s="218" t="s">
        <v>25</v>
      </c>
      <c r="D1624" s="17">
        <f>IF(Table11[[#This Row],[Current Age]]&gt;19,"Women's",IF(E1624&gt;15,"U19",IF(E1624&gt;13,"U15",IF(E1624&gt;11,"U13",IF(E1624&gt;0,"U11",0)))))</f>
        <v>0</v>
      </c>
      <c r="E1624" s="17">
        <f>IFERROR(IF(Table11[[#This Row],[Year]]&gt;0,$E$1-Table11[[#This Row],[Year]],0),"")</f>
        <v>0</v>
      </c>
      <c r="H1624" s="17"/>
      <c r="I1624" s="279"/>
    </row>
    <row r="1625" spans="1:9" ht="15.5">
      <c r="A1625" s="188">
        <v>8622</v>
      </c>
      <c r="B1625" s="308" t="s">
        <v>5595</v>
      </c>
      <c r="C1625" s="188" t="s">
        <v>25</v>
      </c>
      <c r="D1625" s="17">
        <f>IF(Table11[[#This Row],[Current Age]]&gt;19,"Women's",IF(E1625&gt;15,"U19",IF(E1625&gt;13,"U15",IF(E1625&gt;11,"U13",IF(E1625&gt;0,"U11",0)))))</f>
        <v>0</v>
      </c>
      <c r="E1625" s="17">
        <f>IFERROR(IF(Table11[[#This Row],[Year]]&gt;0,$E$1-Table11[[#This Row],[Year]],0),"")</f>
        <v>0</v>
      </c>
      <c r="H1625" s="17"/>
      <c r="I1625" s="279"/>
    </row>
    <row r="1626" spans="1:9">
      <c r="A1626" s="218">
        <v>8623</v>
      </c>
      <c r="B1626" s="278" t="s">
        <v>5596</v>
      </c>
      <c r="C1626" s="218" t="s">
        <v>33</v>
      </c>
      <c r="D1626" s="17">
        <f>IF(Table11[[#This Row],[Current Age]]&gt;19,"Women's",IF(E1626&gt;15,"U19",IF(E1626&gt;13,"U15",IF(E1626&gt;11,"U13",IF(E1626&gt;0,"U11",0)))))</f>
        <v>0</v>
      </c>
      <c r="E1626" s="17">
        <f>IFERROR(IF(Table11[[#This Row],[Year]]&gt;0,$E$1-Table11[[#This Row],[Year]],0),"")</f>
        <v>0</v>
      </c>
      <c r="H1626" s="17"/>
      <c r="I1626" s="279"/>
    </row>
    <row r="1627" spans="1:9">
      <c r="A1627" s="188">
        <v>8624</v>
      </c>
      <c r="B1627" s="280" t="s">
        <v>5597</v>
      </c>
      <c r="C1627" s="188" t="s">
        <v>33</v>
      </c>
      <c r="D1627" s="17">
        <f>IF(Table11[[#This Row],[Current Age]]&gt;19,"Women's",IF(E1627&gt;15,"U19",IF(E1627&gt;13,"U15",IF(E1627&gt;11,"U13",IF(E1627&gt;0,"U11",0)))))</f>
        <v>0</v>
      </c>
      <c r="E1627" s="17">
        <f>IFERROR(IF(Table11[[#This Row],[Year]]&gt;0,$E$1-Table11[[#This Row],[Year]],0),"")</f>
        <v>0</v>
      </c>
      <c r="H1627" s="17"/>
      <c r="I1627" s="279"/>
    </row>
    <row r="1628" spans="1:9">
      <c r="A1628" s="218">
        <v>8625</v>
      </c>
      <c r="B1628" s="278" t="s">
        <v>5598</v>
      </c>
      <c r="C1628" s="218" t="s">
        <v>33</v>
      </c>
      <c r="D1628" s="17">
        <f>IF(Table11[[#This Row],[Current Age]]&gt;19,"Women's",IF(E1628&gt;15,"U19",IF(E1628&gt;13,"U15",IF(E1628&gt;11,"U13",IF(E1628&gt;0,"U11",0)))))</f>
        <v>0</v>
      </c>
      <c r="E1628" s="17">
        <f>IFERROR(IF(Table11[[#This Row],[Year]]&gt;0,$E$1-Table11[[#This Row],[Year]],0),"")</f>
        <v>0</v>
      </c>
      <c r="H1628" s="17"/>
      <c r="I1628" s="279"/>
    </row>
    <row r="1629" spans="1:9">
      <c r="A1629" s="188">
        <v>8626</v>
      </c>
      <c r="B1629" s="280" t="s">
        <v>5599</v>
      </c>
      <c r="C1629" s="188" t="s">
        <v>33</v>
      </c>
      <c r="D1629" s="17">
        <f>IF(Table11[[#This Row],[Current Age]]&gt;19,"Women's",IF(E1629&gt;15,"U19",IF(E1629&gt;13,"U15",IF(E1629&gt;11,"U13",IF(E1629&gt;0,"U11",0)))))</f>
        <v>0</v>
      </c>
      <c r="E1629" s="17">
        <f>IFERROR(IF(Table11[[#This Row],[Year]]&gt;0,$E$1-Table11[[#This Row],[Year]],0),"")</f>
        <v>0</v>
      </c>
      <c r="H1629" s="17"/>
      <c r="I1629" s="279"/>
    </row>
    <row r="1630" spans="1:9">
      <c r="A1630" s="218">
        <v>8627</v>
      </c>
      <c r="B1630" s="278" t="s">
        <v>5600</v>
      </c>
      <c r="C1630" s="218" t="s">
        <v>33</v>
      </c>
      <c r="D1630" s="17">
        <f>IF(Table11[[#This Row],[Current Age]]&gt;19,"Women's",IF(E1630&gt;15,"U19",IF(E1630&gt;13,"U15",IF(E1630&gt;11,"U13",IF(E1630&gt;0,"U11",0)))))</f>
        <v>0</v>
      </c>
      <c r="E1630" s="17">
        <f>IFERROR(IF(Table11[[#This Row],[Year]]&gt;0,$E$1-Table11[[#This Row],[Year]],0),"")</f>
        <v>0</v>
      </c>
      <c r="H1630" s="17"/>
      <c r="I1630" s="279"/>
    </row>
    <row r="1631" spans="1:9">
      <c r="A1631" s="188">
        <v>8628</v>
      </c>
      <c r="B1631" s="280" t="s">
        <v>5601</v>
      </c>
      <c r="C1631" s="188" t="s">
        <v>33</v>
      </c>
      <c r="D1631" s="17">
        <f>IF(Table11[[#This Row],[Current Age]]&gt;19,"Women's",IF(E1631&gt;15,"U19",IF(E1631&gt;13,"U15",IF(E1631&gt;11,"U13",IF(E1631&gt;0,"U11",0)))))</f>
        <v>0</v>
      </c>
      <c r="E1631" s="17">
        <f>IFERROR(IF(Table11[[#This Row],[Year]]&gt;0,$E$1-Table11[[#This Row],[Year]],0),"")</f>
        <v>0</v>
      </c>
      <c r="H1631" s="17"/>
      <c r="I1631" s="279"/>
    </row>
    <row r="1632" spans="1:9">
      <c r="A1632" s="218">
        <v>8629</v>
      </c>
      <c r="B1632" s="278" t="s">
        <v>5602</v>
      </c>
      <c r="C1632" s="218" t="s">
        <v>33</v>
      </c>
      <c r="D1632" s="17">
        <f>IF(Table11[[#This Row],[Current Age]]&gt;19,"Women's",IF(E1632&gt;15,"U19",IF(E1632&gt;13,"U15",IF(E1632&gt;11,"U13",IF(E1632&gt;0,"U11",0)))))</f>
        <v>0</v>
      </c>
      <c r="E1632" s="17">
        <f>IFERROR(IF(Table11[[#This Row],[Year]]&gt;0,$E$1-Table11[[#This Row],[Year]],0),"")</f>
        <v>0</v>
      </c>
      <c r="H1632" s="17"/>
      <c r="I1632" s="279"/>
    </row>
    <row r="1633" spans="1:9">
      <c r="A1633" s="188">
        <v>8630</v>
      </c>
      <c r="B1633" s="280" t="s">
        <v>5603</v>
      </c>
      <c r="C1633" s="188" t="s">
        <v>33</v>
      </c>
      <c r="D1633" s="17">
        <f>IF(Table11[[#This Row],[Current Age]]&gt;19,"Women's",IF(E1633&gt;15,"U19",IF(E1633&gt;13,"U15",IF(E1633&gt;11,"U13",IF(E1633&gt;0,"U11",0)))))</f>
        <v>0</v>
      </c>
      <c r="E1633" s="17">
        <f>IFERROR(IF(Table11[[#This Row],[Year]]&gt;0,$E$1-Table11[[#This Row],[Year]],0),"")</f>
        <v>0</v>
      </c>
      <c r="H1633" s="17"/>
      <c r="I1633" s="279"/>
    </row>
    <row r="1634" spans="1:9">
      <c r="A1634" s="218">
        <v>8631</v>
      </c>
      <c r="B1634" s="278" t="s">
        <v>5604</v>
      </c>
      <c r="C1634" s="218" t="s">
        <v>33</v>
      </c>
      <c r="D1634" s="17">
        <f>IF(Table11[[#This Row],[Current Age]]&gt;19,"Women's",IF(E1634&gt;15,"U19",IF(E1634&gt;13,"U15",IF(E1634&gt;11,"U13",IF(E1634&gt;0,"U11",0)))))</f>
        <v>0</v>
      </c>
      <c r="E1634" s="17">
        <f>IFERROR(IF(Table11[[#This Row],[Year]]&gt;0,$E$1-Table11[[#This Row],[Year]],0),"")</f>
        <v>0</v>
      </c>
      <c r="H1634" s="17"/>
      <c r="I1634" s="279"/>
    </row>
    <row r="1635" spans="1:9">
      <c r="A1635" s="188">
        <v>8632</v>
      </c>
      <c r="B1635" s="280" t="s">
        <v>5605</v>
      </c>
      <c r="C1635" s="188" t="s">
        <v>33</v>
      </c>
      <c r="D1635" s="17">
        <f>IF(Table11[[#This Row],[Current Age]]&gt;19,"Women's",IF(E1635&gt;15,"U19",IF(E1635&gt;13,"U15",IF(E1635&gt;11,"U13",IF(E1635&gt;0,"U11",0)))))</f>
        <v>0</v>
      </c>
      <c r="E1635" s="17">
        <f>IFERROR(IF(Table11[[#This Row],[Year]]&gt;0,$E$1-Table11[[#This Row],[Year]],0),"")</f>
        <v>0</v>
      </c>
      <c r="H1635" s="17"/>
      <c r="I1635" s="279"/>
    </row>
    <row r="1636" spans="1:9">
      <c r="A1636" s="218">
        <v>8633</v>
      </c>
      <c r="B1636" s="278" t="s">
        <v>5606</v>
      </c>
      <c r="C1636" s="218" t="s">
        <v>33</v>
      </c>
      <c r="D1636" s="17">
        <f>IF(Table11[[#This Row],[Current Age]]&gt;19,"Women's",IF(E1636&gt;15,"U19",IF(E1636&gt;13,"U15",IF(E1636&gt;11,"U13",IF(E1636&gt;0,"U11",0)))))</f>
        <v>0</v>
      </c>
      <c r="E1636" s="17">
        <f>IFERROR(IF(Table11[[#This Row],[Year]]&gt;0,$E$1-Table11[[#This Row],[Year]],0),"")</f>
        <v>0</v>
      </c>
      <c r="H1636" s="17"/>
      <c r="I1636" s="279"/>
    </row>
    <row r="1637" spans="1:9">
      <c r="A1637" s="188">
        <v>8634</v>
      </c>
      <c r="B1637" s="280" t="s">
        <v>5607</v>
      </c>
      <c r="C1637" s="188" t="s">
        <v>33</v>
      </c>
      <c r="D1637" s="17">
        <f>IF(Table11[[#This Row],[Current Age]]&gt;19,"Women's",IF(E1637&gt;15,"U19",IF(E1637&gt;13,"U15",IF(E1637&gt;11,"U13",IF(E1637&gt;0,"U11",0)))))</f>
        <v>0</v>
      </c>
      <c r="E1637" s="17">
        <f>IFERROR(IF(Table11[[#This Row],[Year]]&gt;0,$E$1-Table11[[#This Row],[Year]],0),"")</f>
        <v>0</v>
      </c>
      <c r="H1637" s="17"/>
      <c r="I1637" s="279"/>
    </row>
    <row r="1638" spans="1:9">
      <c r="A1638" s="218">
        <v>8635</v>
      </c>
      <c r="B1638" s="309" t="s">
        <v>5608</v>
      </c>
      <c r="C1638" s="218" t="s">
        <v>17</v>
      </c>
      <c r="D1638" s="17">
        <f>IF(Table11[[#This Row],[Current Age]]&gt;19,"Women's",IF(E1638&gt;15,"U19",IF(E1638&gt;13,"U15",IF(E1638&gt;11,"U13",IF(E1638&gt;0,"U11",0)))))</f>
        <v>0</v>
      </c>
      <c r="E1638" s="17">
        <f>IFERROR(IF(Table11[[#This Row],[Year]]&gt;0,$E$1-Table11[[#This Row],[Year]],0),"")</f>
        <v>0</v>
      </c>
      <c r="H1638" s="17"/>
      <c r="I1638" s="279"/>
    </row>
    <row r="1639" spans="1:9">
      <c r="A1639" s="188">
        <v>8636</v>
      </c>
      <c r="B1639" s="280" t="s">
        <v>5609</v>
      </c>
      <c r="C1639" s="188" t="s">
        <v>33</v>
      </c>
      <c r="D1639" s="17">
        <f>IF(Table11[[#This Row],[Current Age]]&gt;19,"Women's",IF(E1639&gt;15,"U19",IF(E1639&gt;13,"U15",IF(E1639&gt;11,"U13",IF(E1639&gt;0,"U11",0)))))</f>
        <v>0</v>
      </c>
      <c r="E1639" s="17">
        <f>IFERROR(IF(Table11[[#This Row],[Year]]&gt;0,$E$1-Table11[[#This Row],[Year]],0),"")</f>
        <v>0</v>
      </c>
      <c r="H1639" s="17"/>
      <c r="I1639" s="279"/>
    </row>
    <row r="1640" spans="1:9">
      <c r="A1640" s="218">
        <v>8637</v>
      </c>
      <c r="B1640" s="278" t="s">
        <v>5610</v>
      </c>
      <c r="C1640" s="218" t="s">
        <v>33</v>
      </c>
      <c r="D1640" s="17">
        <f>IF(Table11[[#This Row],[Current Age]]&gt;19,"Women's",IF(E1640&gt;15,"U19",IF(E1640&gt;13,"U15",IF(E1640&gt;11,"U13",IF(E1640&gt;0,"U11",0)))))</f>
        <v>0</v>
      </c>
      <c r="E1640" s="17">
        <f>IFERROR(IF(Table11[[#This Row],[Year]]&gt;0,$E$1-Table11[[#This Row],[Year]],0),"")</f>
        <v>0</v>
      </c>
      <c r="H1640" s="17"/>
      <c r="I1640" s="279"/>
    </row>
    <row r="1641" spans="1:9">
      <c r="A1641" s="188">
        <v>8638</v>
      </c>
      <c r="B1641" s="280" t="s">
        <v>5611</v>
      </c>
      <c r="C1641" s="188" t="s">
        <v>33</v>
      </c>
      <c r="D1641" s="17">
        <f>IF(Table11[[#This Row],[Current Age]]&gt;19,"Women's",IF(E1641&gt;15,"U19",IF(E1641&gt;13,"U15",IF(E1641&gt;11,"U13",IF(E1641&gt;0,"U11",0)))))</f>
        <v>0</v>
      </c>
      <c r="E1641" s="17">
        <f>IFERROR(IF(Table11[[#This Row],[Year]]&gt;0,$E$1-Table11[[#This Row],[Year]],0),"")</f>
        <v>0</v>
      </c>
      <c r="H1641" s="17"/>
      <c r="I1641" s="279"/>
    </row>
    <row r="1642" spans="1:9">
      <c r="A1642" s="218">
        <v>8639</v>
      </c>
      <c r="B1642" s="278" t="s">
        <v>5612</v>
      </c>
      <c r="C1642" s="218" t="s">
        <v>33</v>
      </c>
      <c r="D1642" s="17">
        <f>IF(Table11[[#This Row],[Current Age]]&gt;19,"Women's",IF(E1642&gt;15,"U19",IF(E1642&gt;13,"U15",IF(E1642&gt;11,"U13",IF(E1642&gt;0,"U11",0)))))</f>
        <v>0</v>
      </c>
      <c r="E1642" s="17">
        <f>IFERROR(IF(Table11[[#This Row],[Year]]&gt;0,$E$1-Table11[[#This Row],[Year]],0),"")</f>
        <v>0</v>
      </c>
      <c r="H1642" s="17"/>
      <c r="I1642" s="279"/>
    </row>
    <row r="1643" spans="1:9">
      <c r="A1643" s="188">
        <v>8640</v>
      </c>
      <c r="B1643" s="280" t="s">
        <v>5613</v>
      </c>
      <c r="C1643" s="188" t="s">
        <v>33</v>
      </c>
      <c r="D1643" s="17">
        <f>IF(Table11[[#This Row],[Current Age]]&gt;19,"Women's",IF(E1643&gt;15,"U19",IF(E1643&gt;13,"U15",IF(E1643&gt;11,"U13",IF(E1643&gt;0,"U11",0)))))</f>
        <v>0</v>
      </c>
      <c r="E1643" s="17">
        <f>IFERROR(IF(Table11[[#This Row],[Year]]&gt;0,$E$1-Table11[[#This Row],[Year]],0),"")</f>
        <v>0</v>
      </c>
      <c r="H1643" s="17"/>
      <c r="I1643" s="279"/>
    </row>
    <row r="1644" spans="1:9">
      <c r="A1644" s="218">
        <v>8641</v>
      </c>
      <c r="B1644" s="278" t="s">
        <v>5614</v>
      </c>
      <c r="C1644" s="218" t="s">
        <v>33</v>
      </c>
      <c r="D1644" s="17">
        <f>IF(Table11[[#This Row],[Current Age]]&gt;19,"Women's",IF(E1644&gt;15,"U19",IF(E1644&gt;13,"U15",IF(E1644&gt;11,"U13",IF(E1644&gt;0,"U11",0)))))</f>
        <v>0</v>
      </c>
      <c r="E1644" s="17">
        <f>IFERROR(IF(Table11[[#This Row],[Year]]&gt;0,$E$1-Table11[[#This Row],[Year]],0),"")</f>
        <v>0</v>
      </c>
      <c r="H1644" s="17"/>
      <c r="I1644" s="279"/>
    </row>
    <row r="1645" spans="1:9">
      <c r="A1645" s="188">
        <v>8642</v>
      </c>
      <c r="B1645" s="280" t="s">
        <v>5615</v>
      </c>
      <c r="C1645" s="188" t="s">
        <v>33</v>
      </c>
      <c r="D1645" s="17">
        <f>IF(Table11[[#This Row],[Current Age]]&gt;19,"Women's",IF(E1645&gt;15,"U19",IF(E1645&gt;13,"U15",IF(E1645&gt;11,"U13",IF(E1645&gt;0,"U11",0)))))</f>
        <v>0</v>
      </c>
      <c r="E1645" s="17">
        <f>IFERROR(IF(Table11[[#This Row],[Year]]&gt;0,$E$1-Table11[[#This Row],[Year]],0),"")</f>
        <v>0</v>
      </c>
      <c r="H1645" s="17"/>
      <c r="I1645" s="279"/>
    </row>
    <row r="1646" spans="1:9">
      <c r="A1646" s="218">
        <v>8643</v>
      </c>
      <c r="B1646" s="278" t="s">
        <v>5616</v>
      </c>
      <c r="C1646" s="218" t="s">
        <v>33</v>
      </c>
      <c r="D1646" s="17">
        <f>IF(Table11[[#This Row],[Current Age]]&gt;19,"Women's",IF(E1646&gt;15,"U19",IF(E1646&gt;13,"U15",IF(E1646&gt;11,"U13",IF(E1646&gt;0,"U11",0)))))</f>
        <v>0</v>
      </c>
      <c r="E1646" s="17">
        <f>IFERROR(IF(Table11[[#This Row],[Year]]&gt;0,$E$1-Table11[[#This Row],[Year]],0),"")</f>
        <v>0</v>
      </c>
      <c r="H1646" s="17"/>
      <c r="I1646" s="279"/>
    </row>
    <row r="1647" spans="1:9">
      <c r="A1647" s="188">
        <v>8644</v>
      </c>
      <c r="B1647" s="280" t="s">
        <v>5617</v>
      </c>
      <c r="C1647" s="188" t="s">
        <v>33</v>
      </c>
      <c r="D1647" s="17">
        <f>IF(Table11[[#This Row],[Current Age]]&gt;19,"Women's",IF(E1647&gt;15,"U19",IF(E1647&gt;13,"U15",IF(E1647&gt;11,"U13",IF(E1647&gt;0,"U11",0)))))</f>
        <v>0</v>
      </c>
      <c r="E1647" s="17">
        <f>IFERROR(IF(Table11[[#This Row],[Year]]&gt;0,$E$1-Table11[[#This Row],[Year]],0),"")</f>
        <v>0</v>
      </c>
      <c r="H1647" s="17"/>
      <c r="I1647" s="279"/>
    </row>
    <row r="1648" spans="1:9">
      <c r="A1648" s="218">
        <v>8645</v>
      </c>
      <c r="B1648" s="278" t="s">
        <v>5618</v>
      </c>
      <c r="C1648" s="218" t="s">
        <v>33</v>
      </c>
      <c r="D1648" s="17">
        <f>IF(Table11[[#This Row],[Current Age]]&gt;19,"Women's",IF(E1648&gt;15,"U19",IF(E1648&gt;13,"U15",IF(E1648&gt;11,"U13",IF(E1648&gt;0,"U11",0)))))</f>
        <v>0</v>
      </c>
      <c r="E1648" s="17">
        <f>IFERROR(IF(Table11[[#This Row],[Year]]&gt;0,$E$1-Table11[[#This Row],[Year]],0),"")</f>
        <v>0</v>
      </c>
      <c r="H1648" s="17"/>
      <c r="I1648" s="279"/>
    </row>
    <row r="1649" spans="1:9">
      <c r="A1649" s="188">
        <v>8646</v>
      </c>
      <c r="B1649" s="280" t="s">
        <v>5619</v>
      </c>
      <c r="C1649" s="188" t="s">
        <v>33</v>
      </c>
      <c r="D1649" s="17">
        <f>IF(Table11[[#This Row],[Current Age]]&gt;19,"Women's",IF(E1649&gt;15,"U19",IF(E1649&gt;13,"U15",IF(E1649&gt;11,"U13",IF(E1649&gt;0,"U11",0)))))</f>
        <v>0</v>
      </c>
      <c r="E1649" s="17">
        <f>IFERROR(IF(Table11[[#This Row],[Year]]&gt;0,$E$1-Table11[[#This Row],[Year]],0),"")</f>
        <v>0</v>
      </c>
      <c r="H1649" s="17"/>
      <c r="I1649" s="279"/>
    </row>
    <row r="1650" spans="1:9">
      <c r="A1650" s="218">
        <v>8647</v>
      </c>
      <c r="B1650" s="278" t="s">
        <v>5620</v>
      </c>
      <c r="C1650" s="218" t="s">
        <v>33</v>
      </c>
      <c r="D1650" s="17">
        <f>IF(Table11[[#This Row],[Current Age]]&gt;19,"Women's",IF(E1650&gt;15,"U19",IF(E1650&gt;13,"U15",IF(E1650&gt;11,"U13",IF(E1650&gt;0,"U11",0)))))</f>
        <v>0</v>
      </c>
      <c r="E1650" s="17">
        <f>IFERROR(IF(Table11[[#This Row],[Year]]&gt;0,$E$1-Table11[[#This Row],[Year]],0),"")</f>
        <v>0</v>
      </c>
      <c r="H1650" s="17"/>
      <c r="I1650" s="279"/>
    </row>
    <row r="1651" spans="1:9">
      <c r="A1651" s="188">
        <v>8648</v>
      </c>
      <c r="B1651" s="280" t="s">
        <v>5621</v>
      </c>
      <c r="C1651" s="188" t="s">
        <v>33</v>
      </c>
      <c r="D1651" s="17">
        <f>IF(Table11[[#This Row],[Current Age]]&gt;19,"Women's",IF(E1651&gt;15,"U19",IF(E1651&gt;13,"U15",IF(E1651&gt;11,"U13",IF(E1651&gt;0,"U11",0)))))</f>
        <v>0</v>
      </c>
      <c r="E1651" s="17">
        <f>IFERROR(IF(Table11[[#This Row],[Year]]&gt;0,$E$1-Table11[[#This Row],[Year]],0),"")</f>
        <v>0</v>
      </c>
      <c r="H1651" s="17"/>
      <c r="I1651" s="279"/>
    </row>
    <row r="1652" spans="1:9">
      <c r="A1652" s="218">
        <v>8649</v>
      </c>
      <c r="B1652" s="278" t="s">
        <v>5622</v>
      </c>
      <c r="C1652" s="218" t="s">
        <v>33</v>
      </c>
      <c r="D1652" s="17">
        <f>IF(Table11[[#This Row],[Current Age]]&gt;19,"Women's",IF(E1652&gt;15,"U19",IF(E1652&gt;13,"U15",IF(E1652&gt;11,"U13",IF(E1652&gt;0,"U11",0)))))</f>
        <v>0</v>
      </c>
      <c r="E1652" s="17">
        <f>IFERROR(IF(Table11[[#This Row],[Year]]&gt;0,$E$1-Table11[[#This Row],[Year]],0),"")</f>
        <v>0</v>
      </c>
      <c r="H1652" s="17"/>
      <c r="I1652" s="279"/>
    </row>
    <row r="1653" spans="1:9">
      <c r="A1653" s="188">
        <v>8650</v>
      </c>
      <c r="B1653" s="280" t="s">
        <v>5623</v>
      </c>
      <c r="C1653" s="188" t="s">
        <v>33</v>
      </c>
      <c r="D1653" s="17">
        <f>IF(Table11[[#This Row],[Current Age]]&gt;19,"Women's",IF(E1653&gt;15,"U19",IF(E1653&gt;13,"U15",IF(E1653&gt;11,"U13",IF(E1653&gt;0,"U11",0)))))</f>
        <v>0</v>
      </c>
      <c r="E1653" s="17">
        <f>IFERROR(IF(Table11[[#This Row],[Year]]&gt;0,$E$1-Table11[[#This Row],[Year]],0),"")</f>
        <v>0</v>
      </c>
      <c r="H1653" s="17"/>
      <c r="I1653" s="279"/>
    </row>
    <row r="1654" spans="1:9">
      <c r="A1654" s="218">
        <v>8651</v>
      </c>
      <c r="B1654" s="278" t="s">
        <v>5624</v>
      </c>
      <c r="C1654" s="218" t="s">
        <v>33</v>
      </c>
      <c r="D1654" s="17">
        <f>IF(Table11[[#This Row],[Current Age]]&gt;19,"Women's",IF(E1654&gt;15,"U19",IF(E1654&gt;13,"U15",IF(E1654&gt;11,"U13",IF(E1654&gt;0,"U11",0)))))</f>
        <v>0</v>
      </c>
      <c r="E1654" s="17">
        <f>IFERROR(IF(Table11[[#This Row],[Year]]&gt;0,$E$1-Table11[[#This Row],[Year]],0),"")</f>
        <v>0</v>
      </c>
      <c r="H1654" s="17"/>
      <c r="I1654" s="279"/>
    </row>
    <row r="1655" spans="1:9">
      <c r="A1655" s="188">
        <v>8652</v>
      </c>
      <c r="B1655" s="280" t="s">
        <v>5625</v>
      </c>
      <c r="C1655" s="188" t="s">
        <v>33</v>
      </c>
      <c r="D1655" s="17">
        <f>IF(Table11[[#This Row],[Current Age]]&gt;19,"Women's",IF(E1655&gt;15,"U19",IF(E1655&gt;13,"U15",IF(E1655&gt;11,"U13",IF(E1655&gt;0,"U11",0)))))</f>
        <v>0</v>
      </c>
      <c r="E1655" s="17">
        <f>IFERROR(IF(Table11[[#This Row],[Year]]&gt;0,$E$1-Table11[[#This Row],[Year]],0),"")</f>
        <v>0</v>
      </c>
      <c r="H1655" s="17"/>
      <c r="I1655" s="279"/>
    </row>
    <row r="1656" spans="1:9">
      <c r="A1656" s="218">
        <v>8653</v>
      </c>
      <c r="B1656" s="278" t="s">
        <v>5626</v>
      </c>
      <c r="C1656" s="218" t="s">
        <v>33</v>
      </c>
      <c r="D1656" s="17">
        <f>IF(Table11[[#This Row],[Current Age]]&gt;19,"Women's",IF(E1656&gt;15,"U19",IF(E1656&gt;13,"U15",IF(E1656&gt;11,"U13",IF(E1656&gt;0,"U11",0)))))</f>
        <v>0</v>
      </c>
      <c r="E1656" s="17">
        <f>IFERROR(IF(Table11[[#This Row],[Year]]&gt;0,$E$1-Table11[[#This Row],[Year]],0),"")</f>
        <v>0</v>
      </c>
      <c r="H1656" s="17"/>
      <c r="I1656" s="279"/>
    </row>
    <row r="1657" spans="1:9">
      <c r="A1657" s="188">
        <v>8654</v>
      </c>
      <c r="B1657" s="280" t="s">
        <v>5627</v>
      </c>
      <c r="C1657" s="188" t="s">
        <v>33</v>
      </c>
      <c r="D1657" s="17">
        <f>IF(Table11[[#This Row],[Current Age]]&gt;19,"Women's",IF(E1657&gt;15,"U19",IF(E1657&gt;13,"U15",IF(E1657&gt;11,"U13",IF(E1657&gt;0,"U11",0)))))</f>
        <v>0</v>
      </c>
      <c r="E1657" s="17">
        <f>IFERROR(IF(Table11[[#This Row],[Year]]&gt;0,$E$1-Table11[[#This Row],[Year]],0),"")</f>
        <v>0</v>
      </c>
      <c r="H1657" s="17"/>
      <c r="I1657" s="279"/>
    </row>
    <row r="1658" spans="1:9">
      <c r="A1658" s="218">
        <v>8655</v>
      </c>
      <c r="B1658" s="278" t="s">
        <v>5628</v>
      </c>
      <c r="C1658" s="218" t="s">
        <v>33</v>
      </c>
      <c r="D1658" s="17">
        <f>IF(Table11[[#This Row],[Current Age]]&gt;19,"Women's",IF(E1658&gt;15,"U19",IF(E1658&gt;13,"U15",IF(E1658&gt;11,"U13",IF(E1658&gt;0,"U11",0)))))</f>
        <v>0</v>
      </c>
      <c r="E1658" s="17">
        <f>IFERROR(IF(Table11[[#This Row],[Year]]&gt;0,$E$1-Table11[[#This Row],[Year]],0),"")</f>
        <v>0</v>
      </c>
      <c r="H1658" s="17"/>
      <c r="I1658" s="279"/>
    </row>
    <row r="1659" spans="1:9">
      <c r="A1659" s="188">
        <v>8656</v>
      </c>
      <c r="B1659" s="280" t="s">
        <v>5629</v>
      </c>
      <c r="C1659" s="188" t="s">
        <v>33</v>
      </c>
      <c r="D1659" s="17">
        <f>IF(Table11[[#This Row],[Current Age]]&gt;19,"Women's",IF(E1659&gt;15,"U19",IF(E1659&gt;13,"U15",IF(E1659&gt;11,"U13",IF(E1659&gt;0,"U11",0)))))</f>
        <v>0</v>
      </c>
      <c r="E1659" s="17">
        <f>IFERROR(IF(Table11[[#This Row],[Year]]&gt;0,$E$1-Table11[[#This Row],[Year]],0),"")</f>
        <v>0</v>
      </c>
      <c r="H1659" s="17"/>
      <c r="I1659" s="279"/>
    </row>
    <row r="1660" spans="1:9">
      <c r="A1660" s="218">
        <v>8657</v>
      </c>
      <c r="B1660" s="278" t="s">
        <v>5630</v>
      </c>
      <c r="C1660" s="218" t="s">
        <v>33</v>
      </c>
      <c r="D1660" s="17">
        <f>IF(Table11[[#This Row],[Current Age]]&gt;19,"Women's",IF(E1660&gt;15,"U19",IF(E1660&gt;13,"U15",IF(E1660&gt;11,"U13",IF(E1660&gt;0,"U11",0)))))</f>
        <v>0</v>
      </c>
      <c r="E1660" s="17">
        <f>IFERROR(IF(Table11[[#This Row],[Year]]&gt;0,$E$1-Table11[[#This Row],[Year]],0),"")</f>
        <v>0</v>
      </c>
      <c r="H1660" s="17"/>
      <c r="I1660" s="279"/>
    </row>
    <row r="1661" spans="1:9">
      <c r="A1661" s="188">
        <v>8658</v>
      </c>
      <c r="B1661" s="280" t="s">
        <v>5631</v>
      </c>
      <c r="C1661" s="188" t="s">
        <v>33</v>
      </c>
      <c r="D1661" s="17">
        <f>IF(Table11[[#This Row],[Current Age]]&gt;19,"Women's",IF(E1661&gt;15,"U19",IF(E1661&gt;13,"U15",IF(E1661&gt;11,"U13",IF(E1661&gt;0,"U11",0)))))</f>
        <v>0</v>
      </c>
      <c r="E1661" s="17">
        <f>IFERROR(IF(Table11[[#This Row],[Year]]&gt;0,$E$1-Table11[[#This Row],[Year]],0),"")</f>
        <v>0</v>
      </c>
      <c r="H1661" s="17"/>
      <c r="I1661" s="279"/>
    </row>
    <row r="1662" spans="1:9">
      <c r="A1662" s="218">
        <v>8659</v>
      </c>
      <c r="B1662" s="278" t="s">
        <v>5632</v>
      </c>
      <c r="C1662" s="218" t="s">
        <v>33</v>
      </c>
      <c r="D1662" s="17">
        <f>IF(Table11[[#This Row],[Current Age]]&gt;19,"Women's",IF(E1662&gt;15,"U19",IF(E1662&gt;13,"U15",IF(E1662&gt;11,"U13",IF(E1662&gt;0,"U11",0)))))</f>
        <v>0</v>
      </c>
      <c r="E1662" s="17">
        <f>IFERROR(IF(Table11[[#This Row],[Year]]&gt;0,$E$1-Table11[[#This Row],[Year]],0),"")</f>
        <v>0</v>
      </c>
      <c r="H1662" s="17"/>
      <c r="I1662" s="279"/>
    </row>
    <row r="1663" spans="1:9">
      <c r="A1663" s="188">
        <v>8660</v>
      </c>
      <c r="B1663" s="280" t="s">
        <v>5633</v>
      </c>
      <c r="C1663" s="188" t="s">
        <v>33</v>
      </c>
      <c r="D1663" s="17">
        <f>IF(Table11[[#This Row],[Current Age]]&gt;19,"Women's",IF(E1663&gt;15,"U19",IF(E1663&gt;13,"U15",IF(E1663&gt;11,"U13",IF(E1663&gt;0,"U11",0)))))</f>
        <v>0</v>
      </c>
      <c r="E1663" s="17">
        <f>IFERROR(IF(Table11[[#This Row],[Year]]&gt;0,$E$1-Table11[[#This Row],[Year]],0),"")</f>
        <v>0</v>
      </c>
      <c r="H1663" s="17"/>
      <c r="I1663" s="279"/>
    </row>
    <row r="1664" spans="1:9">
      <c r="A1664" s="218">
        <v>8661</v>
      </c>
      <c r="B1664" s="278" t="s">
        <v>5634</v>
      </c>
      <c r="C1664" s="218" t="s">
        <v>33</v>
      </c>
      <c r="D1664" s="17">
        <f>IF(Table11[[#This Row],[Current Age]]&gt;19,"Women's",IF(E1664&gt;15,"U19",IF(E1664&gt;13,"U15",IF(E1664&gt;11,"U13",IF(E1664&gt;0,"U11",0)))))</f>
        <v>0</v>
      </c>
      <c r="E1664" s="17">
        <f>IFERROR(IF(Table11[[#This Row],[Year]]&gt;0,$E$1-Table11[[#This Row],[Year]],0),"")</f>
        <v>0</v>
      </c>
      <c r="H1664" s="17"/>
      <c r="I1664" s="279"/>
    </row>
    <row r="1665" spans="1:9">
      <c r="A1665" s="188">
        <v>8662</v>
      </c>
      <c r="B1665" s="304" t="s">
        <v>5635</v>
      </c>
      <c r="C1665" s="218" t="s">
        <v>17</v>
      </c>
      <c r="D1665" s="17">
        <f>IF(Table11[[#This Row],[Current Age]]&gt;19,"Women's",IF(E1665&gt;15,"U19",IF(E1665&gt;13,"U15",IF(E1665&gt;11,"U13",IF(E1665&gt;0,"U11",0)))))</f>
        <v>0</v>
      </c>
      <c r="E1665" s="17">
        <f>IFERROR(IF(Table11[[#This Row],[Year]]&gt;0,$E$1-Table11[[#This Row],[Year]],0),"")</f>
        <v>0</v>
      </c>
      <c r="H1665" s="17"/>
      <c r="I1665" s="279"/>
    </row>
    <row r="1666" spans="1:9">
      <c r="A1666" s="218">
        <v>8663</v>
      </c>
      <c r="B1666" s="309" t="s">
        <v>5636</v>
      </c>
      <c r="C1666" s="218" t="s">
        <v>17</v>
      </c>
      <c r="D1666" s="17">
        <f>IF(Table11[[#This Row],[Current Age]]&gt;19,"Women's",IF(E1666&gt;15,"U19",IF(E1666&gt;13,"U15",IF(E1666&gt;11,"U13",IF(E1666&gt;0,"U11",0)))))</f>
        <v>0</v>
      </c>
      <c r="E1666" s="17">
        <f>IFERROR(IF(Table11[[#This Row],[Year]]&gt;0,$E$1-Table11[[#This Row],[Year]],0),"")</f>
        <v>0</v>
      </c>
      <c r="H1666" s="17"/>
      <c r="I1666" s="279"/>
    </row>
    <row r="1667" spans="1:9">
      <c r="A1667" s="188">
        <v>8664</v>
      </c>
      <c r="B1667" s="280" t="s">
        <v>5637</v>
      </c>
      <c r="C1667" s="188" t="s">
        <v>25</v>
      </c>
      <c r="D1667" s="17">
        <f>IF(Table11[[#This Row],[Current Age]]&gt;19,"Women's",IF(E1667&gt;15,"U19",IF(E1667&gt;13,"U15",IF(E1667&gt;11,"U13",IF(E1667&gt;0,"U11",0)))))</f>
        <v>0</v>
      </c>
      <c r="E1667" s="17">
        <f>IFERROR(IF(Table11[[#This Row],[Year]]&gt;0,$E$1-Table11[[#This Row],[Year]],0),"")</f>
        <v>0</v>
      </c>
      <c r="H1667" s="17"/>
      <c r="I1667" s="279"/>
    </row>
    <row r="1668" spans="1:9">
      <c r="A1668" s="218">
        <v>8665</v>
      </c>
      <c r="B1668" s="278" t="s">
        <v>5638</v>
      </c>
      <c r="C1668" s="218" t="s">
        <v>25</v>
      </c>
      <c r="D1668" s="17">
        <f>IF(Table11[[#This Row],[Current Age]]&gt;19,"Women's",IF(E1668&gt;15,"U19",IF(E1668&gt;13,"U15",IF(E1668&gt;11,"U13",IF(E1668&gt;0,"U11",0)))))</f>
        <v>0</v>
      </c>
      <c r="E1668" s="17">
        <f>IFERROR(IF(Table11[[#This Row],[Year]]&gt;0,$E$1-Table11[[#This Row],[Year]],0),"")</f>
        <v>0</v>
      </c>
      <c r="H1668" s="17"/>
      <c r="I1668" s="279"/>
    </row>
    <row r="1669" spans="1:9">
      <c r="A1669" s="188">
        <v>8666</v>
      </c>
      <c r="B1669" s="280" t="s">
        <v>5639</v>
      </c>
      <c r="C1669" s="188" t="s">
        <v>25</v>
      </c>
      <c r="D1669" s="17">
        <f>IF(Table11[[#This Row],[Current Age]]&gt;19,"Women's",IF(E1669&gt;15,"U19",IF(E1669&gt;13,"U15",IF(E1669&gt;11,"U13",IF(E1669&gt;0,"U11",0)))))</f>
        <v>0</v>
      </c>
      <c r="E1669" s="17">
        <f>IFERROR(IF(Table11[[#This Row],[Year]]&gt;0,$E$1-Table11[[#This Row],[Year]],0),"")</f>
        <v>0</v>
      </c>
      <c r="H1669" s="17"/>
      <c r="I1669" s="279"/>
    </row>
    <row r="1670" spans="1:9">
      <c r="A1670" s="218">
        <v>8667</v>
      </c>
      <c r="B1670" s="278" t="s">
        <v>5640</v>
      </c>
      <c r="C1670" s="218" t="s">
        <v>25</v>
      </c>
      <c r="D1670" s="17">
        <f>IF(Table11[[#This Row],[Current Age]]&gt;19,"Women's",IF(E1670&gt;15,"U19",IF(E1670&gt;13,"U15",IF(E1670&gt;11,"U13",IF(E1670&gt;0,"U11",0)))))</f>
        <v>0</v>
      </c>
      <c r="E1670" s="17">
        <f>IFERROR(IF(Table11[[#This Row],[Year]]&gt;0,$E$1-Table11[[#This Row],[Year]],0),"")</f>
        <v>0</v>
      </c>
      <c r="H1670" s="17"/>
      <c r="I1670" s="279"/>
    </row>
    <row r="1671" spans="1:9">
      <c r="A1671" s="188">
        <v>8668</v>
      </c>
      <c r="B1671" s="280" t="s">
        <v>5641</v>
      </c>
      <c r="C1671" s="188" t="s">
        <v>29</v>
      </c>
      <c r="D1671" s="17">
        <f>IF(Table11[[#This Row],[Current Age]]&gt;19,"Women's",IF(E1671&gt;15,"U19",IF(E1671&gt;13,"U15",IF(E1671&gt;11,"U13",IF(E1671&gt;0,"U11",0)))))</f>
        <v>0</v>
      </c>
      <c r="E1671" s="17">
        <f>IFERROR(IF(Table11[[#This Row],[Year]]&gt;0,$E$1-Table11[[#This Row],[Year]],0),"")</f>
        <v>0</v>
      </c>
      <c r="H1671" s="17"/>
      <c r="I1671" s="279"/>
    </row>
    <row r="1672" spans="1:9">
      <c r="A1672" s="218">
        <v>8669</v>
      </c>
      <c r="B1672" s="278" t="s">
        <v>5642</v>
      </c>
      <c r="C1672" s="218" t="s">
        <v>171</v>
      </c>
      <c r="D1672" s="17">
        <f>IF(Table11[[#This Row],[Current Age]]&gt;19,"Women's",IF(E1672&gt;15,"U19",IF(E1672&gt;13,"U15",IF(E1672&gt;11,"U13",IF(E1672&gt;0,"U11",0)))))</f>
        <v>0</v>
      </c>
      <c r="E1672" s="17">
        <f>IFERROR(IF(Table11[[#This Row],[Year]]&gt;0,$E$1-Table11[[#This Row],[Year]],0),"")</f>
        <v>0</v>
      </c>
      <c r="H1672" s="17"/>
      <c r="I1672" s="279"/>
    </row>
    <row r="1673" spans="1:9">
      <c r="A1673" s="188">
        <v>8670</v>
      </c>
      <c r="B1673" s="280" t="s">
        <v>5643</v>
      </c>
      <c r="C1673" s="188" t="s">
        <v>171</v>
      </c>
      <c r="D1673" s="17">
        <f>IF(Table11[[#This Row],[Current Age]]&gt;19,"Women's",IF(E1673&gt;15,"U19",IF(E1673&gt;13,"U15",IF(E1673&gt;11,"U13",IF(E1673&gt;0,"U11",0)))))</f>
        <v>0</v>
      </c>
      <c r="E1673" s="17">
        <f>IFERROR(IF(Table11[[#This Row],[Year]]&gt;0,$E$1-Table11[[#This Row],[Year]],0),"")</f>
        <v>0</v>
      </c>
      <c r="H1673" s="17"/>
      <c r="I1673" s="279"/>
    </row>
    <row r="1674" spans="1:9">
      <c r="A1674" s="218">
        <v>8671</v>
      </c>
      <c r="B1674" s="278" t="s">
        <v>5644</v>
      </c>
      <c r="C1674" s="218" t="s">
        <v>29</v>
      </c>
      <c r="D1674" s="17">
        <f>IF(Table11[[#This Row],[Current Age]]&gt;19,"Women's",IF(E1674&gt;15,"U19",IF(E1674&gt;13,"U15",IF(E1674&gt;11,"U13",IF(E1674&gt;0,"U11",0)))))</f>
        <v>0</v>
      </c>
      <c r="E1674" s="17">
        <f>IFERROR(IF(Table11[[#This Row],[Year]]&gt;0,$E$1-Table11[[#This Row],[Year]],0),"")</f>
        <v>0</v>
      </c>
      <c r="H1674" s="17"/>
      <c r="I1674" s="279"/>
    </row>
    <row r="1675" spans="1:9">
      <c r="A1675" s="188">
        <v>8672</v>
      </c>
      <c r="B1675" s="280" t="s">
        <v>5645</v>
      </c>
      <c r="C1675" s="188" t="s">
        <v>25</v>
      </c>
      <c r="D1675" s="17">
        <f>IF(Table11[[#This Row],[Current Age]]&gt;19,"Women's",IF(E1675&gt;15,"U19",IF(E1675&gt;13,"U15",IF(E1675&gt;11,"U13",IF(E1675&gt;0,"U11",0)))))</f>
        <v>0</v>
      </c>
      <c r="E1675" s="17">
        <f>IFERROR(IF(Table11[[#This Row],[Year]]&gt;0,$E$1-Table11[[#This Row],[Year]],0),"")</f>
        <v>0</v>
      </c>
      <c r="H1675" s="17"/>
      <c r="I1675" s="279"/>
    </row>
    <row r="1676" spans="1:9">
      <c r="A1676" s="218">
        <v>8673</v>
      </c>
      <c r="B1676" s="278" t="s">
        <v>3594</v>
      </c>
      <c r="C1676" s="218" t="s">
        <v>33</v>
      </c>
      <c r="D1676" s="17" t="str">
        <f>IF(Table11[[#This Row],[Current Age]]&gt;19,"Women's",IF(E1676&gt;15,"U19",IF(E1676&gt;13,"U15",IF(E1676&gt;11,"U13",IF(E1676&gt;0,"U11",0)))))</f>
        <v>Women's</v>
      </c>
      <c r="E1676" s="17" t="str">
        <f>IFERROR(IF([12]!Table11[[#This Row],[Year]]&gt;0,$E$1-[12]!Table11[[#This Row],[Year]],0),"")</f>
        <v/>
      </c>
      <c r="F1676" s="17">
        <v>1976</v>
      </c>
      <c r="G1676" s="17">
        <v>4</v>
      </c>
      <c r="H1676" s="17">
        <v>25</v>
      </c>
      <c r="I1676" s="279"/>
    </row>
    <row r="1677" spans="1:9">
      <c r="A1677" s="188">
        <v>8674</v>
      </c>
      <c r="B1677" s="280" t="s">
        <v>5646</v>
      </c>
      <c r="C1677" s="188" t="s">
        <v>33</v>
      </c>
      <c r="D1677" s="17" t="str">
        <f>IF(Table11[[#This Row],[Current Age]]&gt;19,"Women's",IF(E1677&gt;15,"U19",IF(E1677&gt;13,"U15",IF(E1677&gt;11,"U13",IF(E1677&gt;0,"U11",0)))))</f>
        <v>Women's</v>
      </c>
      <c r="E1677" s="17" t="str">
        <f>IFERROR(IF([12]!Table11[[#This Row],[Year]]&gt;0,$E$1-[12]!Table11[[#This Row],[Year]],0),"")</f>
        <v/>
      </c>
      <c r="F1677" s="17">
        <v>1983</v>
      </c>
      <c r="G1677" s="17">
        <v>2</v>
      </c>
      <c r="H1677" s="17">
        <v>15</v>
      </c>
      <c r="I1677" s="279"/>
    </row>
    <row r="1678" spans="1:9">
      <c r="A1678" s="218">
        <v>8675</v>
      </c>
      <c r="B1678" s="261" t="s">
        <v>5647</v>
      </c>
      <c r="C1678" s="218" t="s">
        <v>17</v>
      </c>
      <c r="D1678" s="17">
        <f>IF(Table11[[#This Row],[Current Age]]&gt;19,"Women's",IF(E1678&gt;15,"U19",IF(E1678&gt;13,"U15",IF(E1678&gt;11,"U13",IF(E1678&gt;0,"U11",0)))))</f>
        <v>0</v>
      </c>
      <c r="E1678" s="17">
        <f>IFERROR(IF(Table11[[#This Row],[Year]]&gt;0,$E$1-Table11[[#This Row],[Year]],0),"")</f>
        <v>0</v>
      </c>
      <c r="H1678" s="17"/>
      <c r="I1678" s="279"/>
    </row>
    <row r="1679" spans="1:9">
      <c r="A1679" s="188">
        <v>8676</v>
      </c>
      <c r="B1679" s="310" t="s">
        <v>5648</v>
      </c>
      <c r="C1679" s="188" t="s">
        <v>17</v>
      </c>
      <c r="D1679" s="17">
        <f>IF(Table11[[#This Row],[Current Age]]&gt;19,"Women's",IF(E1679&gt;15,"U19",IF(E1679&gt;13,"U15",IF(E1679&gt;11,"U13",IF(E1679&gt;0,"U11",0)))))</f>
        <v>0</v>
      </c>
      <c r="E1679" s="17">
        <f>IFERROR(IF(Table11[[#This Row],[Year]]&gt;0,$E$1-Table11[[#This Row],[Year]],0),"")</f>
        <v>0</v>
      </c>
      <c r="H1679" s="17"/>
      <c r="I1679" s="279"/>
    </row>
    <row r="1680" spans="1:9">
      <c r="A1680" s="218">
        <v>8677</v>
      </c>
      <c r="B1680" s="311" t="s">
        <v>5649</v>
      </c>
      <c r="C1680" s="218" t="s">
        <v>5650</v>
      </c>
      <c r="D1680" s="17">
        <f>IF(Table11[[#This Row],[Current Age]]&gt;19,"Women's",IF(E1680&gt;15,"U19",IF(E1680&gt;13,"U15",IF(E1680&gt;11,"U13",IF(E1680&gt;0,"U11",0)))))</f>
        <v>0</v>
      </c>
      <c r="E1680" s="17">
        <f>IFERROR(IF(Table11[[#This Row],[Year]]&gt;0,$E$1-Table11[[#This Row],[Year]],0),"")</f>
        <v>0</v>
      </c>
      <c r="H1680" s="17"/>
      <c r="I1680" s="279"/>
    </row>
    <row r="1681" spans="1:9">
      <c r="A1681" s="188">
        <v>8678</v>
      </c>
      <c r="B1681" s="310" t="s">
        <v>5651</v>
      </c>
      <c r="C1681" s="188" t="s">
        <v>17</v>
      </c>
      <c r="D1681" s="17">
        <f>IF(Table11[[#This Row],[Current Age]]&gt;19,"Women's",IF(E1681&gt;15,"U19",IF(E1681&gt;13,"U15",IF(E1681&gt;11,"U13",IF(E1681&gt;0,"U11",0)))))</f>
        <v>0</v>
      </c>
      <c r="E1681" s="17">
        <f>IFERROR(IF(Table11[[#This Row],[Year]]&gt;0,$E$1-Table11[[#This Row],[Year]],0),"")</f>
        <v>0</v>
      </c>
      <c r="H1681" s="17"/>
      <c r="I1681" s="279"/>
    </row>
    <row r="1682" spans="1:9">
      <c r="A1682" s="218">
        <v>8679</v>
      </c>
      <c r="B1682" s="311" t="s">
        <v>5652</v>
      </c>
      <c r="C1682" s="218" t="s">
        <v>17</v>
      </c>
      <c r="D1682" s="17">
        <f>IF(Table11[[#This Row],[Current Age]]&gt;19,"Women's",IF(E1682&gt;15,"U19",IF(E1682&gt;13,"U15",IF(E1682&gt;11,"U13",IF(E1682&gt;0,"U11",0)))))</f>
        <v>0</v>
      </c>
      <c r="E1682" s="17">
        <f>IFERROR(IF(Table11[[#This Row],[Year]]&gt;0,$E$1-Table11[[#This Row],[Year]],0),"")</f>
        <v>0</v>
      </c>
      <c r="H1682" s="17"/>
      <c r="I1682" s="279"/>
    </row>
    <row r="1683" spans="1:9">
      <c r="A1683" s="188">
        <v>8680</v>
      </c>
      <c r="B1683" s="310" t="s">
        <v>5653</v>
      </c>
      <c r="C1683" s="188" t="s">
        <v>17</v>
      </c>
      <c r="D1683" s="17">
        <f>IF(Table11[[#This Row],[Current Age]]&gt;19,"Women's",IF(E1683&gt;15,"U19",IF(E1683&gt;13,"U15",IF(E1683&gt;11,"U13",IF(E1683&gt;0,"U11",0)))))</f>
        <v>0</v>
      </c>
      <c r="E1683" s="17">
        <f>IFERROR(IF(Table11[[#This Row],[Year]]&gt;0,$E$1-Table11[[#This Row],[Year]],0),"")</f>
        <v>0</v>
      </c>
      <c r="H1683" s="17"/>
      <c r="I1683" s="279"/>
    </row>
    <row r="1684" spans="1:9">
      <c r="A1684" s="218">
        <v>8681</v>
      </c>
      <c r="B1684" s="311" t="s">
        <v>5654</v>
      </c>
      <c r="C1684" s="218" t="s">
        <v>17</v>
      </c>
      <c r="D1684" s="17">
        <f>IF(Table11[[#This Row],[Current Age]]&gt;19,"Women's",IF(E1684&gt;15,"U19",IF(E1684&gt;13,"U15",IF(E1684&gt;11,"U13",IF(E1684&gt;0,"U11",0)))))</f>
        <v>0</v>
      </c>
      <c r="E1684" s="17">
        <f>IFERROR(IF(Table11[[#This Row],[Year]]&gt;0,$E$1-Table11[[#This Row],[Year]],0),"")</f>
        <v>0</v>
      </c>
      <c r="H1684" s="17"/>
      <c r="I1684" s="279"/>
    </row>
    <row r="1685" spans="1:9">
      <c r="A1685" s="188">
        <v>8682</v>
      </c>
      <c r="B1685" s="310" t="s">
        <v>5655</v>
      </c>
      <c r="C1685" s="188" t="s">
        <v>17</v>
      </c>
      <c r="D1685" s="17">
        <f>IF(Table11[[#This Row],[Current Age]]&gt;19,"Women's",IF(E1685&gt;15,"U19",IF(E1685&gt;13,"U15",IF(E1685&gt;11,"U13",IF(E1685&gt;0,"U11",0)))))</f>
        <v>0</v>
      </c>
      <c r="E1685" s="17">
        <f>IFERROR(IF(Table11[[#This Row],[Year]]&gt;0,$E$1-Table11[[#This Row],[Year]],0),"")</f>
        <v>0</v>
      </c>
      <c r="H1685" s="17"/>
      <c r="I1685" s="279"/>
    </row>
    <row r="1686" spans="1:9">
      <c r="A1686" s="218">
        <v>8683</v>
      </c>
      <c r="B1686" s="311" t="s">
        <v>5656</v>
      </c>
      <c r="C1686" s="218" t="s">
        <v>17</v>
      </c>
      <c r="D1686" s="17">
        <f>IF(Table11[[#This Row],[Current Age]]&gt;19,"Women's",IF(E1686&gt;15,"U19",IF(E1686&gt;13,"U15",IF(E1686&gt;11,"U13",IF(E1686&gt;0,"U11",0)))))</f>
        <v>0</v>
      </c>
      <c r="E1686" s="17">
        <f>IFERROR(IF(Table11[[#This Row],[Year]]&gt;0,$E$1-Table11[[#This Row],[Year]],0),"")</f>
        <v>0</v>
      </c>
      <c r="H1686" s="17"/>
      <c r="I1686" s="279"/>
    </row>
    <row r="1687" spans="1:9">
      <c r="A1687" s="188">
        <v>8684</v>
      </c>
      <c r="B1687" s="310" t="s">
        <v>5657</v>
      </c>
      <c r="C1687" s="188" t="s">
        <v>17</v>
      </c>
      <c r="D1687" s="17">
        <f>IF(Table11[[#This Row],[Current Age]]&gt;19,"Women's",IF(E1687&gt;15,"U19",IF(E1687&gt;13,"U15",IF(E1687&gt;11,"U13",IF(E1687&gt;0,"U11",0)))))</f>
        <v>0</v>
      </c>
      <c r="E1687" s="17">
        <f>IFERROR(IF(Table11[[#This Row],[Year]]&gt;0,$E$1-Table11[[#This Row],[Year]],0),"")</f>
        <v>0</v>
      </c>
      <c r="H1687" s="17"/>
      <c r="I1687" s="279"/>
    </row>
    <row r="1688" spans="1:9">
      <c r="A1688" s="218">
        <v>8685</v>
      </c>
      <c r="B1688" s="311" t="s">
        <v>5658</v>
      </c>
      <c r="C1688" s="218" t="s">
        <v>17</v>
      </c>
      <c r="D1688" s="17">
        <f>IF(Table11[[#This Row],[Current Age]]&gt;19,"Women's",IF(E1688&gt;15,"U19",IF(E1688&gt;13,"U15",IF(E1688&gt;11,"U13",IF(E1688&gt;0,"U11",0)))))</f>
        <v>0</v>
      </c>
      <c r="E1688" s="17">
        <f>IFERROR(IF(Table11[[#This Row],[Year]]&gt;0,$E$1-Table11[[#This Row],[Year]],0),"")</f>
        <v>0</v>
      </c>
      <c r="H1688" s="17"/>
      <c r="I1688" s="279"/>
    </row>
    <row r="1689" spans="1:9">
      <c r="A1689" s="188">
        <v>8686</v>
      </c>
      <c r="B1689" s="310" t="s">
        <v>5659</v>
      </c>
      <c r="C1689" s="188" t="s">
        <v>17</v>
      </c>
      <c r="D1689" s="17">
        <f>IF(Table11[[#This Row],[Current Age]]&gt;19,"Women's",IF(E1689&gt;15,"U19",IF(E1689&gt;13,"U15",IF(E1689&gt;11,"U13",IF(E1689&gt;0,"U11",0)))))</f>
        <v>0</v>
      </c>
      <c r="E1689" s="17">
        <f>IFERROR(IF(Table11[[#This Row],[Year]]&gt;0,$E$1-Table11[[#This Row],[Year]],0),"")</f>
        <v>0</v>
      </c>
      <c r="H1689" s="17"/>
      <c r="I1689" s="279"/>
    </row>
    <row r="1690" spans="1:9">
      <c r="A1690" s="218">
        <v>8687</v>
      </c>
      <c r="B1690" s="311" t="s">
        <v>5660</v>
      </c>
      <c r="C1690" s="218" t="s">
        <v>17</v>
      </c>
      <c r="D1690" s="17">
        <f>IF(Table11[[#This Row],[Current Age]]&gt;19,"Women's",IF(E1690&gt;15,"U19",IF(E1690&gt;13,"U15",IF(E1690&gt;11,"U13",IF(E1690&gt;0,"U11",0)))))</f>
        <v>0</v>
      </c>
      <c r="E1690" s="17">
        <f>IFERROR(IF(Table11[[#This Row],[Year]]&gt;0,$E$1-Table11[[#This Row],[Year]],0),"")</f>
        <v>0</v>
      </c>
      <c r="H1690" s="17"/>
      <c r="I1690" s="279"/>
    </row>
    <row r="1691" spans="1:9">
      <c r="A1691" s="188">
        <v>8688</v>
      </c>
      <c r="B1691" s="310" t="s">
        <v>5661</v>
      </c>
      <c r="C1691" s="188" t="s">
        <v>17</v>
      </c>
      <c r="D1691" s="17">
        <f>IF(Table11[[#This Row],[Current Age]]&gt;19,"Women's",IF(E1691&gt;15,"U19",IF(E1691&gt;13,"U15",IF(E1691&gt;11,"U13",IF(E1691&gt;0,"U11",0)))))</f>
        <v>0</v>
      </c>
      <c r="E1691" s="17">
        <f>IFERROR(IF(Table11[[#This Row],[Year]]&gt;0,$E$1-Table11[[#This Row],[Year]],0),"")</f>
        <v>0</v>
      </c>
      <c r="H1691" s="17"/>
      <c r="I1691" s="279"/>
    </row>
    <row r="1692" spans="1:9">
      <c r="A1692" s="218">
        <v>8689</v>
      </c>
      <c r="B1692" s="311" t="s">
        <v>5662</v>
      </c>
      <c r="C1692" s="218" t="s">
        <v>17</v>
      </c>
      <c r="D1692" s="17">
        <f>IF(Table11[[#This Row],[Current Age]]&gt;19,"Women's",IF(E1692&gt;15,"U19",IF(E1692&gt;13,"U15",IF(E1692&gt;11,"U13",IF(E1692&gt;0,"U11",0)))))</f>
        <v>0</v>
      </c>
      <c r="E1692" s="17">
        <f>IFERROR(IF(Table11[[#This Row],[Year]]&gt;0,$E$1-Table11[[#This Row],[Year]],0),"")</f>
        <v>0</v>
      </c>
      <c r="H1692" s="17"/>
      <c r="I1692" s="279"/>
    </row>
    <row r="1693" spans="1:9">
      <c r="A1693" s="188">
        <v>8690</v>
      </c>
      <c r="B1693" s="280" t="s">
        <v>5663</v>
      </c>
      <c r="C1693" s="188" t="s">
        <v>29</v>
      </c>
      <c r="D1693" s="17">
        <f>IF(Table11[[#This Row],[Current Age]]&gt;19,"Women's",IF(E1693&gt;15,"U19",IF(E1693&gt;13,"U15",IF(E1693&gt;11,"U13",IF(E1693&gt;0,"U11",0)))))</f>
        <v>0</v>
      </c>
      <c r="E1693" s="17">
        <f>IFERROR(IF(Table11[[#This Row],[Year]]&gt;0,$E$1-Table11[[#This Row],[Year]],0),"")</f>
        <v>0</v>
      </c>
      <c r="H1693" s="17"/>
      <c r="I1693" s="279"/>
    </row>
    <row r="1694" spans="1:9">
      <c r="A1694" s="218">
        <v>8691</v>
      </c>
      <c r="B1694" s="278" t="s">
        <v>5664</v>
      </c>
      <c r="C1694" s="218" t="s">
        <v>29</v>
      </c>
      <c r="D1694" s="17">
        <f>IF(Table11[[#This Row],[Current Age]]&gt;19,"Women's",IF(E1694&gt;15,"U19",IF(E1694&gt;13,"U15",IF(E1694&gt;11,"U13",IF(E1694&gt;0,"U11",0)))))</f>
        <v>0</v>
      </c>
      <c r="E1694" s="17">
        <f>IFERROR(IF(Table11[[#This Row],[Year]]&gt;0,$E$1-Table11[[#This Row],[Year]],0),"")</f>
        <v>0</v>
      </c>
      <c r="H1694" s="17"/>
      <c r="I1694" s="279"/>
    </row>
    <row r="1695" spans="1:9">
      <c r="A1695" s="188">
        <v>8692</v>
      </c>
      <c r="B1695" s="280" t="s">
        <v>5665</v>
      </c>
      <c r="C1695" s="188" t="s">
        <v>29</v>
      </c>
      <c r="D1695" s="17">
        <f>IF(Table11[[#This Row],[Current Age]]&gt;19,"Women's",IF(E1695&gt;15,"U19",IF(E1695&gt;13,"U15",IF(E1695&gt;11,"U13",IF(E1695&gt;0,"U11",0)))))</f>
        <v>0</v>
      </c>
      <c r="E1695" s="17">
        <f>IFERROR(IF(Table11[[#This Row],[Year]]&gt;0,$E$1-Table11[[#This Row],[Year]],0),"")</f>
        <v>0</v>
      </c>
      <c r="H1695" s="17"/>
      <c r="I1695" s="279"/>
    </row>
    <row r="1696" spans="1:9">
      <c r="A1696" s="218">
        <v>8693</v>
      </c>
      <c r="B1696" s="278" t="s">
        <v>5666</v>
      </c>
      <c r="C1696" s="218" t="s">
        <v>29</v>
      </c>
      <c r="D1696" s="17">
        <f>IF(Table11[[#This Row],[Current Age]]&gt;19,"Women's",IF(E1696&gt;15,"U19",IF(E1696&gt;13,"U15",IF(E1696&gt;11,"U13",IF(E1696&gt;0,"U11",0)))))</f>
        <v>0</v>
      </c>
      <c r="E1696" s="17">
        <f>IFERROR(IF(Table11[[#This Row],[Year]]&gt;0,$E$1-Table11[[#This Row],[Year]],0),"")</f>
        <v>0</v>
      </c>
      <c r="H1696" s="17"/>
      <c r="I1696" s="279"/>
    </row>
    <row r="1697" spans="1:9">
      <c r="A1697" s="188">
        <v>8694</v>
      </c>
      <c r="B1697" s="280" t="s">
        <v>5667</v>
      </c>
      <c r="C1697" s="188" t="s">
        <v>29</v>
      </c>
      <c r="D1697" s="17">
        <f>IF(Table11[[#This Row],[Current Age]]&gt;19,"Women's",IF(E1697&gt;15,"U19",IF(E1697&gt;13,"U15",IF(E1697&gt;11,"U13",IF(E1697&gt;0,"U11",0)))))</f>
        <v>0</v>
      </c>
      <c r="E1697" s="17">
        <f>IFERROR(IF(Table11[[#This Row],[Year]]&gt;0,$E$1-Table11[[#This Row],[Year]],0),"")</f>
        <v>0</v>
      </c>
      <c r="H1697" s="17"/>
      <c r="I1697" s="279"/>
    </row>
    <row r="1698" spans="1:9">
      <c r="A1698" s="218">
        <v>8695</v>
      </c>
      <c r="B1698" s="278" t="s">
        <v>5668</v>
      </c>
      <c r="C1698" s="218" t="s">
        <v>29</v>
      </c>
      <c r="D1698" s="17">
        <f>IF(Table11[[#This Row],[Current Age]]&gt;19,"Women's",IF(E1698&gt;15,"U19",IF(E1698&gt;13,"U15",IF(E1698&gt;11,"U13",IF(E1698&gt;0,"U11",0)))))</f>
        <v>0</v>
      </c>
      <c r="E1698" s="17">
        <f>IFERROR(IF(Table11[[#This Row],[Year]]&gt;0,$E$1-Table11[[#This Row],[Year]],0),"")</f>
        <v>0</v>
      </c>
      <c r="H1698" s="17"/>
      <c r="I1698" s="279"/>
    </row>
    <row r="1699" spans="1:9">
      <c r="A1699" s="188">
        <v>8696</v>
      </c>
      <c r="B1699" s="280" t="s">
        <v>5669</v>
      </c>
      <c r="C1699" s="188" t="s">
        <v>29</v>
      </c>
      <c r="D1699" s="17">
        <f>IF(Table11[[#This Row],[Current Age]]&gt;19,"Women's",IF(E1699&gt;15,"U19",IF(E1699&gt;13,"U15",IF(E1699&gt;11,"U13",IF(E1699&gt;0,"U11",0)))))</f>
        <v>0</v>
      </c>
      <c r="E1699" s="17">
        <f>IFERROR(IF(Table11[[#This Row],[Year]]&gt;0,$E$1-Table11[[#This Row],[Year]],0),"")</f>
        <v>0</v>
      </c>
      <c r="H1699" s="17"/>
      <c r="I1699" s="279"/>
    </row>
    <row r="1700" spans="1:9">
      <c r="A1700" s="218">
        <v>8697</v>
      </c>
      <c r="B1700" s="278" t="s">
        <v>5670</v>
      </c>
      <c r="C1700" s="218" t="s">
        <v>29</v>
      </c>
      <c r="D1700" s="17">
        <f>IF(Table11[[#This Row],[Current Age]]&gt;19,"Women's",IF(E1700&gt;15,"U19",IF(E1700&gt;13,"U15",IF(E1700&gt;11,"U13",IF(E1700&gt;0,"U11",0)))))</f>
        <v>0</v>
      </c>
      <c r="E1700" s="17">
        <f>IFERROR(IF(Table11[[#This Row],[Year]]&gt;0,$E$1-Table11[[#This Row],[Year]],0),"")</f>
        <v>0</v>
      </c>
      <c r="H1700" s="17"/>
      <c r="I1700" s="279"/>
    </row>
    <row r="1701" spans="1:9">
      <c r="A1701" s="188">
        <v>8698</v>
      </c>
      <c r="B1701" s="280" t="s">
        <v>5671</v>
      </c>
      <c r="C1701" s="188" t="s">
        <v>29</v>
      </c>
      <c r="D1701" s="17">
        <f>IF(Table11[[#This Row],[Current Age]]&gt;19,"Women's",IF(E1701&gt;15,"U19",IF(E1701&gt;13,"U15",IF(E1701&gt;11,"U13",IF(E1701&gt;0,"U11",0)))))</f>
        <v>0</v>
      </c>
      <c r="E1701" s="17">
        <f>IFERROR(IF(Table11[[#This Row],[Year]]&gt;0,$E$1-Table11[[#This Row],[Year]],0),"")</f>
        <v>0</v>
      </c>
      <c r="H1701" s="17"/>
      <c r="I1701" s="279"/>
    </row>
    <row r="1702" spans="1:9">
      <c r="A1702" s="218">
        <v>8699</v>
      </c>
      <c r="B1702" s="278" t="s">
        <v>5672</v>
      </c>
      <c r="C1702" s="218" t="s">
        <v>29</v>
      </c>
      <c r="D1702" s="17">
        <f>IF(Table11[[#This Row],[Current Age]]&gt;19,"Women's",IF(E1702&gt;15,"U19",IF(E1702&gt;13,"U15",IF(E1702&gt;11,"U13",IF(E1702&gt;0,"U11",0)))))</f>
        <v>0</v>
      </c>
      <c r="E1702" s="17">
        <f>IFERROR(IF(Table11[[#This Row],[Year]]&gt;0,$E$1-Table11[[#This Row],[Year]],0),"")</f>
        <v>0</v>
      </c>
      <c r="H1702" s="17"/>
      <c r="I1702" s="279"/>
    </row>
    <row r="1703" spans="1:9">
      <c r="A1703" s="188">
        <v>8700</v>
      </c>
      <c r="B1703" s="280" t="s">
        <v>5673</v>
      </c>
      <c r="C1703" s="188" t="s">
        <v>29</v>
      </c>
      <c r="D1703" s="17">
        <f>IF(Table11[[#This Row],[Current Age]]&gt;19,"Women's",IF(E1703&gt;15,"U19",IF(E1703&gt;13,"U15",IF(E1703&gt;11,"U13",IF(E1703&gt;0,"U11",0)))))</f>
        <v>0</v>
      </c>
      <c r="E1703" s="17">
        <f>IFERROR(IF(Table11[[#This Row],[Year]]&gt;0,$E$1-Table11[[#This Row],[Year]],0),"")</f>
        <v>0</v>
      </c>
      <c r="H1703" s="17"/>
      <c r="I1703" s="279"/>
    </row>
    <row r="1704" spans="1:9">
      <c r="A1704" s="218">
        <v>8701</v>
      </c>
      <c r="B1704" s="278" t="s">
        <v>3867</v>
      </c>
      <c r="C1704" s="218" t="s">
        <v>29</v>
      </c>
      <c r="D1704" s="17">
        <f>IF(Table11[[#This Row],[Current Age]]&gt;19,"Women's",IF(E1704&gt;15,"U19",IF(E1704&gt;13,"U15",IF(E1704&gt;11,"U13",IF(E1704&gt;0,"U11",0)))))</f>
        <v>0</v>
      </c>
      <c r="E1704" s="17">
        <f>IFERROR(IF(Table11[[#This Row],[Year]]&gt;0,$E$1-Table11[[#This Row],[Year]],0),"")</f>
        <v>0</v>
      </c>
      <c r="H1704" s="17"/>
      <c r="I1704" s="279"/>
    </row>
    <row r="1705" spans="1:9">
      <c r="A1705" s="188">
        <v>8702</v>
      </c>
      <c r="B1705" s="280" t="s">
        <v>3631</v>
      </c>
      <c r="C1705" s="188" t="s">
        <v>29</v>
      </c>
      <c r="D1705" s="17">
        <f>IF(Table11[[#This Row],[Current Age]]&gt;19,"Women's",IF(E1705&gt;15,"U19",IF(E1705&gt;13,"U15",IF(E1705&gt;11,"U13",IF(E1705&gt;0,"U11",0)))))</f>
        <v>0</v>
      </c>
      <c r="E1705" s="17">
        <f>IFERROR(IF(Table11[[#This Row],[Year]]&gt;0,$E$1-Table11[[#This Row],[Year]],0),"")</f>
        <v>0</v>
      </c>
      <c r="H1705" s="17"/>
      <c r="I1705" s="279"/>
    </row>
    <row r="1706" spans="1:9">
      <c r="A1706" s="218">
        <v>8703</v>
      </c>
      <c r="B1706" s="278" t="s">
        <v>3630</v>
      </c>
      <c r="C1706" s="218" t="s">
        <v>25</v>
      </c>
      <c r="D1706" s="17">
        <f>IF(Table11[[#This Row],[Current Age]]&gt;19,"Women's",IF(E1706&gt;15,"U19",IF(E1706&gt;13,"U15",IF(E1706&gt;11,"U13",IF(E1706&gt;0,"U11",0)))))</f>
        <v>0</v>
      </c>
      <c r="E1706" s="17">
        <f>IFERROR(IF(Table11[[#This Row],[Year]]&gt;0,$E$1-Table11[[#This Row],[Year]],0),"")</f>
        <v>0</v>
      </c>
      <c r="H1706" s="17"/>
      <c r="I1706" s="279"/>
    </row>
    <row r="1707" spans="1:9">
      <c r="A1707" s="188">
        <v>8704</v>
      </c>
      <c r="B1707" s="280" t="s">
        <v>5674</v>
      </c>
      <c r="C1707" s="188" t="s">
        <v>25</v>
      </c>
      <c r="D1707" s="17">
        <f>IF(Table11[[#This Row],[Current Age]]&gt;19,"Women's",IF(E1707&gt;15,"U19",IF(E1707&gt;13,"U15",IF(E1707&gt;11,"U13",IF(E1707&gt;0,"U11",0)))))</f>
        <v>0</v>
      </c>
      <c r="E1707" s="17">
        <f>IFERROR(IF(Table11[[#This Row],[Year]]&gt;0,$E$1-Table11[[#This Row],[Year]],0),"")</f>
        <v>0</v>
      </c>
      <c r="H1707" s="17"/>
      <c r="I1707" s="279"/>
    </row>
    <row r="1708" spans="1:9">
      <c r="A1708" s="218">
        <v>8705</v>
      </c>
      <c r="B1708" s="278" t="s">
        <v>5675</v>
      </c>
      <c r="C1708" s="218" t="s">
        <v>33</v>
      </c>
      <c r="D1708" s="17">
        <f>IF(Table11[[#This Row],[Current Age]]&gt;19,"Women's",IF(E1708&gt;15,"U19",IF(E1708&gt;13,"U15",IF(E1708&gt;11,"U13",IF(E1708&gt;0,"U11",0)))))</f>
        <v>0</v>
      </c>
      <c r="E1708" s="17">
        <f>IFERROR(IF(Table11[[#This Row],[Year]]&gt;0,$E$1-Table11[[#This Row],[Year]],0),"")</f>
        <v>0</v>
      </c>
      <c r="H1708" s="17"/>
      <c r="I1708" s="279"/>
    </row>
    <row r="1709" spans="1:9">
      <c r="A1709" s="188">
        <v>8706</v>
      </c>
      <c r="B1709" s="280" t="s">
        <v>3726</v>
      </c>
      <c r="C1709" s="188" t="s">
        <v>25</v>
      </c>
      <c r="D1709" s="17">
        <f>IF(Table11[[#This Row],[Current Age]]&gt;19,"Women's",IF(E1709&gt;15,"U19",IF(E1709&gt;13,"U15",IF(E1709&gt;11,"U13",IF(E1709&gt;0,"U11",0)))))</f>
        <v>0</v>
      </c>
      <c r="E1709" s="17">
        <f>IFERROR(IF(Table11[[#This Row],[Year]]&gt;0,$E$1-Table11[[#This Row],[Year]],0),"")</f>
        <v>0</v>
      </c>
      <c r="F1709" s="188"/>
      <c r="G1709" s="188"/>
      <c r="H1709" s="188"/>
      <c r="I1709" s="279"/>
    </row>
    <row r="1710" spans="1:9">
      <c r="A1710" s="312">
        <v>8707</v>
      </c>
      <c r="B1710" s="313" t="s">
        <v>5676</v>
      </c>
      <c r="C1710" s="218" t="s">
        <v>17</v>
      </c>
      <c r="D1710" s="17">
        <f>IF(Table11[[#This Row],[Current Age]]&gt;19,"Women's",IF(E1710&gt;15,"U19",IF(E1710&gt;13,"U15",IF(E1710&gt;11,"U13",IF(E1710&gt;0,"U11",0)))))</f>
        <v>0</v>
      </c>
      <c r="E1710" s="17">
        <f>IFERROR(IF(Table11[[#This Row],[Year]]&gt;0,$E$1-Table11[[#This Row],[Year]],0),"")</f>
        <v>0</v>
      </c>
      <c r="F1710" s="188"/>
      <c r="G1710" s="188"/>
      <c r="H1710" s="280"/>
      <c r="I1710" s="279"/>
    </row>
    <row r="1711" spans="1:9">
      <c r="A1711" s="314">
        <v>8708</v>
      </c>
      <c r="B1711" s="315" t="s">
        <v>5677</v>
      </c>
      <c r="C1711" s="188" t="s">
        <v>17</v>
      </c>
      <c r="D1711" s="17">
        <f>IF(Table11[[#This Row],[Current Age]]&gt;19,"Women's",IF(E1711&gt;15,"U19",IF(E1711&gt;13,"U15",IF(E1711&gt;11,"U13",IF(E1711&gt;0,"U11",0)))))</f>
        <v>0</v>
      </c>
      <c r="E1711" s="17">
        <f>IFERROR(IF(Table11[[#This Row],[Year]]&gt;0,$E$1-Table11[[#This Row],[Year]],0),"")</f>
        <v>0</v>
      </c>
      <c r="F1711" s="188"/>
      <c r="G1711" s="188"/>
      <c r="H1711" s="280"/>
      <c r="I1711" s="279"/>
    </row>
    <row r="1712" spans="1:9">
      <c r="A1712" s="312">
        <v>8709</v>
      </c>
      <c r="B1712" s="316" t="s">
        <v>5678</v>
      </c>
      <c r="C1712" s="218" t="s">
        <v>17</v>
      </c>
      <c r="D1712" s="17">
        <f>IF(Table11[[#This Row],[Current Age]]&gt;19,"Women's",IF(E1712&gt;15,"U19",IF(E1712&gt;13,"U15",IF(E1712&gt;11,"U13",IF(E1712&gt;0,"U11",0)))))</f>
        <v>0</v>
      </c>
      <c r="E1712" s="17">
        <f>IFERROR(IF(Table11[[#This Row],[Year]]&gt;0,$E$1-Table11[[#This Row],[Year]],0),"")</f>
        <v>0</v>
      </c>
      <c r="F1712" s="188"/>
      <c r="G1712" s="188"/>
      <c r="H1712" s="188"/>
      <c r="I1712" s="279"/>
    </row>
    <row r="1713" spans="1:9">
      <c r="A1713" s="314">
        <v>8710</v>
      </c>
      <c r="B1713" s="280" t="s">
        <v>5679</v>
      </c>
      <c r="C1713" s="188" t="s">
        <v>1360</v>
      </c>
      <c r="D1713" s="17">
        <f>IF(Table11[[#This Row],[Current Age]]&gt;19,"Women's",IF(E1713&gt;15,"U19",IF(E1713&gt;13,"U15",IF(E1713&gt;11,"U13",IF(E1713&gt;0,"U11",0)))))</f>
        <v>0</v>
      </c>
      <c r="E1713" s="17">
        <f>IFERROR(IF(Table11[[#This Row],[Year]]&gt;0,$E$1-Table11[[#This Row],[Year]],0),"")</f>
        <v>0</v>
      </c>
      <c r="F1713" s="188"/>
      <c r="G1713" s="188"/>
      <c r="H1713" s="188"/>
      <c r="I1713" s="279"/>
    </row>
    <row r="1714" spans="1:9">
      <c r="A1714" s="312">
        <v>8711</v>
      </c>
      <c r="B1714" s="278" t="s">
        <v>5680</v>
      </c>
      <c r="C1714" s="218" t="s">
        <v>25</v>
      </c>
      <c r="D1714" s="17" t="str">
        <f>IF(Table11[[#This Row],[Current Age]]&gt;19,"Women's",IF(E1714&gt;15,"U19",IF(E1714&gt;13,"U15",IF(E1714&gt;11,"U13",IF(E1714&gt;0,"U11",0)))))</f>
        <v>U13</v>
      </c>
      <c r="E1714" s="17">
        <f>IFERROR(IF(Table11[[#This Row],[Year]]&gt;0,$E$1-Table11[[#This Row],[Year]],0),"")</f>
        <v>12</v>
      </c>
      <c r="F1714" s="188">
        <v>2013</v>
      </c>
      <c r="G1714" s="188">
        <v>6</v>
      </c>
      <c r="H1714" s="188">
        <v>1</v>
      </c>
      <c r="I1714" s="279"/>
    </row>
    <row r="1715" spans="1:9">
      <c r="A1715" s="314">
        <v>8712</v>
      </c>
      <c r="B1715" s="280" t="s">
        <v>5681</v>
      </c>
      <c r="C1715" s="188" t="s">
        <v>25</v>
      </c>
      <c r="D1715" s="17" t="str">
        <f>IF(Table11[[#This Row],[Current Age]]&gt;19,"Women's",IF(E1715&gt;15,"U19",IF(E1715&gt;13,"U15",IF(E1715&gt;11,"U13",IF(E1715&gt;0,"U11",0)))))</f>
        <v>U13</v>
      </c>
      <c r="E1715" s="17">
        <f>IFERROR(IF(Table11[[#This Row],[Year]]&gt;0,$E$1-Table11[[#This Row],[Year]],0),"")</f>
        <v>13</v>
      </c>
      <c r="F1715" s="188">
        <v>2012</v>
      </c>
      <c r="G1715" s="188">
        <v>12</v>
      </c>
      <c r="H1715" s="188">
        <v>2</v>
      </c>
      <c r="I1715" s="279"/>
    </row>
    <row r="1716" spans="1:9">
      <c r="A1716" s="312">
        <v>8713</v>
      </c>
      <c r="B1716" s="278" t="s">
        <v>5682</v>
      </c>
      <c r="C1716" s="218" t="s">
        <v>25</v>
      </c>
      <c r="D1716" s="17" t="str">
        <f>IF(Table11[[#This Row],[Current Age]]&gt;19,"Women's",IF(E1716&gt;15,"U19",IF(E1716&gt;13,"U15",IF(E1716&gt;11,"U13",IF(E1716&gt;0,"U11",0)))))</f>
        <v>U13</v>
      </c>
      <c r="E1716" s="17">
        <f>IFERROR(IF(Table11[[#This Row],[Year]]&gt;0,$E$1-Table11[[#This Row],[Year]],0),"")</f>
        <v>13</v>
      </c>
      <c r="F1716" s="188">
        <v>2012</v>
      </c>
      <c r="G1716" s="188">
        <v>10</v>
      </c>
      <c r="H1716" s="188">
        <v>28</v>
      </c>
      <c r="I1716" s="279"/>
    </row>
    <row r="1717" spans="1:9">
      <c r="A1717" s="314">
        <v>8714</v>
      </c>
      <c r="B1717" s="280" t="s">
        <v>5683</v>
      </c>
      <c r="C1717" s="188" t="s">
        <v>25</v>
      </c>
      <c r="D1717" s="17" t="str">
        <f>IF(Table11[[#This Row],[Current Age]]&gt;19,"Women's",IF(E1717&gt;15,"U19",IF(E1717&gt;13,"U15",IF(E1717&gt;11,"U13",IF(E1717&gt;0,"U11",0)))))</f>
        <v>U13</v>
      </c>
      <c r="E1717" s="17">
        <f>IFERROR(IF(Table11[[#This Row],[Year]]&gt;0,$E$1-Table11[[#This Row],[Year]],0),"")</f>
        <v>13</v>
      </c>
      <c r="F1717" s="188">
        <v>2012</v>
      </c>
      <c r="G1717" s="188">
        <v>5</v>
      </c>
      <c r="H1717" s="188">
        <v>18</v>
      </c>
      <c r="I1717" s="279"/>
    </row>
    <row r="1718" spans="1:9">
      <c r="A1718" s="312">
        <v>8715</v>
      </c>
      <c r="B1718" s="278" t="s">
        <v>5684</v>
      </c>
      <c r="C1718" s="218" t="s">
        <v>25</v>
      </c>
      <c r="D1718" s="17" t="str">
        <f>IF(Table11[[#This Row],[Current Age]]&gt;19,"Women's",IF(E1718&gt;15,"U19",IF(E1718&gt;13,"U15",IF(E1718&gt;11,"U13",IF(E1718&gt;0,"U11",0)))))</f>
        <v>U15</v>
      </c>
      <c r="E1718" s="17">
        <f>IFERROR(IF(Table11[[#This Row],[Year]]&gt;0,$E$1-Table11[[#This Row],[Year]],0),"")</f>
        <v>15</v>
      </c>
      <c r="F1718" s="188">
        <v>2010</v>
      </c>
      <c r="G1718" s="188">
        <v>7</v>
      </c>
      <c r="H1718" s="188">
        <v>12</v>
      </c>
      <c r="I1718" s="279"/>
    </row>
    <row r="1719" spans="1:9">
      <c r="A1719" s="314">
        <v>8716</v>
      </c>
      <c r="B1719" s="280" t="s">
        <v>5685</v>
      </c>
      <c r="C1719" s="188" t="s">
        <v>101</v>
      </c>
      <c r="D1719" s="17">
        <f>IF(Table11[[#This Row],[Current Age]]&gt;19,"Women's",IF(E1719&gt;15,"U19",IF(E1719&gt;13,"U15",IF(E1719&gt;11,"U13",IF(E1719&gt;0,"U11",0)))))</f>
        <v>0</v>
      </c>
      <c r="E1719" s="17">
        <f>IFERROR(IF(Table11[[#This Row],[Year]]&gt;0,$E$1-Table11[[#This Row],[Year]],0),"")</f>
        <v>0</v>
      </c>
      <c r="F1719" s="188"/>
      <c r="G1719" s="188"/>
      <c r="H1719" s="188"/>
      <c r="I1719" s="279"/>
    </row>
    <row r="1720" spans="1:9">
      <c r="A1720" s="312">
        <v>8717</v>
      </c>
      <c r="B1720" s="278" t="s">
        <v>5686</v>
      </c>
      <c r="C1720" s="218" t="s">
        <v>101</v>
      </c>
      <c r="D1720" s="17">
        <f>IF(Table11[[#This Row],[Current Age]]&gt;19,"Women's",IF(E1720&gt;15,"U19",IF(E1720&gt;13,"U15",IF(E1720&gt;11,"U13",IF(E1720&gt;0,"U11",0)))))</f>
        <v>0</v>
      </c>
      <c r="E1720" s="17">
        <f>IFERROR(IF(Table11[[#This Row],[Year]]&gt;0,$E$1-Table11[[#This Row],[Year]],0),"")</f>
        <v>0</v>
      </c>
      <c r="F1720" s="188"/>
      <c r="G1720" s="188"/>
      <c r="H1720" s="188"/>
      <c r="I1720" s="279"/>
    </row>
    <row r="1721" spans="1:9">
      <c r="A1721" s="314">
        <v>8718</v>
      </c>
      <c r="B1721" s="280" t="s">
        <v>5687</v>
      </c>
      <c r="C1721" s="188" t="s">
        <v>68</v>
      </c>
      <c r="D1721" s="17" t="str">
        <f>IF(Table11[[#This Row],[Current Age]]&gt;19,"Women's",IF(E1721&gt;15,"U19",IF(E1721&gt;13,"U15",IF(E1721&gt;11,"U13",IF(E1721&gt;0,"U11",0)))))</f>
        <v>Women's</v>
      </c>
      <c r="E1721" s="17">
        <f>IFERROR(IF(Table11[[#This Row],[Year]]&gt;0,$E$1-Table11[[#This Row],[Year]],0),"")</f>
        <v>28</v>
      </c>
      <c r="F1721" s="188">
        <v>1997</v>
      </c>
      <c r="G1721" s="188">
        <v>9</v>
      </c>
      <c r="H1721" s="188">
        <v>7</v>
      </c>
      <c r="I1721" s="279"/>
    </row>
    <row r="1722" spans="1:9">
      <c r="A1722" s="312">
        <v>8719</v>
      </c>
      <c r="B1722" s="278" t="s">
        <v>5688</v>
      </c>
      <c r="C1722" s="218" t="s">
        <v>68</v>
      </c>
      <c r="D1722" s="17" t="str">
        <f>IF(Table11[[#This Row],[Current Age]]&gt;19,"Women's",IF(E1722&gt;15,"U19",IF(E1722&gt;13,"U15",IF(E1722&gt;11,"U13",IF(E1722&gt;0,"U11",0)))))</f>
        <v>U11</v>
      </c>
      <c r="E1722" s="17">
        <f>IFERROR(IF(Table11[[#This Row],[Year]]&gt;0,$E$1-Table11[[#This Row],[Year]],0),"")</f>
        <v>11</v>
      </c>
      <c r="F1722" s="188">
        <v>2014</v>
      </c>
      <c r="G1722" s="188">
        <v>8</v>
      </c>
      <c r="H1722" s="188">
        <v>25</v>
      </c>
      <c r="I1722" s="279"/>
    </row>
    <row r="1723" spans="1:9">
      <c r="A1723" s="314">
        <v>8720</v>
      </c>
      <c r="B1723" s="280" t="s">
        <v>5689</v>
      </c>
      <c r="C1723" s="188" t="s">
        <v>68</v>
      </c>
      <c r="D1723" s="17" t="str">
        <f>IF(Table11[[#This Row],[Current Age]]&gt;19,"Women's",IF(E1723&gt;15,"U19",IF(E1723&gt;13,"U15",IF(E1723&gt;11,"U13",IF(E1723&gt;0,"U11",0)))))</f>
        <v>U11</v>
      </c>
      <c r="E1723" s="17">
        <f>IFERROR(IF(Table11[[#This Row],[Year]]&gt;0,$E$1-Table11[[#This Row],[Year]],0),"")</f>
        <v>11</v>
      </c>
      <c r="F1723" s="188">
        <v>2014</v>
      </c>
      <c r="G1723" s="188">
        <v>8</v>
      </c>
      <c r="H1723" s="188">
        <v>29</v>
      </c>
      <c r="I1723" s="279"/>
    </row>
    <row r="1724" spans="1:9">
      <c r="A1724" s="312">
        <v>8721</v>
      </c>
      <c r="B1724" s="278" t="s">
        <v>5690</v>
      </c>
      <c r="C1724" s="218" t="s">
        <v>68</v>
      </c>
      <c r="D1724" s="17" t="str">
        <f>IF(Table11[[#This Row],[Current Age]]&gt;19,"Women's",IF(E1724&gt;15,"U19",IF(E1724&gt;13,"U15",IF(E1724&gt;11,"U13",IF(E1724&gt;0,"U11",0)))))</f>
        <v>Women's</v>
      </c>
      <c r="E1724" s="17">
        <f>IFERROR(IF(Table11[[#This Row],[Year]]&gt;0,$E$1-Table11[[#This Row],[Year]],0),"")</f>
        <v>35</v>
      </c>
      <c r="F1724" s="188">
        <v>1990</v>
      </c>
      <c r="G1724" s="188">
        <v>3</v>
      </c>
      <c r="H1724" s="188">
        <v>22</v>
      </c>
      <c r="I1724" s="279"/>
    </row>
    <row r="1725" spans="1:9">
      <c r="A1725" s="314">
        <v>8722</v>
      </c>
      <c r="B1725" s="280" t="s">
        <v>5691</v>
      </c>
      <c r="C1725" s="188" t="s">
        <v>68</v>
      </c>
      <c r="D1725" s="17" t="str">
        <f>IF(Table11[[#This Row],[Current Age]]&gt;19,"Women's",IF(E1725&gt;15,"U19",IF(E1725&gt;13,"U15",IF(E1725&gt;11,"U13",IF(E1725&gt;0,"U11",0)))))</f>
        <v>U13</v>
      </c>
      <c r="E1725" s="17">
        <f>IFERROR(IF(Table11[[#This Row],[Year]]&gt;0,$E$1-Table11[[#This Row],[Year]],0),"")</f>
        <v>13</v>
      </c>
      <c r="F1725" s="188">
        <v>2012</v>
      </c>
      <c r="G1725" s="188">
        <v>10</v>
      </c>
      <c r="H1725" s="188">
        <v>26</v>
      </c>
      <c r="I1725" s="279"/>
    </row>
    <row r="1726" spans="1:9">
      <c r="A1726" s="312">
        <v>8723</v>
      </c>
      <c r="B1726" s="278" t="s">
        <v>5692</v>
      </c>
      <c r="C1726" s="218" t="s">
        <v>68</v>
      </c>
      <c r="D1726" s="17" t="str">
        <f>IF(Table11[[#This Row],[Current Age]]&gt;19,"Women's",IF(E1726&gt;15,"U19",IF(E1726&gt;13,"U15",IF(E1726&gt;11,"U13",IF(E1726&gt;0,"U11",0)))))</f>
        <v>U19</v>
      </c>
      <c r="E1726" s="17">
        <f>IFERROR(IF(Table11[[#This Row],[Year]]&gt;0,$E$1-Table11[[#This Row],[Year]],0),"")</f>
        <v>18</v>
      </c>
      <c r="F1726" s="188">
        <v>2007</v>
      </c>
      <c r="G1726" s="188">
        <v>1</v>
      </c>
      <c r="H1726" s="188">
        <v>24</v>
      </c>
      <c r="I1726" s="279"/>
    </row>
    <row r="1727" spans="1:9">
      <c r="A1727" s="314">
        <v>8724</v>
      </c>
      <c r="B1727" s="280" t="s">
        <v>5693</v>
      </c>
      <c r="C1727" s="188" t="s">
        <v>112</v>
      </c>
      <c r="D1727" s="17">
        <f>IF(Table11[[#This Row],[Current Age]]&gt;19,"Women's",IF(E1727&gt;15,"U19",IF(E1727&gt;13,"U15",IF(E1727&gt;11,"U13",IF(E1727&gt;0,"U11",0)))))</f>
        <v>0</v>
      </c>
      <c r="E1727" s="17">
        <f>IFERROR(IF(Table11[[#This Row],[Year]]&gt;0,$E$1-Table11[[#This Row],[Year]],0),"")</f>
        <v>0</v>
      </c>
      <c r="F1727" s="188"/>
      <c r="G1727" s="188"/>
      <c r="H1727" s="188"/>
      <c r="I1727" s="279"/>
    </row>
    <row r="1728" spans="1:9">
      <c r="A1728" s="312">
        <v>8725</v>
      </c>
      <c r="B1728" s="278" t="s">
        <v>5694</v>
      </c>
      <c r="C1728" s="218" t="s">
        <v>68</v>
      </c>
      <c r="D1728" s="17">
        <f>IF(Table11[[#This Row],[Current Age]]&gt;19,"Women's",IF(E1728&gt;15,"U19",IF(E1728&gt;13,"U15",IF(E1728&gt;11,"U13",IF(E1728&gt;0,"U11",0)))))</f>
        <v>0</v>
      </c>
      <c r="E1728" s="17">
        <f>IFERROR(IF(Table11[[#This Row],[Year]]&gt;0,$E$1-Table11[[#This Row],[Year]],0),"")</f>
        <v>0</v>
      </c>
      <c r="F1728" s="188"/>
      <c r="G1728" s="188"/>
      <c r="H1728" s="188"/>
      <c r="I1728" s="279"/>
    </row>
    <row r="1729" spans="1:9">
      <c r="A1729" s="314">
        <v>8726</v>
      </c>
      <c r="B1729" s="189" t="s">
        <v>5695</v>
      </c>
      <c r="C1729" s="188" t="s">
        <v>68</v>
      </c>
      <c r="D1729" s="17">
        <f>IF(Table11[[#This Row],[Current Age]]&gt;19,"Women's",IF(E1729&gt;15,"U19",IF(E1729&gt;13,"U15",IF(E1729&gt;11,"U13",IF(E1729&gt;0,"U11",0)))))</f>
        <v>0</v>
      </c>
      <c r="E1729" s="17">
        <f>IFERROR(IF(Table11[[#This Row],[Year]]&gt;0,$E$1-Table11[[#This Row],[Year]],0),"")</f>
        <v>0</v>
      </c>
      <c r="F1729" s="188"/>
      <c r="G1729" s="188"/>
      <c r="H1729" s="188"/>
      <c r="I1729" s="279"/>
    </row>
    <row r="1730" spans="1:9">
      <c r="A1730" s="312">
        <v>8727</v>
      </c>
      <c r="B1730" s="278" t="s">
        <v>5696</v>
      </c>
      <c r="C1730" s="218" t="s">
        <v>68</v>
      </c>
      <c r="D1730" s="17">
        <f>IF(Table11[[#This Row],[Current Age]]&gt;19,"Women's",IF(E1730&gt;15,"U19",IF(E1730&gt;13,"U15",IF(E1730&gt;11,"U13",IF(E1730&gt;0,"U11",0)))))</f>
        <v>0</v>
      </c>
      <c r="E1730" s="17">
        <f>IFERROR(IF(Table11[[#This Row],[Year]]&gt;0,$E$1-Table11[[#This Row],[Year]],0),"")</f>
        <v>0</v>
      </c>
      <c r="F1730" s="188"/>
      <c r="G1730" s="188"/>
      <c r="H1730" s="188"/>
      <c r="I1730" s="279"/>
    </row>
    <row r="1731" spans="1:9">
      <c r="A1731" s="314">
        <v>8728</v>
      </c>
      <c r="B1731" s="280" t="s">
        <v>5697</v>
      </c>
      <c r="C1731" s="188" t="s">
        <v>68</v>
      </c>
      <c r="D1731" s="17">
        <f>IF(Table11[[#This Row],[Current Age]]&gt;19,"Women's",IF(E1731&gt;15,"U19",IF(E1731&gt;13,"U15",IF(E1731&gt;11,"U13",IF(E1731&gt;0,"U11",0)))))</f>
        <v>0</v>
      </c>
      <c r="E1731" s="17">
        <f>IFERROR(IF(Table11[[#This Row],[Year]]&gt;0,$E$1-Table11[[#This Row],[Year]],0),"")</f>
        <v>0</v>
      </c>
      <c r="F1731" s="188"/>
      <c r="G1731" s="188"/>
      <c r="H1731" s="188"/>
      <c r="I1731" s="279"/>
    </row>
    <row r="1732" spans="1:9">
      <c r="A1732" s="312">
        <v>8729</v>
      </c>
      <c r="B1732" s="278" t="s">
        <v>3658</v>
      </c>
      <c r="C1732" s="218" t="s">
        <v>68</v>
      </c>
      <c r="D1732" s="17">
        <f>IF(Table11[[#This Row],[Current Age]]&gt;19,"Women's",IF(E1732&gt;15,"U19",IF(E1732&gt;13,"U15",IF(E1732&gt;11,"U13",IF(E1732&gt;0,"U11",0)))))</f>
        <v>0</v>
      </c>
      <c r="E1732" s="17">
        <f>IFERROR(IF(Table11[[#This Row],[Year]]&gt;0,$E$1-Table11[[#This Row],[Year]],0),"")</f>
        <v>0</v>
      </c>
      <c r="F1732" s="188"/>
      <c r="G1732" s="188"/>
      <c r="H1732" s="188"/>
      <c r="I1732" s="279"/>
    </row>
    <row r="1733" spans="1:9">
      <c r="A1733" s="314">
        <v>8730</v>
      </c>
      <c r="B1733" s="280" t="s">
        <v>5698</v>
      </c>
      <c r="C1733" s="188" t="s">
        <v>33</v>
      </c>
      <c r="D1733" s="17" t="str">
        <f>IF(Table11[[#This Row],[Current Age]]&gt;19,"Women's",IF(E1733&gt;15,"U19",IF(E1733&gt;13,"U15",IF(E1733&gt;11,"U13",IF(E1733&gt;0,"U11",0)))))</f>
        <v>U13</v>
      </c>
      <c r="E1733" s="17">
        <f>IFERROR(IF(Table11[[#This Row],[Year]]&gt;0,$E$1-Table11[[#This Row],[Year]],0),"")</f>
        <v>12</v>
      </c>
      <c r="F1733" s="188">
        <v>2013</v>
      </c>
      <c r="G1733" s="188">
        <v>8</v>
      </c>
      <c r="H1733" s="188">
        <v>30</v>
      </c>
      <c r="I1733" s="279"/>
    </row>
    <row r="1734" spans="1:9">
      <c r="A1734" s="312">
        <v>8731</v>
      </c>
      <c r="B1734" s="278" t="s">
        <v>5699</v>
      </c>
      <c r="C1734" s="218" t="s">
        <v>33</v>
      </c>
      <c r="D1734" s="17" t="str">
        <f>IF(Table11[[#This Row],[Current Age]]&gt;19,"Women's",IF(E1734&gt;15,"U19",IF(E1734&gt;13,"U15",IF(E1734&gt;11,"U13",IF(E1734&gt;0,"U11",0)))))</f>
        <v>Women's</v>
      </c>
      <c r="E1734" s="17">
        <f>IFERROR(IF(Table11[[#This Row],[Year]]&gt;0,$E$1-Table11[[#This Row],[Year]],0),"")</f>
        <v>64</v>
      </c>
      <c r="F1734" s="188">
        <v>1961</v>
      </c>
      <c r="G1734" s="188">
        <v>7</v>
      </c>
      <c r="H1734" s="188">
        <v>25</v>
      </c>
      <c r="I1734" s="279"/>
    </row>
    <row r="1735" spans="1:9">
      <c r="A1735" s="314">
        <v>8732</v>
      </c>
      <c r="B1735" s="280" t="s">
        <v>5700</v>
      </c>
      <c r="C1735" s="188" t="s">
        <v>33</v>
      </c>
      <c r="D1735" s="17" t="str">
        <f>IF(Table11[[#This Row],[Current Age]]&gt;19,"Women's",IF(E1735&gt;15,"U19",IF(E1735&gt;13,"U15",IF(E1735&gt;11,"U13",IF(E1735&gt;0,"U11",0)))))</f>
        <v>Women's</v>
      </c>
      <c r="E1735" s="17">
        <f>IFERROR(IF(Table11[[#This Row],[Year]]&gt;0,$E$1-Table11[[#This Row],[Year]],0),"")</f>
        <v>60</v>
      </c>
      <c r="F1735" s="188">
        <v>1965</v>
      </c>
      <c r="G1735" s="188">
        <v>6</v>
      </c>
      <c r="H1735" s="188">
        <v>1</v>
      </c>
      <c r="I1735" s="279"/>
    </row>
    <row r="1736" spans="1:9">
      <c r="A1736" s="312">
        <v>8733</v>
      </c>
      <c r="B1736" s="278" t="s">
        <v>5701</v>
      </c>
      <c r="C1736" s="218" t="s">
        <v>33</v>
      </c>
      <c r="D1736" s="17" t="str">
        <f>IF(Table11[[#This Row],[Current Age]]&gt;19,"Women's",IF(E1736&gt;15,"U19",IF(E1736&gt;13,"U15",IF(E1736&gt;11,"U13",IF(E1736&gt;0,"U11",0)))))</f>
        <v>Women's</v>
      </c>
      <c r="E1736" s="17">
        <f>IFERROR(IF(Table11[[#This Row],[Year]]&gt;0,$E$1-Table11[[#This Row],[Year]],0),"")</f>
        <v>71</v>
      </c>
      <c r="F1736" s="188">
        <v>1954</v>
      </c>
      <c r="G1736" s="188">
        <v>3</v>
      </c>
      <c r="H1736" s="188">
        <v>4</v>
      </c>
      <c r="I1736" s="279"/>
    </row>
    <row r="1737" spans="1:9">
      <c r="A1737" s="314">
        <v>8734</v>
      </c>
      <c r="B1737" s="280" t="s">
        <v>5702</v>
      </c>
      <c r="C1737" s="188" t="s">
        <v>33</v>
      </c>
      <c r="D1737" s="17" t="str">
        <f>IF(Table11[[#This Row],[Current Age]]&gt;19,"Women's",IF(E1737&gt;15,"U19",IF(E1737&gt;13,"U15",IF(E1737&gt;11,"U13",IF(E1737&gt;0,"U11",0)))))</f>
        <v>Women's</v>
      </c>
      <c r="E1737" s="17">
        <f>IFERROR(IF(Table11[[#This Row],[Year]]&gt;0,$E$1-Table11[[#This Row],[Year]],0),"")</f>
        <v>77</v>
      </c>
      <c r="F1737" s="188">
        <v>1948</v>
      </c>
      <c r="G1737" s="188">
        <v>11</v>
      </c>
      <c r="H1737" s="188">
        <v>17</v>
      </c>
      <c r="I1737" s="279"/>
    </row>
    <row r="1738" spans="1:9">
      <c r="A1738" s="312">
        <v>8735</v>
      </c>
      <c r="B1738" s="278" t="s">
        <v>5703</v>
      </c>
      <c r="C1738" s="218" t="s">
        <v>33</v>
      </c>
      <c r="D1738" s="17" t="str">
        <f>IF(Table11[[#This Row],[Current Age]]&gt;19,"Women's",IF(E1738&gt;15,"U19",IF(E1738&gt;13,"U15",IF(E1738&gt;11,"U13",IF(E1738&gt;0,"U11",0)))))</f>
        <v>Women's</v>
      </c>
      <c r="E1738" s="17">
        <f>IFERROR(IF(Table11[[#This Row],[Year]]&gt;0,$E$1-Table11[[#This Row],[Year]],0),"")</f>
        <v>71</v>
      </c>
      <c r="F1738" s="188">
        <v>1954</v>
      </c>
      <c r="G1738" s="188">
        <v>11</v>
      </c>
      <c r="H1738" s="188">
        <v>17</v>
      </c>
      <c r="I1738" s="279"/>
    </row>
    <row r="1739" spans="1:9">
      <c r="A1739" s="314">
        <v>8736</v>
      </c>
      <c r="B1739" s="280" t="s">
        <v>5704</v>
      </c>
      <c r="C1739" s="188" t="s">
        <v>101</v>
      </c>
      <c r="D1739" s="17">
        <f>IF(Table11[[#This Row],[Current Age]]&gt;19,"Women's",IF(E1739&gt;15,"U19",IF(E1739&gt;13,"U15",IF(E1739&gt;11,"U13",IF(E1739&gt;0,"U11",0)))))</f>
        <v>0</v>
      </c>
      <c r="E1739" s="17">
        <f>IFERROR(IF(Table11[[#This Row],[Year]]&gt;0,$E$1-Table11[[#This Row],[Year]],0),"")</f>
        <v>0</v>
      </c>
      <c r="F1739" s="188"/>
      <c r="G1739" s="188"/>
      <c r="H1739" s="188"/>
      <c r="I1739" s="279"/>
    </row>
    <row r="1740" spans="1:9">
      <c r="A1740" s="312">
        <v>8737</v>
      </c>
      <c r="B1740" s="317" t="s">
        <v>5705</v>
      </c>
      <c r="C1740" s="218" t="s">
        <v>17</v>
      </c>
      <c r="D1740" s="17">
        <f>IF(Table11[[#This Row],[Current Age]]&gt;19,"Women's",IF(E1740&gt;15,"U19",IF(E1740&gt;13,"U15",IF(E1740&gt;11,"U13",IF(E1740&gt;0,"U11",0)))))</f>
        <v>0</v>
      </c>
      <c r="E1740" s="17">
        <f>IFERROR(IF(Table11[[#This Row],[Year]]&gt;0,$E$1-Table11[[#This Row],[Year]],0),"")</f>
        <v>0</v>
      </c>
      <c r="F1740" s="188"/>
      <c r="G1740" s="188"/>
      <c r="H1740" s="188"/>
      <c r="I1740" s="279"/>
    </row>
    <row r="1741" spans="1:9">
      <c r="A1741" s="314">
        <v>8738</v>
      </c>
      <c r="B1741" s="300" t="s">
        <v>5706</v>
      </c>
      <c r="C1741" s="188" t="s">
        <v>1360</v>
      </c>
      <c r="D1741" s="17">
        <f>IF(Table11[[#This Row],[Current Age]]&gt;19,"Women's",IF(E1741&gt;15,"U19",IF(E1741&gt;13,"U15",IF(E1741&gt;11,"U13",IF(E1741&gt;0,"U11",0)))))</f>
        <v>0</v>
      </c>
      <c r="E1741" s="17">
        <f>IFERROR(IF(Table11[[#This Row],[Year]]&gt;0,$E$1-Table11[[#This Row],[Year]],0),"")</f>
        <v>0</v>
      </c>
      <c r="F1741" s="188"/>
      <c r="G1741" s="188"/>
      <c r="H1741" s="188"/>
      <c r="I1741" s="279"/>
    </row>
    <row r="1742" spans="1:9">
      <c r="A1742" s="312">
        <v>8739</v>
      </c>
      <c r="B1742" s="299" t="s">
        <v>5707</v>
      </c>
      <c r="C1742" s="218" t="s">
        <v>1360</v>
      </c>
      <c r="D1742" s="17" t="str">
        <f>IF(Table11[[#This Row],[Current Age]]&gt;19,"Women's",IF(E1742&gt;15,"U19",IF(E1742&gt;13,"U15",IF(E1742&gt;11,"U13",IF(E1742&gt;0,"U11",0)))))</f>
        <v>U11</v>
      </c>
      <c r="E1742" s="17">
        <f>IFERROR(IF(Table11[[#This Row],[Year]]&gt;0,$E$1-Table11[[#This Row],[Year]],0),"")</f>
        <v>8</v>
      </c>
      <c r="F1742" s="188">
        <v>2017</v>
      </c>
      <c r="G1742" s="188">
        <v>3</v>
      </c>
      <c r="H1742" s="188">
        <v>7</v>
      </c>
      <c r="I1742" s="279"/>
    </row>
    <row r="1743" spans="1:9">
      <c r="A1743" s="314">
        <v>8740</v>
      </c>
      <c r="B1743" s="189" t="s">
        <v>5708</v>
      </c>
      <c r="C1743" s="188" t="s">
        <v>1360</v>
      </c>
      <c r="D1743" s="17" t="str">
        <f>IF(Table11[[#This Row],[Current Age]]&gt;19,"Women's",IF(E1743&gt;15,"U19",IF(E1743&gt;13,"U15",IF(E1743&gt;11,"U13",IF(E1743&gt;0,"U11",0)))))</f>
        <v>U11</v>
      </c>
      <c r="E1743" s="17">
        <f>IFERROR(IF(Table11[[#This Row],[Year]]&gt;0,$E$1-Table11[[#This Row],[Year]],0),"")</f>
        <v>10</v>
      </c>
      <c r="F1743" s="188">
        <v>2015</v>
      </c>
      <c r="G1743" s="188">
        <v>11</v>
      </c>
      <c r="H1743" s="188">
        <v>2</v>
      </c>
      <c r="I1743" s="279"/>
    </row>
    <row r="1744" spans="1:9">
      <c r="A1744" s="312">
        <v>8741</v>
      </c>
      <c r="B1744" s="246" t="s">
        <v>5709</v>
      </c>
      <c r="C1744" s="218" t="s">
        <v>1360</v>
      </c>
      <c r="D1744" s="17">
        <f>IF(Table11[[#This Row],[Current Age]]&gt;19,"Women's",IF(E1744&gt;15,"U19",IF(E1744&gt;13,"U15",IF(E1744&gt;11,"U13",IF(E1744&gt;0,"U11",0)))))</f>
        <v>0</v>
      </c>
      <c r="E1744" s="17">
        <f>IFERROR(IF(Table11[[#This Row],[Year]]&gt;0,$E$1-Table11[[#This Row],[Year]],0),"")</f>
        <v>0</v>
      </c>
      <c r="F1744" s="188"/>
      <c r="G1744" s="188"/>
      <c r="H1744" s="188"/>
      <c r="I1744" s="279"/>
    </row>
    <row r="1745" spans="1:9">
      <c r="A1745" s="314">
        <v>8742</v>
      </c>
      <c r="B1745" s="189" t="s">
        <v>5710</v>
      </c>
      <c r="C1745" s="188" t="s">
        <v>1360</v>
      </c>
      <c r="D1745" s="17">
        <f>IF(Table11[[#This Row],[Current Age]]&gt;19,"Women's",IF(E1745&gt;15,"U19",IF(E1745&gt;13,"U15",IF(E1745&gt;11,"U13",IF(E1745&gt;0,"U11",0)))))</f>
        <v>0</v>
      </c>
      <c r="E1745" s="17">
        <f>IFERROR(IF(Table11[[#This Row],[Year]]&gt;0,$E$1-Table11[[#This Row],[Year]],0),"")</f>
        <v>0</v>
      </c>
      <c r="F1745" s="188"/>
      <c r="G1745" s="188"/>
      <c r="H1745" s="188"/>
      <c r="I1745" s="279"/>
    </row>
    <row r="1746" spans="1:9">
      <c r="A1746" s="312">
        <v>8743</v>
      </c>
      <c r="B1746" s="246" t="s">
        <v>5711</v>
      </c>
      <c r="C1746" s="218" t="s">
        <v>1360</v>
      </c>
      <c r="D1746" s="17">
        <f>IF(Table11[[#This Row],[Current Age]]&gt;19,"Women's",IF(E1746&gt;15,"U19",IF(E1746&gt;13,"U15",IF(E1746&gt;11,"U13",IF(E1746&gt;0,"U11",0)))))</f>
        <v>0</v>
      </c>
      <c r="E1746" s="17">
        <f>IFERROR(IF(Table11[[#This Row],[Year]]&gt;0,$E$1-Table11[[#This Row],[Year]],0),"")</f>
        <v>0</v>
      </c>
      <c r="F1746" s="188"/>
      <c r="G1746" s="188"/>
      <c r="H1746" s="188"/>
      <c r="I1746" s="279"/>
    </row>
    <row r="1747" spans="1:9">
      <c r="A1747" s="314">
        <v>8744</v>
      </c>
      <c r="B1747" s="189" t="s">
        <v>5712</v>
      </c>
      <c r="C1747" s="188" t="s">
        <v>1360</v>
      </c>
      <c r="D1747" s="17">
        <f>IF(Table11[[#This Row],[Current Age]]&gt;19,"Women's",IF(E1747&gt;15,"U19",IF(E1747&gt;13,"U15",IF(E1747&gt;11,"U13",IF(E1747&gt;0,"U11",0)))))</f>
        <v>0</v>
      </c>
      <c r="E1747" s="17">
        <f>IFERROR(IF(Table11[[#This Row],[Year]]&gt;0,$E$1-Table11[[#This Row],[Year]],0),"")</f>
        <v>0</v>
      </c>
      <c r="F1747" s="188"/>
      <c r="G1747" s="188"/>
      <c r="H1747" s="188"/>
      <c r="I1747" s="279"/>
    </row>
    <row r="1748" spans="1:9">
      <c r="A1748" s="312">
        <v>8745</v>
      </c>
      <c r="B1748" s="246" t="s">
        <v>5713</v>
      </c>
      <c r="C1748" s="218" t="s">
        <v>1360</v>
      </c>
      <c r="D1748" s="17">
        <f>IF(Table11[[#This Row],[Current Age]]&gt;19,"Women's",IF(E1748&gt;15,"U19",IF(E1748&gt;13,"U15",IF(E1748&gt;11,"U13",IF(E1748&gt;0,"U11",0)))))</f>
        <v>0</v>
      </c>
      <c r="E1748" s="17">
        <f>IFERROR(IF(Table11[[#This Row],[Year]]&gt;0,$E$1-Table11[[#This Row],[Year]],0),"")</f>
        <v>0</v>
      </c>
      <c r="F1748" s="188"/>
      <c r="G1748" s="188"/>
      <c r="H1748" s="188"/>
      <c r="I1748" s="279"/>
    </row>
    <row r="1749" spans="1:9">
      <c r="A1749" s="314">
        <v>8746</v>
      </c>
      <c r="B1749" s="189" t="s">
        <v>5714</v>
      </c>
      <c r="C1749" s="188" t="s">
        <v>101</v>
      </c>
      <c r="D1749" s="17">
        <f>IF(Table11[[#This Row],[Current Age]]&gt;19,"Women's",IF(E1749&gt;15,"U19",IF(E1749&gt;13,"U15",IF(E1749&gt;11,"U13",IF(E1749&gt;0,"U11",0)))))</f>
        <v>0</v>
      </c>
      <c r="E1749" s="17">
        <f>IFERROR(IF(Table11[[#This Row],[Year]]&gt;0,$E$1-Table11[[#This Row],[Year]],0),"")</f>
        <v>0</v>
      </c>
      <c r="F1749" s="188"/>
      <c r="G1749" s="188"/>
      <c r="H1749" s="188"/>
      <c r="I1749" s="279"/>
    </row>
    <row r="1750" spans="1:9">
      <c r="A1750" s="318">
        <v>8747</v>
      </c>
      <c r="B1750" s="319" t="s">
        <v>5695</v>
      </c>
      <c r="C1750" s="27" t="s">
        <v>68</v>
      </c>
      <c r="D1750" s="17" t="str">
        <f>IF(Table11[[#This Row],[Current Age]]&gt;19,"Women's",IF(E1750&gt;15,"U19",IF(E1750&gt;13,"U15",IF(E1750&gt;11,"U13",IF(E1750&gt;0,"U11",0)))))</f>
        <v>Women's</v>
      </c>
      <c r="E1750" s="17">
        <f>IFERROR(IF(Table11[[#This Row],[Year]]&gt;0,$E$1-Table11[[#This Row],[Year]],0),"")</f>
        <v>34</v>
      </c>
      <c r="F1750" s="188">
        <v>1991</v>
      </c>
      <c r="G1750" s="188">
        <v>10</v>
      </c>
      <c r="H1750" s="188">
        <v>15</v>
      </c>
      <c r="I1750" s="279"/>
    </row>
    <row r="1751" spans="1:9">
      <c r="A1751" s="312">
        <v>8748</v>
      </c>
      <c r="B1751" s="246" t="s">
        <v>5715</v>
      </c>
      <c r="C1751" s="218" t="s">
        <v>68</v>
      </c>
      <c r="D1751" s="17" t="str">
        <f>IF(Table11[[#This Row],[Current Age]]&gt;19,"Women's",IF(E1751&gt;15,"U19",IF(E1751&gt;13,"U15",IF(E1751&gt;11,"U13",IF(E1751&gt;0,"U11",0)))))</f>
        <v>Women's</v>
      </c>
      <c r="E1751" s="17">
        <f>IFERROR(IF(Table11[[#This Row],[Year]]&gt;0,$E$1-Table11[[#This Row],[Year]],0),"")</f>
        <v>47</v>
      </c>
      <c r="F1751" s="188">
        <v>1978</v>
      </c>
      <c r="G1751" s="188">
        <v>4</v>
      </c>
      <c r="H1751" s="188">
        <v>23</v>
      </c>
      <c r="I1751" s="279"/>
    </row>
    <row r="1752" spans="1:9">
      <c r="A1752" s="314">
        <v>8749</v>
      </c>
      <c r="B1752" s="280" t="s">
        <v>5716</v>
      </c>
      <c r="C1752" s="188" t="s">
        <v>68</v>
      </c>
      <c r="D1752" s="17" t="str">
        <f>IF(Table11[[#This Row],[Current Age]]&gt;19,"Women's",IF(E1752&gt;15,"U19",IF(E1752&gt;13,"U15",IF(E1752&gt;11,"U13",IF(E1752&gt;0,"U11",0)))))</f>
        <v>Women's</v>
      </c>
      <c r="E1752" s="17">
        <f>IFERROR(IF(Table11[[#This Row],[Year]]&gt;0,$E$1-Table11[[#This Row],[Year]],0),"")</f>
        <v>33</v>
      </c>
      <c r="F1752" s="188">
        <v>1992</v>
      </c>
      <c r="G1752" s="188">
        <v>11</v>
      </c>
      <c r="H1752" s="188">
        <v>25</v>
      </c>
      <c r="I1752" s="279"/>
    </row>
    <row r="1753" spans="1:9">
      <c r="A1753" s="312">
        <v>8750</v>
      </c>
      <c r="B1753" s="278" t="s">
        <v>5717</v>
      </c>
      <c r="C1753" s="218" t="s">
        <v>68</v>
      </c>
      <c r="D1753" s="17" t="str">
        <f>IF(Table11[[#This Row],[Current Age]]&gt;19,"Women's",IF(E1753&gt;15,"U19",IF(E1753&gt;13,"U15",IF(E1753&gt;11,"U13",IF(E1753&gt;0,"U11",0)))))</f>
        <v>Women's</v>
      </c>
      <c r="E1753" s="17">
        <f>IFERROR(IF(Table11[[#This Row],[Year]]&gt;0,$E$1-Table11[[#This Row],[Year]],0),"")</f>
        <v>59</v>
      </c>
      <c r="F1753" s="188">
        <v>1966</v>
      </c>
      <c r="G1753" s="188">
        <v>12</v>
      </c>
      <c r="H1753" s="188">
        <v>25</v>
      </c>
      <c r="I1753" s="279"/>
    </row>
    <row r="1754" spans="1:9">
      <c r="A1754" s="314">
        <v>8751</v>
      </c>
      <c r="B1754" s="280" t="s">
        <v>5718</v>
      </c>
      <c r="C1754" s="188" t="s">
        <v>68</v>
      </c>
      <c r="D1754" s="17" t="str">
        <f>IF(Table11[[#This Row],[Current Age]]&gt;19,"Women's",IF(E1754&gt;15,"U19",IF(E1754&gt;13,"U15",IF(E1754&gt;11,"U13",IF(E1754&gt;0,"U11",0)))))</f>
        <v>Women's</v>
      </c>
      <c r="E1754" s="17">
        <f>IFERROR(IF(Table11[[#This Row],[Year]]&gt;0,$E$1-Table11[[#This Row],[Year]],0),"")</f>
        <v>48</v>
      </c>
      <c r="F1754" s="188">
        <v>1977</v>
      </c>
      <c r="G1754" s="188">
        <v>5</v>
      </c>
      <c r="H1754" s="188">
        <v>19</v>
      </c>
      <c r="I1754" s="279"/>
    </row>
    <row r="1755" spans="1:9">
      <c r="A1755" s="312">
        <v>8752</v>
      </c>
      <c r="B1755" s="278" t="s">
        <v>5719</v>
      </c>
      <c r="C1755" s="218" t="s">
        <v>68</v>
      </c>
      <c r="D1755" s="17" t="str">
        <f>IF(Table11[[#This Row],[Current Age]]&gt;19,"Women's",IF(E1755&gt;15,"U19",IF(E1755&gt;13,"U15",IF(E1755&gt;11,"U13",IF(E1755&gt;0,"U11",0)))))</f>
        <v>Women's</v>
      </c>
      <c r="E1755" s="17">
        <f>IFERROR(IF(Table11[[#This Row],[Year]]&gt;0,$E$1-Table11[[#This Row],[Year]],0),"")</f>
        <v>24</v>
      </c>
      <c r="F1755" s="188">
        <v>2001</v>
      </c>
      <c r="G1755" s="188">
        <v>10</v>
      </c>
      <c r="H1755" s="188">
        <v>2</v>
      </c>
      <c r="I1755" s="279"/>
    </row>
    <row r="1756" spans="1:9">
      <c r="A1756" s="314">
        <v>8753</v>
      </c>
      <c r="B1756" s="280" t="s">
        <v>5720</v>
      </c>
      <c r="C1756" s="188" t="s">
        <v>68</v>
      </c>
      <c r="D1756" s="17">
        <f>IF(Table11[[#This Row],[Current Age]]&gt;19,"Women's",IF(E1756&gt;15,"U19",IF(E1756&gt;13,"U15",IF(E1756&gt;11,"U13",IF(E1756&gt;0,"U11",0)))))</f>
        <v>0</v>
      </c>
      <c r="E1756" s="17">
        <f>IFERROR(IF(Table11[[#This Row],[Year]]&gt;0,$E$1-Table11[[#This Row],[Year]],0),"")</f>
        <v>0</v>
      </c>
      <c r="F1756" s="188"/>
      <c r="G1756" s="188"/>
      <c r="H1756" s="280"/>
      <c r="I1756" s="279"/>
    </row>
    <row r="1757" spans="1:9">
      <c r="A1757" s="312">
        <v>8754</v>
      </c>
      <c r="B1757" s="278" t="s">
        <v>5721</v>
      </c>
      <c r="C1757" s="218" t="s">
        <v>68</v>
      </c>
      <c r="D1757" s="17">
        <f>IF(Table11[[#This Row],[Current Age]]&gt;19,"Women's",IF(E1757&gt;15,"U19",IF(E1757&gt;13,"U15",IF(E1757&gt;11,"U13",IF(E1757&gt;0,"U11",0)))))</f>
        <v>0</v>
      </c>
      <c r="E1757" s="17">
        <f>IFERROR(IF(Table11[[#This Row],[Year]]&gt;0,$E$1-Table11[[#This Row],[Year]],0),"")</f>
        <v>0</v>
      </c>
      <c r="F1757" s="188"/>
      <c r="G1757" s="188"/>
      <c r="H1757" s="280"/>
      <c r="I1757" s="279"/>
    </row>
    <row r="1758" spans="1:9">
      <c r="A1758" s="314">
        <v>8755</v>
      </c>
      <c r="B1758" s="280" t="s">
        <v>5722</v>
      </c>
      <c r="C1758" s="188" t="s">
        <v>3953</v>
      </c>
      <c r="D1758" s="17">
        <f>IF(Table11[[#This Row],[Current Age]]&gt;19,"Women's",IF(E1758&gt;15,"U19",IF(E1758&gt;13,"U15",IF(E1758&gt;11,"U13",IF(E1758&gt;0,"U11",0)))))</f>
        <v>0</v>
      </c>
      <c r="E1758" s="17">
        <f>IFERROR(IF(Table11[[#This Row],[Year]]&gt;0,$E$1-Table11[[#This Row],[Year]],0),"")</f>
        <v>0</v>
      </c>
      <c r="F1758" s="188"/>
      <c r="G1758" s="188"/>
      <c r="H1758" s="280"/>
      <c r="I1758" s="279"/>
    </row>
    <row r="1759" spans="1:9">
      <c r="A1759" s="312">
        <v>8756</v>
      </c>
      <c r="B1759" s="278" t="s">
        <v>5723</v>
      </c>
      <c r="C1759" s="218" t="s">
        <v>101</v>
      </c>
      <c r="D1759" s="17">
        <f>IF(Table11[[#This Row],[Current Age]]&gt;19,"Women's",IF(E1759&gt;15,"U19",IF(E1759&gt;13,"U15",IF(E1759&gt;11,"U13",IF(E1759&gt;0,"U11",0)))))</f>
        <v>0</v>
      </c>
      <c r="E1759" s="17">
        <f>IFERROR(IF(Table11[[#This Row],[Year]]&gt;0,$E$1-Table11[[#This Row],[Year]],0),"")</f>
        <v>0</v>
      </c>
      <c r="F1759" s="188"/>
      <c r="G1759" s="188"/>
      <c r="H1759" s="188"/>
      <c r="I1759" s="279"/>
    </row>
    <row r="1760" spans="1:9">
      <c r="A1760" s="314">
        <v>8757</v>
      </c>
      <c r="B1760" s="280" t="s">
        <v>5724</v>
      </c>
      <c r="C1760" s="188" t="s">
        <v>101</v>
      </c>
      <c r="D1760" s="17">
        <f>IF(Table11[[#This Row],[Current Age]]&gt;19,"Women's",IF(E1760&gt;15,"U19",IF(E1760&gt;13,"U15",IF(E1760&gt;11,"U13",IF(E1760&gt;0,"U11",0)))))</f>
        <v>0</v>
      </c>
      <c r="E1760" s="17">
        <f>IFERROR(IF(Table11[[#This Row],[Year]]&gt;0,$E$1-Table11[[#This Row],[Year]],0),"")</f>
        <v>0</v>
      </c>
      <c r="F1760" s="188"/>
      <c r="G1760" s="188"/>
      <c r="H1760" s="188"/>
      <c r="I1760" s="279"/>
    </row>
    <row r="1761" spans="1:9">
      <c r="A1761" s="312">
        <v>8758</v>
      </c>
      <c r="B1761" s="278" t="s">
        <v>5725</v>
      </c>
      <c r="C1761" s="218" t="s">
        <v>101</v>
      </c>
      <c r="D1761" s="17" t="str">
        <f>IF(Table11[[#This Row],[Current Age]]&gt;19,"Women's",IF(E1761&gt;15,"U19",IF(E1761&gt;13,"U15",IF(E1761&gt;11,"U13",IF(E1761&gt;0,"U11",0)))))</f>
        <v>U13</v>
      </c>
      <c r="E1761" s="17">
        <f>IFERROR(IF(Table11[[#This Row],[Year]]&gt;0,$E$1-Table11[[#This Row],[Year]],0),"")</f>
        <v>12</v>
      </c>
      <c r="F1761" s="188">
        <v>2013</v>
      </c>
      <c r="G1761" s="188">
        <v>6</v>
      </c>
      <c r="H1761" s="188">
        <v>1</v>
      </c>
      <c r="I1761" s="279"/>
    </row>
    <row r="1762" spans="1:9">
      <c r="A1762" s="314">
        <v>8759</v>
      </c>
      <c r="B1762" s="280" t="s">
        <v>5726</v>
      </c>
      <c r="C1762" s="188" t="s">
        <v>101</v>
      </c>
      <c r="D1762" s="17" t="str">
        <f>IF(Table11[[#This Row],[Current Age]]&gt;19,"Women's",IF(E1762&gt;15,"U19",IF(E1762&gt;13,"U15",IF(E1762&gt;11,"U13",IF(E1762&gt;0,"U11",0)))))</f>
        <v>U13</v>
      </c>
      <c r="E1762" s="17">
        <f>IFERROR(IF(Table11[[#This Row],[Year]]&gt;0,$E$1-Table11[[#This Row],[Year]],0),"")</f>
        <v>13</v>
      </c>
      <c r="F1762" s="188">
        <v>2012</v>
      </c>
      <c r="G1762" s="188">
        <v>12</v>
      </c>
      <c r="H1762" s="188">
        <v>2</v>
      </c>
      <c r="I1762" s="279"/>
    </row>
    <row r="1763" spans="1:9">
      <c r="A1763" s="312">
        <v>8760</v>
      </c>
      <c r="B1763" s="278" t="s">
        <v>5727</v>
      </c>
      <c r="C1763" s="218" t="s">
        <v>112</v>
      </c>
      <c r="D1763" s="17" t="str">
        <f>IF(Table11[[#This Row],[Current Age]]&gt;19,"Women's",IF(E1763&gt;15,"U19",IF(E1763&gt;13,"U15",IF(E1763&gt;11,"U13",IF(E1763&gt;0,"U11",0)))))</f>
        <v>U13</v>
      </c>
      <c r="E1763" s="17">
        <f>IFERROR(IF(Table11[[#This Row],[Year]]&gt;0,$E$1-Table11[[#This Row],[Year]],0),"")</f>
        <v>13</v>
      </c>
      <c r="F1763" s="188">
        <v>2012</v>
      </c>
      <c r="G1763" s="188">
        <v>10</v>
      </c>
      <c r="H1763" s="188">
        <v>28</v>
      </c>
      <c r="I1763" s="279"/>
    </row>
    <row r="1764" spans="1:9">
      <c r="A1764" s="314">
        <v>8761</v>
      </c>
      <c r="B1764" s="280" t="s">
        <v>5728</v>
      </c>
      <c r="C1764" s="188" t="s">
        <v>41</v>
      </c>
      <c r="D1764" s="17" t="str">
        <f>IF(Table11[[#This Row],[Current Age]]&gt;19,"Women's",IF(E1764&gt;15,"U19",IF(E1764&gt;13,"U15",IF(E1764&gt;11,"U13",IF(E1764&gt;0,"U11",0)))))</f>
        <v>U13</v>
      </c>
      <c r="E1764" s="17">
        <f>IFERROR(IF(Table11[[#This Row],[Year]]&gt;0,$E$1-Table11[[#This Row],[Year]],0),"")</f>
        <v>13</v>
      </c>
      <c r="F1764" s="188">
        <v>2012</v>
      </c>
      <c r="G1764" s="188">
        <v>5</v>
      </c>
      <c r="H1764" s="188">
        <v>18</v>
      </c>
      <c r="I1764" s="279"/>
    </row>
    <row r="1765" spans="1:9">
      <c r="A1765" s="312">
        <v>8762</v>
      </c>
      <c r="B1765" s="278" t="s">
        <v>5729</v>
      </c>
      <c r="C1765" s="218" t="s">
        <v>145</v>
      </c>
      <c r="D1765" s="17" t="str">
        <f>IF(Table11[[#This Row],[Current Age]]&gt;19,"Women's",IF(E1765&gt;15,"U19",IF(E1765&gt;13,"U15",IF(E1765&gt;11,"U13",IF(E1765&gt;0,"U11",0)))))</f>
        <v>U15</v>
      </c>
      <c r="E1765" s="17">
        <f>IFERROR(IF(Table11[[#This Row],[Year]]&gt;0,$E$1-Table11[[#This Row],[Year]],0),"")</f>
        <v>15</v>
      </c>
      <c r="F1765" s="188">
        <v>2010</v>
      </c>
      <c r="G1765" s="188">
        <v>7</v>
      </c>
      <c r="H1765" s="188">
        <v>12</v>
      </c>
      <c r="I1765" s="279"/>
    </row>
    <row r="1766" spans="1:9">
      <c r="A1766" s="314">
        <v>8763</v>
      </c>
      <c r="B1766" s="280" t="s">
        <v>5730</v>
      </c>
      <c r="C1766" s="188" t="s">
        <v>41</v>
      </c>
      <c r="D1766" s="17">
        <f>IF(Table11[[#This Row],[Current Age]]&gt;19,"Women's",IF(E1766&gt;15,"U19",IF(E1766&gt;13,"U15",IF(E1766&gt;11,"U13",IF(E1766&gt;0,"U11",0)))))</f>
        <v>0</v>
      </c>
      <c r="E1766" s="17">
        <f>IFERROR(IF(Table11[[#This Row],[Year]]&gt;0,$E$1-Table11[[#This Row],[Year]],0),"")</f>
        <v>0</v>
      </c>
      <c r="F1766" s="188"/>
      <c r="G1766" s="188"/>
      <c r="H1766" s="188"/>
      <c r="I1766" s="279"/>
    </row>
    <row r="1767" spans="1:9">
      <c r="A1767" s="312">
        <v>8764</v>
      </c>
      <c r="B1767" s="278" t="s">
        <v>5731</v>
      </c>
      <c r="C1767" s="218" t="s">
        <v>145</v>
      </c>
      <c r="D1767" s="17">
        <f>IF(Table11[[#This Row],[Current Age]]&gt;19,"Women's",IF(E1767&gt;15,"U19",IF(E1767&gt;13,"U15",IF(E1767&gt;11,"U13",IF(E1767&gt;0,"U11",0)))))</f>
        <v>0</v>
      </c>
      <c r="E1767" s="17">
        <f>IFERROR(IF(Table11[[#This Row],[Year]]&gt;0,$E$1-Table11[[#This Row],[Year]],0),"")</f>
        <v>0</v>
      </c>
      <c r="H1767" s="17"/>
      <c r="I1767" s="279"/>
    </row>
    <row r="1768" spans="1:9">
      <c r="A1768" s="314">
        <v>8765</v>
      </c>
      <c r="B1768" s="280" t="s">
        <v>5732</v>
      </c>
      <c r="C1768" s="188" t="s">
        <v>101</v>
      </c>
      <c r="D1768" s="17">
        <f>IF(Table11[[#This Row],[Current Age]]&gt;19,"Women's",IF(E1768&gt;15,"U19",IF(E1768&gt;13,"U15",IF(E1768&gt;11,"U13",IF(E1768&gt;0,"U11",0)))))</f>
        <v>0</v>
      </c>
      <c r="E1768" s="17">
        <f>IFERROR(IF(Table11[[#This Row],[Year]]&gt;0,$E$1-Table11[[#This Row],[Year]],0),"")</f>
        <v>0</v>
      </c>
      <c r="H1768" s="17"/>
      <c r="I1768" s="279"/>
    </row>
    <row r="1769" spans="1:9">
      <c r="A1769" s="312">
        <v>8766</v>
      </c>
      <c r="B1769" s="278" t="s">
        <v>5733</v>
      </c>
      <c r="C1769" s="218" t="s">
        <v>41</v>
      </c>
      <c r="D1769" s="17">
        <f>IF(Table11[[#This Row],[Current Age]]&gt;19,"Women's",IF(E1769&gt;15,"U19",IF(E1769&gt;13,"U15",IF(E1769&gt;11,"U13",IF(E1769&gt;0,"U11",0)))))</f>
        <v>0</v>
      </c>
      <c r="E1769" s="17">
        <f>IFERROR(IF(Table11[[#This Row],[Year]]&gt;0,$E$1-Table11[[#This Row],[Year]],0),"")</f>
        <v>0</v>
      </c>
      <c r="H1769" s="17"/>
      <c r="I1769" s="279"/>
    </row>
    <row r="1770" spans="1:9">
      <c r="A1770" s="188">
        <v>8767</v>
      </c>
      <c r="B1770" s="280" t="s">
        <v>5734</v>
      </c>
      <c r="C1770" s="188" t="s">
        <v>101</v>
      </c>
      <c r="D1770" s="17">
        <f>IF(Table11[[#This Row],[Current Age]]&gt;19,"Women's",IF(E1770&gt;15,"U19",IF(E1770&gt;13,"U15",IF(E1770&gt;11,"U13",IF(E1770&gt;0,"U11",0)))))</f>
        <v>0</v>
      </c>
      <c r="E1770" s="17">
        <f>IFERROR(IF(Table11[[#This Row],[Year]]&gt;0,$E$1-Table11[[#This Row],[Year]],0),"")</f>
        <v>0</v>
      </c>
      <c r="H1770" s="17"/>
      <c r="I1770" s="279"/>
    </row>
    <row r="1771" spans="1:9">
      <c r="A1771" s="218">
        <v>8768</v>
      </c>
      <c r="B1771" s="278" t="s">
        <v>5735</v>
      </c>
      <c r="C1771" s="218" t="s">
        <v>101</v>
      </c>
      <c r="D1771" s="17">
        <f>IF(Table11[[#This Row],[Current Age]]&gt;19,"Women's",IF(E1771&gt;15,"U19",IF(E1771&gt;13,"U15",IF(E1771&gt;11,"U13",IF(E1771&gt;0,"U11",0)))))</f>
        <v>0</v>
      </c>
      <c r="E1771" s="17">
        <f>IFERROR(IF(Table11[[#This Row],[Year]]&gt;0,$E$1-Table11[[#This Row],[Year]],0),"")</f>
        <v>0</v>
      </c>
      <c r="H1771" s="17"/>
      <c r="I1771" s="279"/>
    </row>
    <row r="1772" spans="1:9">
      <c r="A1772" s="188">
        <v>8769</v>
      </c>
      <c r="B1772" s="280" t="s">
        <v>5736</v>
      </c>
      <c r="C1772" s="188" t="s">
        <v>101</v>
      </c>
      <c r="D1772" s="17">
        <f>IF(Table11[[#This Row],[Current Age]]&gt;19,"Women's",IF(E1772&gt;15,"U19",IF(E1772&gt;13,"U15",IF(E1772&gt;11,"U13",IF(E1772&gt;0,"U11",0)))))</f>
        <v>0</v>
      </c>
      <c r="E1772" s="17">
        <f>IFERROR(IF(Table11[[#This Row],[Year]]&gt;0,$E$1-Table11[[#This Row],[Year]],0),"")</f>
        <v>0</v>
      </c>
      <c r="H1772" s="17"/>
      <c r="I1772" s="279"/>
    </row>
    <row r="1773" spans="1:9">
      <c r="A1773" s="218">
        <v>8770</v>
      </c>
      <c r="B1773" s="278" t="s">
        <v>5737</v>
      </c>
      <c r="C1773" s="218" t="s">
        <v>101</v>
      </c>
      <c r="D1773" s="17">
        <f>IF(Table11[[#This Row],[Current Age]]&gt;19,"Women's",IF(E1773&gt;15,"U19",IF(E1773&gt;13,"U15",IF(E1773&gt;11,"U13",IF(E1773&gt;0,"U11",0)))))</f>
        <v>0</v>
      </c>
      <c r="E1773" s="17">
        <f>IFERROR(IF(Table11[[#This Row],[Year]]&gt;0,$E$1-Table11[[#This Row],[Year]],0),"")</f>
        <v>0</v>
      </c>
      <c r="H1773" s="17"/>
      <c r="I1773" s="279"/>
    </row>
    <row r="1774" spans="1:9" ht="15.5">
      <c r="A1774" s="314">
        <v>8771</v>
      </c>
      <c r="B1774" s="320" t="s">
        <v>5738</v>
      </c>
      <c r="C1774" s="256" t="s">
        <v>3878</v>
      </c>
      <c r="D1774" s="17" t="str">
        <f>IF(Table11[[#This Row],[Current Age]]&gt;19,"Women's",IF(E1774&gt;15,"U19",IF(E1774&gt;13,"U15",IF(E1774&gt;11,"U13",IF(E1774&gt;0,"U11",0)))))</f>
        <v>U13</v>
      </c>
      <c r="E1774" s="17">
        <f>IFERROR(IF(Table11[[#This Row],[Year]]&gt;0,$E$1-Table11[[#This Row],[Year]],0),"")</f>
        <v>13</v>
      </c>
      <c r="F1774" s="188">
        <v>2012</v>
      </c>
      <c r="G1774" s="188">
        <v>3</v>
      </c>
      <c r="H1774" s="188">
        <v>3</v>
      </c>
      <c r="I1774" s="279"/>
    </row>
    <row r="1775" spans="1:9" ht="15.5">
      <c r="A1775" s="312">
        <v>8772</v>
      </c>
      <c r="B1775" s="321" t="s">
        <v>5739</v>
      </c>
      <c r="C1775" s="218" t="s">
        <v>3885</v>
      </c>
      <c r="D1775" s="17" t="str">
        <f>IF(Table11[[#This Row],[Current Age]]&gt;19,"Women's",IF(E1775&gt;15,"U19",IF(E1775&gt;13,"U15",IF(E1775&gt;11,"U13",IF(E1775&gt;0,"U11",0)))))</f>
        <v>Women's</v>
      </c>
      <c r="E1775" s="17">
        <f>IFERROR(IF(Table11[[#This Row],[Year]]&gt;0,$E$1-Table11[[#This Row],[Year]],0),"")</f>
        <v>55</v>
      </c>
      <c r="F1775" s="188">
        <v>1970</v>
      </c>
      <c r="G1775" s="188">
        <v>7</v>
      </c>
      <c r="H1775" s="188">
        <v>26</v>
      </c>
      <c r="I1775" s="279"/>
    </row>
    <row r="1776" spans="1:9" ht="15.5">
      <c r="A1776" s="314">
        <v>8773</v>
      </c>
      <c r="B1776" s="321" t="s">
        <v>5740</v>
      </c>
      <c r="C1776" s="188" t="s">
        <v>3044</v>
      </c>
      <c r="D1776" s="17" t="str">
        <f>IF(Table11[[#This Row],[Current Age]]&gt;19,"Women's",IF(E1776&gt;15,"U19",IF(E1776&gt;13,"U15",IF(E1776&gt;11,"U13",IF(E1776&gt;0,"U11",0)))))</f>
        <v>U15</v>
      </c>
      <c r="E1776" s="17">
        <f>IFERROR(IF(Table11[[#This Row],[Year]]&gt;0,$E$1-Table11[[#This Row],[Year]],0),"")</f>
        <v>14</v>
      </c>
      <c r="F1776" s="188">
        <v>2011</v>
      </c>
      <c r="G1776" s="188">
        <v>8</v>
      </c>
      <c r="H1776" s="188">
        <v>7</v>
      </c>
      <c r="I1776" s="279"/>
    </row>
    <row r="1777" spans="1:9" ht="15.5">
      <c r="A1777" s="312">
        <v>8774</v>
      </c>
      <c r="B1777" s="321" t="s">
        <v>5741</v>
      </c>
      <c r="C1777" s="218" t="s">
        <v>369</v>
      </c>
      <c r="D1777" s="17" t="str">
        <f>IF(Table11[[#This Row],[Current Age]]&gt;19,"Women's",IF(E1777&gt;15,"U19",IF(E1777&gt;13,"U15",IF(E1777&gt;11,"U13",IF(E1777&gt;0,"U11",0)))))</f>
        <v>Women's</v>
      </c>
      <c r="E1777" s="17">
        <f>IFERROR(IF(Table11[[#This Row],[Year]]&gt;0,$E$1-Table11[[#This Row],[Year]],0),"")</f>
        <v>34</v>
      </c>
      <c r="F1777" s="188">
        <v>1991</v>
      </c>
      <c r="G1777" s="188">
        <v>1</v>
      </c>
      <c r="H1777" s="188">
        <v>7</v>
      </c>
      <c r="I1777" s="279"/>
    </row>
    <row r="1778" spans="1:9" ht="15.5">
      <c r="A1778" s="314">
        <v>8775</v>
      </c>
      <c r="B1778" s="321" t="s">
        <v>5742</v>
      </c>
      <c r="C1778" s="188" t="s">
        <v>369</v>
      </c>
      <c r="D1778" s="17" t="str">
        <f>IF(Table11[[#This Row],[Current Age]]&gt;19,"Women's",IF(E1778&gt;15,"U19",IF(E1778&gt;13,"U15",IF(E1778&gt;11,"U13",IF(E1778&gt;0,"U11",0)))))</f>
        <v>U15</v>
      </c>
      <c r="E1778" s="17">
        <f>IFERROR(IF(Table11[[#This Row],[Year]]&gt;0,$E$1-Table11[[#This Row],[Year]],0),"")</f>
        <v>15</v>
      </c>
      <c r="F1778" s="188">
        <v>2010</v>
      </c>
      <c r="G1778" s="188">
        <v>12</v>
      </c>
      <c r="H1778" s="188">
        <v>7</v>
      </c>
      <c r="I1778" s="279"/>
    </row>
    <row r="1779" spans="1:9" ht="15.5">
      <c r="A1779" s="312">
        <v>8776</v>
      </c>
      <c r="B1779" s="321" t="s">
        <v>5743</v>
      </c>
      <c r="C1779" s="218" t="s">
        <v>3878</v>
      </c>
      <c r="D1779" s="17" t="str">
        <f>IF(Table11[[#This Row],[Current Age]]&gt;19,"Women's",IF(E1779&gt;15,"U19",IF(E1779&gt;13,"U15",IF(E1779&gt;11,"U13",IF(E1779&gt;0,"U11",0)))))</f>
        <v>Women's</v>
      </c>
      <c r="E1779" s="17">
        <f>IFERROR(IF(Table11[[#This Row],[Year]]&gt;0,$E$1-Table11[[#This Row],[Year]],0),"")</f>
        <v>30</v>
      </c>
      <c r="F1779" s="188">
        <v>1995</v>
      </c>
      <c r="G1779" s="188">
        <v>2</v>
      </c>
      <c r="H1779" s="188">
        <v>12</v>
      </c>
      <c r="I1779" s="279"/>
    </row>
    <row r="1780" spans="1:9" ht="15.5">
      <c r="A1780" s="314">
        <v>8777</v>
      </c>
      <c r="B1780" s="321" t="s">
        <v>5744</v>
      </c>
      <c r="C1780" s="188" t="s">
        <v>3878</v>
      </c>
      <c r="D1780" s="17" t="str">
        <f>IF(Table11[[#This Row],[Current Age]]&gt;19,"Women's",IF(E1780&gt;15,"U19",IF(E1780&gt;13,"U15",IF(E1780&gt;11,"U13",IF(E1780&gt;0,"U11",0)))))</f>
        <v>U15</v>
      </c>
      <c r="E1780" s="17">
        <f>IFERROR(IF(Table11[[#This Row],[Year]]&gt;0,$E$1-Table11[[#This Row],[Year]],0),"")</f>
        <v>14</v>
      </c>
      <c r="F1780" s="188">
        <v>2011</v>
      </c>
      <c r="G1780" s="188">
        <v>9</v>
      </c>
      <c r="H1780" s="188">
        <v>29</v>
      </c>
      <c r="I1780" s="279"/>
    </row>
    <row r="1781" spans="1:9" ht="15.5">
      <c r="A1781" s="312">
        <v>8778</v>
      </c>
      <c r="B1781" s="321" t="s">
        <v>5745</v>
      </c>
      <c r="C1781" s="218" t="s">
        <v>3878</v>
      </c>
      <c r="D1781" s="17" t="str">
        <f>IF(Table11[[#This Row],[Current Age]]&gt;19,"Women's",IF(E1781&gt;15,"U19",IF(E1781&gt;13,"U15",IF(E1781&gt;11,"U13",IF(E1781&gt;0,"U11",0)))))</f>
        <v>Women's</v>
      </c>
      <c r="E1781" s="17">
        <f>IFERROR(IF(Table11[[#This Row],[Year]]&gt;0,$E$1-Table11[[#This Row],[Year]],0),"")</f>
        <v>21</v>
      </c>
      <c r="F1781" s="188">
        <v>2004</v>
      </c>
      <c r="G1781" s="188">
        <v>1</v>
      </c>
      <c r="H1781" s="188">
        <v>12</v>
      </c>
      <c r="I1781" s="279"/>
    </row>
    <row r="1782" spans="1:9" ht="15.5">
      <c r="A1782" s="314">
        <v>8779</v>
      </c>
      <c r="B1782" s="321" t="s">
        <v>5746</v>
      </c>
      <c r="C1782" s="188" t="s">
        <v>3878</v>
      </c>
      <c r="D1782" s="17" t="str">
        <f>IF(Table11[[#This Row],[Current Age]]&gt;19,"Women's",IF(E1782&gt;15,"U19",IF(E1782&gt;13,"U15",IF(E1782&gt;11,"U13",IF(E1782&gt;0,"U11",0)))))</f>
        <v>Women's</v>
      </c>
      <c r="E1782" s="17">
        <f>IFERROR(IF(Table11[[#This Row],[Year]]&gt;0,$E$1-Table11[[#This Row],[Year]],0),"")</f>
        <v>28</v>
      </c>
      <c r="F1782" s="188">
        <v>1997</v>
      </c>
      <c r="G1782" s="188">
        <v>10</v>
      </c>
      <c r="H1782" s="188">
        <v>3</v>
      </c>
      <c r="I1782" s="279"/>
    </row>
    <row r="1783" spans="1:9" ht="15.5">
      <c r="A1783" s="312">
        <v>8780</v>
      </c>
      <c r="B1783" s="321" t="s">
        <v>5747</v>
      </c>
      <c r="C1783" s="218" t="s">
        <v>3878</v>
      </c>
      <c r="D1783" s="17" t="str">
        <f>IF(Table11[[#This Row],[Current Age]]&gt;19,"Women's",IF(E1783&gt;15,"U19",IF(E1783&gt;13,"U15",IF(E1783&gt;11,"U13",IF(E1783&gt;0,"U11",0)))))</f>
        <v>U19</v>
      </c>
      <c r="E1783" s="17">
        <f>IFERROR(IF(Table11[[#This Row],[Year]]&gt;0,$E$1-Table11[[#This Row],[Year]],0),"")</f>
        <v>16</v>
      </c>
      <c r="F1783" s="188">
        <v>2009</v>
      </c>
      <c r="G1783" s="188">
        <v>1</v>
      </c>
      <c r="H1783" s="188">
        <v>12</v>
      </c>
      <c r="I1783" s="279"/>
    </row>
    <row r="1784" spans="1:9" ht="15.5">
      <c r="A1784" s="314">
        <v>8781</v>
      </c>
      <c r="B1784" s="321" t="s">
        <v>5748</v>
      </c>
      <c r="C1784" s="49" t="s">
        <v>3044</v>
      </c>
      <c r="D1784" s="17" t="str">
        <f>IF(Table11[[#This Row],[Current Age]]&gt;19,"Women's",IF(E1784&gt;15,"U19",IF(E1784&gt;13,"U15",IF(E1784&gt;11,"U13",IF(E1784&gt;0,"U11",0)))))</f>
        <v>Women's</v>
      </c>
      <c r="E1784" s="17">
        <f>IFERROR(IF(Table11[[#This Row],[Year]]&gt;0,$E$1-Table11[[#This Row],[Year]],0),"")</f>
        <v>35</v>
      </c>
      <c r="F1784" s="188">
        <v>1990</v>
      </c>
      <c r="G1784" s="188">
        <v>4</v>
      </c>
      <c r="H1784" s="188">
        <v>4</v>
      </c>
      <c r="I1784" s="279"/>
    </row>
    <row r="1785" spans="1:9" ht="15.5">
      <c r="A1785" s="312">
        <v>8782</v>
      </c>
      <c r="B1785" s="321" t="s">
        <v>5749</v>
      </c>
      <c r="C1785" s="177" t="s">
        <v>3044</v>
      </c>
      <c r="D1785" s="17" t="str">
        <f>IF(Table11[[#This Row],[Current Age]]&gt;19,"Women's",IF(E1785&gt;15,"U19",IF(E1785&gt;13,"U15",IF(E1785&gt;11,"U13",IF(E1785&gt;0,"U11",0)))))</f>
        <v>U19</v>
      </c>
      <c r="E1785" s="17">
        <f>IFERROR(IF(Table11[[#This Row],[Year]]&gt;0,$E$1-Table11[[#This Row],[Year]],0),"")</f>
        <v>17</v>
      </c>
      <c r="F1785" s="188">
        <v>2008</v>
      </c>
      <c r="G1785" s="188">
        <v>7</v>
      </c>
      <c r="H1785" s="188">
        <v>10</v>
      </c>
      <c r="I1785" s="279"/>
    </row>
    <row r="1786" spans="1:9" ht="15.5">
      <c r="A1786" s="314">
        <v>8783</v>
      </c>
      <c r="B1786" s="321" t="s">
        <v>5750</v>
      </c>
      <c r="C1786" s="49" t="s">
        <v>3878</v>
      </c>
      <c r="D1786" s="17" t="str">
        <f>IF(Table11[[#This Row],[Current Age]]&gt;19,"Women's",IF(E1786&gt;15,"U19",IF(E1786&gt;13,"U15",IF(E1786&gt;11,"U13",IF(E1786&gt;0,"U11",0)))))</f>
        <v>Women's</v>
      </c>
      <c r="E1786" s="17">
        <f>IFERROR(IF(Table11[[#This Row],[Year]]&gt;0,$E$1-Table11[[#This Row],[Year]],0),"")</f>
        <v>48</v>
      </c>
      <c r="F1786" s="188">
        <v>1977</v>
      </c>
      <c r="G1786" s="188">
        <v>1</v>
      </c>
      <c r="H1786" s="188">
        <v>11</v>
      </c>
      <c r="I1786" s="279"/>
    </row>
    <row r="1787" spans="1:9" ht="15.5">
      <c r="A1787" s="312">
        <v>8784</v>
      </c>
      <c r="B1787" s="321" t="s">
        <v>5751</v>
      </c>
      <c r="C1787" s="177" t="s">
        <v>3878</v>
      </c>
      <c r="D1787" s="17" t="str">
        <f>IF(Table11[[#This Row],[Current Age]]&gt;19,"Women's",IF(E1787&gt;15,"U19",IF(E1787&gt;13,"U15",IF(E1787&gt;11,"U13",IF(E1787&gt;0,"U11",0)))))</f>
        <v>Women's</v>
      </c>
      <c r="E1787" s="17">
        <f>IFERROR(IF(Table11[[#This Row],[Year]]&gt;0,$E$1-Table11[[#This Row],[Year]],0),"")</f>
        <v>35</v>
      </c>
      <c r="F1787" s="188">
        <v>1990</v>
      </c>
      <c r="G1787" s="188">
        <v>7</v>
      </c>
      <c r="H1787" s="188">
        <v>7</v>
      </c>
      <c r="I1787" s="279"/>
    </row>
    <row r="1788" spans="1:9" ht="15.5">
      <c r="A1788" s="188">
        <v>8785</v>
      </c>
      <c r="B1788" s="320" t="s">
        <v>5752</v>
      </c>
      <c r="C1788" s="49" t="s">
        <v>3878</v>
      </c>
      <c r="D1788" s="17" t="str">
        <f>IF(Table11[[#This Row],[Current Age]]&gt;19,"Women's",IF(E1788&gt;15,"U19",IF(E1788&gt;13,"U15",IF(E1788&gt;11,"U13",IF(E1788&gt;0,"U11",0)))))</f>
        <v>Women's</v>
      </c>
      <c r="E1788" s="17">
        <f>IFERROR(IF(Table11[[#This Row],[Year]]&gt;0,$E$1-Table11[[#This Row],[Year]],0),"")</f>
        <v>35</v>
      </c>
      <c r="F1788" s="188">
        <v>1990</v>
      </c>
      <c r="G1788" s="188">
        <v>8</v>
      </c>
      <c r="H1788" s="188">
        <v>28</v>
      </c>
      <c r="I1788" s="279"/>
    </row>
    <row r="1789" spans="1:9" ht="15.5">
      <c r="A1789" s="218">
        <v>8786</v>
      </c>
      <c r="B1789" s="320" t="s">
        <v>5753</v>
      </c>
      <c r="C1789" s="177" t="s">
        <v>3885</v>
      </c>
      <c r="D1789" s="17" t="str">
        <f>IF(Table11[[#This Row],[Current Age]]&gt;19,"Women's",IF(E1789&gt;15,"U19",IF(E1789&gt;13,"U15",IF(E1789&gt;11,"U13",IF(E1789&gt;0,"U11",0)))))</f>
        <v>Women's</v>
      </c>
      <c r="E1789" s="17">
        <f>IFERROR(IF(Table11[[#This Row],[Year]]&gt;0,$E$1-Table11[[#This Row],[Year]],0),"")</f>
        <v>59</v>
      </c>
      <c r="F1789" s="188">
        <v>1966</v>
      </c>
      <c r="G1789" s="188">
        <v>10</v>
      </c>
      <c r="H1789" s="188">
        <v>1</v>
      </c>
      <c r="I1789" s="279"/>
    </row>
    <row r="1790" spans="1:9" ht="15.5">
      <c r="A1790" s="188">
        <v>8787</v>
      </c>
      <c r="B1790" s="320" t="s">
        <v>5754</v>
      </c>
      <c r="C1790" s="49" t="s">
        <v>3044</v>
      </c>
      <c r="D1790" s="17" t="str">
        <f>IF(Table11[[#This Row],[Current Age]]&gt;19,"Women's",IF(E1790&gt;15,"U19",IF(E1790&gt;13,"U15",IF(E1790&gt;11,"U13",IF(E1790&gt;0,"U11",0)))))</f>
        <v>Women's</v>
      </c>
      <c r="E1790" s="17">
        <f>IFERROR(IF(Table11[[#This Row],[Year]]&gt;0,$E$1-Table11[[#This Row],[Year]],0),"")</f>
        <v>28</v>
      </c>
      <c r="F1790" s="256">
        <v>1997</v>
      </c>
      <c r="G1790" s="256">
        <v>4</v>
      </c>
      <c r="H1790" s="256">
        <v>22</v>
      </c>
      <c r="I1790" s="279"/>
    </row>
    <row r="1791" spans="1:9">
      <c r="A1791" s="218">
        <v>8788</v>
      </c>
      <c r="B1791" s="278" t="s">
        <v>5755</v>
      </c>
      <c r="C1791" s="218" t="s">
        <v>154</v>
      </c>
      <c r="D1791" s="17" t="str">
        <f>IF(Table11[[#This Row],[Current Age]]&gt;19,"Women's",IF(E1791&gt;15,"U19",IF(E1791&gt;13,"U15",IF(E1791&gt;11,"U13",IF(E1791&gt;0,"U11",0)))))</f>
        <v>Women's</v>
      </c>
      <c r="E1791" s="17">
        <f>IFERROR(IF(Table11[[#This Row],[Year]]&gt;0,$E$1-Table11[[#This Row],[Year]],0),"")</f>
        <v>34</v>
      </c>
      <c r="F1791" s="17">
        <v>1991</v>
      </c>
      <c r="G1791" s="17">
        <v>10</v>
      </c>
      <c r="H1791" s="17">
        <v>6</v>
      </c>
      <c r="I1791" s="279"/>
    </row>
    <row r="1792" spans="1:9">
      <c r="A1792" s="188">
        <v>8789</v>
      </c>
      <c r="B1792" s="15" t="s">
        <v>5756</v>
      </c>
      <c r="C1792" s="17" t="s">
        <v>129</v>
      </c>
      <c r="D1792" s="17" t="str">
        <f>IF(Table11[[#This Row],[Current Age]]&gt;19,"Women's",IF(E1792&gt;15,"U19",IF(E1792&gt;13,"U15",IF(E1792&gt;11,"U13",IF(E1792&gt;0,"U11",0)))))</f>
        <v>Women's</v>
      </c>
      <c r="E1792" s="17">
        <f>IFERROR(IF(Table11[[#This Row],[Year]]&gt;0,$E$1-Table11[[#This Row],[Year]],0),"")</f>
        <v>46</v>
      </c>
      <c r="F1792" s="17">
        <v>1979</v>
      </c>
      <c r="G1792" s="17">
        <v>6</v>
      </c>
      <c r="H1792" s="17">
        <v>15</v>
      </c>
      <c r="I1792" s="279"/>
    </row>
    <row r="1793" spans="1:9">
      <c r="A1793" s="218">
        <v>8790</v>
      </c>
      <c r="B1793" s="224" t="s">
        <v>5757</v>
      </c>
      <c r="C1793" s="179" t="s">
        <v>129</v>
      </c>
      <c r="D1793" s="17" t="str">
        <f>IF(Table11[[#This Row],[Current Age]]&gt;19,"Women's",IF(E1793&gt;15,"U19",IF(E1793&gt;13,"U15",IF(E1793&gt;11,"U13",IF(E1793&gt;0,"U11",0)))))</f>
        <v>Women's</v>
      </c>
      <c r="E1793" s="17">
        <f>IFERROR(IF(Table11[[#This Row],[Year]]&gt;0,$E$1-Table11[[#This Row],[Year]],0),"")</f>
        <v>44</v>
      </c>
      <c r="F1793" s="17">
        <v>1981</v>
      </c>
      <c r="G1793" s="17">
        <v>3</v>
      </c>
      <c r="H1793" s="58">
        <v>27</v>
      </c>
      <c r="I1793" s="279"/>
    </row>
    <row r="1794" spans="1:9">
      <c r="A1794" s="188">
        <v>8791</v>
      </c>
      <c r="B1794" s="322" t="s">
        <v>5758</v>
      </c>
      <c r="C1794" s="17" t="s">
        <v>129</v>
      </c>
      <c r="D1794" s="17" t="str">
        <f>IF(Table11[[#This Row],[Current Age]]&gt;19,"Women's",IF(E1794&gt;15,"U19",IF(E1794&gt;13,"U15",IF(E1794&gt;11,"U13",IF(E1794&gt;0,"U11",0)))))</f>
        <v>Women's</v>
      </c>
      <c r="E1794" s="17">
        <f>IFERROR(IF(Table11[[#This Row],[Year]]&gt;0,$E$1-Table11[[#This Row],[Year]],0),"")</f>
        <v>47</v>
      </c>
      <c r="F1794" s="17">
        <v>1978</v>
      </c>
      <c r="G1794" s="17">
        <v>12</v>
      </c>
      <c r="H1794" s="58">
        <v>7</v>
      </c>
      <c r="I1794" s="279"/>
    </row>
    <row r="1795" spans="1:9">
      <c r="A1795" s="218">
        <v>8792</v>
      </c>
      <c r="B1795" s="323" t="s">
        <v>5759</v>
      </c>
      <c r="C1795" s="179" t="s">
        <v>129</v>
      </c>
      <c r="D1795" s="17" t="str">
        <f>IF(Table11[[#This Row],[Current Age]]&gt;19,"Women's",IF(E1795&gt;15,"U19",IF(E1795&gt;13,"U15",IF(E1795&gt;11,"U13",IF(E1795&gt;0,"U11",0)))))</f>
        <v>Women's</v>
      </c>
      <c r="E1795" s="17">
        <f>IFERROR(IF(Table11[[#This Row],[Year]]&gt;0,$E$1-Table11[[#This Row],[Year]],0),"")</f>
        <v>41</v>
      </c>
      <c r="F1795" s="188">
        <v>1984</v>
      </c>
      <c r="G1795" s="188">
        <v>12</v>
      </c>
      <c r="H1795" s="314">
        <v>3</v>
      </c>
      <c r="I1795" s="279"/>
    </row>
    <row r="1796" spans="1:9">
      <c r="A1796" s="188">
        <v>8793</v>
      </c>
      <c r="B1796" s="324" t="s">
        <v>5760</v>
      </c>
      <c r="C1796" s="188" t="s">
        <v>33</v>
      </c>
      <c r="D1796" s="17" t="str">
        <f>IF(Table11[[#This Row],[Current Age]]&gt;19,"Women's",IF(E1796&gt;15,"U19",IF(E1796&gt;13,"U15",IF(E1796&gt;11,"U13",IF(E1796&gt;0,"U11",0)))))</f>
        <v>Women's</v>
      </c>
      <c r="E1796" s="17">
        <f>IFERROR(IF(Table11[[#This Row],[Year]]&gt;0,$E$1-Table11[[#This Row],[Year]],0),"")</f>
        <v>24</v>
      </c>
      <c r="F1796" s="188">
        <v>2001</v>
      </c>
      <c r="G1796" s="188">
        <v>2</v>
      </c>
      <c r="H1796" s="188">
        <v>2</v>
      </c>
      <c r="I1796" s="279"/>
    </row>
    <row r="1797" spans="1:9">
      <c r="A1797" s="218">
        <v>8794</v>
      </c>
      <c r="B1797" s="278" t="s">
        <v>5761</v>
      </c>
      <c r="C1797" s="218" t="s">
        <v>33</v>
      </c>
      <c r="D1797" s="17" t="str">
        <f>IF(Table11[[#This Row],[Current Age]]&gt;19,"Women's",IF(E1797&gt;15,"U19",IF(E1797&gt;13,"U15",IF(E1797&gt;11,"U13",IF(E1797&gt;0,"U11",0)))))</f>
        <v>U19</v>
      </c>
      <c r="E1797" s="17">
        <f>IFERROR(IF(Table11[[#This Row],[Year]]&gt;0,$E$1-Table11[[#This Row],[Year]],0),"")</f>
        <v>19</v>
      </c>
      <c r="F1797" s="188">
        <v>2006</v>
      </c>
      <c r="G1797" s="188">
        <v>5</v>
      </c>
      <c r="H1797" s="188">
        <v>10</v>
      </c>
      <c r="I1797" s="279"/>
    </row>
    <row r="1798" spans="1:9">
      <c r="A1798" s="188">
        <v>8795</v>
      </c>
      <c r="B1798" s="280" t="s">
        <v>5762</v>
      </c>
      <c r="C1798" s="188" t="s">
        <v>33</v>
      </c>
      <c r="D1798" s="17" t="str">
        <f>IF(Table11[[#This Row],[Current Age]]&gt;19,"Women's",IF(E1798&gt;15,"U19",IF(E1798&gt;13,"U15",IF(E1798&gt;11,"U13",IF(E1798&gt;0,"U11",0)))))</f>
        <v>Women's</v>
      </c>
      <c r="E1798" s="17">
        <f>IFERROR(IF(Table11[[#This Row],[Year]]&gt;0,$E$1-Table11[[#This Row],[Year]],0),"")</f>
        <v>20</v>
      </c>
      <c r="F1798" s="188">
        <v>2005</v>
      </c>
      <c r="G1798" s="188">
        <v>11</v>
      </c>
      <c r="H1798" s="188">
        <v>21</v>
      </c>
      <c r="I1798" s="279"/>
    </row>
    <row r="1799" spans="1:9">
      <c r="A1799" s="218">
        <v>8796</v>
      </c>
      <c r="B1799" s="278" t="s">
        <v>5763</v>
      </c>
      <c r="C1799" s="218" t="s">
        <v>33</v>
      </c>
      <c r="D1799" s="17" t="str">
        <f>IF(Table11[[#This Row],[Current Age]]&gt;19,"Women's",IF(E1799&gt;15,"U19",IF(E1799&gt;13,"U15",IF(E1799&gt;11,"U13",IF(E1799&gt;0,"U11",0)))))</f>
        <v>U19</v>
      </c>
      <c r="E1799" s="17">
        <f>IFERROR(IF(Table11[[#This Row],[Year]]&gt;0,$E$1-Table11[[#This Row],[Year]],0),"")</f>
        <v>18</v>
      </c>
      <c r="F1799" s="188">
        <v>2007</v>
      </c>
      <c r="G1799" s="188">
        <v>8</v>
      </c>
      <c r="H1799" s="188">
        <v>16</v>
      </c>
      <c r="I1799" s="279"/>
    </row>
    <row r="1800" spans="1:9">
      <c r="A1800" s="188">
        <v>8797</v>
      </c>
      <c r="B1800" s="280" t="s">
        <v>5764</v>
      </c>
      <c r="C1800" s="188" t="s">
        <v>33</v>
      </c>
      <c r="D1800" s="17" t="str">
        <f>IF(Table11[[#This Row],[Current Age]]&gt;19,"Women's",IF(E1800&gt;15,"U19",IF(E1800&gt;13,"U15",IF(E1800&gt;11,"U13",IF(E1800&gt;0,"U11",0)))))</f>
        <v>U19</v>
      </c>
      <c r="E1800" s="17">
        <f>IFERROR(IF(Table11[[#This Row],[Year]]&gt;0,$E$1-Table11[[#This Row],[Year]],0),"")</f>
        <v>17</v>
      </c>
      <c r="F1800" s="188">
        <v>2008</v>
      </c>
      <c r="G1800" s="188">
        <v>7</v>
      </c>
      <c r="H1800" s="188">
        <v>27</v>
      </c>
      <c r="I1800" s="279"/>
    </row>
    <row r="1801" spans="1:9">
      <c r="A1801" s="218">
        <v>8798</v>
      </c>
      <c r="B1801" s="278" t="s">
        <v>5765</v>
      </c>
      <c r="C1801" s="218" t="s">
        <v>33</v>
      </c>
      <c r="D1801" s="17" t="str">
        <f>IF(Table11[[#This Row],[Current Age]]&gt;19,"Women's",IF(E1801&gt;15,"U19",IF(E1801&gt;13,"U15",IF(E1801&gt;11,"U13",IF(E1801&gt;0,"U11",0)))))</f>
        <v>U11</v>
      </c>
      <c r="E1801" s="17">
        <f>IFERROR(IF(Table11[[#This Row],[Year]]&gt;0,$E$1-Table11[[#This Row],[Year]],0),"")</f>
        <v>11</v>
      </c>
      <c r="F1801" s="188">
        <v>2014</v>
      </c>
      <c r="G1801" s="188">
        <v>1</v>
      </c>
      <c r="H1801" s="188">
        <v>6</v>
      </c>
      <c r="I1801" s="279"/>
    </row>
    <row r="1802" spans="1:9">
      <c r="A1802" s="188">
        <v>8799</v>
      </c>
      <c r="B1802" s="280" t="s">
        <v>5766</v>
      </c>
      <c r="C1802" s="188" t="s">
        <v>33</v>
      </c>
      <c r="D1802" s="17" t="str">
        <f>IF(Table11[[#This Row],[Current Age]]&gt;19,"Women's",IF(E1802&gt;15,"U19",IF(E1802&gt;13,"U15",IF(E1802&gt;11,"U13",IF(E1802&gt;0,"U11",0)))))</f>
        <v>U19</v>
      </c>
      <c r="E1802" s="17">
        <f>IFERROR(IF(Table11[[#This Row],[Year]]&gt;0,$E$1-Table11[[#This Row],[Year]],0),"")</f>
        <v>17</v>
      </c>
      <c r="F1802" s="188">
        <v>2008</v>
      </c>
      <c r="G1802" s="188">
        <v>11</v>
      </c>
      <c r="H1802" s="188">
        <v>29</v>
      </c>
      <c r="I1802" s="279"/>
    </row>
    <row r="1803" spans="1:9">
      <c r="A1803" s="218">
        <v>8800</v>
      </c>
      <c r="B1803" s="278" t="s">
        <v>5767</v>
      </c>
      <c r="C1803" s="218" t="s">
        <v>33</v>
      </c>
      <c r="D1803" s="17" t="str">
        <f>IF(Table11[[#This Row],[Current Age]]&gt;19,"Women's",IF(E1803&gt;15,"U19",IF(E1803&gt;13,"U15",IF(E1803&gt;11,"U13",IF(E1803&gt;0,"U11",0)))))</f>
        <v>U13</v>
      </c>
      <c r="E1803" s="17">
        <f>IFERROR(IF(Table11[[#This Row],[Year]]&gt;0,$E$1-Table11[[#This Row],[Year]],0),"")</f>
        <v>13</v>
      </c>
      <c r="F1803" s="188">
        <v>2012</v>
      </c>
      <c r="G1803" s="188">
        <v>9</v>
      </c>
      <c r="H1803" s="188">
        <v>11</v>
      </c>
      <c r="I1803" s="279"/>
    </row>
    <row r="1804" spans="1:9">
      <c r="A1804" s="188">
        <v>8801</v>
      </c>
      <c r="B1804" s="280" t="s">
        <v>5768</v>
      </c>
      <c r="C1804" s="188" t="s">
        <v>298</v>
      </c>
      <c r="D1804" s="17" t="str">
        <f>IF(Table11[[#This Row],[Current Age]]&gt;19,"Women's",IF(E1804&gt;15,"U19",IF(E1804&gt;13,"U15",IF(E1804&gt;11,"U13",IF(E1804&gt;0,"U11",0)))))</f>
        <v>U11</v>
      </c>
      <c r="E1804" s="17">
        <f>IFERROR(IF(Table11[[#This Row],[Year]]&gt;0,$E$1-Table11[[#This Row],[Year]],0),"")</f>
        <v>11</v>
      </c>
      <c r="F1804" s="188">
        <v>2014</v>
      </c>
      <c r="G1804" s="188">
        <v>3</v>
      </c>
      <c r="H1804" s="188">
        <v>6</v>
      </c>
      <c r="I1804" s="279"/>
    </row>
    <row r="1805" spans="1:9">
      <c r="A1805" s="218">
        <v>8802</v>
      </c>
      <c r="B1805" s="278" t="s">
        <v>5769</v>
      </c>
      <c r="C1805" s="218" t="s">
        <v>298</v>
      </c>
      <c r="D1805" s="17" t="str">
        <f>IF(Table11[[#This Row],[Current Age]]&gt;19,"Women's",IF(E1805&gt;15,"U19",IF(E1805&gt;13,"U15",IF(E1805&gt;11,"U13",IF(E1805&gt;0,"U11",0)))))</f>
        <v>U19</v>
      </c>
      <c r="E1805" s="17">
        <f>IFERROR(IF(Table11[[#This Row],[Year]]&gt;0,$E$1-Table11[[#This Row],[Year]],0),"")</f>
        <v>17</v>
      </c>
      <c r="F1805" s="188">
        <v>2008</v>
      </c>
      <c r="G1805" s="188">
        <v>6</v>
      </c>
      <c r="H1805" s="188">
        <v>30</v>
      </c>
      <c r="I1805" s="279"/>
    </row>
    <row r="1806" spans="1:9">
      <c r="A1806" s="188">
        <v>8803</v>
      </c>
      <c r="B1806" s="280" t="s">
        <v>5770</v>
      </c>
      <c r="C1806" s="188" t="s">
        <v>298</v>
      </c>
      <c r="D1806" s="17" t="str">
        <f>IF(Table11[[#This Row],[Current Age]]&gt;19,"Women's",IF(E1806&gt;15,"U19",IF(E1806&gt;13,"U15",IF(E1806&gt;11,"U13",IF(E1806&gt;0,"U11",0)))))</f>
        <v>U19</v>
      </c>
      <c r="E1806" s="17">
        <f>IFERROR(IF(Table11[[#This Row],[Year]]&gt;0,$E$1-Table11[[#This Row],[Year]],0),"")</f>
        <v>17</v>
      </c>
      <c r="F1806" s="188">
        <v>2008</v>
      </c>
      <c r="G1806" s="188">
        <v>1</v>
      </c>
      <c r="H1806" s="188">
        <v>30</v>
      </c>
      <c r="I1806" s="279"/>
    </row>
    <row r="1807" spans="1:9">
      <c r="A1807" s="218">
        <v>8804</v>
      </c>
      <c r="B1807" s="278" t="s">
        <v>5771</v>
      </c>
      <c r="C1807" s="218" t="s">
        <v>298</v>
      </c>
      <c r="D1807" s="17" t="str">
        <f>IF(Table11[[#This Row],[Current Age]]&gt;19,"Women's",IF(E1807&gt;15,"U19",IF(E1807&gt;13,"U15",IF(E1807&gt;11,"U13",IF(E1807&gt;0,"U11",0)))))</f>
        <v>U13</v>
      </c>
      <c r="E1807" s="17">
        <f>IFERROR(IF(Table11[[#This Row],[Year]]&gt;0,$E$1-Table11[[#This Row],[Year]],0),"")</f>
        <v>13</v>
      </c>
      <c r="F1807" s="188">
        <v>2012</v>
      </c>
      <c r="G1807" s="188">
        <v>12</v>
      </c>
      <c r="H1807" s="188">
        <v>20</v>
      </c>
      <c r="I1807" s="279"/>
    </row>
    <row r="1808" spans="1:9">
      <c r="A1808" s="188">
        <v>8805</v>
      </c>
      <c r="B1808" s="280" t="s">
        <v>5772</v>
      </c>
      <c r="C1808" s="188" t="s">
        <v>298</v>
      </c>
      <c r="D1808" s="17">
        <f>IF(Table11[[#This Row],[Current Age]]&gt;19,"Women's",IF(E1808&gt;15,"U19",IF(E1808&gt;13,"U15",IF(E1808&gt;11,"U13",IF(E1808&gt;0,"U11",0)))))</f>
        <v>0</v>
      </c>
      <c r="E1808" s="17">
        <f>IFERROR(IF(Table11[[#This Row],[Year]]&gt;0,$E$1-Table11[[#This Row],[Year]],0),"")</f>
        <v>0</v>
      </c>
      <c r="F1808" s="188"/>
      <c r="G1808" s="188"/>
      <c r="H1808" s="188"/>
      <c r="I1808" s="279"/>
    </row>
    <row r="1809" spans="1:9">
      <c r="A1809" s="218">
        <v>8806</v>
      </c>
      <c r="B1809" s="278" t="s">
        <v>5773</v>
      </c>
      <c r="C1809" s="218" t="s">
        <v>298</v>
      </c>
      <c r="D1809" s="17" t="str">
        <f>IF(Table11[[#This Row],[Current Age]]&gt;19,"Women's",IF(E1809&gt;15,"U19",IF(E1809&gt;13,"U15",IF(E1809&gt;11,"U13",IF(E1809&gt;0,"U11",0)))))</f>
        <v>Women's</v>
      </c>
      <c r="E1809" s="17">
        <f>IFERROR(IF(Table11[[#This Row],[Year]]&gt;0,$E$1-Table11[[#This Row],[Year]],0),"")</f>
        <v>36</v>
      </c>
      <c r="F1809" s="188">
        <v>1989</v>
      </c>
      <c r="G1809" s="188">
        <v>8</v>
      </c>
      <c r="H1809" s="188">
        <v>16</v>
      </c>
      <c r="I1809" s="279"/>
    </row>
    <row r="1810" spans="1:9">
      <c r="A1810" s="188">
        <v>8807</v>
      </c>
      <c r="B1810" s="280" t="s">
        <v>5774</v>
      </c>
      <c r="C1810" s="188" t="s">
        <v>298</v>
      </c>
      <c r="D1810" s="17" t="s">
        <v>8</v>
      </c>
      <c r="E1810" s="17" t="str">
        <f>IFERROR(IF(Table11[[#This Row],[Year]]&gt;0,$E$1-Table11[[#This Row],[Year]],0),"")</f>
        <v/>
      </c>
      <c r="F1810" s="188" t="s">
        <v>8</v>
      </c>
      <c r="G1810" s="188" t="s">
        <v>8</v>
      </c>
      <c r="H1810" s="188"/>
      <c r="I1810" s="279"/>
    </row>
    <row r="1811" spans="1:9">
      <c r="A1811" s="218">
        <v>8808</v>
      </c>
      <c r="B1811" s="278" t="s">
        <v>5775</v>
      </c>
      <c r="C1811" s="218" t="s">
        <v>3953</v>
      </c>
      <c r="D1811" s="17">
        <f>IF(Table11[[#This Row],[Current Age]]&gt;19,"Women's",IF(E1811&gt;15,"U19",IF(E1811&gt;13,"U15",IF(E1811&gt;11,"U13",IF(E1811&gt;0,"U11",0)))))</f>
        <v>0</v>
      </c>
      <c r="E1811" s="17">
        <f>IFERROR(IF(Table11[[#This Row],[Year]]&gt;0,$E$1-Table11[[#This Row],[Year]],0),"")</f>
        <v>0</v>
      </c>
      <c r="F1811" s="188"/>
      <c r="G1811" s="188"/>
      <c r="H1811" s="188"/>
      <c r="I1811" s="279"/>
    </row>
    <row r="1812" spans="1:9">
      <c r="A1812" s="188">
        <v>8809</v>
      </c>
      <c r="B1812" s="289" t="s">
        <v>5776</v>
      </c>
      <c r="C1812" s="325" t="s">
        <v>112</v>
      </c>
      <c r="D1812" s="17" t="str">
        <f>IF(Table11[[#This Row],[Current Age]]&gt;19,"Women's",IF(E1812&gt;15,"U19",IF(E1812&gt;13,"U15",IF(E1812&gt;11,"U13",IF(E1812&gt;0,"U11",0)))))</f>
        <v>U15</v>
      </c>
      <c r="E1812" s="17">
        <f>IFERROR(IF(Table11[[#This Row],[Year]]&gt;0,$E$1-Table11[[#This Row],[Year]],0),"")</f>
        <v>14</v>
      </c>
      <c r="F1812" s="188">
        <v>2011</v>
      </c>
      <c r="G1812" s="188">
        <v>9</v>
      </c>
      <c r="H1812" s="188">
        <v>3</v>
      </c>
      <c r="I1812" s="279"/>
    </row>
    <row r="1813" spans="1:9">
      <c r="A1813" s="218">
        <v>8810</v>
      </c>
      <c r="B1813" s="290" t="s">
        <v>5777</v>
      </c>
      <c r="C1813" s="326" t="s">
        <v>112</v>
      </c>
      <c r="D1813" s="17" t="str">
        <f>IF(Table11[[#This Row],[Current Age]]&gt;19,"Women's",IF(E1813&gt;15,"U19",IF(E1813&gt;13,"U15",IF(E1813&gt;11,"U13",IF(E1813&gt;0,"U11",0)))))</f>
        <v>U15</v>
      </c>
      <c r="E1813" s="17">
        <f>IFERROR(IF(Table11[[#This Row],[Year]]&gt;0,$E$1-Table11[[#This Row],[Year]],0),"")</f>
        <v>15</v>
      </c>
      <c r="F1813" s="188">
        <v>2010</v>
      </c>
      <c r="G1813" s="188">
        <v>7</v>
      </c>
      <c r="H1813" s="188">
        <v>2</v>
      </c>
      <c r="I1813" s="279"/>
    </row>
    <row r="1814" spans="1:9">
      <c r="A1814" s="188">
        <v>8811</v>
      </c>
      <c r="B1814" s="289" t="s">
        <v>5778</v>
      </c>
      <c r="C1814" s="325" t="s">
        <v>112</v>
      </c>
      <c r="D1814" s="17" t="str">
        <f>IF(Table11[[#This Row],[Current Age]]&gt;19,"Women's",IF(E1814&gt;15,"U19",IF(E1814&gt;13,"U15",IF(E1814&gt;11,"U13",IF(E1814&gt;0,"U11",0)))))</f>
        <v>U15</v>
      </c>
      <c r="E1814" s="17">
        <f>IFERROR(IF(Table11[[#This Row],[Year]]&gt;0,$E$1-Table11[[#This Row],[Year]],0),"")</f>
        <v>14</v>
      </c>
      <c r="F1814" s="188">
        <v>2011</v>
      </c>
      <c r="G1814" s="188">
        <v>7</v>
      </c>
      <c r="H1814" s="188">
        <v>10</v>
      </c>
      <c r="I1814" s="279"/>
    </row>
    <row r="1815" spans="1:9">
      <c r="A1815" s="218">
        <v>8812</v>
      </c>
      <c r="B1815" s="290" t="s">
        <v>5779</v>
      </c>
      <c r="C1815" s="326" t="s">
        <v>112</v>
      </c>
      <c r="D1815" s="17">
        <f>IF(Table11[[#This Row],[Current Age]]&gt;19,"Women's",IF(E1815&gt;15,"U19",IF(E1815&gt;13,"U15",IF(E1815&gt;11,"U13",IF(E1815&gt;0,"U11",0)))))</f>
        <v>0</v>
      </c>
      <c r="E1815" s="17">
        <f>IFERROR(IF(Table11[[#This Row],[Year]]&gt;0,$E$1-Table11[[#This Row],[Year]],0),"")</f>
        <v>0</v>
      </c>
      <c r="F1815" s="188"/>
      <c r="G1815" s="188"/>
      <c r="H1815" s="188"/>
      <c r="I1815" s="279"/>
    </row>
    <row r="1816" spans="1:9">
      <c r="A1816" s="188">
        <v>8813</v>
      </c>
      <c r="B1816" s="280" t="s">
        <v>5780</v>
      </c>
      <c r="C1816" s="188" t="s">
        <v>298</v>
      </c>
      <c r="D1816" s="17" t="str">
        <f>IF(Table11[[#This Row],[Current Age]]&gt;19,"Women's",IF(E1816&gt;15,"U19",IF(E1816&gt;13,"U15",IF(E1816&gt;11,"U13",IF(E1816&gt;0,"U11",0)))))</f>
        <v>U19</v>
      </c>
      <c r="E1816" s="17">
        <f>IFERROR(IF(Table11[[#This Row],[Year]]&gt;0,$E$1-Table11[[#This Row],[Year]],0),"")</f>
        <v>19</v>
      </c>
      <c r="F1816" s="188">
        <v>2006</v>
      </c>
      <c r="G1816" s="188">
        <v>8</v>
      </c>
      <c r="H1816" s="280">
        <v>21</v>
      </c>
      <c r="I1816" s="279"/>
    </row>
    <row r="1817" spans="1:9">
      <c r="A1817" s="218">
        <v>8814</v>
      </c>
      <c r="B1817" s="278" t="s">
        <v>5781</v>
      </c>
      <c r="C1817" s="218" t="s">
        <v>41</v>
      </c>
      <c r="D1817" s="17" t="str">
        <f>IF(Table11[[#This Row],[Current Age]]&gt;19,"Women's",IF(E1817&gt;15,"U19",IF(E1817&gt;13,"U15",IF(E1817&gt;11,"U13",IF(E1817&gt;0,"U11",0)))))</f>
        <v>U13</v>
      </c>
      <c r="E1817" s="17">
        <f>IFERROR(IF(Table11[[#This Row],[Year]]&gt;0,$E$1-Table11[[#This Row],[Year]],0),"")</f>
        <v>13</v>
      </c>
      <c r="F1817" s="188">
        <v>2012</v>
      </c>
      <c r="G1817" s="188">
        <v>12</v>
      </c>
      <c r="H1817" s="188">
        <v>28</v>
      </c>
      <c r="I1817" s="279"/>
    </row>
    <row r="1818" spans="1:9">
      <c r="A1818" s="188">
        <v>8815</v>
      </c>
      <c r="B1818" s="280" t="s">
        <v>5782</v>
      </c>
      <c r="C1818" s="188" t="s">
        <v>41</v>
      </c>
      <c r="D1818" s="17" t="str">
        <f>IF(Table11[[#This Row],[Current Age]]&gt;19,"Women's",IF(E1818&gt;15,"U19",IF(E1818&gt;13,"U15",IF(E1818&gt;11,"U13",IF(E1818&gt;0,"U11",0)))))</f>
        <v>U19</v>
      </c>
      <c r="E1818" s="17">
        <f>IFERROR(IF(Table11[[#This Row],[Year]]&gt;0,$E$1-Table11[[#This Row],[Year]],0),"")</f>
        <v>17</v>
      </c>
      <c r="F1818" s="188">
        <v>2008</v>
      </c>
      <c r="G1818" s="188">
        <v>6</v>
      </c>
      <c r="H1818" s="188">
        <v>30</v>
      </c>
      <c r="I1818" s="279"/>
    </row>
    <row r="1819" spans="1:9">
      <c r="A1819" s="218">
        <v>8816</v>
      </c>
      <c r="B1819" s="290" t="s">
        <v>5783</v>
      </c>
      <c r="C1819" s="218" t="s">
        <v>119</v>
      </c>
      <c r="D1819" s="17" t="str">
        <f>IF(Table11[[#This Row],[Current Age]]&gt;19,"Women's",IF(E1819&gt;15,"U19",IF(E1819&gt;13,"U15",IF(E1819&gt;11,"U13",IF(E1819&gt;0,"U11",0)))))</f>
        <v>U11</v>
      </c>
      <c r="E1819" s="17">
        <f>IFERROR(IF(Table11[[#This Row],[Year]]&gt;0,$E$1-Table11[[#This Row],[Year]],0),"")</f>
        <v>11</v>
      </c>
      <c r="F1819" s="188">
        <v>2014</v>
      </c>
      <c r="G1819" s="188">
        <v>4</v>
      </c>
      <c r="H1819" s="188">
        <v>6</v>
      </c>
      <c r="I1819" s="279"/>
    </row>
    <row r="1820" spans="1:9">
      <c r="A1820" s="188">
        <v>8817</v>
      </c>
      <c r="B1820" s="289" t="s">
        <v>5784</v>
      </c>
      <c r="C1820" s="188" t="s">
        <v>41</v>
      </c>
      <c r="D1820" s="17" t="str">
        <f>IF(Table11[[#This Row],[Current Age]]&gt;19,"Women's",IF(E1820&gt;15,"U19",IF(E1820&gt;13,"U15",IF(E1820&gt;11,"U13",IF(E1820&gt;0,"U11",0)))))</f>
        <v>Women's</v>
      </c>
      <c r="E1820" s="17">
        <f>IFERROR(IF(Table11[[#This Row],[Year]]&gt;0,$E$1-Table11[[#This Row],[Year]],0),"")</f>
        <v>26</v>
      </c>
      <c r="F1820" s="188">
        <v>1999</v>
      </c>
      <c r="G1820" s="188">
        <v>4</v>
      </c>
      <c r="H1820" s="188">
        <v>2</v>
      </c>
      <c r="I1820" s="279"/>
    </row>
    <row r="1821" spans="1:9">
      <c r="A1821" s="218">
        <v>8818</v>
      </c>
      <c r="B1821" s="290" t="s">
        <v>5785</v>
      </c>
      <c r="C1821" s="218" t="s">
        <v>3885</v>
      </c>
      <c r="D1821" s="17" t="str">
        <f>IF(Table11[[#This Row],[Current Age]]&gt;19,"Women's",IF(E1821&gt;15,"U19",IF(E1821&gt;13,"U15",IF(E1821&gt;11,"U13",IF(E1821&gt;0,"U11",0)))))</f>
        <v>U11</v>
      </c>
      <c r="E1821" s="17">
        <f>IFERROR(IF(Table11[[#This Row],[Year]]&gt;0,$E$1-Table11[[#This Row],[Year]],0),"")</f>
        <v>10</v>
      </c>
      <c r="F1821" s="188">
        <v>2015</v>
      </c>
      <c r="G1821" s="188">
        <v>2</v>
      </c>
      <c r="H1821" s="188">
        <v>2</v>
      </c>
      <c r="I1821" s="279"/>
    </row>
    <row r="1822" spans="1:9">
      <c r="A1822" s="188">
        <v>8819</v>
      </c>
      <c r="B1822" s="280" t="s">
        <v>5786</v>
      </c>
      <c r="C1822" s="188" t="s">
        <v>369</v>
      </c>
      <c r="D1822" s="17" t="str">
        <f>IF(Table11[[#This Row],[Current Age]]&gt;19,"Women's",IF(E1822&gt;15,"U19",IF(E1822&gt;13,"U15",IF(E1822&gt;11,"U13",IF(E1822&gt;0,"U11",0)))))</f>
        <v>U13</v>
      </c>
      <c r="E1822" s="17">
        <f>IFERROR(IF(Table11[[#This Row],[Year]]&gt;0,$E$1-Table11[[#This Row],[Year]],0),"")</f>
        <v>12</v>
      </c>
      <c r="F1822" s="188">
        <v>2013</v>
      </c>
      <c r="G1822" s="188">
        <v>5</v>
      </c>
      <c r="H1822" s="314">
        <v>25</v>
      </c>
      <c r="I1822" s="279"/>
    </row>
    <row r="1823" spans="1:9">
      <c r="A1823" s="218">
        <v>8820</v>
      </c>
      <c r="B1823" s="278" t="s">
        <v>5787</v>
      </c>
      <c r="C1823" s="218" t="s">
        <v>369</v>
      </c>
      <c r="D1823" s="17" t="str">
        <f>IF(Table11[[#This Row],[Current Age]]&gt;19,"Women's",IF(E1823&gt;15,"U19",IF(E1823&gt;13,"U15",IF(E1823&gt;11,"U13",IF(E1823&gt;0,"U11",0)))))</f>
        <v>U13</v>
      </c>
      <c r="E1823" s="17">
        <f>IFERROR(IF(Table11[[#This Row],[Year]]&gt;0,$E$1-Table11[[#This Row],[Year]],0),"")</f>
        <v>13</v>
      </c>
      <c r="F1823" s="188">
        <v>2012</v>
      </c>
      <c r="G1823" s="188">
        <v>12</v>
      </c>
      <c r="H1823" s="188">
        <v>30</v>
      </c>
      <c r="I1823" s="279"/>
    </row>
    <row r="1824" spans="1:9" ht="15.5">
      <c r="A1824" s="188">
        <v>8821</v>
      </c>
      <c r="B1824" s="327" t="s">
        <v>5788</v>
      </c>
      <c r="C1824" s="188" t="s">
        <v>369</v>
      </c>
      <c r="D1824" s="17" t="str">
        <f>IF(Table11[[#This Row],[Current Age]]&gt;19,"Women's",IF(E1824&gt;15,"U19",IF(E1824&gt;13,"U15",IF(E1824&gt;11,"U13",IF(E1824&gt;0,"U11",0)))))</f>
        <v>U11</v>
      </c>
      <c r="E1824" s="17">
        <f>IFERROR(IF(Table11[[#This Row],[Year]]&gt;0,$E$1-Table11[[#This Row],[Year]],0),"")</f>
        <v>11</v>
      </c>
      <c r="F1824" s="188">
        <v>2014</v>
      </c>
      <c r="G1824" s="188">
        <v>1</v>
      </c>
      <c r="H1824" s="188">
        <v>17</v>
      </c>
      <c r="I1824" s="279"/>
    </row>
    <row r="1825" spans="1:9">
      <c r="A1825" s="218">
        <v>8822</v>
      </c>
      <c r="B1825" s="246" t="s">
        <v>5789</v>
      </c>
      <c r="C1825" s="258" t="s">
        <v>112</v>
      </c>
      <c r="D1825" s="17" t="str">
        <f>IF(Table11[[#This Row],[Current Age]]&gt;19,"Women's",IF(E1825&gt;15,"U19",IF(E1825&gt;13,"U15",IF(E1825&gt;11,"U13",IF(E1825&gt;0,"U11",0)))))</f>
        <v>U15</v>
      </c>
      <c r="E1825" s="17">
        <f>IFERROR(IF(Table11[[#This Row],[Year]]&gt;0,$E$1-Table11[[#This Row],[Year]],0),"")</f>
        <v>14</v>
      </c>
      <c r="F1825" s="188">
        <v>2011</v>
      </c>
      <c r="G1825" s="188">
        <v>8</v>
      </c>
      <c r="H1825" s="188">
        <v>15</v>
      </c>
      <c r="I1825" s="279"/>
    </row>
    <row r="1826" spans="1:9">
      <c r="A1826" s="188">
        <v>8823</v>
      </c>
      <c r="B1826" s="280" t="s">
        <v>5790</v>
      </c>
      <c r="C1826" s="188" t="s">
        <v>3695</v>
      </c>
      <c r="D1826" s="17" t="str">
        <f>IF(Table11[[#This Row],[Current Age]]&gt;19,"Women's",IF(E1826&gt;15,"U19",IF(E1826&gt;13,"U15",IF(E1826&gt;11,"U13",IF(E1826&gt;0,"U11",0)))))</f>
        <v>Women's</v>
      </c>
      <c r="E1826" s="17">
        <f>IFERROR(IF(Table11[[#This Row],[Year]]&gt;0,$E$1-Table11[[#This Row],[Year]],0),"")</f>
        <v>49</v>
      </c>
      <c r="F1826" s="188">
        <v>1976</v>
      </c>
      <c r="G1826" s="188">
        <v>7</v>
      </c>
      <c r="H1826" s="188">
        <v>23</v>
      </c>
      <c r="I1826" s="279"/>
    </row>
    <row r="1827" spans="1:9">
      <c r="A1827" s="218">
        <v>8824</v>
      </c>
      <c r="B1827" s="290" t="s">
        <v>5791</v>
      </c>
      <c r="C1827" s="218" t="s">
        <v>17</v>
      </c>
      <c r="D1827" s="17">
        <f>IF(Table11[[#This Row],[Current Age]]&gt;19,"Women's",IF(E1827&gt;15,"U19",IF(E1827&gt;13,"U15",IF(E1827&gt;11,"U13",IF(E1827&gt;0,"U11",0)))))</f>
        <v>0</v>
      </c>
      <c r="E1827" s="17">
        <f>IFERROR(IF(Table11[[#This Row],[Year]]&gt;0,$E$1-Table11[[#This Row],[Year]],0),"")</f>
        <v>0</v>
      </c>
      <c r="F1827" s="188"/>
      <c r="G1827" s="188"/>
      <c r="H1827" s="188"/>
      <c r="I1827" s="279"/>
    </row>
    <row r="1828" spans="1:9">
      <c r="A1828" s="188">
        <v>8825</v>
      </c>
      <c r="B1828" s="280" t="s">
        <v>5792</v>
      </c>
      <c r="C1828" s="188" t="s">
        <v>2292</v>
      </c>
      <c r="D1828" s="17" t="str">
        <f>IF(Table11[[#This Row],[Current Age]]&gt;19,"Women's",IF(E1828&gt;15,"U19",IF(E1828&gt;13,"U15",IF(E1828&gt;11,"U13",IF(E1828&gt;0,"U11",0)))))</f>
        <v>U15</v>
      </c>
      <c r="E1828" s="17">
        <f>IFERROR(IF(Table11[[#This Row],[Year]]&gt;0,$E$1-Table11[[#This Row],[Year]],0),"")</f>
        <v>15</v>
      </c>
      <c r="F1828" s="188">
        <v>2010</v>
      </c>
      <c r="G1828" s="188">
        <v>5</v>
      </c>
      <c r="H1828" s="188">
        <v>12</v>
      </c>
      <c r="I1828" s="279"/>
    </row>
    <row r="1829" spans="1:9">
      <c r="A1829" s="218">
        <v>8826</v>
      </c>
      <c r="B1829" s="278" t="s">
        <v>5793</v>
      </c>
      <c r="C1829" s="218" t="s">
        <v>2292</v>
      </c>
      <c r="D1829" s="17" t="str">
        <f>IF(Table11[[#This Row],[Current Age]]&gt;19,"Women's",IF(E1829&gt;15,"U19",IF(E1829&gt;13,"U15",IF(E1829&gt;11,"U13",IF(E1829&gt;0,"U11",0)))))</f>
        <v>U15</v>
      </c>
      <c r="E1829" s="17">
        <f>IFERROR(IF(Table11[[#This Row],[Year]]&gt;0,$E$1-Table11[[#This Row],[Year]],0),"")</f>
        <v>14</v>
      </c>
      <c r="F1829" s="188">
        <v>2011</v>
      </c>
      <c r="G1829" s="188">
        <v>6</v>
      </c>
      <c r="H1829" s="188">
        <v>8</v>
      </c>
      <c r="I1829" s="279"/>
    </row>
    <row r="1830" spans="1:9">
      <c r="A1830" s="188">
        <v>8827</v>
      </c>
      <c r="B1830" s="280" t="s">
        <v>5794</v>
      </c>
      <c r="C1830" s="218" t="s">
        <v>2292</v>
      </c>
      <c r="D1830" s="17" t="str">
        <f>IF(Table11[[#This Row],[Current Age]]&gt;19,"Women's",IF(E1830&gt;15,"U19",IF(E1830&gt;13,"U15",IF(E1830&gt;11,"U13",IF(E1830&gt;0,"U11",0)))))</f>
        <v>U19</v>
      </c>
      <c r="E1830" s="17">
        <f>IFERROR(IF(Table11[[#This Row],[Year]]&gt;0,$E$1-Table11[[#This Row],[Year]],0),"")</f>
        <v>18</v>
      </c>
      <c r="F1830" s="188">
        <v>2007</v>
      </c>
      <c r="G1830" s="188">
        <v>6</v>
      </c>
      <c r="H1830" s="188">
        <v>3</v>
      </c>
      <c r="I1830" s="279"/>
    </row>
    <row r="1831" spans="1:9">
      <c r="A1831" s="218">
        <v>8828</v>
      </c>
      <c r="B1831" s="278" t="s">
        <v>5795</v>
      </c>
      <c r="C1831" s="218" t="s">
        <v>2292</v>
      </c>
      <c r="D1831" s="17" t="str">
        <f>IF(Table11[[#This Row],[Current Age]]&gt;19,"Women's",IF(E1831&gt;15,"U19",IF(E1831&gt;13,"U15",IF(E1831&gt;11,"U13",IF(E1831&gt;0,"U11",0)))))</f>
        <v>U11</v>
      </c>
      <c r="E1831" s="17">
        <f>IFERROR(IF(Table11[[#This Row],[Year]]&gt;0,$E$1-Table11[[#This Row],[Year]],0),"")</f>
        <v>11</v>
      </c>
      <c r="F1831" s="188">
        <v>2014</v>
      </c>
      <c r="G1831" s="188">
        <v>7</v>
      </c>
      <c r="H1831" s="188">
        <v>22</v>
      </c>
      <c r="I1831" s="279"/>
    </row>
    <row r="1832" spans="1:9">
      <c r="A1832" s="188">
        <v>8829</v>
      </c>
      <c r="B1832" s="280" t="s">
        <v>5796</v>
      </c>
      <c r="C1832" s="218" t="s">
        <v>2292</v>
      </c>
      <c r="D1832" s="17" t="str">
        <f>IF(Table11[[#This Row],[Current Age]]&gt;19,"Women's",IF(E1832&gt;15,"U19",IF(E1832&gt;13,"U15",IF(E1832&gt;11,"U13",IF(E1832&gt;0,"U11",0)))))</f>
        <v>U15</v>
      </c>
      <c r="E1832" s="17">
        <f>IFERROR(IF(Table11[[#This Row],[Year]]&gt;0,$E$1-Table11[[#This Row],[Year]],0),"")</f>
        <v>14</v>
      </c>
      <c r="F1832" s="188">
        <v>2011</v>
      </c>
      <c r="G1832" s="188">
        <v>11</v>
      </c>
      <c r="H1832" s="188">
        <v>11</v>
      </c>
      <c r="I1832" s="279"/>
    </row>
    <row r="1833" spans="1:9">
      <c r="A1833" s="218">
        <v>8830</v>
      </c>
      <c r="B1833" s="278" t="s">
        <v>5797</v>
      </c>
      <c r="C1833" s="218" t="s">
        <v>2292</v>
      </c>
      <c r="D1833" s="17" t="str">
        <f>IF(Table11[[#This Row],[Current Age]]&gt;19,"Women's",IF(E1833&gt;15,"U19",IF(E1833&gt;13,"U15",IF(E1833&gt;11,"U13",IF(E1833&gt;0,"U11",0)))))</f>
        <v>U15</v>
      </c>
      <c r="E1833" s="17">
        <f>IFERROR(IF(Table11[[#This Row],[Year]]&gt;0,$E$1-Table11[[#This Row],[Year]],0),"")</f>
        <v>14</v>
      </c>
      <c r="F1833" s="188">
        <v>2011</v>
      </c>
      <c r="G1833" s="188">
        <v>10</v>
      </c>
      <c r="H1833" s="188">
        <v>6</v>
      </c>
      <c r="I1833" s="279"/>
    </row>
    <row r="1834" spans="1:9">
      <c r="A1834" s="188">
        <v>8831</v>
      </c>
      <c r="B1834" s="280" t="s">
        <v>5798</v>
      </c>
      <c r="C1834" s="218" t="s">
        <v>2292</v>
      </c>
      <c r="D1834" s="17" t="str">
        <f>IF(Table11[[#This Row],[Current Age]]&gt;19,"Women's",IF(E1834&gt;15,"U19",IF(E1834&gt;13,"U15",IF(E1834&gt;11,"U13",IF(E1834&gt;0,"U11",0)))))</f>
        <v>U19</v>
      </c>
      <c r="E1834" s="17">
        <f>IFERROR(IF(Table11[[#This Row],[Year]]&gt;0,$E$1-Table11[[#This Row],[Year]],0),"")</f>
        <v>17</v>
      </c>
      <c r="F1834" s="188">
        <v>2008</v>
      </c>
      <c r="G1834" s="188">
        <v>5</v>
      </c>
      <c r="H1834" s="188">
        <v>28</v>
      </c>
      <c r="I1834" s="279"/>
    </row>
    <row r="1835" spans="1:9">
      <c r="A1835" s="218">
        <v>8832</v>
      </c>
      <c r="B1835" s="278" t="s">
        <v>5799</v>
      </c>
      <c r="C1835" s="218" t="s">
        <v>2292</v>
      </c>
      <c r="D1835" s="17" t="str">
        <f>IF(Table11[[#This Row],[Current Age]]&gt;19,"Women's",IF(E1835&gt;15,"U19",IF(E1835&gt;13,"U15",IF(E1835&gt;11,"U13",IF(E1835&gt;0,"U11",0)))))</f>
        <v>U11</v>
      </c>
      <c r="E1835" s="17">
        <f>IFERROR(IF(Table11[[#This Row],[Year]]&gt;0,$E$1-Table11[[#This Row],[Year]],0),"")</f>
        <v>11</v>
      </c>
      <c r="F1835" s="188">
        <v>2014</v>
      </c>
      <c r="G1835" s="188">
        <v>11</v>
      </c>
      <c r="H1835" s="188">
        <v>30</v>
      </c>
      <c r="I1835" s="279"/>
    </row>
    <row r="1836" spans="1:9">
      <c r="A1836" s="188">
        <v>8833</v>
      </c>
      <c r="B1836" s="280" t="s">
        <v>5800</v>
      </c>
      <c r="C1836" s="218" t="s">
        <v>2292</v>
      </c>
      <c r="D1836" s="17" t="str">
        <f>IF(Table11[[#This Row],[Current Age]]&gt;19,"Women's",IF(E1836&gt;15,"U19",IF(E1836&gt;13,"U15",IF(E1836&gt;11,"U13",IF(E1836&gt;0,"U11",0)))))</f>
        <v>U11</v>
      </c>
      <c r="E1836" s="17">
        <f>IFERROR(IF(Table11[[#This Row],[Year]]&gt;0,$E$1-Table11[[#This Row],[Year]],0),"")</f>
        <v>11</v>
      </c>
      <c r="F1836" s="188">
        <v>2014</v>
      </c>
      <c r="G1836" s="188">
        <v>12</v>
      </c>
      <c r="H1836" s="188">
        <v>30</v>
      </c>
      <c r="I1836" s="279"/>
    </row>
    <row r="1837" spans="1:9">
      <c r="A1837" s="218">
        <v>8834</v>
      </c>
      <c r="B1837" s="278" t="s">
        <v>5801</v>
      </c>
      <c r="C1837" s="218" t="s">
        <v>2292</v>
      </c>
      <c r="D1837" s="17" t="str">
        <f>IF(Table11[[#This Row],[Current Age]]&gt;19,"Women's",IF(E1837&gt;15,"U19",IF(E1837&gt;13,"U15",IF(E1837&gt;11,"U13",IF(E1837&gt;0,"U11",0)))))</f>
        <v>U11</v>
      </c>
      <c r="E1837" s="17">
        <f>IFERROR(IF(Table11[[#This Row],[Year]]&gt;0,$E$1-Table11[[#This Row],[Year]],0),"")</f>
        <v>11</v>
      </c>
      <c r="F1837" s="188">
        <v>2014</v>
      </c>
      <c r="G1837" s="188">
        <v>11</v>
      </c>
      <c r="H1837" s="188">
        <v>8</v>
      </c>
      <c r="I1837" s="279"/>
    </row>
    <row r="1838" spans="1:9">
      <c r="A1838" s="188">
        <v>8835</v>
      </c>
      <c r="B1838" s="280" t="s">
        <v>5802</v>
      </c>
      <c r="C1838" s="218" t="s">
        <v>2292</v>
      </c>
      <c r="D1838" s="17" t="str">
        <f>IF(Table11[[#This Row],[Current Age]]&gt;19,"Women's",IF(E1838&gt;15,"U19",IF(E1838&gt;13,"U15",IF(E1838&gt;11,"U13",IF(E1838&gt;0,"U11",0)))))</f>
        <v>U11</v>
      </c>
      <c r="E1838" s="17">
        <f>IFERROR(IF(Table11[[#This Row],[Year]]&gt;0,$E$1-Table11[[#This Row],[Year]],0),"")</f>
        <v>11</v>
      </c>
      <c r="F1838" s="188">
        <v>2014</v>
      </c>
      <c r="G1838" s="188">
        <v>11</v>
      </c>
      <c r="H1838" s="188">
        <v>6</v>
      </c>
      <c r="I1838" s="279"/>
    </row>
    <row r="1839" spans="1:9">
      <c r="A1839" s="218">
        <v>8836</v>
      </c>
      <c r="B1839" s="280" t="s">
        <v>5803</v>
      </c>
      <c r="C1839" s="188" t="s">
        <v>25</v>
      </c>
      <c r="D1839" s="17">
        <f>IF(Table11[[#This Row],[Current Age]]&gt;19,"Women's",IF(E1839&gt;15,"U19",IF(E1839&gt;13,"U15",IF(E1839&gt;11,"U13",IF(E1839&gt;0,"U11",0)))))</f>
        <v>0</v>
      </c>
      <c r="E1839" s="17">
        <f>IFERROR(IF(Table11[[#This Row],[Year]]&gt;0,$E$1-Table11[[#This Row],[Year]],0),"")</f>
        <v>0</v>
      </c>
      <c r="H1839" s="17"/>
      <c r="I1839" s="279"/>
    </row>
    <row r="1840" spans="1:9">
      <c r="A1840" s="188">
        <v>8837</v>
      </c>
      <c r="B1840" s="280" t="s">
        <v>5804</v>
      </c>
      <c r="C1840" s="188" t="s">
        <v>29</v>
      </c>
      <c r="D1840" s="17">
        <f>IF(Table11[[#This Row],[Current Age]]&gt;19,"Women's",IF(E1840&gt;15,"U19",IF(E1840&gt;13,"U15",IF(E1840&gt;11,"U13",IF(E1840&gt;0,"U11",0)))))</f>
        <v>0</v>
      </c>
      <c r="E1840" s="17">
        <f>IFERROR(IF(Table11[[#This Row],[Year]]&gt;0,$E$1-Table11[[#This Row],[Year]],0),"")</f>
        <v>0</v>
      </c>
      <c r="H1840" s="17"/>
      <c r="I1840" s="279"/>
    </row>
    <row r="1841" spans="1:9">
      <c r="A1841" s="218">
        <v>8838</v>
      </c>
      <c r="B1841" s="278" t="s">
        <v>5805</v>
      </c>
      <c r="C1841" s="218" t="s">
        <v>3953</v>
      </c>
      <c r="D1841" s="17">
        <f>IF(Table11[[#This Row],[Current Age]]&gt;19,"Women's",IF(E1841&gt;15,"U19",IF(E1841&gt;13,"U15",IF(E1841&gt;11,"U13",IF(E1841&gt;0,"U11",0)))))</f>
        <v>0</v>
      </c>
      <c r="E1841" s="17">
        <f>IFERROR(IF(Table11[[#This Row],[Year]]&gt;0,$E$1-Table11[[#This Row],[Year]],0),"")</f>
        <v>0</v>
      </c>
      <c r="H1841" s="17"/>
      <c r="I1841" s="279"/>
    </row>
    <row r="1842" spans="1:9">
      <c r="A1842" s="188">
        <v>8839</v>
      </c>
      <c r="B1842" s="280"/>
      <c r="C1842" s="188"/>
      <c r="D1842" s="17">
        <f>IF(Table11[[#This Row],[Current Age]]&gt;19,"Women's",IF(E1842&gt;15,"U19",IF(E1842&gt;13,"U15",IF(E1842&gt;11,"U13",IF(E1842&gt;0,"U11",0)))))</f>
        <v>0</v>
      </c>
      <c r="E1842" s="17">
        <f>IFERROR(IF(Table11[[#This Row],[Year]]&gt;0,$E$1-Table11[[#This Row],[Year]],0),"")</f>
        <v>0</v>
      </c>
      <c r="H1842" s="17"/>
      <c r="I1842" s="279"/>
    </row>
    <row r="1843" spans="1:9">
      <c r="A1843" s="218">
        <v>8840</v>
      </c>
      <c r="B1843" s="278"/>
      <c r="C1843" s="218"/>
      <c r="D1843" s="17">
        <f>IF(Table11[[#This Row],[Current Age]]&gt;19,"Women's",IF(E1843&gt;15,"U19",IF(E1843&gt;13,"U15",IF(E1843&gt;11,"U13",IF(E1843&gt;0,"U11",0)))))</f>
        <v>0</v>
      </c>
      <c r="E1843" s="17">
        <f>IFERROR(IF(Table11[[#This Row],[Year]]&gt;0,$E$1-Table11[[#This Row],[Year]],0),"")</f>
        <v>0</v>
      </c>
      <c r="H1843" s="17"/>
      <c r="I1843" s="279"/>
    </row>
    <row r="1844" spans="1:9">
      <c r="A1844" s="188">
        <v>8841</v>
      </c>
      <c r="B1844" s="280"/>
      <c r="C1844" s="188"/>
      <c r="D1844" s="17">
        <f>IF(Table11[[#This Row],[Current Age]]&gt;19,"Women's",IF(E1844&gt;15,"U19",IF(E1844&gt;13,"U15",IF(E1844&gt;11,"U13",IF(E1844&gt;0,"U11",0)))))</f>
        <v>0</v>
      </c>
      <c r="E1844" s="17">
        <f>IFERROR(IF(Table11[[#This Row],[Year]]&gt;0,$E$1-Table11[[#This Row],[Year]],0),"")</f>
        <v>0</v>
      </c>
      <c r="H1844" s="17"/>
      <c r="I1844" s="279"/>
    </row>
    <row r="1845" spans="1:9">
      <c r="A1845" s="218">
        <v>8842</v>
      </c>
      <c r="B1845" s="278"/>
      <c r="C1845" s="218"/>
      <c r="D1845" s="17">
        <f>IF(Table11[[#This Row],[Current Age]]&gt;19,"Women's",IF(E1845&gt;15,"U19",IF(E1845&gt;13,"U15",IF(E1845&gt;11,"U13",IF(E1845&gt;0,"U11",0)))))</f>
        <v>0</v>
      </c>
      <c r="E1845" s="17">
        <f>IFERROR(IF(Table11[[#This Row],[Year]]&gt;0,$E$1-Table11[[#This Row],[Year]],0),"")</f>
        <v>0</v>
      </c>
      <c r="H1845" s="17"/>
      <c r="I1845" s="279"/>
    </row>
    <row r="1846" spans="1:9">
      <c r="A1846" s="188">
        <v>8843</v>
      </c>
      <c r="B1846" s="280"/>
      <c r="C1846" s="188"/>
      <c r="D1846" s="17">
        <f>IF(Table11[[#This Row],[Current Age]]&gt;19,"Women's",IF(E1846&gt;15,"U19",IF(E1846&gt;13,"U15",IF(E1846&gt;11,"U13",IF(E1846&gt;0,"U11",0)))))</f>
        <v>0</v>
      </c>
      <c r="E1846" s="17">
        <f>IFERROR(IF(Table11[[#This Row],[Year]]&gt;0,$E$1-Table11[[#This Row],[Year]],0),"")</f>
        <v>0</v>
      </c>
      <c r="H1846" s="17"/>
      <c r="I1846" s="279"/>
    </row>
    <row r="1847" spans="1:9">
      <c r="A1847" s="218">
        <v>8844</v>
      </c>
      <c r="B1847" s="278"/>
      <c r="C1847" s="218"/>
      <c r="D1847" s="17">
        <f>IF(Table11[[#This Row],[Current Age]]&gt;19,"Women's",IF(E1847&gt;15,"U19",IF(E1847&gt;13,"U15",IF(E1847&gt;11,"U13",IF(E1847&gt;0,"U11",0)))))</f>
        <v>0</v>
      </c>
      <c r="E1847" s="17">
        <f>IFERROR(IF(Table11[[#This Row],[Year]]&gt;0,$E$1-Table11[[#This Row],[Year]],0),"")</f>
        <v>0</v>
      </c>
      <c r="H1847" s="17"/>
      <c r="I1847" s="279"/>
    </row>
    <row r="1848" spans="1:9">
      <c r="A1848" s="188">
        <v>8845</v>
      </c>
      <c r="B1848" s="280"/>
      <c r="C1848" s="188"/>
      <c r="D1848" s="17">
        <f>IF(Table11[[#This Row],[Current Age]]&gt;19,"Women's",IF(E1848&gt;15,"U19",IF(E1848&gt;13,"U15",IF(E1848&gt;11,"U13",IF(E1848&gt;0,"U11",0)))))</f>
        <v>0</v>
      </c>
      <c r="E1848" s="17">
        <f>IFERROR(IF(Table11[[#This Row],[Year]]&gt;0,$E$1-Table11[[#This Row],[Year]],0),"")</f>
        <v>0</v>
      </c>
      <c r="H1848" s="17"/>
      <c r="I1848" s="279"/>
    </row>
    <row r="1849" spans="1:9">
      <c r="A1849" s="218">
        <v>8846</v>
      </c>
      <c r="B1849" s="278"/>
      <c r="C1849" s="218"/>
      <c r="D1849" s="17">
        <f>IF(Table11[[#This Row],[Current Age]]&gt;19,"Women's",IF(E1849&gt;15,"U19",IF(E1849&gt;13,"U15",IF(E1849&gt;11,"U13",IF(E1849&gt;0,"U11",0)))))</f>
        <v>0</v>
      </c>
      <c r="E1849" s="17">
        <f>IFERROR(IF(Table11[[#This Row],[Year]]&gt;0,$E$1-Table11[[#This Row],[Year]],0),"")</f>
        <v>0</v>
      </c>
      <c r="H1849" s="17"/>
      <c r="I1849" s="279"/>
    </row>
    <row r="1850" spans="1:9">
      <c r="A1850" s="188">
        <v>8847</v>
      </c>
      <c r="B1850" s="280" t="s">
        <v>5806</v>
      </c>
      <c r="C1850" s="188" t="s">
        <v>109</v>
      </c>
      <c r="D1850" s="17">
        <f>IF(Table11[[#This Row],[Current Age]]&gt;19,"Women's",IF(E1850&gt;15,"U19",IF(E1850&gt;13,"U15",IF(E1850&gt;11,"U13",IF(E1850&gt;0,"U11",0)))))</f>
        <v>0</v>
      </c>
      <c r="E1850" s="17">
        <f>IFERROR(IF(Table11[[#This Row],[Year]]&gt;0,$E$1-Table11[[#This Row],[Year]],0),"")</f>
        <v>0</v>
      </c>
      <c r="H1850" s="17"/>
      <c r="I1850" s="279"/>
    </row>
    <row r="1851" spans="1:9">
      <c r="A1851" s="218">
        <v>8848</v>
      </c>
      <c r="B1851" s="278" t="s">
        <v>5807</v>
      </c>
      <c r="C1851" s="218" t="s">
        <v>109</v>
      </c>
      <c r="D1851" s="17">
        <f>IF(Table11[[#This Row],[Current Age]]&gt;19,"Women's",IF(E1851&gt;15,"U19",IF(E1851&gt;13,"U15",IF(E1851&gt;11,"U13",IF(E1851&gt;0,"U11",0)))))</f>
        <v>0</v>
      </c>
      <c r="E1851" s="17">
        <f>IFERROR(IF(Table11[[#This Row],[Year]]&gt;0,$E$1-Table11[[#This Row],[Year]],0),"")</f>
        <v>0</v>
      </c>
      <c r="H1851" s="17"/>
      <c r="I1851" s="279"/>
    </row>
    <row r="1852" spans="1:9">
      <c r="A1852" s="188">
        <v>8849</v>
      </c>
      <c r="B1852" s="280" t="s">
        <v>5808</v>
      </c>
      <c r="C1852" s="188" t="s">
        <v>109</v>
      </c>
      <c r="D1852" s="17">
        <f>IF(Table11[[#This Row],[Current Age]]&gt;19,"Women's",IF(E1852&gt;15,"U19",IF(E1852&gt;13,"U15",IF(E1852&gt;11,"U13",IF(E1852&gt;0,"U11",0)))))</f>
        <v>0</v>
      </c>
      <c r="E1852" s="17">
        <f>IFERROR(IF(Table11[[#This Row],[Year]]&gt;0,$E$1-Table11[[#This Row],[Year]],0),"")</f>
        <v>0</v>
      </c>
      <c r="H1852" s="17"/>
      <c r="I1852" s="279"/>
    </row>
    <row r="1853" spans="1:9">
      <c r="A1853" s="218">
        <v>8850</v>
      </c>
      <c r="B1853" s="278"/>
      <c r="C1853" s="218"/>
      <c r="D1853" s="17">
        <f>IF(Table11[[#This Row],[Current Age]]&gt;19,"Women's",IF(E1853&gt;15,"U19",IF(E1853&gt;13,"U15",IF(E1853&gt;11,"U13",IF(E1853&gt;0,"U11",0)))))</f>
        <v>0</v>
      </c>
      <c r="E1853" s="17">
        <f>IFERROR(IF(Table11[[#This Row],[Year]]&gt;0,$E$1-Table11[[#This Row],[Year]],0),"")</f>
        <v>0</v>
      </c>
      <c r="H1853" s="17"/>
      <c r="I1853" s="279"/>
    </row>
    <row r="1854" spans="1:9">
      <c r="A1854" s="188">
        <v>8851</v>
      </c>
      <c r="B1854" s="280"/>
      <c r="C1854" s="188"/>
      <c r="D1854" s="17">
        <f>IF(Table11[[#This Row],[Current Age]]&gt;19,"Women's",IF(E1854&gt;15,"U19",IF(E1854&gt;13,"U15",IF(E1854&gt;11,"U13",IF(E1854&gt;0,"U11",0)))))</f>
        <v>0</v>
      </c>
      <c r="E1854" s="17">
        <f>IFERROR(IF(Table11[[#This Row],[Year]]&gt;0,$E$1-Table11[[#This Row],[Year]],0),"")</f>
        <v>0</v>
      </c>
      <c r="H1854" s="17"/>
      <c r="I1854" s="279"/>
    </row>
    <row r="1855" spans="1:9">
      <c r="A1855" s="218">
        <v>8852</v>
      </c>
      <c r="B1855" s="278"/>
      <c r="C1855" s="218"/>
      <c r="D1855" s="17">
        <f>IF(Table11[[#This Row],[Current Age]]&gt;19,"Women's",IF(E1855&gt;15,"U19",IF(E1855&gt;13,"U15",IF(E1855&gt;11,"U13",IF(E1855&gt;0,"U11",0)))))</f>
        <v>0</v>
      </c>
      <c r="E1855" s="17">
        <f>IFERROR(IF(Table11[[#This Row],[Year]]&gt;0,$E$1-Table11[[#This Row],[Year]],0),"")</f>
        <v>0</v>
      </c>
      <c r="H1855" s="17"/>
      <c r="I1855" s="279"/>
    </row>
    <row r="1856" spans="1:9">
      <c r="A1856" s="188">
        <v>8853</v>
      </c>
      <c r="B1856" s="280"/>
      <c r="C1856" s="188"/>
      <c r="D1856" s="17">
        <f>IF(Table11[[#This Row],[Current Age]]&gt;19,"Women's",IF(E1856&gt;15,"U19",IF(E1856&gt;13,"U15",IF(E1856&gt;11,"U13",IF(E1856&gt;0,"U11",0)))))</f>
        <v>0</v>
      </c>
      <c r="E1856" s="17">
        <f>IFERROR(IF(Table11[[#This Row],[Year]]&gt;0,$E$1-Table11[[#This Row],[Year]],0),"")</f>
        <v>0</v>
      </c>
      <c r="H1856" s="17"/>
      <c r="I1856" s="279"/>
    </row>
    <row r="1857" spans="1:9">
      <c r="A1857" s="218">
        <v>8854</v>
      </c>
      <c r="B1857" s="278"/>
      <c r="C1857" s="218"/>
      <c r="D1857" s="17">
        <f>IF(Table11[[#This Row],[Current Age]]&gt;19,"Women's",IF(E1857&gt;15,"U19",IF(E1857&gt;13,"U15",IF(E1857&gt;11,"U13",IF(E1857&gt;0,"U11",0)))))</f>
        <v>0</v>
      </c>
      <c r="E1857" s="17">
        <f>IFERROR(IF(Table11[[#This Row],[Year]]&gt;0,$E$1-Table11[[#This Row],[Year]],0),"")</f>
        <v>0</v>
      </c>
      <c r="H1857" s="17"/>
      <c r="I1857" s="279"/>
    </row>
    <row r="1858" spans="1:9">
      <c r="A1858" s="188">
        <v>8855</v>
      </c>
      <c r="B1858" s="280"/>
      <c r="C1858" s="188"/>
      <c r="D1858" s="17">
        <f>IF(Table11[[#This Row],[Current Age]]&gt;19,"Women's",IF(E1858&gt;15,"U19",IF(E1858&gt;13,"U15",IF(E1858&gt;11,"U13",IF(E1858&gt;0,"U11",0)))))</f>
        <v>0</v>
      </c>
      <c r="E1858" s="17">
        <f>IFERROR(IF(Table11[[#This Row],[Year]]&gt;0,$E$1-Table11[[#This Row],[Year]],0),"")</f>
        <v>0</v>
      </c>
      <c r="H1858" s="17"/>
      <c r="I1858" s="279"/>
    </row>
    <row r="1859" spans="1:9">
      <c r="A1859" s="218">
        <v>8856</v>
      </c>
      <c r="B1859" s="278"/>
      <c r="C1859" s="218"/>
      <c r="D1859" s="17">
        <f>IF(Table11[[#This Row],[Current Age]]&gt;19,"Women's",IF(E1859&gt;15,"U19",IF(E1859&gt;13,"U15",IF(E1859&gt;11,"U13",IF(E1859&gt;0,"U11",0)))))</f>
        <v>0</v>
      </c>
      <c r="E1859" s="17">
        <f>IFERROR(IF(Table11[[#This Row],[Year]]&gt;0,$E$1-Table11[[#This Row],[Year]],0),"")</f>
        <v>0</v>
      </c>
      <c r="H1859" s="17"/>
      <c r="I1859" s="279"/>
    </row>
    <row r="1860" spans="1:9">
      <c r="A1860" s="188">
        <v>8857</v>
      </c>
      <c r="B1860" s="280"/>
      <c r="C1860" s="188"/>
      <c r="D1860" s="17">
        <f>IF(Table11[[#This Row],[Current Age]]&gt;19,"Women's",IF(E1860&gt;15,"U19",IF(E1860&gt;13,"U15",IF(E1860&gt;11,"U13",IF(E1860&gt;0,"U11",0)))))</f>
        <v>0</v>
      </c>
      <c r="E1860" s="17">
        <f>IFERROR(IF(Table11[[#This Row],[Year]]&gt;0,$E$1-Table11[[#This Row],[Year]],0),"")</f>
        <v>0</v>
      </c>
      <c r="H1860" s="17"/>
      <c r="I1860" s="279"/>
    </row>
    <row r="1861" spans="1:9">
      <c r="A1861" s="218">
        <v>8858</v>
      </c>
      <c r="B1861" s="278"/>
      <c r="C1861" s="218"/>
      <c r="D1861" s="17">
        <f>IF(Table11[[#This Row],[Current Age]]&gt;19,"Women's",IF(E1861&gt;15,"U19",IF(E1861&gt;13,"U15",IF(E1861&gt;11,"U13",IF(E1861&gt;0,"U11",0)))))</f>
        <v>0</v>
      </c>
      <c r="E1861" s="17">
        <f>IFERROR(IF(Table11[[#This Row],[Year]]&gt;0,$E$1-Table11[[#This Row],[Year]],0),"")</f>
        <v>0</v>
      </c>
      <c r="H1861" s="17"/>
      <c r="I1861" s="279"/>
    </row>
    <row r="1862" spans="1:9">
      <c r="A1862" s="188">
        <v>8859</v>
      </c>
      <c r="B1862" s="280"/>
      <c r="C1862" s="188"/>
      <c r="D1862" s="17">
        <f>IF(Table11[[#This Row],[Current Age]]&gt;19,"Women's",IF(E1862&gt;15,"U19",IF(E1862&gt;13,"U15",IF(E1862&gt;11,"U13",IF(E1862&gt;0,"U11",0)))))</f>
        <v>0</v>
      </c>
      <c r="E1862" s="17">
        <f>IFERROR(IF(Table11[[#This Row],[Year]]&gt;0,$E$1-Table11[[#This Row],[Year]],0),"")</f>
        <v>0</v>
      </c>
      <c r="H1862" s="17"/>
      <c r="I1862" s="279"/>
    </row>
    <row r="1863" spans="1:9">
      <c r="A1863" s="218">
        <v>8860</v>
      </c>
      <c r="B1863" s="278"/>
      <c r="C1863" s="218"/>
      <c r="D1863" s="17">
        <f>IF(Table11[[#This Row],[Current Age]]&gt;19,"Women's",IF(E1863&gt;15,"U19",IF(E1863&gt;13,"U15",IF(E1863&gt;11,"U13",IF(E1863&gt;0,"U11",0)))))</f>
        <v>0</v>
      </c>
      <c r="E1863" s="17">
        <f>IFERROR(IF(Table11[[#This Row],[Year]]&gt;0,$E$1-Table11[[#This Row],[Year]],0),"")</f>
        <v>0</v>
      </c>
      <c r="H1863" s="17"/>
      <c r="I1863" s="279"/>
    </row>
    <row r="1864" spans="1:9">
      <c r="A1864" s="188">
        <v>8861</v>
      </c>
      <c r="B1864" s="280"/>
      <c r="C1864" s="188"/>
      <c r="D1864" s="17">
        <f>IF(Table11[[#This Row],[Current Age]]&gt;19,"Women's",IF(E1864&gt;15,"U19",IF(E1864&gt;13,"U15",IF(E1864&gt;11,"U13",IF(E1864&gt;0,"U11",0)))))</f>
        <v>0</v>
      </c>
      <c r="E1864" s="17">
        <f>IFERROR(IF(Table11[[#This Row],[Year]]&gt;0,$E$1-Table11[[#This Row],[Year]],0),"")</f>
        <v>0</v>
      </c>
      <c r="H1864" s="17"/>
      <c r="I1864" s="279"/>
    </row>
    <row r="1865" spans="1:9">
      <c r="A1865" s="218">
        <v>8862</v>
      </c>
      <c r="B1865" s="278"/>
      <c r="C1865" s="218"/>
      <c r="D1865" s="17">
        <f>IF(Table11[[#This Row],[Current Age]]&gt;19,"Women's",IF(E1865&gt;15,"U19",IF(E1865&gt;13,"U15",IF(E1865&gt;11,"U13",IF(E1865&gt;0,"U11",0)))))</f>
        <v>0</v>
      </c>
      <c r="E1865" s="17">
        <f>IFERROR(IF(Table11[[#This Row],[Year]]&gt;0,$E$1-Table11[[#This Row],[Year]],0),"")</f>
        <v>0</v>
      </c>
      <c r="H1865" s="17"/>
      <c r="I1865" s="279"/>
    </row>
    <row r="1866" spans="1:9">
      <c r="A1866" s="188">
        <v>8863</v>
      </c>
      <c r="B1866" s="280"/>
      <c r="C1866" s="188"/>
      <c r="D1866" s="17">
        <f>IF(Table11[[#This Row],[Current Age]]&gt;19,"Women's",IF(E1866&gt;15,"U19",IF(E1866&gt;13,"U15",IF(E1866&gt;11,"U13",IF(E1866&gt;0,"U11",0)))))</f>
        <v>0</v>
      </c>
      <c r="E1866" s="17">
        <f>IFERROR(IF(Table11[[#This Row],[Year]]&gt;0,$E$1-Table11[[#This Row],[Year]],0),"")</f>
        <v>0</v>
      </c>
      <c r="H1866" s="17"/>
      <c r="I1866" s="279"/>
    </row>
    <row r="1867" spans="1:9">
      <c r="A1867" s="218">
        <v>8864</v>
      </c>
      <c r="B1867" s="278"/>
      <c r="C1867" s="218"/>
      <c r="D1867" s="17">
        <f>IF(Table11[[#This Row],[Current Age]]&gt;19,"Women's",IF(E1867&gt;15,"U19",IF(E1867&gt;13,"U15",IF(E1867&gt;11,"U13",IF(E1867&gt;0,"U11",0)))))</f>
        <v>0</v>
      </c>
      <c r="E1867" s="17">
        <f>IFERROR(IF(Table11[[#This Row],[Year]]&gt;0,$E$1-Table11[[#This Row],[Year]],0),"")</f>
        <v>0</v>
      </c>
      <c r="H1867" s="17"/>
      <c r="I1867" s="279"/>
    </row>
    <row r="1868" spans="1:9">
      <c r="A1868" s="188">
        <v>8865</v>
      </c>
      <c r="B1868" s="280" t="s">
        <v>6001</v>
      </c>
      <c r="C1868" s="188" t="s">
        <v>259</v>
      </c>
      <c r="D1868" s="17" t="s">
        <v>3643</v>
      </c>
      <c r="E1868" s="17">
        <v>15</v>
      </c>
      <c r="F1868" s="17">
        <v>2010</v>
      </c>
      <c r="G1868" s="17">
        <v>5</v>
      </c>
      <c r="H1868" s="17">
        <v>22</v>
      </c>
      <c r="I1868" s="279"/>
    </row>
    <row r="1869" spans="1:9">
      <c r="A1869" s="218">
        <v>8866</v>
      </c>
      <c r="B1869" s="278" t="s">
        <v>6002</v>
      </c>
      <c r="C1869" s="218" t="s">
        <v>259</v>
      </c>
      <c r="D1869" s="17" t="s">
        <v>3643</v>
      </c>
      <c r="E1869" s="17">
        <v>15</v>
      </c>
      <c r="F1869" s="17">
        <v>2010</v>
      </c>
      <c r="G1869" s="17">
        <v>9</v>
      </c>
      <c r="H1869" s="17">
        <v>21</v>
      </c>
      <c r="I1869" s="279"/>
    </row>
    <row r="1870" spans="1:9">
      <c r="A1870" s="188">
        <v>8867</v>
      </c>
      <c r="B1870" s="280" t="s">
        <v>6003</v>
      </c>
      <c r="C1870" s="188" t="s">
        <v>259</v>
      </c>
      <c r="D1870" s="17" t="s">
        <v>3643</v>
      </c>
      <c r="E1870" s="17">
        <v>15</v>
      </c>
      <c r="F1870" s="17">
        <v>2010</v>
      </c>
      <c r="G1870" s="17">
        <v>3</v>
      </c>
      <c r="H1870" s="17">
        <v>9</v>
      </c>
      <c r="I1870" s="279"/>
    </row>
    <row r="1871" spans="1:9">
      <c r="A1871" s="218">
        <v>8868</v>
      </c>
      <c r="B1871" s="278" t="s">
        <v>6004</v>
      </c>
      <c r="C1871" s="218" t="s">
        <v>259</v>
      </c>
      <c r="D1871" s="17" t="s">
        <v>3643</v>
      </c>
      <c r="E1871" s="17">
        <v>15</v>
      </c>
      <c r="F1871" s="17">
        <v>2010</v>
      </c>
      <c r="G1871" s="17">
        <v>4</v>
      </c>
      <c r="H1871" s="17">
        <v>8</v>
      </c>
      <c r="I1871" s="279"/>
    </row>
    <row r="1872" spans="1:9">
      <c r="A1872" s="188">
        <v>8869</v>
      </c>
      <c r="B1872" s="280" t="s">
        <v>6005</v>
      </c>
      <c r="C1872" s="188" t="s">
        <v>259</v>
      </c>
      <c r="D1872" s="17" t="s">
        <v>741</v>
      </c>
      <c r="E1872" s="17">
        <v>16</v>
      </c>
      <c r="F1872" s="17">
        <v>2009</v>
      </c>
      <c r="G1872" s="17">
        <v>5</v>
      </c>
      <c r="H1872" s="17">
        <v>1</v>
      </c>
      <c r="I1872" s="279"/>
    </row>
    <row r="1873" spans="1:9">
      <c r="A1873" s="218">
        <v>8870</v>
      </c>
      <c r="B1873" s="278" t="s">
        <v>6006</v>
      </c>
      <c r="C1873" s="218" t="s">
        <v>259</v>
      </c>
      <c r="D1873" s="17" t="s">
        <v>3647</v>
      </c>
      <c r="E1873" s="17">
        <v>13</v>
      </c>
      <c r="F1873" s="17">
        <v>2012</v>
      </c>
      <c r="G1873" s="17">
        <v>5</v>
      </c>
      <c r="H1873" s="17">
        <v>31</v>
      </c>
      <c r="I1873" s="279"/>
    </row>
    <row r="1874" spans="1:9">
      <c r="A1874" s="188">
        <v>8871</v>
      </c>
      <c r="B1874" s="280" t="s">
        <v>6007</v>
      </c>
      <c r="C1874" s="188" t="s">
        <v>259</v>
      </c>
      <c r="D1874" s="17" t="s">
        <v>3643</v>
      </c>
      <c r="E1874" s="17">
        <v>15</v>
      </c>
      <c r="F1874" s="17">
        <v>2010</v>
      </c>
      <c r="G1874" s="17">
        <v>12</v>
      </c>
      <c r="H1874" s="17">
        <v>20</v>
      </c>
      <c r="I1874" s="279"/>
    </row>
    <row r="1875" spans="1:9">
      <c r="A1875" s="218">
        <v>8872</v>
      </c>
      <c r="B1875" s="278" t="s">
        <v>6008</v>
      </c>
      <c r="C1875" s="218" t="s">
        <v>259</v>
      </c>
      <c r="D1875" s="17" t="s">
        <v>3643</v>
      </c>
      <c r="E1875" s="17">
        <v>14</v>
      </c>
      <c r="F1875" s="17">
        <v>2011</v>
      </c>
      <c r="G1875" s="17">
        <v>6</v>
      </c>
      <c r="H1875" s="17">
        <v>13</v>
      </c>
      <c r="I1875" s="279"/>
    </row>
    <row r="1876" spans="1:9">
      <c r="A1876" s="188">
        <v>8873</v>
      </c>
      <c r="B1876" s="280" t="s">
        <v>6009</v>
      </c>
      <c r="C1876" s="188" t="s">
        <v>259</v>
      </c>
      <c r="D1876" s="17" t="s">
        <v>3643</v>
      </c>
      <c r="E1876" s="17">
        <v>14</v>
      </c>
      <c r="F1876" s="17">
        <v>2011</v>
      </c>
      <c r="G1876" s="17">
        <v>10</v>
      </c>
      <c r="H1876" s="17">
        <v>25</v>
      </c>
      <c r="I1876" s="279"/>
    </row>
    <row r="1877" spans="1:9">
      <c r="A1877" s="218">
        <v>8874</v>
      </c>
      <c r="B1877" s="278" t="s">
        <v>6010</v>
      </c>
      <c r="C1877" s="218" t="s">
        <v>259</v>
      </c>
      <c r="D1877" s="17" t="s">
        <v>420</v>
      </c>
      <c r="E1877" s="17">
        <v>11</v>
      </c>
      <c r="F1877" s="17">
        <v>2014</v>
      </c>
      <c r="G1877" s="17">
        <v>5</v>
      </c>
      <c r="H1877" s="17">
        <v>17</v>
      </c>
      <c r="I1877" s="279"/>
    </row>
    <row r="1878" spans="1:9">
      <c r="A1878" s="188">
        <v>8875</v>
      </c>
      <c r="B1878" s="280" t="s">
        <v>6011</v>
      </c>
      <c r="C1878" s="188" t="s">
        <v>259</v>
      </c>
      <c r="D1878" s="17" t="s">
        <v>420</v>
      </c>
      <c r="E1878" s="17">
        <v>11</v>
      </c>
      <c r="F1878" s="17">
        <v>2014</v>
      </c>
      <c r="G1878" s="17">
        <v>12</v>
      </c>
      <c r="H1878" s="17">
        <v>2</v>
      </c>
      <c r="I1878" s="279"/>
    </row>
    <row r="1879" spans="1:9">
      <c r="A1879" s="218">
        <v>8876</v>
      </c>
      <c r="B1879" s="278" t="s">
        <v>6012</v>
      </c>
      <c r="C1879" s="218" t="s">
        <v>259</v>
      </c>
      <c r="D1879" s="17" t="s">
        <v>420</v>
      </c>
      <c r="E1879" s="17">
        <v>11</v>
      </c>
      <c r="F1879" s="17">
        <v>2014</v>
      </c>
      <c r="G1879" s="17">
        <v>5</v>
      </c>
      <c r="H1879" s="17">
        <v>2</v>
      </c>
      <c r="I1879" s="279"/>
    </row>
    <row r="1880" spans="1:9">
      <c r="A1880" s="188">
        <v>8877</v>
      </c>
      <c r="B1880" s="280" t="s">
        <v>6013</v>
      </c>
      <c r="C1880" s="188" t="s">
        <v>259</v>
      </c>
      <c r="D1880" s="17" t="s">
        <v>3647</v>
      </c>
      <c r="E1880" s="17">
        <v>12</v>
      </c>
      <c r="F1880" s="17">
        <v>2013</v>
      </c>
      <c r="G1880" s="17">
        <v>5</v>
      </c>
      <c r="H1880" s="17">
        <v>21</v>
      </c>
      <c r="I1880" s="279"/>
    </row>
    <row r="1881" spans="1:9">
      <c r="A1881" s="218">
        <v>8878</v>
      </c>
      <c r="B1881" s="278" t="s">
        <v>6014</v>
      </c>
      <c r="C1881" s="218" t="s">
        <v>259</v>
      </c>
      <c r="D1881" s="17" t="s">
        <v>420</v>
      </c>
      <c r="E1881" s="17">
        <v>11</v>
      </c>
      <c r="F1881" s="17">
        <v>2014</v>
      </c>
      <c r="G1881" s="17">
        <v>12</v>
      </c>
      <c r="H1881" s="17">
        <v>19</v>
      </c>
      <c r="I1881" s="279"/>
    </row>
    <row r="1882" spans="1:9">
      <c r="A1882" s="188">
        <v>8879</v>
      </c>
      <c r="B1882" s="280" t="s">
        <v>6015</v>
      </c>
      <c r="C1882" s="188" t="s">
        <v>259</v>
      </c>
      <c r="D1882" s="17" t="s">
        <v>420</v>
      </c>
      <c r="E1882" s="17">
        <v>9</v>
      </c>
      <c r="F1882" s="17">
        <v>2016</v>
      </c>
      <c r="G1882" s="17">
        <v>3</v>
      </c>
      <c r="H1882" s="17">
        <v>31</v>
      </c>
      <c r="I1882" s="279"/>
    </row>
    <row r="1883" spans="1:9">
      <c r="A1883" s="218">
        <v>8880</v>
      </c>
      <c r="B1883" s="278" t="s">
        <v>6016</v>
      </c>
      <c r="C1883" s="218" t="s">
        <v>259</v>
      </c>
      <c r="D1883" s="17" t="s">
        <v>420</v>
      </c>
      <c r="E1883" s="17">
        <v>9</v>
      </c>
      <c r="F1883" s="17">
        <v>2016</v>
      </c>
      <c r="G1883" s="17">
        <v>2</v>
      </c>
      <c r="H1883" s="17">
        <v>23</v>
      </c>
      <c r="I1883" s="279"/>
    </row>
    <row r="1884" spans="1:9">
      <c r="A1884" s="188">
        <v>8881</v>
      </c>
      <c r="B1884" s="280" t="s">
        <v>6017</v>
      </c>
      <c r="C1884" s="188" t="s">
        <v>259</v>
      </c>
      <c r="D1884" s="17" t="s">
        <v>420</v>
      </c>
      <c r="E1884" s="17">
        <v>9</v>
      </c>
      <c r="F1884" s="17">
        <v>2016</v>
      </c>
      <c r="G1884" s="17">
        <v>2</v>
      </c>
      <c r="H1884" s="17">
        <v>14</v>
      </c>
      <c r="I1884" s="279"/>
    </row>
    <row r="1885" spans="1:9">
      <c r="A1885" s="218">
        <v>8882</v>
      </c>
      <c r="B1885" s="278" t="s">
        <v>6018</v>
      </c>
      <c r="C1885" s="218" t="s">
        <v>259</v>
      </c>
      <c r="D1885" s="17" t="s">
        <v>420</v>
      </c>
      <c r="E1885" s="17">
        <v>10</v>
      </c>
      <c r="F1885" s="17">
        <v>2015</v>
      </c>
      <c r="G1885" s="17">
        <v>2</v>
      </c>
      <c r="H1885" s="17">
        <v>18</v>
      </c>
      <c r="I1885" s="279"/>
    </row>
    <row r="1886" spans="1:9">
      <c r="A1886" s="188">
        <v>8883</v>
      </c>
      <c r="B1886" s="280" t="s">
        <v>6019</v>
      </c>
      <c r="C1886" s="188" t="s">
        <v>3695</v>
      </c>
      <c r="D1886" s="17" t="s">
        <v>420</v>
      </c>
      <c r="E1886" s="17">
        <v>0</v>
      </c>
      <c r="H1886" s="17"/>
      <c r="I1886" s="279"/>
    </row>
    <row r="1887" spans="1:9">
      <c r="A1887" s="218">
        <v>8884</v>
      </c>
      <c r="B1887" s="278" t="s">
        <v>6020</v>
      </c>
      <c r="C1887" s="218" t="s">
        <v>3695</v>
      </c>
      <c r="D1887" s="17" t="s">
        <v>741</v>
      </c>
      <c r="E1887" s="17">
        <v>0</v>
      </c>
      <c r="H1887" s="17"/>
      <c r="I1887" s="279"/>
    </row>
    <row r="1888" spans="1:9">
      <c r="A1888" s="188">
        <v>8885</v>
      </c>
      <c r="B1888" s="280" t="s">
        <v>6021</v>
      </c>
      <c r="C1888" s="188" t="s">
        <v>33</v>
      </c>
      <c r="D1888" s="17" t="s">
        <v>3647</v>
      </c>
      <c r="E1888" s="17">
        <v>0</v>
      </c>
      <c r="H1888" s="17"/>
      <c r="I1888" s="279"/>
    </row>
    <row r="1889" spans="1:9">
      <c r="A1889" s="218">
        <v>8886</v>
      </c>
      <c r="B1889" s="278" t="s">
        <v>6022</v>
      </c>
      <c r="C1889" s="218" t="s">
        <v>17</v>
      </c>
      <c r="D1889" s="17" t="s">
        <v>6023</v>
      </c>
      <c r="E1889" s="17">
        <v>0</v>
      </c>
      <c r="H1889" s="17"/>
      <c r="I1889" s="279"/>
    </row>
    <row r="1890" spans="1:9">
      <c r="A1890" s="188">
        <v>8887</v>
      </c>
      <c r="B1890" s="280" t="s">
        <v>6086</v>
      </c>
      <c r="C1890" s="188" t="s">
        <v>101</v>
      </c>
      <c r="D1890" s="17" t="s">
        <v>420</v>
      </c>
      <c r="E1890" s="17">
        <f>IFERROR(IF(Table11[[#This Row],[Year]]&gt;0,$E$1-Table11[[#This Row],[Year]],0),"")</f>
        <v>0</v>
      </c>
      <c r="H1890" s="17"/>
      <c r="I1890" s="279"/>
    </row>
    <row r="1891" spans="1:9">
      <c r="A1891" s="218">
        <v>8888</v>
      </c>
      <c r="B1891" s="278" t="s">
        <v>6087</v>
      </c>
      <c r="C1891" s="218" t="s">
        <v>41</v>
      </c>
      <c r="D1891" s="17" t="s">
        <v>420</v>
      </c>
      <c r="E1891" s="17">
        <f>IFERROR(IF(Table11[[#This Row],[Year]]&gt;0,$E$1-Table11[[#This Row],[Year]],0),"")</f>
        <v>0</v>
      </c>
      <c r="H1891" s="17"/>
      <c r="I1891" s="279"/>
    </row>
    <row r="1892" spans="1:9">
      <c r="A1892" s="188">
        <v>8889</v>
      </c>
      <c r="B1892" s="280" t="s">
        <v>6088</v>
      </c>
      <c r="C1892" s="188" t="s">
        <v>41</v>
      </c>
      <c r="D1892" s="17" t="s">
        <v>420</v>
      </c>
      <c r="E1892" s="17">
        <f>IFERROR(IF(Table11[[#This Row],[Year]]&gt;0,$E$1-Table11[[#This Row],[Year]],0),"")</f>
        <v>0</v>
      </c>
      <c r="H1892" s="17"/>
      <c r="I1892" s="279"/>
    </row>
    <row r="1893" spans="1:9">
      <c r="A1893" s="218">
        <v>8890</v>
      </c>
      <c r="B1893" s="278" t="s">
        <v>6089</v>
      </c>
      <c r="C1893" s="218" t="s">
        <v>101</v>
      </c>
      <c r="D1893" s="17" t="s">
        <v>420</v>
      </c>
      <c r="E1893" s="17">
        <f>IFERROR(IF(Table11[[#This Row],[Year]]&gt;0,$E$1-Table11[[#This Row],[Year]],0),"")</f>
        <v>0</v>
      </c>
      <c r="H1893" s="17"/>
      <c r="I1893" s="279"/>
    </row>
    <row r="1894" spans="1:9">
      <c r="A1894" s="188">
        <v>8891</v>
      </c>
      <c r="B1894" s="280" t="s">
        <v>6090</v>
      </c>
      <c r="C1894" s="188" t="s">
        <v>41</v>
      </c>
      <c r="D1894" s="17" t="s">
        <v>3647</v>
      </c>
      <c r="E1894" s="17">
        <f>IFERROR(IF(Table11[[#This Row],[Year]]&gt;0,$E$1-Table11[[#This Row],[Year]],0),"")</f>
        <v>0</v>
      </c>
      <c r="H1894" s="17"/>
      <c r="I1894" s="279"/>
    </row>
    <row r="1895" spans="1:9">
      <c r="A1895" s="218">
        <v>8892</v>
      </c>
      <c r="B1895" s="278" t="s">
        <v>6095</v>
      </c>
      <c r="C1895" s="218" t="s">
        <v>101</v>
      </c>
      <c r="D1895" s="17" t="s">
        <v>6023</v>
      </c>
      <c r="E1895" s="17">
        <f>IFERROR(IF(Table11[[#This Row],[Year]]&gt;0,$E$1-Table11[[#This Row],[Year]],0),"")</f>
        <v>0</v>
      </c>
      <c r="H1895" s="17"/>
      <c r="I1895" s="279"/>
    </row>
    <row r="1896" spans="1:9">
      <c r="A1896" s="188">
        <v>8893</v>
      </c>
      <c r="B1896" s="280" t="s">
        <v>6096</v>
      </c>
      <c r="C1896" s="188" t="s">
        <v>101</v>
      </c>
      <c r="D1896" s="17" t="s">
        <v>6023</v>
      </c>
      <c r="E1896" s="17">
        <f>IFERROR(IF(Table11[[#This Row],[Year]]&gt;0,$E$1-Table11[[#This Row],[Year]],0),"")</f>
        <v>0</v>
      </c>
      <c r="H1896" s="17"/>
      <c r="I1896" s="279"/>
    </row>
    <row r="1897" spans="1:9">
      <c r="A1897" s="218">
        <v>8894</v>
      </c>
      <c r="B1897" s="278"/>
      <c r="C1897" s="218"/>
      <c r="D1897" s="17">
        <f>IF(Table11[[#This Row],[Current Age]]&gt;19,"Women's",IF(E1897&gt;15,"U19",IF(E1897&gt;13,"U15",IF(E1897&gt;11,"U13",IF(E1897&gt;0,"U11",0)))))</f>
        <v>0</v>
      </c>
      <c r="E1897" s="17">
        <f>IFERROR(IF(Table11[[#This Row],[Year]]&gt;0,$E$1-Table11[[#This Row],[Year]],0),"")</f>
        <v>0</v>
      </c>
      <c r="H1897" s="17"/>
      <c r="I1897" s="279"/>
    </row>
    <row r="1898" spans="1:9">
      <c r="A1898" s="188">
        <v>8895</v>
      </c>
      <c r="B1898" s="280"/>
      <c r="C1898" s="188"/>
      <c r="D1898" s="17">
        <f>IF(Table11[[#This Row],[Current Age]]&gt;19,"Women's",IF(E1898&gt;15,"U19",IF(E1898&gt;13,"U15",IF(E1898&gt;11,"U13",IF(E1898&gt;0,"U11",0)))))</f>
        <v>0</v>
      </c>
      <c r="E1898" s="17">
        <f>IFERROR(IF(Table11[[#This Row],[Year]]&gt;0,$E$1-Table11[[#This Row],[Year]],0),"")</f>
        <v>0</v>
      </c>
      <c r="H1898" s="17"/>
      <c r="I1898" s="279"/>
    </row>
    <row r="1899" spans="1:9">
      <c r="A1899" s="218">
        <v>8896</v>
      </c>
      <c r="B1899" s="278"/>
      <c r="C1899" s="218"/>
      <c r="D1899" s="17">
        <f>IF(Table11[[#This Row],[Current Age]]&gt;19,"Women's",IF(E1899&gt;15,"U19",IF(E1899&gt;13,"U15",IF(E1899&gt;11,"U13",IF(E1899&gt;0,"U11",0)))))</f>
        <v>0</v>
      </c>
      <c r="E1899" s="17">
        <f>IFERROR(IF(Table11[[#This Row],[Year]]&gt;0,$E$1-Table11[[#This Row],[Year]],0),"")</f>
        <v>0</v>
      </c>
      <c r="H1899" s="17"/>
      <c r="I1899" s="279"/>
    </row>
    <row r="1900" spans="1:9">
      <c r="A1900" s="188">
        <v>8897</v>
      </c>
      <c r="B1900" s="280"/>
      <c r="C1900" s="188"/>
      <c r="D1900" s="17">
        <f>IF(Table11[[#This Row],[Current Age]]&gt;19,"Women's",IF(E1900&gt;15,"U19",IF(E1900&gt;13,"U15",IF(E1900&gt;11,"U13",IF(E1900&gt;0,"U11",0)))))</f>
        <v>0</v>
      </c>
      <c r="E1900" s="17">
        <f>IFERROR(IF(Table11[[#This Row],[Year]]&gt;0,$E$1-Table11[[#This Row],[Year]],0),"")</f>
        <v>0</v>
      </c>
      <c r="H1900" s="17"/>
      <c r="I1900" s="279"/>
    </row>
    <row r="1901" spans="1:9">
      <c r="A1901" s="218">
        <v>8898</v>
      </c>
      <c r="B1901" s="278"/>
      <c r="C1901" s="218"/>
      <c r="D1901" s="17">
        <f>IF(Table11[[#This Row],[Current Age]]&gt;19,"Women's",IF(E1901&gt;15,"U19",IF(E1901&gt;13,"U15",IF(E1901&gt;11,"U13",IF(E1901&gt;0,"U11",0)))))</f>
        <v>0</v>
      </c>
      <c r="E1901" s="17">
        <f>IFERROR(IF(Table11[[#This Row],[Year]]&gt;0,$E$1-Table11[[#This Row],[Year]],0),"")</f>
        <v>0</v>
      </c>
      <c r="H1901" s="17"/>
      <c r="I1901" s="279"/>
    </row>
    <row r="1902" spans="1:9">
      <c r="A1902" s="188">
        <v>8899</v>
      </c>
      <c r="B1902" s="280"/>
      <c r="C1902" s="188"/>
      <c r="D1902" s="17">
        <f>IF(Table11[[#This Row],[Current Age]]&gt;19,"Women's",IF(E1902&gt;15,"U19",IF(E1902&gt;13,"U15",IF(E1902&gt;11,"U13",IF(E1902&gt;0,"U11",0)))))</f>
        <v>0</v>
      </c>
      <c r="E1902" s="17">
        <f>IFERROR(IF(Table11[[#This Row],[Year]]&gt;0,$E$1-Table11[[#This Row],[Year]],0),"")</f>
        <v>0</v>
      </c>
      <c r="H1902" s="17"/>
      <c r="I1902" s="279"/>
    </row>
    <row r="1903" spans="1:9">
      <c r="A1903" s="218">
        <v>8900</v>
      </c>
      <c r="B1903" s="278"/>
      <c r="C1903" s="218"/>
      <c r="D1903" s="17">
        <f>IF(Table11[[#This Row],[Current Age]]&gt;19,"Women's",IF(E1903&gt;15,"U19",IF(E1903&gt;13,"U15",IF(E1903&gt;11,"U13",IF(E1903&gt;0,"U11",0)))))</f>
        <v>0</v>
      </c>
      <c r="E1903" s="17">
        <f>IFERROR(IF(Table11[[#This Row],[Year]]&gt;0,$E$1-Table11[[#This Row],[Year]],0),"")</f>
        <v>0</v>
      </c>
      <c r="H1903" s="17"/>
      <c r="I1903" s="279"/>
    </row>
    <row r="1904" spans="1:9">
      <c r="A1904" s="188">
        <v>8901</v>
      </c>
      <c r="B1904" s="280"/>
      <c r="C1904" s="188"/>
      <c r="D1904" s="17">
        <f>IF(Table11[[#This Row],[Current Age]]&gt;19,"Women's",IF(E1904&gt;15,"U19",IF(E1904&gt;13,"U15",IF(E1904&gt;11,"U13",IF(E1904&gt;0,"U11",0)))))</f>
        <v>0</v>
      </c>
      <c r="E1904" s="17">
        <f>IFERROR(IF(Table11[[#This Row],[Year]]&gt;0,$E$1-Table11[[#This Row],[Year]],0),"")</f>
        <v>0</v>
      </c>
      <c r="H1904" s="17"/>
      <c r="I1904" s="279"/>
    </row>
    <row r="1905" spans="1:9">
      <c r="A1905" s="218">
        <v>8902</v>
      </c>
      <c r="B1905" s="278"/>
      <c r="C1905" s="218"/>
      <c r="D1905" s="17">
        <f>IF(Table11[[#This Row],[Current Age]]&gt;19,"Women's",IF(E1905&gt;15,"U19",IF(E1905&gt;13,"U15",IF(E1905&gt;11,"U13",IF(E1905&gt;0,"U11",0)))))</f>
        <v>0</v>
      </c>
      <c r="E1905" s="17">
        <f>IFERROR(IF(Table11[[#This Row],[Year]]&gt;0,$E$1-Table11[[#This Row],[Year]],0),"")</f>
        <v>0</v>
      </c>
      <c r="H1905" s="17"/>
      <c r="I1905" s="279"/>
    </row>
    <row r="1906" spans="1:9">
      <c r="A1906" s="188">
        <v>8903</v>
      </c>
      <c r="B1906" s="280"/>
      <c r="C1906" s="188"/>
      <c r="D1906" s="17">
        <f>IF(Table11[[#This Row],[Current Age]]&gt;19,"Women's",IF(E1906&gt;15,"U19",IF(E1906&gt;13,"U15",IF(E1906&gt;11,"U13",IF(E1906&gt;0,"U11",0)))))</f>
        <v>0</v>
      </c>
      <c r="E1906" s="17">
        <f>IFERROR(IF(Table11[[#This Row],[Year]]&gt;0,$E$1-Table11[[#This Row],[Year]],0),"")</f>
        <v>0</v>
      </c>
      <c r="H1906" s="17"/>
      <c r="I1906" s="279"/>
    </row>
    <row r="1907" spans="1:9">
      <c r="A1907" s="218">
        <v>8904</v>
      </c>
      <c r="B1907" s="278"/>
      <c r="C1907" s="218"/>
      <c r="D1907" s="17">
        <f>IF(Table11[[#This Row],[Current Age]]&gt;19,"Women's",IF(E1907&gt;15,"U19",IF(E1907&gt;13,"U15",IF(E1907&gt;11,"U13",IF(E1907&gt;0,"U11",0)))))</f>
        <v>0</v>
      </c>
      <c r="E1907" s="17">
        <f>IFERROR(IF(Table11[[#This Row],[Year]]&gt;0,$E$1-Table11[[#This Row],[Year]],0),"")</f>
        <v>0</v>
      </c>
      <c r="H1907" s="17"/>
      <c r="I1907" s="279"/>
    </row>
    <row r="1908" spans="1:9">
      <c r="A1908" s="188">
        <v>8905</v>
      </c>
      <c r="B1908" s="280"/>
      <c r="C1908" s="188"/>
      <c r="D1908" s="17">
        <f>IF(Table11[[#This Row],[Current Age]]&gt;19,"Women's",IF(E1908&gt;15,"U19",IF(E1908&gt;13,"U15",IF(E1908&gt;11,"U13",IF(E1908&gt;0,"U11",0)))))</f>
        <v>0</v>
      </c>
      <c r="E1908" s="17">
        <f>IFERROR(IF(Table11[[#This Row],[Year]]&gt;0,$E$1-Table11[[#This Row],[Year]],0),"")</f>
        <v>0</v>
      </c>
      <c r="H1908" s="17"/>
      <c r="I1908" s="279"/>
    </row>
    <row r="1909" spans="1:9">
      <c r="A1909" s="218">
        <v>8906</v>
      </c>
      <c r="B1909" s="278"/>
      <c r="C1909" s="218"/>
      <c r="D1909" s="17">
        <f>IF(Table11[[#This Row],[Current Age]]&gt;19,"Women's",IF(E1909&gt;15,"U19",IF(E1909&gt;13,"U15",IF(E1909&gt;11,"U13",IF(E1909&gt;0,"U11",0)))))</f>
        <v>0</v>
      </c>
      <c r="E1909" s="17">
        <f>IFERROR(IF(Table11[[#This Row],[Year]]&gt;0,$E$1-Table11[[#This Row],[Year]],0),"")</f>
        <v>0</v>
      </c>
      <c r="H1909" s="17"/>
      <c r="I1909" s="279"/>
    </row>
    <row r="1910" spans="1:9">
      <c r="A1910" s="188">
        <v>8907</v>
      </c>
      <c r="B1910" s="280"/>
      <c r="C1910" s="188"/>
      <c r="D1910" s="17">
        <f>IF(Table11[[#This Row],[Current Age]]&gt;19,"Women's",IF(E1910&gt;15,"U19",IF(E1910&gt;13,"U15",IF(E1910&gt;11,"U13",IF(E1910&gt;0,"U11",0)))))</f>
        <v>0</v>
      </c>
      <c r="E1910" s="17">
        <f>IFERROR(IF(Table11[[#This Row],[Year]]&gt;0,$E$1-Table11[[#This Row],[Year]],0),"")</f>
        <v>0</v>
      </c>
      <c r="H1910" s="17"/>
      <c r="I1910" s="279"/>
    </row>
    <row r="1911" spans="1:9">
      <c r="A1911" s="218">
        <v>8908</v>
      </c>
      <c r="B1911" s="278"/>
      <c r="C1911" s="218"/>
      <c r="D1911" s="17">
        <f>IF(Table11[[#This Row],[Current Age]]&gt;19,"Women's",IF(E1911&gt;15,"U19",IF(E1911&gt;13,"U15",IF(E1911&gt;11,"U13",IF(E1911&gt;0,"U11",0)))))</f>
        <v>0</v>
      </c>
      <c r="E1911" s="17">
        <f>IFERROR(IF(Table11[[#This Row],[Year]]&gt;0,$E$1-Table11[[#This Row],[Year]],0),"")</f>
        <v>0</v>
      </c>
      <c r="H1911" s="17"/>
      <c r="I1911" s="279"/>
    </row>
    <row r="1912" spans="1:9">
      <c r="A1912" s="188">
        <v>8909</v>
      </c>
      <c r="B1912" s="280"/>
      <c r="C1912" s="188"/>
      <c r="D1912" s="17">
        <f>IF(Table11[[#This Row],[Current Age]]&gt;19,"Women's",IF(E1912&gt;15,"U19",IF(E1912&gt;13,"U15",IF(E1912&gt;11,"U13",IF(E1912&gt;0,"U11",0)))))</f>
        <v>0</v>
      </c>
      <c r="E1912" s="17">
        <f>IFERROR(IF(Table11[[#This Row],[Year]]&gt;0,$E$1-Table11[[#This Row],[Year]],0),"")</f>
        <v>0</v>
      </c>
      <c r="H1912" s="17"/>
      <c r="I1912" s="279"/>
    </row>
    <row r="1913" spans="1:9">
      <c r="A1913" s="218">
        <v>8910</v>
      </c>
      <c r="B1913" s="278"/>
      <c r="C1913" s="218"/>
      <c r="D1913" s="17">
        <f>IF(Table11[[#This Row],[Current Age]]&gt;19,"Women's",IF(E1913&gt;15,"U19",IF(E1913&gt;13,"U15",IF(E1913&gt;11,"U13",IF(E1913&gt;0,"U11",0)))))</f>
        <v>0</v>
      </c>
      <c r="E1913" s="17">
        <f>IFERROR(IF(Table11[[#This Row],[Year]]&gt;0,$E$1-Table11[[#This Row],[Year]],0),"")</f>
        <v>0</v>
      </c>
      <c r="H1913" s="17"/>
      <c r="I1913" s="279"/>
    </row>
    <row r="1914" spans="1:9">
      <c r="A1914" s="188">
        <v>8911</v>
      </c>
      <c r="B1914" s="280"/>
      <c r="C1914" s="188"/>
      <c r="D1914" s="17">
        <f>IF(Table11[[#This Row],[Current Age]]&gt;19,"Women's",IF(E1914&gt;15,"U19",IF(E1914&gt;13,"U15",IF(E1914&gt;11,"U13",IF(E1914&gt;0,"U11",0)))))</f>
        <v>0</v>
      </c>
      <c r="E1914" s="17">
        <f>IFERROR(IF(Table11[[#This Row],[Year]]&gt;0,$E$1-Table11[[#This Row],[Year]],0),"")</f>
        <v>0</v>
      </c>
      <c r="H1914" s="17"/>
      <c r="I1914" s="279"/>
    </row>
    <row r="1915" spans="1:9">
      <c r="A1915" s="218">
        <v>8912</v>
      </c>
      <c r="B1915" s="278"/>
      <c r="C1915" s="218"/>
      <c r="D1915" s="17">
        <f>IF(Table11[[#This Row],[Current Age]]&gt;19,"Women's",IF(E1915&gt;15,"U19",IF(E1915&gt;13,"U15",IF(E1915&gt;11,"U13",IF(E1915&gt;0,"U11",0)))))</f>
        <v>0</v>
      </c>
      <c r="E1915" s="17">
        <f>IFERROR(IF(Table11[[#This Row],[Year]]&gt;0,$E$1-Table11[[#This Row],[Year]],0),"")</f>
        <v>0</v>
      </c>
      <c r="H1915" s="17"/>
      <c r="I1915" s="279"/>
    </row>
    <row r="1916" spans="1:9">
      <c r="A1916" s="188">
        <v>8913</v>
      </c>
      <c r="B1916" s="280"/>
      <c r="C1916" s="188"/>
      <c r="D1916" s="17">
        <f>IF(Table11[[#This Row],[Current Age]]&gt;19,"Women's",IF(E1916&gt;15,"U19",IF(E1916&gt;13,"U15",IF(E1916&gt;11,"U13",IF(E1916&gt;0,"U11",0)))))</f>
        <v>0</v>
      </c>
      <c r="E1916" s="17">
        <f>IFERROR(IF(Table11[[#This Row],[Year]]&gt;0,$E$1-Table11[[#This Row],[Year]],0),"")</f>
        <v>0</v>
      </c>
      <c r="H1916" s="17"/>
      <c r="I1916" s="279"/>
    </row>
    <row r="1917" spans="1:9">
      <c r="A1917" s="218">
        <v>8914</v>
      </c>
      <c r="B1917" s="278"/>
      <c r="C1917" s="218"/>
      <c r="D1917" s="17">
        <f>IF(Table11[[#This Row],[Current Age]]&gt;19,"Women's",IF(E1917&gt;15,"U19",IF(E1917&gt;13,"U15",IF(E1917&gt;11,"U13",IF(E1917&gt;0,"U11",0)))))</f>
        <v>0</v>
      </c>
      <c r="E1917" s="17">
        <f>IFERROR(IF(Table11[[#This Row],[Year]]&gt;0,$E$1-Table11[[#This Row],[Year]],0),"")</f>
        <v>0</v>
      </c>
      <c r="H1917" s="17"/>
      <c r="I1917" s="279"/>
    </row>
    <row r="1918" spans="1:9">
      <c r="A1918" s="188">
        <v>8915</v>
      </c>
      <c r="B1918" s="280"/>
      <c r="C1918" s="188"/>
      <c r="D1918" s="17">
        <f>IF(Table11[[#This Row],[Current Age]]&gt;19,"Women's",IF(E1918&gt;15,"U19",IF(E1918&gt;13,"U15",IF(E1918&gt;11,"U13",IF(E1918&gt;0,"U11",0)))))</f>
        <v>0</v>
      </c>
      <c r="E1918" s="17">
        <f>IFERROR(IF(Table11[[#This Row],[Year]]&gt;0,$E$1-Table11[[#This Row],[Year]],0),"")</f>
        <v>0</v>
      </c>
      <c r="H1918" s="17"/>
      <c r="I1918" s="279"/>
    </row>
    <row r="1919" spans="1:9">
      <c r="A1919" s="218">
        <v>8916</v>
      </c>
      <c r="B1919" s="278"/>
      <c r="C1919" s="218"/>
      <c r="D1919" s="17">
        <f>IF(Table11[[#This Row],[Current Age]]&gt;19,"Women's",IF(E1919&gt;15,"U19",IF(E1919&gt;13,"U15",IF(E1919&gt;11,"U13",IF(E1919&gt;0,"U11",0)))))</f>
        <v>0</v>
      </c>
      <c r="E1919" s="17">
        <f>IFERROR(IF(Table11[[#This Row],[Year]]&gt;0,$E$1-Table11[[#This Row],[Year]],0),"")</f>
        <v>0</v>
      </c>
      <c r="H1919" s="17"/>
      <c r="I1919" s="279"/>
    </row>
    <row r="1920" spans="1:9">
      <c r="A1920" s="188">
        <v>8917</v>
      </c>
      <c r="B1920" s="280"/>
      <c r="C1920" s="188"/>
      <c r="D1920" s="17">
        <f>IF(Table11[[#This Row],[Current Age]]&gt;19,"Women's",IF(E1920&gt;15,"U19",IF(E1920&gt;13,"U15",IF(E1920&gt;11,"U13",IF(E1920&gt;0,"U11",0)))))</f>
        <v>0</v>
      </c>
      <c r="E1920" s="17">
        <f>IFERROR(IF(Table11[[#This Row],[Year]]&gt;0,$E$1-Table11[[#This Row],[Year]],0),"")</f>
        <v>0</v>
      </c>
      <c r="H1920" s="17"/>
      <c r="I1920" s="279"/>
    </row>
    <row r="1921" spans="1:9">
      <c r="A1921" s="218">
        <v>8918</v>
      </c>
      <c r="B1921" s="278"/>
      <c r="C1921" s="218"/>
      <c r="D1921" s="17">
        <f>IF(Table11[[#This Row],[Current Age]]&gt;19,"Women's",IF(E1921&gt;15,"U19",IF(E1921&gt;13,"U15",IF(E1921&gt;11,"U13",IF(E1921&gt;0,"U11",0)))))</f>
        <v>0</v>
      </c>
      <c r="E1921" s="17">
        <f>IFERROR(IF(Table11[[#This Row],[Year]]&gt;0,$E$1-Table11[[#This Row],[Year]],0),"")</f>
        <v>0</v>
      </c>
      <c r="H1921" s="17"/>
      <c r="I1921" s="279"/>
    </row>
    <row r="1922" spans="1:9">
      <c r="A1922" s="188">
        <v>8919</v>
      </c>
      <c r="B1922" s="280"/>
      <c r="C1922" s="188"/>
      <c r="D1922" s="17">
        <f>IF(Table11[[#This Row],[Current Age]]&gt;19,"Women's",IF(E1922&gt;15,"U19",IF(E1922&gt;13,"U15",IF(E1922&gt;11,"U13",IF(E1922&gt;0,"U11",0)))))</f>
        <v>0</v>
      </c>
      <c r="E1922" s="17">
        <f>IFERROR(IF(Table11[[#This Row],[Year]]&gt;0,$E$1-Table11[[#This Row],[Year]],0),"")</f>
        <v>0</v>
      </c>
      <c r="H1922" s="17"/>
      <c r="I1922" s="279"/>
    </row>
    <row r="1923" spans="1:9">
      <c r="A1923" s="218">
        <v>8920</v>
      </c>
      <c r="B1923" s="278"/>
      <c r="C1923" s="218"/>
      <c r="D1923" s="17">
        <f>IF(Table11[[#This Row],[Current Age]]&gt;19,"Women's",IF(E1923&gt;15,"U19",IF(E1923&gt;13,"U15",IF(E1923&gt;11,"U13",IF(E1923&gt;0,"U11",0)))))</f>
        <v>0</v>
      </c>
      <c r="E1923" s="17">
        <f>IFERROR(IF(Table11[[#This Row],[Year]]&gt;0,$E$1-Table11[[#This Row],[Year]],0),"")</f>
        <v>0</v>
      </c>
      <c r="H1923" s="17"/>
      <c r="I1923" s="279"/>
    </row>
    <row r="1924" spans="1:9">
      <c r="A1924" s="188">
        <v>8921</v>
      </c>
      <c r="B1924" s="280"/>
      <c r="C1924" s="188"/>
      <c r="D1924" s="17">
        <f>IF(Table11[[#This Row],[Current Age]]&gt;19,"Women's",IF(E1924&gt;15,"U19",IF(E1924&gt;13,"U15",IF(E1924&gt;11,"U13",IF(E1924&gt;0,"U11",0)))))</f>
        <v>0</v>
      </c>
      <c r="E1924" s="17">
        <f>IFERROR(IF(Table11[[#This Row],[Year]]&gt;0,$E$1-Table11[[#This Row],[Year]],0),"")</f>
        <v>0</v>
      </c>
      <c r="H1924" s="17"/>
      <c r="I1924" s="279"/>
    </row>
    <row r="1925" spans="1:9">
      <c r="A1925" s="218">
        <v>8922</v>
      </c>
      <c r="B1925" s="278"/>
      <c r="C1925" s="218"/>
      <c r="D1925" s="17">
        <f>IF(Table11[[#This Row],[Current Age]]&gt;19,"Women's",IF(E1925&gt;15,"U19",IF(E1925&gt;13,"U15",IF(E1925&gt;11,"U13",IF(E1925&gt;0,"U11",0)))))</f>
        <v>0</v>
      </c>
      <c r="E1925" s="17">
        <f>IFERROR(IF(Table11[[#This Row],[Year]]&gt;0,$E$1-Table11[[#This Row],[Year]],0),"")</f>
        <v>0</v>
      </c>
      <c r="H1925" s="17"/>
      <c r="I1925" s="279"/>
    </row>
    <row r="1926" spans="1:9">
      <c r="A1926" s="188">
        <v>8923</v>
      </c>
      <c r="B1926" s="280"/>
      <c r="C1926" s="188"/>
      <c r="D1926" s="17">
        <f>IF(Table11[[#This Row],[Current Age]]&gt;19,"Women's",IF(E1926&gt;15,"U19",IF(E1926&gt;13,"U15",IF(E1926&gt;11,"U13",IF(E1926&gt;0,"U11",0)))))</f>
        <v>0</v>
      </c>
      <c r="E1926" s="17">
        <f>IFERROR(IF(Table11[[#This Row],[Year]]&gt;0,$E$1-Table11[[#This Row],[Year]],0),"")</f>
        <v>0</v>
      </c>
      <c r="H1926" s="17"/>
      <c r="I1926" s="279"/>
    </row>
    <row r="1927" spans="1:9">
      <c r="A1927" s="218">
        <v>8924</v>
      </c>
      <c r="B1927" s="278"/>
      <c r="C1927" s="218"/>
      <c r="D1927" s="17">
        <f>IF(Table11[[#This Row],[Current Age]]&gt;19,"Women's",IF(E1927&gt;15,"U19",IF(E1927&gt;13,"U15",IF(E1927&gt;11,"U13",IF(E1927&gt;0,"U11",0)))))</f>
        <v>0</v>
      </c>
      <c r="E1927" s="17">
        <f>IFERROR(IF(Table11[[#This Row],[Year]]&gt;0,$E$1-Table11[[#This Row],[Year]],0),"")</f>
        <v>0</v>
      </c>
      <c r="H1927" s="17"/>
      <c r="I1927" s="279"/>
    </row>
    <row r="1928" spans="1:9">
      <c r="A1928" s="188">
        <v>8925</v>
      </c>
      <c r="B1928" s="280"/>
      <c r="C1928" s="188"/>
      <c r="D1928" s="17">
        <f>IF(Table11[[#This Row],[Current Age]]&gt;19,"Women's",IF(E1928&gt;15,"U19",IF(E1928&gt;13,"U15",IF(E1928&gt;11,"U13",IF(E1928&gt;0,"U11",0)))))</f>
        <v>0</v>
      </c>
      <c r="E1928" s="17">
        <f>IFERROR(IF(Table11[[#This Row],[Year]]&gt;0,$E$1-Table11[[#This Row],[Year]],0),"")</f>
        <v>0</v>
      </c>
      <c r="H1928" s="17"/>
      <c r="I1928" s="279"/>
    </row>
    <row r="1929" spans="1:9">
      <c r="A1929" s="218">
        <v>8926</v>
      </c>
      <c r="B1929" s="278"/>
      <c r="C1929" s="218"/>
      <c r="D1929" s="17">
        <f>IF(Table11[[#This Row],[Current Age]]&gt;19,"Women's",IF(E1929&gt;15,"U19",IF(E1929&gt;13,"U15",IF(E1929&gt;11,"U13",IF(E1929&gt;0,"U11",0)))))</f>
        <v>0</v>
      </c>
      <c r="E1929" s="17">
        <f>IFERROR(IF(Table11[[#This Row],[Year]]&gt;0,$E$1-Table11[[#This Row],[Year]],0),"")</f>
        <v>0</v>
      </c>
      <c r="H1929" s="17"/>
      <c r="I1929" s="279"/>
    </row>
    <row r="1930" spans="1:9">
      <c r="A1930" s="188">
        <v>8927</v>
      </c>
      <c r="B1930" s="280"/>
      <c r="C1930" s="188"/>
      <c r="D1930" s="17">
        <f>IF(Table11[[#This Row],[Current Age]]&gt;19,"Women's",IF(E1930&gt;15,"U19",IF(E1930&gt;13,"U15",IF(E1930&gt;11,"U13",IF(E1930&gt;0,"U11",0)))))</f>
        <v>0</v>
      </c>
      <c r="E1930" s="17">
        <f>IFERROR(IF(Table11[[#This Row],[Year]]&gt;0,$E$1-Table11[[#This Row],[Year]],0),"")</f>
        <v>0</v>
      </c>
      <c r="H1930" s="17"/>
      <c r="I1930" s="279"/>
    </row>
    <row r="1931" spans="1:9">
      <c r="A1931" s="218">
        <v>8928</v>
      </c>
      <c r="B1931" s="278"/>
      <c r="C1931" s="218"/>
      <c r="D1931" s="17">
        <f>IF(Table11[[#This Row],[Current Age]]&gt;19,"Women's",IF(E1931&gt;15,"U19",IF(E1931&gt;13,"U15",IF(E1931&gt;11,"U13",IF(E1931&gt;0,"U11",0)))))</f>
        <v>0</v>
      </c>
      <c r="E1931" s="17">
        <f>IFERROR(IF(Table11[[#This Row],[Year]]&gt;0,$E$1-Table11[[#This Row],[Year]],0),"")</f>
        <v>0</v>
      </c>
      <c r="H1931" s="17"/>
      <c r="I1931" s="279"/>
    </row>
    <row r="1932" spans="1:9">
      <c r="A1932" s="188">
        <v>8929</v>
      </c>
      <c r="B1932" s="280"/>
      <c r="C1932" s="188"/>
      <c r="D1932" s="17">
        <f>IF(Table11[[#This Row],[Current Age]]&gt;19,"Women's",IF(E1932&gt;15,"U19",IF(E1932&gt;13,"U15",IF(E1932&gt;11,"U13",IF(E1932&gt;0,"U11",0)))))</f>
        <v>0</v>
      </c>
      <c r="E1932" s="17">
        <f>IFERROR(IF(Table11[[#This Row],[Year]]&gt;0,$E$1-Table11[[#This Row],[Year]],0),"")</f>
        <v>0</v>
      </c>
      <c r="H1932" s="17"/>
      <c r="I1932" s="279"/>
    </row>
    <row r="1933" spans="1:9">
      <c r="A1933" s="218">
        <v>8930</v>
      </c>
      <c r="B1933" s="278"/>
      <c r="C1933" s="218"/>
      <c r="D1933" s="17">
        <f>IF(Table11[[#This Row],[Current Age]]&gt;19,"Women's",IF(E1933&gt;15,"U19",IF(E1933&gt;13,"U15",IF(E1933&gt;11,"U13",IF(E1933&gt;0,"U11",0)))))</f>
        <v>0</v>
      </c>
      <c r="E1933" s="17">
        <f>IFERROR(IF(Table11[[#This Row],[Year]]&gt;0,$E$1-Table11[[#This Row],[Year]],0),"")</f>
        <v>0</v>
      </c>
      <c r="H1933" s="17"/>
      <c r="I1933" s="279"/>
    </row>
    <row r="1934" spans="1:9">
      <c r="A1934" s="188">
        <v>8931</v>
      </c>
      <c r="B1934" s="280"/>
      <c r="C1934" s="188"/>
      <c r="D1934" s="17">
        <f>IF(Table11[[#This Row],[Current Age]]&gt;19,"Women's",IF(E1934&gt;15,"U19",IF(E1934&gt;13,"U15",IF(E1934&gt;11,"U13",IF(E1934&gt;0,"U11",0)))))</f>
        <v>0</v>
      </c>
      <c r="E1934" s="17">
        <f>IFERROR(IF(Table11[[#This Row],[Year]]&gt;0,$E$1-Table11[[#This Row],[Year]],0),"")</f>
        <v>0</v>
      </c>
      <c r="H1934" s="17"/>
      <c r="I1934" s="279"/>
    </row>
    <row r="1935" spans="1:9">
      <c r="A1935" s="218">
        <v>8932</v>
      </c>
      <c r="B1935" s="278"/>
      <c r="C1935" s="218"/>
      <c r="D1935" s="17">
        <f>IF(Table11[[#This Row],[Current Age]]&gt;19,"Women's",IF(E1935&gt;15,"U19",IF(E1935&gt;13,"U15",IF(E1935&gt;11,"U13",IF(E1935&gt;0,"U11",0)))))</f>
        <v>0</v>
      </c>
      <c r="E1935" s="17">
        <f>IFERROR(IF(Table11[[#This Row],[Year]]&gt;0,$E$1-Table11[[#This Row],[Year]],0),"")</f>
        <v>0</v>
      </c>
      <c r="H1935" s="17"/>
      <c r="I1935" s="279"/>
    </row>
    <row r="1936" spans="1:9">
      <c r="A1936" s="188">
        <v>8933</v>
      </c>
      <c r="B1936" s="280"/>
      <c r="C1936" s="188"/>
      <c r="D1936" s="17">
        <f>IF(Table11[[#This Row],[Current Age]]&gt;19,"Women's",IF(E1936&gt;15,"U19",IF(E1936&gt;13,"U15",IF(E1936&gt;11,"U13",IF(E1936&gt;0,"U11",0)))))</f>
        <v>0</v>
      </c>
      <c r="E1936" s="17">
        <f>IFERROR(IF(Table11[[#This Row],[Year]]&gt;0,$E$1-Table11[[#This Row],[Year]],0),"")</f>
        <v>0</v>
      </c>
      <c r="H1936" s="17"/>
      <c r="I1936" s="279"/>
    </row>
    <row r="1937" spans="1:9">
      <c r="A1937" s="218">
        <v>8934</v>
      </c>
      <c r="B1937" s="278"/>
      <c r="C1937" s="218"/>
      <c r="D1937" s="17">
        <f>IF(Table11[[#This Row],[Current Age]]&gt;19,"Women's",IF(E1937&gt;15,"U19",IF(E1937&gt;13,"U15",IF(E1937&gt;11,"U13",IF(E1937&gt;0,"U11",0)))))</f>
        <v>0</v>
      </c>
      <c r="E1937" s="17">
        <f>IFERROR(IF(Table11[[#This Row],[Year]]&gt;0,$E$1-Table11[[#This Row],[Year]],0),"")</f>
        <v>0</v>
      </c>
      <c r="H1937" s="17"/>
      <c r="I1937" s="279"/>
    </row>
    <row r="1938" spans="1:9">
      <c r="A1938" s="188">
        <v>8935</v>
      </c>
      <c r="B1938" s="280"/>
      <c r="C1938" s="188"/>
      <c r="D1938" s="17">
        <f>IF(Table11[[#This Row],[Current Age]]&gt;19,"Women's",IF(E1938&gt;15,"U19",IF(E1938&gt;13,"U15",IF(E1938&gt;11,"U13",IF(E1938&gt;0,"U11",0)))))</f>
        <v>0</v>
      </c>
      <c r="E1938" s="17">
        <f>IFERROR(IF(Table11[[#This Row],[Year]]&gt;0,$E$1-Table11[[#This Row],[Year]],0),"")</f>
        <v>0</v>
      </c>
      <c r="H1938" s="17"/>
      <c r="I1938" s="279"/>
    </row>
    <row r="1939" spans="1:9">
      <c r="A1939" s="218">
        <v>8936</v>
      </c>
      <c r="B1939" s="278"/>
      <c r="C1939" s="218"/>
      <c r="D1939" s="17">
        <f>IF(Table11[[#This Row],[Current Age]]&gt;19,"Women's",IF(E1939&gt;15,"U19",IF(E1939&gt;13,"U15",IF(E1939&gt;11,"U13",IF(E1939&gt;0,"U11",0)))))</f>
        <v>0</v>
      </c>
      <c r="E1939" s="17">
        <f>IFERROR(IF(Table11[[#This Row],[Year]]&gt;0,$E$1-Table11[[#This Row],[Year]],0),"")</f>
        <v>0</v>
      </c>
      <c r="H1939" s="17"/>
      <c r="I1939" s="279"/>
    </row>
    <row r="1940" spans="1:9">
      <c r="A1940" s="188">
        <v>8937</v>
      </c>
      <c r="B1940" s="280"/>
      <c r="C1940" s="188"/>
      <c r="D1940" s="17">
        <f>IF(Table11[[#This Row],[Current Age]]&gt;19,"Women's",IF(E1940&gt;15,"U19",IF(E1940&gt;13,"U15",IF(E1940&gt;11,"U13",IF(E1940&gt;0,"U11",0)))))</f>
        <v>0</v>
      </c>
      <c r="E1940" s="17">
        <f>IFERROR(IF(Table11[[#This Row],[Year]]&gt;0,$E$1-Table11[[#This Row],[Year]],0),"")</f>
        <v>0</v>
      </c>
      <c r="H1940" s="17"/>
      <c r="I1940" s="279"/>
    </row>
    <row r="1941" spans="1:9">
      <c r="A1941" s="218">
        <v>8938</v>
      </c>
      <c r="B1941" s="278"/>
      <c r="C1941" s="218"/>
      <c r="D1941" s="17">
        <f>IF(Table11[[#This Row],[Current Age]]&gt;19,"Women's",IF(E1941&gt;15,"U19",IF(E1941&gt;13,"U15",IF(E1941&gt;11,"U13",IF(E1941&gt;0,"U11",0)))))</f>
        <v>0</v>
      </c>
      <c r="E1941" s="17">
        <f>IFERROR(IF(Table11[[#This Row],[Year]]&gt;0,$E$1-Table11[[#This Row],[Year]],0),"")</f>
        <v>0</v>
      </c>
      <c r="H1941" s="17"/>
      <c r="I1941" s="279"/>
    </row>
    <row r="1942" spans="1:9">
      <c r="A1942" s="188">
        <v>8939</v>
      </c>
      <c r="B1942" s="280"/>
      <c r="C1942" s="188"/>
      <c r="D1942" s="17">
        <f>IF(Table11[[#This Row],[Current Age]]&gt;19,"Women's",IF(E1942&gt;15,"U19",IF(E1942&gt;13,"U15",IF(E1942&gt;11,"U13",IF(E1942&gt;0,"U11",0)))))</f>
        <v>0</v>
      </c>
      <c r="E1942" s="17">
        <f>IFERROR(IF(Table11[[#This Row],[Year]]&gt;0,$E$1-Table11[[#This Row],[Year]],0),"")</f>
        <v>0</v>
      </c>
      <c r="H1942" s="17"/>
      <c r="I1942" s="279"/>
    </row>
    <row r="1943" spans="1:9">
      <c r="A1943" s="218">
        <v>8940</v>
      </c>
      <c r="B1943" s="278"/>
      <c r="C1943" s="218"/>
      <c r="D1943" s="17">
        <f>IF(Table11[[#This Row],[Current Age]]&gt;19,"Women's",IF(E1943&gt;15,"U19",IF(E1943&gt;13,"U15",IF(E1943&gt;11,"U13",IF(E1943&gt;0,"U11",0)))))</f>
        <v>0</v>
      </c>
      <c r="E1943" s="17">
        <f>IFERROR(IF(Table11[[#This Row],[Year]]&gt;0,$E$1-Table11[[#This Row],[Year]],0),"")</f>
        <v>0</v>
      </c>
      <c r="H1943" s="17"/>
      <c r="I1943" s="279"/>
    </row>
    <row r="1944" spans="1:9">
      <c r="A1944" s="188">
        <v>8941</v>
      </c>
      <c r="B1944" s="280"/>
      <c r="C1944" s="188"/>
      <c r="D1944" s="17">
        <f>IF(Table11[[#This Row],[Current Age]]&gt;19,"Women's",IF(E1944&gt;15,"U19",IF(E1944&gt;13,"U15",IF(E1944&gt;11,"U13",IF(E1944&gt;0,"U11",0)))))</f>
        <v>0</v>
      </c>
      <c r="E1944" s="17">
        <f>IFERROR(IF(Table11[[#This Row],[Year]]&gt;0,$E$1-Table11[[#This Row],[Year]],0),"")</f>
        <v>0</v>
      </c>
      <c r="H1944" s="17"/>
      <c r="I1944" s="279"/>
    </row>
    <row r="1945" spans="1:9">
      <c r="A1945" s="218">
        <v>8942</v>
      </c>
      <c r="B1945" s="278"/>
      <c r="C1945" s="218"/>
      <c r="D1945" s="17">
        <f>IF(Table11[[#This Row],[Current Age]]&gt;19,"Women's",IF(E1945&gt;15,"U19",IF(E1945&gt;13,"U15",IF(E1945&gt;11,"U13",IF(E1945&gt;0,"U11",0)))))</f>
        <v>0</v>
      </c>
      <c r="E1945" s="17">
        <f>IFERROR(IF(Table11[[#This Row],[Year]]&gt;0,$E$1-Table11[[#This Row],[Year]],0),"")</f>
        <v>0</v>
      </c>
      <c r="H1945" s="17"/>
      <c r="I1945" s="279"/>
    </row>
    <row r="1946" spans="1:9">
      <c r="A1946" s="188">
        <v>8943</v>
      </c>
      <c r="B1946" s="280"/>
      <c r="C1946" s="188"/>
      <c r="D1946" s="17">
        <f>IF(Table11[[#This Row],[Current Age]]&gt;19,"Women's",IF(E1946&gt;15,"U19",IF(E1946&gt;13,"U15",IF(E1946&gt;11,"U13",IF(E1946&gt;0,"U11",0)))))</f>
        <v>0</v>
      </c>
      <c r="E1946" s="17">
        <f>IFERROR(IF(Table11[[#This Row],[Year]]&gt;0,$E$1-Table11[[#This Row],[Year]],0),"")</f>
        <v>0</v>
      </c>
      <c r="H1946" s="17"/>
      <c r="I1946" s="279"/>
    </row>
    <row r="1947" spans="1:9">
      <c r="A1947" s="218">
        <v>8944</v>
      </c>
      <c r="B1947" s="278"/>
      <c r="C1947" s="218"/>
      <c r="D1947" s="17">
        <f>IF(Table11[[#This Row],[Current Age]]&gt;19,"Women's",IF(E1947&gt;15,"U19",IF(E1947&gt;13,"U15",IF(E1947&gt;11,"U13",IF(E1947&gt;0,"U11",0)))))</f>
        <v>0</v>
      </c>
      <c r="E1947" s="17">
        <f>IFERROR(IF(Table11[[#This Row],[Year]]&gt;0,$E$1-Table11[[#This Row],[Year]],0),"")</f>
        <v>0</v>
      </c>
      <c r="H1947" s="17"/>
      <c r="I1947" s="279"/>
    </row>
    <row r="1948" spans="1:9">
      <c r="A1948" s="188">
        <v>8945</v>
      </c>
      <c r="B1948" s="280"/>
      <c r="C1948" s="188"/>
      <c r="D1948" s="17">
        <f>IF(Table11[[#This Row],[Current Age]]&gt;19,"Women's",IF(E1948&gt;15,"U19",IF(E1948&gt;13,"U15",IF(E1948&gt;11,"U13",IF(E1948&gt;0,"U11",0)))))</f>
        <v>0</v>
      </c>
      <c r="E1948" s="17">
        <f>IFERROR(IF(Table11[[#This Row],[Year]]&gt;0,$E$1-Table11[[#This Row],[Year]],0),"")</f>
        <v>0</v>
      </c>
      <c r="H1948" s="17"/>
      <c r="I1948" s="279"/>
    </row>
    <row r="1949" spans="1:9">
      <c r="A1949" s="218">
        <v>8946</v>
      </c>
      <c r="B1949" s="278"/>
      <c r="C1949" s="218"/>
      <c r="D1949" s="17">
        <f>IF(Table11[[#This Row],[Current Age]]&gt;19,"Women's",IF(E1949&gt;15,"U19",IF(E1949&gt;13,"U15",IF(E1949&gt;11,"U13",IF(E1949&gt;0,"U11",0)))))</f>
        <v>0</v>
      </c>
      <c r="E1949" s="17">
        <f>IFERROR(IF(Table11[[#This Row],[Year]]&gt;0,$E$1-Table11[[#This Row],[Year]],0),"")</f>
        <v>0</v>
      </c>
      <c r="H1949" s="17"/>
      <c r="I1949" s="279"/>
    </row>
    <row r="1950" spans="1:9">
      <c r="A1950" s="188">
        <v>8947</v>
      </c>
      <c r="B1950" s="280"/>
      <c r="C1950" s="188"/>
      <c r="D1950" s="17">
        <f>IF(Table11[[#This Row],[Current Age]]&gt;19,"Women's",IF(E1950&gt;15,"U19",IF(E1950&gt;13,"U15",IF(E1950&gt;11,"U13",IF(E1950&gt;0,"U11",0)))))</f>
        <v>0</v>
      </c>
      <c r="E1950" s="17">
        <f>IFERROR(IF(Table11[[#This Row],[Year]]&gt;0,$E$1-Table11[[#This Row],[Year]],0),"")</f>
        <v>0</v>
      </c>
      <c r="H1950" s="17"/>
      <c r="I1950" s="279"/>
    </row>
    <row r="1951" spans="1:9">
      <c r="A1951" s="218">
        <v>8948</v>
      </c>
      <c r="B1951" s="278"/>
      <c r="C1951" s="218"/>
      <c r="D1951" s="17">
        <f>IF(Table11[[#This Row],[Current Age]]&gt;19,"Women's",IF(E1951&gt;15,"U19",IF(E1951&gt;13,"U15",IF(E1951&gt;11,"U13",IF(E1951&gt;0,"U11",0)))))</f>
        <v>0</v>
      </c>
      <c r="E1951" s="17">
        <f>IFERROR(IF(Table11[[#This Row],[Year]]&gt;0,$E$1-Table11[[#This Row],[Year]],0),"")</f>
        <v>0</v>
      </c>
      <c r="H1951" s="17"/>
      <c r="I1951" s="279"/>
    </row>
    <row r="1952" spans="1:9">
      <c r="A1952" s="188">
        <v>8949</v>
      </c>
      <c r="B1952" s="280"/>
      <c r="C1952" s="188"/>
      <c r="D1952" s="17">
        <f>IF(Table11[[#This Row],[Current Age]]&gt;19,"Women's",IF(E1952&gt;15,"U19",IF(E1952&gt;13,"U15",IF(E1952&gt;11,"U13",IF(E1952&gt;0,"U11",0)))))</f>
        <v>0</v>
      </c>
      <c r="E1952" s="17">
        <f>IFERROR(IF(Table11[[#This Row],[Year]]&gt;0,$E$1-Table11[[#This Row],[Year]],0),"")</f>
        <v>0</v>
      </c>
      <c r="H1952" s="17"/>
      <c r="I1952" s="279"/>
    </row>
    <row r="1953" spans="1:9">
      <c r="A1953" s="218">
        <v>8950</v>
      </c>
      <c r="B1953" s="278" t="s">
        <v>5976</v>
      </c>
      <c r="C1953" s="218" t="s">
        <v>17</v>
      </c>
      <c r="D1953" s="17" t="s">
        <v>420</v>
      </c>
      <c r="E1953" s="17">
        <f>IFERROR(IF(Table11[[#This Row],[Year]]&gt;0,$E$1-Table11[[#This Row],[Year]],0),"")</f>
        <v>0</v>
      </c>
      <c r="H1953" s="17"/>
      <c r="I1953" s="279"/>
    </row>
    <row r="1954" spans="1:9">
      <c r="A1954" s="188">
        <v>8951</v>
      </c>
      <c r="B1954" s="280" t="s">
        <v>5977</v>
      </c>
      <c r="C1954" s="188" t="s">
        <v>17</v>
      </c>
      <c r="D1954" s="17" t="s">
        <v>420</v>
      </c>
      <c r="E1954" s="17">
        <f>IFERROR(IF(Table11[[#This Row],[Year]]&gt;0,$E$1-Table11[[#This Row],[Year]],0),"")</f>
        <v>0</v>
      </c>
      <c r="H1954" s="17"/>
      <c r="I1954" s="279"/>
    </row>
    <row r="1955" spans="1:9">
      <c r="A1955" s="218">
        <v>8952</v>
      </c>
      <c r="B1955" s="278" t="s">
        <v>5978</v>
      </c>
      <c r="C1955" s="218" t="s">
        <v>17</v>
      </c>
      <c r="D1955" s="17" t="s">
        <v>3647</v>
      </c>
      <c r="E1955" s="17">
        <f>IFERROR(IF(Table11[[#This Row],[Year]]&gt;0,$E$1-Table11[[#This Row],[Year]],0),"")</f>
        <v>0</v>
      </c>
      <c r="H1955" s="17"/>
      <c r="I1955" s="279"/>
    </row>
    <row r="1956" spans="1:9">
      <c r="A1956" s="188">
        <v>8953</v>
      </c>
      <c r="B1956" s="280" t="s">
        <v>5980</v>
      </c>
      <c r="C1956" s="188" t="s">
        <v>17</v>
      </c>
      <c r="D1956" s="188" t="s">
        <v>3643</v>
      </c>
      <c r="E1956" s="17">
        <f>IFERROR(IF(Table11[[#This Row],[Year]]&gt;0,$E$1-Table11[[#This Row],[Year]],0),"")</f>
        <v>0</v>
      </c>
      <c r="H1956" s="17"/>
      <c r="I1956" s="279"/>
    </row>
    <row r="1957" spans="1:9">
      <c r="A1957" s="218">
        <v>8954</v>
      </c>
      <c r="B1957" s="278" t="s">
        <v>5997</v>
      </c>
      <c r="C1957" s="218" t="s">
        <v>68</v>
      </c>
      <c r="D1957" s="17" t="s">
        <v>741</v>
      </c>
      <c r="E1957" s="17">
        <f>IFERROR(IF(Table11[[#This Row],[Year]]&gt;0,$E$1-Table11[[#This Row],[Year]],0),"")</f>
        <v>0</v>
      </c>
      <c r="H1957" s="17"/>
      <c r="I1957" s="279"/>
    </row>
    <row r="1958" spans="1:9">
      <c r="A1958" s="188">
        <v>8955</v>
      </c>
      <c r="B1958" s="280" t="s">
        <v>5998</v>
      </c>
      <c r="C1958" s="188" t="s">
        <v>25</v>
      </c>
      <c r="D1958" s="17" t="s">
        <v>5999</v>
      </c>
      <c r="E1958" s="17">
        <f>IFERROR(IF(Table11[[#This Row],[Year]]&gt;0,$E$1-Table11[[#This Row],[Year]],0),"")</f>
        <v>0</v>
      </c>
      <c r="H1958" s="17"/>
      <c r="I1958" s="279"/>
    </row>
    <row r="1959" spans="1:9">
      <c r="A1959" s="218">
        <v>8956</v>
      </c>
      <c r="B1959" s="278"/>
      <c r="C1959" s="218"/>
      <c r="D1959" s="17">
        <f>IF(Table11[[#This Row],[Current Age]]&gt;19,"Women's",IF(E1959&gt;15,"U19",IF(E1959&gt;13,"U15",IF(E1959&gt;11,"U13",IF(E1959&gt;0,"U11",0)))))</f>
        <v>0</v>
      </c>
      <c r="E1959" s="17">
        <f>IFERROR(IF(Table11[[#This Row],[Year]]&gt;0,$E$1-Table11[[#This Row],[Year]],0),"")</f>
        <v>0</v>
      </c>
      <c r="H1959" s="17"/>
      <c r="I1959" s="279"/>
    </row>
    <row r="1960" spans="1:9">
      <c r="A1960" s="188">
        <v>8957</v>
      </c>
      <c r="B1960" s="280"/>
      <c r="C1960" s="188"/>
      <c r="D1960" s="17">
        <f>IF(Table11[[#This Row],[Current Age]]&gt;19,"Women's",IF(E1960&gt;15,"U19",IF(E1960&gt;13,"U15",IF(E1960&gt;11,"U13",IF(E1960&gt;0,"U11",0)))))</f>
        <v>0</v>
      </c>
      <c r="E1960" s="17">
        <f>IFERROR(IF(Table11[[#This Row],[Year]]&gt;0,$E$1-Table11[[#This Row],[Year]],0),"")</f>
        <v>0</v>
      </c>
      <c r="H1960" s="17"/>
      <c r="I1960" s="279"/>
    </row>
    <row r="1961" spans="1:9">
      <c r="A1961" s="218">
        <v>8958</v>
      </c>
      <c r="B1961" s="278"/>
      <c r="C1961" s="218"/>
      <c r="D1961" s="17">
        <f>IF(Table11[[#This Row],[Current Age]]&gt;19,"Women's",IF(E1961&gt;15,"U19",IF(E1961&gt;13,"U15",IF(E1961&gt;11,"U13",IF(E1961&gt;0,"U11",0)))))</f>
        <v>0</v>
      </c>
      <c r="E1961" s="17">
        <f>IFERROR(IF(Table11[[#This Row],[Year]]&gt;0,$E$1-Table11[[#This Row],[Year]],0),"")</f>
        <v>0</v>
      </c>
      <c r="H1961" s="17"/>
      <c r="I1961" s="279"/>
    </row>
    <row r="1962" spans="1:9">
      <c r="A1962" s="188">
        <v>8959</v>
      </c>
      <c r="B1962" s="280"/>
      <c r="C1962" s="188"/>
      <c r="D1962" s="17">
        <f>IF(Table11[[#This Row],[Current Age]]&gt;19,"Women's",IF(E1962&gt;15,"U19",IF(E1962&gt;13,"U15",IF(E1962&gt;11,"U13",IF(E1962&gt;0,"U11",0)))))</f>
        <v>0</v>
      </c>
      <c r="E1962" s="17">
        <f>IFERROR(IF(Table11[[#This Row],[Year]]&gt;0,$E$1-Table11[[#This Row],[Year]],0),"")</f>
        <v>0</v>
      </c>
      <c r="H1962" s="17"/>
      <c r="I1962" s="279"/>
    </row>
    <row r="1963" spans="1:9">
      <c r="A1963" s="218">
        <v>8960</v>
      </c>
      <c r="B1963" s="278"/>
      <c r="C1963" s="218"/>
      <c r="D1963" s="17">
        <f>IF(Table11[[#This Row],[Current Age]]&gt;19,"Women's",IF(E1963&gt;15,"U19",IF(E1963&gt;13,"U15",IF(E1963&gt;11,"U13",IF(E1963&gt;0,"U11",0)))))</f>
        <v>0</v>
      </c>
      <c r="E1963" s="17">
        <f>IFERROR(IF(Table11[[#This Row],[Year]]&gt;0,$E$1-Table11[[#This Row],[Year]],0),"")</f>
        <v>0</v>
      </c>
      <c r="H1963" s="17"/>
      <c r="I1963" s="279"/>
    </row>
    <row r="1964" spans="1:9">
      <c r="A1964" s="188">
        <v>8961</v>
      </c>
      <c r="B1964" s="280"/>
      <c r="C1964" s="188"/>
      <c r="D1964" s="17">
        <f>IF(Table11[[#This Row],[Current Age]]&gt;19,"Women's",IF(E1964&gt;15,"U19",IF(E1964&gt;13,"U15",IF(E1964&gt;11,"U13",IF(E1964&gt;0,"U11",0)))))</f>
        <v>0</v>
      </c>
      <c r="E1964" s="17">
        <f>IFERROR(IF(Table11[[#This Row],[Year]]&gt;0,$E$1-Table11[[#This Row],[Year]],0),"")</f>
        <v>0</v>
      </c>
      <c r="H1964" s="17"/>
      <c r="I1964" s="279"/>
    </row>
    <row r="1965" spans="1:9">
      <c r="A1965" s="218">
        <v>8962</v>
      </c>
      <c r="B1965" s="278"/>
      <c r="C1965" s="218"/>
      <c r="D1965" s="17">
        <f>IF(Table11[[#This Row],[Current Age]]&gt;19,"Women's",IF(E1965&gt;15,"U19",IF(E1965&gt;13,"U15",IF(E1965&gt;11,"U13",IF(E1965&gt;0,"U11",0)))))</f>
        <v>0</v>
      </c>
      <c r="E1965" s="17">
        <f>IFERROR(IF(Table11[[#This Row],[Year]]&gt;0,$E$1-Table11[[#This Row],[Year]],0),"")</f>
        <v>0</v>
      </c>
      <c r="H1965" s="17"/>
      <c r="I1965" s="279"/>
    </row>
    <row r="1966" spans="1:9">
      <c r="A1966" s="188">
        <v>8963</v>
      </c>
      <c r="B1966" s="280"/>
      <c r="C1966" s="188"/>
      <c r="D1966" s="17">
        <f>IF(Table11[[#This Row],[Current Age]]&gt;19,"Women's",IF(E1966&gt;15,"U19",IF(E1966&gt;13,"U15",IF(E1966&gt;11,"U13",IF(E1966&gt;0,"U11",0)))))</f>
        <v>0</v>
      </c>
      <c r="E1966" s="17">
        <f>IFERROR(IF(Table11[[#This Row],[Year]]&gt;0,$E$1-Table11[[#This Row],[Year]],0),"")</f>
        <v>0</v>
      </c>
      <c r="H1966" s="17"/>
      <c r="I1966" s="279"/>
    </row>
    <row r="1967" spans="1:9">
      <c r="A1967" s="218">
        <v>8964</v>
      </c>
      <c r="B1967" s="278"/>
      <c r="C1967" s="218"/>
      <c r="D1967" s="17">
        <f>IF(Table11[[#This Row],[Current Age]]&gt;19,"Women's",IF(E1967&gt;15,"U19",IF(E1967&gt;13,"U15",IF(E1967&gt;11,"U13",IF(E1967&gt;0,"U11",0)))))</f>
        <v>0</v>
      </c>
      <c r="E1967" s="17">
        <f>IFERROR(IF(Table11[[#This Row],[Year]]&gt;0,$E$1-Table11[[#This Row],[Year]],0),"")</f>
        <v>0</v>
      </c>
      <c r="H1967" s="17"/>
      <c r="I1967" s="279"/>
    </row>
    <row r="1968" spans="1:9">
      <c r="A1968" s="188">
        <v>8965</v>
      </c>
      <c r="B1968" s="280"/>
      <c r="C1968" s="188"/>
      <c r="D1968" s="17">
        <f>IF(Table11[[#This Row],[Current Age]]&gt;19,"Women's",IF(E1968&gt;15,"U19",IF(E1968&gt;13,"U15",IF(E1968&gt;11,"U13",IF(E1968&gt;0,"U11",0)))))</f>
        <v>0</v>
      </c>
      <c r="E1968" s="17">
        <f>IFERROR(IF(Table11[[#This Row],[Year]]&gt;0,$E$1-Table11[[#This Row],[Year]],0),"")</f>
        <v>0</v>
      </c>
      <c r="H1968" s="17"/>
      <c r="I1968" s="279"/>
    </row>
    <row r="1969" spans="1:9">
      <c r="A1969" s="218">
        <v>8966</v>
      </c>
      <c r="B1969" s="278"/>
      <c r="C1969" s="218"/>
      <c r="D1969" s="17">
        <f>IF(Table11[[#This Row],[Current Age]]&gt;19,"Women's",IF(E1969&gt;15,"U19",IF(E1969&gt;13,"U15",IF(E1969&gt;11,"U13",IF(E1969&gt;0,"U11",0)))))</f>
        <v>0</v>
      </c>
      <c r="E1969" s="17">
        <f>IFERROR(IF(Table11[[#This Row],[Year]]&gt;0,$E$1-Table11[[#This Row],[Year]],0),"")</f>
        <v>0</v>
      </c>
      <c r="H1969" s="17"/>
      <c r="I1969" s="279"/>
    </row>
    <row r="1970" spans="1:9">
      <c r="A1970" s="188">
        <v>8967</v>
      </c>
      <c r="B1970" s="280"/>
      <c r="C1970" s="188"/>
      <c r="D1970" s="17">
        <f>IF(Table11[[#This Row],[Current Age]]&gt;19,"Women's",IF(E1970&gt;15,"U19",IF(E1970&gt;13,"U15",IF(E1970&gt;11,"U13",IF(E1970&gt;0,"U11",0)))))</f>
        <v>0</v>
      </c>
      <c r="E1970" s="17">
        <f>IFERROR(IF(Table11[[#This Row],[Year]]&gt;0,$E$1-Table11[[#This Row],[Year]],0),"")</f>
        <v>0</v>
      </c>
      <c r="H1970" s="17"/>
      <c r="I1970" s="279"/>
    </row>
    <row r="1971" spans="1:9">
      <c r="A1971" s="218">
        <v>8968</v>
      </c>
      <c r="B1971" s="278"/>
      <c r="C1971" s="218"/>
      <c r="D1971" s="17">
        <f>IF(Table11[[#This Row],[Current Age]]&gt;19,"Women's",IF(E1971&gt;15,"U19",IF(E1971&gt;13,"U15",IF(E1971&gt;11,"U13",IF(E1971&gt;0,"U11",0)))))</f>
        <v>0</v>
      </c>
      <c r="E1971" s="17">
        <f>IFERROR(IF(Table11[[#This Row],[Year]]&gt;0,$E$1-Table11[[#This Row],[Year]],0),"")</f>
        <v>0</v>
      </c>
      <c r="H1971" s="17"/>
      <c r="I1971" s="279"/>
    </row>
    <row r="1972" spans="1:9">
      <c r="A1972" s="188">
        <v>8969</v>
      </c>
      <c r="B1972" s="280"/>
      <c r="C1972" s="188"/>
      <c r="D1972" s="17">
        <f>IF(Table11[[#This Row],[Current Age]]&gt;19,"Women's",IF(E1972&gt;15,"U19",IF(E1972&gt;13,"U15",IF(E1972&gt;11,"U13",IF(E1972&gt;0,"U11",0)))))</f>
        <v>0</v>
      </c>
      <c r="E1972" s="17">
        <f>IFERROR(IF(Table11[[#This Row],[Year]]&gt;0,$E$1-Table11[[#This Row],[Year]],0),"")</f>
        <v>0</v>
      </c>
      <c r="H1972" s="17"/>
      <c r="I1972" s="279"/>
    </row>
    <row r="1973" spans="1:9">
      <c r="A1973" s="218">
        <v>8970</v>
      </c>
      <c r="B1973" s="278"/>
      <c r="C1973" s="218"/>
      <c r="D1973" s="17">
        <f>IF(Table11[[#This Row],[Current Age]]&gt;19,"Women's",IF(E1973&gt;15,"U19",IF(E1973&gt;13,"U15",IF(E1973&gt;11,"U13",IF(E1973&gt;0,"U11",0)))))</f>
        <v>0</v>
      </c>
      <c r="E1973" s="17">
        <f>IFERROR(IF(Table11[[#This Row],[Year]]&gt;0,$E$1-Table11[[#This Row],[Year]],0),"")</f>
        <v>0</v>
      </c>
      <c r="H1973" s="17"/>
      <c r="I1973" s="279"/>
    </row>
    <row r="1974" spans="1:9">
      <c r="A1974" s="188">
        <v>8971</v>
      </c>
      <c r="B1974" s="280"/>
      <c r="C1974" s="188"/>
      <c r="D1974" s="17">
        <f>IF(Table11[[#This Row],[Current Age]]&gt;19,"Women's",IF(E1974&gt;15,"U19",IF(E1974&gt;13,"U15",IF(E1974&gt;11,"U13",IF(E1974&gt;0,"U11",0)))))</f>
        <v>0</v>
      </c>
      <c r="E1974" s="17">
        <f>IFERROR(IF(Table11[[#This Row],[Year]]&gt;0,$E$1-Table11[[#This Row],[Year]],0),"")</f>
        <v>0</v>
      </c>
      <c r="H1974" s="17"/>
      <c r="I1974" s="279"/>
    </row>
    <row r="1975" spans="1:9">
      <c r="A1975" s="218">
        <v>8972</v>
      </c>
      <c r="B1975" s="278"/>
      <c r="C1975" s="218"/>
      <c r="D1975" s="17">
        <f>IF(Table11[[#This Row],[Current Age]]&gt;19,"Women's",IF(E1975&gt;15,"U19",IF(E1975&gt;13,"U15",IF(E1975&gt;11,"U13",IF(E1975&gt;0,"U11",0)))))</f>
        <v>0</v>
      </c>
      <c r="E1975" s="17">
        <f>IFERROR(IF(Table11[[#This Row],[Year]]&gt;0,$E$1-Table11[[#This Row],[Year]],0),"")</f>
        <v>0</v>
      </c>
      <c r="H1975" s="17"/>
      <c r="I1975" s="279"/>
    </row>
    <row r="1976" spans="1:9">
      <c r="A1976" s="188">
        <v>8973</v>
      </c>
      <c r="B1976" s="280"/>
      <c r="C1976" s="188"/>
      <c r="D1976" s="17">
        <f>IF(Table11[[#This Row],[Current Age]]&gt;19,"Women's",IF(E1976&gt;15,"U19",IF(E1976&gt;13,"U15",IF(E1976&gt;11,"U13",IF(E1976&gt;0,"U11",0)))))</f>
        <v>0</v>
      </c>
      <c r="E1976" s="17">
        <f>IFERROR(IF(Table11[[#This Row],[Year]]&gt;0,$E$1-Table11[[#This Row],[Year]],0),"")</f>
        <v>0</v>
      </c>
      <c r="H1976" s="17"/>
      <c r="I1976" s="279"/>
    </row>
    <row r="1977" spans="1:9">
      <c r="A1977" s="218">
        <v>8974</v>
      </c>
      <c r="B1977" s="278"/>
      <c r="C1977" s="218"/>
      <c r="D1977" s="17">
        <f>IF(Table11[[#This Row],[Current Age]]&gt;19,"Women's",IF(E1977&gt;15,"U19",IF(E1977&gt;13,"U15",IF(E1977&gt;11,"U13",IF(E1977&gt;0,"U11",0)))))</f>
        <v>0</v>
      </c>
      <c r="E1977" s="17">
        <f>IFERROR(IF(Table11[[#This Row],[Year]]&gt;0,$E$1-Table11[[#This Row],[Year]],0),"")</f>
        <v>0</v>
      </c>
      <c r="H1977" s="17"/>
      <c r="I1977" s="279"/>
    </row>
    <row r="1978" spans="1:9">
      <c r="A1978" s="188">
        <v>8975</v>
      </c>
      <c r="B1978" s="280"/>
      <c r="C1978" s="188"/>
      <c r="D1978" s="17">
        <f>IF(Table11[[#This Row],[Current Age]]&gt;19,"Women's",IF(E1978&gt;15,"U19",IF(E1978&gt;13,"U15",IF(E1978&gt;11,"U13",IF(E1978&gt;0,"U11",0)))))</f>
        <v>0</v>
      </c>
      <c r="E1978" s="17">
        <f>IFERROR(IF(Table11[[#This Row],[Year]]&gt;0,$E$1-Table11[[#This Row],[Year]],0),"")</f>
        <v>0</v>
      </c>
      <c r="H1978" s="17"/>
      <c r="I1978" s="279"/>
    </row>
    <row r="1979" spans="1:9">
      <c r="A1979" s="218">
        <v>8976</v>
      </c>
      <c r="B1979" s="278"/>
      <c r="C1979" s="218"/>
      <c r="D1979" s="17">
        <f>IF(Table11[[#This Row],[Current Age]]&gt;19,"Women's",IF(E1979&gt;15,"U19",IF(E1979&gt;13,"U15",IF(E1979&gt;11,"U13",IF(E1979&gt;0,"U11",0)))))</f>
        <v>0</v>
      </c>
      <c r="E1979" s="17">
        <f>IFERROR(IF(Table11[[#This Row],[Year]]&gt;0,$E$1-Table11[[#This Row],[Year]],0),"")</f>
        <v>0</v>
      </c>
      <c r="H1979" s="17"/>
      <c r="I1979" s="279"/>
    </row>
    <row r="1980" spans="1:9">
      <c r="A1980" s="188">
        <v>8977</v>
      </c>
      <c r="B1980" s="280"/>
      <c r="C1980" s="188"/>
      <c r="D1980" s="17">
        <f>IF(Table11[[#This Row],[Current Age]]&gt;19,"Women's",IF(E1980&gt;15,"U19",IF(E1980&gt;13,"U15",IF(E1980&gt;11,"U13",IF(E1980&gt;0,"U11",0)))))</f>
        <v>0</v>
      </c>
      <c r="E1980" s="17">
        <f>IFERROR(IF(Table11[[#This Row],[Year]]&gt;0,$E$1-Table11[[#This Row],[Year]],0),"")</f>
        <v>0</v>
      </c>
      <c r="H1980" s="17"/>
      <c r="I1980" s="279"/>
    </row>
    <row r="1981" spans="1:9">
      <c r="A1981" s="218">
        <v>8978</v>
      </c>
      <c r="B1981" s="278"/>
      <c r="C1981" s="218"/>
      <c r="D1981" s="17">
        <f>IF(Table11[[#This Row],[Current Age]]&gt;19,"Women's",IF(E1981&gt;15,"U19",IF(E1981&gt;13,"U15",IF(E1981&gt;11,"U13",IF(E1981&gt;0,"U11",0)))))</f>
        <v>0</v>
      </c>
      <c r="E1981" s="17">
        <f>IFERROR(IF(Table11[[#This Row],[Year]]&gt;0,$E$1-Table11[[#This Row],[Year]],0),"")</f>
        <v>0</v>
      </c>
      <c r="H1981" s="17"/>
      <c r="I1981" s="279"/>
    </row>
    <row r="1982" spans="1:9">
      <c r="A1982" s="188">
        <v>8979</v>
      </c>
      <c r="B1982" s="280"/>
      <c r="C1982" s="188"/>
      <c r="D1982" s="17">
        <f>IF(Table11[[#This Row],[Current Age]]&gt;19,"Women's",IF(E1982&gt;15,"U19",IF(E1982&gt;13,"U15",IF(E1982&gt;11,"U13",IF(E1982&gt;0,"U11",0)))))</f>
        <v>0</v>
      </c>
      <c r="E1982" s="17">
        <f>IFERROR(IF(Table11[[#This Row],[Year]]&gt;0,$E$1-Table11[[#This Row],[Year]],0),"")</f>
        <v>0</v>
      </c>
      <c r="H1982" s="17"/>
      <c r="I1982" s="279"/>
    </row>
    <row r="1983" spans="1:9">
      <c r="A1983" s="218">
        <v>8980</v>
      </c>
      <c r="B1983" s="278"/>
      <c r="C1983" s="218"/>
      <c r="D1983" s="17">
        <f>IF(Table11[[#This Row],[Current Age]]&gt;19,"Women's",IF(E1983&gt;15,"U19",IF(E1983&gt;13,"U15",IF(E1983&gt;11,"U13",IF(E1983&gt;0,"U11",0)))))</f>
        <v>0</v>
      </c>
      <c r="E1983" s="17">
        <f>IFERROR(IF(Table11[[#This Row],[Year]]&gt;0,$E$1-Table11[[#This Row],[Year]],0),"")</f>
        <v>0</v>
      </c>
      <c r="H1983" s="17"/>
      <c r="I1983" s="279"/>
    </row>
    <row r="1984" spans="1:9">
      <c r="A1984" s="188">
        <v>8981</v>
      </c>
      <c r="B1984" s="280"/>
      <c r="C1984" s="188"/>
      <c r="D1984" s="17">
        <f>IF(Table11[[#This Row],[Current Age]]&gt;19,"Women's",IF(E1984&gt;15,"U19",IF(E1984&gt;13,"U15",IF(E1984&gt;11,"U13",IF(E1984&gt;0,"U11",0)))))</f>
        <v>0</v>
      </c>
      <c r="E1984" s="17">
        <f>IFERROR(IF(Table11[[#This Row],[Year]]&gt;0,$E$1-Table11[[#This Row],[Year]],0),"")</f>
        <v>0</v>
      </c>
      <c r="H1984" s="17"/>
      <c r="I1984" s="279"/>
    </row>
    <row r="1985" spans="1:9">
      <c r="A1985" s="218">
        <v>8982</v>
      </c>
      <c r="B1985" s="278"/>
      <c r="C1985" s="218"/>
      <c r="D1985" s="17">
        <f>IF(Table11[[#This Row],[Current Age]]&gt;19,"Women's",IF(E1985&gt;15,"U19",IF(E1985&gt;13,"U15",IF(E1985&gt;11,"U13",IF(E1985&gt;0,"U11",0)))))</f>
        <v>0</v>
      </c>
      <c r="E1985" s="17">
        <f>IFERROR(IF(Table11[[#This Row],[Year]]&gt;0,$E$1-Table11[[#This Row],[Year]],0),"")</f>
        <v>0</v>
      </c>
      <c r="H1985" s="17"/>
      <c r="I1985" s="279"/>
    </row>
    <row r="1986" spans="1:9">
      <c r="A1986" s="188">
        <v>8983</v>
      </c>
      <c r="B1986" s="280"/>
      <c r="C1986" s="188"/>
      <c r="D1986" s="17">
        <f>IF(Table11[[#This Row],[Current Age]]&gt;19,"Women's",IF(E1986&gt;15,"U19",IF(E1986&gt;13,"U15",IF(E1986&gt;11,"U13",IF(E1986&gt;0,"U11",0)))))</f>
        <v>0</v>
      </c>
      <c r="E1986" s="17">
        <f>IFERROR(IF(Table11[[#This Row],[Year]]&gt;0,$E$1-Table11[[#This Row],[Year]],0),"")</f>
        <v>0</v>
      </c>
      <c r="H1986" s="17"/>
      <c r="I1986" s="279"/>
    </row>
    <row r="1987" spans="1:9">
      <c r="A1987" s="218">
        <v>8984</v>
      </c>
      <c r="B1987" s="278"/>
      <c r="C1987" s="218"/>
      <c r="D1987" s="17">
        <f>IF(Table11[[#This Row],[Current Age]]&gt;19,"Women's",IF(E1987&gt;15,"U19",IF(E1987&gt;13,"U15",IF(E1987&gt;11,"U13",IF(E1987&gt;0,"U11",0)))))</f>
        <v>0</v>
      </c>
      <c r="E1987" s="17">
        <f>IFERROR(IF(Table11[[#This Row],[Year]]&gt;0,$E$1-Table11[[#This Row],[Year]],0),"")</f>
        <v>0</v>
      </c>
      <c r="H1987" s="17"/>
      <c r="I1987" s="279"/>
    </row>
    <row r="1988" spans="1:9">
      <c r="A1988" s="188">
        <v>8985</v>
      </c>
      <c r="B1988" s="280"/>
      <c r="C1988" s="188"/>
      <c r="D1988" s="17">
        <f>IF(Table11[[#This Row],[Current Age]]&gt;19,"Women's",IF(E1988&gt;15,"U19",IF(E1988&gt;13,"U15",IF(E1988&gt;11,"U13",IF(E1988&gt;0,"U11",0)))))</f>
        <v>0</v>
      </c>
      <c r="E1988" s="17">
        <f>IFERROR(IF(Table11[[#This Row],[Year]]&gt;0,$E$1-Table11[[#This Row],[Year]],0),"")</f>
        <v>0</v>
      </c>
      <c r="H1988" s="17"/>
      <c r="I1988" s="279"/>
    </row>
    <row r="1989" spans="1:9">
      <c r="A1989" s="218">
        <v>8986</v>
      </c>
      <c r="B1989" s="278"/>
      <c r="C1989" s="218"/>
      <c r="D1989" s="17">
        <f>IF(Table11[[#This Row],[Current Age]]&gt;19,"Women's",IF(E1989&gt;15,"U19",IF(E1989&gt;13,"U15",IF(E1989&gt;11,"U13",IF(E1989&gt;0,"U11",0)))))</f>
        <v>0</v>
      </c>
      <c r="E1989" s="17">
        <f>IFERROR(IF(Table11[[#This Row],[Year]]&gt;0,$E$1-Table11[[#This Row],[Year]],0),"")</f>
        <v>0</v>
      </c>
      <c r="H1989" s="17"/>
      <c r="I1989" s="279"/>
    </row>
    <row r="1990" spans="1:9">
      <c r="A1990" s="188">
        <v>8987</v>
      </c>
      <c r="B1990" s="280"/>
      <c r="C1990" s="188"/>
      <c r="D1990" s="17">
        <f>IF(Table11[[#This Row],[Current Age]]&gt;19,"Women's",IF(E1990&gt;15,"U19",IF(E1990&gt;13,"U15",IF(E1990&gt;11,"U13",IF(E1990&gt;0,"U11",0)))))</f>
        <v>0</v>
      </c>
      <c r="E1990" s="17">
        <f>IFERROR(IF(Table11[[#This Row],[Year]]&gt;0,$E$1-Table11[[#This Row],[Year]],0),"")</f>
        <v>0</v>
      </c>
      <c r="H1990" s="17"/>
      <c r="I1990" s="279"/>
    </row>
    <row r="1991" spans="1:9">
      <c r="A1991" s="218">
        <v>8988</v>
      </c>
      <c r="B1991" s="278"/>
      <c r="C1991" s="218"/>
      <c r="D1991" s="17">
        <f>IF(Table11[[#This Row],[Current Age]]&gt;19,"Women's",IF(E1991&gt;15,"U19",IF(E1991&gt;13,"U15",IF(E1991&gt;11,"U13",IF(E1991&gt;0,"U11",0)))))</f>
        <v>0</v>
      </c>
      <c r="E1991" s="17">
        <f>IFERROR(IF(Table11[[#This Row],[Year]]&gt;0,$E$1-Table11[[#This Row],[Year]],0),"")</f>
        <v>0</v>
      </c>
      <c r="H1991" s="17"/>
      <c r="I1991" s="279"/>
    </row>
    <row r="1992" spans="1:9">
      <c r="A1992" s="188">
        <v>8989</v>
      </c>
      <c r="B1992" s="280"/>
      <c r="C1992" s="188"/>
      <c r="D1992" s="17">
        <f>IF(Table11[[#This Row],[Current Age]]&gt;19,"Women's",IF(E1992&gt;15,"U19",IF(E1992&gt;13,"U15",IF(E1992&gt;11,"U13",IF(E1992&gt;0,"U11",0)))))</f>
        <v>0</v>
      </c>
      <c r="E1992" s="17">
        <f>IFERROR(IF(Table11[[#This Row],[Year]]&gt;0,$E$1-Table11[[#This Row],[Year]],0),"")</f>
        <v>0</v>
      </c>
      <c r="H1992" s="17"/>
      <c r="I1992" s="279"/>
    </row>
    <row r="1993" spans="1:9">
      <c r="A1993" s="218">
        <v>8990</v>
      </c>
      <c r="B1993" s="278"/>
      <c r="C1993" s="218"/>
      <c r="D1993" s="17">
        <f>IF(Table11[[#This Row],[Current Age]]&gt;19,"Women's",IF(E1993&gt;15,"U19",IF(E1993&gt;13,"U15",IF(E1993&gt;11,"U13",IF(E1993&gt;0,"U11",0)))))</f>
        <v>0</v>
      </c>
      <c r="E1993" s="17">
        <f>IFERROR(IF(Table11[[#This Row],[Year]]&gt;0,$E$1-Table11[[#This Row],[Year]],0),"")</f>
        <v>0</v>
      </c>
      <c r="H1993" s="17"/>
      <c r="I1993" s="279"/>
    </row>
    <row r="1994" spans="1:9">
      <c r="A1994" s="188">
        <v>8991</v>
      </c>
      <c r="B1994" s="280"/>
      <c r="C1994" s="188"/>
      <c r="D1994" s="17">
        <f>IF(Table11[[#This Row],[Current Age]]&gt;19,"Women's",IF(E1994&gt;15,"U19",IF(E1994&gt;13,"U15",IF(E1994&gt;11,"U13",IF(E1994&gt;0,"U11",0)))))</f>
        <v>0</v>
      </c>
      <c r="E1994" s="17">
        <f>IFERROR(IF(Table11[[#This Row],[Year]]&gt;0,$E$1-Table11[[#This Row],[Year]],0),"")</f>
        <v>0</v>
      </c>
      <c r="H1994" s="17"/>
      <c r="I1994" s="279"/>
    </row>
    <row r="1995" spans="1:9">
      <c r="A1995" s="218">
        <v>8992</v>
      </c>
      <c r="B1995" s="278"/>
      <c r="C1995" s="218"/>
      <c r="D1995" s="17">
        <f>IF(Table11[[#This Row],[Current Age]]&gt;19,"Women's",IF(E1995&gt;15,"U19",IF(E1995&gt;13,"U15",IF(E1995&gt;11,"U13",IF(E1995&gt;0,"U11",0)))))</f>
        <v>0</v>
      </c>
      <c r="E1995" s="17">
        <f>IFERROR(IF(Table11[[#This Row],[Year]]&gt;0,$E$1-Table11[[#This Row],[Year]],0),"")</f>
        <v>0</v>
      </c>
      <c r="H1995" s="17"/>
      <c r="I1995" s="279"/>
    </row>
    <row r="1996" spans="1:9">
      <c r="A1996" s="188">
        <v>8993</v>
      </c>
      <c r="B1996" s="280"/>
      <c r="C1996" s="188"/>
      <c r="D1996" s="17">
        <f>IF(Table11[[#This Row],[Current Age]]&gt;19,"Women's",IF(E1996&gt;15,"U19",IF(E1996&gt;13,"U15",IF(E1996&gt;11,"U13",IF(E1996&gt;0,"U11",0)))))</f>
        <v>0</v>
      </c>
      <c r="E1996" s="17">
        <f>IFERROR(IF(Table11[[#This Row],[Year]]&gt;0,$E$1-Table11[[#This Row],[Year]],0),"")</f>
        <v>0</v>
      </c>
      <c r="H1996" s="17"/>
      <c r="I1996" s="279"/>
    </row>
    <row r="1997" spans="1:9">
      <c r="A1997" s="218">
        <v>8994</v>
      </c>
      <c r="B1997" s="278"/>
      <c r="C1997" s="218"/>
      <c r="D1997" s="17">
        <f>IF(Table11[[#This Row],[Current Age]]&gt;19,"Women's",IF(E1997&gt;15,"U19",IF(E1997&gt;13,"U15",IF(E1997&gt;11,"U13",IF(E1997&gt;0,"U11",0)))))</f>
        <v>0</v>
      </c>
      <c r="E1997" s="17">
        <f>IFERROR(IF(Table11[[#This Row],[Year]]&gt;0,$E$1-Table11[[#This Row],[Year]],0),"")</f>
        <v>0</v>
      </c>
      <c r="H1997" s="17"/>
      <c r="I1997" s="279"/>
    </row>
    <row r="1998" spans="1:9">
      <c r="A1998" s="188">
        <v>8995</v>
      </c>
      <c r="B1998" s="280"/>
      <c r="C1998" s="188"/>
      <c r="D1998" s="17">
        <f>IF(Table11[[#This Row],[Current Age]]&gt;19,"Women's",IF(E1998&gt;15,"U19",IF(E1998&gt;13,"U15",IF(E1998&gt;11,"U13",IF(E1998&gt;0,"U11",0)))))</f>
        <v>0</v>
      </c>
      <c r="E1998" s="17">
        <f>IFERROR(IF(Table11[[#This Row],[Year]]&gt;0,$E$1-Table11[[#This Row],[Year]],0),"")</f>
        <v>0</v>
      </c>
      <c r="H1998" s="17"/>
      <c r="I1998" s="279"/>
    </row>
    <row r="1999" spans="1:9">
      <c r="A1999" s="218">
        <v>8996</v>
      </c>
      <c r="B1999" s="278"/>
      <c r="C1999" s="218"/>
      <c r="D1999" s="17">
        <f>IF(Table11[[#This Row],[Current Age]]&gt;19,"Women's",IF(E1999&gt;15,"U19",IF(E1999&gt;13,"U15",IF(E1999&gt;11,"U13",IF(E1999&gt;0,"U11",0)))))</f>
        <v>0</v>
      </c>
      <c r="E1999" s="17">
        <f>IFERROR(IF(Table11[[#This Row],[Year]]&gt;0,$E$1-Table11[[#This Row],[Year]],0),"")</f>
        <v>0</v>
      </c>
      <c r="H1999" s="17"/>
      <c r="I1999" s="279"/>
    </row>
    <row r="2000" spans="1:9">
      <c r="A2000" s="188">
        <v>8997</v>
      </c>
      <c r="B2000" s="280"/>
      <c r="C2000" s="188"/>
      <c r="D2000" s="17">
        <f>IF(Table11[[#This Row],[Current Age]]&gt;19,"Women's",IF(E2000&gt;15,"U19",IF(E2000&gt;13,"U15",IF(E2000&gt;11,"U13",IF(E2000&gt;0,"U11",0)))))</f>
        <v>0</v>
      </c>
      <c r="E2000" s="17">
        <f>IFERROR(IF(Table11[[#This Row],[Year]]&gt;0,$E$1-Table11[[#This Row],[Year]],0),"")</f>
        <v>0</v>
      </c>
      <c r="H2000" s="17"/>
      <c r="I2000" s="279"/>
    </row>
    <row r="2001" spans="1:9">
      <c r="A2001" s="218">
        <v>8998</v>
      </c>
      <c r="B2001" s="278"/>
      <c r="C2001" s="218"/>
      <c r="D2001" s="17">
        <f>IF(Table11[[#This Row],[Current Age]]&gt;19,"Women's",IF(E2001&gt;15,"U19",IF(E2001&gt;13,"U15",IF(E2001&gt;11,"U13",IF(E2001&gt;0,"U11",0)))))</f>
        <v>0</v>
      </c>
      <c r="E2001" s="17">
        <f>IFERROR(IF(Table11[[#This Row],[Year]]&gt;0,$E$1-Table11[[#This Row],[Year]],0),"")</f>
        <v>0</v>
      </c>
      <c r="H2001" s="17"/>
      <c r="I2001" s="279"/>
    </row>
    <row r="2002" spans="1:9">
      <c r="A2002" s="188">
        <v>8999</v>
      </c>
      <c r="B2002" s="280"/>
      <c r="C2002" s="188"/>
      <c r="D2002" s="17">
        <f>IF(Table11[[#This Row],[Current Age]]&gt;19,"Women's",IF(E2002&gt;15,"U19",IF(E2002&gt;13,"U15",IF(E2002&gt;11,"U13",IF(E2002&gt;0,"U11",0)))))</f>
        <v>0</v>
      </c>
      <c r="E2002" s="17">
        <f>IFERROR(IF(Table11[[#This Row],[Year]]&gt;0,$E$1-Table11[[#This Row],[Year]],0),"")</f>
        <v>0</v>
      </c>
      <c r="H2002" s="17"/>
      <c r="I2002" s="279"/>
    </row>
    <row r="2003" spans="1:9">
      <c r="A2003" s="218">
        <v>9000</v>
      </c>
      <c r="B2003" s="278"/>
      <c r="C2003" s="218"/>
      <c r="D2003" s="17">
        <f>IF(Table11[[#This Row],[Current Age]]&gt;19,"Women's",IF(E2003&gt;15,"U19",IF(E2003&gt;13,"U15",IF(E2003&gt;11,"U13",IF(E2003&gt;0,"U11",0)))))</f>
        <v>0</v>
      </c>
      <c r="E2003" s="17">
        <f>IFERROR(IF(Table11[[#This Row],[Year]]&gt;0,$E$1-Table11[[#This Row],[Year]],0),"")</f>
        <v>0</v>
      </c>
      <c r="H2003" s="17"/>
      <c r="I2003" s="279"/>
    </row>
    <row r="2004" spans="1:9">
      <c r="A2004" s="188">
        <v>9001</v>
      </c>
      <c r="B2004" s="280"/>
      <c r="C2004" s="188"/>
      <c r="D2004" s="17">
        <f>IF(Table11[[#This Row],[Current Age]]&gt;19,"Women's",IF(E2004&gt;15,"U19",IF(E2004&gt;13,"U15",IF(E2004&gt;11,"U13",IF(E2004&gt;0,"U11",0)))))</f>
        <v>0</v>
      </c>
      <c r="E2004" s="17">
        <f>IFERROR(IF(Table11[[#This Row],[Year]]&gt;0,$E$1-Table11[[#This Row],[Year]],0),"")</f>
        <v>0</v>
      </c>
      <c r="H2004" s="17"/>
      <c r="I2004" s="279"/>
    </row>
    <row r="2005" spans="1:9">
      <c r="A2005" s="218">
        <v>9002</v>
      </c>
      <c r="B2005" s="278"/>
      <c r="C2005" s="218"/>
      <c r="D2005" s="17">
        <f>IF(Table11[[#This Row],[Current Age]]&gt;19,"Women's",IF(E2005&gt;15,"U19",IF(E2005&gt;13,"U15",IF(E2005&gt;11,"U13",IF(E2005&gt;0,"U11",0)))))</f>
        <v>0</v>
      </c>
      <c r="E2005" s="17">
        <f>IFERROR(IF(Table11[[#This Row],[Year]]&gt;0,$E$1-Table11[[#This Row],[Year]],0),"")</f>
        <v>0</v>
      </c>
      <c r="H2005" s="17"/>
      <c r="I2005" s="279"/>
    </row>
    <row r="2006" spans="1:9">
      <c r="A2006" s="188">
        <v>9003</v>
      </c>
      <c r="B2006" s="280"/>
      <c r="C2006" s="188"/>
      <c r="D2006" s="17">
        <f>IF(Table11[[#This Row],[Current Age]]&gt;19,"Women's",IF(E2006&gt;15,"U19",IF(E2006&gt;13,"U15",IF(E2006&gt;11,"U13",IF(E2006&gt;0,"U11",0)))))</f>
        <v>0</v>
      </c>
      <c r="E2006" s="17">
        <f>IFERROR(IF(Table11[[#This Row],[Year]]&gt;0,$E$1-Table11[[#This Row],[Year]],0),"")</f>
        <v>0</v>
      </c>
      <c r="H2006" s="17"/>
      <c r="I2006" s="279"/>
    </row>
    <row r="2007" spans="1:9">
      <c r="A2007" s="218">
        <v>9004</v>
      </c>
      <c r="B2007" s="278"/>
      <c r="C2007" s="218"/>
      <c r="D2007" s="17">
        <f>IF(Table11[[#This Row],[Current Age]]&gt;19,"Women's",IF(E2007&gt;15,"U19",IF(E2007&gt;13,"U15",IF(E2007&gt;11,"U13",IF(E2007&gt;0,"U11",0)))))</f>
        <v>0</v>
      </c>
      <c r="E2007" s="17">
        <f>IFERROR(IF(Table11[[#This Row],[Year]]&gt;0,$E$1-Table11[[#This Row],[Year]],0),"")</f>
        <v>0</v>
      </c>
      <c r="H2007" s="17"/>
      <c r="I2007" s="279"/>
    </row>
    <row r="2008" spans="1:9">
      <c r="A2008" s="188">
        <v>9005</v>
      </c>
      <c r="B2008" s="280"/>
      <c r="C2008" s="188"/>
      <c r="D2008" s="17">
        <f>IF(Table11[[#This Row],[Current Age]]&gt;19,"Women's",IF(E2008&gt;15,"U19",IF(E2008&gt;13,"U15",IF(E2008&gt;11,"U13",IF(E2008&gt;0,"U11",0)))))</f>
        <v>0</v>
      </c>
      <c r="E2008" s="17">
        <f>IFERROR(IF(Table11[[#This Row],[Year]]&gt;0,$E$1-Table11[[#This Row],[Year]],0),"")</f>
        <v>0</v>
      </c>
      <c r="H2008" s="17"/>
      <c r="I2008" s="279"/>
    </row>
    <row r="2009" spans="1:9">
      <c r="A2009" s="218">
        <v>9006</v>
      </c>
      <c r="B2009" s="278"/>
      <c r="C2009" s="218"/>
      <c r="D2009" s="17">
        <f>IF(Table11[[#This Row],[Current Age]]&gt;19,"Women's",IF(E2009&gt;15,"U19",IF(E2009&gt;13,"U15",IF(E2009&gt;11,"U13",IF(E2009&gt;0,"U11",0)))))</f>
        <v>0</v>
      </c>
      <c r="E2009" s="17">
        <f>IFERROR(IF(Table11[[#This Row],[Year]]&gt;0,$E$1-Table11[[#This Row],[Year]],0),"")</f>
        <v>0</v>
      </c>
      <c r="H2009" s="17"/>
      <c r="I2009" s="279"/>
    </row>
    <row r="2010" spans="1:9">
      <c r="A2010" s="188">
        <v>9007</v>
      </c>
      <c r="B2010" s="280"/>
      <c r="C2010" s="188"/>
      <c r="D2010" s="17">
        <f>IF(Table11[[#This Row],[Current Age]]&gt;19,"Women's",IF(E2010&gt;15,"U19",IF(E2010&gt;13,"U15",IF(E2010&gt;11,"U13",IF(E2010&gt;0,"U11",0)))))</f>
        <v>0</v>
      </c>
      <c r="E2010" s="17">
        <f>IFERROR(IF(Table11[[#This Row],[Year]]&gt;0,$E$1-Table11[[#This Row],[Year]],0),"")</f>
        <v>0</v>
      </c>
      <c r="H2010" s="17"/>
      <c r="I2010" s="279"/>
    </row>
    <row r="2011" spans="1:9">
      <c r="A2011" s="218">
        <v>9008</v>
      </c>
      <c r="B2011" s="278"/>
      <c r="C2011" s="218"/>
      <c r="D2011" s="17">
        <f>IF(Table11[[#This Row],[Current Age]]&gt;19,"Women's",IF(E2011&gt;15,"U19",IF(E2011&gt;13,"U15",IF(E2011&gt;11,"U13",IF(E2011&gt;0,"U11",0)))))</f>
        <v>0</v>
      </c>
      <c r="E2011" s="17">
        <f>IFERROR(IF(Table11[[#This Row],[Year]]&gt;0,$E$1-Table11[[#This Row],[Year]],0),"")</f>
        <v>0</v>
      </c>
      <c r="H2011" s="17"/>
      <c r="I2011" s="279"/>
    </row>
    <row r="2012" spans="1:9">
      <c r="A2012" s="188">
        <v>9009</v>
      </c>
      <c r="B2012" s="280"/>
      <c r="C2012" s="188"/>
      <c r="D2012" s="17">
        <f>IF(Table11[[#This Row],[Current Age]]&gt;19,"Women's",IF(E2012&gt;15,"U19",IF(E2012&gt;13,"U15",IF(E2012&gt;11,"U13",IF(E2012&gt;0,"U11",0)))))</f>
        <v>0</v>
      </c>
      <c r="E2012" s="17">
        <f>IFERROR(IF(Table11[[#This Row],[Year]]&gt;0,$E$1-Table11[[#This Row],[Year]],0),"")</f>
        <v>0</v>
      </c>
      <c r="H2012" s="17"/>
      <c r="I2012" s="279"/>
    </row>
    <row r="2013" spans="1:9">
      <c r="A2013" s="218">
        <v>9010</v>
      </c>
      <c r="B2013" s="278"/>
      <c r="C2013" s="218"/>
      <c r="D2013" s="17">
        <f>IF(Table11[[#This Row],[Current Age]]&gt;19,"Women's",IF(E2013&gt;15,"U19",IF(E2013&gt;13,"U15",IF(E2013&gt;11,"U13",IF(E2013&gt;0,"U11",0)))))</f>
        <v>0</v>
      </c>
      <c r="E2013" s="17">
        <f>IFERROR(IF(Table11[[#This Row],[Year]]&gt;0,$E$1-Table11[[#This Row],[Year]],0),"")</f>
        <v>0</v>
      </c>
      <c r="H2013" s="17"/>
      <c r="I2013" s="279"/>
    </row>
    <row r="2014" spans="1:9">
      <c r="A2014" s="188">
        <v>9011</v>
      </c>
      <c r="B2014" s="280"/>
      <c r="C2014" s="188"/>
      <c r="D2014" s="17">
        <f>IF(Table11[[#This Row],[Current Age]]&gt;19,"Women's",IF(E2014&gt;15,"U19",IF(E2014&gt;13,"U15",IF(E2014&gt;11,"U13",IF(E2014&gt;0,"U11",0)))))</f>
        <v>0</v>
      </c>
      <c r="E2014" s="17">
        <f>IFERROR(IF(Table11[[#This Row],[Year]]&gt;0,$E$1-Table11[[#This Row],[Year]],0),"")</f>
        <v>0</v>
      </c>
      <c r="H2014" s="17"/>
      <c r="I2014" s="279"/>
    </row>
    <row r="2015" spans="1:9">
      <c r="A2015" s="218">
        <v>9012</v>
      </c>
      <c r="B2015" s="278"/>
      <c r="C2015" s="218"/>
      <c r="D2015" s="17">
        <f>IF(Table11[[#This Row],[Current Age]]&gt;19,"Women's",IF(E2015&gt;15,"U19",IF(E2015&gt;13,"U15",IF(E2015&gt;11,"U13",IF(E2015&gt;0,"U11",0)))))</f>
        <v>0</v>
      </c>
      <c r="E2015" s="17">
        <f>IFERROR(IF(Table11[[#This Row],[Year]]&gt;0,$E$1-Table11[[#This Row],[Year]],0),"")</f>
        <v>0</v>
      </c>
      <c r="H2015" s="17"/>
      <c r="I2015" s="279"/>
    </row>
    <row r="2016" spans="1:9">
      <c r="A2016" s="188">
        <v>9013</v>
      </c>
      <c r="B2016" s="280"/>
      <c r="C2016" s="188"/>
      <c r="D2016" s="17">
        <f>IF(Table11[[#This Row],[Current Age]]&gt;19,"Women's",IF(E2016&gt;15,"U19",IF(E2016&gt;13,"U15",IF(E2016&gt;11,"U13",IF(E2016&gt;0,"U11",0)))))</f>
        <v>0</v>
      </c>
      <c r="E2016" s="17">
        <f>IFERROR(IF(Table11[[#This Row],[Year]]&gt;0,$E$1-Table11[[#This Row],[Year]],0),"")</f>
        <v>0</v>
      </c>
      <c r="H2016" s="17"/>
      <c r="I2016" s="279"/>
    </row>
    <row r="2017" spans="1:9">
      <c r="A2017" s="218">
        <v>9014</v>
      </c>
      <c r="B2017" s="278"/>
      <c r="C2017" s="218"/>
      <c r="D2017" s="17">
        <f>IF(Table11[[#This Row],[Current Age]]&gt;19,"Women's",IF(E2017&gt;15,"U19",IF(E2017&gt;13,"U15",IF(E2017&gt;11,"U13",IF(E2017&gt;0,"U11",0)))))</f>
        <v>0</v>
      </c>
      <c r="E2017" s="17">
        <f>IFERROR(IF(Table11[[#This Row],[Year]]&gt;0,$E$1-Table11[[#This Row],[Year]],0),"")</f>
        <v>0</v>
      </c>
      <c r="H2017" s="17"/>
      <c r="I2017" s="279"/>
    </row>
    <row r="2018" spans="1:9">
      <c r="A2018" s="188">
        <v>9015</v>
      </c>
      <c r="B2018" s="280"/>
      <c r="C2018" s="188"/>
      <c r="D2018" s="17">
        <f>IF(Table11[[#This Row],[Current Age]]&gt;19,"Women's",IF(E2018&gt;15,"U19",IF(E2018&gt;13,"U15",IF(E2018&gt;11,"U13",IF(E2018&gt;0,"U11",0)))))</f>
        <v>0</v>
      </c>
      <c r="E2018" s="17">
        <f>IFERROR(IF(Table11[[#This Row],[Year]]&gt;0,$E$1-Table11[[#This Row],[Year]],0),"")</f>
        <v>0</v>
      </c>
      <c r="H2018" s="17"/>
      <c r="I2018" s="279"/>
    </row>
    <row r="2019" spans="1:9">
      <c r="A2019" s="218">
        <v>9016</v>
      </c>
      <c r="B2019" s="278"/>
      <c r="C2019" s="218"/>
      <c r="D2019" s="17">
        <f>IF(Table11[[#This Row],[Current Age]]&gt;19,"Women's",IF(E2019&gt;15,"U19",IF(E2019&gt;13,"U15",IF(E2019&gt;11,"U13",IF(E2019&gt;0,"U11",0)))))</f>
        <v>0</v>
      </c>
      <c r="E2019" s="17">
        <f>IFERROR(IF(Table11[[#This Row],[Year]]&gt;0,$E$1-Table11[[#This Row],[Year]],0),"")</f>
        <v>0</v>
      </c>
      <c r="H2019" s="17"/>
      <c r="I2019" s="279"/>
    </row>
    <row r="2020" spans="1:9">
      <c r="A2020" s="188">
        <v>9017</v>
      </c>
      <c r="B2020" s="280"/>
      <c r="C2020" s="188"/>
      <c r="D2020" s="17">
        <f>IF(Table11[[#This Row],[Current Age]]&gt;19,"Women's",IF(E2020&gt;15,"U19",IF(E2020&gt;13,"U15",IF(E2020&gt;11,"U13",IF(E2020&gt;0,"U11",0)))))</f>
        <v>0</v>
      </c>
      <c r="E2020" s="17">
        <f>IFERROR(IF(Table11[[#This Row],[Year]]&gt;0,$E$1-Table11[[#This Row],[Year]],0),"")</f>
        <v>0</v>
      </c>
      <c r="H2020" s="17"/>
      <c r="I2020" s="279"/>
    </row>
    <row r="2021" spans="1:9">
      <c r="A2021" s="218">
        <v>9018</v>
      </c>
      <c r="B2021" s="278"/>
      <c r="C2021" s="218"/>
      <c r="D2021" s="17">
        <f>IF(Table11[[#This Row],[Current Age]]&gt;19,"Women's",IF(E2021&gt;15,"U19",IF(E2021&gt;13,"U15",IF(E2021&gt;11,"U13",IF(E2021&gt;0,"U11",0)))))</f>
        <v>0</v>
      </c>
      <c r="E2021" s="17">
        <f>IFERROR(IF(Table11[[#This Row],[Year]]&gt;0,$E$1-Table11[[#This Row],[Year]],0),"")</f>
        <v>0</v>
      </c>
      <c r="H2021" s="17"/>
      <c r="I2021" s="279"/>
    </row>
    <row r="2022" spans="1:9">
      <c r="A2022" s="188">
        <v>9019</v>
      </c>
      <c r="B2022" s="280"/>
      <c r="C2022" s="188"/>
      <c r="D2022" s="17">
        <f>IF(Table11[[#This Row],[Current Age]]&gt;19,"Women's",IF(E2022&gt;15,"U19",IF(E2022&gt;13,"U15",IF(E2022&gt;11,"U13",IF(E2022&gt;0,"U11",0)))))</f>
        <v>0</v>
      </c>
      <c r="E2022" s="17">
        <f>IFERROR(IF(Table11[[#This Row],[Year]]&gt;0,$E$1-Table11[[#This Row],[Year]],0),"")</f>
        <v>0</v>
      </c>
      <c r="H2022" s="17"/>
      <c r="I2022" s="279"/>
    </row>
    <row r="2023" spans="1:9">
      <c r="A2023" s="218">
        <v>9020</v>
      </c>
      <c r="B2023" s="278"/>
      <c r="C2023" s="218"/>
      <c r="D2023" s="17">
        <f>IF(Table11[[#This Row],[Current Age]]&gt;19,"Women's",IF(E2023&gt;15,"U19",IF(E2023&gt;13,"U15",IF(E2023&gt;11,"U13",IF(E2023&gt;0,"U11",0)))))</f>
        <v>0</v>
      </c>
      <c r="E2023" s="17">
        <f>IFERROR(IF(Table11[[#This Row],[Year]]&gt;0,$E$1-Table11[[#This Row],[Year]],0),"")</f>
        <v>0</v>
      </c>
      <c r="H2023" s="17"/>
      <c r="I2023" s="279"/>
    </row>
    <row r="2024" spans="1:9">
      <c r="A2024" s="188">
        <v>9021</v>
      </c>
      <c r="B2024" s="280"/>
      <c r="C2024" s="188"/>
      <c r="D2024" s="17">
        <f>IF(Table11[[#This Row],[Current Age]]&gt;19,"Women's",IF(E2024&gt;15,"U19",IF(E2024&gt;13,"U15",IF(E2024&gt;11,"U13",IF(E2024&gt;0,"U11",0)))))</f>
        <v>0</v>
      </c>
      <c r="E2024" s="17">
        <f>IFERROR(IF(Table11[[#This Row],[Year]]&gt;0,$E$1-Table11[[#This Row],[Year]],0),"")</f>
        <v>0</v>
      </c>
      <c r="H2024" s="17"/>
      <c r="I2024" s="279"/>
    </row>
    <row r="2025" spans="1:9">
      <c r="A2025" s="218">
        <v>9022</v>
      </c>
      <c r="B2025" s="278"/>
      <c r="C2025" s="218"/>
      <c r="D2025" s="17">
        <f>IF(Table11[[#This Row],[Current Age]]&gt;19,"Women's",IF(E2025&gt;15,"U19",IF(E2025&gt;13,"U15",IF(E2025&gt;11,"U13",IF(E2025&gt;0,"U11",0)))))</f>
        <v>0</v>
      </c>
      <c r="E2025" s="17">
        <f>IFERROR(IF(Table11[[#This Row],[Year]]&gt;0,$E$1-Table11[[#This Row],[Year]],0),"")</f>
        <v>0</v>
      </c>
      <c r="H2025" s="17"/>
      <c r="I2025" s="279"/>
    </row>
    <row r="2026" spans="1:9">
      <c r="A2026" s="188">
        <v>9023</v>
      </c>
      <c r="B2026" s="280"/>
      <c r="C2026" s="188"/>
      <c r="D2026" s="17">
        <f>IF(Table11[[#This Row],[Current Age]]&gt;19,"Women's",IF(E2026&gt;15,"U19",IF(E2026&gt;13,"U15",IF(E2026&gt;11,"U13",IF(E2026&gt;0,"U11",0)))))</f>
        <v>0</v>
      </c>
      <c r="E2026" s="17">
        <f>IFERROR(IF(Table11[[#This Row],[Year]]&gt;0,$E$1-Table11[[#This Row],[Year]],0),"")</f>
        <v>0</v>
      </c>
      <c r="H2026" s="17"/>
      <c r="I2026" s="279"/>
    </row>
    <row r="2027" spans="1:9">
      <c r="A2027" s="218">
        <v>9024</v>
      </c>
      <c r="B2027" s="278"/>
      <c r="C2027" s="218"/>
      <c r="D2027" s="17">
        <f>IF(Table11[[#This Row],[Current Age]]&gt;19,"Women's",IF(E2027&gt;15,"U19",IF(E2027&gt;13,"U15",IF(E2027&gt;11,"U13",IF(E2027&gt;0,"U11",0)))))</f>
        <v>0</v>
      </c>
      <c r="E2027" s="17">
        <f>IFERROR(IF(Table11[[#This Row],[Year]]&gt;0,$E$1-Table11[[#This Row],[Year]],0),"")</f>
        <v>0</v>
      </c>
      <c r="H2027" s="17"/>
      <c r="I2027" s="279"/>
    </row>
    <row r="2028" spans="1:9">
      <c r="A2028" s="188">
        <v>9025</v>
      </c>
      <c r="B2028" s="280"/>
      <c r="C2028" s="188"/>
      <c r="D2028" s="17">
        <f>IF(Table11[[#This Row],[Current Age]]&gt;19,"Women's",IF(E2028&gt;15,"U19",IF(E2028&gt;13,"U15",IF(E2028&gt;11,"U13",IF(E2028&gt;0,"U11",0)))))</f>
        <v>0</v>
      </c>
      <c r="E2028" s="17">
        <f>IFERROR(IF(Table11[[#This Row],[Year]]&gt;0,$E$1-Table11[[#This Row],[Year]],0),"")</f>
        <v>0</v>
      </c>
      <c r="H2028" s="17"/>
      <c r="I2028" s="279"/>
    </row>
    <row r="2029" spans="1:9">
      <c r="A2029" s="218">
        <v>9026</v>
      </c>
      <c r="B2029" s="278"/>
      <c r="C2029" s="218"/>
      <c r="D2029" s="17">
        <f>IF(Table11[[#This Row],[Current Age]]&gt;19,"Women's",IF(E2029&gt;15,"U19",IF(E2029&gt;13,"U15",IF(E2029&gt;11,"U13",IF(E2029&gt;0,"U11",0)))))</f>
        <v>0</v>
      </c>
      <c r="E2029" s="17">
        <f>IFERROR(IF(Table11[[#This Row],[Year]]&gt;0,$E$1-Table11[[#This Row],[Year]],0),"")</f>
        <v>0</v>
      </c>
      <c r="H2029" s="17"/>
      <c r="I2029" s="279"/>
    </row>
    <row r="2030" spans="1:9">
      <c r="A2030" s="188">
        <v>9027</v>
      </c>
      <c r="B2030" s="280"/>
      <c r="C2030" s="188"/>
      <c r="D2030" s="17">
        <f>IF(Table11[[#This Row],[Current Age]]&gt;19,"Women's",IF(E2030&gt;15,"U19",IF(E2030&gt;13,"U15",IF(E2030&gt;11,"U13",IF(E2030&gt;0,"U11",0)))))</f>
        <v>0</v>
      </c>
      <c r="E2030" s="17">
        <f>IFERROR(IF(Table11[[#This Row],[Year]]&gt;0,$E$1-Table11[[#This Row],[Year]],0),"")</f>
        <v>0</v>
      </c>
      <c r="H2030" s="17"/>
      <c r="I2030" s="279"/>
    </row>
    <row r="2031" spans="1:9">
      <c r="A2031" s="218">
        <v>9028</v>
      </c>
      <c r="B2031" s="278"/>
      <c r="C2031" s="218"/>
      <c r="D2031" s="17">
        <f>IF(Table11[[#This Row],[Current Age]]&gt;19,"Women's",IF(E2031&gt;15,"U19",IF(E2031&gt;13,"U15",IF(E2031&gt;11,"U13",IF(E2031&gt;0,"U11",0)))))</f>
        <v>0</v>
      </c>
      <c r="E2031" s="17">
        <f>IFERROR(IF(Table11[[#This Row],[Year]]&gt;0,$E$1-Table11[[#This Row],[Year]],0),"")</f>
        <v>0</v>
      </c>
      <c r="H2031" s="17"/>
      <c r="I2031" s="279"/>
    </row>
    <row r="2032" spans="1:9">
      <c r="A2032" s="188">
        <v>9029</v>
      </c>
      <c r="B2032" s="280"/>
      <c r="C2032" s="188"/>
      <c r="D2032" s="17">
        <f>IF(Table11[[#This Row],[Current Age]]&gt;19,"Women's",IF(E2032&gt;15,"U19",IF(E2032&gt;13,"U15",IF(E2032&gt;11,"U13",IF(E2032&gt;0,"U11",0)))))</f>
        <v>0</v>
      </c>
      <c r="E2032" s="17">
        <f>IFERROR(IF(Table11[[#This Row],[Year]]&gt;0,$E$1-Table11[[#This Row],[Year]],0),"")</f>
        <v>0</v>
      </c>
      <c r="H2032" s="17"/>
      <c r="I2032" s="279"/>
    </row>
    <row r="2033" spans="1:9">
      <c r="A2033" s="218">
        <v>9030</v>
      </c>
      <c r="B2033" s="278"/>
      <c r="C2033" s="218"/>
      <c r="D2033" s="17">
        <f>IF(Table11[[#This Row],[Current Age]]&gt;19,"Women's",IF(E2033&gt;15,"U19",IF(E2033&gt;13,"U15",IF(E2033&gt;11,"U13",IF(E2033&gt;0,"U11",0)))))</f>
        <v>0</v>
      </c>
      <c r="E2033" s="17">
        <f>IFERROR(IF(Table11[[#This Row],[Year]]&gt;0,$E$1-Table11[[#This Row],[Year]],0),"")</f>
        <v>0</v>
      </c>
      <c r="H2033" s="17"/>
      <c r="I2033" s="279"/>
    </row>
    <row r="2034" spans="1:9">
      <c r="A2034" s="188">
        <v>9031</v>
      </c>
      <c r="B2034" s="280"/>
      <c r="C2034" s="188"/>
      <c r="D2034" s="17">
        <f>IF(Table11[[#This Row],[Current Age]]&gt;19,"Women's",IF(E2034&gt;15,"U19",IF(E2034&gt;13,"U15",IF(E2034&gt;11,"U13",IF(E2034&gt;0,"U11",0)))))</f>
        <v>0</v>
      </c>
      <c r="E2034" s="17">
        <f>IFERROR(IF(Table11[[#This Row],[Year]]&gt;0,$E$1-Table11[[#This Row],[Year]],0),"")</f>
        <v>0</v>
      </c>
      <c r="H2034" s="17"/>
      <c r="I2034" s="279"/>
    </row>
    <row r="2035" spans="1:9">
      <c r="A2035" s="218">
        <v>9032</v>
      </c>
      <c r="B2035" s="278"/>
      <c r="C2035" s="218"/>
      <c r="D2035" s="17">
        <f>IF(Table11[[#This Row],[Current Age]]&gt;19,"Women's",IF(E2035&gt;15,"U19",IF(E2035&gt;13,"U15",IF(E2035&gt;11,"U13",IF(E2035&gt;0,"U11",0)))))</f>
        <v>0</v>
      </c>
      <c r="E2035" s="17">
        <f>IFERROR(IF(Table11[[#This Row],[Year]]&gt;0,$E$1-Table11[[#This Row],[Year]],0),"")</f>
        <v>0</v>
      </c>
      <c r="H2035" s="17"/>
      <c r="I2035" s="279"/>
    </row>
    <row r="2036" spans="1:9">
      <c r="A2036" s="188">
        <v>9033</v>
      </c>
      <c r="B2036" s="280"/>
      <c r="C2036" s="188"/>
      <c r="D2036" s="17">
        <f>IF(Table11[[#This Row],[Current Age]]&gt;19,"Women's",IF(E2036&gt;15,"U19",IF(E2036&gt;13,"U15",IF(E2036&gt;11,"U13",IF(E2036&gt;0,"U11",0)))))</f>
        <v>0</v>
      </c>
      <c r="E2036" s="17">
        <f>IFERROR(IF(Table11[[#This Row],[Year]]&gt;0,$E$1-Table11[[#This Row],[Year]],0),"")</f>
        <v>0</v>
      </c>
      <c r="H2036" s="17"/>
      <c r="I2036" s="279"/>
    </row>
    <row r="2037" spans="1:9">
      <c r="A2037" s="218">
        <v>9034</v>
      </c>
      <c r="B2037" s="278"/>
      <c r="C2037" s="218"/>
      <c r="D2037" s="17">
        <f>IF(Table11[[#This Row],[Current Age]]&gt;19,"Women's",IF(E2037&gt;15,"U19",IF(E2037&gt;13,"U15",IF(E2037&gt;11,"U13",IF(E2037&gt;0,"U11",0)))))</f>
        <v>0</v>
      </c>
      <c r="E2037" s="17">
        <f>IFERROR(IF(Table11[[#This Row],[Year]]&gt;0,$E$1-Table11[[#This Row],[Year]],0),"")</f>
        <v>0</v>
      </c>
      <c r="H2037" s="17"/>
      <c r="I2037" s="279"/>
    </row>
    <row r="2038" spans="1:9">
      <c r="A2038" s="188">
        <v>9035</v>
      </c>
      <c r="B2038" s="280"/>
      <c r="C2038" s="188"/>
      <c r="D2038" s="17">
        <f>IF(Table11[[#This Row],[Current Age]]&gt;19,"Women's",IF(E2038&gt;15,"U19",IF(E2038&gt;13,"U15",IF(E2038&gt;11,"U13",IF(E2038&gt;0,"U11",0)))))</f>
        <v>0</v>
      </c>
      <c r="E2038" s="17">
        <f>IFERROR(IF(Table11[[#This Row],[Year]]&gt;0,$E$1-Table11[[#This Row],[Year]],0),"")</f>
        <v>0</v>
      </c>
      <c r="H2038" s="17"/>
      <c r="I2038" s="279"/>
    </row>
    <row r="2039" spans="1:9">
      <c r="A2039" s="218">
        <v>9036</v>
      </c>
      <c r="B2039" s="278"/>
      <c r="C2039" s="218"/>
      <c r="D2039" s="17">
        <f>IF(Table11[[#This Row],[Current Age]]&gt;19,"Women's",IF(E2039&gt;15,"U19",IF(E2039&gt;13,"U15",IF(E2039&gt;11,"U13",IF(E2039&gt;0,"U11",0)))))</f>
        <v>0</v>
      </c>
      <c r="E2039" s="17">
        <f>IFERROR(IF(Table11[[#This Row],[Year]]&gt;0,$E$1-Table11[[#This Row],[Year]],0),"")</f>
        <v>0</v>
      </c>
      <c r="H2039" s="17"/>
      <c r="I2039" s="279"/>
    </row>
    <row r="2040" spans="1:9">
      <c r="A2040" s="188">
        <v>9037</v>
      </c>
      <c r="B2040" s="280"/>
      <c r="C2040" s="188"/>
      <c r="D2040" s="17">
        <f>IF(Table11[[#This Row],[Current Age]]&gt;19,"Women's",IF(E2040&gt;15,"U19",IF(E2040&gt;13,"U15",IF(E2040&gt;11,"U13",IF(E2040&gt;0,"U11",0)))))</f>
        <v>0</v>
      </c>
      <c r="E2040" s="17">
        <f>IFERROR(IF(Table11[[#This Row],[Year]]&gt;0,$E$1-Table11[[#This Row],[Year]],0),"")</f>
        <v>0</v>
      </c>
      <c r="H2040" s="17"/>
      <c r="I2040" s="279"/>
    </row>
    <row r="2041" spans="1:9">
      <c r="A2041" s="218">
        <v>9038</v>
      </c>
      <c r="B2041" s="278"/>
      <c r="C2041" s="218"/>
      <c r="D2041" s="17">
        <f>IF(Table11[[#This Row],[Current Age]]&gt;19,"Women's",IF(E2041&gt;15,"U19",IF(E2041&gt;13,"U15",IF(E2041&gt;11,"U13",IF(E2041&gt;0,"U11",0)))))</f>
        <v>0</v>
      </c>
      <c r="E2041" s="17">
        <f>IFERROR(IF(Table11[[#This Row],[Year]]&gt;0,$E$1-Table11[[#This Row],[Year]],0),"")</f>
        <v>0</v>
      </c>
      <c r="H2041" s="17"/>
      <c r="I2041" s="279"/>
    </row>
    <row r="2042" spans="1:9">
      <c r="A2042" s="188">
        <v>9039</v>
      </c>
      <c r="B2042" s="280"/>
      <c r="C2042" s="188"/>
      <c r="D2042" s="17">
        <f>IF(Table11[[#This Row],[Current Age]]&gt;19,"Women's",IF(E2042&gt;15,"U19",IF(E2042&gt;13,"U15",IF(E2042&gt;11,"U13",IF(E2042&gt;0,"U11",0)))))</f>
        <v>0</v>
      </c>
      <c r="E2042" s="17">
        <f>IFERROR(IF(Table11[[#This Row],[Year]]&gt;0,$E$1-Table11[[#This Row],[Year]],0),"")</f>
        <v>0</v>
      </c>
      <c r="H2042" s="17"/>
      <c r="I2042" s="279"/>
    </row>
    <row r="2043" spans="1:9">
      <c r="A2043" s="218">
        <v>9040</v>
      </c>
      <c r="B2043" s="278"/>
      <c r="C2043" s="218"/>
      <c r="D2043" s="17">
        <f>IF(Table11[[#This Row],[Current Age]]&gt;19,"Women's",IF(E2043&gt;15,"U19",IF(E2043&gt;13,"U15",IF(E2043&gt;11,"U13",IF(E2043&gt;0,"U11",0)))))</f>
        <v>0</v>
      </c>
      <c r="E2043" s="17">
        <f>IFERROR(IF(Table11[[#This Row],[Year]]&gt;0,$E$1-Table11[[#This Row],[Year]],0),"")</f>
        <v>0</v>
      </c>
      <c r="H2043" s="17"/>
      <c r="I2043" s="279"/>
    </row>
    <row r="2044" spans="1:9">
      <c r="A2044" s="188">
        <v>9041</v>
      </c>
      <c r="B2044" s="280"/>
      <c r="C2044" s="188"/>
      <c r="D2044" s="17">
        <f>IF(Table11[[#This Row],[Current Age]]&gt;19,"Women's",IF(E2044&gt;15,"U19",IF(E2044&gt;13,"U15",IF(E2044&gt;11,"U13",IF(E2044&gt;0,"U11",0)))))</f>
        <v>0</v>
      </c>
      <c r="E2044" s="17">
        <f>IFERROR(IF(Table11[[#This Row],[Year]]&gt;0,$E$1-Table11[[#This Row],[Year]],0),"")</f>
        <v>0</v>
      </c>
      <c r="H2044" s="17"/>
      <c r="I2044" s="279"/>
    </row>
    <row r="2045" spans="1:9">
      <c r="A2045" s="218">
        <v>9042</v>
      </c>
      <c r="B2045" s="278"/>
      <c r="C2045" s="218"/>
      <c r="D2045" s="17">
        <f>IF(Table11[[#This Row],[Current Age]]&gt;19,"Women's",IF(E2045&gt;15,"U19",IF(E2045&gt;13,"U15",IF(E2045&gt;11,"U13",IF(E2045&gt;0,"U11",0)))))</f>
        <v>0</v>
      </c>
      <c r="E2045" s="17">
        <f>IFERROR(IF(Table11[[#This Row],[Year]]&gt;0,$E$1-Table11[[#This Row],[Year]],0),"")</f>
        <v>0</v>
      </c>
      <c r="H2045" s="17"/>
      <c r="I2045" s="279"/>
    </row>
    <row r="2046" spans="1:9">
      <c r="A2046" s="188">
        <v>9043</v>
      </c>
      <c r="B2046" s="280"/>
      <c r="C2046" s="188"/>
      <c r="D2046" s="17">
        <f>IF(Table11[[#This Row],[Current Age]]&gt;19,"Women's",IF(E2046&gt;15,"U19",IF(E2046&gt;13,"U15",IF(E2046&gt;11,"U13",IF(E2046&gt;0,"U11",0)))))</f>
        <v>0</v>
      </c>
      <c r="E2046" s="17">
        <f>IFERROR(IF(Table11[[#This Row],[Year]]&gt;0,$E$1-Table11[[#This Row],[Year]],0),"")</f>
        <v>0</v>
      </c>
      <c r="H2046" s="17"/>
      <c r="I2046" s="279"/>
    </row>
    <row r="2047" spans="1:9">
      <c r="A2047" s="218">
        <v>9044</v>
      </c>
      <c r="B2047" s="278"/>
      <c r="C2047" s="218"/>
      <c r="D2047" s="17">
        <f>IF(Table11[[#This Row],[Current Age]]&gt;19,"Women's",IF(E2047&gt;15,"U19",IF(E2047&gt;13,"U15",IF(E2047&gt;11,"U13",IF(E2047&gt;0,"U11",0)))))</f>
        <v>0</v>
      </c>
      <c r="E2047" s="17">
        <f>IFERROR(IF(Table11[[#This Row],[Year]]&gt;0,$E$1-Table11[[#This Row],[Year]],0),"")</f>
        <v>0</v>
      </c>
      <c r="H2047" s="17"/>
      <c r="I2047" s="279"/>
    </row>
    <row r="2048" spans="1:9">
      <c r="A2048" s="188">
        <v>9045</v>
      </c>
      <c r="B2048" s="280"/>
      <c r="C2048" s="188"/>
      <c r="D2048" s="17">
        <f>IF(Table11[[#This Row],[Current Age]]&gt;19,"Women's",IF(E2048&gt;15,"U19",IF(E2048&gt;13,"U15",IF(E2048&gt;11,"U13",IF(E2048&gt;0,"U11",0)))))</f>
        <v>0</v>
      </c>
      <c r="E2048" s="17">
        <f>IFERROR(IF(Table11[[#This Row],[Year]]&gt;0,$E$1-Table11[[#This Row],[Year]],0),"")</f>
        <v>0</v>
      </c>
      <c r="H2048" s="17"/>
      <c r="I2048" s="279"/>
    </row>
    <row r="2049" spans="1:9">
      <c r="A2049" s="218">
        <v>9046</v>
      </c>
      <c r="B2049" s="278"/>
      <c r="C2049" s="218"/>
      <c r="D2049" s="17">
        <f>IF(Table11[[#This Row],[Current Age]]&gt;19,"Women's",IF(E2049&gt;15,"U19",IF(E2049&gt;13,"U15",IF(E2049&gt;11,"U13",IF(E2049&gt;0,"U11",0)))))</f>
        <v>0</v>
      </c>
      <c r="E2049" s="17">
        <f>IFERROR(IF(Table11[[#This Row],[Year]]&gt;0,$E$1-Table11[[#This Row],[Year]],0),"")</f>
        <v>0</v>
      </c>
      <c r="H2049" s="17"/>
      <c r="I2049" s="279"/>
    </row>
    <row r="2050" spans="1:9">
      <c r="A2050" s="188">
        <v>9047</v>
      </c>
      <c r="B2050" s="280"/>
      <c r="C2050" s="188"/>
      <c r="D2050" s="17">
        <f>IF(Table11[[#This Row],[Current Age]]&gt;19,"Women's",IF(E2050&gt;15,"U19",IF(E2050&gt;13,"U15",IF(E2050&gt;11,"U13",IF(E2050&gt;0,"U11",0)))))</f>
        <v>0</v>
      </c>
      <c r="E2050" s="17">
        <f>IFERROR(IF(Table11[[#This Row],[Year]]&gt;0,$E$1-Table11[[#This Row],[Year]],0),"")</f>
        <v>0</v>
      </c>
      <c r="H2050" s="17"/>
      <c r="I2050" s="279"/>
    </row>
    <row r="2051" spans="1:9">
      <c r="A2051" s="218">
        <v>9048</v>
      </c>
      <c r="B2051" s="278"/>
      <c r="C2051" s="218"/>
      <c r="D2051" s="17">
        <f>IF(Table11[[#This Row],[Current Age]]&gt;19,"Women's",IF(E2051&gt;15,"U19",IF(E2051&gt;13,"U15",IF(E2051&gt;11,"U13",IF(E2051&gt;0,"U11",0)))))</f>
        <v>0</v>
      </c>
      <c r="E2051" s="17">
        <f>IFERROR(IF(Table11[[#This Row],[Year]]&gt;0,$E$1-Table11[[#This Row],[Year]],0),"")</f>
        <v>0</v>
      </c>
      <c r="H2051" s="17"/>
      <c r="I2051" s="279"/>
    </row>
    <row r="2052" spans="1:9">
      <c r="A2052" s="188">
        <v>9049</v>
      </c>
      <c r="B2052" s="280"/>
      <c r="C2052" s="188"/>
      <c r="D2052" s="17">
        <f>IF(Table11[[#This Row],[Current Age]]&gt;19,"Women's",IF(E2052&gt;15,"U19",IF(E2052&gt;13,"U15",IF(E2052&gt;11,"U13",IF(E2052&gt;0,"U11",0)))))</f>
        <v>0</v>
      </c>
      <c r="E2052" s="17">
        <f>IFERROR(IF(Table11[[#This Row],[Year]]&gt;0,$E$1-Table11[[#This Row],[Year]],0),"")</f>
        <v>0</v>
      </c>
      <c r="H2052" s="17"/>
      <c r="I2052" s="279"/>
    </row>
    <row r="2053" spans="1:9">
      <c r="A2053" s="218">
        <v>9050</v>
      </c>
      <c r="B2053" s="278"/>
      <c r="C2053" s="218"/>
      <c r="D2053" s="17">
        <f>IF(Table11[[#This Row],[Current Age]]&gt;19,"Women's",IF(E2053&gt;15,"U19",IF(E2053&gt;13,"U15",IF(E2053&gt;11,"U13",IF(E2053&gt;0,"U11",0)))))</f>
        <v>0</v>
      </c>
      <c r="E2053" s="17">
        <f>IFERROR(IF(Table11[[#This Row],[Year]]&gt;0,$E$1-Table11[[#This Row],[Year]],0),"")</f>
        <v>0</v>
      </c>
      <c r="H2053" s="17"/>
      <c r="I2053" s="279"/>
    </row>
    <row r="2054" spans="1:9">
      <c r="A2054" s="188">
        <v>9051</v>
      </c>
      <c r="B2054" s="280"/>
      <c r="C2054" s="188"/>
      <c r="D2054" s="17">
        <f>IF(Table11[[#This Row],[Current Age]]&gt;19,"Women's",IF(E2054&gt;15,"U19",IF(E2054&gt;13,"U15",IF(E2054&gt;11,"U13",IF(E2054&gt;0,"U11",0)))))</f>
        <v>0</v>
      </c>
      <c r="E2054" s="17">
        <f>IFERROR(IF(Table11[[#This Row],[Year]]&gt;0,$E$1-Table11[[#This Row],[Year]],0),"")</f>
        <v>0</v>
      </c>
      <c r="H2054" s="17"/>
      <c r="I2054" s="279"/>
    </row>
    <row r="2055" spans="1:9">
      <c r="A2055" s="218">
        <v>9052</v>
      </c>
      <c r="B2055" s="278"/>
      <c r="C2055" s="218"/>
      <c r="D2055" s="17">
        <f>IF(Table11[[#This Row],[Current Age]]&gt;19,"Women's",IF(E2055&gt;15,"U19",IF(E2055&gt;13,"U15",IF(E2055&gt;11,"U13",IF(E2055&gt;0,"U11",0)))))</f>
        <v>0</v>
      </c>
      <c r="E2055" s="17">
        <f>IFERROR(IF(Table11[[#This Row],[Year]]&gt;0,$E$1-Table11[[#This Row],[Year]],0),"")</f>
        <v>0</v>
      </c>
      <c r="H2055" s="17"/>
      <c r="I2055" s="279"/>
    </row>
    <row r="2056" spans="1:9">
      <c r="A2056" s="188">
        <v>9053</v>
      </c>
      <c r="B2056" s="280"/>
      <c r="C2056" s="188"/>
      <c r="D2056" s="17">
        <f>IF(Table11[[#This Row],[Current Age]]&gt;19,"Women's",IF(E2056&gt;15,"U19",IF(E2056&gt;13,"U15",IF(E2056&gt;11,"U13",IF(E2056&gt;0,"U11",0)))))</f>
        <v>0</v>
      </c>
      <c r="E2056" s="17">
        <f>IFERROR(IF(Table11[[#This Row],[Year]]&gt;0,$E$1-Table11[[#This Row],[Year]],0),"")</f>
        <v>0</v>
      </c>
      <c r="H2056" s="17"/>
      <c r="I2056" s="279"/>
    </row>
    <row r="2057" spans="1:9">
      <c r="A2057" s="218">
        <v>9054</v>
      </c>
      <c r="B2057" s="278"/>
      <c r="C2057" s="218"/>
      <c r="D2057" s="17">
        <f>IF(Table11[[#This Row],[Current Age]]&gt;19,"Women's",IF(E2057&gt;15,"U19",IF(E2057&gt;13,"U15",IF(E2057&gt;11,"U13",IF(E2057&gt;0,"U11",0)))))</f>
        <v>0</v>
      </c>
      <c r="E2057" s="17">
        <f>IFERROR(IF(Table11[[#This Row],[Year]]&gt;0,$E$1-Table11[[#This Row],[Year]],0),"")</f>
        <v>0</v>
      </c>
      <c r="H2057" s="17"/>
      <c r="I2057" s="279"/>
    </row>
    <row r="2058" spans="1:9">
      <c r="A2058" s="188">
        <v>9055</v>
      </c>
      <c r="B2058" s="280"/>
      <c r="C2058" s="188"/>
      <c r="D2058" s="17">
        <f>IF(Table11[[#This Row],[Current Age]]&gt;19,"Women's",IF(E2058&gt;15,"U19",IF(E2058&gt;13,"U15",IF(E2058&gt;11,"U13",IF(E2058&gt;0,"U11",0)))))</f>
        <v>0</v>
      </c>
      <c r="E2058" s="17">
        <f>IFERROR(IF(Table11[[#This Row],[Year]]&gt;0,$E$1-Table11[[#This Row],[Year]],0),"")</f>
        <v>0</v>
      </c>
      <c r="H2058" s="17"/>
      <c r="I2058" s="279"/>
    </row>
    <row r="2059" spans="1:9">
      <c r="A2059" s="218">
        <v>9056</v>
      </c>
      <c r="B2059" s="278"/>
      <c r="C2059" s="218"/>
      <c r="D2059" s="17">
        <f>IF(Table11[[#This Row],[Current Age]]&gt;19,"Women's",IF(E2059&gt;15,"U19",IF(E2059&gt;13,"U15",IF(E2059&gt;11,"U13",IF(E2059&gt;0,"U11",0)))))</f>
        <v>0</v>
      </c>
      <c r="E2059" s="17">
        <f>IFERROR(IF(Table11[[#This Row],[Year]]&gt;0,$E$1-Table11[[#This Row],[Year]],0),"")</f>
        <v>0</v>
      </c>
      <c r="H2059" s="17"/>
      <c r="I2059" s="279"/>
    </row>
    <row r="2060" spans="1:9">
      <c r="A2060" s="188">
        <v>9057</v>
      </c>
      <c r="B2060" s="280"/>
      <c r="C2060" s="188"/>
      <c r="D2060" s="17">
        <f>IF(Table11[[#This Row],[Current Age]]&gt;19,"Women's",IF(E2060&gt;15,"U19",IF(E2060&gt;13,"U15",IF(E2060&gt;11,"U13",IF(E2060&gt;0,"U11",0)))))</f>
        <v>0</v>
      </c>
      <c r="E2060" s="17">
        <f>IFERROR(IF(Table11[[#This Row],[Year]]&gt;0,$E$1-Table11[[#This Row],[Year]],0),"")</f>
        <v>0</v>
      </c>
      <c r="H2060" s="17"/>
      <c r="I2060" s="279"/>
    </row>
    <row r="2061" spans="1:9">
      <c r="A2061" s="218">
        <v>9058</v>
      </c>
      <c r="B2061" s="278"/>
      <c r="C2061" s="218"/>
      <c r="D2061" s="17">
        <f>IF(Table11[[#This Row],[Current Age]]&gt;19,"Women's",IF(E2061&gt;15,"U19",IF(E2061&gt;13,"U15",IF(E2061&gt;11,"U13",IF(E2061&gt;0,"U11",0)))))</f>
        <v>0</v>
      </c>
      <c r="E2061" s="17">
        <f>IFERROR(IF(Table11[[#This Row],[Year]]&gt;0,$E$1-Table11[[#This Row],[Year]],0),"")</f>
        <v>0</v>
      </c>
      <c r="H2061" s="17"/>
      <c r="I2061" s="279"/>
    </row>
    <row r="2062" spans="1:9">
      <c r="A2062" s="188">
        <v>9059</v>
      </c>
      <c r="B2062" s="280"/>
      <c r="C2062" s="188"/>
      <c r="D2062" s="17">
        <f>IF(Table11[[#This Row],[Current Age]]&gt;19,"Women's",IF(E2062&gt;15,"U19",IF(E2062&gt;13,"U15",IF(E2062&gt;11,"U13",IF(E2062&gt;0,"U11",0)))))</f>
        <v>0</v>
      </c>
      <c r="E2062" s="17">
        <f>IFERROR(IF(Table11[[#This Row],[Year]]&gt;0,$E$1-Table11[[#This Row],[Year]],0),"")</f>
        <v>0</v>
      </c>
      <c r="H2062" s="17"/>
      <c r="I2062" s="279"/>
    </row>
    <row r="2063" spans="1:9">
      <c r="A2063" s="218">
        <v>9060</v>
      </c>
      <c r="B2063" s="278"/>
      <c r="C2063" s="218"/>
      <c r="D2063" s="17">
        <f>IF(Table11[[#This Row],[Current Age]]&gt;19,"Women's",IF(E2063&gt;15,"U19",IF(E2063&gt;13,"U15",IF(E2063&gt;11,"U13",IF(E2063&gt;0,"U11",0)))))</f>
        <v>0</v>
      </c>
      <c r="E2063" s="17">
        <f>IFERROR(IF(Table11[[#This Row],[Year]]&gt;0,$E$1-Table11[[#This Row],[Year]],0),"")</f>
        <v>0</v>
      </c>
      <c r="H2063" s="17"/>
      <c r="I2063" s="279"/>
    </row>
    <row r="2064" spans="1:9">
      <c r="A2064" s="188">
        <v>9061</v>
      </c>
      <c r="B2064" s="280"/>
      <c r="C2064" s="188"/>
      <c r="D2064" s="17">
        <f>IF(Table11[[#This Row],[Current Age]]&gt;19,"Women's",IF(E2064&gt;15,"U19",IF(E2064&gt;13,"U15",IF(E2064&gt;11,"U13",IF(E2064&gt;0,"U11",0)))))</f>
        <v>0</v>
      </c>
      <c r="E2064" s="17">
        <f>IFERROR(IF(Table11[[#This Row],[Year]]&gt;0,$E$1-Table11[[#This Row],[Year]],0),"")</f>
        <v>0</v>
      </c>
      <c r="H2064" s="17"/>
      <c r="I2064" s="279"/>
    </row>
    <row r="2065" spans="1:9">
      <c r="A2065" s="218">
        <v>9062</v>
      </c>
      <c r="B2065" s="278"/>
      <c r="C2065" s="218"/>
      <c r="D2065" s="17">
        <f>IF(Table11[[#This Row],[Current Age]]&gt;19,"Women's",IF(E2065&gt;15,"U19",IF(E2065&gt;13,"U15",IF(E2065&gt;11,"U13",IF(E2065&gt;0,"U11",0)))))</f>
        <v>0</v>
      </c>
      <c r="E2065" s="17">
        <f>IFERROR(IF(Table11[[#This Row],[Year]]&gt;0,$E$1-Table11[[#This Row],[Year]],0),"")</f>
        <v>0</v>
      </c>
      <c r="H2065" s="17"/>
      <c r="I2065" s="279"/>
    </row>
    <row r="2066" spans="1:9">
      <c r="A2066" s="188">
        <v>9063</v>
      </c>
      <c r="B2066" s="280"/>
      <c r="C2066" s="188"/>
      <c r="D2066" s="17">
        <f>IF(Table11[[#This Row],[Current Age]]&gt;19,"Women's",IF(E2066&gt;15,"U19",IF(E2066&gt;13,"U15",IF(E2066&gt;11,"U13",IF(E2066&gt;0,"U11",0)))))</f>
        <v>0</v>
      </c>
      <c r="E2066" s="17">
        <f>IFERROR(IF(Table11[[#This Row],[Year]]&gt;0,$E$1-Table11[[#This Row],[Year]],0),"")</f>
        <v>0</v>
      </c>
      <c r="H2066" s="17"/>
      <c r="I2066" s="279"/>
    </row>
    <row r="2067" spans="1:9">
      <c r="A2067" s="218">
        <v>9064</v>
      </c>
      <c r="B2067" s="278"/>
      <c r="C2067" s="218"/>
      <c r="D2067" s="17">
        <f>IF(Table11[[#This Row],[Current Age]]&gt;19,"Women's",IF(E2067&gt;15,"U19",IF(E2067&gt;13,"U15",IF(E2067&gt;11,"U13",IF(E2067&gt;0,"U11",0)))))</f>
        <v>0</v>
      </c>
      <c r="E2067" s="17">
        <f>IFERROR(IF(Table11[[#This Row],[Year]]&gt;0,$E$1-Table11[[#This Row],[Year]],0),"")</f>
        <v>0</v>
      </c>
      <c r="H2067" s="17"/>
      <c r="I2067" s="279"/>
    </row>
    <row r="2068" spans="1:9">
      <c r="A2068" s="188">
        <v>9065</v>
      </c>
      <c r="B2068" s="280"/>
      <c r="C2068" s="188"/>
      <c r="D2068" s="17">
        <f>IF(Table11[[#This Row],[Current Age]]&gt;19,"Women's",IF(E2068&gt;15,"U19",IF(E2068&gt;13,"U15",IF(E2068&gt;11,"U13",IF(E2068&gt;0,"U11",0)))))</f>
        <v>0</v>
      </c>
      <c r="E2068" s="17">
        <f>IFERROR(IF(Table11[[#This Row],[Year]]&gt;0,$E$1-Table11[[#This Row],[Year]],0),"")</f>
        <v>0</v>
      </c>
      <c r="H2068" s="17"/>
      <c r="I2068" s="279"/>
    </row>
    <row r="2069" spans="1:9">
      <c r="A2069" s="218">
        <v>9066</v>
      </c>
      <c r="B2069" s="278"/>
      <c r="C2069" s="218"/>
      <c r="D2069" s="17">
        <f>IF(Table11[[#This Row],[Current Age]]&gt;19,"Women's",IF(E2069&gt;15,"U19",IF(E2069&gt;13,"U15",IF(E2069&gt;11,"U13",IF(E2069&gt;0,"U11",0)))))</f>
        <v>0</v>
      </c>
      <c r="E2069" s="17">
        <f>IFERROR(IF(Table11[[#This Row],[Year]]&gt;0,$E$1-Table11[[#This Row],[Year]],0),"")</f>
        <v>0</v>
      </c>
      <c r="H2069" s="17"/>
      <c r="I2069" s="279"/>
    </row>
    <row r="2070" spans="1:9">
      <c r="A2070" s="188">
        <v>9067</v>
      </c>
      <c r="B2070" s="280"/>
      <c r="C2070" s="188"/>
      <c r="D2070" s="17">
        <f>IF(Table11[[#This Row],[Current Age]]&gt;19,"Women's",IF(E2070&gt;15,"U19",IF(E2070&gt;13,"U15",IF(E2070&gt;11,"U13",IF(E2070&gt;0,"U11",0)))))</f>
        <v>0</v>
      </c>
      <c r="E2070" s="17">
        <f>IFERROR(IF(Table11[[#This Row],[Year]]&gt;0,$E$1-Table11[[#This Row],[Year]],0),"")</f>
        <v>0</v>
      </c>
      <c r="H2070" s="17"/>
      <c r="I2070" s="279"/>
    </row>
    <row r="2071" spans="1:9">
      <c r="A2071" s="218">
        <v>9068</v>
      </c>
      <c r="B2071" s="278"/>
      <c r="C2071" s="218"/>
      <c r="D2071" s="17">
        <f>IF(Table11[[#This Row],[Current Age]]&gt;19,"Women's",IF(E2071&gt;15,"U19",IF(E2071&gt;13,"U15",IF(E2071&gt;11,"U13",IF(E2071&gt;0,"U11",0)))))</f>
        <v>0</v>
      </c>
      <c r="E2071" s="17">
        <f>IFERROR(IF(Table11[[#This Row],[Year]]&gt;0,$E$1-Table11[[#This Row],[Year]],0),"")</f>
        <v>0</v>
      </c>
      <c r="H2071" s="17"/>
      <c r="I2071" s="279"/>
    </row>
    <row r="2072" spans="1:9">
      <c r="A2072" s="188">
        <v>9069</v>
      </c>
      <c r="B2072" s="280"/>
      <c r="C2072" s="188"/>
      <c r="D2072" s="17">
        <f>IF(Table11[[#This Row],[Current Age]]&gt;19,"Women's",IF(E2072&gt;15,"U19",IF(E2072&gt;13,"U15",IF(E2072&gt;11,"U13",IF(E2072&gt;0,"U11",0)))))</f>
        <v>0</v>
      </c>
      <c r="E2072" s="17">
        <f>IFERROR(IF(Table11[[#This Row],[Year]]&gt;0,$E$1-Table11[[#This Row],[Year]],0),"")</f>
        <v>0</v>
      </c>
      <c r="H2072" s="17"/>
      <c r="I2072" s="279"/>
    </row>
    <row r="2073" spans="1:9">
      <c r="A2073" s="218">
        <v>9070</v>
      </c>
      <c r="B2073" s="278"/>
      <c r="C2073" s="218"/>
      <c r="D2073" s="17">
        <f>IF(Table11[[#This Row],[Current Age]]&gt;19,"Women's",IF(E2073&gt;15,"U19",IF(E2073&gt;13,"U15",IF(E2073&gt;11,"U13",IF(E2073&gt;0,"U11",0)))))</f>
        <v>0</v>
      </c>
      <c r="E2073" s="17">
        <f>IFERROR(IF(Table11[[#This Row],[Year]]&gt;0,$E$1-Table11[[#This Row],[Year]],0),"")</f>
        <v>0</v>
      </c>
      <c r="H2073" s="17"/>
      <c r="I2073" s="279"/>
    </row>
    <row r="2074" spans="1:9">
      <c r="A2074" s="188">
        <v>9071</v>
      </c>
      <c r="B2074" s="280"/>
      <c r="C2074" s="188"/>
      <c r="D2074" s="17">
        <f>IF(Table11[[#This Row],[Current Age]]&gt;19,"Women's",IF(E2074&gt;15,"U19",IF(E2074&gt;13,"U15",IF(E2074&gt;11,"U13",IF(E2074&gt;0,"U11",0)))))</f>
        <v>0</v>
      </c>
      <c r="E2074" s="17">
        <f>IFERROR(IF(Table11[[#This Row],[Year]]&gt;0,$E$1-Table11[[#This Row],[Year]],0),"")</f>
        <v>0</v>
      </c>
      <c r="H2074" s="17"/>
      <c r="I2074" s="279"/>
    </row>
    <row r="2075" spans="1:9">
      <c r="A2075" s="218">
        <v>9072</v>
      </c>
      <c r="B2075" s="278"/>
      <c r="C2075" s="218"/>
      <c r="D2075" s="17">
        <f>IF(Table11[[#This Row],[Current Age]]&gt;19,"Women's",IF(E2075&gt;15,"U19",IF(E2075&gt;13,"U15",IF(E2075&gt;11,"U13",IF(E2075&gt;0,"U11",0)))))</f>
        <v>0</v>
      </c>
      <c r="E2075" s="17">
        <f>IFERROR(IF(Table11[[#This Row],[Year]]&gt;0,$E$1-Table11[[#This Row],[Year]],0),"")</f>
        <v>0</v>
      </c>
      <c r="H2075" s="17"/>
      <c r="I2075" s="279"/>
    </row>
    <row r="2076" spans="1:9">
      <c r="A2076" s="188">
        <v>9073</v>
      </c>
      <c r="B2076" s="280"/>
      <c r="C2076" s="188"/>
      <c r="D2076" s="17">
        <f>IF(Table11[[#This Row],[Current Age]]&gt;19,"Women's",IF(E2076&gt;15,"U19",IF(E2076&gt;13,"U15",IF(E2076&gt;11,"U13",IF(E2076&gt;0,"U11",0)))))</f>
        <v>0</v>
      </c>
      <c r="E2076" s="17">
        <f>IFERROR(IF(Table11[[#This Row],[Year]]&gt;0,$E$1-Table11[[#This Row],[Year]],0),"")</f>
        <v>0</v>
      </c>
      <c r="H2076" s="17"/>
      <c r="I2076" s="279"/>
    </row>
    <row r="2077" spans="1:9">
      <c r="A2077" s="218">
        <v>9074</v>
      </c>
      <c r="B2077" s="278"/>
      <c r="C2077" s="218"/>
      <c r="D2077" s="17">
        <f>IF(Table11[[#This Row],[Current Age]]&gt;19,"Women's",IF(E2077&gt;15,"U19",IF(E2077&gt;13,"U15",IF(E2077&gt;11,"U13",IF(E2077&gt;0,"U11",0)))))</f>
        <v>0</v>
      </c>
      <c r="E2077" s="17">
        <f>IFERROR(IF(Table11[[#This Row],[Year]]&gt;0,$E$1-Table11[[#This Row],[Year]],0),"")</f>
        <v>0</v>
      </c>
      <c r="H2077" s="17"/>
      <c r="I2077" s="279"/>
    </row>
    <row r="2078" spans="1:9">
      <c r="A2078" s="188">
        <v>9075</v>
      </c>
      <c r="B2078" s="280"/>
      <c r="C2078" s="188"/>
      <c r="D2078" s="17">
        <f>IF(Table11[[#This Row],[Current Age]]&gt;19,"Women's",IF(E2078&gt;15,"U19",IF(E2078&gt;13,"U15",IF(E2078&gt;11,"U13",IF(E2078&gt;0,"U11",0)))))</f>
        <v>0</v>
      </c>
      <c r="E2078" s="17">
        <f>IFERROR(IF(Table11[[#This Row],[Year]]&gt;0,$E$1-Table11[[#This Row],[Year]],0),"")</f>
        <v>0</v>
      </c>
      <c r="H2078" s="17"/>
      <c r="I2078" s="279"/>
    </row>
    <row r="2079" spans="1:9">
      <c r="A2079" s="218">
        <v>9076</v>
      </c>
      <c r="B2079" s="278"/>
      <c r="C2079" s="218"/>
      <c r="D2079" s="17">
        <f>IF(Table11[[#This Row],[Current Age]]&gt;19,"Women's",IF(E2079&gt;15,"U19",IF(E2079&gt;13,"U15",IF(E2079&gt;11,"U13",IF(E2079&gt;0,"U11",0)))))</f>
        <v>0</v>
      </c>
      <c r="E2079" s="17">
        <f>IFERROR(IF(Table11[[#This Row],[Year]]&gt;0,$E$1-Table11[[#This Row],[Year]],0),"")</f>
        <v>0</v>
      </c>
      <c r="H2079" s="17"/>
      <c r="I2079" s="279"/>
    </row>
    <row r="2080" spans="1:9">
      <c r="A2080" s="188">
        <v>9077</v>
      </c>
      <c r="B2080" s="280"/>
      <c r="C2080" s="188"/>
      <c r="D2080" s="17">
        <f>IF(Table11[[#This Row],[Current Age]]&gt;19,"Women's",IF(E2080&gt;15,"U19",IF(E2080&gt;13,"U15",IF(E2080&gt;11,"U13",IF(E2080&gt;0,"U11",0)))))</f>
        <v>0</v>
      </c>
      <c r="E2080" s="17">
        <f>IFERROR(IF(Table11[[#This Row],[Year]]&gt;0,$E$1-Table11[[#This Row],[Year]],0),"")</f>
        <v>0</v>
      </c>
      <c r="H2080" s="17"/>
      <c r="I2080" s="279"/>
    </row>
    <row r="2081" spans="1:9">
      <c r="A2081" s="218">
        <v>9078</v>
      </c>
      <c r="B2081" s="278"/>
      <c r="C2081" s="218"/>
      <c r="D2081" s="17">
        <f>IF(Table11[[#This Row],[Current Age]]&gt;19,"Women's",IF(E2081&gt;15,"U19",IF(E2081&gt;13,"U15",IF(E2081&gt;11,"U13",IF(E2081&gt;0,"U11",0)))))</f>
        <v>0</v>
      </c>
      <c r="E2081" s="17">
        <f>IFERROR(IF(Table11[[#This Row],[Year]]&gt;0,$E$1-Table11[[#This Row],[Year]],0),"")</f>
        <v>0</v>
      </c>
      <c r="H2081" s="17"/>
      <c r="I2081" s="279"/>
    </row>
    <row r="2082" spans="1:9">
      <c r="A2082" s="188">
        <v>9079</v>
      </c>
      <c r="B2082" s="280"/>
      <c r="C2082" s="188"/>
      <c r="D2082" s="17">
        <f>IF(Table11[[#This Row],[Current Age]]&gt;19,"Women's",IF(E2082&gt;15,"U19",IF(E2082&gt;13,"U15",IF(E2082&gt;11,"U13",IF(E2082&gt;0,"U11",0)))))</f>
        <v>0</v>
      </c>
      <c r="E2082" s="17">
        <f>IFERROR(IF(Table11[[#This Row],[Year]]&gt;0,$E$1-Table11[[#This Row],[Year]],0),"")</f>
        <v>0</v>
      </c>
      <c r="H2082" s="17"/>
      <c r="I2082" s="279"/>
    </row>
    <row r="2083" spans="1:9">
      <c r="A2083" s="218">
        <v>9080</v>
      </c>
      <c r="B2083" s="278"/>
      <c r="C2083" s="218"/>
      <c r="D2083" s="17">
        <f>IF(Table11[[#This Row],[Current Age]]&gt;19,"Women's",IF(E2083&gt;15,"U19",IF(E2083&gt;13,"U15",IF(E2083&gt;11,"U13",IF(E2083&gt;0,"U11",0)))))</f>
        <v>0</v>
      </c>
      <c r="E2083" s="17">
        <f>IFERROR(IF(Table11[[#This Row],[Year]]&gt;0,$E$1-Table11[[#This Row],[Year]],0),"")</f>
        <v>0</v>
      </c>
      <c r="H2083" s="17"/>
      <c r="I2083" s="279"/>
    </row>
    <row r="2084" spans="1:9">
      <c r="A2084" s="188">
        <v>9081</v>
      </c>
      <c r="B2084" s="280"/>
      <c r="C2084" s="188"/>
      <c r="D2084" s="17">
        <f>IF(Table11[[#This Row],[Current Age]]&gt;19,"Women's",IF(E2084&gt;15,"U19",IF(E2084&gt;13,"U15",IF(E2084&gt;11,"U13",IF(E2084&gt;0,"U11",0)))))</f>
        <v>0</v>
      </c>
      <c r="E2084" s="17">
        <f>IFERROR(IF(Table11[[#This Row],[Year]]&gt;0,$E$1-Table11[[#This Row],[Year]],0),"")</f>
        <v>0</v>
      </c>
      <c r="H2084" s="17"/>
      <c r="I2084" s="279"/>
    </row>
    <row r="2085" spans="1:9">
      <c r="A2085" s="218">
        <v>9082</v>
      </c>
      <c r="B2085" s="278"/>
      <c r="C2085" s="218"/>
      <c r="D2085" s="17">
        <f>IF(Table11[[#This Row],[Current Age]]&gt;19,"Women's",IF(E2085&gt;15,"U19",IF(E2085&gt;13,"U15",IF(E2085&gt;11,"U13",IF(E2085&gt;0,"U11",0)))))</f>
        <v>0</v>
      </c>
      <c r="E2085" s="17">
        <f>IFERROR(IF(Table11[[#This Row],[Year]]&gt;0,$E$1-Table11[[#This Row],[Year]],0),"")</f>
        <v>0</v>
      </c>
      <c r="H2085" s="17"/>
      <c r="I2085" s="279"/>
    </row>
    <row r="2086" spans="1:9">
      <c r="A2086" s="188">
        <v>9083</v>
      </c>
      <c r="B2086" s="280"/>
      <c r="C2086" s="188"/>
      <c r="D2086" s="17">
        <f>IF(Table11[[#This Row],[Current Age]]&gt;19,"Women's",IF(E2086&gt;15,"U19",IF(E2086&gt;13,"U15",IF(E2086&gt;11,"U13",IF(E2086&gt;0,"U11",0)))))</f>
        <v>0</v>
      </c>
      <c r="E2086" s="17">
        <f>IFERROR(IF(Table11[[#This Row],[Year]]&gt;0,$E$1-Table11[[#This Row],[Year]],0),"")</f>
        <v>0</v>
      </c>
      <c r="H2086" s="17"/>
      <c r="I2086" s="279"/>
    </row>
    <row r="2087" spans="1:9">
      <c r="A2087" s="218">
        <v>9084</v>
      </c>
      <c r="B2087" s="278"/>
      <c r="C2087" s="218"/>
      <c r="D2087" s="17">
        <f>IF(Table11[[#This Row],[Current Age]]&gt;19,"Women's",IF(E2087&gt;15,"U19",IF(E2087&gt;13,"U15",IF(E2087&gt;11,"U13",IF(E2087&gt;0,"U11",0)))))</f>
        <v>0</v>
      </c>
      <c r="E2087" s="17">
        <f>IFERROR(IF(Table11[[#This Row],[Year]]&gt;0,$E$1-Table11[[#This Row],[Year]],0),"")</f>
        <v>0</v>
      </c>
      <c r="H2087" s="17"/>
      <c r="I2087" s="279"/>
    </row>
    <row r="2088" spans="1:9">
      <c r="A2088" s="188">
        <v>9085</v>
      </c>
      <c r="B2088" s="280"/>
      <c r="C2088" s="188"/>
      <c r="D2088" s="17">
        <f>IF(Table11[[#This Row],[Current Age]]&gt;19,"Women's",IF(E2088&gt;15,"U19",IF(E2088&gt;13,"U15",IF(E2088&gt;11,"U13",IF(E2088&gt;0,"U11",0)))))</f>
        <v>0</v>
      </c>
      <c r="E2088" s="17">
        <f>IFERROR(IF(Table11[[#This Row],[Year]]&gt;0,$E$1-Table11[[#This Row],[Year]],0),"")</f>
        <v>0</v>
      </c>
      <c r="H2088" s="17"/>
      <c r="I2088" s="279"/>
    </row>
    <row r="2089" spans="1:9">
      <c r="A2089" s="218">
        <v>9086</v>
      </c>
      <c r="B2089" s="278"/>
      <c r="C2089" s="218"/>
      <c r="D2089" s="17">
        <f>IF(Table11[[#This Row],[Current Age]]&gt;19,"Women's",IF(E2089&gt;15,"U19",IF(E2089&gt;13,"U15",IF(E2089&gt;11,"U13",IF(E2089&gt;0,"U11",0)))))</f>
        <v>0</v>
      </c>
      <c r="E2089" s="17">
        <f>IFERROR(IF(Table11[[#This Row],[Year]]&gt;0,$E$1-Table11[[#This Row],[Year]],0),"")</f>
        <v>0</v>
      </c>
      <c r="H2089" s="17"/>
      <c r="I2089" s="279"/>
    </row>
    <row r="2090" spans="1:9">
      <c r="A2090" s="188">
        <v>9087</v>
      </c>
      <c r="B2090" s="280"/>
      <c r="C2090" s="188"/>
      <c r="D2090" s="17">
        <f>IF(Table11[[#This Row],[Current Age]]&gt;19,"Women's",IF(E2090&gt;15,"U19",IF(E2090&gt;13,"U15",IF(E2090&gt;11,"U13",IF(E2090&gt;0,"U11",0)))))</f>
        <v>0</v>
      </c>
      <c r="E2090" s="17">
        <f>IFERROR(IF(Table11[[#This Row],[Year]]&gt;0,$E$1-Table11[[#This Row],[Year]],0),"")</f>
        <v>0</v>
      </c>
      <c r="H2090" s="17"/>
      <c r="I2090" s="279"/>
    </row>
    <row r="2091" spans="1:9">
      <c r="A2091" s="218">
        <v>9088</v>
      </c>
      <c r="B2091" s="278"/>
      <c r="C2091" s="218"/>
      <c r="D2091" s="17">
        <f>IF(Table11[[#This Row],[Current Age]]&gt;19,"Women's",IF(E2091&gt;15,"U19",IF(E2091&gt;13,"U15",IF(E2091&gt;11,"U13",IF(E2091&gt;0,"U11",0)))))</f>
        <v>0</v>
      </c>
      <c r="E2091" s="17">
        <f>IFERROR(IF(Table11[[#This Row],[Year]]&gt;0,$E$1-Table11[[#This Row],[Year]],0),"")</f>
        <v>0</v>
      </c>
      <c r="H2091" s="17"/>
      <c r="I2091" s="279"/>
    </row>
    <row r="2092" spans="1:9">
      <c r="A2092" s="188">
        <v>9089</v>
      </c>
      <c r="B2092" s="280"/>
      <c r="C2092" s="188"/>
      <c r="D2092" s="17">
        <f>IF(Table11[[#This Row],[Current Age]]&gt;19,"Women's",IF(E2092&gt;15,"U19",IF(E2092&gt;13,"U15",IF(E2092&gt;11,"U13",IF(E2092&gt;0,"U11",0)))))</f>
        <v>0</v>
      </c>
      <c r="E2092" s="17">
        <f>IFERROR(IF(Table11[[#This Row],[Year]]&gt;0,$E$1-Table11[[#This Row],[Year]],0),"")</f>
        <v>0</v>
      </c>
      <c r="H2092" s="17"/>
      <c r="I2092" s="279"/>
    </row>
    <row r="2093" spans="1:9">
      <c r="A2093" s="218">
        <v>9090</v>
      </c>
      <c r="B2093" s="278"/>
      <c r="C2093" s="218"/>
      <c r="D2093" s="17">
        <f>IF(Table11[[#This Row],[Current Age]]&gt;19,"Women's",IF(E2093&gt;15,"U19",IF(E2093&gt;13,"U15",IF(E2093&gt;11,"U13",IF(E2093&gt;0,"U11",0)))))</f>
        <v>0</v>
      </c>
      <c r="E2093" s="17">
        <f>IFERROR(IF(Table11[[#This Row],[Year]]&gt;0,$E$1-Table11[[#This Row],[Year]],0),"")</f>
        <v>0</v>
      </c>
      <c r="H2093" s="17"/>
      <c r="I2093" s="279"/>
    </row>
    <row r="2094" spans="1:9">
      <c r="A2094" s="188">
        <v>9091</v>
      </c>
      <c r="B2094" s="280"/>
      <c r="C2094" s="188"/>
      <c r="D2094" s="17">
        <f>IF(Table11[[#This Row],[Current Age]]&gt;19,"Women's",IF(E2094&gt;15,"U19",IF(E2094&gt;13,"U15",IF(E2094&gt;11,"U13",IF(E2094&gt;0,"U11",0)))))</f>
        <v>0</v>
      </c>
      <c r="E2094" s="17">
        <f>IFERROR(IF(Table11[[#This Row],[Year]]&gt;0,$E$1-Table11[[#This Row],[Year]],0),"")</f>
        <v>0</v>
      </c>
      <c r="H2094" s="17"/>
      <c r="I2094" s="279"/>
    </row>
    <row r="2095" spans="1:9">
      <c r="A2095" s="218">
        <v>9092</v>
      </c>
      <c r="B2095" s="278"/>
      <c r="C2095" s="218"/>
      <c r="D2095" s="17">
        <f>IF(Table11[[#This Row],[Current Age]]&gt;19,"Women's",IF(E2095&gt;15,"U19",IF(E2095&gt;13,"U15",IF(E2095&gt;11,"U13",IF(E2095&gt;0,"U11",0)))))</f>
        <v>0</v>
      </c>
      <c r="E2095" s="17">
        <f>IFERROR(IF(Table11[[#This Row],[Year]]&gt;0,$E$1-Table11[[#This Row],[Year]],0),"")</f>
        <v>0</v>
      </c>
      <c r="H2095" s="17"/>
      <c r="I2095" s="279"/>
    </row>
    <row r="2096" spans="1:9">
      <c r="A2096" s="188">
        <v>9093</v>
      </c>
      <c r="B2096" s="280"/>
      <c r="C2096" s="188"/>
      <c r="D2096" s="17">
        <f>IF(Table11[[#This Row],[Current Age]]&gt;19,"Women's",IF(E2096&gt;15,"U19",IF(E2096&gt;13,"U15",IF(E2096&gt;11,"U13",IF(E2096&gt;0,"U11",0)))))</f>
        <v>0</v>
      </c>
      <c r="E2096" s="17">
        <f>IFERROR(IF(Table11[[#This Row],[Year]]&gt;0,$E$1-Table11[[#This Row],[Year]],0),"")</f>
        <v>0</v>
      </c>
      <c r="H2096" s="17"/>
      <c r="I2096" s="279"/>
    </row>
    <row r="2097" spans="1:9">
      <c r="A2097" s="218">
        <v>9094</v>
      </c>
      <c r="B2097" s="278"/>
      <c r="C2097" s="218"/>
      <c r="D2097" s="17">
        <f>IF(Table11[[#This Row],[Current Age]]&gt;19,"Women's",IF(E2097&gt;15,"U19",IF(E2097&gt;13,"U15",IF(E2097&gt;11,"U13",IF(E2097&gt;0,"U11",0)))))</f>
        <v>0</v>
      </c>
      <c r="E2097" s="17">
        <f>IFERROR(IF(Table11[[#This Row],[Year]]&gt;0,$E$1-Table11[[#This Row],[Year]],0),"")</f>
        <v>0</v>
      </c>
      <c r="H2097" s="17"/>
      <c r="I2097" s="279"/>
    </row>
    <row r="2098" spans="1:9">
      <c r="A2098" s="188">
        <v>9095</v>
      </c>
      <c r="B2098" s="280"/>
      <c r="C2098" s="188"/>
      <c r="D2098" s="17">
        <f>IF(Table11[[#This Row],[Current Age]]&gt;19,"Women's",IF(E2098&gt;15,"U19",IF(E2098&gt;13,"U15",IF(E2098&gt;11,"U13",IF(E2098&gt;0,"U11",0)))))</f>
        <v>0</v>
      </c>
      <c r="E2098" s="17">
        <f>IFERROR(IF(Table11[[#This Row],[Year]]&gt;0,$E$1-Table11[[#This Row],[Year]],0),"")</f>
        <v>0</v>
      </c>
      <c r="H2098" s="17"/>
      <c r="I2098" s="279"/>
    </row>
    <row r="2099" spans="1:9">
      <c r="A2099" s="218">
        <v>9096</v>
      </c>
      <c r="B2099" s="278"/>
      <c r="C2099" s="218"/>
      <c r="D2099" s="17">
        <f>IF(Table11[[#This Row],[Current Age]]&gt;19,"Women's",IF(E2099&gt;15,"U19",IF(E2099&gt;13,"U15",IF(E2099&gt;11,"U13",IF(E2099&gt;0,"U11",0)))))</f>
        <v>0</v>
      </c>
      <c r="E2099" s="17">
        <f>IFERROR(IF(Table11[[#This Row],[Year]]&gt;0,$E$1-Table11[[#This Row],[Year]],0),"")</f>
        <v>0</v>
      </c>
      <c r="H2099" s="17"/>
      <c r="I2099" s="279"/>
    </row>
    <row r="2100" spans="1:9">
      <c r="A2100" s="188">
        <v>9097</v>
      </c>
      <c r="B2100" s="280"/>
      <c r="C2100" s="188"/>
      <c r="D2100" s="17">
        <f>IF(Table11[[#This Row],[Current Age]]&gt;19,"Women's",IF(E2100&gt;15,"U19",IF(E2100&gt;13,"U15",IF(E2100&gt;11,"U13",IF(E2100&gt;0,"U11",0)))))</f>
        <v>0</v>
      </c>
      <c r="E2100" s="17">
        <f>IFERROR(IF(Table11[[#This Row],[Year]]&gt;0,$E$1-Table11[[#This Row],[Year]],0),"")</f>
        <v>0</v>
      </c>
      <c r="H2100" s="17"/>
      <c r="I2100" s="279"/>
    </row>
    <row r="2101" spans="1:9">
      <c r="A2101" s="218">
        <v>9098</v>
      </c>
      <c r="B2101" s="278"/>
      <c r="C2101" s="218"/>
      <c r="D2101" s="17">
        <f>IF(Table11[[#This Row],[Current Age]]&gt;19,"Women's",IF(E2101&gt;15,"U19",IF(E2101&gt;13,"U15",IF(E2101&gt;11,"U13",IF(E2101&gt;0,"U11",0)))))</f>
        <v>0</v>
      </c>
      <c r="E2101" s="17">
        <f>IFERROR(IF(Table11[[#This Row],[Year]]&gt;0,$E$1-Table11[[#This Row],[Year]],0),"")</f>
        <v>0</v>
      </c>
      <c r="H2101" s="17"/>
      <c r="I2101" s="279"/>
    </row>
    <row r="2102" spans="1:9">
      <c r="A2102" s="188">
        <v>9099</v>
      </c>
      <c r="B2102" s="280"/>
      <c r="C2102" s="188"/>
      <c r="D2102" s="17">
        <f>IF(Table11[[#This Row],[Current Age]]&gt;19,"Women's",IF(E2102&gt;15,"U19",IF(E2102&gt;13,"U15",IF(E2102&gt;11,"U13",IF(E2102&gt;0,"U11",0)))))</f>
        <v>0</v>
      </c>
      <c r="E2102" s="17">
        <f>IFERROR(IF(Table11[[#This Row],[Year]]&gt;0,$E$1-Table11[[#This Row],[Year]],0),"")</f>
        <v>0</v>
      </c>
      <c r="H2102" s="17"/>
      <c r="I2102" s="279"/>
    </row>
    <row r="2103" spans="1:9">
      <c r="A2103" s="218">
        <v>9100</v>
      </c>
      <c r="B2103" s="278"/>
      <c r="C2103" s="218"/>
      <c r="D2103" s="17">
        <f>IF(Table11[[#This Row],[Current Age]]&gt;19,"Women's",IF(E2103&gt;15,"U19",IF(E2103&gt;13,"U15",IF(E2103&gt;11,"U13",IF(E2103&gt;0,"U11",0)))))</f>
        <v>0</v>
      </c>
      <c r="E2103" s="17">
        <f>IFERROR(IF(Table11[[#This Row],[Year]]&gt;0,$E$1-Table11[[#This Row],[Year]],0),"")</f>
        <v>0</v>
      </c>
      <c r="H2103" s="17"/>
      <c r="I2103" s="279"/>
    </row>
    <row r="2104" spans="1:9">
      <c r="A2104" s="188">
        <v>9101</v>
      </c>
      <c r="B2104" s="280"/>
      <c r="C2104" s="188"/>
      <c r="D2104" s="17">
        <f>IF(Table11[[#This Row],[Current Age]]&gt;19,"Women's",IF(E2104&gt;15,"U19",IF(E2104&gt;13,"U15",IF(E2104&gt;11,"U13",IF(E2104&gt;0,"U11",0)))))</f>
        <v>0</v>
      </c>
      <c r="E2104" s="17">
        <f>IFERROR(IF(Table11[[#This Row],[Year]]&gt;0,$E$1-Table11[[#This Row],[Year]],0),"")</f>
        <v>0</v>
      </c>
      <c r="H2104" s="17"/>
      <c r="I2104" s="279"/>
    </row>
    <row r="2105" spans="1:9">
      <c r="A2105" s="218">
        <v>9102</v>
      </c>
      <c r="B2105" s="278"/>
      <c r="C2105" s="218"/>
      <c r="D2105" s="17">
        <f>IF(Table11[[#This Row],[Current Age]]&gt;19,"Women's",IF(E2105&gt;15,"U19",IF(E2105&gt;13,"U15",IF(E2105&gt;11,"U13",IF(E2105&gt;0,"U11",0)))))</f>
        <v>0</v>
      </c>
      <c r="E2105" s="17">
        <f>IFERROR(IF(Table11[[#This Row],[Year]]&gt;0,$E$1-Table11[[#This Row],[Year]],0),"")</f>
        <v>0</v>
      </c>
      <c r="H2105" s="17"/>
      <c r="I2105" s="279"/>
    </row>
    <row r="2106" spans="1:9">
      <c r="A2106" s="188">
        <v>9103</v>
      </c>
      <c r="B2106" s="280"/>
      <c r="C2106" s="188"/>
      <c r="D2106" s="17">
        <f>IF(Table11[[#This Row],[Current Age]]&gt;19,"Women's",IF(E2106&gt;15,"U19",IF(E2106&gt;13,"U15",IF(E2106&gt;11,"U13",IF(E2106&gt;0,"U11",0)))))</f>
        <v>0</v>
      </c>
      <c r="E2106" s="17">
        <f>IFERROR(IF(Table11[[#This Row],[Year]]&gt;0,$E$1-Table11[[#This Row],[Year]],0),"")</f>
        <v>0</v>
      </c>
      <c r="H2106" s="17"/>
      <c r="I2106" s="279"/>
    </row>
    <row r="2107" spans="1:9">
      <c r="A2107" s="218">
        <v>9104</v>
      </c>
      <c r="B2107" s="278"/>
      <c r="C2107" s="218"/>
      <c r="D2107" s="17">
        <f>IF(Table11[[#This Row],[Current Age]]&gt;19,"Women's",IF(E2107&gt;15,"U19",IF(E2107&gt;13,"U15",IF(E2107&gt;11,"U13",IF(E2107&gt;0,"U11",0)))))</f>
        <v>0</v>
      </c>
      <c r="E2107" s="17">
        <f>IFERROR(IF(Table11[[#This Row],[Year]]&gt;0,$E$1-Table11[[#This Row],[Year]],0),"")</f>
        <v>0</v>
      </c>
      <c r="H2107" s="17"/>
      <c r="I2107" s="279"/>
    </row>
    <row r="2108" spans="1:9">
      <c r="A2108" s="188">
        <v>9105</v>
      </c>
      <c r="B2108" s="280"/>
      <c r="C2108" s="188"/>
      <c r="D2108" s="17">
        <f>IF(Table11[[#This Row],[Current Age]]&gt;19,"Women's",IF(E2108&gt;15,"U19",IF(E2108&gt;13,"U15",IF(E2108&gt;11,"U13",IF(E2108&gt;0,"U11",0)))))</f>
        <v>0</v>
      </c>
      <c r="E2108" s="17">
        <f>IFERROR(IF(Table11[[#This Row],[Year]]&gt;0,$E$1-Table11[[#This Row],[Year]],0),"")</f>
        <v>0</v>
      </c>
      <c r="H2108" s="17"/>
      <c r="I2108" s="279"/>
    </row>
    <row r="2109" spans="1:9">
      <c r="A2109" s="218">
        <v>9106</v>
      </c>
      <c r="B2109" s="278"/>
      <c r="C2109" s="218"/>
      <c r="D2109" s="17">
        <f>IF(Table11[[#This Row],[Current Age]]&gt;19,"Women's",IF(E2109&gt;15,"U19",IF(E2109&gt;13,"U15",IF(E2109&gt;11,"U13",IF(E2109&gt;0,"U11",0)))))</f>
        <v>0</v>
      </c>
      <c r="E2109" s="17">
        <f>IFERROR(IF(Table11[[#This Row],[Year]]&gt;0,$E$1-Table11[[#This Row],[Year]],0),"")</f>
        <v>0</v>
      </c>
      <c r="H2109" s="17"/>
      <c r="I2109" s="279"/>
    </row>
    <row r="2110" spans="1:9">
      <c r="A2110" s="188">
        <v>9107</v>
      </c>
      <c r="B2110" s="280"/>
      <c r="C2110" s="188"/>
      <c r="D2110" s="17">
        <f>IF(Table11[[#This Row],[Current Age]]&gt;19,"Women's",IF(E2110&gt;15,"U19",IF(E2110&gt;13,"U15",IF(E2110&gt;11,"U13",IF(E2110&gt;0,"U11",0)))))</f>
        <v>0</v>
      </c>
      <c r="E2110" s="17">
        <f>IFERROR(IF(Table11[[#This Row],[Year]]&gt;0,$E$1-Table11[[#This Row],[Year]],0),"")</f>
        <v>0</v>
      </c>
      <c r="H2110" s="17"/>
      <c r="I2110" s="279"/>
    </row>
    <row r="2111" spans="1:9">
      <c r="A2111" s="218">
        <v>9108</v>
      </c>
      <c r="B2111" s="278"/>
      <c r="C2111" s="218"/>
      <c r="D2111" s="17">
        <f>IF(Table11[[#This Row],[Current Age]]&gt;19,"Women's",IF(E2111&gt;15,"U19",IF(E2111&gt;13,"U15",IF(E2111&gt;11,"U13",IF(E2111&gt;0,"U11",0)))))</f>
        <v>0</v>
      </c>
      <c r="E2111" s="17">
        <f>IFERROR(IF(Table11[[#This Row],[Year]]&gt;0,$E$1-Table11[[#This Row],[Year]],0),"")</f>
        <v>0</v>
      </c>
      <c r="H2111" s="17"/>
      <c r="I2111" s="279"/>
    </row>
    <row r="2112" spans="1:9">
      <c r="A2112" s="188">
        <v>9109</v>
      </c>
      <c r="B2112" s="280"/>
      <c r="C2112" s="188"/>
      <c r="D2112" s="17">
        <f>IF(Table11[[#This Row],[Current Age]]&gt;19,"Women's",IF(E2112&gt;15,"U19",IF(E2112&gt;13,"U15",IF(E2112&gt;11,"U13",IF(E2112&gt;0,"U11",0)))))</f>
        <v>0</v>
      </c>
      <c r="E2112" s="17">
        <f>IFERROR(IF(Table11[[#This Row],[Year]]&gt;0,$E$1-Table11[[#This Row],[Year]],0),"")</f>
        <v>0</v>
      </c>
      <c r="H2112" s="17"/>
      <c r="I2112" s="279"/>
    </row>
    <row r="2113" spans="1:9">
      <c r="A2113" s="218">
        <v>9110</v>
      </c>
      <c r="B2113" s="278"/>
      <c r="C2113" s="218"/>
      <c r="D2113" s="17">
        <f>IF(Table11[[#This Row],[Current Age]]&gt;19,"Women's",IF(E2113&gt;15,"U19",IF(E2113&gt;13,"U15",IF(E2113&gt;11,"U13",IF(E2113&gt;0,"U11",0)))))</f>
        <v>0</v>
      </c>
      <c r="E2113" s="17">
        <f>IFERROR(IF(Table11[[#This Row],[Year]]&gt;0,$E$1-Table11[[#This Row],[Year]],0),"")</f>
        <v>0</v>
      </c>
      <c r="H2113" s="17"/>
      <c r="I2113" s="279"/>
    </row>
    <row r="2114" spans="1:9">
      <c r="A2114" s="188">
        <v>9111</v>
      </c>
      <c r="B2114" s="280"/>
      <c r="C2114" s="188"/>
      <c r="D2114" s="17">
        <f>IF(Table11[[#This Row],[Current Age]]&gt;19,"Women's",IF(E2114&gt;15,"U19",IF(E2114&gt;13,"U15",IF(E2114&gt;11,"U13",IF(E2114&gt;0,"U11",0)))))</f>
        <v>0</v>
      </c>
      <c r="E2114" s="17">
        <f>IFERROR(IF(Table11[[#This Row],[Year]]&gt;0,$E$1-Table11[[#This Row],[Year]],0),"")</f>
        <v>0</v>
      </c>
      <c r="H2114" s="17"/>
      <c r="I2114" s="279"/>
    </row>
    <row r="2115" spans="1:9">
      <c r="A2115" s="218">
        <v>9112</v>
      </c>
      <c r="B2115" s="278"/>
      <c r="C2115" s="218"/>
      <c r="D2115" s="17">
        <f>IF(Table11[[#This Row],[Current Age]]&gt;19,"Women's",IF(E2115&gt;15,"U19",IF(E2115&gt;13,"U15",IF(E2115&gt;11,"U13",IF(E2115&gt;0,"U11",0)))))</f>
        <v>0</v>
      </c>
      <c r="E2115" s="17">
        <f>IFERROR(IF(Table11[[#This Row],[Year]]&gt;0,$E$1-Table11[[#This Row],[Year]],0),"")</f>
        <v>0</v>
      </c>
      <c r="H2115" s="17"/>
      <c r="I2115" s="279"/>
    </row>
    <row r="2116" spans="1:9">
      <c r="A2116" s="188">
        <v>9113</v>
      </c>
      <c r="B2116" s="280"/>
      <c r="C2116" s="188"/>
      <c r="D2116" s="17">
        <f>IF(Table11[[#This Row],[Current Age]]&gt;19,"Women's",IF(E2116&gt;15,"U19",IF(E2116&gt;13,"U15",IF(E2116&gt;11,"U13",IF(E2116&gt;0,"U11",0)))))</f>
        <v>0</v>
      </c>
      <c r="E2116" s="17">
        <f>IFERROR(IF(Table11[[#This Row],[Year]]&gt;0,$E$1-Table11[[#This Row],[Year]],0),"")</f>
        <v>0</v>
      </c>
      <c r="H2116" s="17"/>
      <c r="I2116" s="279"/>
    </row>
    <row r="2117" spans="1:9">
      <c r="A2117" s="218">
        <v>9114</v>
      </c>
      <c r="B2117" s="278"/>
      <c r="C2117" s="218"/>
      <c r="D2117" s="17">
        <f>IF(Table11[[#This Row],[Current Age]]&gt;19,"Women's",IF(E2117&gt;15,"U19",IF(E2117&gt;13,"U15",IF(E2117&gt;11,"U13",IF(E2117&gt;0,"U11",0)))))</f>
        <v>0</v>
      </c>
      <c r="E2117" s="17">
        <f>IFERROR(IF(Table11[[#This Row],[Year]]&gt;0,$E$1-Table11[[#This Row],[Year]],0),"")</f>
        <v>0</v>
      </c>
      <c r="H2117" s="17"/>
      <c r="I2117" s="279"/>
    </row>
    <row r="2118" spans="1:9">
      <c r="A2118" s="188">
        <v>9115</v>
      </c>
      <c r="B2118" s="280"/>
      <c r="C2118" s="188"/>
      <c r="D2118" s="17">
        <f>IF(Table11[[#This Row],[Current Age]]&gt;19,"Women's",IF(E2118&gt;15,"U19",IF(E2118&gt;13,"U15",IF(E2118&gt;11,"U13",IF(E2118&gt;0,"U11",0)))))</f>
        <v>0</v>
      </c>
      <c r="E2118" s="17">
        <f>IFERROR(IF(Table11[[#This Row],[Year]]&gt;0,$E$1-Table11[[#This Row],[Year]],0),"")</f>
        <v>0</v>
      </c>
      <c r="H2118" s="17"/>
      <c r="I2118" s="279"/>
    </row>
    <row r="2119" spans="1:9">
      <c r="A2119" s="218">
        <v>9116</v>
      </c>
      <c r="B2119" s="278"/>
      <c r="C2119" s="218"/>
      <c r="D2119" s="17">
        <f>IF(Table11[[#This Row],[Current Age]]&gt;19,"Women's",IF(E2119&gt;15,"U19",IF(E2119&gt;13,"U15",IF(E2119&gt;11,"U13",IF(E2119&gt;0,"U11",0)))))</f>
        <v>0</v>
      </c>
      <c r="E2119" s="17">
        <f>IFERROR(IF(Table11[[#This Row],[Year]]&gt;0,$E$1-Table11[[#This Row],[Year]],0),"")</f>
        <v>0</v>
      </c>
      <c r="H2119" s="17"/>
      <c r="I2119" s="279"/>
    </row>
    <row r="2120" spans="1:9">
      <c r="A2120" s="188">
        <v>9117</v>
      </c>
      <c r="B2120" s="280"/>
      <c r="C2120" s="188"/>
      <c r="D2120" s="17">
        <f>IF(Table11[[#This Row],[Current Age]]&gt;19,"Women's",IF(E2120&gt;15,"U19",IF(E2120&gt;13,"U15",IF(E2120&gt;11,"U13",IF(E2120&gt;0,"U11",0)))))</f>
        <v>0</v>
      </c>
      <c r="E2120" s="17">
        <f>IFERROR(IF(Table11[[#This Row],[Year]]&gt;0,$E$1-Table11[[#This Row],[Year]],0),"")</f>
        <v>0</v>
      </c>
      <c r="H2120" s="17"/>
      <c r="I2120" s="279"/>
    </row>
    <row r="2121" spans="1:9">
      <c r="A2121" s="218">
        <v>9118</v>
      </c>
      <c r="B2121" s="278"/>
      <c r="C2121" s="218"/>
      <c r="D2121" s="17">
        <f>IF(Table11[[#This Row],[Current Age]]&gt;19,"Women's",IF(E2121&gt;15,"U19",IF(E2121&gt;13,"U15",IF(E2121&gt;11,"U13",IF(E2121&gt;0,"U11",0)))))</f>
        <v>0</v>
      </c>
      <c r="E2121" s="17">
        <f>IFERROR(IF(Table11[[#This Row],[Year]]&gt;0,$E$1-Table11[[#This Row],[Year]],0),"")</f>
        <v>0</v>
      </c>
      <c r="H2121" s="17"/>
      <c r="I2121" s="279"/>
    </row>
    <row r="2122" spans="1:9">
      <c r="A2122" s="188">
        <v>9119</v>
      </c>
      <c r="B2122" s="280"/>
      <c r="C2122" s="188"/>
      <c r="D2122" s="17">
        <f>IF(Table11[[#This Row],[Current Age]]&gt;19,"Women's",IF(E2122&gt;15,"U19",IF(E2122&gt;13,"U15",IF(E2122&gt;11,"U13",IF(E2122&gt;0,"U11",0)))))</f>
        <v>0</v>
      </c>
      <c r="E2122" s="17">
        <f>IFERROR(IF(Table11[[#This Row],[Year]]&gt;0,$E$1-Table11[[#This Row],[Year]],0),"")</f>
        <v>0</v>
      </c>
      <c r="H2122" s="17"/>
      <c r="I2122" s="279"/>
    </row>
    <row r="2123" spans="1:9">
      <c r="A2123" s="218">
        <v>9120</v>
      </c>
      <c r="B2123" s="278"/>
      <c r="C2123" s="218"/>
      <c r="D2123" s="17">
        <f>IF(Table11[[#This Row],[Current Age]]&gt;19,"Women's",IF(E2123&gt;15,"U19",IF(E2123&gt;13,"U15",IF(E2123&gt;11,"U13",IF(E2123&gt;0,"U11",0)))))</f>
        <v>0</v>
      </c>
      <c r="E2123" s="17">
        <f>IFERROR(IF(Table11[[#This Row],[Year]]&gt;0,$E$1-Table11[[#This Row],[Year]],0),"")</f>
        <v>0</v>
      </c>
      <c r="H2123" s="17"/>
      <c r="I2123" s="279"/>
    </row>
    <row r="2124" spans="1:9">
      <c r="A2124" s="188">
        <v>9121</v>
      </c>
      <c r="B2124" s="280"/>
      <c r="C2124" s="188"/>
      <c r="D2124" s="17">
        <f>IF(Table11[[#This Row],[Current Age]]&gt;19,"Women's",IF(E2124&gt;15,"U19",IF(E2124&gt;13,"U15",IF(E2124&gt;11,"U13",IF(E2124&gt;0,"U11",0)))))</f>
        <v>0</v>
      </c>
      <c r="E2124" s="17">
        <f>IFERROR(IF(Table11[[#This Row],[Year]]&gt;0,$E$1-Table11[[#This Row],[Year]],0),"")</f>
        <v>0</v>
      </c>
      <c r="H2124" s="17"/>
      <c r="I2124" s="279"/>
    </row>
    <row r="2125" spans="1:9">
      <c r="A2125" s="218">
        <v>9122</v>
      </c>
      <c r="B2125" s="278"/>
      <c r="C2125" s="218"/>
      <c r="D2125" s="17">
        <f>IF(Table11[[#This Row],[Current Age]]&gt;19,"Women's",IF(E2125&gt;15,"U19",IF(E2125&gt;13,"U15",IF(E2125&gt;11,"U13",IF(E2125&gt;0,"U11",0)))))</f>
        <v>0</v>
      </c>
      <c r="E2125" s="17">
        <f>IFERROR(IF(Table11[[#This Row],[Year]]&gt;0,$E$1-Table11[[#This Row],[Year]],0),"")</f>
        <v>0</v>
      </c>
      <c r="H2125" s="17"/>
      <c r="I2125" s="279"/>
    </row>
    <row r="2126" spans="1:9">
      <c r="A2126" s="188">
        <v>9123</v>
      </c>
      <c r="B2126" s="280"/>
      <c r="C2126" s="188"/>
      <c r="D2126" s="17">
        <f>IF(Table11[[#This Row],[Current Age]]&gt;19,"Women's",IF(E2126&gt;15,"U19",IF(E2126&gt;13,"U15",IF(E2126&gt;11,"U13",IF(E2126&gt;0,"U11",0)))))</f>
        <v>0</v>
      </c>
      <c r="E2126" s="17">
        <f>IFERROR(IF(Table11[[#This Row],[Year]]&gt;0,$E$1-Table11[[#This Row],[Year]],0),"")</f>
        <v>0</v>
      </c>
      <c r="H2126" s="17"/>
      <c r="I2126" s="279"/>
    </row>
    <row r="2127" spans="1:9">
      <c r="A2127" s="218">
        <v>9124</v>
      </c>
      <c r="B2127" s="278"/>
      <c r="C2127" s="218"/>
      <c r="D2127" s="17">
        <f>IF(Table11[[#This Row],[Current Age]]&gt;19,"Women's",IF(E2127&gt;15,"U19",IF(E2127&gt;13,"U15",IF(E2127&gt;11,"U13",IF(E2127&gt;0,"U11",0)))))</f>
        <v>0</v>
      </c>
      <c r="E2127" s="17">
        <f>IFERROR(IF(Table11[[#This Row],[Year]]&gt;0,$E$1-Table11[[#This Row],[Year]],0),"")</f>
        <v>0</v>
      </c>
      <c r="H2127" s="17"/>
      <c r="I2127" s="279"/>
    </row>
    <row r="2128" spans="1:9">
      <c r="A2128" s="188">
        <v>9125</v>
      </c>
      <c r="B2128" s="280"/>
      <c r="C2128" s="188"/>
      <c r="D2128" s="17">
        <f>IF(Table11[[#This Row],[Current Age]]&gt;19,"Women's",IF(E2128&gt;15,"U19",IF(E2128&gt;13,"U15",IF(E2128&gt;11,"U13",IF(E2128&gt;0,"U11",0)))))</f>
        <v>0</v>
      </c>
      <c r="E2128" s="17">
        <f>IFERROR(IF(Table11[[#This Row],[Year]]&gt;0,$E$1-Table11[[#This Row],[Year]],0),"")</f>
        <v>0</v>
      </c>
      <c r="H2128" s="17"/>
      <c r="I2128" s="279"/>
    </row>
    <row r="2129" spans="1:9">
      <c r="A2129" s="218">
        <v>9126</v>
      </c>
      <c r="B2129" s="278"/>
      <c r="C2129" s="218"/>
      <c r="D2129" s="17">
        <f>IF(Table11[[#This Row],[Current Age]]&gt;19,"Women's",IF(E2129&gt;15,"U19",IF(E2129&gt;13,"U15",IF(E2129&gt;11,"U13",IF(E2129&gt;0,"U11",0)))))</f>
        <v>0</v>
      </c>
      <c r="E2129" s="17">
        <f>IFERROR(IF(Table11[[#This Row],[Year]]&gt;0,$E$1-Table11[[#This Row],[Year]],0),"")</f>
        <v>0</v>
      </c>
      <c r="H2129" s="17"/>
      <c r="I2129" s="279"/>
    </row>
    <row r="2130" spans="1:9">
      <c r="A2130" s="188">
        <v>9127</v>
      </c>
      <c r="B2130" s="280"/>
      <c r="C2130" s="188"/>
      <c r="D2130" s="17">
        <f>IF(Table11[[#This Row],[Current Age]]&gt;19,"Women's",IF(E2130&gt;15,"U19",IF(E2130&gt;13,"U15",IF(E2130&gt;11,"U13",IF(E2130&gt;0,"U11",0)))))</f>
        <v>0</v>
      </c>
      <c r="E2130" s="17">
        <f>IFERROR(IF(Table11[[#This Row],[Year]]&gt;0,$E$1-Table11[[#This Row],[Year]],0),"")</f>
        <v>0</v>
      </c>
      <c r="H2130" s="17"/>
      <c r="I2130" s="279"/>
    </row>
    <row r="2131" spans="1:9">
      <c r="A2131" s="218">
        <v>9128</v>
      </c>
      <c r="B2131" s="278"/>
      <c r="C2131" s="218"/>
      <c r="D2131" s="17">
        <f>IF(Table11[[#This Row],[Current Age]]&gt;19,"Women's",IF(E2131&gt;15,"U19",IF(E2131&gt;13,"U15",IF(E2131&gt;11,"U13",IF(E2131&gt;0,"U11",0)))))</f>
        <v>0</v>
      </c>
      <c r="E2131" s="17">
        <f>IFERROR(IF(Table11[[#This Row],[Year]]&gt;0,$E$1-Table11[[#This Row],[Year]],0),"")</f>
        <v>0</v>
      </c>
      <c r="H2131" s="17"/>
      <c r="I2131" s="279"/>
    </row>
    <row r="2132" spans="1:9">
      <c r="A2132" s="188">
        <v>9129</v>
      </c>
      <c r="B2132" s="280"/>
      <c r="C2132" s="188"/>
      <c r="D2132" s="17">
        <f>IF(Table11[[#This Row],[Current Age]]&gt;19,"Women's",IF(E2132&gt;15,"U19",IF(E2132&gt;13,"U15",IF(E2132&gt;11,"U13",IF(E2132&gt;0,"U11",0)))))</f>
        <v>0</v>
      </c>
      <c r="E2132" s="17">
        <f>IFERROR(IF(Table11[[#This Row],[Year]]&gt;0,$E$1-Table11[[#This Row],[Year]],0),"")</f>
        <v>0</v>
      </c>
      <c r="H2132" s="17"/>
      <c r="I2132" s="279"/>
    </row>
    <row r="2133" spans="1:9">
      <c r="A2133" s="218">
        <v>9130</v>
      </c>
      <c r="B2133" s="278"/>
      <c r="C2133" s="218"/>
      <c r="D2133" s="17">
        <f>IF(Table11[[#This Row],[Current Age]]&gt;19,"Women's",IF(E2133&gt;15,"U19",IF(E2133&gt;13,"U15",IF(E2133&gt;11,"U13",IF(E2133&gt;0,"U11",0)))))</f>
        <v>0</v>
      </c>
      <c r="E2133" s="17">
        <f>IFERROR(IF(Table11[[#This Row],[Year]]&gt;0,$E$1-Table11[[#This Row],[Year]],0),"")</f>
        <v>0</v>
      </c>
      <c r="H2133" s="17"/>
      <c r="I2133" s="279"/>
    </row>
    <row r="2134" spans="1:9">
      <c r="A2134" s="188">
        <v>9131</v>
      </c>
      <c r="B2134" s="280"/>
      <c r="C2134" s="188"/>
      <c r="D2134" s="17">
        <f>IF(Table11[[#This Row],[Current Age]]&gt;19,"Women's",IF(E2134&gt;15,"U19",IF(E2134&gt;13,"U15",IF(E2134&gt;11,"U13",IF(E2134&gt;0,"U11",0)))))</f>
        <v>0</v>
      </c>
      <c r="E2134" s="17">
        <f>IFERROR(IF(Table11[[#This Row],[Year]]&gt;0,$E$1-Table11[[#This Row],[Year]],0),"")</f>
        <v>0</v>
      </c>
      <c r="H2134" s="17"/>
      <c r="I2134" s="279"/>
    </row>
    <row r="2135" spans="1:9">
      <c r="A2135" s="218">
        <v>9132</v>
      </c>
      <c r="B2135" s="278"/>
      <c r="C2135" s="218"/>
      <c r="D2135" s="17">
        <f>IF(Table11[[#This Row],[Current Age]]&gt;19,"Women's",IF(E2135&gt;15,"U19",IF(E2135&gt;13,"U15",IF(E2135&gt;11,"U13",IF(E2135&gt;0,"U11",0)))))</f>
        <v>0</v>
      </c>
      <c r="E2135" s="17">
        <f>IFERROR(IF(Table11[[#This Row],[Year]]&gt;0,$E$1-Table11[[#This Row],[Year]],0),"")</f>
        <v>0</v>
      </c>
      <c r="H2135" s="17"/>
      <c r="I2135" s="279"/>
    </row>
    <row r="2136" spans="1:9">
      <c r="A2136" s="188">
        <v>9133</v>
      </c>
      <c r="B2136" s="280"/>
      <c r="C2136" s="188"/>
      <c r="D2136" s="17">
        <f>IF(Table11[[#This Row],[Current Age]]&gt;19,"Women's",IF(E2136&gt;15,"U19",IF(E2136&gt;13,"U15",IF(E2136&gt;11,"U13",IF(E2136&gt;0,"U11",0)))))</f>
        <v>0</v>
      </c>
      <c r="E2136" s="17">
        <f>IFERROR(IF(Table11[[#This Row],[Year]]&gt;0,$E$1-Table11[[#This Row],[Year]],0),"")</f>
        <v>0</v>
      </c>
      <c r="H2136" s="17"/>
      <c r="I2136" s="279"/>
    </row>
    <row r="2137" spans="1:9">
      <c r="A2137" s="218">
        <v>9134</v>
      </c>
      <c r="B2137" s="278"/>
      <c r="C2137" s="218"/>
      <c r="D2137" s="17">
        <f>IF(Table11[[#This Row],[Current Age]]&gt;19,"Women's",IF(E2137&gt;15,"U19",IF(E2137&gt;13,"U15",IF(E2137&gt;11,"U13",IF(E2137&gt;0,"U11",0)))))</f>
        <v>0</v>
      </c>
      <c r="E2137" s="17">
        <f>IFERROR(IF(Table11[[#This Row],[Year]]&gt;0,$E$1-Table11[[#This Row],[Year]],0),"")</f>
        <v>0</v>
      </c>
      <c r="H2137" s="17"/>
      <c r="I2137" s="279"/>
    </row>
    <row r="2138" spans="1:9">
      <c r="A2138" s="188">
        <v>9135</v>
      </c>
      <c r="B2138" s="280"/>
      <c r="C2138" s="188"/>
      <c r="D2138" s="17">
        <f>IF(Table11[[#This Row],[Current Age]]&gt;19,"Women's",IF(E2138&gt;15,"U19",IF(E2138&gt;13,"U15",IF(E2138&gt;11,"U13",IF(E2138&gt;0,"U11",0)))))</f>
        <v>0</v>
      </c>
      <c r="E2138" s="17">
        <f>IFERROR(IF(Table11[[#This Row],[Year]]&gt;0,$E$1-Table11[[#This Row],[Year]],0),"")</f>
        <v>0</v>
      </c>
      <c r="H2138" s="17"/>
      <c r="I2138" s="279"/>
    </row>
    <row r="2139" spans="1:9">
      <c r="A2139" s="218">
        <v>9136</v>
      </c>
      <c r="B2139" s="278"/>
      <c r="C2139" s="218"/>
      <c r="D2139" s="17">
        <f>IF(Table11[[#This Row],[Current Age]]&gt;19,"Women's",IF(E2139&gt;15,"U19",IF(E2139&gt;13,"U15",IF(E2139&gt;11,"U13",IF(E2139&gt;0,"U11",0)))))</f>
        <v>0</v>
      </c>
      <c r="E2139" s="17">
        <f>IFERROR(IF(Table11[[#This Row],[Year]]&gt;0,$E$1-Table11[[#This Row],[Year]],0),"")</f>
        <v>0</v>
      </c>
      <c r="H2139" s="17"/>
      <c r="I2139" s="279"/>
    </row>
    <row r="2140" spans="1:9">
      <c r="A2140" s="188">
        <v>9137</v>
      </c>
      <c r="B2140" s="280"/>
      <c r="C2140" s="188"/>
      <c r="D2140" s="17">
        <f>IF(Table11[[#This Row],[Current Age]]&gt;19,"Women's",IF(E2140&gt;15,"U19",IF(E2140&gt;13,"U15",IF(E2140&gt;11,"U13",IF(E2140&gt;0,"U11",0)))))</f>
        <v>0</v>
      </c>
      <c r="E2140" s="17">
        <f>IFERROR(IF(Table11[[#This Row],[Year]]&gt;0,$E$1-Table11[[#This Row],[Year]],0),"")</f>
        <v>0</v>
      </c>
      <c r="H2140" s="17"/>
      <c r="I2140" s="279"/>
    </row>
    <row r="2141" spans="1:9">
      <c r="A2141" s="218">
        <v>9138</v>
      </c>
      <c r="B2141" s="278"/>
      <c r="C2141" s="218"/>
      <c r="D2141" s="17">
        <f>IF(Table11[[#This Row],[Current Age]]&gt;19,"Women's",IF(E2141&gt;15,"U19",IF(E2141&gt;13,"U15",IF(E2141&gt;11,"U13",IF(E2141&gt;0,"U11",0)))))</f>
        <v>0</v>
      </c>
      <c r="E2141" s="17">
        <f>IFERROR(IF(Table11[[#This Row],[Year]]&gt;0,$E$1-Table11[[#This Row],[Year]],0),"")</f>
        <v>0</v>
      </c>
      <c r="H2141" s="17"/>
      <c r="I2141" s="279"/>
    </row>
    <row r="2142" spans="1:9">
      <c r="A2142" s="188">
        <v>9139</v>
      </c>
      <c r="B2142" s="280"/>
      <c r="C2142" s="188"/>
      <c r="D2142" s="17">
        <f>IF(Table11[[#This Row],[Current Age]]&gt;19,"Women's",IF(E2142&gt;15,"U19",IF(E2142&gt;13,"U15",IF(E2142&gt;11,"U13",IF(E2142&gt;0,"U11",0)))))</f>
        <v>0</v>
      </c>
      <c r="E2142" s="17">
        <f>IFERROR(IF(Table11[[#This Row],[Year]]&gt;0,$E$1-Table11[[#This Row],[Year]],0),"")</f>
        <v>0</v>
      </c>
      <c r="H2142" s="17"/>
      <c r="I2142" s="279"/>
    </row>
    <row r="2143" spans="1:9">
      <c r="A2143" s="218">
        <v>9140</v>
      </c>
      <c r="B2143" s="278"/>
      <c r="C2143" s="218"/>
      <c r="D2143" s="17">
        <f>IF(Table11[[#This Row],[Current Age]]&gt;19,"Women's",IF(E2143&gt;15,"U19",IF(E2143&gt;13,"U15",IF(E2143&gt;11,"U13",IF(E2143&gt;0,"U11",0)))))</f>
        <v>0</v>
      </c>
      <c r="E2143" s="17">
        <f>IFERROR(IF(Table11[[#This Row],[Year]]&gt;0,$E$1-Table11[[#This Row],[Year]],0),"")</f>
        <v>0</v>
      </c>
      <c r="H2143" s="17"/>
      <c r="I2143" s="279"/>
    </row>
    <row r="2144" spans="1:9">
      <c r="A2144" s="188">
        <v>9141</v>
      </c>
      <c r="B2144" s="280"/>
      <c r="C2144" s="188"/>
      <c r="D2144" s="17">
        <f>IF(Table11[[#This Row],[Current Age]]&gt;19,"Women's",IF(E2144&gt;15,"U19",IF(E2144&gt;13,"U15",IF(E2144&gt;11,"U13",IF(E2144&gt;0,"U11",0)))))</f>
        <v>0</v>
      </c>
      <c r="E2144" s="17">
        <f>IFERROR(IF(Table11[[#This Row],[Year]]&gt;0,$E$1-Table11[[#This Row],[Year]],0),"")</f>
        <v>0</v>
      </c>
      <c r="H2144" s="17"/>
      <c r="I2144" s="279"/>
    </row>
    <row r="2145" spans="1:9">
      <c r="A2145" s="218">
        <v>9142</v>
      </c>
      <c r="B2145" s="278"/>
      <c r="C2145" s="218"/>
      <c r="D2145" s="17">
        <f>IF(Table11[[#This Row],[Current Age]]&gt;19,"Women's",IF(E2145&gt;15,"U19",IF(E2145&gt;13,"U15",IF(E2145&gt;11,"U13",IF(E2145&gt;0,"U11",0)))))</f>
        <v>0</v>
      </c>
      <c r="E2145" s="17">
        <f>IFERROR(IF(Table11[[#This Row],[Year]]&gt;0,$E$1-Table11[[#This Row],[Year]],0),"")</f>
        <v>0</v>
      </c>
      <c r="H2145" s="17"/>
      <c r="I2145" s="279"/>
    </row>
    <row r="2146" spans="1:9">
      <c r="A2146" s="188">
        <v>9143</v>
      </c>
      <c r="B2146" s="280"/>
      <c r="C2146" s="188"/>
      <c r="D2146" s="17">
        <f>IF(Table11[[#This Row],[Current Age]]&gt;19,"Women's",IF(E2146&gt;15,"U19",IF(E2146&gt;13,"U15",IF(E2146&gt;11,"U13",IF(E2146&gt;0,"U11",0)))))</f>
        <v>0</v>
      </c>
      <c r="E2146" s="17">
        <f>IFERROR(IF(Table11[[#This Row],[Year]]&gt;0,$E$1-Table11[[#This Row],[Year]],0),"")</f>
        <v>0</v>
      </c>
      <c r="H2146" s="17"/>
      <c r="I2146" s="279"/>
    </row>
    <row r="2147" spans="1:9">
      <c r="A2147" s="218">
        <v>9144</v>
      </c>
      <c r="B2147" s="278"/>
      <c r="C2147" s="218"/>
      <c r="D2147" s="17">
        <f>IF(Table11[[#This Row],[Current Age]]&gt;19,"Women's",IF(E2147&gt;15,"U19",IF(E2147&gt;13,"U15",IF(E2147&gt;11,"U13",IF(E2147&gt;0,"U11",0)))))</f>
        <v>0</v>
      </c>
      <c r="E2147" s="17">
        <f>IFERROR(IF(Table11[[#This Row],[Year]]&gt;0,$E$1-Table11[[#This Row],[Year]],0),"")</f>
        <v>0</v>
      </c>
      <c r="H2147" s="17"/>
      <c r="I2147" s="279"/>
    </row>
    <row r="2148" spans="1:9">
      <c r="A2148" s="188">
        <v>9145</v>
      </c>
      <c r="B2148" s="280"/>
      <c r="C2148" s="188"/>
      <c r="D2148" s="17">
        <f>IF(Table11[[#This Row],[Current Age]]&gt;19,"Women's",IF(E2148&gt;15,"U19",IF(E2148&gt;13,"U15",IF(E2148&gt;11,"U13",IF(E2148&gt;0,"U11",0)))))</f>
        <v>0</v>
      </c>
      <c r="E2148" s="17">
        <f>IFERROR(IF(Table11[[#This Row],[Year]]&gt;0,$E$1-Table11[[#This Row],[Year]],0),"")</f>
        <v>0</v>
      </c>
      <c r="H2148" s="17"/>
      <c r="I2148" s="279"/>
    </row>
    <row r="2149" spans="1:9">
      <c r="A2149" s="218">
        <v>9146</v>
      </c>
      <c r="B2149" s="278"/>
      <c r="C2149" s="218"/>
      <c r="D2149" s="17">
        <f>IF(Table11[[#This Row],[Current Age]]&gt;19,"Women's",IF(E2149&gt;15,"U19",IF(E2149&gt;13,"U15",IF(E2149&gt;11,"U13",IF(E2149&gt;0,"U11",0)))))</f>
        <v>0</v>
      </c>
      <c r="E2149" s="17">
        <f>IFERROR(IF(Table11[[#This Row],[Year]]&gt;0,$E$1-Table11[[#This Row],[Year]],0),"")</f>
        <v>0</v>
      </c>
      <c r="H2149" s="17"/>
      <c r="I2149" s="279"/>
    </row>
    <row r="2150" spans="1:9">
      <c r="A2150" s="188">
        <v>9147</v>
      </c>
      <c r="B2150" s="280"/>
      <c r="C2150" s="188"/>
      <c r="D2150" s="17">
        <f>IF(Table11[[#This Row],[Current Age]]&gt;19,"Women's",IF(E2150&gt;15,"U19",IF(E2150&gt;13,"U15",IF(E2150&gt;11,"U13",IF(E2150&gt;0,"U11",0)))))</f>
        <v>0</v>
      </c>
      <c r="E2150" s="17">
        <f>IFERROR(IF(Table11[[#This Row],[Year]]&gt;0,$E$1-Table11[[#This Row],[Year]],0),"")</f>
        <v>0</v>
      </c>
      <c r="H2150" s="17"/>
      <c r="I2150" s="279"/>
    </row>
    <row r="2151" spans="1:9">
      <c r="A2151" s="218">
        <v>9148</v>
      </c>
      <c r="B2151" s="278"/>
      <c r="C2151" s="218"/>
      <c r="D2151" s="17">
        <f>IF(Table11[[#This Row],[Current Age]]&gt;19,"Women's",IF(E2151&gt;15,"U19",IF(E2151&gt;13,"U15",IF(E2151&gt;11,"U13",IF(E2151&gt;0,"U11",0)))))</f>
        <v>0</v>
      </c>
      <c r="E2151" s="17">
        <f>IFERROR(IF(Table11[[#This Row],[Year]]&gt;0,$E$1-Table11[[#This Row],[Year]],0),"")</f>
        <v>0</v>
      </c>
      <c r="H2151" s="17"/>
      <c r="I2151" s="279"/>
    </row>
    <row r="2152" spans="1:9">
      <c r="A2152" s="188">
        <v>9149</v>
      </c>
      <c r="B2152" s="280"/>
      <c r="C2152" s="188"/>
      <c r="D2152" s="17">
        <f>IF(Table11[[#This Row],[Current Age]]&gt;19,"Women's",IF(E2152&gt;15,"U19",IF(E2152&gt;13,"U15",IF(E2152&gt;11,"U13",IF(E2152&gt;0,"U11",0)))))</f>
        <v>0</v>
      </c>
      <c r="E2152" s="17">
        <f>IFERROR(IF(Table11[[#This Row],[Year]]&gt;0,$E$1-Table11[[#This Row],[Year]],0),"")</f>
        <v>0</v>
      </c>
      <c r="H2152" s="17"/>
      <c r="I2152" s="279"/>
    </row>
    <row r="2153" spans="1:9">
      <c r="A2153" s="218">
        <v>9150</v>
      </c>
      <c r="B2153" s="278"/>
      <c r="C2153" s="218"/>
      <c r="D2153" s="17">
        <f>IF(Table11[[#This Row],[Current Age]]&gt;19,"Women's",IF(E2153&gt;15,"U19",IF(E2153&gt;13,"U15",IF(E2153&gt;11,"U13",IF(E2153&gt;0,"U11",0)))))</f>
        <v>0</v>
      </c>
      <c r="E2153" s="17">
        <f>IFERROR(IF(Table11[[#This Row],[Year]]&gt;0,$E$1-Table11[[#This Row],[Year]],0),"")</f>
        <v>0</v>
      </c>
      <c r="H2153" s="17"/>
      <c r="I2153" s="279"/>
    </row>
    <row r="2154" spans="1:9">
      <c r="A2154" s="188">
        <v>9151</v>
      </c>
      <c r="B2154" s="280"/>
      <c r="C2154" s="188"/>
      <c r="D2154" s="17">
        <f>IF(Table11[[#This Row],[Current Age]]&gt;19,"Women's",IF(E2154&gt;15,"U19",IF(E2154&gt;13,"U15",IF(E2154&gt;11,"U13",IF(E2154&gt;0,"U11",0)))))</f>
        <v>0</v>
      </c>
      <c r="E2154" s="17">
        <f>IFERROR(IF(Table11[[#This Row],[Year]]&gt;0,$E$1-Table11[[#This Row],[Year]],0),"")</f>
        <v>0</v>
      </c>
      <c r="H2154" s="17"/>
      <c r="I2154" s="279"/>
    </row>
    <row r="2155" spans="1:9">
      <c r="A2155" s="218">
        <v>9152</v>
      </c>
      <c r="B2155" s="278"/>
      <c r="C2155" s="218"/>
      <c r="D2155" s="17">
        <f>IF(Table11[[#This Row],[Current Age]]&gt;19,"Women's",IF(E2155&gt;15,"U19",IF(E2155&gt;13,"U15",IF(E2155&gt;11,"U13",IF(E2155&gt;0,"U11",0)))))</f>
        <v>0</v>
      </c>
      <c r="E2155" s="17">
        <f>IFERROR(IF(Table11[[#This Row],[Year]]&gt;0,$E$1-Table11[[#This Row],[Year]],0),"")</f>
        <v>0</v>
      </c>
      <c r="H2155" s="17"/>
      <c r="I2155" s="279"/>
    </row>
    <row r="2156" spans="1:9">
      <c r="A2156" s="188">
        <v>9153</v>
      </c>
      <c r="B2156" s="280"/>
      <c r="C2156" s="188"/>
      <c r="D2156" s="17">
        <f>IF(Table11[[#This Row],[Current Age]]&gt;19,"Women's",IF(E2156&gt;15,"U19",IF(E2156&gt;13,"U15",IF(E2156&gt;11,"U13",IF(E2156&gt;0,"U11",0)))))</f>
        <v>0</v>
      </c>
      <c r="E2156" s="17">
        <f>IFERROR(IF(Table11[[#This Row],[Year]]&gt;0,$E$1-Table11[[#This Row],[Year]],0),"")</f>
        <v>0</v>
      </c>
      <c r="H2156" s="17"/>
      <c r="I2156" s="279"/>
    </row>
    <row r="2157" spans="1:9">
      <c r="A2157" s="218">
        <v>9154</v>
      </c>
      <c r="B2157" s="278"/>
      <c r="C2157" s="218"/>
      <c r="D2157" s="17">
        <f>IF(Table11[[#This Row],[Current Age]]&gt;19,"Women's",IF(E2157&gt;15,"U19",IF(E2157&gt;13,"U15",IF(E2157&gt;11,"U13",IF(E2157&gt;0,"U11",0)))))</f>
        <v>0</v>
      </c>
      <c r="E2157" s="17">
        <f>IFERROR(IF(Table11[[#This Row],[Year]]&gt;0,$E$1-Table11[[#This Row],[Year]],0),"")</f>
        <v>0</v>
      </c>
      <c r="H2157" s="17"/>
      <c r="I2157" s="279"/>
    </row>
    <row r="2158" spans="1:9">
      <c r="A2158" s="188">
        <v>9155</v>
      </c>
      <c r="B2158" s="280"/>
      <c r="C2158" s="188"/>
      <c r="D2158" s="17">
        <f>IF(Table11[[#This Row],[Current Age]]&gt;19,"Women's",IF(E2158&gt;15,"U19",IF(E2158&gt;13,"U15",IF(E2158&gt;11,"U13",IF(E2158&gt;0,"U11",0)))))</f>
        <v>0</v>
      </c>
      <c r="E2158" s="17">
        <f>IFERROR(IF(Table11[[#This Row],[Year]]&gt;0,$E$1-Table11[[#This Row],[Year]],0),"")</f>
        <v>0</v>
      </c>
      <c r="H2158" s="17"/>
      <c r="I2158" s="279"/>
    </row>
    <row r="2159" spans="1:9">
      <c r="A2159" s="218">
        <v>9156</v>
      </c>
      <c r="B2159" s="278"/>
      <c r="C2159" s="218"/>
      <c r="D2159" s="17">
        <f>IF(Table11[[#This Row],[Current Age]]&gt;19,"Women's",IF(E2159&gt;15,"U19",IF(E2159&gt;13,"U15",IF(E2159&gt;11,"U13",IF(E2159&gt;0,"U11",0)))))</f>
        <v>0</v>
      </c>
      <c r="E2159" s="17">
        <f>IFERROR(IF(Table11[[#This Row],[Year]]&gt;0,$E$1-Table11[[#This Row],[Year]],0),"")</f>
        <v>0</v>
      </c>
      <c r="H2159" s="17"/>
      <c r="I2159" s="279"/>
    </row>
    <row r="2160" spans="1:9">
      <c r="A2160" s="188">
        <v>9157</v>
      </c>
      <c r="B2160" s="280"/>
      <c r="C2160" s="188"/>
      <c r="D2160" s="17">
        <f>IF(Table11[[#This Row],[Current Age]]&gt;19,"Women's",IF(E2160&gt;15,"U19",IF(E2160&gt;13,"U15",IF(E2160&gt;11,"U13",IF(E2160&gt;0,"U11",0)))))</f>
        <v>0</v>
      </c>
      <c r="E2160" s="17">
        <f>IFERROR(IF(Table11[[#This Row],[Year]]&gt;0,$E$1-Table11[[#This Row],[Year]],0),"")</f>
        <v>0</v>
      </c>
      <c r="H2160" s="17"/>
      <c r="I2160" s="279"/>
    </row>
    <row r="2161" spans="1:9">
      <c r="A2161" s="218">
        <v>9158</v>
      </c>
      <c r="B2161" s="278"/>
      <c r="C2161" s="218"/>
      <c r="D2161" s="17">
        <f>IF(Table11[[#This Row],[Current Age]]&gt;19,"Women's",IF(E2161&gt;15,"U19",IF(E2161&gt;13,"U15",IF(E2161&gt;11,"U13",IF(E2161&gt;0,"U11",0)))))</f>
        <v>0</v>
      </c>
      <c r="E2161" s="17">
        <f>IFERROR(IF(Table11[[#This Row],[Year]]&gt;0,$E$1-Table11[[#This Row],[Year]],0),"")</f>
        <v>0</v>
      </c>
      <c r="H2161" s="17"/>
      <c r="I2161" s="279"/>
    </row>
    <row r="2162" spans="1:9">
      <c r="A2162" s="188">
        <v>9159</v>
      </c>
      <c r="B2162" s="280"/>
      <c r="C2162" s="188"/>
      <c r="D2162" s="17">
        <f>IF(Table11[[#This Row],[Current Age]]&gt;19,"Women's",IF(E2162&gt;15,"U19",IF(E2162&gt;13,"U15",IF(E2162&gt;11,"U13",IF(E2162&gt;0,"U11",0)))))</f>
        <v>0</v>
      </c>
      <c r="E2162" s="17">
        <f>IFERROR(IF(Table11[[#This Row],[Year]]&gt;0,$E$1-Table11[[#This Row],[Year]],0),"")</f>
        <v>0</v>
      </c>
      <c r="H2162" s="17"/>
      <c r="I2162" s="279"/>
    </row>
    <row r="2163" spans="1:9">
      <c r="A2163" s="218">
        <v>9160</v>
      </c>
      <c r="B2163" s="278"/>
      <c r="C2163" s="218"/>
      <c r="D2163" s="17">
        <f>IF(Table11[[#This Row],[Current Age]]&gt;19,"Women's",IF(E2163&gt;15,"U19",IF(E2163&gt;13,"U15",IF(E2163&gt;11,"U13",IF(E2163&gt;0,"U11",0)))))</f>
        <v>0</v>
      </c>
      <c r="E2163" s="17">
        <f>IFERROR(IF(Table11[[#This Row],[Year]]&gt;0,$E$1-Table11[[#This Row],[Year]],0),"")</f>
        <v>0</v>
      </c>
      <c r="H2163" s="17"/>
      <c r="I2163" s="279"/>
    </row>
    <row r="2164" spans="1:9">
      <c r="A2164" s="188">
        <v>9161</v>
      </c>
      <c r="B2164" s="280"/>
      <c r="C2164" s="188"/>
      <c r="D2164" s="17">
        <f>IF(Table11[[#This Row],[Current Age]]&gt;19,"Women's",IF(E2164&gt;15,"U19",IF(E2164&gt;13,"U15",IF(E2164&gt;11,"U13",IF(E2164&gt;0,"U11",0)))))</f>
        <v>0</v>
      </c>
      <c r="E2164" s="17">
        <f>IFERROR(IF(Table11[[#This Row],[Year]]&gt;0,$E$1-Table11[[#This Row],[Year]],0),"")</f>
        <v>0</v>
      </c>
      <c r="H2164" s="17"/>
      <c r="I2164" s="279"/>
    </row>
    <row r="2165" spans="1:9">
      <c r="A2165" s="218">
        <v>9162</v>
      </c>
      <c r="B2165" s="278"/>
      <c r="C2165" s="218"/>
      <c r="D2165" s="17">
        <f>IF(Table11[[#This Row],[Current Age]]&gt;19,"Women's",IF(E2165&gt;15,"U19",IF(E2165&gt;13,"U15",IF(E2165&gt;11,"U13",IF(E2165&gt;0,"U11",0)))))</f>
        <v>0</v>
      </c>
      <c r="E2165" s="17">
        <f>IFERROR(IF(Table11[[#This Row],[Year]]&gt;0,$E$1-Table11[[#This Row],[Year]],0),"")</f>
        <v>0</v>
      </c>
      <c r="H2165" s="17"/>
      <c r="I2165" s="279"/>
    </row>
    <row r="2166" spans="1:9">
      <c r="A2166" s="188">
        <v>9163</v>
      </c>
      <c r="B2166" s="280"/>
      <c r="C2166" s="188"/>
      <c r="D2166" s="17">
        <f>IF(Table11[[#This Row],[Current Age]]&gt;19,"Women's",IF(E2166&gt;15,"U19",IF(E2166&gt;13,"U15",IF(E2166&gt;11,"U13",IF(E2166&gt;0,"U11",0)))))</f>
        <v>0</v>
      </c>
      <c r="E2166" s="17">
        <f>IFERROR(IF(Table11[[#This Row],[Year]]&gt;0,$E$1-Table11[[#This Row],[Year]],0),"")</f>
        <v>0</v>
      </c>
      <c r="H2166" s="17"/>
      <c r="I2166" s="279"/>
    </row>
    <row r="2167" spans="1:9">
      <c r="A2167" s="218">
        <v>9164</v>
      </c>
      <c r="B2167" s="278"/>
      <c r="C2167" s="218"/>
      <c r="D2167" s="17">
        <f>IF(Table11[[#This Row],[Current Age]]&gt;19,"Women's",IF(E2167&gt;15,"U19",IF(E2167&gt;13,"U15",IF(E2167&gt;11,"U13",IF(E2167&gt;0,"U11",0)))))</f>
        <v>0</v>
      </c>
      <c r="E2167" s="17">
        <f>IFERROR(IF(Table11[[#This Row],[Year]]&gt;0,$E$1-Table11[[#This Row],[Year]],0),"")</f>
        <v>0</v>
      </c>
      <c r="H2167" s="17"/>
      <c r="I2167" s="279"/>
    </row>
    <row r="2168" spans="1:9">
      <c r="A2168" s="188">
        <v>9165</v>
      </c>
      <c r="B2168" s="280"/>
      <c r="C2168" s="188"/>
      <c r="D2168" s="17">
        <f>IF(Table11[[#This Row],[Current Age]]&gt;19,"Women's",IF(E2168&gt;15,"U19",IF(E2168&gt;13,"U15",IF(E2168&gt;11,"U13",IF(E2168&gt;0,"U11",0)))))</f>
        <v>0</v>
      </c>
      <c r="E2168" s="17">
        <f>IFERROR(IF(Table11[[#This Row],[Year]]&gt;0,$E$1-Table11[[#This Row],[Year]],0),"")</f>
        <v>0</v>
      </c>
      <c r="H2168" s="17"/>
      <c r="I2168" s="279"/>
    </row>
    <row r="2169" spans="1:9">
      <c r="A2169" s="218">
        <v>9166</v>
      </c>
      <c r="B2169" s="278"/>
      <c r="C2169" s="218"/>
      <c r="D2169" s="17">
        <f>IF(Table11[[#This Row],[Current Age]]&gt;19,"Women's",IF(E2169&gt;15,"U19",IF(E2169&gt;13,"U15",IF(E2169&gt;11,"U13",IF(E2169&gt;0,"U11",0)))))</f>
        <v>0</v>
      </c>
      <c r="E2169" s="17">
        <f>IFERROR(IF(Table11[[#This Row],[Year]]&gt;0,$E$1-Table11[[#This Row],[Year]],0),"")</f>
        <v>0</v>
      </c>
      <c r="H2169" s="17"/>
      <c r="I2169" s="279"/>
    </row>
    <row r="2170" spans="1:9">
      <c r="A2170" s="188">
        <v>9167</v>
      </c>
      <c r="B2170" s="280"/>
      <c r="C2170" s="188"/>
      <c r="D2170" s="17">
        <f>IF(Table11[[#This Row],[Current Age]]&gt;19,"Women's",IF(E2170&gt;15,"U19",IF(E2170&gt;13,"U15",IF(E2170&gt;11,"U13",IF(E2170&gt;0,"U11",0)))))</f>
        <v>0</v>
      </c>
      <c r="E2170" s="17">
        <f>IFERROR(IF(Table11[[#This Row],[Year]]&gt;0,$E$1-Table11[[#This Row],[Year]],0),"")</f>
        <v>0</v>
      </c>
      <c r="H2170" s="17"/>
      <c r="I2170" s="279"/>
    </row>
    <row r="2171" spans="1:9">
      <c r="A2171" s="218">
        <v>9168</v>
      </c>
      <c r="B2171" s="278"/>
      <c r="C2171" s="218"/>
      <c r="D2171" s="17">
        <f>IF(Table11[[#This Row],[Current Age]]&gt;19,"Women's",IF(E2171&gt;15,"U19",IF(E2171&gt;13,"U15",IF(E2171&gt;11,"U13",IF(E2171&gt;0,"U11",0)))))</f>
        <v>0</v>
      </c>
      <c r="E2171" s="17">
        <f>IFERROR(IF(Table11[[#This Row],[Year]]&gt;0,$E$1-Table11[[#This Row],[Year]],0),"")</f>
        <v>0</v>
      </c>
      <c r="H2171" s="17"/>
      <c r="I2171" s="279"/>
    </row>
    <row r="2172" spans="1:9">
      <c r="A2172" s="188">
        <v>9169</v>
      </c>
      <c r="B2172" s="280"/>
      <c r="C2172" s="188"/>
      <c r="D2172" s="17">
        <f>IF(Table11[[#This Row],[Current Age]]&gt;19,"Women's",IF(E2172&gt;15,"U19",IF(E2172&gt;13,"U15",IF(E2172&gt;11,"U13",IF(E2172&gt;0,"U11",0)))))</f>
        <v>0</v>
      </c>
      <c r="E2172" s="17">
        <f>IFERROR(IF(Table11[[#This Row],[Year]]&gt;0,$E$1-Table11[[#This Row],[Year]],0),"")</f>
        <v>0</v>
      </c>
      <c r="H2172" s="17"/>
      <c r="I2172" s="279"/>
    </row>
    <row r="2173" spans="1:9">
      <c r="A2173" s="218">
        <v>9170</v>
      </c>
      <c r="B2173" s="278"/>
      <c r="C2173" s="218"/>
      <c r="D2173" s="17">
        <f>IF(Table11[[#This Row],[Current Age]]&gt;19,"Women's",IF(E2173&gt;15,"U19",IF(E2173&gt;13,"U15",IF(E2173&gt;11,"U13",IF(E2173&gt;0,"U11",0)))))</f>
        <v>0</v>
      </c>
      <c r="E2173" s="17">
        <f>IFERROR(IF(Table11[[#This Row],[Year]]&gt;0,$E$1-Table11[[#This Row],[Year]],0),"")</f>
        <v>0</v>
      </c>
      <c r="H2173" s="17"/>
      <c r="I2173" s="279"/>
    </row>
    <row r="2174" spans="1:9">
      <c r="A2174" s="188">
        <v>9171</v>
      </c>
      <c r="B2174" s="280"/>
      <c r="C2174" s="188"/>
      <c r="D2174" s="17">
        <f>IF(Table11[[#This Row],[Current Age]]&gt;19,"Women's",IF(E2174&gt;15,"U19",IF(E2174&gt;13,"U15",IF(E2174&gt;11,"U13",IF(E2174&gt;0,"U11",0)))))</f>
        <v>0</v>
      </c>
      <c r="E2174" s="17">
        <f>IFERROR(IF(Table11[[#This Row],[Year]]&gt;0,$E$1-Table11[[#This Row],[Year]],0),"")</f>
        <v>0</v>
      </c>
      <c r="H2174" s="17"/>
      <c r="I2174" s="279"/>
    </row>
    <row r="2175" spans="1:9">
      <c r="A2175" s="218">
        <v>9172</v>
      </c>
      <c r="B2175" s="278"/>
      <c r="C2175" s="218"/>
      <c r="D2175" s="17">
        <f>IF(Table11[[#This Row],[Current Age]]&gt;19,"Women's",IF(E2175&gt;15,"U19",IF(E2175&gt;13,"U15",IF(E2175&gt;11,"U13",IF(E2175&gt;0,"U11",0)))))</f>
        <v>0</v>
      </c>
      <c r="E2175" s="17">
        <f>IFERROR(IF(Table11[[#This Row],[Year]]&gt;0,$E$1-Table11[[#This Row],[Year]],0),"")</f>
        <v>0</v>
      </c>
      <c r="H2175" s="17"/>
      <c r="I2175" s="279"/>
    </row>
    <row r="2176" spans="1:9">
      <c r="A2176" s="188">
        <v>9173</v>
      </c>
      <c r="B2176" s="280"/>
      <c r="C2176" s="188"/>
      <c r="D2176" s="17">
        <f>IF(Table11[[#This Row],[Current Age]]&gt;19,"Women's",IF(E2176&gt;15,"U19",IF(E2176&gt;13,"U15",IF(E2176&gt;11,"U13",IF(E2176&gt;0,"U11",0)))))</f>
        <v>0</v>
      </c>
      <c r="E2176" s="17">
        <f>IFERROR(IF(Table11[[#This Row],[Year]]&gt;0,$E$1-Table11[[#This Row],[Year]],0),"")</f>
        <v>0</v>
      </c>
      <c r="H2176" s="17"/>
      <c r="I2176" s="279"/>
    </row>
    <row r="2177" spans="1:9">
      <c r="A2177" s="218">
        <v>9174</v>
      </c>
      <c r="B2177" s="278"/>
      <c r="C2177" s="218"/>
      <c r="D2177" s="17">
        <f>IF(Table11[[#This Row],[Current Age]]&gt;19,"Women's",IF(E2177&gt;15,"U19",IF(E2177&gt;13,"U15",IF(E2177&gt;11,"U13",IF(E2177&gt;0,"U11",0)))))</f>
        <v>0</v>
      </c>
      <c r="E2177" s="17">
        <f>IFERROR(IF(Table11[[#This Row],[Year]]&gt;0,$E$1-Table11[[#This Row],[Year]],0),"")</f>
        <v>0</v>
      </c>
      <c r="H2177" s="17"/>
      <c r="I2177" s="279"/>
    </row>
    <row r="2178" spans="1:9">
      <c r="A2178" s="188">
        <v>9175</v>
      </c>
      <c r="B2178" s="280"/>
      <c r="C2178" s="188"/>
      <c r="D2178" s="17">
        <f>IF(Table11[[#This Row],[Current Age]]&gt;19,"Women's",IF(E2178&gt;15,"U19",IF(E2178&gt;13,"U15",IF(E2178&gt;11,"U13",IF(E2178&gt;0,"U11",0)))))</f>
        <v>0</v>
      </c>
      <c r="E2178" s="17">
        <f>IFERROR(IF(Table11[[#This Row],[Year]]&gt;0,$E$1-Table11[[#This Row],[Year]],0),"")</f>
        <v>0</v>
      </c>
      <c r="H2178" s="17"/>
      <c r="I2178" s="279"/>
    </row>
    <row r="2179" spans="1:9">
      <c r="A2179" s="218">
        <v>9176</v>
      </c>
      <c r="B2179" s="278"/>
      <c r="C2179" s="218"/>
      <c r="D2179" s="17">
        <f>IF(Table11[[#This Row],[Current Age]]&gt;19,"Women's",IF(E2179&gt;15,"U19",IF(E2179&gt;13,"U15",IF(E2179&gt;11,"U13",IF(E2179&gt;0,"U11",0)))))</f>
        <v>0</v>
      </c>
      <c r="E2179" s="17">
        <f>IFERROR(IF(Table11[[#This Row],[Year]]&gt;0,$E$1-Table11[[#This Row],[Year]],0),"")</f>
        <v>0</v>
      </c>
      <c r="H2179" s="17"/>
      <c r="I2179" s="279"/>
    </row>
    <row r="2180" spans="1:9">
      <c r="A2180" s="188">
        <v>9177</v>
      </c>
      <c r="B2180" s="280"/>
      <c r="C2180" s="188"/>
      <c r="D2180" s="17">
        <f>IF(Table11[[#This Row],[Current Age]]&gt;19,"Women's",IF(E2180&gt;15,"U19",IF(E2180&gt;13,"U15",IF(E2180&gt;11,"U13",IF(E2180&gt;0,"U11",0)))))</f>
        <v>0</v>
      </c>
      <c r="E2180" s="17">
        <f>IFERROR(IF(Table11[[#This Row],[Year]]&gt;0,$E$1-Table11[[#This Row],[Year]],0),"")</f>
        <v>0</v>
      </c>
      <c r="H2180" s="17"/>
      <c r="I2180" s="279"/>
    </row>
    <row r="2181" spans="1:9">
      <c r="A2181" s="218">
        <v>9178</v>
      </c>
      <c r="B2181" s="278"/>
      <c r="C2181" s="218"/>
      <c r="D2181" s="17">
        <f>IF(Table11[[#This Row],[Current Age]]&gt;19,"Women's",IF(E2181&gt;15,"U19",IF(E2181&gt;13,"U15",IF(E2181&gt;11,"U13",IF(E2181&gt;0,"U11",0)))))</f>
        <v>0</v>
      </c>
      <c r="E2181" s="17">
        <f>IFERROR(IF(Table11[[#This Row],[Year]]&gt;0,$E$1-Table11[[#This Row],[Year]],0),"")</f>
        <v>0</v>
      </c>
      <c r="H2181" s="17"/>
      <c r="I2181" s="279"/>
    </row>
    <row r="2182" spans="1:9">
      <c r="A2182" s="188">
        <v>9179</v>
      </c>
      <c r="B2182" s="280"/>
      <c r="C2182" s="188"/>
      <c r="D2182" s="17">
        <f>IF(Table11[[#This Row],[Current Age]]&gt;19,"Women's",IF(E2182&gt;15,"U19",IF(E2182&gt;13,"U15",IF(E2182&gt;11,"U13",IF(E2182&gt;0,"U11",0)))))</f>
        <v>0</v>
      </c>
      <c r="E2182" s="17">
        <f>IFERROR(IF(Table11[[#This Row],[Year]]&gt;0,$E$1-Table11[[#This Row],[Year]],0),"")</f>
        <v>0</v>
      </c>
      <c r="H2182" s="17"/>
      <c r="I2182" s="279"/>
    </row>
    <row r="2183" spans="1:9">
      <c r="A2183" s="218">
        <v>9180</v>
      </c>
      <c r="B2183" s="278"/>
      <c r="C2183" s="218"/>
      <c r="D2183" s="17">
        <f>IF(Table11[[#This Row],[Current Age]]&gt;19,"Women's",IF(E2183&gt;15,"U19",IF(E2183&gt;13,"U15",IF(E2183&gt;11,"U13",IF(E2183&gt;0,"U11",0)))))</f>
        <v>0</v>
      </c>
      <c r="E2183" s="17">
        <f>IFERROR(IF(Table11[[#This Row],[Year]]&gt;0,$E$1-Table11[[#This Row],[Year]],0),"")</f>
        <v>0</v>
      </c>
      <c r="H2183" s="17"/>
      <c r="I2183" s="279"/>
    </row>
    <row r="2184" spans="1:9">
      <c r="A2184" s="188">
        <v>9181</v>
      </c>
      <c r="B2184" s="280"/>
      <c r="C2184" s="188"/>
      <c r="D2184" s="17">
        <f>IF(Table11[[#This Row],[Current Age]]&gt;19,"Women's",IF(E2184&gt;15,"U19",IF(E2184&gt;13,"U15",IF(E2184&gt;11,"U13",IF(E2184&gt;0,"U11",0)))))</f>
        <v>0</v>
      </c>
      <c r="E2184" s="17">
        <f>IFERROR(IF(Table11[[#This Row],[Year]]&gt;0,$E$1-Table11[[#This Row],[Year]],0),"")</f>
        <v>0</v>
      </c>
      <c r="H2184" s="17"/>
      <c r="I2184" s="279"/>
    </row>
    <row r="2185" spans="1:9">
      <c r="A2185" s="218">
        <v>9182</v>
      </c>
      <c r="B2185" s="278"/>
      <c r="C2185" s="218"/>
      <c r="D2185" s="17">
        <f>IF(Table11[[#This Row],[Current Age]]&gt;19,"Women's",IF(E2185&gt;15,"U19",IF(E2185&gt;13,"U15",IF(E2185&gt;11,"U13",IF(E2185&gt;0,"U11",0)))))</f>
        <v>0</v>
      </c>
      <c r="E2185" s="17">
        <f>IFERROR(IF(Table11[[#This Row],[Year]]&gt;0,$E$1-Table11[[#This Row],[Year]],0),"")</f>
        <v>0</v>
      </c>
      <c r="H2185" s="17"/>
      <c r="I2185" s="279"/>
    </row>
    <row r="2186" spans="1:9">
      <c r="A2186" s="188">
        <v>9183</v>
      </c>
      <c r="B2186" s="280"/>
      <c r="C2186" s="188"/>
      <c r="D2186" s="17">
        <f>IF(Table11[[#This Row],[Current Age]]&gt;19,"Women's",IF(E2186&gt;15,"U19",IF(E2186&gt;13,"U15",IF(E2186&gt;11,"U13",IF(E2186&gt;0,"U11",0)))))</f>
        <v>0</v>
      </c>
      <c r="E2186" s="17">
        <f>IFERROR(IF(Table11[[#This Row],[Year]]&gt;0,$E$1-Table11[[#This Row],[Year]],0),"")</f>
        <v>0</v>
      </c>
      <c r="H2186" s="17"/>
      <c r="I2186" s="279"/>
    </row>
    <row r="2187" spans="1:9">
      <c r="A2187" s="218">
        <v>9184</v>
      </c>
      <c r="B2187" s="278"/>
      <c r="C2187" s="218"/>
      <c r="D2187" s="17">
        <f>IF(Table11[[#This Row],[Current Age]]&gt;19,"Women's",IF(E2187&gt;15,"U19",IF(E2187&gt;13,"U15",IF(E2187&gt;11,"U13",IF(E2187&gt;0,"U11",0)))))</f>
        <v>0</v>
      </c>
      <c r="E2187" s="17">
        <f>IFERROR(IF(Table11[[#This Row],[Year]]&gt;0,$E$1-Table11[[#This Row],[Year]],0),"")</f>
        <v>0</v>
      </c>
      <c r="H2187" s="17"/>
      <c r="I2187" s="279"/>
    </row>
    <row r="2188" spans="1:9">
      <c r="A2188" s="188">
        <v>9185</v>
      </c>
      <c r="B2188" s="280"/>
      <c r="C2188" s="188"/>
      <c r="D2188" s="17">
        <f>IF(Table11[[#This Row],[Current Age]]&gt;19,"Women's",IF(E2188&gt;15,"U19",IF(E2188&gt;13,"U15",IF(E2188&gt;11,"U13",IF(E2188&gt;0,"U11",0)))))</f>
        <v>0</v>
      </c>
      <c r="E2188" s="17">
        <f>IFERROR(IF(Table11[[#This Row],[Year]]&gt;0,$E$1-Table11[[#This Row],[Year]],0),"")</f>
        <v>0</v>
      </c>
      <c r="H2188" s="17"/>
      <c r="I2188" s="279"/>
    </row>
    <row r="2189" spans="1:9">
      <c r="A2189" s="218">
        <v>9186</v>
      </c>
      <c r="B2189" s="278"/>
      <c r="C2189" s="218"/>
      <c r="D2189" s="17">
        <f>IF(Table11[[#This Row],[Current Age]]&gt;19,"Women's",IF(E2189&gt;15,"U19",IF(E2189&gt;13,"U15",IF(E2189&gt;11,"U13",IF(E2189&gt;0,"U11",0)))))</f>
        <v>0</v>
      </c>
      <c r="E2189" s="17">
        <f>IFERROR(IF(Table11[[#This Row],[Year]]&gt;0,$E$1-Table11[[#This Row],[Year]],0),"")</f>
        <v>0</v>
      </c>
      <c r="H2189" s="17"/>
      <c r="I2189" s="279"/>
    </row>
    <row r="2190" spans="1:9">
      <c r="A2190" s="188">
        <v>9187</v>
      </c>
      <c r="B2190" s="280"/>
      <c r="C2190" s="188"/>
      <c r="D2190" s="17">
        <f>IF(Table11[[#This Row],[Current Age]]&gt;19,"Women's",IF(E2190&gt;15,"U19",IF(E2190&gt;13,"U15",IF(E2190&gt;11,"U13",IF(E2190&gt;0,"U11",0)))))</f>
        <v>0</v>
      </c>
      <c r="E2190" s="17">
        <f>IFERROR(IF(Table11[[#This Row],[Year]]&gt;0,$E$1-Table11[[#This Row],[Year]],0),"")</f>
        <v>0</v>
      </c>
      <c r="H2190" s="17"/>
      <c r="I2190" s="279"/>
    </row>
    <row r="2191" spans="1:9">
      <c r="A2191" s="218">
        <v>9188</v>
      </c>
      <c r="B2191" s="278"/>
      <c r="C2191" s="218"/>
      <c r="D2191" s="17">
        <f>IF(Table11[[#This Row],[Current Age]]&gt;19,"Women's",IF(E2191&gt;15,"U19",IF(E2191&gt;13,"U15",IF(E2191&gt;11,"U13",IF(E2191&gt;0,"U11",0)))))</f>
        <v>0</v>
      </c>
      <c r="E2191" s="17">
        <f>IFERROR(IF(Table11[[#This Row],[Year]]&gt;0,$E$1-Table11[[#This Row],[Year]],0),"")</f>
        <v>0</v>
      </c>
      <c r="H2191" s="17"/>
      <c r="I2191" s="279"/>
    </row>
    <row r="2192" spans="1:9">
      <c r="A2192" s="188">
        <v>9189</v>
      </c>
      <c r="B2192" s="280"/>
      <c r="C2192" s="188"/>
      <c r="D2192" s="17">
        <f>IF(Table11[[#This Row],[Current Age]]&gt;19,"Women's",IF(E2192&gt;15,"U19",IF(E2192&gt;13,"U15",IF(E2192&gt;11,"U13",IF(E2192&gt;0,"U11",0)))))</f>
        <v>0</v>
      </c>
      <c r="E2192" s="17">
        <f>IFERROR(IF(Table11[[#This Row],[Year]]&gt;0,$E$1-Table11[[#This Row],[Year]],0),"")</f>
        <v>0</v>
      </c>
      <c r="H2192" s="17"/>
      <c r="I2192" s="279"/>
    </row>
    <row r="2193" spans="1:9">
      <c r="A2193" s="218">
        <v>9190</v>
      </c>
      <c r="B2193" s="278"/>
      <c r="C2193" s="218"/>
      <c r="D2193" s="17">
        <f>IF(Table11[[#This Row],[Current Age]]&gt;19,"Women's",IF(E2193&gt;15,"U19",IF(E2193&gt;13,"U15",IF(E2193&gt;11,"U13",IF(E2193&gt;0,"U11",0)))))</f>
        <v>0</v>
      </c>
      <c r="E2193" s="17">
        <f>IFERROR(IF(Table11[[#This Row],[Year]]&gt;0,$E$1-Table11[[#This Row],[Year]],0),"")</f>
        <v>0</v>
      </c>
      <c r="H2193" s="17"/>
      <c r="I2193" s="279"/>
    </row>
    <row r="2194" spans="1:9">
      <c r="A2194" s="188">
        <v>9191</v>
      </c>
      <c r="B2194" s="280"/>
      <c r="C2194" s="188"/>
      <c r="D2194" s="17">
        <f>IF(Table11[[#This Row],[Current Age]]&gt;19,"Women's",IF(E2194&gt;15,"U19",IF(E2194&gt;13,"U15",IF(E2194&gt;11,"U13",IF(E2194&gt;0,"U11",0)))))</f>
        <v>0</v>
      </c>
      <c r="E2194" s="17">
        <f>IFERROR(IF(Table11[[#This Row],[Year]]&gt;0,$E$1-Table11[[#This Row],[Year]],0),"")</f>
        <v>0</v>
      </c>
      <c r="H2194" s="17"/>
      <c r="I2194" s="279"/>
    </row>
    <row r="2195" spans="1:9">
      <c r="A2195" s="218">
        <v>9192</v>
      </c>
      <c r="B2195" s="278"/>
      <c r="C2195" s="218"/>
      <c r="D2195" s="17">
        <f>IF(Table11[[#This Row],[Current Age]]&gt;19,"Women's",IF(E2195&gt;15,"U19",IF(E2195&gt;13,"U15",IF(E2195&gt;11,"U13",IF(E2195&gt;0,"U11",0)))))</f>
        <v>0</v>
      </c>
      <c r="E2195" s="17">
        <f>IFERROR(IF(Table11[[#This Row],[Year]]&gt;0,$E$1-Table11[[#This Row],[Year]],0),"")</f>
        <v>0</v>
      </c>
      <c r="H2195" s="17"/>
      <c r="I2195" s="279"/>
    </row>
    <row r="2196" spans="1:9">
      <c r="A2196" s="188">
        <v>9193</v>
      </c>
      <c r="B2196" s="280"/>
      <c r="C2196" s="188"/>
      <c r="D2196" s="17">
        <f>IF(Table11[[#This Row],[Current Age]]&gt;19,"Women's",IF(E2196&gt;15,"U19",IF(E2196&gt;13,"U15",IF(E2196&gt;11,"U13",IF(E2196&gt;0,"U11",0)))))</f>
        <v>0</v>
      </c>
      <c r="E2196" s="17">
        <f>IFERROR(IF(Table11[[#This Row],[Year]]&gt;0,$E$1-Table11[[#This Row],[Year]],0),"")</f>
        <v>0</v>
      </c>
      <c r="H2196" s="17"/>
      <c r="I2196" s="279"/>
    </row>
    <row r="2197" spans="1:9">
      <c r="A2197" s="218">
        <v>9194</v>
      </c>
      <c r="B2197" s="278"/>
      <c r="C2197" s="218"/>
      <c r="D2197" s="17">
        <f>IF(Table11[[#This Row],[Current Age]]&gt;19,"Women's",IF(E2197&gt;15,"U19",IF(E2197&gt;13,"U15",IF(E2197&gt;11,"U13",IF(E2197&gt;0,"U11",0)))))</f>
        <v>0</v>
      </c>
      <c r="E2197" s="17">
        <f>IFERROR(IF(Table11[[#This Row],[Year]]&gt;0,$E$1-Table11[[#This Row],[Year]],0),"")</f>
        <v>0</v>
      </c>
      <c r="H2197" s="17"/>
      <c r="I2197" s="279"/>
    </row>
    <row r="2198" spans="1:9">
      <c r="A2198" s="188">
        <v>9195</v>
      </c>
      <c r="B2198" s="280"/>
      <c r="C2198" s="188"/>
      <c r="D2198" s="17">
        <f>IF(Table11[[#This Row],[Current Age]]&gt;19,"Women's",IF(E2198&gt;15,"U19",IF(E2198&gt;13,"U15",IF(E2198&gt;11,"U13",IF(E2198&gt;0,"U11",0)))))</f>
        <v>0</v>
      </c>
      <c r="E2198" s="17">
        <f>IFERROR(IF(Table11[[#This Row],[Year]]&gt;0,$E$1-Table11[[#This Row],[Year]],0),"")</f>
        <v>0</v>
      </c>
      <c r="H2198" s="17"/>
      <c r="I2198" s="279"/>
    </row>
    <row r="2199" spans="1:9">
      <c r="A2199" s="218">
        <v>9196</v>
      </c>
      <c r="B2199" s="278"/>
      <c r="C2199" s="218"/>
      <c r="D2199" s="17">
        <f>IF(Table11[[#This Row],[Current Age]]&gt;19,"Women's",IF(E2199&gt;15,"U19",IF(E2199&gt;13,"U15",IF(E2199&gt;11,"U13",IF(E2199&gt;0,"U11",0)))))</f>
        <v>0</v>
      </c>
      <c r="E2199" s="17">
        <f>IFERROR(IF(Table11[[#This Row],[Year]]&gt;0,$E$1-Table11[[#This Row],[Year]],0),"")</f>
        <v>0</v>
      </c>
      <c r="H2199" s="17"/>
      <c r="I2199" s="279"/>
    </row>
    <row r="2200" spans="1:9">
      <c r="A2200" s="188">
        <v>9197</v>
      </c>
      <c r="B2200" s="280"/>
      <c r="C2200" s="188"/>
      <c r="D2200" s="17">
        <f>IF(Table11[[#This Row],[Current Age]]&gt;19,"Women's",IF(E2200&gt;15,"U19",IF(E2200&gt;13,"U15",IF(E2200&gt;11,"U13",IF(E2200&gt;0,"U11",0)))))</f>
        <v>0</v>
      </c>
      <c r="E2200" s="17">
        <f>IFERROR(IF(Table11[[#This Row],[Year]]&gt;0,$E$1-Table11[[#This Row],[Year]],0),"")</f>
        <v>0</v>
      </c>
      <c r="H2200" s="17"/>
      <c r="I2200" s="279"/>
    </row>
    <row r="2201" spans="1:9">
      <c r="A2201" s="218">
        <v>9198</v>
      </c>
      <c r="B2201" s="278"/>
      <c r="C2201" s="218"/>
      <c r="D2201" s="17">
        <f>IF(Table11[[#This Row],[Current Age]]&gt;19,"Women's",IF(E2201&gt;15,"U19",IF(E2201&gt;13,"U15",IF(E2201&gt;11,"U13",IF(E2201&gt;0,"U11",0)))))</f>
        <v>0</v>
      </c>
      <c r="E2201" s="17">
        <f>IFERROR(IF(Table11[[#This Row],[Year]]&gt;0,$E$1-Table11[[#This Row],[Year]],0),"")</f>
        <v>0</v>
      </c>
      <c r="H2201" s="17"/>
      <c r="I2201" s="279"/>
    </row>
    <row r="2202" spans="1:9">
      <c r="A2202" s="188">
        <v>9199</v>
      </c>
      <c r="B2202" s="280"/>
      <c r="C2202" s="188"/>
      <c r="D2202" s="17">
        <f>IF(Table11[[#This Row],[Current Age]]&gt;19,"Women's",IF(E2202&gt;15,"U19",IF(E2202&gt;13,"U15",IF(E2202&gt;11,"U13",IF(E2202&gt;0,"U11",0)))))</f>
        <v>0</v>
      </c>
      <c r="E2202" s="17">
        <f>IFERROR(IF(Table11[[#This Row],[Year]]&gt;0,$E$1-Table11[[#This Row],[Year]],0),"")</f>
        <v>0</v>
      </c>
      <c r="H2202" s="17"/>
      <c r="I2202" s="279"/>
    </row>
    <row r="2203" spans="1:9">
      <c r="A2203" s="218">
        <v>9200</v>
      </c>
      <c r="B2203" s="278"/>
      <c r="C2203" s="218"/>
      <c r="D2203" s="17">
        <f>IF(Table11[[#This Row],[Current Age]]&gt;19,"Women's",IF(E2203&gt;15,"U19",IF(E2203&gt;13,"U15",IF(E2203&gt;11,"U13",IF(E2203&gt;0,"U11",0)))))</f>
        <v>0</v>
      </c>
      <c r="E2203" s="17">
        <f>IFERROR(IF(Table11[[#This Row],[Year]]&gt;0,$E$1-Table11[[#This Row],[Year]],0),"")</f>
        <v>0</v>
      </c>
      <c r="H2203" s="17"/>
      <c r="I2203" s="279"/>
    </row>
    <row r="2204" spans="1:9">
      <c r="A2204" s="188">
        <v>9201</v>
      </c>
      <c r="B2204" s="280"/>
      <c r="C2204" s="188"/>
      <c r="D2204" s="17">
        <f>IF(Table11[[#This Row],[Current Age]]&gt;19,"Women's",IF(E2204&gt;15,"U19",IF(E2204&gt;13,"U15",IF(E2204&gt;11,"U13",IF(E2204&gt;0,"U11",0)))))</f>
        <v>0</v>
      </c>
      <c r="E2204" s="17">
        <f>IFERROR(IF(Table11[[#This Row],[Year]]&gt;0,$E$1-Table11[[#This Row],[Year]],0),"")</f>
        <v>0</v>
      </c>
      <c r="H2204" s="17"/>
      <c r="I2204" s="279"/>
    </row>
    <row r="2205" spans="1:9">
      <c r="A2205" s="218">
        <v>9202</v>
      </c>
      <c r="B2205" s="278"/>
      <c r="C2205" s="218"/>
      <c r="D2205" s="17">
        <f>IF(Table11[[#This Row],[Current Age]]&gt;19,"Women's",IF(E2205&gt;15,"U19",IF(E2205&gt;13,"U15",IF(E2205&gt;11,"U13",IF(E2205&gt;0,"U11",0)))))</f>
        <v>0</v>
      </c>
      <c r="E2205" s="17">
        <f>IFERROR(IF(Table11[[#This Row],[Year]]&gt;0,$E$1-Table11[[#This Row],[Year]],0),"")</f>
        <v>0</v>
      </c>
      <c r="H2205" s="17"/>
      <c r="I2205" s="279"/>
    </row>
    <row r="2206" spans="1:9">
      <c r="A2206" s="188">
        <v>9203</v>
      </c>
      <c r="B2206" s="280"/>
      <c r="C2206" s="188"/>
      <c r="D2206" s="17">
        <f>IF(Table11[[#This Row],[Current Age]]&gt;19,"Women's",IF(E2206&gt;15,"U19",IF(E2206&gt;13,"U15",IF(E2206&gt;11,"U13",IF(E2206&gt;0,"U11",0)))))</f>
        <v>0</v>
      </c>
      <c r="E2206" s="17">
        <f>IFERROR(IF(Table11[[#This Row],[Year]]&gt;0,$E$1-Table11[[#This Row],[Year]],0),"")</f>
        <v>0</v>
      </c>
      <c r="H2206" s="17"/>
      <c r="I2206" s="279"/>
    </row>
    <row r="2207" spans="1:9">
      <c r="A2207" s="218">
        <v>9204</v>
      </c>
      <c r="B2207" s="278"/>
      <c r="C2207" s="218"/>
      <c r="D2207" s="17">
        <f>IF(Table11[[#This Row],[Current Age]]&gt;19,"Women's",IF(E2207&gt;15,"U19",IF(E2207&gt;13,"U15",IF(E2207&gt;11,"U13",IF(E2207&gt;0,"U11",0)))))</f>
        <v>0</v>
      </c>
      <c r="E2207" s="17">
        <f>IFERROR(IF(Table11[[#This Row],[Year]]&gt;0,$E$1-Table11[[#This Row],[Year]],0),"")</f>
        <v>0</v>
      </c>
      <c r="H2207" s="17"/>
      <c r="I2207" s="279"/>
    </row>
    <row r="2208" spans="1:9">
      <c r="A2208" s="188">
        <v>9205</v>
      </c>
      <c r="B2208" s="280"/>
      <c r="C2208" s="188"/>
      <c r="D2208" s="17">
        <f>IF(Table11[[#This Row],[Current Age]]&gt;19,"Women's",IF(E2208&gt;15,"U19",IF(E2208&gt;13,"U15",IF(E2208&gt;11,"U13",IF(E2208&gt;0,"U11",0)))))</f>
        <v>0</v>
      </c>
      <c r="E2208" s="17">
        <f>IFERROR(IF(Table11[[#This Row],[Year]]&gt;0,$E$1-Table11[[#This Row],[Year]],0),"")</f>
        <v>0</v>
      </c>
      <c r="H2208" s="17"/>
      <c r="I2208" s="279"/>
    </row>
    <row r="2209" spans="1:9">
      <c r="A2209" s="218">
        <v>9206</v>
      </c>
      <c r="B2209" s="278"/>
      <c r="C2209" s="218"/>
      <c r="D2209" s="17">
        <f>IF(Table11[[#This Row],[Current Age]]&gt;19,"Women's",IF(E2209&gt;15,"U19",IF(E2209&gt;13,"U15",IF(E2209&gt;11,"U13",IF(E2209&gt;0,"U11",0)))))</f>
        <v>0</v>
      </c>
      <c r="E2209" s="17">
        <f>IFERROR(IF(Table11[[#This Row],[Year]]&gt;0,$E$1-Table11[[#This Row],[Year]],0),"")</f>
        <v>0</v>
      </c>
      <c r="H2209" s="17"/>
      <c r="I2209" s="279"/>
    </row>
    <row r="2210" spans="1:9">
      <c r="A2210" s="188">
        <v>9207</v>
      </c>
      <c r="B2210" s="280"/>
      <c r="C2210" s="188"/>
      <c r="D2210" s="17">
        <f>IF(Table11[[#This Row],[Current Age]]&gt;19,"Women's",IF(E2210&gt;15,"U19",IF(E2210&gt;13,"U15",IF(E2210&gt;11,"U13",IF(E2210&gt;0,"U11",0)))))</f>
        <v>0</v>
      </c>
      <c r="E2210" s="17">
        <f>IFERROR(IF(Table11[[#This Row],[Year]]&gt;0,$E$1-Table11[[#This Row],[Year]],0),"")</f>
        <v>0</v>
      </c>
      <c r="H2210" s="17"/>
      <c r="I2210" s="279"/>
    </row>
    <row r="2211" spans="1:9">
      <c r="A2211" s="218">
        <v>9208</v>
      </c>
      <c r="B2211" s="278"/>
      <c r="C2211" s="218"/>
      <c r="D2211" s="17">
        <f>IF(Table11[[#This Row],[Current Age]]&gt;19,"Women's",IF(E2211&gt;15,"U19",IF(E2211&gt;13,"U15",IF(E2211&gt;11,"U13",IF(E2211&gt;0,"U11",0)))))</f>
        <v>0</v>
      </c>
      <c r="E2211" s="17">
        <f>IFERROR(IF(Table11[[#This Row],[Year]]&gt;0,$E$1-Table11[[#This Row],[Year]],0),"")</f>
        <v>0</v>
      </c>
      <c r="H2211" s="17"/>
      <c r="I2211" s="279"/>
    </row>
    <row r="2212" spans="1:9">
      <c r="A2212" s="188">
        <v>9209</v>
      </c>
      <c r="B2212" s="280"/>
      <c r="C2212" s="188"/>
      <c r="D2212" s="17">
        <f>IF(Table11[[#This Row],[Current Age]]&gt;19,"Women's",IF(E2212&gt;15,"U19",IF(E2212&gt;13,"U15",IF(E2212&gt;11,"U13",IF(E2212&gt;0,"U11",0)))))</f>
        <v>0</v>
      </c>
      <c r="E2212" s="17">
        <f>IFERROR(IF(Table11[[#This Row],[Year]]&gt;0,$E$1-Table11[[#This Row],[Year]],0),"")</f>
        <v>0</v>
      </c>
      <c r="H2212" s="17"/>
      <c r="I2212" s="279"/>
    </row>
    <row r="2213" spans="1:9">
      <c r="A2213" s="218">
        <v>9210</v>
      </c>
      <c r="B2213" s="278"/>
      <c r="C2213" s="218"/>
      <c r="D2213" s="17">
        <f>IF(Table11[[#This Row],[Current Age]]&gt;19,"Women's",IF(E2213&gt;15,"U19",IF(E2213&gt;13,"U15",IF(E2213&gt;11,"U13",IF(E2213&gt;0,"U11",0)))))</f>
        <v>0</v>
      </c>
      <c r="E2213" s="17">
        <f>IFERROR(IF(Table11[[#This Row],[Year]]&gt;0,$E$1-Table11[[#This Row],[Year]],0),"")</f>
        <v>0</v>
      </c>
      <c r="H2213" s="17"/>
      <c r="I2213" s="279"/>
    </row>
    <row r="2214" spans="1:9">
      <c r="A2214" s="188">
        <v>9211</v>
      </c>
      <c r="B2214" s="280"/>
      <c r="C2214" s="188"/>
      <c r="D2214" s="17">
        <f>IF(Table11[[#This Row],[Current Age]]&gt;19,"Women's",IF(E2214&gt;15,"U19",IF(E2214&gt;13,"U15",IF(E2214&gt;11,"U13",IF(E2214&gt;0,"U11",0)))))</f>
        <v>0</v>
      </c>
      <c r="E2214" s="17">
        <f>IFERROR(IF(Table11[[#This Row],[Year]]&gt;0,$E$1-Table11[[#This Row],[Year]],0),"")</f>
        <v>0</v>
      </c>
      <c r="H2214" s="17"/>
      <c r="I2214" s="279"/>
    </row>
    <row r="2215" spans="1:9">
      <c r="A2215" s="218">
        <v>9212</v>
      </c>
      <c r="B2215" s="278"/>
      <c r="C2215" s="218"/>
      <c r="D2215" s="17">
        <f>IF(Table11[[#This Row],[Current Age]]&gt;19,"Women's",IF(E2215&gt;15,"U19",IF(E2215&gt;13,"U15",IF(E2215&gt;11,"U13",IF(E2215&gt;0,"U11",0)))))</f>
        <v>0</v>
      </c>
      <c r="E2215" s="17">
        <f>IFERROR(IF(Table11[[#This Row],[Year]]&gt;0,$E$1-Table11[[#This Row],[Year]],0),"")</f>
        <v>0</v>
      </c>
      <c r="H2215" s="17"/>
      <c r="I2215" s="279"/>
    </row>
    <row r="2216" spans="1:9">
      <c r="A2216" s="188">
        <v>9213</v>
      </c>
      <c r="B2216" s="280"/>
      <c r="C2216" s="188"/>
      <c r="D2216" s="17">
        <f>IF(Table11[[#This Row],[Current Age]]&gt;19,"Women's",IF(E2216&gt;15,"U19",IF(E2216&gt;13,"U15",IF(E2216&gt;11,"U13",IF(E2216&gt;0,"U11",0)))))</f>
        <v>0</v>
      </c>
      <c r="E2216" s="17">
        <f>IFERROR(IF(Table11[[#This Row],[Year]]&gt;0,$E$1-Table11[[#This Row],[Year]],0),"")</f>
        <v>0</v>
      </c>
      <c r="H2216" s="17"/>
      <c r="I2216" s="279"/>
    </row>
    <row r="2217" spans="1:9">
      <c r="A2217" s="218">
        <v>9214</v>
      </c>
      <c r="B2217" s="278"/>
      <c r="C2217" s="218"/>
      <c r="D2217" s="17">
        <f>IF(Table11[[#This Row],[Current Age]]&gt;19,"Women's",IF(E2217&gt;15,"U19",IF(E2217&gt;13,"U15",IF(E2217&gt;11,"U13",IF(E2217&gt;0,"U11",0)))))</f>
        <v>0</v>
      </c>
      <c r="E2217" s="17">
        <f>IFERROR(IF(Table11[[#This Row],[Year]]&gt;0,$E$1-Table11[[#This Row],[Year]],0),"")</f>
        <v>0</v>
      </c>
      <c r="H2217" s="17"/>
      <c r="I2217" s="279"/>
    </row>
    <row r="2218" spans="1:9">
      <c r="A2218" s="188">
        <v>9215</v>
      </c>
      <c r="B2218" s="280"/>
      <c r="C2218" s="188"/>
      <c r="D2218" s="17">
        <f>IF(Table11[[#This Row],[Current Age]]&gt;19,"Women's",IF(E2218&gt;15,"U19",IF(E2218&gt;13,"U15",IF(E2218&gt;11,"U13",IF(E2218&gt;0,"U11",0)))))</f>
        <v>0</v>
      </c>
      <c r="E2218" s="17">
        <f>IFERROR(IF(Table11[[#This Row],[Year]]&gt;0,$E$1-Table11[[#This Row],[Year]],0),"")</f>
        <v>0</v>
      </c>
      <c r="H2218" s="17"/>
      <c r="I2218" s="279"/>
    </row>
    <row r="2219" spans="1:9">
      <c r="A2219" s="218">
        <v>9216</v>
      </c>
      <c r="B2219" s="278"/>
      <c r="C2219" s="218"/>
      <c r="D2219" s="17">
        <f>IF(Table11[[#This Row],[Current Age]]&gt;19,"Women's",IF(E2219&gt;15,"U19",IF(E2219&gt;13,"U15",IF(E2219&gt;11,"U13",IF(E2219&gt;0,"U11",0)))))</f>
        <v>0</v>
      </c>
      <c r="E2219" s="17">
        <f>IFERROR(IF(Table11[[#This Row],[Year]]&gt;0,$E$1-Table11[[#This Row],[Year]],0),"")</f>
        <v>0</v>
      </c>
      <c r="H2219" s="17"/>
      <c r="I2219" s="279"/>
    </row>
    <row r="2220" spans="1:9">
      <c r="A2220" s="188">
        <v>9217</v>
      </c>
      <c r="B2220" s="280"/>
      <c r="C2220" s="188"/>
      <c r="D2220" s="17">
        <f>IF(Table11[[#This Row],[Current Age]]&gt;19,"Women's",IF(E2220&gt;15,"U19",IF(E2220&gt;13,"U15",IF(E2220&gt;11,"U13",IF(E2220&gt;0,"U11",0)))))</f>
        <v>0</v>
      </c>
      <c r="E2220" s="17">
        <f>IFERROR(IF(Table11[[#This Row],[Year]]&gt;0,$E$1-Table11[[#This Row],[Year]],0),"")</f>
        <v>0</v>
      </c>
      <c r="H2220" s="17"/>
      <c r="I2220" s="279"/>
    </row>
    <row r="2221" spans="1:9">
      <c r="A2221" s="218">
        <v>9218</v>
      </c>
      <c r="B2221" s="278"/>
      <c r="C2221" s="218"/>
      <c r="D2221" s="17">
        <f>IF(Table11[[#This Row],[Current Age]]&gt;19,"Women's",IF(E2221&gt;15,"U19",IF(E2221&gt;13,"U15",IF(E2221&gt;11,"U13",IF(E2221&gt;0,"U11",0)))))</f>
        <v>0</v>
      </c>
      <c r="E2221" s="17">
        <f>IFERROR(IF(Table11[[#This Row],[Year]]&gt;0,$E$1-Table11[[#This Row],[Year]],0),"")</f>
        <v>0</v>
      </c>
      <c r="H2221" s="17"/>
      <c r="I2221" s="279"/>
    </row>
    <row r="2222" spans="1:9">
      <c r="A2222" s="188">
        <v>9219</v>
      </c>
      <c r="B2222" s="280"/>
      <c r="C2222" s="188"/>
      <c r="D2222" s="17">
        <f>IF(Table11[[#This Row],[Current Age]]&gt;19,"Women's",IF(E2222&gt;15,"U19",IF(E2222&gt;13,"U15",IF(E2222&gt;11,"U13",IF(E2222&gt;0,"U11",0)))))</f>
        <v>0</v>
      </c>
      <c r="E2222" s="17">
        <f>IFERROR(IF(Table11[[#This Row],[Year]]&gt;0,$E$1-Table11[[#This Row],[Year]],0),"")</f>
        <v>0</v>
      </c>
      <c r="H2222" s="17"/>
      <c r="I2222" s="279"/>
    </row>
    <row r="2223" spans="1:9">
      <c r="A2223" s="218">
        <v>9220</v>
      </c>
      <c r="B2223" s="278"/>
      <c r="C2223" s="218"/>
      <c r="D2223" s="17">
        <f>IF(Table11[[#This Row],[Current Age]]&gt;19,"Women's",IF(E2223&gt;15,"U19",IF(E2223&gt;13,"U15",IF(E2223&gt;11,"U13",IF(E2223&gt;0,"U11",0)))))</f>
        <v>0</v>
      </c>
      <c r="E2223" s="17">
        <f>IFERROR(IF(Table11[[#This Row],[Year]]&gt;0,$E$1-Table11[[#This Row],[Year]],0),"")</f>
        <v>0</v>
      </c>
      <c r="H2223" s="17"/>
      <c r="I2223" s="279"/>
    </row>
    <row r="2224" spans="1:9">
      <c r="A2224" s="188">
        <v>9221</v>
      </c>
      <c r="B2224" s="280"/>
      <c r="C2224" s="188"/>
      <c r="D2224" s="17">
        <f>IF(Table11[[#This Row],[Current Age]]&gt;19,"Women's",IF(E2224&gt;15,"U19",IF(E2224&gt;13,"U15",IF(E2224&gt;11,"U13",IF(E2224&gt;0,"U11",0)))))</f>
        <v>0</v>
      </c>
      <c r="E2224" s="17">
        <f>IFERROR(IF(Table11[[#This Row],[Year]]&gt;0,$E$1-Table11[[#This Row],[Year]],0),"")</f>
        <v>0</v>
      </c>
      <c r="H2224" s="17"/>
      <c r="I2224" s="279"/>
    </row>
    <row r="2225" spans="1:9">
      <c r="A2225" s="218">
        <v>9222</v>
      </c>
      <c r="B2225" s="278"/>
      <c r="C2225" s="218"/>
      <c r="D2225" s="17">
        <f>IF(Table11[[#This Row],[Current Age]]&gt;19,"Women's",IF(E2225&gt;15,"U19",IF(E2225&gt;13,"U15",IF(E2225&gt;11,"U13",IF(E2225&gt;0,"U11",0)))))</f>
        <v>0</v>
      </c>
      <c r="E2225" s="17">
        <f>IFERROR(IF(Table11[[#This Row],[Year]]&gt;0,$E$1-Table11[[#This Row],[Year]],0),"")</f>
        <v>0</v>
      </c>
      <c r="H2225" s="17"/>
      <c r="I2225" s="279"/>
    </row>
    <row r="2226" spans="1:9">
      <c r="A2226" s="188">
        <v>9223</v>
      </c>
      <c r="B2226" s="280"/>
      <c r="C2226" s="188"/>
      <c r="D2226" s="17">
        <f>IF(Table11[[#This Row],[Current Age]]&gt;19,"Women's",IF(E2226&gt;15,"U19",IF(E2226&gt;13,"U15",IF(E2226&gt;11,"U13",IF(E2226&gt;0,"U11",0)))))</f>
        <v>0</v>
      </c>
      <c r="E2226" s="17">
        <f>IFERROR(IF(Table11[[#This Row],[Year]]&gt;0,$E$1-Table11[[#This Row],[Year]],0),"")</f>
        <v>0</v>
      </c>
      <c r="H2226" s="17"/>
      <c r="I2226" s="279"/>
    </row>
    <row r="2227" spans="1:9">
      <c r="A2227" s="218">
        <v>9224</v>
      </c>
      <c r="B2227" s="278"/>
      <c r="C2227" s="218"/>
      <c r="D2227" s="17">
        <f>IF(Table11[[#This Row],[Current Age]]&gt;19,"Women's",IF(E2227&gt;15,"U19",IF(E2227&gt;13,"U15",IF(E2227&gt;11,"U13",IF(E2227&gt;0,"U11",0)))))</f>
        <v>0</v>
      </c>
      <c r="E2227" s="17">
        <f>IFERROR(IF(Table11[[#This Row],[Year]]&gt;0,$E$1-Table11[[#This Row],[Year]],0),"")</f>
        <v>0</v>
      </c>
      <c r="H2227" s="17"/>
      <c r="I2227" s="279"/>
    </row>
    <row r="2228" spans="1:9">
      <c r="A2228" s="188">
        <v>9225</v>
      </c>
      <c r="B2228" s="280"/>
      <c r="C2228" s="188"/>
      <c r="D2228" s="17">
        <f>IF(Table11[[#This Row],[Current Age]]&gt;19,"Women's",IF(E2228&gt;15,"U19",IF(E2228&gt;13,"U15",IF(E2228&gt;11,"U13",IF(E2228&gt;0,"U11",0)))))</f>
        <v>0</v>
      </c>
      <c r="E2228" s="17">
        <f>IFERROR(IF(Table11[[#This Row],[Year]]&gt;0,$E$1-Table11[[#This Row],[Year]],0),"")</f>
        <v>0</v>
      </c>
      <c r="H2228" s="17"/>
      <c r="I2228" s="279"/>
    </row>
    <row r="2229" spans="1:9">
      <c r="A2229" s="218">
        <v>9226</v>
      </c>
      <c r="B2229" s="278"/>
      <c r="C2229" s="218"/>
      <c r="D2229" s="17">
        <f>IF(Table11[[#This Row],[Current Age]]&gt;19,"Women's",IF(E2229&gt;15,"U19",IF(E2229&gt;13,"U15",IF(E2229&gt;11,"U13",IF(E2229&gt;0,"U11",0)))))</f>
        <v>0</v>
      </c>
      <c r="E2229" s="17">
        <f>IFERROR(IF(Table11[[#This Row],[Year]]&gt;0,$E$1-Table11[[#This Row],[Year]],0),"")</f>
        <v>0</v>
      </c>
      <c r="H2229" s="17"/>
      <c r="I2229" s="279"/>
    </row>
    <row r="2230" spans="1:9">
      <c r="A2230" s="188">
        <v>9227</v>
      </c>
      <c r="B2230" s="280"/>
      <c r="C2230" s="188"/>
      <c r="D2230" s="17">
        <f>IF(Table11[[#This Row],[Current Age]]&gt;19,"Women's",IF(E2230&gt;15,"U19",IF(E2230&gt;13,"U15",IF(E2230&gt;11,"U13",IF(E2230&gt;0,"U11",0)))))</f>
        <v>0</v>
      </c>
      <c r="E2230" s="17">
        <f>IFERROR(IF(Table11[[#This Row],[Year]]&gt;0,$E$1-Table11[[#This Row],[Year]],0),"")</f>
        <v>0</v>
      </c>
      <c r="H2230" s="17"/>
      <c r="I2230" s="279"/>
    </row>
    <row r="2231" spans="1:9">
      <c r="A2231" s="218">
        <v>9228</v>
      </c>
      <c r="B2231" s="278"/>
      <c r="C2231" s="218"/>
      <c r="D2231" s="17">
        <f>IF(Table11[[#This Row],[Current Age]]&gt;19,"Women's",IF(E2231&gt;15,"U19",IF(E2231&gt;13,"U15",IF(E2231&gt;11,"U13",IF(E2231&gt;0,"U11",0)))))</f>
        <v>0</v>
      </c>
      <c r="E2231" s="17">
        <f>IFERROR(IF(Table11[[#This Row],[Year]]&gt;0,$E$1-Table11[[#This Row],[Year]],0),"")</f>
        <v>0</v>
      </c>
      <c r="H2231" s="17"/>
      <c r="I2231" s="279"/>
    </row>
    <row r="2232" spans="1:9">
      <c r="A2232" s="188">
        <v>9229</v>
      </c>
      <c r="B2232" s="280"/>
      <c r="C2232" s="188"/>
      <c r="D2232" s="17">
        <f>IF(Table11[[#This Row],[Current Age]]&gt;19,"Women's",IF(E2232&gt;15,"U19",IF(E2232&gt;13,"U15",IF(E2232&gt;11,"U13",IF(E2232&gt;0,"U11",0)))))</f>
        <v>0</v>
      </c>
      <c r="E2232" s="17">
        <f>IFERROR(IF(Table11[[#This Row],[Year]]&gt;0,$E$1-Table11[[#This Row],[Year]],0),"")</f>
        <v>0</v>
      </c>
      <c r="H2232" s="17"/>
      <c r="I2232" s="279"/>
    </row>
    <row r="2233" spans="1:9">
      <c r="A2233" s="218">
        <v>9230</v>
      </c>
      <c r="B2233" s="278"/>
      <c r="C2233" s="218"/>
      <c r="D2233" s="17">
        <f>IF(Table11[[#This Row],[Current Age]]&gt;19,"Women's",IF(E2233&gt;15,"U19",IF(E2233&gt;13,"U15",IF(E2233&gt;11,"U13",IF(E2233&gt;0,"U11",0)))))</f>
        <v>0</v>
      </c>
      <c r="E2233" s="17">
        <f>IFERROR(IF(Table11[[#This Row],[Year]]&gt;0,$E$1-Table11[[#This Row],[Year]],0),"")</f>
        <v>0</v>
      </c>
      <c r="H2233" s="17"/>
      <c r="I2233" s="279"/>
    </row>
    <row r="2234" spans="1:9">
      <c r="A2234" s="188">
        <v>9231</v>
      </c>
      <c r="B2234" s="280"/>
      <c r="C2234" s="188"/>
      <c r="D2234" s="17">
        <f>IF(Table11[[#This Row],[Current Age]]&gt;19,"Women's",IF(E2234&gt;15,"U19",IF(E2234&gt;13,"U15",IF(E2234&gt;11,"U13",IF(E2234&gt;0,"U11",0)))))</f>
        <v>0</v>
      </c>
      <c r="E2234" s="17">
        <f>IFERROR(IF(Table11[[#This Row],[Year]]&gt;0,$E$1-Table11[[#This Row],[Year]],0),"")</f>
        <v>0</v>
      </c>
      <c r="H2234" s="17"/>
      <c r="I2234" s="279"/>
    </row>
    <row r="2235" spans="1:9">
      <c r="A2235" s="218">
        <v>9232</v>
      </c>
      <c r="B2235" s="278"/>
      <c r="C2235" s="218"/>
      <c r="D2235" s="17">
        <f>IF(Table11[[#This Row],[Current Age]]&gt;19,"Women's",IF(E2235&gt;15,"U19",IF(E2235&gt;13,"U15",IF(E2235&gt;11,"U13",IF(E2235&gt;0,"U11",0)))))</f>
        <v>0</v>
      </c>
      <c r="E2235" s="17">
        <f>IFERROR(IF(Table11[[#This Row],[Year]]&gt;0,$E$1-Table11[[#This Row],[Year]],0),"")</f>
        <v>0</v>
      </c>
      <c r="H2235" s="17"/>
      <c r="I2235" s="279"/>
    </row>
    <row r="2236" spans="1:9">
      <c r="A2236" s="188">
        <v>9233</v>
      </c>
      <c r="B2236" s="280"/>
      <c r="C2236" s="188"/>
      <c r="D2236" s="17">
        <f>IF(Table11[[#This Row],[Current Age]]&gt;19,"Women's",IF(E2236&gt;15,"U19",IF(E2236&gt;13,"U15",IF(E2236&gt;11,"U13",IF(E2236&gt;0,"U11",0)))))</f>
        <v>0</v>
      </c>
      <c r="E2236" s="17">
        <f>IFERROR(IF(Table11[[#This Row],[Year]]&gt;0,$E$1-Table11[[#This Row],[Year]],0),"")</f>
        <v>0</v>
      </c>
      <c r="H2236" s="17"/>
      <c r="I2236" s="279"/>
    </row>
    <row r="2237" spans="1:9">
      <c r="A2237" s="218">
        <v>9234</v>
      </c>
      <c r="B2237" s="278"/>
      <c r="C2237" s="218"/>
      <c r="D2237" s="17">
        <f>IF(Table11[[#This Row],[Current Age]]&gt;19,"Women's",IF(E2237&gt;15,"U19",IF(E2237&gt;13,"U15",IF(E2237&gt;11,"U13",IF(E2237&gt;0,"U11",0)))))</f>
        <v>0</v>
      </c>
      <c r="E2237" s="17">
        <f>IFERROR(IF(Table11[[#This Row],[Year]]&gt;0,$E$1-Table11[[#This Row],[Year]],0),"")</f>
        <v>0</v>
      </c>
      <c r="H2237" s="17"/>
      <c r="I2237" s="279"/>
    </row>
    <row r="2238" spans="1:9">
      <c r="A2238" s="188">
        <v>9235</v>
      </c>
      <c r="B2238" s="280"/>
      <c r="C2238" s="188"/>
      <c r="D2238" s="17">
        <f>IF(Table11[[#This Row],[Current Age]]&gt;19,"Women's",IF(E2238&gt;15,"U19",IF(E2238&gt;13,"U15",IF(E2238&gt;11,"U13",IF(E2238&gt;0,"U11",0)))))</f>
        <v>0</v>
      </c>
      <c r="E2238" s="17">
        <f>IFERROR(IF(Table11[[#This Row],[Year]]&gt;0,$E$1-Table11[[#This Row],[Year]],0),"")</f>
        <v>0</v>
      </c>
      <c r="H2238" s="17"/>
      <c r="I2238" s="279"/>
    </row>
    <row r="2239" spans="1:9">
      <c r="A2239" s="218">
        <v>9236</v>
      </c>
      <c r="B2239" s="278"/>
      <c r="C2239" s="218"/>
      <c r="D2239" s="17">
        <f>IF(Table11[[#This Row],[Current Age]]&gt;19,"Women's",IF(E2239&gt;15,"U19",IF(E2239&gt;13,"U15",IF(E2239&gt;11,"U13",IF(E2239&gt;0,"U11",0)))))</f>
        <v>0</v>
      </c>
      <c r="E2239" s="17">
        <f>IFERROR(IF(Table11[[#This Row],[Year]]&gt;0,$E$1-Table11[[#This Row],[Year]],0),"")</f>
        <v>0</v>
      </c>
      <c r="H2239" s="17"/>
      <c r="I2239" s="279"/>
    </row>
    <row r="2240" spans="1:9">
      <c r="A2240" s="188">
        <v>9237</v>
      </c>
      <c r="B2240" s="280"/>
      <c r="C2240" s="188"/>
      <c r="D2240" s="17">
        <f>IF(Table11[[#This Row],[Current Age]]&gt;19,"Women's",IF(E2240&gt;15,"U19",IF(E2240&gt;13,"U15",IF(E2240&gt;11,"U13",IF(E2240&gt;0,"U11",0)))))</f>
        <v>0</v>
      </c>
      <c r="E2240" s="17">
        <f>IFERROR(IF(Table11[[#This Row],[Year]]&gt;0,$E$1-Table11[[#This Row],[Year]],0),"")</f>
        <v>0</v>
      </c>
      <c r="H2240" s="17"/>
      <c r="I2240" s="279"/>
    </row>
    <row r="2241" spans="1:9">
      <c r="A2241" s="218">
        <v>9238</v>
      </c>
      <c r="B2241" s="278"/>
      <c r="C2241" s="218"/>
      <c r="D2241" s="17">
        <f>IF(Table11[[#This Row],[Current Age]]&gt;19,"Women's",IF(E2241&gt;15,"U19",IF(E2241&gt;13,"U15",IF(E2241&gt;11,"U13",IF(E2241&gt;0,"U11",0)))))</f>
        <v>0</v>
      </c>
      <c r="E2241" s="17">
        <f>IFERROR(IF(Table11[[#This Row],[Year]]&gt;0,$E$1-Table11[[#This Row],[Year]],0),"")</f>
        <v>0</v>
      </c>
      <c r="H2241" s="17"/>
      <c r="I2241" s="279"/>
    </row>
    <row r="2242" spans="1:9">
      <c r="A2242" s="188">
        <v>9239</v>
      </c>
      <c r="B2242" s="280"/>
      <c r="C2242" s="188"/>
      <c r="D2242" s="17">
        <f>IF(Table11[[#This Row],[Current Age]]&gt;19,"Women's",IF(E2242&gt;15,"U19",IF(E2242&gt;13,"U15",IF(E2242&gt;11,"U13",IF(E2242&gt;0,"U11",0)))))</f>
        <v>0</v>
      </c>
      <c r="E2242" s="17">
        <f>IFERROR(IF(Table11[[#This Row],[Year]]&gt;0,$E$1-Table11[[#This Row],[Year]],0),"")</f>
        <v>0</v>
      </c>
      <c r="H2242" s="17"/>
      <c r="I2242" s="279"/>
    </row>
    <row r="2243" spans="1:9">
      <c r="A2243" s="218">
        <v>9240</v>
      </c>
      <c r="B2243" s="278"/>
      <c r="C2243" s="218"/>
      <c r="D2243" s="17">
        <f>IF(Table11[[#This Row],[Current Age]]&gt;19,"Women's",IF(E2243&gt;15,"U19",IF(E2243&gt;13,"U15",IF(E2243&gt;11,"U13",IF(E2243&gt;0,"U11",0)))))</f>
        <v>0</v>
      </c>
      <c r="E2243" s="17">
        <f>IFERROR(IF(Table11[[#This Row],[Year]]&gt;0,$E$1-Table11[[#This Row],[Year]],0),"")</f>
        <v>0</v>
      </c>
      <c r="H2243" s="17"/>
      <c r="I2243" s="279"/>
    </row>
    <row r="2244" spans="1:9">
      <c r="A2244" s="188">
        <v>9241</v>
      </c>
      <c r="B2244" s="280"/>
      <c r="C2244" s="188"/>
      <c r="D2244" s="17">
        <f>IF(Table11[[#This Row],[Current Age]]&gt;19,"Women's",IF(E2244&gt;15,"U19",IF(E2244&gt;13,"U15",IF(E2244&gt;11,"U13",IF(E2244&gt;0,"U11",0)))))</f>
        <v>0</v>
      </c>
      <c r="E2244" s="17">
        <f>IFERROR(IF(Table11[[#This Row],[Year]]&gt;0,$E$1-Table11[[#This Row],[Year]],0),"")</f>
        <v>0</v>
      </c>
      <c r="H2244" s="17"/>
      <c r="I2244" s="279"/>
    </row>
    <row r="2245" spans="1:9">
      <c r="A2245" s="218">
        <v>9242</v>
      </c>
      <c r="B2245" s="278"/>
      <c r="C2245" s="218"/>
      <c r="D2245" s="17">
        <f>IF(Table11[[#This Row],[Current Age]]&gt;19,"Women's",IF(E2245&gt;15,"U19",IF(E2245&gt;13,"U15",IF(E2245&gt;11,"U13",IF(E2245&gt;0,"U11",0)))))</f>
        <v>0</v>
      </c>
      <c r="E2245" s="17">
        <f>IFERROR(IF(Table11[[#This Row],[Year]]&gt;0,$E$1-Table11[[#This Row],[Year]],0),"")</f>
        <v>0</v>
      </c>
      <c r="H2245" s="17"/>
      <c r="I2245" s="279"/>
    </row>
    <row r="2246" spans="1:9">
      <c r="A2246" s="188">
        <v>9243</v>
      </c>
      <c r="B2246" s="280"/>
      <c r="C2246" s="188"/>
      <c r="D2246" s="17">
        <f>IF(Table11[[#This Row],[Current Age]]&gt;19,"Women's",IF(E2246&gt;15,"U19",IF(E2246&gt;13,"U15",IF(E2246&gt;11,"U13",IF(E2246&gt;0,"U11",0)))))</f>
        <v>0</v>
      </c>
      <c r="E2246" s="17">
        <f>IFERROR(IF(Table11[[#This Row],[Year]]&gt;0,$E$1-Table11[[#This Row],[Year]],0),"")</f>
        <v>0</v>
      </c>
      <c r="H2246" s="17"/>
      <c r="I2246" s="279"/>
    </row>
    <row r="2247" spans="1:9">
      <c r="A2247" s="218">
        <v>9244</v>
      </c>
      <c r="B2247" s="278"/>
      <c r="C2247" s="218"/>
      <c r="D2247" s="17">
        <f>IF(Table11[[#This Row],[Current Age]]&gt;19,"Women's",IF(E2247&gt;15,"U19",IF(E2247&gt;13,"U15",IF(E2247&gt;11,"U13",IF(E2247&gt;0,"U11",0)))))</f>
        <v>0</v>
      </c>
      <c r="E2247" s="17">
        <f>IFERROR(IF(Table11[[#This Row],[Year]]&gt;0,$E$1-Table11[[#This Row],[Year]],0),"")</f>
        <v>0</v>
      </c>
      <c r="H2247" s="17"/>
      <c r="I2247" s="279"/>
    </row>
    <row r="2248" spans="1:9">
      <c r="A2248" s="188">
        <v>9245</v>
      </c>
      <c r="B2248" s="280"/>
      <c r="C2248" s="188"/>
      <c r="D2248" s="17">
        <f>IF(Table11[[#This Row],[Current Age]]&gt;19,"Women's",IF(E2248&gt;15,"U19",IF(E2248&gt;13,"U15",IF(E2248&gt;11,"U13",IF(E2248&gt;0,"U11",0)))))</f>
        <v>0</v>
      </c>
      <c r="E2248" s="17">
        <f>IFERROR(IF(Table11[[#This Row],[Year]]&gt;0,$E$1-Table11[[#This Row],[Year]],0),"")</f>
        <v>0</v>
      </c>
      <c r="H2248" s="17"/>
      <c r="I2248" s="279"/>
    </row>
    <row r="2249" spans="1:9">
      <c r="A2249" s="218">
        <v>9246</v>
      </c>
      <c r="B2249" s="278"/>
      <c r="C2249" s="218"/>
      <c r="D2249" s="17">
        <f>IF(Table11[[#This Row],[Current Age]]&gt;19,"Women's",IF(E2249&gt;15,"U19",IF(E2249&gt;13,"U15",IF(E2249&gt;11,"U13",IF(E2249&gt;0,"U11",0)))))</f>
        <v>0</v>
      </c>
      <c r="E2249" s="17">
        <f>IFERROR(IF(Table11[[#This Row],[Year]]&gt;0,$E$1-Table11[[#This Row],[Year]],0),"")</f>
        <v>0</v>
      </c>
      <c r="H2249" s="17"/>
      <c r="I2249" s="279"/>
    </row>
    <row r="2250" spans="1:9">
      <c r="A2250" s="188">
        <v>9247</v>
      </c>
      <c r="B2250" s="280"/>
      <c r="C2250" s="188"/>
      <c r="D2250" s="17">
        <f>IF(Table11[[#This Row],[Current Age]]&gt;19,"Women's",IF(E2250&gt;15,"U19",IF(E2250&gt;13,"U15",IF(E2250&gt;11,"U13",IF(E2250&gt;0,"U11",0)))))</f>
        <v>0</v>
      </c>
      <c r="E2250" s="17">
        <f>IFERROR(IF(Table11[[#This Row],[Year]]&gt;0,$E$1-Table11[[#This Row],[Year]],0),"")</f>
        <v>0</v>
      </c>
      <c r="H2250" s="17"/>
      <c r="I2250" s="279"/>
    </row>
    <row r="2251" spans="1:9">
      <c r="A2251" s="218">
        <v>9248</v>
      </c>
      <c r="B2251" s="278"/>
      <c r="C2251" s="218"/>
      <c r="D2251" s="17">
        <f>IF(Table11[[#This Row],[Current Age]]&gt;19,"Women's",IF(E2251&gt;15,"U19",IF(E2251&gt;13,"U15",IF(E2251&gt;11,"U13",IF(E2251&gt;0,"U11",0)))))</f>
        <v>0</v>
      </c>
      <c r="E2251" s="17">
        <f>IFERROR(IF(Table11[[#This Row],[Year]]&gt;0,$E$1-Table11[[#This Row],[Year]],0),"")</f>
        <v>0</v>
      </c>
      <c r="H2251" s="17"/>
      <c r="I2251" s="279"/>
    </row>
    <row r="2252" spans="1:9">
      <c r="A2252" s="188">
        <v>9249</v>
      </c>
      <c r="B2252" s="280"/>
      <c r="C2252" s="188"/>
      <c r="D2252" s="17">
        <f>IF(Table11[[#This Row],[Current Age]]&gt;19,"Women's",IF(E2252&gt;15,"U19",IF(E2252&gt;13,"U15",IF(E2252&gt;11,"U13",IF(E2252&gt;0,"U11",0)))))</f>
        <v>0</v>
      </c>
      <c r="E2252" s="17">
        <f>IFERROR(IF(Table11[[#This Row],[Year]]&gt;0,$E$1-Table11[[#This Row],[Year]],0),"")</f>
        <v>0</v>
      </c>
      <c r="H2252" s="17"/>
      <c r="I2252" s="279"/>
    </row>
    <row r="2253" spans="1:9">
      <c r="A2253" s="218">
        <v>9250</v>
      </c>
      <c r="B2253" s="278" t="s">
        <v>5809</v>
      </c>
      <c r="C2253" s="218" t="s">
        <v>25</v>
      </c>
      <c r="D2253" s="17">
        <f>IF(Table11[[#This Row],[Current Age]]&gt;19,"Women's",IF(E2253&gt;15,"U19",IF(E2253&gt;13,"U15",IF(E2253&gt;11,"U13",IF(E2253&gt;0,"U11",0)))))</f>
        <v>0</v>
      </c>
      <c r="E2253" s="17">
        <f>IFERROR(IF(Table11[[#This Row],[Year]]&gt;0,$E$1-Table11[[#This Row],[Year]],0),"")</f>
        <v>0</v>
      </c>
      <c r="H2253" s="17"/>
      <c r="I2253" s="279"/>
    </row>
    <row r="2254" spans="1:9">
      <c r="A2254" s="188">
        <v>9251</v>
      </c>
      <c r="B2254" s="280" t="s">
        <v>5810</v>
      </c>
      <c r="C2254" s="188" t="s">
        <v>25</v>
      </c>
      <c r="D2254" s="17">
        <f>IF(Table11[[#This Row],[Current Age]]&gt;19,"Women's",IF(E2254&gt;15,"U19",IF(E2254&gt;13,"U15",IF(E2254&gt;11,"U13",IF(E2254&gt;0,"U11",0)))))</f>
        <v>0</v>
      </c>
      <c r="E2254" s="17">
        <f>IFERROR(IF(Table11[[#This Row],[Year]]&gt;0,$E$1-Table11[[#This Row],[Year]],0),"")</f>
        <v>0</v>
      </c>
      <c r="H2254" s="17"/>
      <c r="I2254" s="279"/>
    </row>
    <row r="2255" spans="1:9">
      <c r="A2255" s="218">
        <v>9252</v>
      </c>
      <c r="B2255" s="278" t="s">
        <v>5811</v>
      </c>
      <c r="C2255" s="218" t="s">
        <v>25</v>
      </c>
      <c r="D2255" s="17">
        <f>IF(Table11[[#This Row],[Current Age]]&gt;19,"Women's",IF(E2255&gt;15,"U19",IF(E2255&gt;13,"U15",IF(E2255&gt;11,"U13",IF(E2255&gt;0,"U11",0)))))</f>
        <v>0</v>
      </c>
      <c r="E2255" s="17">
        <f>IFERROR(IF(Table11[[#This Row],[Year]]&gt;0,$E$1-Table11[[#This Row],[Year]],0),"")</f>
        <v>0</v>
      </c>
      <c r="H2255" s="17"/>
      <c r="I2255" s="279"/>
    </row>
    <row r="2256" spans="1:9">
      <c r="A2256" s="188">
        <v>9253</v>
      </c>
      <c r="B2256" s="280" t="s">
        <v>5812</v>
      </c>
      <c r="C2256" s="188" t="s">
        <v>25</v>
      </c>
      <c r="D2256" s="17">
        <f>IF(Table11[[#This Row],[Current Age]]&gt;19,"Women's",IF(E2256&gt;15,"U19",IF(E2256&gt;13,"U15",IF(E2256&gt;11,"U13",IF(E2256&gt;0,"U11",0)))))</f>
        <v>0</v>
      </c>
      <c r="E2256" s="17">
        <f>IFERROR(IF(Table11[[#This Row],[Year]]&gt;0,$E$1-Table11[[#This Row],[Year]],0),"")</f>
        <v>0</v>
      </c>
      <c r="H2256" s="17"/>
      <c r="I2256" s="279"/>
    </row>
    <row r="2257" spans="1:9">
      <c r="A2257" s="218">
        <v>9254</v>
      </c>
      <c r="B2257" s="278" t="s">
        <v>5813</v>
      </c>
      <c r="C2257" s="218" t="s">
        <v>25</v>
      </c>
      <c r="D2257" s="17">
        <f>IF(Table11[[#This Row],[Current Age]]&gt;19,"Women's",IF(E2257&gt;15,"U19",IF(E2257&gt;13,"U15",IF(E2257&gt;11,"U13",IF(E2257&gt;0,"U11",0)))))</f>
        <v>0</v>
      </c>
      <c r="E2257" s="17">
        <f>IFERROR(IF(Table11[[#This Row],[Year]]&gt;0,$E$1-Table11[[#This Row],[Year]],0),"")</f>
        <v>0</v>
      </c>
      <c r="H2257" s="17"/>
      <c r="I2257" s="279"/>
    </row>
    <row r="2258" spans="1:9">
      <c r="A2258" s="188">
        <v>9255</v>
      </c>
      <c r="B2258" s="280" t="s">
        <v>5814</v>
      </c>
      <c r="C2258" s="188" t="s">
        <v>25</v>
      </c>
      <c r="D2258" s="17">
        <f>IF(Table11[[#This Row],[Current Age]]&gt;19,"Women's",IF(E2258&gt;15,"U19",IF(E2258&gt;13,"U15",IF(E2258&gt;11,"U13",IF(E2258&gt;0,"U11",0)))))</f>
        <v>0</v>
      </c>
      <c r="E2258" s="17">
        <f>IFERROR(IF(Table11[[#This Row],[Year]]&gt;0,$E$1-Table11[[#This Row],[Year]],0),"")</f>
        <v>0</v>
      </c>
      <c r="H2258" s="17"/>
      <c r="I2258" s="279"/>
    </row>
    <row r="2259" spans="1:9">
      <c r="A2259" s="218">
        <v>9256</v>
      </c>
      <c r="B2259" s="278" t="s">
        <v>5815</v>
      </c>
      <c r="C2259" s="218" t="s">
        <v>25</v>
      </c>
      <c r="D2259" s="17">
        <f>IF(Table11[[#This Row],[Current Age]]&gt;19,"Women's",IF(E2259&gt;15,"U19",IF(E2259&gt;13,"U15",IF(E2259&gt;11,"U13",IF(E2259&gt;0,"U11",0)))))</f>
        <v>0</v>
      </c>
      <c r="E2259" s="17">
        <f>IFERROR(IF(Table11[[#This Row],[Year]]&gt;0,$E$1-Table11[[#This Row],[Year]],0),"")</f>
        <v>0</v>
      </c>
      <c r="H2259" s="17"/>
      <c r="I2259" s="279"/>
    </row>
    <row r="2260" spans="1:9">
      <c r="A2260" s="188">
        <v>9257</v>
      </c>
      <c r="B2260" s="280" t="s">
        <v>5816</v>
      </c>
      <c r="C2260" s="188" t="s">
        <v>25</v>
      </c>
      <c r="D2260" s="17">
        <f>IF(Table11[[#This Row],[Current Age]]&gt;19,"Women's",IF(E2260&gt;15,"U19",IF(E2260&gt;13,"U15",IF(E2260&gt;11,"U13",IF(E2260&gt;0,"U11",0)))))</f>
        <v>0</v>
      </c>
      <c r="E2260" s="17">
        <f>IFERROR(IF(Table11[[#This Row],[Year]]&gt;0,$E$1-Table11[[#This Row],[Year]],0),"")</f>
        <v>0</v>
      </c>
      <c r="H2260" s="17"/>
      <c r="I2260" s="279"/>
    </row>
    <row r="2261" spans="1:9" ht="17.25" customHeight="1">
      <c r="A2261" s="295">
        <v>9258</v>
      </c>
      <c r="B2261" s="278"/>
      <c r="C2261" s="218"/>
      <c r="D2261" s="17">
        <f>IF(Table11[[#This Row],[Current Age]]&gt;19,"Women's",IF(E2261&gt;15,"U19",IF(E2261&gt;13,"U15",IF(E2261&gt;11,"U13",IF(E2261&gt;0,"U11",0)))))</f>
        <v>0</v>
      </c>
      <c r="E2261" s="17">
        <f>IFERROR(IF(Table11[[#This Row],[Year]]&gt;0,$E$1-Table11[[#This Row],[Year]],0),"")</f>
        <v>0</v>
      </c>
      <c r="H2261" s="17"/>
      <c r="I2261" s="279"/>
    </row>
    <row r="2262" spans="1:9">
      <c r="A2262" s="188">
        <v>9259</v>
      </c>
      <c r="B2262" s="280" t="s">
        <v>5817</v>
      </c>
      <c r="C2262" s="188" t="s">
        <v>25</v>
      </c>
      <c r="D2262" s="17">
        <f>IF(Table11[[#This Row],[Current Age]]&gt;19,"Women's",IF(E2262&gt;15,"U19",IF(E2262&gt;13,"U15",IF(E2262&gt;11,"U13",IF(E2262&gt;0,"U11",0)))))</f>
        <v>0</v>
      </c>
      <c r="E2262" s="17">
        <f>IFERROR(IF(Table11[[#This Row],[Year]]&gt;0,$E$1-Table11[[#This Row],[Year]],0),"")</f>
        <v>0</v>
      </c>
      <c r="H2262" s="17"/>
      <c r="I2262" s="279"/>
    </row>
    <row r="2263" spans="1:9">
      <c r="A2263" s="295">
        <v>9260</v>
      </c>
      <c r="B2263" s="278"/>
      <c r="C2263" s="218"/>
      <c r="D2263" s="17">
        <f>IF(Table11[[#This Row],[Current Age]]&gt;19,"Women's",IF(E2263&gt;15,"U19",IF(E2263&gt;13,"U15",IF(E2263&gt;11,"U13",IF(E2263&gt;0,"U11",0)))))</f>
        <v>0</v>
      </c>
      <c r="E2263" s="17">
        <f>IFERROR(IF(Table11[[#This Row],[Year]]&gt;0,$E$1-Table11[[#This Row],[Year]],0),"")</f>
        <v>0</v>
      </c>
      <c r="H2263" s="17"/>
      <c r="I2263" s="279"/>
    </row>
    <row r="2264" spans="1:9">
      <c r="A2264" s="188">
        <v>9261</v>
      </c>
      <c r="B2264" s="280"/>
      <c r="C2264" s="188"/>
      <c r="D2264" s="17">
        <f>IF(Table11[[#This Row],[Current Age]]&gt;19,"Women's",IF(E2264&gt;15,"U19",IF(E2264&gt;13,"U15",IF(E2264&gt;11,"U13",IF(E2264&gt;0,"U11",0)))))</f>
        <v>0</v>
      </c>
      <c r="E2264" s="17">
        <f>IFERROR(IF(Table11[[#This Row],[Year]]&gt;0,$E$1-Table11[[#This Row],[Year]],0),"")</f>
        <v>0</v>
      </c>
      <c r="H2264" s="17"/>
      <c r="I2264" s="279"/>
    </row>
    <row r="2265" spans="1:9">
      <c r="A2265" s="218">
        <v>9262</v>
      </c>
      <c r="B2265" s="278"/>
      <c r="C2265" s="218"/>
      <c r="D2265" s="17">
        <f>IF(Table11[[#This Row],[Current Age]]&gt;19,"Women's",IF(E2265&gt;15,"U19",IF(E2265&gt;13,"U15",IF(E2265&gt;11,"U13",IF(E2265&gt;0,"U11",0)))))</f>
        <v>0</v>
      </c>
      <c r="E2265" s="17">
        <f>IFERROR(IF(Table11[[#This Row],[Year]]&gt;0,$E$1-Table11[[#This Row],[Year]],0),"")</f>
        <v>0</v>
      </c>
      <c r="H2265" s="17"/>
      <c r="I2265" s="279"/>
    </row>
    <row r="2266" spans="1:9">
      <c r="A2266" s="188">
        <v>9263</v>
      </c>
      <c r="B2266" s="280"/>
      <c r="C2266" s="188"/>
      <c r="D2266" s="17">
        <f>IF(Table11[[#This Row],[Current Age]]&gt;19,"Women's",IF(E2266&gt;15,"U19",IF(E2266&gt;13,"U15",IF(E2266&gt;11,"U13",IF(E2266&gt;0,"U11",0)))))</f>
        <v>0</v>
      </c>
      <c r="E2266" s="17">
        <f>IFERROR(IF(Table11[[#This Row],[Year]]&gt;0,$E$1-Table11[[#This Row],[Year]],0),"")</f>
        <v>0</v>
      </c>
      <c r="H2266" s="17"/>
      <c r="I2266" s="279"/>
    </row>
    <row r="2267" spans="1:9">
      <c r="A2267" s="218">
        <v>9264</v>
      </c>
      <c r="B2267" s="278"/>
      <c r="C2267" s="218"/>
      <c r="D2267" s="17">
        <f>IF(Table11[[#This Row],[Current Age]]&gt;19,"Women's",IF(E2267&gt;15,"U19",IF(E2267&gt;13,"U15",IF(E2267&gt;11,"U13",IF(E2267&gt;0,"U11",0)))))</f>
        <v>0</v>
      </c>
      <c r="E2267" s="17">
        <f>IFERROR(IF(Table11[[#This Row],[Year]]&gt;0,$E$1-Table11[[#This Row],[Year]],0),"")</f>
        <v>0</v>
      </c>
      <c r="H2267" s="17"/>
      <c r="I2267" s="279"/>
    </row>
    <row r="2268" spans="1:9">
      <c r="A2268" s="188">
        <v>9265</v>
      </c>
      <c r="B2268" s="280"/>
      <c r="C2268" s="188"/>
      <c r="D2268" s="17">
        <f>IF(Table11[[#This Row],[Current Age]]&gt;19,"Women's",IF(E2268&gt;15,"U19",IF(E2268&gt;13,"U15",IF(E2268&gt;11,"U13",IF(E2268&gt;0,"U11",0)))))</f>
        <v>0</v>
      </c>
      <c r="E2268" s="17">
        <f>IFERROR(IF(Table11[[#This Row],[Year]]&gt;0,$E$1-Table11[[#This Row],[Year]],0),"")</f>
        <v>0</v>
      </c>
      <c r="H2268" s="17"/>
      <c r="I2268" s="279"/>
    </row>
    <row r="2269" spans="1:9">
      <c r="A2269" s="218">
        <v>9266</v>
      </c>
      <c r="B2269" s="278"/>
      <c r="C2269" s="218"/>
      <c r="D2269" s="17">
        <f>IF(Table11[[#This Row],[Current Age]]&gt;19,"Women's",IF(E2269&gt;15,"U19",IF(E2269&gt;13,"U15",IF(E2269&gt;11,"U13",IF(E2269&gt;0,"U11",0)))))</f>
        <v>0</v>
      </c>
      <c r="E2269" s="17">
        <f>IFERROR(IF(Table11[[#This Row],[Year]]&gt;0,$E$1-Table11[[#This Row],[Year]],0),"")</f>
        <v>0</v>
      </c>
      <c r="H2269" s="17"/>
      <c r="I2269" s="279"/>
    </row>
    <row r="2270" spans="1:9">
      <c r="A2270" s="188">
        <v>9267</v>
      </c>
      <c r="B2270" s="280"/>
      <c r="C2270" s="188"/>
      <c r="D2270" s="17">
        <f>IF(Table11[[#This Row],[Current Age]]&gt;19,"Women's",IF(E2270&gt;15,"U19",IF(E2270&gt;13,"U15",IF(E2270&gt;11,"U13",IF(E2270&gt;0,"U11",0)))))</f>
        <v>0</v>
      </c>
      <c r="E2270" s="17">
        <f>IFERROR(IF(Table11[[#This Row],[Year]]&gt;0,$E$1-Table11[[#This Row],[Year]],0),"")</f>
        <v>0</v>
      </c>
      <c r="H2270" s="17"/>
      <c r="I2270" s="279"/>
    </row>
    <row r="2271" spans="1:9">
      <c r="A2271" s="218">
        <v>9268</v>
      </c>
      <c r="B2271" s="278"/>
      <c r="C2271" s="218"/>
      <c r="D2271" s="17">
        <f>IF(Table11[[#This Row],[Current Age]]&gt;19,"Women's",IF(E2271&gt;15,"U19",IF(E2271&gt;13,"U15",IF(E2271&gt;11,"U13",IF(E2271&gt;0,"U11",0)))))</f>
        <v>0</v>
      </c>
      <c r="E2271" s="17">
        <f>IFERROR(IF(Table11[[#This Row],[Year]]&gt;0,$E$1-Table11[[#This Row],[Year]],0),"")</f>
        <v>0</v>
      </c>
      <c r="H2271" s="17"/>
      <c r="I2271" s="279"/>
    </row>
    <row r="2272" spans="1:9">
      <c r="A2272" s="188">
        <v>9269</v>
      </c>
      <c r="B2272" s="280"/>
      <c r="C2272" s="188"/>
      <c r="D2272" s="17">
        <f>IF(Table11[[#This Row],[Current Age]]&gt;19,"Women's",IF(E2272&gt;15,"U19",IF(E2272&gt;13,"U15",IF(E2272&gt;11,"U13",IF(E2272&gt;0,"U11",0)))))</f>
        <v>0</v>
      </c>
      <c r="E2272" s="17">
        <f>IFERROR(IF(Table11[[#This Row],[Year]]&gt;0,$E$1-Table11[[#This Row],[Year]],0),"")</f>
        <v>0</v>
      </c>
      <c r="H2272" s="17"/>
      <c r="I2272" s="279"/>
    </row>
    <row r="2273" spans="1:9">
      <c r="A2273" s="218">
        <v>9270</v>
      </c>
      <c r="B2273" s="278"/>
      <c r="C2273" s="218"/>
      <c r="D2273" s="17">
        <f>IF(Table11[[#This Row],[Current Age]]&gt;19,"Women's",IF(E2273&gt;15,"U19",IF(E2273&gt;13,"U15",IF(E2273&gt;11,"U13",IF(E2273&gt;0,"U11",0)))))</f>
        <v>0</v>
      </c>
      <c r="E2273" s="17">
        <f>IFERROR(IF(Table11[[#This Row],[Year]]&gt;0,$E$1-Table11[[#This Row],[Year]],0),"")</f>
        <v>0</v>
      </c>
      <c r="H2273" s="17"/>
      <c r="I2273" s="279"/>
    </row>
    <row r="2274" spans="1:9">
      <c r="A2274" s="188">
        <v>9271</v>
      </c>
      <c r="B2274" s="280"/>
      <c r="C2274" s="188"/>
      <c r="D2274" s="17">
        <f>IF(Table11[[#This Row],[Current Age]]&gt;19,"Women's",IF(E2274&gt;15,"U19",IF(E2274&gt;13,"U15",IF(E2274&gt;11,"U13",IF(E2274&gt;0,"U11",0)))))</f>
        <v>0</v>
      </c>
      <c r="E2274" s="17">
        <f>IFERROR(IF(Table11[[#This Row],[Year]]&gt;0,$E$1-Table11[[#This Row],[Year]],0),"")</f>
        <v>0</v>
      </c>
      <c r="H2274" s="17"/>
      <c r="I2274" s="279"/>
    </row>
    <row r="2275" spans="1:9">
      <c r="A2275" s="218">
        <v>9272</v>
      </c>
      <c r="B2275" s="278"/>
      <c r="C2275" s="218"/>
      <c r="D2275" s="17">
        <f>IF(Table11[[#This Row],[Current Age]]&gt;19,"Women's",IF(E2275&gt;15,"U19",IF(E2275&gt;13,"U15",IF(E2275&gt;11,"U13",IF(E2275&gt;0,"U11",0)))))</f>
        <v>0</v>
      </c>
      <c r="E2275" s="17">
        <f>IFERROR(IF(Table11[[#This Row],[Year]]&gt;0,$E$1-Table11[[#This Row],[Year]],0),"")</f>
        <v>0</v>
      </c>
      <c r="H2275" s="17"/>
      <c r="I2275" s="279"/>
    </row>
    <row r="2276" spans="1:9">
      <c r="A2276" s="188">
        <v>9273</v>
      </c>
      <c r="B2276" s="280"/>
      <c r="C2276" s="188"/>
      <c r="D2276" s="17">
        <f>IF(Table11[[#This Row],[Current Age]]&gt;19,"Women's",IF(E2276&gt;15,"U19",IF(E2276&gt;13,"U15",IF(E2276&gt;11,"U13",IF(E2276&gt;0,"U11",0)))))</f>
        <v>0</v>
      </c>
      <c r="E2276" s="17">
        <f>IFERROR(IF(Table11[[#This Row],[Year]]&gt;0,$E$1-Table11[[#This Row],[Year]],0),"")</f>
        <v>0</v>
      </c>
      <c r="H2276" s="17"/>
      <c r="I2276" s="279"/>
    </row>
    <row r="2277" spans="1:9">
      <c r="A2277" s="218">
        <v>9274</v>
      </c>
      <c r="B2277" s="278"/>
      <c r="C2277" s="218"/>
      <c r="D2277" s="17">
        <f>IF(Table11[[#This Row],[Current Age]]&gt;19,"Women's",IF(E2277&gt;15,"U19",IF(E2277&gt;13,"U15",IF(E2277&gt;11,"U13",IF(E2277&gt;0,"U11",0)))))</f>
        <v>0</v>
      </c>
      <c r="E2277" s="17">
        <f>IFERROR(IF(Table11[[#This Row],[Year]]&gt;0,$E$1-Table11[[#This Row],[Year]],0),"")</f>
        <v>0</v>
      </c>
      <c r="H2277" s="17"/>
      <c r="I2277" s="279"/>
    </row>
    <row r="2278" spans="1:9">
      <c r="A2278" s="188">
        <v>9275</v>
      </c>
      <c r="B2278" s="280"/>
      <c r="C2278" s="188"/>
      <c r="D2278" s="17">
        <f>IF(Table11[[#This Row],[Current Age]]&gt;19,"Women's",IF(E2278&gt;15,"U19",IF(E2278&gt;13,"U15",IF(E2278&gt;11,"U13",IF(E2278&gt;0,"U11",0)))))</f>
        <v>0</v>
      </c>
      <c r="E2278" s="17">
        <f>IFERROR(IF(Table11[[#This Row],[Year]]&gt;0,$E$1-Table11[[#This Row],[Year]],0),"")</f>
        <v>0</v>
      </c>
      <c r="H2278" s="17"/>
      <c r="I2278" s="279"/>
    </row>
    <row r="2279" spans="1:9">
      <c r="A2279" s="218">
        <v>9276</v>
      </c>
      <c r="B2279" s="278"/>
      <c r="C2279" s="218"/>
      <c r="D2279" s="17">
        <f>IF(Table11[[#This Row],[Current Age]]&gt;19,"Women's",IF(E2279&gt;15,"U19",IF(E2279&gt;13,"U15",IF(E2279&gt;11,"U13",IF(E2279&gt;0,"U11",0)))))</f>
        <v>0</v>
      </c>
      <c r="E2279" s="17">
        <f>IFERROR(IF(Table11[[#This Row],[Year]]&gt;0,$E$1-Table11[[#This Row],[Year]],0),"")</f>
        <v>0</v>
      </c>
      <c r="H2279" s="17"/>
      <c r="I2279" s="279"/>
    </row>
    <row r="2280" spans="1:9">
      <c r="A2280" s="188">
        <v>9277</v>
      </c>
      <c r="B2280" s="280"/>
      <c r="C2280" s="188"/>
      <c r="D2280" s="17">
        <f>IF(Table11[[#This Row],[Current Age]]&gt;19,"Women's",IF(E2280&gt;15,"U19",IF(E2280&gt;13,"U15",IF(E2280&gt;11,"U13",IF(E2280&gt;0,"U11",0)))))</f>
        <v>0</v>
      </c>
      <c r="E2280" s="17">
        <f>IFERROR(IF(Table11[[#This Row],[Year]]&gt;0,$E$1-Table11[[#This Row],[Year]],0),"")</f>
        <v>0</v>
      </c>
      <c r="H2280" s="17"/>
      <c r="I2280" s="279"/>
    </row>
    <row r="2281" spans="1:9">
      <c r="A2281" s="218">
        <v>9278</v>
      </c>
      <c r="B2281" s="278"/>
      <c r="C2281" s="218"/>
      <c r="D2281" s="17">
        <f>IF(Table11[[#This Row],[Current Age]]&gt;19,"Women's",IF(E2281&gt;15,"U19",IF(E2281&gt;13,"U15",IF(E2281&gt;11,"U13",IF(E2281&gt;0,"U11",0)))))</f>
        <v>0</v>
      </c>
      <c r="E2281" s="17">
        <f>IFERROR(IF(Table11[[#This Row],[Year]]&gt;0,$E$1-Table11[[#This Row],[Year]],0),"")</f>
        <v>0</v>
      </c>
      <c r="H2281" s="17"/>
      <c r="I2281" s="279"/>
    </row>
    <row r="2282" spans="1:9">
      <c r="A2282" s="188">
        <v>9279</v>
      </c>
      <c r="B2282" s="280"/>
      <c r="C2282" s="188"/>
      <c r="D2282" s="17">
        <f>IF(Table11[[#This Row],[Current Age]]&gt;19,"Women's",IF(E2282&gt;15,"U19",IF(E2282&gt;13,"U15",IF(E2282&gt;11,"U13",IF(E2282&gt;0,"U11",0)))))</f>
        <v>0</v>
      </c>
      <c r="E2282" s="17">
        <f>IFERROR(IF(Table11[[#This Row],[Year]]&gt;0,$E$1-Table11[[#This Row],[Year]],0),"")</f>
        <v>0</v>
      </c>
      <c r="H2282" s="17"/>
      <c r="I2282" s="279"/>
    </row>
    <row r="2283" spans="1:9">
      <c r="A2283" s="218">
        <v>9280</v>
      </c>
      <c r="B2283" s="278"/>
      <c r="C2283" s="218"/>
      <c r="D2283" s="17">
        <f>IF(Table11[[#This Row],[Current Age]]&gt;19,"Women's",IF(E2283&gt;15,"U19",IF(E2283&gt;13,"U15",IF(E2283&gt;11,"U13",IF(E2283&gt;0,"U11",0)))))</f>
        <v>0</v>
      </c>
      <c r="E2283" s="17">
        <f>IFERROR(IF(Table11[[#This Row],[Year]]&gt;0,$E$1-Table11[[#This Row],[Year]],0),"")</f>
        <v>0</v>
      </c>
      <c r="H2283" s="17"/>
      <c r="I2283" s="279"/>
    </row>
    <row r="2284" spans="1:9">
      <c r="A2284" s="188">
        <v>9281</v>
      </c>
      <c r="B2284" s="280"/>
      <c r="C2284" s="188"/>
      <c r="D2284" s="17">
        <f>IF(Table11[[#This Row],[Current Age]]&gt;19,"Women's",IF(E2284&gt;15,"U19",IF(E2284&gt;13,"U15",IF(E2284&gt;11,"U13",IF(E2284&gt;0,"U11",0)))))</f>
        <v>0</v>
      </c>
      <c r="E2284" s="17">
        <f>IFERROR(IF(Table11[[#This Row],[Year]]&gt;0,$E$1-Table11[[#This Row],[Year]],0),"")</f>
        <v>0</v>
      </c>
      <c r="H2284" s="17"/>
      <c r="I2284" s="279"/>
    </row>
    <row r="2285" spans="1:9">
      <c r="A2285" s="218">
        <v>9282</v>
      </c>
      <c r="B2285" s="278"/>
      <c r="C2285" s="218"/>
      <c r="D2285" s="17">
        <f>IF(Table11[[#This Row],[Current Age]]&gt;19,"Women's",IF(E2285&gt;15,"U19",IF(E2285&gt;13,"U15",IF(E2285&gt;11,"U13",IF(E2285&gt;0,"U11",0)))))</f>
        <v>0</v>
      </c>
      <c r="E2285" s="17">
        <f>IFERROR(IF(Table11[[#This Row],[Year]]&gt;0,$E$1-Table11[[#This Row],[Year]],0),"")</f>
        <v>0</v>
      </c>
      <c r="H2285" s="17"/>
      <c r="I2285" s="279"/>
    </row>
    <row r="2286" spans="1:9">
      <c r="A2286" s="188">
        <v>9283</v>
      </c>
      <c r="B2286" s="280"/>
      <c r="C2286" s="188"/>
      <c r="D2286" s="17">
        <f>IF(Table11[[#This Row],[Current Age]]&gt;19,"Women's",IF(E2286&gt;15,"U19",IF(E2286&gt;13,"U15",IF(E2286&gt;11,"U13",IF(E2286&gt;0,"U11",0)))))</f>
        <v>0</v>
      </c>
      <c r="E2286" s="17">
        <f>IFERROR(IF(Table11[[#This Row],[Year]]&gt;0,$E$1-Table11[[#This Row],[Year]],0),"")</f>
        <v>0</v>
      </c>
      <c r="H2286" s="17"/>
      <c r="I2286" s="279"/>
    </row>
    <row r="2287" spans="1:9">
      <c r="A2287" s="218">
        <v>9284</v>
      </c>
      <c r="B2287" s="278"/>
      <c r="C2287" s="218"/>
      <c r="D2287" s="17">
        <f>IF(Table11[[#This Row],[Current Age]]&gt;19,"Women's",IF(E2287&gt;15,"U19",IF(E2287&gt;13,"U15",IF(E2287&gt;11,"U13",IF(E2287&gt;0,"U11",0)))))</f>
        <v>0</v>
      </c>
      <c r="E2287" s="17">
        <f>IFERROR(IF(Table11[[#This Row],[Year]]&gt;0,$E$1-Table11[[#This Row],[Year]],0),"")</f>
        <v>0</v>
      </c>
      <c r="H2287" s="17"/>
      <c r="I2287" s="279"/>
    </row>
    <row r="2288" spans="1:9">
      <c r="A2288" s="188">
        <v>9285</v>
      </c>
      <c r="B2288" s="280"/>
      <c r="C2288" s="188"/>
      <c r="D2288" s="17">
        <f>IF(Table11[[#This Row],[Current Age]]&gt;19,"Women's",IF(E2288&gt;15,"U19",IF(E2288&gt;13,"U15",IF(E2288&gt;11,"U13",IF(E2288&gt;0,"U11",0)))))</f>
        <v>0</v>
      </c>
      <c r="E2288" s="17">
        <f>IFERROR(IF(Table11[[#This Row],[Year]]&gt;0,$E$1-Table11[[#This Row],[Year]],0),"")</f>
        <v>0</v>
      </c>
      <c r="H2288" s="17"/>
      <c r="I2288" s="279"/>
    </row>
    <row r="2289" spans="1:9">
      <c r="A2289" s="218">
        <v>9286</v>
      </c>
      <c r="B2289" s="278"/>
      <c r="C2289" s="218"/>
      <c r="D2289" s="17">
        <f>IF(Table11[[#This Row],[Current Age]]&gt;19,"Women's",IF(E2289&gt;15,"U19",IF(E2289&gt;13,"U15",IF(E2289&gt;11,"U13",IF(E2289&gt;0,"U11",0)))))</f>
        <v>0</v>
      </c>
      <c r="E2289" s="17">
        <f>IFERROR(IF(Table11[[#This Row],[Year]]&gt;0,$E$1-Table11[[#This Row],[Year]],0),"")</f>
        <v>0</v>
      </c>
      <c r="H2289" s="17"/>
      <c r="I2289" s="279"/>
    </row>
    <row r="2290" spans="1:9">
      <c r="A2290" s="188">
        <v>9287</v>
      </c>
      <c r="B2290" s="280"/>
      <c r="C2290" s="188"/>
      <c r="D2290" s="17">
        <f>IF(Table11[[#This Row],[Current Age]]&gt;19,"Women's",IF(E2290&gt;15,"U19",IF(E2290&gt;13,"U15",IF(E2290&gt;11,"U13",IF(E2290&gt;0,"U11",0)))))</f>
        <v>0</v>
      </c>
      <c r="E2290" s="17">
        <f>IFERROR(IF(Table11[[#This Row],[Year]]&gt;0,$E$1-Table11[[#This Row],[Year]],0),"")</f>
        <v>0</v>
      </c>
      <c r="H2290" s="17"/>
      <c r="I2290" s="279"/>
    </row>
    <row r="2291" spans="1:9">
      <c r="A2291" s="218">
        <v>9288</v>
      </c>
      <c r="B2291" s="278"/>
      <c r="C2291" s="218"/>
      <c r="D2291" s="17">
        <f>IF(Table11[[#This Row],[Current Age]]&gt;19,"Women's",IF(E2291&gt;15,"U19",IF(E2291&gt;13,"U15",IF(E2291&gt;11,"U13",IF(E2291&gt;0,"U11",0)))))</f>
        <v>0</v>
      </c>
      <c r="E2291" s="17">
        <f>IFERROR(IF(Table11[[#This Row],[Year]]&gt;0,$E$1-Table11[[#This Row],[Year]],0),"")</f>
        <v>0</v>
      </c>
      <c r="H2291" s="17"/>
      <c r="I2291" s="279"/>
    </row>
    <row r="2292" spans="1:9">
      <c r="A2292" s="188">
        <v>9289</v>
      </c>
      <c r="B2292" s="280"/>
      <c r="C2292" s="188"/>
      <c r="D2292" s="17">
        <f>IF(Table11[[#This Row],[Current Age]]&gt;19,"Women's",IF(E2292&gt;15,"U19",IF(E2292&gt;13,"U15",IF(E2292&gt;11,"U13",IF(E2292&gt;0,"U11",0)))))</f>
        <v>0</v>
      </c>
      <c r="E2292" s="17">
        <f>IFERROR(IF(Table11[[#This Row],[Year]]&gt;0,$E$1-Table11[[#This Row],[Year]],0),"")</f>
        <v>0</v>
      </c>
      <c r="H2292" s="17"/>
      <c r="I2292" s="279"/>
    </row>
    <row r="2293" spans="1:9">
      <c r="A2293" s="218">
        <v>9290</v>
      </c>
      <c r="B2293" s="278"/>
      <c r="C2293" s="218"/>
      <c r="D2293" s="17">
        <f>IF(Table11[[#This Row],[Current Age]]&gt;19,"Women's",IF(E2293&gt;15,"U19",IF(E2293&gt;13,"U15",IF(E2293&gt;11,"U13",IF(E2293&gt;0,"U11",0)))))</f>
        <v>0</v>
      </c>
      <c r="E2293" s="17">
        <f>IFERROR(IF(Table11[[#This Row],[Year]]&gt;0,$E$1-Table11[[#This Row],[Year]],0),"")</f>
        <v>0</v>
      </c>
      <c r="H2293" s="17"/>
      <c r="I2293" s="279"/>
    </row>
    <row r="2294" spans="1:9">
      <c r="A2294" s="188">
        <v>9291</v>
      </c>
      <c r="B2294" s="280"/>
      <c r="C2294" s="188"/>
      <c r="D2294" s="17">
        <f>IF(Table11[[#This Row],[Current Age]]&gt;19,"Women's",IF(E2294&gt;15,"U19",IF(E2294&gt;13,"U15",IF(E2294&gt;11,"U13",IF(E2294&gt;0,"U11",0)))))</f>
        <v>0</v>
      </c>
      <c r="E2294" s="17">
        <f>IFERROR(IF(Table11[[#This Row],[Year]]&gt;0,$E$1-Table11[[#This Row],[Year]],0),"")</f>
        <v>0</v>
      </c>
      <c r="H2294" s="17"/>
      <c r="I2294" s="279"/>
    </row>
    <row r="2295" spans="1:9">
      <c r="A2295" s="218">
        <v>9292</v>
      </c>
      <c r="B2295" s="278"/>
      <c r="C2295" s="218"/>
      <c r="D2295" s="17">
        <f>IF(Table11[[#This Row],[Current Age]]&gt;19,"Women's",IF(E2295&gt;15,"U19",IF(E2295&gt;13,"U15",IF(E2295&gt;11,"U13",IF(E2295&gt;0,"U11",0)))))</f>
        <v>0</v>
      </c>
      <c r="E2295" s="17">
        <f>IFERROR(IF(Table11[[#This Row],[Year]]&gt;0,$E$1-Table11[[#This Row],[Year]],0),"")</f>
        <v>0</v>
      </c>
      <c r="H2295" s="17"/>
      <c r="I2295" s="279"/>
    </row>
    <row r="2296" spans="1:9">
      <c r="A2296" s="188">
        <v>9293</v>
      </c>
      <c r="B2296" s="280"/>
      <c r="C2296" s="188"/>
      <c r="D2296" s="17">
        <f>IF(Table11[[#This Row],[Current Age]]&gt;19,"Women's",IF(E2296&gt;15,"U19",IF(E2296&gt;13,"U15",IF(E2296&gt;11,"U13",IF(E2296&gt;0,"U11",0)))))</f>
        <v>0</v>
      </c>
      <c r="E2296" s="17">
        <f>IFERROR(IF(Table11[[#This Row],[Year]]&gt;0,$E$1-Table11[[#This Row],[Year]],0),"")</f>
        <v>0</v>
      </c>
      <c r="H2296" s="17"/>
      <c r="I2296" s="279"/>
    </row>
    <row r="2297" spans="1:9">
      <c r="A2297" s="218">
        <v>9294</v>
      </c>
      <c r="B2297" s="278"/>
      <c r="C2297" s="218"/>
      <c r="D2297" s="17">
        <f>IF(Table11[[#This Row],[Current Age]]&gt;19,"Women's",IF(E2297&gt;15,"U19",IF(E2297&gt;13,"U15",IF(E2297&gt;11,"U13",IF(E2297&gt;0,"U11",0)))))</f>
        <v>0</v>
      </c>
      <c r="E2297" s="17">
        <f>IFERROR(IF(Table11[[#This Row],[Year]]&gt;0,$E$1-Table11[[#This Row],[Year]],0),"")</f>
        <v>0</v>
      </c>
      <c r="H2297" s="17"/>
      <c r="I2297" s="279"/>
    </row>
    <row r="2298" spans="1:9">
      <c r="A2298" s="188">
        <v>9295</v>
      </c>
      <c r="B2298" s="280"/>
      <c r="C2298" s="188"/>
      <c r="D2298" s="17">
        <f>IF(Table11[[#This Row],[Current Age]]&gt;19,"Women's",IF(E2298&gt;15,"U19",IF(E2298&gt;13,"U15",IF(E2298&gt;11,"U13",IF(E2298&gt;0,"U11",0)))))</f>
        <v>0</v>
      </c>
      <c r="E2298" s="17">
        <f>IFERROR(IF(Table11[[#This Row],[Year]]&gt;0,$E$1-Table11[[#This Row],[Year]],0),"")</f>
        <v>0</v>
      </c>
      <c r="H2298" s="17"/>
      <c r="I2298" s="279"/>
    </row>
    <row r="2299" spans="1:9">
      <c r="A2299" s="218">
        <v>9296</v>
      </c>
      <c r="B2299" s="278"/>
      <c r="C2299" s="218"/>
      <c r="D2299" s="17">
        <f>IF(Table11[[#This Row],[Current Age]]&gt;19,"Women's",IF(E2299&gt;15,"U19",IF(E2299&gt;13,"U15",IF(E2299&gt;11,"U13",IF(E2299&gt;0,"U11",0)))))</f>
        <v>0</v>
      </c>
      <c r="E2299" s="17">
        <f>IFERROR(IF(Table11[[#This Row],[Year]]&gt;0,$E$1-Table11[[#This Row],[Year]],0),"")</f>
        <v>0</v>
      </c>
      <c r="H2299" s="17"/>
      <c r="I2299" s="279"/>
    </row>
    <row r="2300" spans="1:9">
      <c r="A2300" s="188">
        <v>9297</v>
      </c>
      <c r="B2300" s="280"/>
      <c r="C2300" s="188"/>
      <c r="D2300" s="17">
        <f>IF(Table11[[#This Row],[Current Age]]&gt;19,"Women's",IF(E2300&gt;15,"U19",IF(E2300&gt;13,"U15",IF(E2300&gt;11,"U13",IF(E2300&gt;0,"U11",0)))))</f>
        <v>0</v>
      </c>
      <c r="E2300" s="17">
        <f>IFERROR(IF(Table11[[#This Row],[Year]]&gt;0,$E$1-Table11[[#This Row],[Year]],0),"")</f>
        <v>0</v>
      </c>
      <c r="H2300" s="17"/>
      <c r="I2300" s="279"/>
    </row>
    <row r="2301" spans="1:9">
      <c r="A2301" s="218">
        <v>9298</v>
      </c>
      <c r="B2301" s="278"/>
      <c r="C2301" s="218"/>
      <c r="D2301" s="17">
        <f>IF(Table11[[#This Row],[Current Age]]&gt;19,"Women's",IF(E2301&gt;15,"U19",IF(E2301&gt;13,"U15",IF(E2301&gt;11,"U13",IF(E2301&gt;0,"U11",0)))))</f>
        <v>0</v>
      </c>
      <c r="E2301" s="17">
        <f>IFERROR(IF(Table11[[#This Row],[Year]]&gt;0,$E$1-Table11[[#This Row],[Year]],0),"")</f>
        <v>0</v>
      </c>
      <c r="H2301" s="17"/>
      <c r="I2301" s="279"/>
    </row>
    <row r="2302" spans="1:9">
      <c r="A2302" s="188">
        <v>9299</v>
      </c>
      <c r="B2302" s="280"/>
      <c r="C2302" s="188"/>
      <c r="D2302" s="17">
        <f>IF(Table11[[#This Row],[Current Age]]&gt;19,"Women's",IF(E2302&gt;15,"U19",IF(E2302&gt;13,"U15",IF(E2302&gt;11,"U13",IF(E2302&gt;0,"U11",0)))))</f>
        <v>0</v>
      </c>
      <c r="E2302" s="17">
        <f>IFERROR(IF(Table11[[#This Row],[Year]]&gt;0,$E$1-Table11[[#This Row],[Year]],0),"")</f>
        <v>0</v>
      </c>
      <c r="H2302" s="17"/>
      <c r="I2302" s="279"/>
    </row>
    <row r="2303" spans="1:9">
      <c r="A2303" s="218">
        <v>9300</v>
      </c>
      <c r="B2303" s="278"/>
      <c r="C2303" s="218"/>
      <c r="D2303" s="17">
        <f>IF(Table11[[#This Row],[Current Age]]&gt;19,"Women's",IF(E2303&gt;15,"U19",IF(E2303&gt;13,"U15",IF(E2303&gt;11,"U13",IF(E2303&gt;0,"U11",0)))))</f>
        <v>0</v>
      </c>
      <c r="E2303" s="17">
        <f>IFERROR(IF(Table11[[#This Row],[Year]]&gt;0,$E$1-Table11[[#This Row],[Year]],0),"")</f>
        <v>0</v>
      </c>
      <c r="H2303" s="17"/>
      <c r="I2303" s="279"/>
    </row>
    <row r="2304" spans="1:9">
      <c r="A2304" s="188">
        <v>9301</v>
      </c>
      <c r="B2304" s="280"/>
      <c r="C2304" s="188"/>
      <c r="D2304" s="17">
        <f>IF(Table11[[#This Row],[Current Age]]&gt;19,"Women's",IF(E2304&gt;15,"U19",IF(E2304&gt;13,"U15",IF(E2304&gt;11,"U13",IF(E2304&gt;0,"U11",0)))))</f>
        <v>0</v>
      </c>
      <c r="E2304" s="17">
        <f>IFERROR(IF(Table11[[#This Row],[Year]]&gt;0,$E$1-Table11[[#This Row],[Year]],0),"")</f>
        <v>0</v>
      </c>
      <c r="H2304" s="17"/>
      <c r="I2304" s="279"/>
    </row>
    <row r="2305" spans="1:9">
      <c r="A2305" s="218">
        <v>9302</v>
      </c>
      <c r="B2305" s="278"/>
      <c r="C2305" s="218"/>
      <c r="D2305" s="17">
        <f>IF(Table11[[#This Row],[Current Age]]&gt;19,"Women's",IF(E2305&gt;15,"U19",IF(E2305&gt;13,"U15",IF(E2305&gt;11,"U13",IF(E2305&gt;0,"U11",0)))))</f>
        <v>0</v>
      </c>
      <c r="E2305" s="17">
        <f>IFERROR(IF(Table11[[#This Row],[Year]]&gt;0,$E$1-Table11[[#This Row],[Year]],0),"")</f>
        <v>0</v>
      </c>
      <c r="H2305" s="17"/>
      <c r="I2305" s="279"/>
    </row>
    <row r="2306" spans="1:9">
      <c r="A2306" s="188">
        <v>9303</v>
      </c>
      <c r="B2306" s="280"/>
      <c r="C2306" s="188"/>
      <c r="D2306" s="17">
        <f>IF(Table11[[#This Row],[Current Age]]&gt;19,"Women's",IF(E2306&gt;15,"U19",IF(E2306&gt;13,"U15",IF(E2306&gt;11,"U13",IF(E2306&gt;0,"U11",0)))))</f>
        <v>0</v>
      </c>
      <c r="E2306" s="17">
        <f>IFERROR(IF(Table11[[#This Row],[Year]]&gt;0,$E$1-Table11[[#This Row],[Year]],0),"")</f>
        <v>0</v>
      </c>
      <c r="H2306" s="17"/>
      <c r="I2306" s="279"/>
    </row>
    <row r="2307" spans="1:9">
      <c r="A2307" s="218">
        <v>9304</v>
      </c>
      <c r="B2307" s="278"/>
      <c r="C2307" s="218"/>
      <c r="D2307" s="17">
        <f>IF(Table11[[#This Row],[Current Age]]&gt;19,"Women's",IF(E2307&gt;15,"U19",IF(E2307&gt;13,"U15",IF(E2307&gt;11,"U13",IF(E2307&gt;0,"U11",0)))))</f>
        <v>0</v>
      </c>
      <c r="E2307" s="17">
        <f>IFERROR(IF(Table11[[#This Row],[Year]]&gt;0,$E$1-Table11[[#This Row],[Year]],0),"")</f>
        <v>0</v>
      </c>
      <c r="H2307" s="17"/>
      <c r="I2307" s="279"/>
    </row>
    <row r="2308" spans="1:9">
      <c r="A2308" s="188">
        <v>9305</v>
      </c>
      <c r="B2308" s="280"/>
      <c r="C2308" s="188"/>
      <c r="D2308" s="17">
        <f>IF(Table11[[#This Row],[Current Age]]&gt;19,"Women's",IF(E2308&gt;15,"U19",IF(E2308&gt;13,"U15",IF(E2308&gt;11,"U13",IF(E2308&gt;0,"U11",0)))))</f>
        <v>0</v>
      </c>
      <c r="E2308" s="17">
        <f>IFERROR(IF(Table11[[#This Row],[Year]]&gt;0,$E$1-Table11[[#This Row],[Year]],0),"")</f>
        <v>0</v>
      </c>
      <c r="H2308" s="17"/>
      <c r="I2308" s="279"/>
    </row>
    <row r="2309" spans="1:9">
      <c r="A2309" s="218">
        <v>9306</v>
      </c>
      <c r="B2309" s="278"/>
      <c r="C2309" s="218"/>
      <c r="D2309" s="17">
        <f>IF(Table11[[#This Row],[Current Age]]&gt;19,"Women's",IF(E2309&gt;15,"U19",IF(E2309&gt;13,"U15",IF(E2309&gt;11,"U13",IF(E2309&gt;0,"U11",0)))))</f>
        <v>0</v>
      </c>
      <c r="E2309" s="17">
        <f>IFERROR(IF(Table11[[#This Row],[Year]]&gt;0,$E$1-Table11[[#This Row],[Year]],0),"")</f>
        <v>0</v>
      </c>
      <c r="H2309" s="17"/>
      <c r="I2309" s="279"/>
    </row>
    <row r="2310" spans="1:9">
      <c r="A2310" s="188">
        <v>9307</v>
      </c>
      <c r="B2310" s="280"/>
      <c r="C2310" s="188"/>
      <c r="D2310" s="17">
        <f>IF(Table11[[#This Row],[Current Age]]&gt;19,"Women's",IF(E2310&gt;15,"U19",IF(E2310&gt;13,"U15",IF(E2310&gt;11,"U13",IF(E2310&gt;0,"U11",0)))))</f>
        <v>0</v>
      </c>
      <c r="E2310" s="17">
        <f>IFERROR(IF(Table11[[#This Row],[Year]]&gt;0,$E$1-Table11[[#This Row],[Year]],0),"")</f>
        <v>0</v>
      </c>
      <c r="H2310" s="17"/>
      <c r="I2310" s="279"/>
    </row>
    <row r="2311" spans="1:9">
      <c r="A2311" s="218">
        <v>9308</v>
      </c>
      <c r="B2311" s="278"/>
      <c r="C2311" s="218"/>
      <c r="D2311" s="17">
        <f>IF(Table11[[#This Row],[Current Age]]&gt;19,"Women's",IF(E2311&gt;15,"U19",IF(E2311&gt;13,"U15",IF(E2311&gt;11,"U13",IF(E2311&gt;0,"U11",0)))))</f>
        <v>0</v>
      </c>
      <c r="E2311" s="17">
        <f>IFERROR(IF(Table11[[#This Row],[Year]]&gt;0,$E$1-Table11[[#This Row],[Year]],0),"")</f>
        <v>0</v>
      </c>
      <c r="H2311" s="17"/>
      <c r="I2311" s="279"/>
    </row>
    <row r="2312" spans="1:9">
      <c r="A2312" s="188">
        <v>9309</v>
      </c>
      <c r="B2312" s="280"/>
      <c r="C2312" s="188"/>
      <c r="D2312" s="17">
        <f>IF(Table11[[#This Row],[Current Age]]&gt;19,"Women's",IF(E2312&gt;15,"U19",IF(E2312&gt;13,"U15",IF(E2312&gt;11,"U13",IF(E2312&gt;0,"U11",0)))))</f>
        <v>0</v>
      </c>
      <c r="E2312" s="17">
        <f>IFERROR(IF(Table11[[#This Row],[Year]]&gt;0,$E$1-Table11[[#This Row],[Year]],0),"")</f>
        <v>0</v>
      </c>
      <c r="H2312" s="17"/>
      <c r="I2312" s="279"/>
    </row>
    <row r="2313" spans="1:9">
      <c r="A2313" s="218">
        <v>9310</v>
      </c>
      <c r="B2313" s="278"/>
      <c r="C2313" s="218"/>
      <c r="D2313" s="17">
        <f>IF(Table11[[#This Row],[Current Age]]&gt;19,"Women's",IF(E2313&gt;15,"U19",IF(E2313&gt;13,"U15",IF(E2313&gt;11,"U13",IF(E2313&gt;0,"U11",0)))))</f>
        <v>0</v>
      </c>
      <c r="E2313" s="17">
        <f>IFERROR(IF(Table11[[#This Row],[Year]]&gt;0,$E$1-Table11[[#This Row],[Year]],0),"")</f>
        <v>0</v>
      </c>
      <c r="H2313" s="17"/>
      <c r="I2313" s="279"/>
    </row>
    <row r="2314" spans="1:9">
      <c r="A2314" s="188">
        <v>9311</v>
      </c>
      <c r="B2314" s="280"/>
      <c r="C2314" s="188"/>
      <c r="D2314" s="17">
        <f>IF(Table11[[#This Row],[Current Age]]&gt;19,"Women's",IF(E2314&gt;15,"U19",IF(E2314&gt;13,"U15",IF(E2314&gt;11,"U13",IF(E2314&gt;0,"U11",0)))))</f>
        <v>0</v>
      </c>
      <c r="E2314" s="17">
        <f>IFERROR(IF(Table11[[#This Row],[Year]]&gt;0,$E$1-Table11[[#This Row],[Year]],0),"")</f>
        <v>0</v>
      </c>
      <c r="H2314" s="17"/>
      <c r="I2314" s="279"/>
    </row>
    <row r="2315" spans="1:9">
      <c r="A2315" s="218">
        <v>9312</v>
      </c>
      <c r="B2315" s="278"/>
      <c r="C2315" s="218"/>
      <c r="D2315" s="17">
        <f>IF(Table11[[#This Row],[Current Age]]&gt;19,"Women's",IF(E2315&gt;15,"U19",IF(E2315&gt;13,"U15",IF(E2315&gt;11,"U13",IF(E2315&gt;0,"U11",0)))))</f>
        <v>0</v>
      </c>
      <c r="E2315" s="17">
        <f>IFERROR(IF(Table11[[#This Row],[Year]]&gt;0,$E$1-Table11[[#This Row],[Year]],0),"")</f>
        <v>0</v>
      </c>
      <c r="H2315" s="17"/>
      <c r="I2315" s="279"/>
    </row>
    <row r="2316" spans="1:9">
      <c r="A2316" s="188">
        <v>9313</v>
      </c>
      <c r="B2316" s="280"/>
      <c r="C2316" s="188"/>
      <c r="D2316" s="17">
        <f>IF(Table11[[#This Row],[Current Age]]&gt;19,"Women's",IF(E2316&gt;15,"U19",IF(E2316&gt;13,"U15",IF(E2316&gt;11,"U13",IF(E2316&gt;0,"U11",0)))))</f>
        <v>0</v>
      </c>
      <c r="E2316" s="17">
        <f>IFERROR(IF(Table11[[#This Row],[Year]]&gt;0,$E$1-Table11[[#This Row],[Year]],0),"")</f>
        <v>0</v>
      </c>
      <c r="H2316" s="17"/>
      <c r="I2316" s="279"/>
    </row>
    <row r="2317" spans="1:9">
      <c r="A2317" s="218">
        <v>9314</v>
      </c>
      <c r="B2317" s="278"/>
      <c r="C2317" s="218"/>
      <c r="D2317" s="17">
        <f>IF(Table11[[#This Row],[Current Age]]&gt;19,"Women's",IF(E2317&gt;15,"U19",IF(E2317&gt;13,"U15",IF(E2317&gt;11,"U13",IF(E2317&gt;0,"U11",0)))))</f>
        <v>0</v>
      </c>
      <c r="E2317" s="17">
        <f>IFERROR(IF(Table11[[#This Row],[Year]]&gt;0,$E$1-Table11[[#This Row],[Year]],0),"")</f>
        <v>0</v>
      </c>
      <c r="H2317" s="17"/>
      <c r="I2317" s="279"/>
    </row>
    <row r="2318" spans="1:9">
      <c r="A2318" s="188">
        <v>9315</v>
      </c>
      <c r="B2318" s="280"/>
      <c r="C2318" s="188"/>
      <c r="D2318" s="17">
        <f>IF(Table11[[#This Row],[Current Age]]&gt;19,"Women's",IF(E2318&gt;15,"U19",IF(E2318&gt;13,"U15",IF(E2318&gt;11,"U13",IF(E2318&gt;0,"U11",0)))))</f>
        <v>0</v>
      </c>
      <c r="E2318" s="17">
        <f>IFERROR(IF(Table11[[#This Row],[Year]]&gt;0,$E$1-Table11[[#This Row],[Year]],0),"")</f>
        <v>0</v>
      </c>
      <c r="H2318" s="17"/>
      <c r="I2318" s="279"/>
    </row>
    <row r="2319" spans="1:9">
      <c r="A2319" s="218">
        <v>9316</v>
      </c>
      <c r="B2319" s="278"/>
      <c r="C2319" s="218"/>
      <c r="D2319" s="17">
        <f>IF(Table11[[#This Row],[Current Age]]&gt;19,"Women's",IF(E2319&gt;15,"U19",IF(E2319&gt;13,"U15",IF(E2319&gt;11,"U13",IF(E2319&gt;0,"U11",0)))))</f>
        <v>0</v>
      </c>
      <c r="E2319" s="17">
        <f>IFERROR(IF(Table11[[#This Row],[Year]]&gt;0,$E$1-Table11[[#This Row],[Year]],0),"")</f>
        <v>0</v>
      </c>
      <c r="H2319" s="17"/>
      <c r="I2319" s="279"/>
    </row>
    <row r="2320" spans="1:9">
      <c r="A2320" s="188">
        <v>9317</v>
      </c>
      <c r="B2320" s="280"/>
      <c r="C2320" s="188"/>
      <c r="D2320" s="17">
        <f>IF(Table11[[#This Row],[Current Age]]&gt;19,"Women's",IF(E2320&gt;15,"U19",IF(E2320&gt;13,"U15",IF(E2320&gt;11,"U13",IF(E2320&gt;0,"U11",0)))))</f>
        <v>0</v>
      </c>
      <c r="E2320" s="17">
        <f>IFERROR(IF(Table11[[#This Row],[Year]]&gt;0,$E$1-Table11[[#This Row],[Year]],0),"")</f>
        <v>0</v>
      </c>
      <c r="H2320" s="17"/>
      <c r="I2320" s="279"/>
    </row>
    <row r="2321" spans="1:9">
      <c r="A2321" s="218">
        <v>9318</v>
      </c>
      <c r="B2321" s="278"/>
      <c r="C2321" s="218"/>
      <c r="D2321" s="17">
        <f>IF(Table11[[#This Row],[Current Age]]&gt;19,"Women's",IF(E2321&gt;15,"U19",IF(E2321&gt;13,"U15",IF(E2321&gt;11,"U13",IF(E2321&gt;0,"U11",0)))))</f>
        <v>0</v>
      </c>
      <c r="E2321" s="17">
        <f>IFERROR(IF(Table11[[#This Row],[Year]]&gt;0,$E$1-Table11[[#This Row],[Year]],0),"")</f>
        <v>0</v>
      </c>
      <c r="H2321" s="17"/>
      <c r="I2321" s="279"/>
    </row>
    <row r="2322" spans="1:9">
      <c r="A2322" s="188">
        <v>9319</v>
      </c>
      <c r="B2322" s="280"/>
      <c r="C2322" s="188"/>
      <c r="D2322" s="17">
        <f>IF(Table11[[#This Row],[Current Age]]&gt;19,"Women's",IF(E2322&gt;15,"U19",IF(E2322&gt;13,"U15",IF(E2322&gt;11,"U13",IF(E2322&gt;0,"U11",0)))))</f>
        <v>0</v>
      </c>
      <c r="E2322" s="17">
        <f>IFERROR(IF(Table11[[#This Row],[Year]]&gt;0,$E$1-Table11[[#This Row],[Year]],0),"")</f>
        <v>0</v>
      </c>
      <c r="H2322" s="17"/>
      <c r="I2322" s="279"/>
    </row>
    <row r="2323" spans="1:9">
      <c r="A2323" s="218">
        <v>9320</v>
      </c>
      <c r="B2323" s="278"/>
      <c r="C2323" s="218"/>
      <c r="D2323" s="17">
        <f>IF(Table11[[#This Row],[Current Age]]&gt;19,"Women's",IF(E2323&gt;15,"U19",IF(E2323&gt;13,"U15",IF(E2323&gt;11,"U13",IF(E2323&gt;0,"U11",0)))))</f>
        <v>0</v>
      </c>
      <c r="E2323" s="17">
        <f>IFERROR(IF(Table11[[#This Row],[Year]]&gt;0,$E$1-Table11[[#This Row],[Year]],0),"")</f>
        <v>0</v>
      </c>
      <c r="H2323" s="17"/>
      <c r="I2323" s="279"/>
    </row>
    <row r="2324" spans="1:9">
      <c r="A2324" s="188">
        <v>9321</v>
      </c>
      <c r="B2324" s="280"/>
      <c r="C2324" s="188"/>
      <c r="D2324" s="17">
        <f>IF(Table11[[#This Row],[Current Age]]&gt;19,"Women's",IF(E2324&gt;15,"U19",IF(E2324&gt;13,"U15",IF(E2324&gt;11,"U13",IF(E2324&gt;0,"U11",0)))))</f>
        <v>0</v>
      </c>
      <c r="E2324" s="17">
        <f>IFERROR(IF(Table11[[#This Row],[Year]]&gt;0,$E$1-Table11[[#This Row],[Year]],0),"")</f>
        <v>0</v>
      </c>
      <c r="H2324" s="17"/>
      <c r="I2324" s="279"/>
    </row>
    <row r="2325" spans="1:9">
      <c r="A2325" s="218">
        <v>9322</v>
      </c>
      <c r="B2325" s="278"/>
      <c r="C2325" s="218"/>
      <c r="D2325" s="17">
        <f>IF(Table11[[#This Row],[Current Age]]&gt;19,"Women's",IF(E2325&gt;15,"U19",IF(E2325&gt;13,"U15",IF(E2325&gt;11,"U13",IF(E2325&gt;0,"U11",0)))))</f>
        <v>0</v>
      </c>
      <c r="E2325" s="17">
        <f>IFERROR(IF(Table11[[#This Row],[Year]]&gt;0,$E$1-Table11[[#This Row],[Year]],0),"")</f>
        <v>0</v>
      </c>
      <c r="H2325" s="17"/>
      <c r="I2325" s="279"/>
    </row>
    <row r="2326" spans="1:9">
      <c r="A2326" s="188">
        <v>9323</v>
      </c>
      <c r="B2326" s="280"/>
      <c r="C2326" s="188"/>
      <c r="D2326" s="17">
        <f>IF(Table11[[#This Row],[Current Age]]&gt;19,"Women's",IF(E2326&gt;15,"U19",IF(E2326&gt;13,"U15",IF(E2326&gt;11,"U13",IF(E2326&gt;0,"U11",0)))))</f>
        <v>0</v>
      </c>
      <c r="E2326" s="17">
        <f>IFERROR(IF(Table11[[#This Row],[Year]]&gt;0,$E$1-Table11[[#This Row],[Year]],0),"")</f>
        <v>0</v>
      </c>
      <c r="H2326" s="17"/>
      <c r="I2326" s="279"/>
    </row>
    <row r="2327" spans="1:9">
      <c r="A2327" s="218">
        <v>9324</v>
      </c>
      <c r="B2327" s="278"/>
      <c r="C2327" s="218"/>
      <c r="D2327" s="17">
        <f>IF(Table11[[#This Row],[Current Age]]&gt;19,"Women's",IF(E2327&gt;15,"U19",IF(E2327&gt;13,"U15",IF(E2327&gt;11,"U13",IF(E2327&gt;0,"U11",0)))))</f>
        <v>0</v>
      </c>
      <c r="E2327" s="17">
        <f>IFERROR(IF(Table11[[#This Row],[Year]]&gt;0,$E$1-Table11[[#This Row],[Year]],0),"")</f>
        <v>0</v>
      </c>
      <c r="H2327" s="17"/>
      <c r="I2327" s="279"/>
    </row>
    <row r="2328" spans="1:9">
      <c r="A2328" s="188">
        <v>9325</v>
      </c>
      <c r="B2328" s="280"/>
      <c r="C2328" s="188"/>
      <c r="D2328" s="17">
        <f>IF(Table11[[#This Row],[Current Age]]&gt;19,"Women's",IF(E2328&gt;15,"U19",IF(E2328&gt;13,"U15",IF(E2328&gt;11,"U13",IF(E2328&gt;0,"U11",0)))))</f>
        <v>0</v>
      </c>
      <c r="E2328" s="17">
        <f>IFERROR(IF(Table11[[#This Row],[Year]]&gt;0,$E$1-Table11[[#This Row],[Year]],0),"")</f>
        <v>0</v>
      </c>
      <c r="H2328" s="17"/>
      <c r="I2328" s="279"/>
    </row>
    <row r="2329" spans="1:9">
      <c r="A2329" s="218">
        <v>9326</v>
      </c>
      <c r="B2329" s="278"/>
      <c r="C2329" s="218"/>
      <c r="D2329" s="17">
        <f>IF(Table11[[#This Row],[Current Age]]&gt;19,"Women's",IF(E2329&gt;15,"U19",IF(E2329&gt;13,"U15",IF(E2329&gt;11,"U13",IF(E2329&gt;0,"U11",0)))))</f>
        <v>0</v>
      </c>
      <c r="E2329" s="17">
        <f>IFERROR(IF(Table11[[#This Row],[Year]]&gt;0,$E$1-Table11[[#This Row],[Year]],0),"")</f>
        <v>0</v>
      </c>
      <c r="H2329" s="17"/>
      <c r="I2329" s="279"/>
    </row>
    <row r="2330" spans="1:9">
      <c r="A2330" s="188">
        <v>9327</v>
      </c>
      <c r="B2330" s="280"/>
      <c r="C2330" s="188"/>
      <c r="D2330" s="17">
        <f>IF(Table11[[#This Row],[Current Age]]&gt;19,"Women's",IF(E2330&gt;15,"U19",IF(E2330&gt;13,"U15",IF(E2330&gt;11,"U13",IF(E2330&gt;0,"U11",0)))))</f>
        <v>0</v>
      </c>
      <c r="E2330" s="17">
        <f>IFERROR(IF(Table11[[#This Row],[Year]]&gt;0,$E$1-Table11[[#This Row],[Year]],0),"")</f>
        <v>0</v>
      </c>
      <c r="H2330" s="17"/>
      <c r="I2330" s="279"/>
    </row>
    <row r="2331" spans="1:9">
      <c r="A2331" s="218">
        <v>9328</v>
      </c>
      <c r="B2331" s="278"/>
      <c r="C2331" s="218"/>
      <c r="D2331" s="17">
        <f>IF(Table11[[#This Row],[Current Age]]&gt;19,"Women's",IF(E2331&gt;15,"U19",IF(E2331&gt;13,"U15",IF(E2331&gt;11,"U13",IF(E2331&gt;0,"U11",0)))))</f>
        <v>0</v>
      </c>
      <c r="E2331" s="17">
        <f>IFERROR(IF(Table11[[#This Row],[Year]]&gt;0,$E$1-Table11[[#This Row],[Year]],0),"")</f>
        <v>0</v>
      </c>
      <c r="H2331" s="17"/>
      <c r="I2331" s="279"/>
    </row>
    <row r="2332" spans="1:9">
      <c r="A2332" s="188">
        <v>9329</v>
      </c>
      <c r="B2332" s="280"/>
      <c r="C2332" s="188"/>
      <c r="D2332" s="17">
        <f>IF(Table11[[#This Row],[Current Age]]&gt;19,"Women's",IF(E2332&gt;15,"U19",IF(E2332&gt;13,"U15",IF(E2332&gt;11,"U13",IF(E2332&gt;0,"U11",0)))))</f>
        <v>0</v>
      </c>
      <c r="E2332" s="17">
        <f>IFERROR(IF(Table11[[#This Row],[Year]]&gt;0,$E$1-Table11[[#This Row],[Year]],0),"")</f>
        <v>0</v>
      </c>
      <c r="H2332" s="17"/>
      <c r="I2332" s="279"/>
    </row>
    <row r="2333" spans="1:9">
      <c r="A2333" s="218">
        <v>9330</v>
      </c>
      <c r="B2333" s="278"/>
      <c r="C2333" s="218"/>
      <c r="D2333" s="17">
        <f>IF(Table11[[#This Row],[Current Age]]&gt;19,"Women's",IF(E2333&gt;15,"U19",IF(E2333&gt;13,"U15",IF(E2333&gt;11,"U13",IF(E2333&gt;0,"U11",0)))))</f>
        <v>0</v>
      </c>
      <c r="E2333" s="17">
        <f>IFERROR(IF(Table11[[#This Row],[Year]]&gt;0,$E$1-Table11[[#This Row],[Year]],0),"")</f>
        <v>0</v>
      </c>
      <c r="H2333" s="17"/>
      <c r="I2333" s="279"/>
    </row>
    <row r="2334" spans="1:9">
      <c r="A2334" s="188">
        <v>9331</v>
      </c>
      <c r="B2334" s="280"/>
      <c r="C2334" s="188"/>
      <c r="D2334" s="17">
        <f>IF(Table11[[#This Row],[Current Age]]&gt;19,"Women's",IF(E2334&gt;15,"U19",IF(E2334&gt;13,"U15",IF(E2334&gt;11,"U13",IF(E2334&gt;0,"U11",0)))))</f>
        <v>0</v>
      </c>
      <c r="E2334" s="17">
        <f>IFERROR(IF(Table11[[#This Row],[Year]]&gt;0,$E$1-Table11[[#This Row],[Year]],0),"")</f>
        <v>0</v>
      </c>
      <c r="H2334" s="17"/>
      <c r="I2334" s="279"/>
    </row>
    <row r="2335" spans="1:9">
      <c r="A2335" s="218">
        <v>9332</v>
      </c>
      <c r="B2335" s="278"/>
      <c r="C2335" s="218"/>
      <c r="D2335" s="17">
        <f>IF(Table11[[#This Row],[Current Age]]&gt;19,"Women's",IF(E2335&gt;15,"U19",IF(E2335&gt;13,"U15",IF(E2335&gt;11,"U13",IF(E2335&gt;0,"U11",0)))))</f>
        <v>0</v>
      </c>
      <c r="E2335" s="17">
        <f>IFERROR(IF(Table11[[#This Row],[Year]]&gt;0,$E$1-Table11[[#This Row],[Year]],0),"")</f>
        <v>0</v>
      </c>
      <c r="H2335" s="17"/>
      <c r="I2335" s="279"/>
    </row>
    <row r="2336" spans="1:9">
      <c r="A2336" s="188">
        <v>9333</v>
      </c>
      <c r="B2336" s="280"/>
      <c r="C2336" s="188"/>
      <c r="D2336" s="17">
        <f>IF(Table11[[#This Row],[Current Age]]&gt;19,"Women's",IF(E2336&gt;15,"U19",IF(E2336&gt;13,"U15",IF(E2336&gt;11,"U13",IF(E2336&gt;0,"U11",0)))))</f>
        <v>0</v>
      </c>
      <c r="E2336" s="17">
        <f>IFERROR(IF(Table11[[#This Row],[Year]]&gt;0,$E$1-Table11[[#This Row],[Year]],0),"")</f>
        <v>0</v>
      </c>
      <c r="H2336" s="17"/>
      <c r="I2336" s="279"/>
    </row>
    <row r="2337" spans="1:9">
      <c r="A2337" s="218">
        <v>9334</v>
      </c>
      <c r="B2337" s="278"/>
      <c r="C2337" s="218"/>
      <c r="D2337" s="17">
        <f>IF(Table11[[#This Row],[Current Age]]&gt;19,"Women's",IF(E2337&gt;15,"U19",IF(E2337&gt;13,"U15",IF(E2337&gt;11,"U13",IF(E2337&gt;0,"U11",0)))))</f>
        <v>0</v>
      </c>
      <c r="E2337" s="17">
        <f>IFERROR(IF(Table11[[#This Row],[Year]]&gt;0,$E$1-Table11[[#This Row],[Year]],0),"")</f>
        <v>0</v>
      </c>
      <c r="H2337" s="17"/>
      <c r="I2337" s="279"/>
    </row>
    <row r="2338" spans="1:9">
      <c r="A2338" s="188">
        <v>9335</v>
      </c>
      <c r="B2338" s="280"/>
      <c r="C2338" s="188"/>
      <c r="D2338" s="17">
        <f>IF(Table11[[#This Row],[Current Age]]&gt;19,"Women's",IF(E2338&gt;15,"U19",IF(E2338&gt;13,"U15",IF(E2338&gt;11,"U13",IF(E2338&gt;0,"U11",0)))))</f>
        <v>0</v>
      </c>
      <c r="E2338" s="17">
        <f>IFERROR(IF(Table11[[#This Row],[Year]]&gt;0,$E$1-Table11[[#This Row],[Year]],0),"")</f>
        <v>0</v>
      </c>
      <c r="H2338" s="17"/>
      <c r="I2338" s="279"/>
    </row>
    <row r="2339" spans="1:9">
      <c r="A2339" s="218">
        <v>9336</v>
      </c>
      <c r="B2339" s="278"/>
      <c r="C2339" s="218"/>
      <c r="D2339" s="17">
        <f>IF(Table11[[#This Row],[Current Age]]&gt;19,"Women's",IF(E2339&gt;15,"U19",IF(E2339&gt;13,"U15",IF(E2339&gt;11,"U13",IF(E2339&gt;0,"U11",0)))))</f>
        <v>0</v>
      </c>
      <c r="E2339" s="17">
        <f>IFERROR(IF(Table11[[#This Row],[Year]]&gt;0,$E$1-Table11[[#This Row],[Year]],0),"")</f>
        <v>0</v>
      </c>
      <c r="H2339" s="17"/>
      <c r="I2339" s="279"/>
    </row>
    <row r="2340" spans="1:9">
      <c r="A2340" s="188">
        <v>9337</v>
      </c>
      <c r="B2340" s="280"/>
      <c r="C2340" s="188"/>
      <c r="D2340" s="17">
        <f>IF(Table11[[#This Row],[Current Age]]&gt;19,"Women's",IF(E2340&gt;15,"U19",IF(E2340&gt;13,"U15",IF(E2340&gt;11,"U13",IF(E2340&gt;0,"U11",0)))))</f>
        <v>0</v>
      </c>
      <c r="E2340" s="17">
        <f>IFERROR(IF(Table11[[#This Row],[Year]]&gt;0,$E$1-Table11[[#This Row],[Year]],0),"")</f>
        <v>0</v>
      </c>
      <c r="H2340" s="17"/>
      <c r="I2340" s="279"/>
    </row>
    <row r="2341" spans="1:9">
      <c r="A2341" s="218">
        <v>9338</v>
      </c>
      <c r="B2341" s="278"/>
      <c r="C2341" s="218"/>
      <c r="D2341" s="17">
        <f>IF(Table11[[#This Row],[Current Age]]&gt;19,"Women's",IF(E2341&gt;15,"U19",IF(E2341&gt;13,"U15",IF(E2341&gt;11,"U13",IF(E2341&gt;0,"U11",0)))))</f>
        <v>0</v>
      </c>
      <c r="E2341" s="17">
        <f>IFERROR(IF(Table11[[#This Row],[Year]]&gt;0,$E$1-Table11[[#This Row],[Year]],0),"")</f>
        <v>0</v>
      </c>
      <c r="H2341" s="17"/>
      <c r="I2341" s="279"/>
    </row>
    <row r="2342" spans="1:9">
      <c r="A2342" s="188">
        <v>9339</v>
      </c>
      <c r="B2342" s="280"/>
      <c r="C2342" s="188"/>
      <c r="D2342" s="17">
        <f>IF(Table11[[#This Row],[Current Age]]&gt;19,"Women's",IF(E2342&gt;15,"U19",IF(E2342&gt;13,"U15",IF(E2342&gt;11,"U13",IF(E2342&gt;0,"U11",0)))))</f>
        <v>0</v>
      </c>
      <c r="E2342" s="17">
        <f>IFERROR(IF(Table11[[#This Row],[Year]]&gt;0,$E$1-Table11[[#This Row],[Year]],0),"")</f>
        <v>0</v>
      </c>
      <c r="H2342" s="17"/>
      <c r="I2342" s="279"/>
    </row>
    <row r="2343" spans="1:9">
      <c r="A2343" s="218">
        <v>9340</v>
      </c>
      <c r="B2343" s="278"/>
      <c r="C2343" s="218"/>
      <c r="D2343" s="17">
        <f>IF(Table11[[#This Row],[Current Age]]&gt;19,"Women's",IF(E2343&gt;15,"U19",IF(E2343&gt;13,"U15",IF(E2343&gt;11,"U13",IF(E2343&gt;0,"U11",0)))))</f>
        <v>0</v>
      </c>
      <c r="E2343" s="17">
        <f>IFERROR(IF(Table11[[#This Row],[Year]]&gt;0,$E$1-Table11[[#This Row],[Year]],0),"")</f>
        <v>0</v>
      </c>
      <c r="H2343" s="17"/>
      <c r="I2343" s="279"/>
    </row>
    <row r="2344" spans="1:9">
      <c r="A2344" s="188">
        <v>9341</v>
      </c>
      <c r="B2344" s="280"/>
      <c r="C2344" s="188"/>
      <c r="D2344" s="17">
        <f>IF(Table11[[#This Row],[Current Age]]&gt;19,"Women's",IF(E2344&gt;15,"U19",IF(E2344&gt;13,"U15",IF(E2344&gt;11,"U13",IF(E2344&gt;0,"U11",0)))))</f>
        <v>0</v>
      </c>
      <c r="E2344" s="17">
        <f>IFERROR(IF(Table11[[#This Row],[Year]]&gt;0,$E$1-Table11[[#This Row],[Year]],0),"")</f>
        <v>0</v>
      </c>
      <c r="H2344" s="17"/>
      <c r="I2344" s="279"/>
    </row>
    <row r="2345" spans="1:9">
      <c r="A2345" s="218">
        <v>9342</v>
      </c>
      <c r="B2345" s="278"/>
      <c r="C2345" s="218"/>
      <c r="D2345" s="17">
        <f>IF(Table11[[#This Row],[Current Age]]&gt;19,"Women's",IF(E2345&gt;15,"U19",IF(E2345&gt;13,"U15",IF(E2345&gt;11,"U13",IF(E2345&gt;0,"U11",0)))))</f>
        <v>0</v>
      </c>
      <c r="E2345" s="17">
        <f>IFERROR(IF(Table11[[#This Row],[Year]]&gt;0,$E$1-Table11[[#This Row],[Year]],0),"")</f>
        <v>0</v>
      </c>
      <c r="H2345" s="17"/>
      <c r="I2345" s="279"/>
    </row>
    <row r="2346" spans="1:9">
      <c r="A2346" s="188">
        <v>9343</v>
      </c>
      <c r="B2346" s="280"/>
      <c r="C2346" s="188"/>
      <c r="D2346" s="17">
        <f>IF(Table11[[#This Row],[Current Age]]&gt;19,"Women's",IF(E2346&gt;15,"U19",IF(E2346&gt;13,"U15",IF(E2346&gt;11,"U13",IF(E2346&gt;0,"U11",0)))))</f>
        <v>0</v>
      </c>
      <c r="E2346" s="17">
        <f>IFERROR(IF(Table11[[#This Row],[Year]]&gt;0,$E$1-Table11[[#This Row],[Year]],0),"")</f>
        <v>0</v>
      </c>
      <c r="H2346" s="17"/>
      <c r="I2346" s="279"/>
    </row>
    <row r="2347" spans="1:9">
      <c r="A2347" s="218">
        <v>9344</v>
      </c>
      <c r="B2347" s="278"/>
      <c r="C2347" s="218"/>
      <c r="D2347" s="17">
        <f>IF(Table11[[#This Row],[Current Age]]&gt;19,"Women's",IF(E2347&gt;15,"U19",IF(E2347&gt;13,"U15",IF(E2347&gt;11,"U13",IF(E2347&gt;0,"U11",0)))))</f>
        <v>0</v>
      </c>
      <c r="E2347" s="17">
        <f>IFERROR(IF(Table11[[#This Row],[Year]]&gt;0,$E$1-Table11[[#This Row],[Year]],0),"")</f>
        <v>0</v>
      </c>
      <c r="H2347" s="17"/>
      <c r="I2347" s="279"/>
    </row>
    <row r="2348" spans="1:9">
      <c r="A2348" s="188">
        <v>9345</v>
      </c>
      <c r="B2348" s="280"/>
      <c r="C2348" s="188"/>
      <c r="D2348" s="17">
        <f>IF(Table11[[#This Row],[Current Age]]&gt;19,"Women's",IF(E2348&gt;15,"U19",IF(E2348&gt;13,"U15",IF(E2348&gt;11,"U13",IF(E2348&gt;0,"U11",0)))))</f>
        <v>0</v>
      </c>
      <c r="E2348" s="17">
        <f>IFERROR(IF(Table11[[#This Row],[Year]]&gt;0,$E$1-Table11[[#This Row],[Year]],0),"")</f>
        <v>0</v>
      </c>
      <c r="H2348" s="17"/>
      <c r="I2348" s="279"/>
    </row>
    <row r="2349" spans="1:9">
      <c r="A2349" s="218">
        <v>9346</v>
      </c>
      <c r="B2349" s="278"/>
      <c r="C2349" s="218"/>
      <c r="D2349" s="17">
        <f>IF(Table11[[#This Row],[Current Age]]&gt;19,"Women's",IF(E2349&gt;15,"U19",IF(E2349&gt;13,"U15",IF(E2349&gt;11,"U13",IF(E2349&gt;0,"U11",0)))))</f>
        <v>0</v>
      </c>
      <c r="E2349" s="17">
        <f>IFERROR(IF(Table11[[#This Row],[Year]]&gt;0,$E$1-Table11[[#This Row],[Year]],0),"")</f>
        <v>0</v>
      </c>
      <c r="H2349" s="17"/>
      <c r="I2349" s="279"/>
    </row>
    <row r="2350" spans="1:9">
      <c r="A2350" s="188">
        <v>9347</v>
      </c>
      <c r="B2350" s="280"/>
      <c r="C2350" s="188"/>
      <c r="D2350" s="17">
        <f>IF(Table11[[#This Row],[Current Age]]&gt;19,"Women's",IF(E2350&gt;15,"U19",IF(E2350&gt;13,"U15",IF(E2350&gt;11,"U13",IF(E2350&gt;0,"U11",0)))))</f>
        <v>0</v>
      </c>
      <c r="E2350" s="17">
        <f>IFERROR(IF(Table11[[#This Row],[Year]]&gt;0,$E$1-Table11[[#This Row],[Year]],0),"")</f>
        <v>0</v>
      </c>
      <c r="H2350" s="17"/>
      <c r="I2350" s="279"/>
    </row>
    <row r="2351" spans="1:9">
      <c r="A2351" s="218">
        <v>9348</v>
      </c>
      <c r="B2351" s="278"/>
      <c r="C2351" s="218"/>
      <c r="D2351" s="17">
        <f>IF(Table11[[#This Row],[Current Age]]&gt;19,"Women's",IF(E2351&gt;15,"U19",IF(E2351&gt;13,"U15",IF(E2351&gt;11,"U13",IF(E2351&gt;0,"U11",0)))))</f>
        <v>0</v>
      </c>
      <c r="E2351" s="17">
        <f>IFERROR(IF(Table11[[#This Row],[Year]]&gt;0,$E$1-Table11[[#This Row],[Year]],0),"")</f>
        <v>0</v>
      </c>
      <c r="H2351" s="17"/>
      <c r="I2351" s="279"/>
    </row>
    <row r="2352" spans="1:9">
      <c r="A2352" s="188">
        <v>9349</v>
      </c>
      <c r="B2352" s="280"/>
      <c r="C2352" s="188"/>
      <c r="D2352" s="17">
        <f>IF(Table11[[#This Row],[Current Age]]&gt;19,"Women's",IF(E2352&gt;15,"U19",IF(E2352&gt;13,"U15",IF(E2352&gt;11,"U13",IF(E2352&gt;0,"U11",0)))))</f>
        <v>0</v>
      </c>
      <c r="E2352" s="17">
        <f>IFERROR(IF(Table11[[#This Row],[Year]]&gt;0,$E$1-Table11[[#This Row],[Year]],0),"")</f>
        <v>0</v>
      </c>
      <c r="H2352" s="17"/>
      <c r="I2352" s="279"/>
    </row>
    <row r="2353" spans="1:9">
      <c r="A2353" s="218">
        <v>9350</v>
      </c>
      <c r="B2353" s="278"/>
      <c r="C2353" s="218"/>
      <c r="D2353" s="17">
        <f>IF(Table11[[#This Row],[Current Age]]&gt;19,"Women's",IF(E2353&gt;15,"U19",IF(E2353&gt;13,"U15",IF(E2353&gt;11,"U13",IF(E2353&gt;0,"U11",0)))))</f>
        <v>0</v>
      </c>
      <c r="E2353" s="17">
        <f>IFERROR(IF(Table11[[#This Row],[Year]]&gt;0,$E$1-Table11[[#This Row],[Year]],0),"")</f>
        <v>0</v>
      </c>
      <c r="H2353" s="17"/>
      <c r="I2353" s="279"/>
    </row>
    <row r="2354" spans="1:9">
      <c r="A2354" s="188">
        <v>9351</v>
      </c>
      <c r="B2354" s="280"/>
      <c r="C2354" s="188"/>
      <c r="D2354" s="17">
        <f>IF(Table11[[#This Row],[Current Age]]&gt;19,"Women's",IF(E2354&gt;15,"U19",IF(E2354&gt;13,"U15",IF(E2354&gt;11,"U13",IF(E2354&gt;0,"U11",0)))))</f>
        <v>0</v>
      </c>
      <c r="E2354" s="17">
        <f>IFERROR(IF(Table11[[#This Row],[Year]]&gt;0,$E$1-Table11[[#This Row],[Year]],0),"")</f>
        <v>0</v>
      </c>
      <c r="H2354" s="17"/>
      <c r="I2354" s="279"/>
    </row>
    <row r="2355" spans="1:9">
      <c r="A2355" s="218">
        <v>9352</v>
      </c>
      <c r="B2355" s="278"/>
      <c r="C2355" s="218"/>
      <c r="D2355" s="17">
        <f>IF(Table11[[#This Row],[Current Age]]&gt;19,"Women's",IF(E2355&gt;15,"U19",IF(E2355&gt;13,"U15",IF(E2355&gt;11,"U13",IF(E2355&gt;0,"U11",0)))))</f>
        <v>0</v>
      </c>
      <c r="E2355" s="17">
        <f>IFERROR(IF(Table11[[#This Row],[Year]]&gt;0,$E$1-Table11[[#This Row],[Year]],0),"")</f>
        <v>0</v>
      </c>
      <c r="H2355" s="17"/>
      <c r="I2355" s="279"/>
    </row>
    <row r="2356" spans="1:9">
      <c r="A2356" s="188">
        <v>9353</v>
      </c>
      <c r="B2356" s="280"/>
      <c r="C2356" s="188"/>
      <c r="D2356" s="17">
        <f>IF(Table11[[#This Row],[Current Age]]&gt;19,"Women's",IF(E2356&gt;15,"U19",IF(E2356&gt;13,"U15",IF(E2356&gt;11,"U13",IF(E2356&gt;0,"U11",0)))))</f>
        <v>0</v>
      </c>
      <c r="E2356" s="17">
        <f>IFERROR(IF(Table11[[#This Row],[Year]]&gt;0,$E$1-Table11[[#This Row],[Year]],0),"")</f>
        <v>0</v>
      </c>
      <c r="H2356" s="17"/>
      <c r="I2356" s="279"/>
    </row>
    <row r="2357" spans="1:9">
      <c r="A2357" s="218">
        <v>9354</v>
      </c>
      <c r="B2357" s="278"/>
      <c r="C2357" s="218"/>
      <c r="D2357" s="17">
        <f>IF(Table11[[#This Row],[Current Age]]&gt;19,"Women's",IF(E2357&gt;15,"U19",IF(E2357&gt;13,"U15",IF(E2357&gt;11,"U13",IF(E2357&gt;0,"U11",0)))))</f>
        <v>0</v>
      </c>
      <c r="E2357" s="17">
        <f>IFERROR(IF(Table11[[#This Row],[Year]]&gt;0,$E$1-Table11[[#This Row],[Year]],0),"")</f>
        <v>0</v>
      </c>
      <c r="H2357" s="17"/>
      <c r="I2357" s="279"/>
    </row>
    <row r="2358" spans="1:9">
      <c r="A2358" s="188">
        <v>9355</v>
      </c>
      <c r="B2358" s="280"/>
      <c r="C2358" s="188"/>
      <c r="D2358" s="17">
        <f>IF(Table11[[#This Row],[Current Age]]&gt;19,"Women's",IF(E2358&gt;15,"U19",IF(E2358&gt;13,"U15",IF(E2358&gt;11,"U13",IF(E2358&gt;0,"U11",0)))))</f>
        <v>0</v>
      </c>
      <c r="E2358" s="17">
        <f>IFERROR(IF(Table11[[#This Row],[Year]]&gt;0,$E$1-Table11[[#This Row],[Year]],0),"")</f>
        <v>0</v>
      </c>
      <c r="H2358" s="17"/>
      <c r="I2358" s="279"/>
    </row>
    <row r="2359" spans="1:9">
      <c r="A2359" s="218">
        <v>9356</v>
      </c>
      <c r="B2359" s="278"/>
      <c r="C2359" s="218"/>
      <c r="D2359" s="17">
        <f>IF(Table11[[#This Row],[Current Age]]&gt;19,"Women's",IF(E2359&gt;15,"U19",IF(E2359&gt;13,"U15",IF(E2359&gt;11,"U13",IF(E2359&gt;0,"U11",0)))))</f>
        <v>0</v>
      </c>
      <c r="E2359" s="17">
        <f>IFERROR(IF(Table11[[#This Row],[Year]]&gt;0,$E$1-Table11[[#This Row],[Year]],0),"")</f>
        <v>0</v>
      </c>
      <c r="H2359" s="17"/>
      <c r="I2359" s="279"/>
    </row>
    <row r="2360" spans="1:9">
      <c r="A2360" s="188">
        <v>9357</v>
      </c>
      <c r="B2360" s="280"/>
      <c r="C2360" s="188"/>
      <c r="D2360" s="17">
        <f>IF(Table11[[#This Row],[Current Age]]&gt;19,"Women's",IF(E2360&gt;15,"U19",IF(E2360&gt;13,"U15",IF(E2360&gt;11,"U13",IF(E2360&gt;0,"U11",0)))))</f>
        <v>0</v>
      </c>
      <c r="E2360" s="17">
        <f>IFERROR(IF(Table11[[#This Row],[Year]]&gt;0,$E$1-Table11[[#This Row],[Year]],0),"")</f>
        <v>0</v>
      </c>
      <c r="H2360" s="17"/>
      <c r="I2360" s="279"/>
    </row>
    <row r="2361" spans="1:9">
      <c r="A2361" s="218">
        <v>9358</v>
      </c>
      <c r="B2361" s="278"/>
      <c r="C2361" s="218"/>
      <c r="D2361" s="17">
        <f>IF(Table11[[#This Row],[Current Age]]&gt;19,"Women's",IF(E2361&gt;15,"U19",IF(E2361&gt;13,"U15",IF(E2361&gt;11,"U13",IF(E2361&gt;0,"U11",0)))))</f>
        <v>0</v>
      </c>
      <c r="E2361" s="17">
        <f>IFERROR(IF(Table11[[#This Row],[Year]]&gt;0,$E$1-Table11[[#This Row],[Year]],0),"")</f>
        <v>0</v>
      </c>
      <c r="H2361" s="17"/>
      <c r="I2361" s="279"/>
    </row>
    <row r="2362" spans="1:9">
      <c r="A2362" s="188">
        <v>9359</v>
      </c>
      <c r="B2362" s="280"/>
      <c r="C2362" s="188"/>
      <c r="D2362" s="17">
        <f>IF(Table11[[#This Row],[Current Age]]&gt;19,"Women's",IF(E2362&gt;15,"U19",IF(E2362&gt;13,"U15",IF(E2362&gt;11,"U13",IF(E2362&gt;0,"U11",0)))))</f>
        <v>0</v>
      </c>
      <c r="E2362" s="17">
        <f>IFERROR(IF(Table11[[#This Row],[Year]]&gt;0,$E$1-Table11[[#This Row],[Year]],0),"")</f>
        <v>0</v>
      </c>
      <c r="H2362" s="17"/>
      <c r="I2362" s="279"/>
    </row>
    <row r="2363" spans="1:9">
      <c r="A2363" s="218">
        <v>9360</v>
      </c>
      <c r="B2363" s="278"/>
      <c r="C2363" s="218"/>
      <c r="D2363" s="17">
        <f>IF(Table11[[#This Row],[Current Age]]&gt;19,"Women's",IF(E2363&gt;15,"U19",IF(E2363&gt;13,"U15",IF(E2363&gt;11,"U13",IF(E2363&gt;0,"U11",0)))))</f>
        <v>0</v>
      </c>
      <c r="E2363" s="17">
        <f>IFERROR(IF(Table11[[#This Row],[Year]]&gt;0,$E$1-Table11[[#This Row],[Year]],0),"")</f>
        <v>0</v>
      </c>
      <c r="H2363" s="17"/>
      <c r="I2363" s="279"/>
    </row>
    <row r="2364" spans="1:9">
      <c r="A2364" s="188">
        <v>9361</v>
      </c>
      <c r="B2364" s="280"/>
      <c r="C2364" s="188"/>
      <c r="D2364" s="17">
        <f>IF(Table11[[#This Row],[Current Age]]&gt;19,"Women's",IF(E2364&gt;15,"U19",IF(E2364&gt;13,"U15",IF(E2364&gt;11,"U13",IF(E2364&gt;0,"U11",0)))))</f>
        <v>0</v>
      </c>
      <c r="E2364" s="17">
        <f>IFERROR(IF(Table11[[#This Row],[Year]]&gt;0,$E$1-Table11[[#This Row],[Year]],0),"")</f>
        <v>0</v>
      </c>
      <c r="H2364" s="17"/>
      <c r="I2364" s="279"/>
    </row>
    <row r="2365" spans="1:9">
      <c r="A2365" s="218">
        <v>9362</v>
      </c>
      <c r="B2365" s="278"/>
      <c r="C2365" s="218"/>
      <c r="D2365" s="17">
        <f>IF(Table11[[#This Row],[Current Age]]&gt;19,"Women's",IF(E2365&gt;15,"U19",IF(E2365&gt;13,"U15",IF(E2365&gt;11,"U13",IF(E2365&gt;0,"U11",0)))))</f>
        <v>0</v>
      </c>
      <c r="E2365" s="17">
        <f>IFERROR(IF(Table11[[#This Row],[Year]]&gt;0,$E$1-Table11[[#This Row],[Year]],0),"")</f>
        <v>0</v>
      </c>
      <c r="H2365" s="17"/>
      <c r="I2365" s="279"/>
    </row>
    <row r="2366" spans="1:9">
      <c r="A2366" s="188">
        <v>9363</v>
      </c>
      <c r="B2366" s="280"/>
      <c r="C2366" s="188"/>
      <c r="D2366" s="17">
        <f>IF(Table11[[#This Row],[Current Age]]&gt;19,"Women's",IF(E2366&gt;15,"U19",IF(E2366&gt;13,"U15",IF(E2366&gt;11,"U13",IF(E2366&gt;0,"U11",0)))))</f>
        <v>0</v>
      </c>
      <c r="E2366" s="17">
        <f>IFERROR(IF(Table11[[#This Row],[Year]]&gt;0,$E$1-Table11[[#This Row],[Year]],0),"")</f>
        <v>0</v>
      </c>
      <c r="H2366" s="17"/>
      <c r="I2366" s="279"/>
    </row>
    <row r="2367" spans="1:9">
      <c r="A2367" s="218">
        <v>9364</v>
      </c>
      <c r="B2367" s="278"/>
      <c r="C2367" s="218"/>
      <c r="D2367" s="17">
        <f>IF(Table11[[#This Row],[Current Age]]&gt;19,"Women's",IF(E2367&gt;15,"U19",IF(E2367&gt;13,"U15",IF(E2367&gt;11,"U13",IF(E2367&gt;0,"U11",0)))))</f>
        <v>0</v>
      </c>
      <c r="E2367" s="17">
        <f>IFERROR(IF(Table11[[#This Row],[Year]]&gt;0,$E$1-Table11[[#This Row],[Year]],0),"")</f>
        <v>0</v>
      </c>
      <c r="H2367" s="17"/>
      <c r="I2367" s="279"/>
    </row>
    <row r="2368" spans="1:9">
      <c r="A2368" s="188">
        <v>9365</v>
      </c>
      <c r="B2368" s="280"/>
      <c r="C2368" s="188"/>
      <c r="D2368" s="17">
        <f>IF(Table11[[#This Row],[Current Age]]&gt;19,"Women's",IF(E2368&gt;15,"U19",IF(E2368&gt;13,"U15",IF(E2368&gt;11,"U13",IF(E2368&gt;0,"U11",0)))))</f>
        <v>0</v>
      </c>
      <c r="E2368" s="17">
        <f>IFERROR(IF(Table11[[#This Row],[Year]]&gt;0,$E$1-Table11[[#This Row],[Year]],0),"")</f>
        <v>0</v>
      </c>
      <c r="H2368" s="17"/>
      <c r="I2368" s="279"/>
    </row>
    <row r="2369" spans="1:9">
      <c r="A2369" s="218">
        <v>9366</v>
      </c>
      <c r="B2369" s="278"/>
      <c r="C2369" s="218"/>
      <c r="D2369" s="17">
        <f>IF(Table11[[#This Row],[Current Age]]&gt;19,"Women's",IF(E2369&gt;15,"U19",IF(E2369&gt;13,"U15",IF(E2369&gt;11,"U13",IF(E2369&gt;0,"U11",0)))))</f>
        <v>0</v>
      </c>
      <c r="E2369" s="17">
        <f>IFERROR(IF(Table11[[#This Row],[Year]]&gt;0,$E$1-Table11[[#This Row],[Year]],0),"")</f>
        <v>0</v>
      </c>
      <c r="H2369" s="17"/>
      <c r="I2369" s="279"/>
    </row>
    <row r="2370" spans="1:9">
      <c r="A2370" s="188">
        <v>9367</v>
      </c>
      <c r="B2370" s="280"/>
      <c r="C2370" s="188"/>
      <c r="D2370" s="17">
        <f>IF(Table11[[#This Row],[Current Age]]&gt;19,"Women's",IF(E2370&gt;15,"U19",IF(E2370&gt;13,"U15",IF(E2370&gt;11,"U13",IF(E2370&gt;0,"U11",0)))))</f>
        <v>0</v>
      </c>
      <c r="E2370" s="17">
        <f>IFERROR(IF(Table11[[#This Row],[Year]]&gt;0,$E$1-Table11[[#This Row],[Year]],0),"")</f>
        <v>0</v>
      </c>
      <c r="H2370" s="17"/>
      <c r="I2370" s="279"/>
    </row>
    <row r="2371" spans="1:9">
      <c r="A2371" s="218">
        <v>9368</v>
      </c>
      <c r="B2371" s="278"/>
      <c r="C2371" s="218"/>
      <c r="D2371" s="17">
        <f>IF(Table11[[#This Row],[Current Age]]&gt;19,"Women's",IF(E2371&gt;15,"U19",IF(E2371&gt;13,"U15",IF(E2371&gt;11,"U13",IF(E2371&gt;0,"U11",0)))))</f>
        <v>0</v>
      </c>
      <c r="E2371" s="17">
        <f>IFERROR(IF(Table11[[#This Row],[Year]]&gt;0,$E$1-Table11[[#This Row],[Year]],0),"")</f>
        <v>0</v>
      </c>
      <c r="H2371" s="17"/>
      <c r="I2371" s="279"/>
    </row>
    <row r="2372" spans="1:9">
      <c r="A2372" s="188">
        <v>9369</v>
      </c>
      <c r="B2372" s="280"/>
      <c r="C2372" s="188"/>
      <c r="D2372" s="17">
        <f>IF(Table11[[#This Row],[Current Age]]&gt;19,"Women's",IF(E2372&gt;15,"U19",IF(E2372&gt;13,"U15",IF(E2372&gt;11,"U13",IF(E2372&gt;0,"U11",0)))))</f>
        <v>0</v>
      </c>
      <c r="E2372" s="17">
        <f>IFERROR(IF(Table11[[#This Row],[Year]]&gt;0,$E$1-Table11[[#This Row],[Year]],0),"")</f>
        <v>0</v>
      </c>
      <c r="H2372" s="17"/>
      <c r="I2372" s="279"/>
    </row>
    <row r="2373" spans="1:9">
      <c r="A2373" s="218">
        <v>9370</v>
      </c>
      <c r="B2373" s="278"/>
      <c r="C2373" s="218"/>
      <c r="D2373" s="17">
        <f>IF(Table11[[#This Row],[Current Age]]&gt;19,"Women's",IF(E2373&gt;15,"U19",IF(E2373&gt;13,"U15",IF(E2373&gt;11,"U13",IF(E2373&gt;0,"U11",0)))))</f>
        <v>0</v>
      </c>
      <c r="E2373" s="17">
        <f>IFERROR(IF(Table11[[#This Row],[Year]]&gt;0,$E$1-Table11[[#This Row],[Year]],0),"")</f>
        <v>0</v>
      </c>
      <c r="H2373" s="17"/>
      <c r="I2373" s="279"/>
    </row>
    <row r="2374" spans="1:9">
      <c r="A2374" s="188">
        <v>9371</v>
      </c>
      <c r="B2374" s="280"/>
      <c r="C2374" s="188"/>
      <c r="D2374" s="17">
        <f>IF(Table11[[#This Row],[Current Age]]&gt;19,"Women's",IF(E2374&gt;15,"U19",IF(E2374&gt;13,"U15",IF(E2374&gt;11,"U13",IF(E2374&gt;0,"U11",0)))))</f>
        <v>0</v>
      </c>
      <c r="E2374" s="17">
        <f>IFERROR(IF(Table11[[#This Row],[Year]]&gt;0,$E$1-Table11[[#This Row],[Year]],0),"")</f>
        <v>0</v>
      </c>
      <c r="H2374" s="17"/>
      <c r="I2374" s="279"/>
    </row>
    <row r="2375" spans="1:9">
      <c r="A2375" s="218">
        <v>9372</v>
      </c>
      <c r="B2375" s="278"/>
      <c r="C2375" s="218"/>
      <c r="D2375" s="17">
        <f>IF(Table11[[#This Row],[Current Age]]&gt;19,"Women's",IF(E2375&gt;15,"U19",IF(E2375&gt;13,"U15",IF(E2375&gt;11,"U13",IF(E2375&gt;0,"U11",0)))))</f>
        <v>0</v>
      </c>
      <c r="E2375" s="17">
        <f>IFERROR(IF(Table11[[#This Row],[Year]]&gt;0,$E$1-Table11[[#This Row],[Year]],0),"")</f>
        <v>0</v>
      </c>
      <c r="H2375" s="17"/>
      <c r="I2375" s="279"/>
    </row>
    <row r="2376" spans="1:9">
      <c r="A2376" s="188">
        <v>9373</v>
      </c>
      <c r="B2376" s="280"/>
      <c r="C2376" s="188"/>
      <c r="D2376" s="17">
        <f>IF(Table11[[#This Row],[Current Age]]&gt;19,"Women's",IF(E2376&gt;15,"U19",IF(E2376&gt;13,"U15",IF(E2376&gt;11,"U13",IF(E2376&gt;0,"U11",0)))))</f>
        <v>0</v>
      </c>
      <c r="E2376" s="17">
        <f>IFERROR(IF(Table11[[#This Row],[Year]]&gt;0,$E$1-Table11[[#This Row],[Year]],0),"")</f>
        <v>0</v>
      </c>
      <c r="H2376" s="17"/>
      <c r="I2376" s="279"/>
    </row>
    <row r="2377" spans="1:9">
      <c r="A2377" s="218">
        <v>9374</v>
      </c>
      <c r="B2377" s="278"/>
      <c r="C2377" s="218"/>
      <c r="D2377" s="17">
        <f>IF(Table11[[#This Row],[Current Age]]&gt;19,"Women's",IF(E2377&gt;15,"U19",IF(E2377&gt;13,"U15",IF(E2377&gt;11,"U13",IF(E2377&gt;0,"U11",0)))))</f>
        <v>0</v>
      </c>
      <c r="E2377" s="17">
        <f>IFERROR(IF(Table11[[#This Row],[Year]]&gt;0,$E$1-Table11[[#This Row],[Year]],0),"")</f>
        <v>0</v>
      </c>
      <c r="H2377" s="17"/>
      <c r="I2377" s="279"/>
    </row>
    <row r="2378" spans="1:9">
      <c r="A2378" s="188">
        <v>9375</v>
      </c>
      <c r="B2378" s="280"/>
      <c r="C2378" s="188"/>
      <c r="D2378" s="17">
        <f>IF(Table11[[#This Row],[Current Age]]&gt;19,"Women's",IF(E2378&gt;15,"U19",IF(E2378&gt;13,"U15",IF(E2378&gt;11,"U13",IF(E2378&gt;0,"U11",0)))))</f>
        <v>0</v>
      </c>
      <c r="E2378" s="17">
        <f>IFERROR(IF(Table11[[#This Row],[Year]]&gt;0,$E$1-Table11[[#This Row],[Year]],0),"")</f>
        <v>0</v>
      </c>
      <c r="H2378" s="17"/>
      <c r="I2378" s="279"/>
    </row>
    <row r="2379" spans="1:9">
      <c r="A2379" s="218">
        <v>9376</v>
      </c>
      <c r="B2379" s="278"/>
      <c r="C2379" s="218"/>
      <c r="D2379" s="17">
        <f>IF(Table11[[#This Row],[Current Age]]&gt;19,"Women's",IF(E2379&gt;15,"U19",IF(E2379&gt;13,"U15",IF(E2379&gt;11,"U13",IF(E2379&gt;0,"U11",0)))))</f>
        <v>0</v>
      </c>
      <c r="E2379" s="17">
        <f>IFERROR(IF(Table11[[#This Row],[Year]]&gt;0,$E$1-Table11[[#This Row],[Year]],0),"")</f>
        <v>0</v>
      </c>
      <c r="H2379" s="17"/>
      <c r="I2379" s="279"/>
    </row>
    <row r="2380" spans="1:9">
      <c r="A2380" s="188">
        <v>9377</v>
      </c>
      <c r="B2380" s="280"/>
      <c r="C2380" s="188"/>
      <c r="D2380" s="17">
        <f>IF(Table11[[#This Row],[Current Age]]&gt;19,"Women's",IF(E2380&gt;15,"U19",IF(E2380&gt;13,"U15",IF(E2380&gt;11,"U13",IF(E2380&gt;0,"U11",0)))))</f>
        <v>0</v>
      </c>
      <c r="E2380" s="17">
        <f>IFERROR(IF(Table11[[#This Row],[Year]]&gt;0,$E$1-Table11[[#This Row],[Year]],0),"")</f>
        <v>0</v>
      </c>
      <c r="H2380" s="17"/>
      <c r="I2380" s="279"/>
    </row>
    <row r="2381" spans="1:9">
      <c r="A2381" s="218">
        <v>9378</v>
      </c>
      <c r="B2381" s="278"/>
      <c r="C2381" s="218"/>
      <c r="D2381" s="17">
        <f>IF(Table11[[#This Row],[Current Age]]&gt;19,"Women's",IF(E2381&gt;15,"U19",IF(E2381&gt;13,"U15",IF(E2381&gt;11,"U13",IF(E2381&gt;0,"U11",0)))))</f>
        <v>0</v>
      </c>
      <c r="E2381" s="17">
        <f>IFERROR(IF(Table11[[#This Row],[Year]]&gt;0,$E$1-Table11[[#This Row],[Year]],0),"")</f>
        <v>0</v>
      </c>
      <c r="H2381" s="17"/>
      <c r="I2381" s="279"/>
    </row>
    <row r="2382" spans="1:9">
      <c r="A2382" s="188">
        <v>9379</v>
      </c>
      <c r="B2382" s="280"/>
      <c r="C2382" s="188"/>
      <c r="D2382" s="17">
        <f>IF(Table11[[#This Row],[Current Age]]&gt;19,"Women's",IF(E2382&gt;15,"U19",IF(E2382&gt;13,"U15",IF(E2382&gt;11,"U13",IF(E2382&gt;0,"U11",0)))))</f>
        <v>0</v>
      </c>
      <c r="E2382" s="17">
        <f>IFERROR(IF(Table11[[#This Row],[Year]]&gt;0,$E$1-Table11[[#This Row],[Year]],0),"")</f>
        <v>0</v>
      </c>
      <c r="H2382" s="17"/>
      <c r="I2382" s="279"/>
    </row>
    <row r="2383" spans="1:9">
      <c r="A2383" s="218">
        <v>9380</v>
      </c>
      <c r="B2383" s="278"/>
      <c r="C2383" s="218"/>
      <c r="D2383" s="17">
        <f>IF(Table11[[#This Row],[Current Age]]&gt;19,"Women's",IF(E2383&gt;15,"U19",IF(E2383&gt;13,"U15",IF(E2383&gt;11,"U13",IF(E2383&gt;0,"U11",0)))))</f>
        <v>0</v>
      </c>
      <c r="E2383" s="17">
        <f>IFERROR(IF(Table11[[#This Row],[Year]]&gt;0,$E$1-Table11[[#This Row],[Year]],0),"")</f>
        <v>0</v>
      </c>
      <c r="H2383" s="17"/>
      <c r="I2383" s="279"/>
    </row>
    <row r="2384" spans="1:9">
      <c r="A2384" s="188">
        <v>9381</v>
      </c>
      <c r="B2384" s="280"/>
      <c r="C2384" s="188"/>
      <c r="D2384" s="17">
        <f>IF(Table11[[#This Row],[Current Age]]&gt;19,"Women's",IF(E2384&gt;15,"U19",IF(E2384&gt;13,"U15",IF(E2384&gt;11,"U13",IF(E2384&gt;0,"U11",0)))))</f>
        <v>0</v>
      </c>
      <c r="E2384" s="17">
        <f>IFERROR(IF(Table11[[#This Row],[Year]]&gt;0,$E$1-Table11[[#This Row],[Year]],0),"")</f>
        <v>0</v>
      </c>
      <c r="H2384" s="17"/>
      <c r="I2384" s="279"/>
    </row>
    <row r="2385" spans="1:9">
      <c r="A2385" s="218">
        <v>9382</v>
      </c>
      <c r="B2385" s="278"/>
      <c r="C2385" s="218"/>
      <c r="D2385" s="17">
        <f>IF(Table11[[#This Row],[Current Age]]&gt;19,"Women's",IF(E2385&gt;15,"U19",IF(E2385&gt;13,"U15",IF(E2385&gt;11,"U13",IF(E2385&gt;0,"U11",0)))))</f>
        <v>0</v>
      </c>
      <c r="E2385" s="17">
        <f>IFERROR(IF(Table11[[#This Row],[Year]]&gt;0,$E$1-Table11[[#This Row],[Year]],0),"")</f>
        <v>0</v>
      </c>
      <c r="H2385" s="17"/>
      <c r="I2385" s="279"/>
    </row>
    <row r="2386" spans="1:9">
      <c r="A2386" s="188">
        <v>9383</v>
      </c>
      <c r="B2386" s="280"/>
      <c r="C2386" s="188"/>
      <c r="D2386" s="17">
        <f>IF(Table11[[#This Row],[Current Age]]&gt;19,"Women's",IF(E2386&gt;15,"U19",IF(E2386&gt;13,"U15",IF(E2386&gt;11,"U13",IF(E2386&gt;0,"U11",0)))))</f>
        <v>0</v>
      </c>
      <c r="E2386" s="17">
        <f>IFERROR(IF(Table11[[#This Row],[Year]]&gt;0,$E$1-Table11[[#This Row],[Year]],0),"")</f>
        <v>0</v>
      </c>
      <c r="H2386" s="17"/>
      <c r="I2386" s="279"/>
    </row>
    <row r="2387" spans="1:9">
      <c r="A2387" s="218">
        <v>9384</v>
      </c>
      <c r="B2387" s="278"/>
      <c r="C2387" s="218"/>
      <c r="D2387" s="17">
        <f>IF(Table11[[#This Row],[Current Age]]&gt;19,"Women's",IF(E2387&gt;15,"U19",IF(E2387&gt;13,"U15",IF(E2387&gt;11,"U13",IF(E2387&gt;0,"U11",0)))))</f>
        <v>0</v>
      </c>
      <c r="E2387" s="17">
        <f>IFERROR(IF(Table11[[#This Row],[Year]]&gt;0,$E$1-Table11[[#This Row],[Year]],0),"")</f>
        <v>0</v>
      </c>
      <c r="H2387" s="17"/>
      <c r="I2387" s="279"/>
    </row>
    <row r="2388" spans="1:9">
      <c r="A2388" s="188">
        <v>9385</v>
      </c>
      <c r="B2388" s="280"/>
      <c r="C2388" s="188"/>
      <c r="D2388" s="17">
        <f>IF(Table11[[#This Row],[Current Age]]&gt;19,"Women's",IF(E2388&gt;15,"U19",IF(E2388&gt;13,"U15",IF(E2388&gt;11,"U13",IF(E2388&gt;0,"U11",0)))))</f>
        <v>0</v>
      </c>
      <c r="E2388" s="17">
        <f>IFERROR(IF(Table11[[#This Row],[Year]]&gt;0,$E$1-Table11[[#This Row],[Year]],0),"")</f>
        <v>0</v>
      </c>
      <c r="H2388" s="17"/>
      <c r="I2388" s="279"/>
    </row>
    <row r="2389" spans="1:9">
      <c r="A2389" s="218">
        <v>9386</v>
      </c>
      <c r="B2389" s="278"/>
      <c r="C2389" s="218"/>
      <c r="D2389" s="17">
        <f>IF(Table11[[#This Row],[Current Age]]&gt;19,"Women's",IF(E2389&gt;15,"U19",IF(E2389&gt;13,"U15",IF(E2389&gt;11,"U13",IF(E2389&gt;0,"U11",0)))))</f>
        <v>0</v>
      </c>
      <c r="E2389" s="17">
        <f>IFERROR(IF(Table11[[#This Row],[Year]]&gt;0,$E$1-Table11[[#This Row],[Year]],0),"")</f>
        <v>0</v>
      </c>
      <c r="H2389" s="17"/>
      <c r="I2389" s="279"/>
    </row>
    <row r="2390" spans="1:9">
      <c r="A2390" s="188">
        <v>9387</v>
      </c>
      <c r="B2390" s="280"/>
      <c r="C2390" s="188"/>
      <c r="D2390" s="17">
        <f>IF(Table11[[#This Row],[Current Age]]&gt;19,"Women's",IF(E2390&gt;15,"U19",IF(E2390&gt;13,"U15",IF(E2390&gt;11,"U13",IF(E2390&gt;0,"U11",0)))))</f>
        <v>0</v>
      </c>
      <c r="E2390" s="17">
        <f>IFERROR(IF(Table11[[#This Row],[Year]]&gt;0,$E$1-Table11[[#This Row],[Year]],0),"")</f>
        <v>0</v>
      </c>
      <c r="H2390" s="17"/>
      <c r="I2390" s="279"/>
    </row>
    <row r="2391" spans="1:9">
      <c r="A2391" s="218">
        <v>9388</v>
      </c>
      <c r="B2391" s="278"/>
      <c r="C2391" s="218"/>
      <c r="D2391" s="17">
        <f>IF(Table11[[#This Row],[Current Age]]&gt;19,"Women's",IF(E2391&gt;15,"U19",IF(E2391&gt;13,"U15",IF(E2391&gt;11,"U13",IF(E2391&gt;0,"U11",0)))))</f>
        <v>0</v>
      </c>
      <c r="E2391" s="17">
        <f>IFERROR(IF(Table11[[#This Row],[Year]]&gt;0,$E$1-Table11[[#This Row],[Year]],0),"")</f>
        <v>0</v>
      </c>
      <c r="H2391" s="17"/>
      <c r="I2391" s="279"/>
    </row>
    <row r="2392" spans="1:9">
      <c r="A2392" s="188">
        <v>9389</v>
      </c>
      <c r="B2392" s="280"/>
      <c r="C2392" s="188"/>
      <c r="D2392" s="17">
        <f>IF(Table11[[#This Row],[Current Age]]&gt;19,"Women's",IF(E2392&gt;15,"U19",IF(E2392&gt;13,"U15",IF(E2392&gt;11,"U13",IF(E2392&gt;0,"U11",0)))))</f>
        <v>0</v>
      </c>
      <c r="E2392" s="17">
        <f>IFERROR(IF(Table11[[#This Row],[Year]]&gt;0,$E$1-Table11[[#This Row],[Year]],0),"")</f>
        <v>0</v>
      </c>
      <c r="H2392" s="17"/>
      <c r="I2392" s="279"/>
    </row>
    <row r="2393" spans="1:9">
      <c r="A2393" s="218">
        <v>9390</v>
      </c>
      <c r="B2393" s="278"/>
      <c r="C2393" s="218"/>
      <c r="D2393" s="17">
        <f>IF(Table11[[#This Row],[Current Age]]&gt;19,"Women's",IF(E2393&gt;15,"U19",IF(E2393&gt;13,"U15",IF(E2393&gt;11,"U13",IF(E2393&gt;0,"U11",0)))))</f>
        <v>0</v>
      </c>
      <c r="E2393" s="17">
        <f>IFERROR(IF(Table11[[#This Row],[Year]]&gt;0,$E$1-Table11[[#This Row],[Year]],0),"")</f>
        <v>0</v>
      </c>
      <c r="H2393" s="17"/>
      <c r="I2393" s="279"/>
    </row>
    <row r="2394" spans="1:9">
      <c r="A2394" s="188">
        <v>9391</v>
      </c>
      <c r="B2394" s="280"/>
      <c r="C2394" s="188"/>
      <c r="D2394" s="17">
        <f>IF(Table11[[#This Row],[Current Age]]&gt;19,"Women's",IF(E2394&gt;15,"U19",IF(E2394&gt;13,"U15",IF(E2394&gt;11,"U13",IF(E2394&gt;0,"U11",0)))))</f>
        <v>0</v>
      </c>
      <c r="E2394" s="17">
        <f>IFERROR(IF(Table11[[#This Row],[Year]]&gt;0,$E$1-Table11[[#This Row],[Year]],0),"")</f>
        <v>0</v>
      </c>
      <c r="H2394" s="17"/>
      <c r="I2394" s="279"/>
    </row>
    <row r="2395" spans="1:9">
      <c r="A2395" s="218">
        <v>9392</v>
      </c>
      <c r="B2395" s="278"/>
      <c r="C2395" s="218"/>
      <c r="D2395" s="17">
        <f>IF(Table11[[#This Row],[Current Age]]&gt;19,"Women's",IF(E2395&gt;15,"U19",IF(E2395&gt;13,"U15",IF(E2395&gt;11,"U13",IF(E2395&gt;0,"U11",0)))))</f>
        <v>0</v>
      </c>
      <c r="E2395" s="17">
        <f>IFERROR(IF(Table11[[#This Row],[Year]]&gt;0,$E$1-Table11[[#This Row],[Year]],0),"")</f>
        <v>0</v>
      </c>
      <c r="H2395" s="17"/>
      <c r="I2395" s="279"/>
    </row>
    <row r="2396" spans="1:9">
      <c r="A2396" s="188">
        <v>9393</v>
      </c>
      <c r="B2396" s="280"/>
      <c r="C2396" s="188"/>
      <c r="D2396" s="17">
        <f>IF(Table11[[#This Row],[Current Age]]&gt;19,"Women's",IF(E2396&gt;15,"U19",IF(E2396&gt;13,"U15",IF(E2396&gt;11,"U13",IF(E2396&gt;0,"U11",0)))))</f>
        <v>0</v>
      </c>
      <c r="E2396" s="17">
        <f>IFERROR(IF(Table11[[#This Row],[Year]]&gt;0,$E$1-Table11[[#This Row],[Year]],0),"")</f>
        <v>0</v>
      </c>
      <c r="H2396" s="17"/>
      <c r="I2396" s="279"/>
    </row>
    <row r="2397" spans="1:9">
      <c r="A2397" s="218">
        <v>9394</v>
      </c>
      <c r="B2397" s="278"/>
      <c r="C2397" s="218"/>
      <c r="D2397" s="17">
        <f>IF(Table11[[#This Row],[Current Age]]&gt;19,"Women's",IF(E2397&gt;15,"U19",IF(E2397&gt;13,"U15",IF(E2397&gt;11,"U13",IF(E2397&gt;0,"U11",0)))))</f>
        <v>0</v>
      </c>
      <c r="E2397" s="17">
        <f>IFERROR(IF(Table11[[#This Row],[Year]]&gt;0,$E$1-Table11[[#This Row],[Year]],0),"")</f>
        <v>0</v>
      </c>
      <c r="H2397" s="17"/>
      <c r="I2397" s="279"/>
    </row>
    <row r="2398" spans="1:9">
      <c r="A2398" s="188">
        <v>9395</v>
      </c>
      <c r="B2398" s="280"/>
      <c r="C2398" s="188"/>
      <c r="D2398" s="17">
        <f>IF(Table11[[#This Row],[Current Age]]&gt;19,"Women's",IF(E2398&gt;15,"U19",IF(E2398&gt;13,"U15",IF(E2398&gt;11,"U13",IF(E2398&gt;0,"U11",0)))))</f>
        <v>0</v>
      </c>
      <c r="E2398" s="17">
        <f>IFERROR(IF(Table11[[#This Row],[Year]]&gt;0,$E$1-Table11[[#This Row],[Year]],0),"")</f>
        <v>0</v>
      </c>
      <c r="H2398" s="17"/>
      <c r="I2398" s="279"/>
    </row>
    <row r="2399" spans="1:9">
      <c r="A2399" s="218">
        <v>9396</v>
      </c>
      <c r="B2399" s="278"/>
      <c r="C2399" s="218"/>
      <c r="D2399" s="17">
        <f>IF(Table11[[#This Row],[Current Age]]&gt;19,"Women's",IF(E2399&gt;15,"U19",IF(E2399&gt;13,"U15",IF(E2399&gt;11,"U13",IF(E2399&gt;0,"U11",0)))))</f>
        <v>0</v>
      </c>
      <c r="E2399" s="17">
        <f>IFERROR(IF(Table11[[#This Row],[Year]]&gt;0,$E$1-Table11[[#This Row],[Year]],0),"")</f>
        <v>0</v>
      </c>
      <c r="H2399" s="17"/>
      <c r="I2399" s="279"/>
    </row>
    <row r="2400" spans="1:9">
      <c r="A2400" s="188">
        <v>9397</v>
      </c>
      <c r="B2400" s="280"/>
      <c r="C2400" s="188"/>
      <c r="D2400" s="17">
        <f>IF(Table11[[#This Row],[Current Age]]&gt;19,"Women's",IF(E2400&gt;15,"U19",IF(E2400&gt;13,"U15",IF(E2400&gt;11,"U13",IF(E2400&gt;0,"U11",0)))))</f>
        <v>0</v>
      </c>
      <c r="E2400" s="17">
        <f>IFERROR(IF(Table11[[#This Row],[Year]]&gt;0,$E$1-Table11[[#This Row],[Year]],0),"")</f>
        <v>0</v>
      </c>
      <c r="H2400" s="17"/>
      <c r="I2400" s="279"/>
    </row>
    <row r="2401" spans="1:9">
      <c r="A2401" s="218">
        <v>9398</v>
      </c>
      <c r="B2401" s="278"/>
      <c r="C2401" s="218"/>
      <c r="D2401" s="17">
        <f>IF(Table11[[#This Row],[Current Age]]&gt;19,"Women's",IF(E2401&gt;15,"U19",IF(E2401&gt;13,"U15",IF(E2401&gt;11,"U13",IF(E2401&gt;0,"U11",0)))))</f>
        <v>0</v>
      </c>
      <c r="E2401" s="17">
        <f>IFERROR(IF(Table11[[#This Row],[Year]]&gt;0,$E$1-Table11[[#This Row],[Year]],0),"")</f>
        <v>0</v>
      </c>
      <c r="H2401" s="17"/>
      <c r="I2401" s="279"/>
    </row>
    <row r="2402" spans="1:9">
      <c r="A2402" s="188">
        <v>9399</v>
      </c>
      <c r="B2402" s="280"/>
      <c r="C2402" s="188"/>
      <c r="D2402" s="17">
        <f>IF(Table11[[#This Row],[Current Age]]&gt;19,"Women's",IF(E2402&gt;15,"U19",IF(E2402&gt;13,"U15",IF(E2402&gt;11,"U13",IF(E2402&gt;0,"U11",0)))))</f>
        <v>0</v>
      </c>
      <c r="E2402" s="17">
        <f>IFERROR(IF(Table11[[#This Row],[Year]]&gt;0,$E$1-Table11[[#This Row],[Year]],0),"")</f>
        <v>0</v>
      </c>
      <c r="H2402" s="17"/>
      <c r="I2402" s="279"/>
    </row>
    <row r="2403" spans="1:9">
      <c r="A2403" s="218">
        <v>9400</v>
      </c>
      <c r="B2403" s="278"/>
      <c r="C2403" s="218"/>
      <c r="D2403" s="17">
        <f>IF(Table11[[#This Row],[Current Age]]&gt;19,"Women's",IF(E2403&gt;15,"U19",IF(E2403&gt;13,"U15",IF(E2403&gt;11,"U13",IF(E2403&gt;0,"U11",0)))))</f>
        <v>0</v>
      </c>
      <c r="E2403" s="17">
        <f>IFERROR(IF(Table11[[#This Row],[Year]]&gt;0,$E$1-Table11[[#This Row],[Year]],0),"")</f>
        <v>0</v>
      </c>
      <c r="H2403" s="17"/>
      <c r="I2403" s="279"/>
    </row>
    <row r="2404" spans="1:9">
      <c r="A2404" s="188">
        <v>9401</v>
      </c>
      <c r="B2404" s="280"/>
      <c r="C2404" s="188"/>
      <c r="D2404" s="17">
        <f>IF(Table11[[#This Row],[Current Age]]&gt;19,"Women's",IF(E2404&gt;15,"U19",IF(E2404&gt;13,"U15",IF(E2404&gt;11,"U13",IF(E2404&gt;0,"U11",0)))))</f>
        <v>0</v>
      </c>
      <c r="E2404" s="17">
        <f>IFERROR(IF(Table11[[#This Row],[Year]]&gt;0,$E$1-Table11[[#This Row],[Year]],0),"")</f>
        <v>0</v>
      </c>
      <c r="H2404" s="17"/>
      <c r="I2404" s="279"/>
    </row>
    <row r="2405" spans="1:9">
      <c r="A2405" s="218">
        <v>9402</v>
      </c>
      <c r="B2405" s="278"/>
      <c r="C2405" s="218"/>
      <c r="D2405" s="17">
        <f>IF(Table11[[#This Row],[Current Age]]&gt;19,"Women's",IF(E2405&gt;15,"U19",IF(E2405&gt;13,"U15",IF(E2405&gt;11,"U13",IF(E2405&gt;0,"U11",0)))))</f>
        <v>0</v>
      </c>
      <c r="E2405" s="17">
        <f>IFERROR(IF(Table11[[#This Row],[Year]]&gt;0,$E$1-Table11[[#This Row],[Year]],0),"")</f>
        <v>0</v>
      </c>
      <c r="H2405" s="17"/>
      <c r="I2405" s="279"/>
    </row>
    <row r="2406" spans="1:9">
      <c r="A2406" s="188">
        <v>9403</v>
      </c>
      <c r="B2406" s="280"/>
      <c r="C2406" s="188"/>
      <c r="D2406" s="17">
        <f>IF(Table11[[#This Row],[Current Age]]&gt;19,"Women's",IF(E2406&gt;15,"U19",IF(E2406&gt;13,"U15",IF(E2406&gt;11,"U13",IF(E2406&gt;0,"U11",0)))))</f>
        <v>0</v>
      </c>
      <c r="E2406" s="17">
        <f>IFERROR(IF(Table11[[#This Row],[Year]]&gt;0,$E$1-Table11[[#This Row],[Year]],0),"")</f>
        <v>0</v>
      </c>
      <c r="H2406" s="17"/>
      <c r="I2406" s="279"/>
    </row>
    <row r="2407" spans="1:9">
      <c r="A2407" s="218">
        <v>9404</v>
      </c>
      <c r="B2407" s="278"/>
      <c r="C2407" s="218"/>
      <c r="D2407" s="17">
        <f>IF(Table11[[#This Row],[Current Age]]&gt;19,"Women's",IF(E2407&gt;15,"U19",IF(E2407&gt;13,"U15",IF(E2407&gt;11,"U13",IF(E2407&gt;0,"U11",0)))))</f>
        <v>0</v>
      </c>
      <c r="E2407" s="17">
        <f>IFERROR(IF(Table11[[#This Row],[Year]]&gt;0,$E$1-Table11[[#This Row],[Year]],0),"")</f>
        <v>0</v>
      </c>
      <c r="H2407" s="17"/>
      <c r="I2407" s="279"/>
    </row>
    <row r="2408" spans="1:9">
      <c r="A2408" s="188">
        <v>9405</v>
      </c>
      <c r="B2408" s="280"/>
      <c r="C2408" s="188"/>
      <c r="D2408" s="17">
        <f>IF(Table11[[#This Row],[Current Age]]&gt;19,"Women's",IF(E2408&gt;15,"U19",IF(E2408&gt;13,"U15",IF(E2408&gt;11,"U13",IF(E2408&gt;0,"U11",0)))))</f>
        <v>0</v>
      </c>
      <c r="E2408" s="17">
        <f>IFERROR(IF(Table11[[#This Row],[Year]]&gt;0,$E$1-Table11[[#This Row],[Year]],0),"")</f>
        <v>0</v>
      </c>
      <c r="H2408" s="17"/>
      <c r="I2408" s="279"/>
    </row>
    <row r="2409" spans="1:9">
      <c r="A2409" s="218">
        <v>9406</v>
      </c>
      <c r="B2409" s="278"/>
      <c r="C2409" s="218"/>
      <c r="D2409" s="17">
        <f>IF(Table11[[#This Row],[Current Age]]&gt;19,"Women's",IF(E2409&gt;15,"U19",IF(E2409&gt;13,"U15",IF(E2409&gt;11,"U13",IF(E2409&gt;0,"U11",0)))))</f>
        <v>0</v>
      </c>
      <c r="E2409" s="17">
        <f>IFERROR(IF(Table11[[#This Row],[Year]]&gt;0,$E$1-Table11[[#This Row],[Year]],0),"")</f>
        <v>0</v>
      </c>
      <c r="H2409" s="17"/>
      <c r="I2409" s="279"/>
    </row>
    <row r="2410" spans="1:9">
      <c r="A2410" s="188">
        <v>9407</v>
      </c>
      <c r="B2410" s="280"/>
      <c r="C2410" s="188"/>
      <c r="D2410" s="17">
        <f>IF(Table11[[#This Row],[Current Age]]&gt;19,"Women's",IF(E2410&gt;15,"U19",IF(E2410&gt;13,"U15",IF(E2410&gt;11,"U13",IF(E2410&gt;0,"U11",0)))))</f>
        <v>0</v>
      </c>
      <c r="E2410" s="17">
        <f>IFERROR(IF(Table11[[#This Row],[Year]]&gt;0,$E$1-Table11[[#This Row],[Year]],0),"")</f>
        <v>0</v>
      </c>
      <c r="H2410" s="17"/>
      <c r="I2410" s="279"/>
    </row>
    <row r="2411" spans="1:9">
      <c r="A2411" s="218">
        <v>9408</v>
      </c>
      <c r="B2411" s="278"/>
      <c r="C2411" s="218"/>
      <c r="D2411" s="17">
        <f>IF(Table11[[#This Row],[Current Age]]&gt;19,"Women's",IF(E2411&gt;15,"U19",IF(E2411&gt;13,"U15",IF(E2411&gt;11,"U13",IF(E2411&gt;0,"U11",0)))))</f>
        <v>0</v>
      </c>
      <c r="E2411" s="17">
        <f>IFERROR(IF(Table11[[#This Row],[Year]]&gt;0,$E$1-Table11[[#This Row],[Year]],0),"")</f>
        <v>0</v>
      </c>
      <c r="H2411" s="17"/>
      <c r="I2411" s="279"/>
    </row>
    <row r="2412" spans="1:9">
      <c r="A2412" s="188">
        <v>9409</v>
      </c>
      <c r="B2412" s="280"/>
      <c r="C2412" s="188"/>
      <c r="D2412" s="17">
        <f>IF(Table11[[#This Row],[Current Age]]&gt;19,"Women's",IF(E2412&gt;15,"U19",IF(E2412&gt;13,"U15",IF(E2412&gt;11,"U13",IF(E2412&gt;0,"U11",0)))))</f>
        <v>0</v>
      </c>
      <c r="E2412" s="17">
        <f>IFERROR(IF(Table11[[#This Row],[Year]]&gt;0,$E$1-Table11[[#This Row],[Year]],0),"")</f>
        <v>0</v>
      </c>
      <c r="H2412" s="17"/>
      <c r="I2412" s="279"/>
    </row>
    <row r="2413" spans="1:9">
      <c r="A2413" s="218">
        <v>9410</v>
      </c>
      <c r="B2413" s="278"/>
      <c r="C2413" s="218"/>
      <c r="D2413" s="17">
        <f>IF(Table11[[#This Row],[Current Age]]&gt;19,"Women's",IF(E2413&gt;15,"U19",IF(E2413&gt;13,"U15",IF(E2413&gt;11,"U13",IF(E2413&gt;0,"U11",0)))))</f>
        <v>0</v>
      </c>
      <c r="E2413" s="17">
        <f>IFERROR(IF(Table11[[#This Row],[Year]]&gt;0,$E$1-Table11[[#This Row],[Year]],0),"")</f>
        <v>0</v>
      </c>
      <c r="H2413" s="17"/>
      <c r="I2413" s="279"/>
    </row>
    <row r="2414" spans="1:9">
      <c r="A2414" s="188">
        <v>9411</v>
      </c>
      <c r="B2414" s="280"/>
      <c r="C2414" s="188"/>
      <c r="D2414" s="17">
        <f>IF(Table11[[#This Row],[Current Age]]&gt;19,"Women's",IF(E2414&gt;15,"U19",IF(E2414&gt;13,"U15",IF(E2414&gt;11,"U13",IF(E2414&gt;0,"U11",0)))))</f>
        <v>0</v>
      </c>
      <c r="E2414" s="17">
        <f>IFERROR(IF(Table11[[#This Row],[Year]]&gt;0,$E$1-Table11[[#This Row],[Year]],0),"")</f>
        <v>0</v>
      </c>
      <c r="H2414" s="17"/>
      <c r="I2414" s="279"/>
    </row>
    <row r="2415" spans="1:9">
      <c r="A2415" s="218">
        <v>9412</v>
      </c>
      <c r="B2415" s="278"/>
      <c r="C2415" s="218"/>
      <c r="D2415" s="17">
        <f>IF(Table11[[#This Row],[Current Age]]&gt;19,"Women's",IF(E2415&gt;15,"U19",IF(E2415&gt;13,"U15",IF(E2415&gt;11,"U13",IF(E2415&gt;0,"U11",0)))))</f>
        <v>0</v>
      </c>
      <c r="E2415" s="17">
        <f>IFERROR(IF(Table11[[#This Row],[Year]]&gt;0,$E$1-Table11[[#This Row],[Year]],0),"")</f>
        <v>0</v>
      </c>
      <c r="H2415" s="17"/>
      <c r="I2415" s="279"/>
    </row>
    <row r="2416" spans="1:9">
      <c r="A2416" s="188">
        <v>9413</v>
      </c>
      <c r="B2416" s="280"/>
      <c r="C2416" s="188"/>
      <c r="D2416" s="17">
        <f>IF(Table11[[#This Row],[Current Age]]&gt;19,"Women's",IF(E2416&gt;15,"U19",IF(E2416&gt;13,"U15",IF(E2416&gt;11,"U13",IF(E2416&gt;0,"U11",0)))))</f>
        <v>0</v>
      </c>
      <c r="E2416" s="17">
        <f>IFERROR(IF(Table11[[#This Row],[Year]]&gt;0,$E$1-Table11[[#This Row],[Year]],0),"")</f>
        <v>0</v>
      </c>
      <c r="H2416" s="17"/>
      <c r="I2416" s="279"/>
    </row>
    <row r="2417" spans="1:9">
      <c r="A2417" s="218">
        <v>9414</v>
      </c>
      <c r="B2417" s="278"/>
      <c r="C2417" s="218"/>
      <c r="D2417" s="17">
        <f>IF(Table11[[#This Row],[Current Age]]&gt;19,"Women's",IF(E2417&gt;15,"U19",IF(E2417&gt;13,"U15",IF(E2417&gt;11,"U13",IF(E2417&gt;0,"U11",0)))))</f>
        <v>0</v>
      </c>
      <c r="E2417" s="17">
        <f>IFERROR(IF(Table11[[#This Row],[Year]]&gt;0,$E$1-Table11[[#This Row],[Year]],0),"")</f>
        <v>0</v>
      </c>
      <c r="H2417" s="17"/>
      <c r="I2417" s="279"/>
    </row>
    <row r="2418" spans="1:9">
      <c r="A2418" s="188">
        <v>9415</v>
      </c>
      <c r="B2418" s="280"/>
      <c r="C2418" s="188"/>
      <c r="D2418" s="17">
        <f>IF(Table11[[#This Row],[Current Age]]&gt;19,"Women's",IF(E2418&gt;15,"U19",IF(E2418&gt;13,"U15",IF(E2418&gt;11,"U13",IF(E2418&gt;0,"U11",0)))))</f>
        <v>0</v>
      </c>
      <c r="E2418" s="17">
        <f>IFERROR(IF(Table11[[#This Row],[Year]]&gt;0,$E$1-Table11[[#This Row],[Year]],0),"")</f>
        <v>0</v>
      </c>
      <c r="H2418" s="17"/>
      <c r="I2418" s="279"/>
    </row>
    <row r="2419" spans="1:9">
      <c r="A2419" s="218">
        <v>9416</v>
      </c>
      <c r="B2419" s="278"/>
      <c r="C2419" s="218"/>
      <c r="D2419" s="17">
        <f>IF(Table11[[#This Row],[Current Age]]&gt;19,"Women's",IF(E2419&gt;15,"U19",IF(E2419&gt;13,"U15",IF(E2419&gt;11,"U13",IF(E2419&gt;0,"U11",0)))))</f>
        <v>0</v>
      </c>
      <c r="E2419" s="17">
        <f>IFERROR(IF(Table11[[#This Row],[Year]]&gt;0,$E$1-Table11[[#This Row],[Year]],0),"")</f>
        <v>0</v>
      </c>
      <c r="H2419" s="17"/>
      <c r="I2419" s="279"/>
    </row>
    <row r="2420" spans="1:9">
      <c r="A2420" s="188">
        <v>9417</v>
      </c>
      <c r="B2420" s="280"/>
      <c r="C2420" s="188"/>
      <c r="D2420" s="17">
        <f>IF(Table11[[#This Row],[Current Age]]&gt;19,"Women's",IF(E2420&gt;15,"U19",IF(E2420&gt;13,"U15",IF(E2420&gt;11,"U13",IF(E2420&gt;0,"U11",0)))))</f>
        <v>0</v>
      </c>
      <c r="E2420" s="17">
        <f>IFERROR(IF(Table11[[#This Row],[Year]]&gt;0,$E$1-Table11[[#This Row],[Year]],0),"")</f>
        <v>0</v>
      </c>
      <c r="H2420" s="17"/>
      <c r="I2420" s="279"/>
    </row>
    <row r="2421" spans="1:9">
      <c r="A2421" s="218">
        <v>9418</v>
      </c>
      <c r="B2421" s="278"/>
      <c r="C2421" s="218"/>
      <c r="D2421" s="17">
        <f>IF(Table11[[#This Row],[Current Age]]&gt;19,"Women's",IF(E2421&gt;15,"U19",IF(E2421&gt;13,"U15",IF(E2421&gt;11,"U13",IF(E2421&gt;0,"U11",0)))))</f>
        <v>0</v>
      </c>
      <c r="E2421" s="17">
        <f>IFERROR(IF(Table11[[#This Row],[Year]]&gt;0,$E$1-Table11[[#This Row],[Year]],0),"")</f>
        <v>0</v>
      </c>
      <c r="H2421" s="17"/>
      <c r="I2421" s="279"/>
    </row>
    <row r="2422" spans="1:9">
      <c r="A2422" s="188">
        <v>9419</v>
      </c>
      <c r="B2422" s="280"/>
      <c r="C2422" s="188"/>
      <c r="D2422" s="17">
        <f>IF(Table11[[#This Row],[Current Age]]&gt;19,"Women's",IF(E2422&gt;15,"U19",IF(E2422&gt;13,"U15",IF(E2422&gt;11,"U13",IF(E2422&gt;0,"U11",0)))))</f>
        <v>0</v>
      </c>
      <c r="E2422" s="17">
        <f>IFERROR(IF(Table11[[#This Row],[Year]]&gt;0,$E$1-Table11[[#This Row],[Year]],0),"")</f>
        <v>0</v>
      </c>
      <c r="H2422" s="17"/>
      <c r="I2422" s="279"/>
    </row>
    <row r="2423" spans="1:9">
      <c r="A2423" s="218">
        <v>9420</v>
      </c>
      <c r="B2423" s="278"/>
      <c r="C2423" s="218"/>
      <c r="D2423" s="17">
        <f>IF(Table11[[#This Row],[Current Age]]&gt;19,"Women's",IF(E2423&gt;15,"U19",IF(E2423&gt;13,"U15",IF(E2423&gt;11,"U13",IF(E2423&gt;0,"U11",0)))))</f>
        <v>0</v>
      </c>
      <c r="E2423" s="17">
        <f>IFERROR(IF(Table11[[#This Row],[Year]]&gt;0,$E$1-Table11[[#This Row],[Year]],0),"")</f>
        <v>0</v>
      </c>
      <c r="H2423" s="17"/>
      <c r="I2423" s="279"/>
    </row>
    <row r="2424" spans="1:9">
      <c r="A2424" s="188">
        <v>9421</v>
      </c>
      <c r="B2424" s="280"/>
      <c r="C2424" s="188"/>
      <c r="D2424" s="17">
        <f>IF(Table11[[#This Row],[Current Age]]&gt;19,"Women's",IF(E2424&gt;15,"U19",IF(E2424&gt;13,"U15",IF(E2424&gt;11,"U13",IF(E2424&gt;0,"U11",0)))))</f>
        <v>0</v>
      </c>
      <c r="E2424" s="17">
        <f>IFERROR(IF(Table11[[#This Row],[Year]]&gt;0,$E$1-Table11[[#This Row],[Year]],0),"")</f>
        <v>0</v>
      </c>
      <c r="H2424" s="17"/>
      <c r="I2424" s="279"/>
    </row>
    <row r="2425" spans="1:9">
      <c r="A2425" s="218">
        <v>9422</v>
      </c>
      <c r="B2425" s="278"/>
      <c r="C2425" s="218"/>
      <c r="D2425" s="17">
        <f>IF(Table11[[#This Row],[Current Age]]&gt;19,"Women's",IF(E2425&gt;15,"U19",IF(E2425&gt;13,"U15",IF(E2425&gt;11,"U13",IF(E2425&gt;0,"U11",0)))))</f>
        <v>0</v>
      </c>
      <c r="E2425" s="17">
        <f>IFERROR(IF(Table11[[#This Row],[Year]]&gt;0,$E$1-Table11[[#This Row],[Year]],0),"")</f>
        <v>0</v>
      </c>
      <c r="H2425" s="17"/>
      <c r="I2425" s="279"/>
    </row>
    <row r="2426" spans="1:9">
      <c r="A2426" s="188">
        <v>9423</v>
      </c>
      <c r="B2426" s="280"/>
      <c r="C2426" s="188"/>
      <c r="D2426" s="17">
        <f>IF(Table11[[#This Row],[Current Age]]&gt;19,"Women's",IF(E2426&gt;15,"U19",IF(E2426&gt;13,"U15",IF(E2426&gt;11,"U13",IF(E2426&gt;0,"U11",0)))))</f>
        <v>0</v>
      </c>
      <c r="E2426" s="17">
        <f>IFERROR(IF(Table11[[#This Row],[Year]]&gt;0,$E$1-Table11[[#This Row],[Year]],0),"")</f>
        <v>0</v>
      </c>
      <c r="H2426" s="17"/>
      <c r="I2426" s="279"/>
    </row>
    <row r="2427" spans="1:9">
      <c r="A2427" s="218">
        <v>9424</v>
      </c>
      <c r="B2427" s="278"/>
      <c r="C2427" s="218"/>
      <c r="D2427" s="17">
        <f>IF(Table11[[#This Row],[Current Age]]&gt;19,"Women's",IF(E2427&gt;15,"U19",IF(E2427&gt;13,"U15",IF(E2427&gt;11,"U13",IF(E2427&gt;0,"U11",0)))))</f>
        <v>0</v>
      </c>
      <c r="E2427" s="17">
        <f>IFERROR(IF(Table11[[#This Row],[Year]]&gt;0,$E$1-Table11[[#This Row],[Year]],0),"")</f>
        <v>0</v>
      </c>
      <c r="H2427" s="17"/>
      <c r="I2427" s="279"/>
    </row>
    <row r="2428" spans="1:9">
      <c r="A2428" s="188">
        <v>9425</v>
      </c>
      <c r="B2428" s="280"/>
      <c r="C2428" s="188"/>
      <c r="D2428" s="17">
        <f>IF(Table11[[#This Row],[Current Age]]&gt;19,"Women's",IF(E2428&gt;15,"U19",IF(E2428&gt;13,"U15",IF(E2428&gt;11,"U13",IF(E2428&gt;0,"U11",0)))))</f>
        <v>0</v>
      </c>
      <c r="E2428" s="17">
        <f>IFERROR(IF(Table11[[#This Row],[Year]]&gt;0,$E$1-Table11[[#This Row],[Year]],0),"")</f>
        <v>0</v>
      </c>
      <c r="H2428" s="17"/>
      <c r="I2428" s="279"/>
    </row>
    <row r="2429" spans="1:9">
      <c r="A2429" s="218">
        <v>9426</v>
      </c>
      <c r="B2429" s="278"/>
      <c r="C2429" s="218"/>
      <c r="D2429" s="17">
        <f>IF(Table11[[#This Row],[Current Age]]&gt;19,"Women's",IF(E2429&gt;15,"U19",IF(E2429&gt;13,"U15",IF(E2429&gt;11,"U13",IF(E2429&gt;0,"U11",0)))))</f>
        <v>0</v>
      </c>
      <c r="E2429" s="17">
        <f>IFERROR(IF(Table11[[#This Row],[Year]]&gt;0,$E$1-Table11[[#This Row],[Year]],0),"")</f>
        <v>0</v>
      </c>
      <c r="H2429" s="17"/>
      <c r="I2429" s="279"/>
    </row>
    <row r="2430" spans="1:9">
      <c r="A2430" s="188">
        <v>9427</v>
      </c>
      <c r="B2430" s="280"/>
      <c r="C2430" s="188"/>
      <c r="D2430" s="17">
        <f>IF(Table11[[#This Row],[Current Age]]&gt;19,"Women's",IF(E2430&gt;15,"U19",IF(E2430&gt;13,"U15",IF(E2430&gt;11,"U13",IF(E2430&gt;0,"U11",0)))))</f>
        <v>0</v>
      </c>
      <c r="E2430" s="17">
        <f>IFERROR(IF(Table11[[#This Row],[Year]]&gt;0,$E$1-Table11[[#This Row],[Year]],0),"")</f>
        <v>0</v>
      </c>
      <c r="H2430" s="17"/>
      <c r="I2430" s="279"/>
    </row>
    <row r="2431" spans="1:9">
      <c r="A2431" s="218">
        <v>9428</v>
      </c>
      <c r="B2431" s="278"/>
      <c r="C2431" s="218"/>
      <c r="D2431" s="17">
        <f>IF(Table11[[#This Row],[Current Age]]&gt;19,"Women's",IF(E2431&gt;15,"U19",IF(E2431&gt;13,"U15",IF(E2431&gt;11,"U13",IF(E2431&gt;0,"U11",0)))))</f>
        <v>0</v>
      </c>
      <c r="E2431" s="17">
        <f>IFERROR(IF(Table11[[#This Row],[Year]]&gt;0,$E$1-Table11[[#This Row],[Year]],0),"")</f>
        <v>0</v>
      </c>
      <c r="H2431" s="17"/>
      <c r="I2431" s="279"/>
    </row>
    <row r="2432" spans="1:9">
      <c r="A2432" s="188">
        <v>9429</v>
      </c>
      <c r="B2432" s="280"/>
      <c r="C2432" s="188"/>
      <c r="D2432" s="17">
        <f>IF(Table11[[#This Row],[Current Age]]&gt;19,"Women's",IF(E2432&gt;15,"U19",IF(E2432&gt;13,"U15",IF(E2432&gt;11,"U13",IF(E2432&gt;0,"U11",0)))))</f>
        <v>0</v>
      </c>
      <c r="E2432" s="17">
        <f>IFERROR(IF(Table11[[#This Row],[Year]]&gt;0,$E$1-Table11[[#This Row],[Year]],0),"")</f>
        <v>0</v>
      </c>
      <c r="H2432" s="17"/>
      <c r="I2432" s="279"/>
    </row>
    <row r="2433" spans="1:9">
      <c r="A2433" s="218">
        <v>9430</v>
      </c>
      <c r="B2433" s="278"/>
      <c r="C2433" s="218"/>
      <c r="D2433" s="17">
        <f>IF(Table11[[#This Row],[Current Age]]&gt;19,"Women's",IF(E2433&gt;15,"U19",IF(E2433&gt;13,"U15",IF(E2433&gt;11,"U13",IF(E2433&gt;0,"U11",0)))))</f>
        <v>0</v>
      </c>
      <c r="E2433" s="17">
        <f>IFERROR(IF(Table11[[#This Row],[Year]]&gt;0,$E$1-Table11[[#This Row],[Year]],0),"")</f>
        <v>0</v>
      </c>
      <c r="H2433" s="17"/>
      <c r="I2433" s="279"/>
    </row>
    <row r="2434" spans="1:9">
      <c r="A2434" s="188">
        <v>9431</v>
      </c>
      <c r="B2434" s="280"/>
      <c r="C2434" s="188"/>
      <c r="D2434" s="17">
        <f>IF(Table11[[#This Row],[Current Age]]&gt;19,"Women's",IF(E2434&gt;15,"U19",IF(E2434&gt;13,"U15",IF(E2434&gt;11,"U13",IF(E2434&gt;0,"U11",0)))))</f>
        <v>0</v>
      </c>
      <c r="E2434" s="17">
        <f>IFERROR(IF(Table11[[#This Row],[Year]]&gt;0,$E$1-Table11[[#This Row],[Year]],0),"")</f>
        <v>0</v>
      </c>
      <c r="H2434" s="17"/>
      <c r="I2434" s="279"/>
    </row>
    <row r="2435" spans="1:9">
      <c r="A2435" s="218">
        <v>9432</v>
      </c>
      <c r="B2435" s="278"/>
      <c r="C2435" s="218"/>
      <c r="D2435" s="17">
        <f>IF(Table11[[#This Row],[Current Age]]&gt;19,"Women's",IF(E2435&gt;15,"U19",IF(E2435&gt;13,"U15",IF(E2435&gt;11,"U13",IF(E2435&gt;0,"U11",0)))))</f>
        <v>0</v>
      </c>
      <c r="E2435" s="17">
        <f>IFERROR(IF(Table11[[#This Row],[Year]]&gt;0,$E$1-Table11[[#This Row],[Year]],0),"")</f>
        <v>0</v>
      </c>
      <c r="H2435" s="17"/>
      <c r="I2435" s="279"/>
    </row>
    <row r="2436" spans="1:9">
      <c r="A2436" s="188">
        <v>9433</v>
      </c>
      <c r="B2436" s="280"/>
      <c r="C2436" s="188"/>
      <c r="D2436" s="17">
        <f>IF(Table11[[#This Row],[Current Age]]&gt;19,"Women's",IF(E2436&gt;15,"U19",IF(E2436&gt;13,"U15",IF(E2436&gt;11,"U13",IF(E2436&gt;0,"U11",0)))))</f>
        <v>0</v>
      </c>
      <c r="E2436" s="17">
        <f>IFERROR(IF(Table11[[#This Row],[Year]]&gt;0,$E$1-Table11[[#This Row],[Year]],0),"")</f>
        <v>0</v>
      </c>
      <c r="H2436" s="17"/>
      <c r="I2436" s="279"/>
    </row>
    <row r="2437" spans="1:9">
      <c r="A2437" s="218">
        <v>9434</v>
      </c>
      <c r="B2437" s="278"/>
      <c r="C2437" s="218"/>
      <c r="D2437" s="17">
        <f>IF(Table11[[#This Row],[Current Age]]&gt;19,"Women's",IF(E2437&gt;15,"U19",IF(E2437&gt;13,"U15",IF(E2437&gt;11,"U13",IF(E2437&gt;0,"U11",0)))))</f>
        <v>0</v>
      </c>
      <c r="E2437" s="17">
        <f>IFERROR(IF(Table11[[#This Row],[Year]]&gt;0,$E$1-Table11[[#This Row],[Year]],0),"")</f>
        <v>0</v>
      </c>
      <c r="H2437" s="17"/>
      <c r="I2437" s="279"/>
    </row>
    <row r="2438" spans="1:9">
      <c r="A2438" s="188">
        <v>9435</v>
      </c>
      <c r="B2438" s="280"/>
      <c r="C2438" s="188"/>
      <c r="D2438" s="17">
        <f>IF(Table11[[#This Row],[Current Age]]&gt;19,"Women's",IF(E2438&gt;15,"U19",IF(E2438&gt;13,"U15",IF(E2438&gt;11,"U13",IF(E2438&gt;0,"U11",0)))))</f>
        <v>0</v>
      </c>
      <c r="E2438" s="17">
        <f>IFERROR(IF(Table11[[#This Row],[Year]]&gt;0,$E$1-Table11[[#This Row],[Year]],0),"")</f>
        <v>0</v>
      </c>
      <c r="H2438" s="17"/>
      <c r="I2438" s="279"/>
    </row>
    <row r="2439" spans="1:9">
      <c r="A2439" s="218">
        <v>9436</v>
      </c>
      <c r="B2439" s="278"/>
      <c r="C2439" s="218"/>
      <c r="D2439" s="17">
        <f>IF(Table11[[#This Row],[Current Age]]&gt;19,"Women's",IF(E2439&gt;15,"U19",IF(E2439&gt;13,"U15",IF(E2439&gt;11,"U13",IF(E2439&gt;0,"U11",0)))))</f>
        <v>0</v>
      </c>
      <c r="E2439" s="17">
        <f>IFERROR(IF(Table11[[#This Row],[Year]]&gt;0,$E$1-Table11[[#This Row],[Year]],0),"")</f>
        <v>0</v>
      </c>
      <c r="H2439" s="17"/>
      <c r="I2439" s="279"/>
    </row>
    <row r="2440" spans="1:9">
      <c r="A2440" s="188">
        <v>9437</v>
      </c>
      <c r="B2440" s="280"/>
      <c r="C2440" s="188"/>
      <c r="D2440" s="17">
        <f>IF(Table11[[#This Row],[Current Age]]&gt;19,"Women's",IF(E2440&gt;15,"U19",IF(E2440&gt;13,"U15",IF(E2440&gt;11,"U13",IF(E2440&gt;0,"U11",0)))))</f>
        <v>0</v>
      </c>
      <c r="E2440" s="17">
        <f>IFERROR(IF(Table11[[#This Row],[Year]]&gt;0,$E$1-Table11[[#This Row],[Year]],0),"")</f>
        <v>0</v>
      </c>
      <c r="H2440" s="17"/>
      <c r="I2440" s="279"/>
    </row>
    <row r="2441" spans="1:9">
      <c r="A2441" s="218">
        <v>9438</v>
      </c>
      <c r="B2441" s="278"/>
      <c r="C2441" s="218"/>
      <c r="D2441" s="17">
        <f>IF(Table11[[#This Row],[Current Age]]&gt;19,"Women's",IF(E2441&gt;15,"U19",IF(E2441&gt;13,"U15",IF(E2441&gt;11,"U13",IF(E2441&gt;0,"U11",0)))))</f>
        <v>0</v>
      </c>
      <c r="E2441" s="17">
        <f>IFERROR(IF(Table11[[#This Row],[Year]]&gt;0,$E$1-Table11[[#This Row],[Year]],0),"")</f>
        <v>0</v>
      </c>
      <c r="H2441" s="17"/>
      <c r="I2441" s="279"/>
    </row>
    <row r="2442" spans="1:9">
      <c r="A2442" s="188">
        <v>9439</v>
      </c>
      <c r="B2442" s="280"/>
      <c r="C2442" s="188"/>
      <c r="D2442" s="17">
        <f>IF(Table11[[#This Row],[Current Age]]&gt;19,"Women's",IF(E2442&gt;15,"U19",IF(E2442&gt;13,"U15",IF(E2442&gt;11,"U13",IF(E2442&gt;0,"U11",0)))))</f>
        <v>0</v>
      </c>
      <c r="E2442" s="17">
        <f>IFERROR(IF(Table11[[#This Row],[Year]]&gt;0,$E$1-Table11[[#This Row],[Year]],0),"")</f>
        <v>0</v>
      </c>
      <c r="H2442" s="17"/>
      <c r="I2442" s="279"/>
    </row>
    <row r="2443" spans="1:9">
      <c r="A2443" s="218">
        <v>9440</v>
      </c>
      <c r="B2443" s="278"/>
      <c r="C2443" s="218"/>
      <c r="D2443" s="17">
        <f>IF(Table11[[#This Row],[Current Age]]&gt;19,"Women's",IF(E2443&gt;15,"U19",IF(E2443&gt;13,"U15",IF(E2443&gt;11,"U13",IF(E2443&gt;0,"U11",0)))))</f>
        <v>0</v>
      </c>
      <c r="E2443" s="17">
        <f>IFERROR(IF(Table11[[#This Row],[Year]]&gt;0,$E$1-Table11[[#This Row],[Year]],0),"")</f>
        <v>0</v>
      </c>
      <c r="H2443" s="17"/>
      <c r="I2443" s="279"/>
    </row>
    <row r="2444" spans="1:9">
      <c r="A2444" s="188">
        <v>9441</v>
      </c>
      <c r="B2444" s="280"/>
      <c r="C2444" s="188"/>
      <c r="D2444" s="17">
        <f>IF(Table11[[#This Row],[Current Age]]&gt;19,"Women's",IF(E2444&gt;15,"U19",IF(E2444&gt;13,"U15",IF(E2444&gt;11,"U13",IF(E2444&gt;0,"U11",0)))))</f>
        <v>0</v>
      </c>
      <c r="E2444" s="17">
        <f>IFERROR(IF(Table11[[#This Row],[Year]]&gt;0,$E$1-Table11[[#This Row],[Year]],0),"")</f>
        <v>0</v>
      </c>
      <c r="H2444" s="17"/>
      <c r="I2444" s="279"/>
    </row>
    <row r="2445" spans="1:9">
      <c r="A2445" s="218">
        <v>9442</v>
      </c>
      <c r="B2445" s="278"/>
      <c r="C2445" s="218"/>
      <c r="D2445" s="17">
        <f>IF(Table11[[#This Row],[Current Age]]&gt;19,"Women's",IF(E2445&gt;15,"U19",IF(E2445&gt;13,"U15",IF(E2445&gt;11,"U13",IF(E2445&gt;0,"U11",0)))))</f>
        <v>0</v>
      </c>
      <c r="E2445" s="17">
        <f>IFERROR(IF(Table11[[#This Row],[Year]]&gt;0,$E$1-Table11[[#This Row],[Year]],0),"")</f>
        <v>0</v>
      </c>
      <c r="H2445" s="17"/>
      <c r="I2445" s="279"/>
    </row>
    <row r="2446" spans="1:9">
      <c r="A2446" s="188">
        <v>9443</v>
      </c>
      <c r="B2446" s="280"/>
      <c r="C2446" s="188"/>
      <c r="D2446" s="17">
        <f>IF(Table11[[#This Row],[Current Age]]&gt;19,"Women's",IF(E2446&gt;15,"U19",IF(E2446&gt;13,"U15",IF(E2446&gt;11,"U13",IF(E2446&gt;0,"U11",0)))))</f>
        <v>0</v>
      </c>
      <c r="E2446" s="17">
        <f>IFERROR(IF(Table11[[#This Row],[Year]]&gt;0,$E$1-Table11[[#This Row],[Year]],0),"")</f>
        <v>0</v>
      </c>
      <c r="H2446" s="17"/>
      <c r="I2446" s="279"/>
    </row>
    <row r="2447" spans="1:9">
      <c r="A2447" s="218">
        <v>9444</v>
      </c>
      <c r="B2447" s="278"/>
      <c r="C2447" s="218"/>
      <c r="D2447" s="17">
        <f>IF(Table11[[#This Row],[Current Age]]&gt;19,"Women's",IF(E2447&gt;15,"U19",IF(E2447&gt;13,"U15",IF(E2447&gt;11,"U13",IF(E2447&gt;0,"U11",0)))))</f>
        <v>0</v>
      </c>
      <c r="E2447" s="17">
        <f>IFERROR(IF(Table11[[#This Row],[Year]]&gt;0,$E$1-Table11[[#This Row],[Year]],0),"")</f>
        <v>0</v>
      </c>
      <c r="H2447" s="17"/>
      <c r="I2447" s="279"/>
    </row>
    <row r="2448" spans="1:9">
      <c r="A2448" s="188">
        <v>9445</v>
      </c>
      <c r="B2448" s="280"/>
      <c r="C2448" s="188"/>
      <c r="D2448" s="17">
        <f>IF(Table11[[#This Row],[Current Age]]&gt;19,"Women's",IF(E2448&gt;15,"U19",IF(E2448&gt;13,"U15",IF(E2448&gt;11,"U13",IF(E2448&gt;0,"U11",0)))))</f>
        <v>0</v>
      </c>
      <c r="E2448" s="17">
        <f>IFERROR(IF(Table11[[#This Row],[Year]]&gt;0,$E$1-Table11[[#This Row],[Year]],0),"")</f>
        <v>0</v>
      </c>
      <c r="H2448" s="17"/>
      <c r="I2448" s="279"/>
    </row>
    <row r="2449" spans="1:9">
      <c r="A2449" s="218">
        <v>9446</v>
      </c>
      <c r="B2449" s="278"/>
      <c r="C2449" s="218"/>
      <c r="D2449" s="17">
        <f>IF(Table11[[#This Row],[Current Age]]&gt;19,"Women's",IF(E2449&gt;15,"U19",IF(E2449&gt;13,"U15",IF(E2449&gt;11,"U13",IF(E2449&gt;0,"U11",0)))))</f>
        <v>0</v>
      </c>
      <c r="E2449" s="17">
        <f>IFERROR(IF(Table11[[#This Row],[Year]]&gt;0,$E$1-Table11[[#This Row],[Year]],0),"")</f>
        <v>0</v>
      </c>
      <c r="H2449" s="17"/>
      <c r="I2449" s="279"/>
    </row>
    <row r="2450" spans="1:9">
      <c r="A2450" s="188">
        <v>9447</v>
      </c>
      <c r="B2450" s="280"/>
      <c r="C2450" s="188"/>
      <c r="D2450" s="17">
        <f>IF(Table11[[#This Row],[Current Age]]&gt;19,"Women's",IF(E2450&gt;15,"U19",IF(E2450&gt;13,"U15",IF(E2450&gt;11,"U13",IF(E2450&gt;0,"U11",0)))))</f>
        <v>0</v>
      </c>
      <c r="E2450" s="17">
        <f>IFERROR(IF(Table11[[#This Row],[Year]]&gt;0,$E$1-Table11[[#This Row],[Year]],0),"")</f>
        <v>0</v>
      </c>
      <c r="H2450" s="17"/>
      <c r="I2450" s="279"/>
    </row>
    <row r="2451" spans="1:9">
      <c r="A2451" s="218">
        <v>9448</v>
      </c>
      <c r="B2451" s="278"/>
      <c r="C2451" s="218"/>
      <c r="D2451" s="17">
        <f>IF(Table11[[#This Row],[Current Age]]&gt;19,"Women's",IF(E2451&gt;15,"U19",IF(E2451&gt;13,"U15",IF(E2451&gt;11,"U13",IF(E2451&gt;0,"U11",0)))))</f>
        <v>0</v>
      </c>
      <c r="E2451" s="17">
        <f>IFERROR(IF(Table11[[#This Row],[Year]]&gt;0,$E$1-Table11[[#This Row],[Year]],0),"")</f>
        <v>0</v>
      </c>
      <c r="H2451" s="17"/>
      <c r="I2451" s="279"/>
    </row>
    <row r="2452" spans="1:9">
      <c r="A2452" s="188">
        <v>9449</v>
      </c>
      <c r="B2452" s="280"/>
      <c r="C2452" s="188"/>
      <c r="D2452" s="17">
        <f>IF(Table11[[#This Row],[Current Age]]&gt;19,"Women's",IF(E2452&gt;15,"U19",IF(E2452&gt;13,"U15",IF(E2452&gt;11,"U13",IF(E2452&gt;0,"U11",0)))))</f>
        <v>0</v>
      </c>
      <c r="E2452" s="17">
        <f>IFERROR(IF(Table11[[#This Row],[Year]]&gt;0,$E$1-Table11[[#This Row],[Year]],0),"")</f>
        <v>0</v>
      </c>
      <c r="H2452" s="17"/>
      <c r="I2452" s="279"/>
    </row>
    <row r="2453" spans="1:9">
      <c r="A2453" s="218">
        <v>9450</v>
      </c>
      <c r="B2453" s="278"/>
      <c r="C2453" s="218"/>
      <c r="D2453" s="17">
        <f>IF(Table11[[#This Row],[Current Age]]&gt;19,"Women's",IF(E2453&gt;15,"U19",IF(E2453&gt;13,"U15",IF(E2453&gt;11,"U13",IF(E2453&gt;0,"U11",0)))))</f>
        <v>0</v>
      </c>
      <c r="E2453" s="17">
        <f>IFERROR(IF(Table11[[#This Row],[Year]]&gt;0,$E$1-Table11[[#This Row],[Year]],0),"")</f>
        <v>0</v>
      </c>
      <c r="H2453" s="17"/>
      <c r="I2453" s="279"/>
    </row>
    <row r="2454" spans="1:9">
      <c r="A2454" s="188">
        <v>9451</v>
      </c>
      <c r="B2454" s="280"/>
      <c r="C2454" s="188"/>
      <c r="D2454" s="17">
        <f>IF(Table11[[#This Row],[Current Age]]&gt;19,"Women's",IF(E2454&gt;15,"U19",IF(E2454&gt;13,"U15",IF(E2454&gt;11,"U13",IF(E2454&gt;0,"U11",0)))))</f>
        <v>0</v>
      </c>
      <c r="E2454" s="17">
        <f>IFERROR(IF(Table11[[#This Row],[Year]]&gt;0,$E$1-Table11[[#This Row],[Year]],0),"")</f>
        <v>0</v>
      </c>
      <c r="H2454" s="17"/>
      <c r="I2454" s="279"/>
    </row>
    <row r="2455" spans="1:9">
      <c r="A2455" s="218">
        <v>9452</v>
      </c>
      <c r="B2455" s="278"/>
      <c r="C2455" s="218"/>
      <c r="D2455" s="17">
        <f>IF(Table11[[#This Row],[Current Age]]&gt;19,"Women's",IF(E2455&gt;15,"U19",IF(E2455&gt;13,"U15",IF(E2455&gt;11,"U13",IF(E2455&gt;0,"U11",0)))))</f>
        <v>0</v>
      </c>
      <c r="E2455" s="17">
        <f>IFERROR(IF(Table11[[#This Row],[Year]]&gt;0,$E$1-Table11[[#This Row],[Year]],0),"")</f>
        <v>0</v>
      </c>
      <c r="H2455" s="17"/>
      <c r="I2455" s="279"/>
    </row>
    <row r="2456" spans="1:9">
      <c r="A2456" s="188">
        <v>9453</v>
      </c>
      <c r="B2456" s="280"/>
      <c r="C2456" s="188"/>
      <c r="D2456" s="17">
        <f>IF(Table11[[#This Row],[Current Age]]&gt;19,"Women's",IF(E2456&gt;15,"U19",IF(E2456&gt;13,"U15",IF(E2456&gt;11,"U13",IF(E2456&gt;0,"U11",0)))))</f>
        <v>0</v>
      </c>
      <c r="E2456" s="17">
        <f>IFERROR(IF(Table11[[#This Row],[Year]]&gt;0,$E$1-Table11[[#This Row],[Year]],0),"")</f>
        <v>0</v>
      </c>
      <c r="H2456" s="17"/>
      <c r="I2456" s="279"/>
    </row>
    <row r="2457" spans="1:9">
      <c r="A2457" s="218">
        <v>9454</v>
      </c>
      <c r="B2457" s="278"/>
      <c r="C2457" s="218"/>
      <c r="D2457" s="17">
        <f>IF(Table11[[#This Row],[Current Age]]&gt;19,"Women's",IF(E2457&gt;15,"U19",IF(E2457&gt;13,"U15",IF(E2457&gt;11,"U13",IF(E2457&gt;0,"U11",0)))))</f>
        <v>0</v>
      </c>
      <c r="E2457" s="17">
        <f>IFERROR(IF(Table11[[#This Row],[Year]]&gt;0,$E$1-Table11[[#This Row],[Year]],0),"")</f>
        <v>0</v>
      </c>
      <c r="H2457" s="17"/>
      <c r="I2457" s="279"/>
    </row>
    <row r="2458" spans="1:9">
      <c r="A2458" s="188">
        <v>9455</v>
      </c>
      <c r="B2458" s="280"/>
      <c r="C2458" s="188"/>
      <c r="D2458" s="17">
        <f>IF(Table11[[#This Row],[Current Age]]&gt;19,"Women's",IF(E2458&gt;15,"U19",IF(E2458&gt;13,"U15",IF(E2458&gt;11,"U13",IF(E2458&gt;0,"U11",0)))))</f>
        <v>0</v>
      </c>
      <c r="E2458" s="17">
        <f>IFERROR(IF(Table11[[#This Row],[Year]]&gt;0,$E$1-Table11[[#This Row],[Year]],0),"")</f>
        <v>0</v>
      </c>
      <c r="H2458" s="17"/>
      <c r="I2458" s="279"/>
    </row>
    <row r="2459" spans="1:9">
      <c r="A2459" s="218">
        <v>9456</v>
      </c>
      <c r="B2459" s="278"/>
      <c r="C2459" s="218"/>
      <c r="D2459" s="17">
        <f>IF(Table11[[#This Row],[Current Age]]&gt;19,"Women's",IF(E2459&gt;15,"U19",IF(E2459&gt;13,"U15",IF(E2459&gt;11,"U13",IF(E2459&gt;0,"U11",0)))))</f>
        <v>0</v>
      </c>
      <c r="E2459" s="17">
        <f>IFERROR(IF(Table11[[#This Row],[Year]]&gt;0,$E$1-Table11[[#This Row],[Year]],0),"")</f>
        <v>0</v>
      </c>
      <c r="H2459" s="17"/>
      <c r="I2459" s="279"/>
    </row>
    <row r="2460" spans="1:9">
      <c r="A2460" s="188">
        <v>9457</v>
      </c>
      <c r="B2460" s="280"/>
      <c r="C2460" s="188"/>
      <c r="D2460" s="17">
        <f>IF(Table11[[#This Row],[Current Age]]&gt;19,"Women's",IF(E2460&gt;15,"U19",IF(E2460&gt;13,"U15",IF(E2460&gt;11,"U13",IF(E2460&gt;0,"U11",0)))))</f>
        <v>0</v>
      </c>
      <c r="E2460" s="17">
        <f>IFERROR(IF(Table11[[#This Row],[Year]]&gt;0,$E$1-Table11[[#This Row],[Year]],0),"")</f>
        <v>0</v>
      </c>
      <c r="H2460" s="17"/>
      <c r="I2460" s="279"/>
    </row>
    <row r="2461" spans="1:9">
      <c r="A2461" s="218">
        <v>9458</v>
      </c>
      <c r="B2461" s="278"/>
      <c r="C2461" s="218"/>
      <c r="D2461" s="17">
        <f>IF(Table11[[#This Row],[Current Age]]&gt;19,"Women's",IF(E2461&gt;15,"U19",IF(E2461&gt;13,"U15",IF(E2461&gt;11,"U13",IF(E2461&gt;0,"U11",0)))))</f>
        <v>0</v>
      </c>
      <c r="E2461" s="17">
        <f>IFERROR(IF(Table11[[#This Row],[Year]]&gt;0,$E$1-Table11[[#This Row],[Year]],0),"")</f>
        <v>0</v>
      </c>
      <c r="H2461" s="17"/>
      <c r="I2461" s="279"/>
    </row>
    <row r="2462" spans="1:9">
      <c r="A2462" s="188">
        <v>9459</v>
      </c>
      <c r="B2462" s="280"/>
      <c r="C2462" s="188"/>
      <c r="D2462" s="17">
        <f>IF(Table11[[#This Row],[Current Age]]&gt;19,"Women's",IF(E2462&gt;15,"U19",IF(E2462&gt;13,"U15",IF(E2462&gt;11,"U13",IF(E2462&gt;0,"U11",0)))))</f>
        <v>0</v>
      </c>
      <c r="E2462" s="17">
        <f>IFERROR(IF(Table11[[#This Row],[Year]]&gt;0,$E$1-Table11[[#This Row],[Year]],0),"")</f>
        <v>0</v>
      </c>
      <c r="H2462" s="17"/>
      <c r="I2462" s="279"/>
    </row>
    <row r="2463" spans="1:9">
      <c r="A2463" s="218">
        <v>9460</v>
      </c>
      <c r="B2463" s="278"/>
      <c r="C2463" s="218"/>
      <c r="D2463" s="17">
        <f>IF(Table11[[#This Row],[Current Age]]&gt;19,"Women's",IF(E2463&gt;15,"U19",IF(E2463&gt;13,"U15",IF(E2463&gt;11,"U13",IF(E2463&gt;0,"U11",0)))))</f>
        <v>0</v>
      </c>
      <c r="E2463" s="17">
        <f>IFERROR(IF(Table11[[#This Row],[Year]]&gt;0,$E$1-Table11[[#This Row],[Year]],0),"")</f>
        <v>0</v>
      </c>
      <c r="H2463" s="17"/>
      <c r="I2463" s="279"/>
    </row>
    <row r="2464" spans="1:9">
      <c r="A2464" s="188">
        <v>9461</v>
      </c>
      <c r="B2464" s="280"/>
      <c r="C2464" s="188"/>
      <c r="D2464" s="17">
        <f>IF(Table11[[#This Row],[Current Age]]&gt;19,"Women's",IF(E2464&gt;15,"U19",IF(E2464&gt;13,"U15",IF(E2464&gt;11,"U13",IF(E2464&gt;0,"U11",0)))))</f>
        <v>0</v>
      </c>
      <c r="E2464" s="17">
        <f>IFERROR(IF(Table11[[#This Row],[Year]]&gt;0,$E$1-Table11[[#This Row],[Year]],0),"")</f>
        <v>0</v>
      </c>
      <c r="H2464" s="17"/>
      <c r="I2464" s="279"/>
    </row>
    <row r="2465" spans="1:9">
      <c r="A2465" s="218">
        <v>9462</v>
      </c>
      <c r="B2465" s="278"/>
      <c r="C2465" s="218"/>
      <c r="D2465" s="17">
        <f>IF(Table11[[#This Row],[Current Age]]&gt;19,"Women's",IF(E2465&gt;15,"U19",IF(E2465&gt;13,"U15",IF(E2465&gt;11,"U13",IF(E2465&gt;0,"U11",0)))))</f>
        <v>0</v>
      </c>
      <c r="E2465" s="17">
        <f>IFERROR(IF(Table11[[#This Row],[Year]]&gt;0,$E$1-Table11[[#This Row],[Year]],0),"")</f>
        <v>0</v>
      </c>
      <c r="H2465" s="17"/>
      <c r="I2465" s="279"/>
    </row>
    <row r="2466" spans="1:9">
      <c r="A2466" s="188">
        <v>9463</v>
      </c>
      <c r="B2466" s="280"/>
      <c r="C2466" s="188"/>
      <c r="D2466" s="17">
        <f>IF(Table11[[#This Row],[Current Age]]&gt;19,"Women's",IF(E2466&gt;15,"U19",IF(E2466&gt;13,"U15",IF(E2466&gt;11,"U13",IF(E2466&gt;0,"U11",0)))))</f>
        <v>0</v>
      </c>
      <c r="E2466" s="17">
        <f>IFERROR(IF(Table11[[#This Row],[Year]]&gt;0,$E$1-Table11[[#This Row],[Year]],0),"")</f>
        <v>0</v>
      </c>
      <c r="H2466" s="17"/>
      <c r="I2466" s="279"/>
    </row>
    <row r="2467" spans="1:9">
      <c r="A2467" s="218">
        <v>9464</v>
      </c>
      <c r="B2467" s="278"/>
      <c r="C2467" s="218"/>
      <c r="D2467" s="17">
        <f>IF(Table11[[#This Row],[Current Age]]&gt;19,"Women's",IF(E2467&gt;15,"U19",IF(E2467&gt;13,"U15",IF(E2467&gt;11,"U13",IF(E2467&gt;0,"U11",0)))))</f>
        <v>0</v>
      </c>
      <c r="E2467" s="17">
        <f>IFERROR(IF(Table11[[#This Row],[Year]]&gt;0,$E$1-Table11[[#This Row],[Year]],0),"")</f>
        <v>0</v>
      </c>
      <c r="H2467" s="17"/>
      <c r="I2467" s="279"/>
    </row>
    <row r="2468" spans="1:9">
      <c r="A2468" s="188">
        <v>9465</v>
      </c>
      <c r="B2468" s="280"/>
      <c r="C2468" s="188"/>
      <c r="D2468" s="17">
        <f>IF(Table11[[#This Row],[Current Age]]&gt;19,"Women's",IF(E2468&gt;15,"U19",IF(E2468&gt;13,"U15",IF(E2468&gt;11,"U13",IF(E2468&gt;0,"U11",0)))))</f>
        <v>0</v>
      </c>
      <c r="E2468" s="17">
        <f>IFERROR(IF(Table11[[#This Row],[Year]]&gt;0,$E$1-Table11[[#This Row],[Year]],0),"")</f>
        <v>0</v>
      </c>
      <c r="H2468" s="17"/>
      <c r="I2468" s="279"/>
    </row>
    <row r="2469" spans="1:9">
      <c r="A2469" s="218">
        <v>9466</v>
      </c>
      <c r="B2469" s="278"/>
      <c r="C2469" s="218"/>
      <c r="D2469" s="17">
        <f>IF(Table11[[#This Row],[Current Age]]&gt;19,"Women's",IF(E2469&gt;15,"U19",IF(E2469&gt;13,"U15",IF(E2469&gt;11,"U13",IF(E2469&gt;0,"U11",0)))))</f>
        <v>0</v>
      </c>
      <c r="E2469" s="17">
        <f>IFERROR(IF(Table11[[#This Row],[Year]]&gt;0,$E$1-Table11[[#This Row],[Year]],0),"")</f>
        <v>0</v>
      </c>
      <c r="H2469" s="17"/>
      <c r="I2469" s="279"/>
    </row>
    <row r="2470" spans="1:9">
      <c r="A2470" s="188">
        <v>9467</v>
      </c>
      <c r="B2470" s="280"/>
      <c r="C2470" s="188"/>
      <c r="D2470" s="17">
        <f>IF(Table11[[#This Row],[Current Age]]&gt;19,"Women's",IF(E2470&gt;15,"U19",IF(E2470&gt;13,"U15",IF(E2470&gt;11,"U13",IF(E2470&gt;0,"U11",0)))))</f>
        <v>0</v>
      </c>
      <c r="E2470" s="17">
        <f>IFERROR(IF(Table11[[#This Row],[Year]]&gt;0,$E$1-Table11[[#This Row],[Year]],0),"")</f>
        <v>0</v>
      </c>
      <c r="H2470" s="17"/>
      <c r="I2470" s="279"/>
    </row>
    <row r="2471" spans="1:9">
      <c r="A2471" s="218">
        <v>9468</v>
      </c>
      <c r="B2471" s="278"/>
      <c r="C2471" s="218"/>
      <c r="D2471" s="17">
        <f>IF(Table11[[#This Row],[Current Age]]&gt;19,"Women's",IF(E2471&gt;15,"U19",IF(E2471&gt;13,"U15",IF(E2471&gt;11,"U13",IF(E2471&gt;0,"U11",0)))))</f>
        <v>0</v>
      </c>
      <c r="E2471" s="17">
        <f>IFERROR(IF(Table11[[#This Row],[Year]]&gt;0,$E$1-Table11[[#This Row],[Year]],0),"")</f>
        <v>0</v>
      </c>
      <c r="H2471" s="17"/>
      <c r="I2471" s="279"/>
    </row>
    <row r="2472" spans="1:9">
      <c r="A2472" s="188">
        <v>9469</v>
      </c>
      <c r="B2472" s="280"/>
      <c r="C2472" s="188"/>
      <c r="D2472" s="17">
        <f>IF(Table11[[#This Row],[Current Age]]&gt;19,"Women's",IF(E2472&gt;15,"U19",IF(E2472&gt;13,"U15",IF(E2472&gt;11,"U13",IF(E2472&gt;0,"U11",0)))))</f>
        <v>0</v>
      </c>
      <c r="E2472" s="17">
        <f>IFERROR(IF(Table11[[#This Row],[Year]]&gt;0,$E$1-Table11[[#This Row],[Year]],0),"")</f>
        <v>0</v>
      </c>
      <c r="H2472" s="17"/>
      <c r="I2472" s="279"/>
    </row>
    <row r="2473" spans="1:9">
      <c r="A2473" s="218">
        <v>9470</v>
      </c>
      <c r="B2473" s="278"/>
      <c r="C2473" s="218"/>
      <c r="D2473" s="17">
        <f>IF(Table11[[#This Row],[Current Age]]&gt;19,"Women's",IF(E2473&gt;15,"U19",IF(E2473&gt;13,"U15",IF(E2473&gt;11,"U13",IF(E2473&gt;0,"U11",0)))))</f>
        <v>0</v>
      </c>
      <c r="E2473" s="17">
        <f>IFERROR(IF(Table11[[#This Row],[Year]]&gt;0,$E$1-Table11[[#This Row],[Year]],0),"")</f>
        <v>0</v>
      </c>
      <c r="H2473" s="17"/>
      <c r="I2473" s="279"/>
    </row>
    <row r="2474" spans="1:9">
      <c r="A2474" s="188">
        <v>9471</v>
      </c>
      <c r="B2474" s="280"/>
      <c r="C2474" s="188"/>
      <c r="D2474" s="17">
        <f>IF(Table11[[#This Row],[Current Age]]&gt;19,"Women's",IF(E2474&gt;15,"U19",IF(E2474&gt;13,"U15",IF(E2474&gt;11,"U13",IF(E2474&gt;0,"U11",0)))))</f>
        <v>0</v>
      </c>
      <c r="E2474" s="17">
        <f>IFERROR(IF(Table11[[#This Row],[Year]]&gt;0,$E$1-Table11[[#This Row],[Year]],0),"")</f>
        <v>0</v>
      </c>
      <c r="H2474" s="17"/>
      <c r="I2474" s="279"/>
    </row>
    <row r="2475" spans="1:9">
      <c r="A2475" s="218">
        <v>9472</v>
      </c>
      <c r="B2475" s="278"/>
      <c r="C2475" s="218"/>
      <c r="D2475" s="17">
        <f>IF(Table11[[#This Row],[Current Age]]&gt;19,"Women's",IF(E2475&gt;15,"U19",IF(E2475&gt;13,"U15",IF(E2475&gt;11,"U13",IF(E2475&gt;0,"U11",0)))))</f>
        <v>0</v>
      </c>
      <c r="E2475" s="17">
        <f>IFERROR(IF(Table11[[#This Row],[Year]]&gt;0,$E$1-Table11[[#This Row],[Year]],0),"")</f>
        <v>0</v>
      </c>
      <c r="H2475" s="17"/>
      <c r="I2475" s="279"/>
    </row>
    <row r="2476" spans="1:9">
      <c r="A2476" s="188">
        <v>9473</v>
      </c>
      <c r="B2476" s="280"/>
      <c r="C2476" s="188"/>
      <c r="D2476" s="17">
        <f>IF(Table11[[#This Row],[Current Age]]&gt;19,"Women's",IF(E2476&gt;15,"U19",IF(E2476&gt;13,"U15",IF(E2476&gt;11,"U13",IF(E2476&gt;0,"U11",0)))))</f>
        <v>0</v>
      </c>
      <c r="E2476" s="17">
        <f>IFERROR(IF(Table11[[#This Row],[Year]]&gt;0,$E$1-Table11[[#This Row],[Year]],0),"")</f>
        <v>0</v>
      </c>
      <c r="H2476" s="17"/>
      <c r="I2476" s="279"/>
    </row>
    <row r="2477" spans="1:9">
      <c r="A2477" s="218">
        <v>9474</v>
      </c>
      <c r="B2477" s="278"/>
      <c r="C2477" s="218"/>
      <c r="D2477" s="17">
        <f>IF(Table11[[#This Row],[Current Age]]&gt;19,"Women's",IF(E2477&gt;15,"U19",IF(E2477&gt;13,"U15",IF(E2477&gt;11,"U13",IF(E2477&gt;0,"U11",0)))))</f>
        <v>0</v>
      </c>
      <c r="E2477" s="17">
        <f>IFERROR(IF(Table11[[#This Row],[Year]]&gt;0,$E$1-Table11[[#This Row],[Year]],0),"")</f>
        <v>0</v>
      </c>
      <c r="H2477" s="17"/>
      <c r="I2477" s="279"/>
    </row>
    <row r="2478" spans="1:9">
      <c r="A2478" s="188">
        <v>9475</v>
      </c>
      <c r="B2478" s="280"/>
      <c r="C2478" s="188"/>
      <c r="D2478" s="17">
        <f>IF(Table11[[#This Row],[Current Age]]&gt;19,"Women's",IF(E2478&gt;15,"U19",IF(E2478&gt;13,"U15",IF(E2478&gt;11,"U13",IF(E2478&gt;0,"U11",0)))))</f>
        <v>0</v>
      </c>
      <c r="E2478" s="17">
        <f>IFERROR(IF(Table11[[#This Row],[Year]]&gt;0,$E$1-Table11[[#This Row],[Year]],0),"")</f>
        <v>0</v>
      </c>
      <c r="H2478" s="17"/>
      <c r="I2478" s="279"/>
    </row>
    <row r="2479" spans="1:9">
      <c r="A2479" s="218">
        <v>9476</v>
      </c>
      <c r="B2479" s="278"/>
      <c r="C2479" s="218"/>
      <c r="D2479" s="17">
        <f>IF(Table11[[#This Row],[Current Age]]&gt;19,"Women's",IF(E2479&gt;15,"U19",IF(E2479&gt;13,"U15",IF(E2479&gt;11,"U13",IF(E2479&gt;0,"U11",0)))))</f>
        <v>0</v>
      </c>
      <c r="E2479" s="17">
        <f>IFERROR(IF(Table11[[#This Row],[Year]]&gt;0,$E$1-Table11[[#This Row],[Year]],0),"")</f>
        <v>0</v>
      </c>
      <c r="H2479" s="17"/>
      <c r="I2479" s="279"/>
    </row>
    <row r="2480" spans="1:9">
      <c r="A2480" s="188">
        <v>9477</v>
      </c>
      <c r="B2480" s="280"/>
      <c r="C2480" s="188"/>
      <c r="D2480" s="17">
        <f>IF(Table11[[#This Row],[Current Age]]&gt;19,"Women's",IF(E2480&gt;15,"U19",IF(E2480&gt;13,"U15",IF(E2480&gt;11,"U13",IF(E2480&gt;0,"U11",0)))))</f>
        <v>0</v>
      </c>
      <c r="E2480" s="17">
        <f>IFERROR(IF(Table11[[#This Row],[Year]]&gt;0,$E$1-Table11[[#This Row],[Year]],0),"")</f>
        <v>0</v>
      </c>
      <c r="H2480" s="17"/>
      <c r="I2480" s="279"/>
    </row>
    <row r="2481" spans="1:9">
      <c r="A2481" s="218">
        <v>9478</v>
      </c>
      <c r="B2481" s="278"/>
      <c r="C2481" s="218"/>
      <c r="D2481" s="17">
        <f>IF(Table11[[#This Row],[Current Age]]&gt;19,"Women's",IF(E2481&gt;15,"U19",IF(E2481&gt;13,"U15",IF(E2481&gt;11,"U13",IF(E2481&gt;0,"U11",0)))))</f>
        <v>0</v>
      </c>
      <c r="E2481" s="17">
        <f>IFERROR(IF(Table11[[#This Row],[Year]]&gt;0,$E$1-Table11[[#This Row],[Year]],0),"")</f>
        <v>0</v>
      </c>
      <c r="H2481" s="17"/>
      <c r="I2481" s="279"/>
    </row>
    <row r="2482" spans="1:9">
      <c r="A2482" s="188">
        <v>9479</v>
      </c>
      <c r="B2482" s="280"/>
      <c r="C2482" s="188"/>
      <c r="D2482" s="17">
        <f>IF(Table11[[#This Row],[Current Age]]&gt;19,"Women's",IF(E2482&gt;15,"U19",IF(E2482&gt;13,"U15",IF(E2482&gt;11,"U13",IF(E2482&gt;0,"U11",0)))))</f>
        <v>0</v>
      </c>
      <c r="E2482" s="17">
        <f>IFERROR(IF(Table11[[#This Row],[Year]]&gt;0,$E$1-Table11[[#This Row],[Year]],0),"")</f>
        <v>0</v>
      </c>
      <c r="H2482" s="17"/>
      <c r="I2482" s="279"/>
    </row>
    <row r="2483" spans="1:9">
      <c r="A2483" s="218">
        <v>9480</v>
      </c>
      <c r="B2483" s="278"/>
      <c r="C2483" s="218"/>
      <c r="D2483" s="17">
        <f>IF(Table11[[#This Row],[Current Age]]&gt;19,"Women's",IF(E2483&gt;15,"U19",IF(E2483&gt;13,"U15",IF(E2483&gt;11,"U13",IF(E2483&gt;0,"U11",0)))))</f>
        <v>0</v>
      </c>
      <c r="E2483" s="17">
        <f>IFERROR(IF(Table11[[#This Row],[Year]]&gt;0,$E$1-Table11[[#This Row],[Year]],0),"")</f>
        <v>0</v>
      </c>
      <c r="H2483" s="17"/>
      <c r="I2483" s="279"/>
    </row>
    <row r="2484" spans="1:9">
      <c r="A2484" s="188">
        <v>9481</v>
      </c>
      <c r="B2484" s="280"/>
      <c r="C2484" s="188"/>
      <c r="D2484" s="17">
        <f>IF(Table11[[#This Row],[Current Age]]&gt;19,"Women's",IF(E2484&gt;15,"U19",IF(E2484&gt;13,"U15",IF(E2484&gt;11,"U13",IF(E2484&gt;0,"U11",0)))))</f>
        <v>0</v>
      </c>
      <c r="E2484" s="17">
        <f>IFERROR(IF(Table11[[#This Row],[Year]]&gt;0,$E$1-Table11[[#This Row],[Year]],0),"")</f>
        <v>0</v>
      </c>
      <c r="H2484" s="17"/>
      <c r="I2484" s="279"/>
    </row>
    <row r="2485" spans="1:9">
      <c r="A2485" s="218">
        <v>9482</v>
      </c>
      <c r="B2485" s="278"/>
      <c r="C2485" s="218"/>
      <c r="D2485" s="17">
        <f>IF(Table11[[#This Row],[Current Age]]&gt;19,"Women's",IF(E2485&gt;15,"U19",IF(E2485&gt;13,"U15",IF(E2485&gt;11,"U13",IF(E2485&gt;0,"U11",0)))))</f>
        <v>0</v>
      </c>
      <c r="E2485" s="17">
        <f>IFERROR(IF(Table11[[#This Row],[Year]]&gt;0,$E$1-Table11[[#This Row],[Year]],0),"")</f>
        <v>0</v>
      </c>
      <c r="H2485" s="17"/>
      <c r="I2485" s="279"/>
    </row>
    <row r="2486" spans="1:9">
      <c r="A2486" s="188">
        <v>9483</v>
      </c>
      <c r="B2486" s="280"/>
      <c r="C2486" s="188"/>
      <c r="D2486" s="17">
        <f>IF(Table11[[#This Row],[Current Age]]&gt;19,"Women's",IF(E2486&gt;15,"U19",IF(E2486&gt;13,"U15",IF(E2486&gt;11,"U13",IF(E2486&gt;0,"U11",0)))))</f>
        <v>0</v>
      </c>
      <c r="E2486" s="17">
        <f>IFERROR(IF(Table11[[#This Row],[Year]]&gt;0,$E$1-Table11[[#This Row],[Year]],0),"")</f>
        <v>0</v>
      </c>
      <c r="H2486" s="17"/>
      <c r="I2486" s="279"/>
    </row>
    <row r="2487" spans="1:9">
      <c r="A2487" s="218">
        <v>9484</v>
      </c>
      <c r="B2487" s="278"/>
      <c r="C2487" s="218"/>
      <c r="D2487" s="17">
        <f>IF(Table11[[#This Row],[Current Age]]&gt;19,"Women's",IF(E2487&gt;15,"U19",IF(E2487&gt;13,"U15",IF(E2487&gt;11,"U13",IF(E2487&gt;0,"U11",0)))))</f>
        <v>0</v>
      </c>
      <c r="E2487" s="17">
        <f>IFERROR(IF(Table11[[#This Row],[Year]]&gt;0,$E$1-Table11[[#This Row],[Year]],0),"")</f>
        <v>0</v>
      </c>
      <c r="H2487" s="17"/>
      <c r="I2487" s="279"/>
    </row>
    <row r="2488" spans="1:9">
      <c r="A2488" s="188">
        <v>9485</v>
      </c>
      <c r="B2488" s="280"/>
      <c r="C2488" s="188"/>
      <c r="D2488" s="17">
        <f>IF(Table11[[#This Row],[Current Age]]&gt;19,"Women's",IF(E2488&gt;15,"U19",IF(E2488&gt;13,"U15",IF(E2488&gt;11,"U13",IF(E2488&gt;0,"U11",0)))))</f>
        <v>0</v>
      </c>
      <c r="E2488" s="17">
        <f>IFERROR(IF(Table11[[#This Row],[Year]]&gt;0,$E$1-Table11[[#This Row],[Year]],0),"")</f>
        <v>0</v>
      </c>
      <c r="H2488" s="17"/>
      <c r="I2488" s="279"/>
    </row>
    <row r="2489" spans="1:9">
      <c r="A2489" s="218">
        <v>9486</v>
      </c>
      <c r="B2489" s="278"/>
      <c r="C2489" s="218"/>
      <c r="D2489" s="17">
        <f>IF(Table11[[#This Row],[Current Age]]&gt;19,"Women's",IF(E2489&gt;15,"U19",IF(E2489&gt;13,"U15",IF(E2489&gt;11,"U13",IF(E2489&gt;0,"U11",0)))))</f>
        <v>0</v>
      </c>
      <c r="E2489" s="17">
        <f>IFERROR(IF(Table11[[#This Row],[Year]]&gt;0,$E$1-Table11[[#This Row],[Year]],0),"")</f>
        <v>0</v>
      </c>
      <c r="H2489" s="17"/>
      <c r="I2489" s="279"/>
    </row>
    <row r="2490" spans="1:9">
      <c r="A2490" s="188">
        <v>9487</v>
      </c>
      <c r="B2490" s="280"/>
      <c r="C2490" s="188"/>
      <c r="D2490" s="17">
        <f>IF(Table11[[#This Row],[Current Age]]&gt;19,"Women's",IF(E2490&gt;15,"U19",IF(E2490&gt;13,"U15",IF(E2490&gt;11,"U13",IF(E2490&gt;0,"U11",0)))))</f>
        <v>0</v>
      </c>
      <c r="E2490" s="17">
        <f>IFERROR(IF(Table11[[#This Row],[Year]]&gt;0,$E$1-Table11[[#This Row],[Year]],0),"")</f>
        <v>0</v>
      </c>
      <c r="H2490" s="17"/>
      <c r="I2490" s="279"/>
    </row>
    <row r="2491" spans="1:9">
      <c r="A2491" s="218">
        <v>9488</v>
      </c>
      <c r="B2491" s="278"/>
      <c r="C2491" s="218"/>
      <c r="D2491" s="17">
        <f>IF(Table11[[#This Row],[Current Age]]&gt;19,"Women's",IF(E2491&gt;15,"U19",IF(E2491&gt;13,"U15",IF(E2491&gt;11,"U13",IF(E2491&gt;0,"U11",0)))))</f>
        <v>0</v>
      </c>
      <c r="E2491" s="17">
        <f>IFERROR(IF(Table11[[#This Row],[Year]]&gt;0,$E$1-Table11[[#This Row],[Year]],0),"")</f>
        <v>0</v>
      </c>
      <c r="H2491" s="17"/>
      <c r="I2491" s="279"/>
    </row>
    <row r="2492" spans="1:9">
      <c r="A2492" s="188">
        <v>9489</v>
      </c>
      <c r="B2492" s="280"/>
      <c r="C2492" s="188"/>
      <c r="D2492" s="17">
        <f>IF(Table11[[#This Row],[Current Age]]&gt;19,"Women's",IF(E2492&gt;15,"U19",IF(E2492&gt;13,"U15",IF(E2492&gt;11,"U13",IF(E2492&gt;0,"U11",0)))))</f>
        <v>0</v>
      </c>
      <c r="E2492" s="17">
        <f>IFERROR(IF(Table11[[#This Row],[Year]]&gt;0,$E$1-Table11[[#This Row],[Year]],0),"")</f>
        <v>0</v>
      </c>
      <c r="H2492" s="17"/>
      <c r="I2492" s="279"/>
    </row>
    <row r="2493" spans="1:9">
      <c r="A2493" s="218">
        <v>9490</v>
      </c>
      <c r="B2493" s="278"/>
      <c r="C2493" s="218"/>
      <c r="D2493" s="17">
        <f>IF(Table11[[#This Row],[Current Age]]&gt;19,"Women's",IF(E2493&gt;15,"U19",IF(E2493&gt;13,"U15",IF(E2493&gt;11,"U13",IF(E2493&gt;0,"U11",0)))))</f>
        <v>0</v>
      </c>
      <c r="E2493" s="17">
        <f>IFERROR(IF(Table11[[#This Row],[Year]]&gt;0,$E$1-Table11[[#This Row],[Year]],0),"")</f>
        <v>0</v>
      </c>
      <c r="H2493" s="17"/>
      <c r="I2493" s="279"/>
    </row>
    <row r="2494" spans="1:9">
      <c r="A2494" s="188">
        <v>9491</v>
      </c>
      <c r="B2494" s="280"/>
      <c r="C2494" s="188"/>
      <c r="D2494" s="17">
        <f>IF(Table11[[#This Row],[Current Age]]&gt;19,"Women's",IF(E2494&gt;15,"U19",IF(E2494&gt;13,"U15",IF(E2494&gt;11,"U13",IF(E2494&gt;0,"U11",0)))))</f>
        <v>0</v>
      </c>
      <c r="E2494" s="17">
        <f>IFERROR(IF(Table11[[#This Row],[Year]]&gt;0,$E$1-Table11[[#This Row],[Year]],0),"")</f>
        <v>0</v>
      </c>
      <c r="H2494" s="17"/>
      <c r="I2494" s="279"/>
    </row>
    <row r="2495" spans="1:9">
      <c r="A2495" s="218">
        <v>9492</v>
      </c>
      <c r="B2495" s="278"/>
      <c r="C2495" s="218"/>
      <c r="D2495" s="17">
        <f>IF(Table11[[#This Row],[Current Age]]&gt;19,"Women's",IF(E2495&gt;15,"U19",IF(E2495&gt;13,"U15",IF(E2495&gt;11,"U13",IF(E2495&gt;0,"U11",0)))))</f>
        <v>0</v>
      </c>
      <c r="E2495" s="17">
        <f>IFERROR(IF(Table11[[#This Row],[Year]]&gt;0,$E$1-Table11[[#This Row],[Year]],0),"")</f>
        <v>0</v>
      </c>
      <c r="H2495" s="17"/>
      <c r="I2495" s="279"/>
    </row>
    <row r="2496" spans="1:9">
      <c r="A2496" s="188">
        <v>9493</v>
      </c>
      <c r="B2496" s="280"/>
      <c r="C2496" s="188"/>
      <c r="D2496" s="17">
        <f>IF(Table11[[#This Row],[Current Age]]&gt;19,"Women's",IF(E2496&gt;15,"U19",IF(E2496&gt;13,"U15",IF(E2496&gt;11,"U13",IF(E2496&gt;0,"U11",0)))))</f>
        <v>0</v>
      </c>
      <c r="E2496" s="17">
        <f>IFERROR(IF(Table11[[#This Row],[Year]]&gt;0,$E$1-Table11[[#This Row],[Year]],0),"")</f>
        <v>0</v>
      </c>
      <c r="H2496" s="17"/>
      <c r="I2496" s="279"/>
    </row>
    <row r="2497" spans="1:9">
      <c r="A2497" s="218">
        <v>9494</v>
      </c>
      <c r="B2497" s="278"/>
      <c r="C2497" s="218"/>
      <c r="D2497" s="17">
        <f>IF(Table11[[#This Row],[Current Age]]&gt;19,"Women's",IF(E2497&gt;15,"U19",IF(E2497&gt;13,"U15",IF(E2497&gt;11,"U13",IF(E2497&gt;0,"U11",0)))))</f>
        <v>0</v>
      </c>
      <c r="E2497" s="17">
        <f>IFERROR(IF(Table11[[#This Row],[Year]]&gt;0,$E$1-Table11[[#This Row],[Year]],0),"")</f>
        <v>0</v>
      </c>
      <c r="H2497" s="17"/>
      <c r="I2497" s="279"/>
    </row>
    <row r="2498" spans="1:9">
      <c r="A2498" s="188">
        <v>9495</v>
      </c>
      <c r="B2498" s="280"/>
      <c r="C2498" s="188"/>
      <c r="D2498" s="17">
        <f>IF(Table11[[#This Row],[Current Age]]&gt;19,"Women's",IF(E2498&gt;15,"U19",IF(E2498&gt;13,"U15",IF(E2498&gt;11,"U13",IF(E2498&gt;0,"U11",0)))))</f>
        <v>0</v>
      </c>
      <c r="E2498" s="17">
        <f>IFERROR(IF(Table11[[#This Row],[Year]]&gt;0,$E$1-Table11[[#This Row],[Year]],0),"")</f>
        <v>0</v>
      </c>
      <c r="H2498" s="17"/>
      <c r="I2498" s="279"/>
    </row>
    <row r="2499" spans="1:9">
      <c r="A2499" s="218">
        <v>9496</v>
      </c>
      <c r="B2499" s="278"/>
      <c r="C2499" s="218"/>
      <c r="D2499" s="17">
        <f>IF(Table11[[#This Row],[Current Age]]&gt;19,"Women's",IF(E2499&gt;15,"U19",IF(E2499&gt;13,"U15",IF(E2499&gt;11,"U13",IF(E2499&gt;0,"U11",0)))))</f>
        <v>0</v>
      </c>
      <c r="E2499" s="17">
        <f>IFERROR(IF(Table11[[#This Row],[Year]]&gt;0,$E$1-Table11[[#This Row],[Year]],0),"")</f>
        <v>0</v>
      </c>
      <c r="H2499" s="17"/>
      <c r="I2499" s="279"/>
    </row>
    <row r="2500" spans="1:9">
      <c r="A2500" s="188">
        <v>9497</v>
      </c>
      <c r="B2500" s="280"/>
      <c r="C2500" s="188"/>
      <c r="D2500" s="17">
        <f>IF(Table11[[#This Row],[Current Age]]&gt;19,"Women's",IF(E2500&gt;15,"U19",IF(E2500&gt;13,"U15",IF(E2500&gt;11,"U13",IF(E2500&gt;0,"U11",0)))))</f>
        <v>0</v>
      </c>
      <c r="E2500" s="17">
        <f>IFERROR(IF(Table11[[#This Row],[Year]]&gt;0,$E$1-Table11[[#This Row],[Year]],0),"")</f>
        <v>0</v>
      </c>
      <c r="H2500" s="17"/>
      <c r="I2500" s="279"/>
    </row>
    <row r="2501" spans="1:9">
      <c r="A2501" s="218">
        <v>9498</v>
      </c>
      <c r="B2501" s="278"/>
      <c r="C2501" s="218"/>
      <c r="D2501" s="17">
        <f>IF(Table11[[#This Row],[Current Age]]&gt;19,"Women's",IF(E2501&gt;15,"U19",IF(E2501&gt;13,"U15",IF(E2501&gt;11,"U13",IF(E2501&gt;0,"U11",0)))))</f>
        <v>0</v>
      </c>
      <c r="E2501" s="17">
        <f>IFERROR(IF(Table11[[#This Row],[Year]]&gt;0,$E$1-Table11[[#This Row],[Year]],0),"")</f>
        <v>0</v>
      </c>
      <c r="H2501" s="17"/>
      <c r="I2501" s="279"/>
    </row>
    <row r="2502" spans="1:9">
      <c r="A2502" s="188">
        <v>9499</v>
      </c>
      <c r="B2502" s="280"/>
      <c r="C2502" s="188"/>
      <c r="D2502" s="17">
        <f>IF(Table11[[#This Row],[Current Age]]&gt;19,"Women's",IF(E2502&gt;15,"U19",IF(E2502&gt;13,"U15",IF(E2502&gt;11,"U13",IF(E2502&gt;0,"U11",0)))))</f>
        <v>0</v>
      </c>
      <c r="E2502" s="17">
        <f>IFERROR(IF(Table11[[#This Row],[Year]]&gt;0,$E$1-Table11[[#This Row],[Year]],0),"")</f>
        <v>0</v>
      </c>
      <c r="H2502" s="17"/>
      <c r="I2502" s="279"/>
    </row>
    <row r="2503" spans="1:9">
      <c r="A2503" s="18">
        <v>9500</v>
      </c>
      <c r="B2503" s="278"/>
      <c r="C2503" s="218"/>
      <c r="D2503" s="17">
        <f>IF(Table11[[#This Row],[Current Age]]&gt;19,"Women's",IF(E2503&gt;15,"U19",IF(E2503&gt;13,"U15",IF(E2503&gt;11,"U13",IF(E2503&gt;0,"U11",0)))))</f>
        <v>0</v>
      </c>
      <c r="E2503" s="17">
        <f>IFERROR(IF(Table11[[#This Row],[Year]]&gt;0,$E$1-Table11[[#This Row],[Year]],0),"")</f>
        <v>0</v>
      </c>
      <c r="H2503" s="17"/>
      <c r="I2503" s="279"/>
    </row>
    <row r="2504" spans="1:9">
      <c r="A2504" s="18">
        <v>9501</v>
      </c>
      <c r="B2504" s="280"/>
      <c r="C2504" s="188"/>
      <c r="D2504" s="17">
        <f>IF(Table11[[#This Row],[Current Age]]&gt;19,"Women's",IF(E2504&gt;15,"U19",IF(E2504&gt;13,"U15",IF(E2504&gt;11,"U13",IF(E2504&gt;0,"U11",0)))))</f>
        <v>0</v>
      </c>
      <c r="E2504" s="17">
        <f>IFERROR(IF(Table11[[#This Row],[Year]]&gt;0,$E$1-Table11[[#This Row],[Year]],0),"")</f>
        <v>0</v>
      </c>
      <c r="H2504" s="17"/>
      <c r="I2504" s="279"/>
    </row>
    <row r="2505" spans="1:9">
      <c r="A2505" s="18">
        <v>9502</v>
      </c>
      <c r="B2505" s="278"/>
      <c r="C2505" s="218"/>
      <c r="D2505" s="17">
        <f>IF(Table11[[#This Row],[Current Age]]&gt;19,"Women's",IF(E2505&gt;15,"U19",IF(E2505&gt;13,"U15",IF(E2505&gt;11,"U13",IF(E2505&gt;0,"U11",0)))))</f>
        <v>0</v>
      </c>
      <c r="E2505" s="17">
        <f>IFERROR(IF(Table11[[#This Row],[Year]]&gt;0,$E$1-Table11[[#This Row],[Year]],0),"")</f>
        <v>0</v>
      </c>
      <c r="H2505" s="17"/>
      <c r="I2505" s="279"/>
    </row>
    <row r="2506" spans="1:9">
      <c r="A2506" s="18">
        <v>9503</v>
      </c>
      <c r="B2506" s="280"/>
      <c r="C2506" s="188"/>
      <c r="D2506" s="17">
        <f>IF(Table11[[#This Row],[Current Age]]&gt;19,"Women's",IF(E2506&gt;15,"U19",IF(E2506&gt;13,"U15",IF(E2506&gt;11,"U13",IF(E2506&gt;0,"U11",0)))))</f>
        <v>0</v>
      </c>
      <c r="E2506" s="17">
        <f>IFERROR(IF(Table11[[#This Row],[Year]]&gt;0,$E$1-Table11[[#This Row],[Year]],0),"")</f>
        <v>0</v>
      </c>
      <c r="H2506" s="17"/>
      <c r="I2506" s="279"/>
    </row>
    <row r="2507" spans="1:9">
      <c r="A2507" s="18">
        <v>9504</v>
      </c>
      <c r="B2507" s="278"/>
      <c r="C2507" s="218"/>
      <c r="D2507" s="17">
        <f>IF(Table11[[#This Row],[Current Age]]&gt;19,"Women's",IF(E2507&gt;15,"U19",IF(E2507&gt;13,"U15",IF(E2507&gt;11,"U13",IF(E2507&gt;0,"U11",0)))))</f>
        <v>0</v>
      </c>
      <c r="E2507" s="17">
        <f>IFERROR(IF(Table11[[#This Row],[Year]]&gt;0,$E$1-Table11[[#This Row],[Year]],0),"")</f>
        <v>0</v>
      </c>
      <c r="H2507" s="17"/>
      <c r="I2507" s="279"/>
    </row>
    <row r="2508" spans="1:9">
      <c r="A2508" s="18">
        <v>9505</v>
      </c>
      <c r="B2508" s="280"/>
      <c r="C2508" s="188"/>
      <c r="D2508" s="17">
        <f>IF(Table11[[#This Row],[Current Age]]&gt;19,"Women's",IF(E2508&gt;15,"U19",IF(E2508&gt;13,"U15",IF(E2508&gt;11,"U13",IF(E2508&gt;0,"U11",0)))))</f>
        <v>0</v>
      </c>
      <c r="E2508" s="17">
        <f>IFERROR(IF(Table11[[#This Row],[Year]]&gt;0,$E$1-Table11[[#This Row],[Year]],0),"")</f>
        <v>0</v>
      </c>
      <c r="H2508" s="17"/>
      <c r="I2508" s="279"/>
    </row>
    <row r="2509" spans="1:9">
      <c r="A2509" s="18">
        <v>9506</v>
      </c>
      <c r="B2509" s="278"/>
      <c r="C2509" s="218"/>
      <c r="D2509" s="17">
        <f>IF(Table11[[#This Row],[Current Age]]&gt;19,"Women's",IF(E2509&gt;15,"U19",IF(E2509&gt;13,"U15",IF(E2509&gt;11,"U13",IF(E2509&gt;0,"U11",0)))))</f>
        <v>0</v>
      </c>
      <c r="E2509" s="17">
        <f>IFERROR(IF(Table11[[#This Row],[Year]]&gt;0,$E$1-Table11[[#This Row],[Year]],0),"")</f>
        <v>0</v>
      </c>
      <c r="H2509" s="17"/>
      <c r="I2509" s="279"/>
    </row>
    <row r="2510" spans="1:9">
      <c r="A2510" s="18">
        <v>9507</v>
      </c>
      <c r="B2510" s="280"/>
      <c r="C2510" s="188"/>
      <c r="D2510" s="17">
        <f>IF(Table11[[#This Row],[Current Age]]&gt;19,"Women's",IF(E2510&gt;15,"U19",IF(E2510&gt;13,"U15",IF(E2510&gt;11,"U13",IF(E2510&gt;0,"U11",0)))))</f>
        <v>0</v>
      </c>
      <c r="E2510" s="17">
        <f>IFERROR(IF(Table11[[#This Row],[Year]]&gt;0,$E$1-Table11[[#This Row],[Year]],0),"")</f>
        <v>0</v>
      </c>
      <c r="H2510" s="17"/>
      <c r="I2510" s="279"/>
    </row>
    <row r="2511" spans="1:9">
      <c r="A2511" s="18">
        <v>9508</v>
      </c>
      <c r="B2511" s="278"/>
      <c r="C2511" s="218"/>
      <c r="D2511" s="17">
        <f>IF(Table11[[#This Row],[Current Age]]&gt;19,"Women's",IF(E2511&gt;15,"U19",IF(E2511&gt;13,"U15",IF(E2511&gt;11,"U13",IF(E2511&gt;0,"U11",0)))))</f>
        <v>0</v>
      </c>
      <c r="E2511" s="17">
        <f>IFERROR(IF(Table11[[#This Row],[Year]]&gt;0,$E$1-Table11[[#This Row],[Year]],0),"")</f>
        <v>0</v>
      </c>
      <c r="H2511" s="17"/>
      <c r="I2511" s="279"/>
    </row>
    <row r="2512" spans="1:9">
      <c r="A2512" s="18">
        <v>9509</v>
      </c>
      <c r="B2512" s="280"/>
      <c r="C2512" s="188"/>
      <c r="D2512" s="17">
        <f>IF(Table11[[#This Row],[Current Age]]&gt;19,"Women's",IF(E2512&gt;15,"U19",IF(E2512&gt;13,"U15",IF(E2512&gt;11,"U13",IF(E2512&gt;0,"U11",0)))))</f>
        <v>0</v>
      </c>
      <c r="E2512" s="17">
        <f>IFERROR(IF(Table11[[#This Row],[Year]]&gt;0,$E$1-Table11[[#This Row],[Year]],0),"")</f>
        <v>0</v>
      </c>
      <c r="H2512" s="17"/>
      <c r="I2512" s="279"/>
    </row>
    <row r="2513" spans="1:9">
      <c r="A2513" s="18">
        <v>9510</v>
      </c>
      <c r="B2513" s="278"/>
      <c r="C2513" s="218"/>
      <c r="D2513" s="17">
        <f>IF(Table11[[#This Row],[Current Age]]&gt;19,"Women's",IF(E2513&gt;15,"U19",IF(E2513&gt;13,"U15",IF(E2513&gt;11,"U13",IF(E2513&gt;0,"U11",0)))))</f>
        <v>0</v>
      </c>
      <c r="E2513" s="17">
        <f>IFERROR(IF(Table11[[#This Row],[Year]]&gt;0,$E$1-Table11[[#This Row],[Year]],0),"")</f>
        <v>0</v>
      </c>
      <c r="H2513" s="17"/>
      <c r="I2513" s="279"/>
    </row>
    <row r="2514" spans="1:9">
      <c r="A2514" s="18">
        <v>9511</v>
      </c>
      <c r="B2514" s="280"/>
      <c r="C2514" s="188"/>
      <c r="D2514" s="17">
        <f>IF(Table11[[#This Row],[Current Age]]&gt;19,"Women's",IF(E2514&gt;15,"U19",IF(E2514&gt;13,"U15",IF(E2514&gt;11,"U13",IF(E2514&gt;0,"U11",0)))))</f>
        <v>0</v>
      </c>
      <c r="E2514" s="17">
        <f>IFERROR(IF(Table11[[#This Row],[Year]]&gt;0,$E$1-Table11[[#This Row],[Year]],0),"")</f>
        <v>0</v>
      </c>
      <c r="H2514" s="17"/>
      <c r="I2514" s="279"/>
    </row>
    <row r="2515" spans="1:9">
      <c r="A2515" s="18">
        <v>9512</v>
      </c>
      <c r="B2515" s="278"/>
      <c r="C2515" s="218"/>
      <c r="D2515" s="17">
        <f>IF(Table11[[#This Row],[Current Age]]&gt;19,"Women's",IF(E2515&gt;15,"U19",IF(E2515&gt;13,"U15",IF(E2515&gt;11,"U13",IF(E2515&gt;0,"U11",0)))))</f>
        <v>0</v>
      </c>
      <c r="E2515" s="17">
        <f>IFERROR(IF(Table11[[#This Row],[Year]]&gt;0,$E$1-Table11[[#This Row],[Year]],0),"")</f>
        <v>0</v>
      </c>
      <c r="H2515" s="17"/>
      <c r="I2515" s="279"/>
    </row>
    <row r="2516" spans="1:9">
      <c r="A2516" s="18">
        <v>9513</v>
      </c>
      <c r="B2516" s="280"/>
      <c r="C2516" s="188"/>
      <c r="D2516" s="17">
        <f>IF(Table11[[#This Row],[Current Age]]&gt;19,"Women's",IF(E2516&gt;15,"U19",IF(E2516&gt;13,"U15",IF(E2516&gt;11,"U13",IF(E2516&gt;0,"U11",0)))))</f>
        <v>0</v>
      </c>
      <c r="E2516" s="17">
        <f>IFERROR(IF(Table11[[#This Row],[Year]]&gt;0,$E$1-Table11[[#This Row],[Year]],0),"")</f>
        <v>0</v>
      </c>
      <c r="H2516" s="17"/>
      <c r="I2516" s="279"/>
    </row>
    <row r="2517" spans="1:9">
      <c r="A2517" s="18">
        <v>9514</v>
      </c>
      <c r="B2517" s="278"/>
      <c r="C2517" s="218"/>
      <c r="D2517" s="17">
        <f>IF(Table11[[#This Row],[Current Age]]&gt;19,"Women's",IF(E2517&gt;15,"U19",IF(E2517&gt;13,"U15",IF(E2517&gt;11,"U13",IF(E2517&gt;0,"U11",0)))))</f>
        <v>0</v>
      </c>
      <c r="E2517" s="17">
        <f>IFERROR(IF(Table11[[#This Row],[Year]]&gt;0,$E$1-Table11[[#This Row],[Year]],0),"")</f>
        <v>0</v>
      </c>
      <c r="H2517" s="17"/>
      <c r="I2517" s="279"/>
    </row>
    <row r="2518" spans="1:9">
      <c r="A2518" s="18">
        <v>9515</v>
      </c>
      <c r="B2518" s="280"/>
      <c r="C2518" s="188"/>
      <c r="D2518" s="17">
        <f>IF(Table11[[#This Row],[Current Age]]&gt;19,"Women's",IF(E2518&gt;15,"U19",IF(E2518&gt;13,"U15",IF(E2518&gt;11,"U13",IF(E2518&gt;0,"U11",0)))))</f>
        <v>0</v>
      </c>
      <c r="E2518" s="17">
        <f>IFERROR(IF(Table11[[#This Row],[Year]]&gt;0,$E$1-Table11[[#This Row],[Year]],0),"")</f>
        <v>0</v>
      </c>
      <c r="H2518" s="17"/>
      <c r="I2518" s="279"/>
    </row>
    <row r="2519" spans="1:9">
      <c r="A2519" s="18">
        <v>9516</v>
      </c>
      <c r="B2519" s="278"/>
      <c r="C2519" s="218"/>
      <c r="D2519" s="17">
        <f>IF(Table11[[#This Row],[Current Age]]&gt;19,"Women's",IF(E2519&gt;15,"U19",IF(E2519&gt;13,"U15",IF(E2519&gt;11,"U13",IF(E2519&gt;0,"U11",0)))))</f>
        <v>0</v>
      </c>
      <c r="E2519" s="17">
        <f>IFERROR(IF(Table11[[#This Row],[Year]]&gt;0,$E$1-Table11[[#This Row],[Year]],0),"")</f>
        <v>0</v>
      </c>
      <c r="H2519" s="17"/>
      <c r="I2519" s="279"/>
    </row>
    <row r="2520" spans="1:9">
      <c r="A2520" s="218">
        <v>9517</v>
      </c>
      <c r="B2520" s="280"/>
      <c r="C2520" s="188"/>
      <c r="D2520" s="17">
        <f>IF(Table11[[#This Row],[Current Age]]&gt;19,"Women's",IF(E2520&gt;15,"U19",IF(E2520&gt;13,"U15",IF(E2520&gt;11,"U13",IF(E2520&gt;0,"U11",0)))))</f>
        <v>0</v>
      </c>
      <c r="E2520" s="17">
        <f>IFERROR(IF(Table11[[#This Row],[Year]]&gt;0,$E$1-Table11[[#This Row],[Year]],0),"")</f>
        <v>0</v>
      </c>
      <c r="H2520" s="17"/>
      <c r="I2520" s="279"/>
    </row>
    <row r="2521" spans="1:9">
      <c r="A2521" s="188">
        <v>9518</v>
      </c>
      <c r="B2521" s="278"/>
      <c r="C2521" s="218"/>
      <c r="D2521" s="17">
        <f>IF(Table11[[#This Row],[Current Age]]&gt;19,"Women's",IF(E2521&gt;15,"U19",IF(E2521&gt;13,"U15",IF(E2521&gt;11,"U13",IF(E2521&gt;0,"U11",0)))))</f>
        <v>0</v>
      </c>
      <c r="E2521" s="17">
        <f>IFERROR(IF(Table11[[#This Row],[Year]]&gt;0,$E$1-Table11[[#This Row],[Year]],0),"")</f>
        <v>0</v>
      </c>
      <c r="H2521" s="17"/>
      <c r="I2521" s="279"/>
    </row>
    <row r="2522" spans="1:9">
      <c r="A2522" s="218">
        <v>9519</v>
      </c>
      <c r="B2522" s="280"/>
      <c r="C2522" s="188"/>
      <c r="D2522" s="17">
        <f>IF(Table11[[#This Row],[Current Age]]&gt;19,"Women's",IF(E2522&gt;15,"U19",IF(E2522&gt;13,"U15",IF(E2522&gt;11,"U13",IF(E2522&gt;0,"U11",0)))))</f>
        <v>0</v>
      </c>
      <c r="E2522" s="17">
        <f>IFERROR(IF(Table11[[#This Row],[Year]]&gt;0,$E$1-Table11[[#This Row],[Year]],0),"")</f>
        <v>0</v>
      </c>
      <c r="H2522" s="17"/>
      <c r="I2522" s="279"/>
    </row>
    <row r="2523" spans="1:9">
      <c r="A2523" s="188">
        <v>9520</v>
      </c>
      <c r="B2523" s="278"/>
      <c r="C2523" s="218"/>
      <c r="D2523" s="17">
        <f>IF(Table11[[#This Row],[Current Age]]&gt;19,"Women's",IF(E2523&gt;15,"U19",IF(E2523&gt;13,"U15",IF(E2523&gt;11,"U13",IF(E2523&gt;0,"U11",0)))))</f>
        <v>0</v>
      </c>
      <c r="E2523" s="17">
        <f>IFERROR(IF(Table11[[#This Row],[Year]]&gt;0,$E$1-Table11[[#This Row],[Year]],0),"")</f>
        <v>0</v>
      </c>
      <c r="H2523" s="17"/>
      <c r="I2523" s="279"/>
    </row>
    <row r="2524" spans="1:9">
      <c r="A2524" s="218">
        <v>9521</v>
      </c>
      <c r="B2524" s="280"/>
      <c r="C2524" s="188"/>
      <c r="D2524" s="17">
        <f>IF(Table11[[#This Row],[Current Age]]&gt;19,"Women's",IF(E2524&gt;15,"U19",IF(E2524&gt;13,"U15",IF(E2524&gt;11,"U13",IF(E2524&gt;0,"U11",0)))))</f>
        <v>0</v>
      </c>
      <c r="E2524" s="17">
        <f>IFERROR(IF(Table11[[#This Row],[Year]]&gt;0,$E$1-Table11[[#This Row],[Year]],0),"")</f>
        <v>0</v>
      </c>
      <c r="H2524" s="17"/>
      <c r="I2524" s="279"/>
    </row>
    <row r="2525" spans="1:9">
      <c r="A2525" s="188">
        <v>9522</v>
      </c>
      <c r="B2525" s="278"/>
      <c r="C2525" s="218"/>
      <c r="D2525" s="17">
        <f>IF(Table11[[#This Row],[Current Age]]&gt;19,"Women's",IF(E2525&gt;15,"U19",IF(E2525&gt;13,"U15",IF(E2525&gt;11,"U13",IF(E2525&gt;0,"U11",0)))))</f>
        <v>0</v>
      </c>
      <c r="E2525" s="17">
        <f>IFERROR(IF(Table11[[#This Row],[Year]]&gt;0,$E$1-Table11[[#This Row],[Year]],0),"")</f>
        <v>0</v>
      </c>
      <c r="H2525" s="17"/>
      <c r="I2525" s="279"/>
    </row>
    <row r="2526" spans="1:9">
      <c r="A2526" s="218">
        <v>9523</v>
      </c>
      <c r="B2526" s="280"/>
      <c r="C2526" s="188"/>
      <c r="D2526" s="17">
        <f>IF(Table11[[#This Row],[Current Age]]&gt;19,"Women's",IF(E2526&gt;15,"U19",IF(E2526&gt;13,"U15",IF(E2526&gt;11,"U13",IF(E2526&gt;0,"U11",0)))))</f>
        <v>0</v>
      </c>
      <c r="E2526" s="17">
        <f>IFERROR(IF(Table11[[#This Row],[Year]]&gt;0,$E$1-Table11[[#This Row],[Year]],0),"")</f>
        <v>0</v>
      </c>
      <c r="H2526" s="17"/>
      <c r="I2526" s="279"/>
    </row>
    <row r="2527" spans="1:9">
      <c r="A2527" s="188">
        <v>9524</v>
      </c>
      <c r="B2527" s="278"/>
      <c r="C2527" s="218"/>
      <c r="D2527" s="17">
        <f>IF(Table11[[#This Row],[Current Age]]&gt;19,"Women's",IF(E2527&gt;15,"U19",IF(E2527&gt;13,"U15",IF(E2527&gt;11,"U13",IF(E2527&gt;0,"U11",0)))))</f>
        <v>0</v>
      </c>
      <c r="E2527" s="17">
        <f>IFERROR(IF(Table11[[#This Row],[Year]]&gt;0,$E$1-Table11[[#This Row],[Year]],0),"")</f>
        <v>0</v>
      </c>
      <c r="H2527" s="17"/>
      <c r="I2527" s="279"/>
    </row>
    <row r="2528" spans="1:9">
      <c r="A2528" s="218">
        <v>9525</v>
      </c>
      <c r="B2528" s="280"/>
      <c r="C2528" s="188"/>
      <c r="D2528" s="17">
        <f>IF(Table11[[#This Row],[Current Age]]&gt;19,"Women's",IF(E2528&gt;15,"U19",IF(E2528&gt;13,"U15",IF(E2528&gt;11,"U13",IF(E2528&gt;0,"U11",0)))))</f>
        <v>0</v>
      </c>
      <c r="E2528" s="17">
        <f>IFERROR(IF(Table11[[#This Row],[Year]]&gt;0,$E$1-Table11[[#This Row],[Year]],0),"")</f>
        <v>0</v>
      </c>
      <c r="H2528" s="17"/>
      <c r="I2528" s="279"/>
    </row>
    <row r="2529" spans="1:9">
      <c r="A2529" s="188">
        <v>9526</v>
      </c>
      <c r="B2529" s="278"/>
      <c r="C2529" s="218"/>
      <c r="D2529" s="17">
        <f>IF(Table11[[#This Row],[Current Age]]&gt;19,"Women's",IF(E2529&gt;15,"U19",IF(E2529&gt;13,"U15",IF(E2529&gt;11,"U13",IF(E2529&gt;0,"U11",0)))))</f>
        <v>0</v>
      </c>
      <c r="E2529" s="17">
        <f>IFERROR(IF(Table11[[#This Row],[Year]]&gt;0,$E$1-Table11[[#This Row],[Year]],0),"")</f>
        <v>0</v>
      </c>
      <c r="H2529" s="17"/>
      <c r="I2529" s="279"/>
    </row>
    <row r="2530" spans="1:9">
      <c r="A2530" s="218">
        <v>9527</v>
      </c>
      <c r="B2530" s="280"/>
      <c r="C2530" s="188"/>
      <c r="D2530" s="17">
        <f>IF(Table11[[#This Row],[Current Age]]&gt;19,"Women's",IF(E2530&gt;15,"U19",IF(E2530&gt;13,"U15",IF(E2530&gt;11,"U13",IF(E2530&gt;0,"U11",0)))))</f>
        <v>0</v>
      </c>
      <c r="E2530" s="17">
        <f>IFERROR(IF(Table11[[#This Row],[Year]]&gt;0,$E$1-Table11[[#This Row],[Year]],0),"")</f>
        <v>0</v>
      </c>
      <c r="H2530" s="17"/>
      <c r="I2530" s="279"/>
    </row>
    <row r="2531" spans="1:9">
      <c r="A2531" s="188">
        <v>9528</v>
      </c>
      <c r="B2531" s="278"/>
      <c r="C2531" s="218"/>
      <c r="D2531" s="17">
        <f>IF(Table11[[#This Row],[Current Age]]&gt;19,"Women's",IF(E2531&gt;15,"U19",IF(E2531&gt;13,"U15",IF(E2531&gt;11,"U13",IF(E2531&gt;0,"U11",0)))))</f>
        <v>0</v>
      </c>
      <c r="E2531" s="17">
        <f>IFERROR(IF(Table11[[#This Row],[Year]]&gt;0,$E$1-Table11[[#This Row],[Year]],0),"")</f>
        <v>0</v>
      </c>
      <c r="H2531" s="17"/>
      <c r="I2531" s="279"/>
    </row>
    <row r="2532" spans="1:9">
      <c r="A2532" s="218">
        <v>9529</v>
      </c>
      <c r="B2532" s="280"/>
      <c r="C2532" s="188"/>
      <c r="D2532" s="17">
        <f>IF(Table11[[#This Row],[Current Age]]&gt;19,"Women's",IF(E2532&gt;15,"U19",IF(E2532&gt;13,"U15",IF(E2532&gt;11,"U13",IF(E2532&gt;0,"U11",0)))))</f>
        <v>0</v>
      </c>
      <c r="E2532" s="17">
        <f>IFERROR(IF(Table11[[#This Row],[Year]]&gt;0,$E$1-Table11[[#This Row],[Year]],0),"")</f>
        <v>0</v>
      </c>
      <c r="H2532" s="17"/>
      <c r="I2532" s="279"/>
    </row>
    <row r="2533" spans="1:9">
      <c r="A2533" s="188">
        <v>9530</v>
      </c>
      <c r="B2533" s="278"/>
      <c r="C2533" s="218"/>
      <c r="D2533" s="17">
        <f>IF(Table11[[#This Row],[Current Age]]&gt;19,"Women's",IF(E2533&gt;15,"U19",IF(E2533&gt;13,"U15",IF(E2533&gt;11,"U13",IF(E2533&gt;0,"U11",0)))))</f>
        <v>0</v>
      </c>
      <c r="E2533" s="17">
        <f>IFERROR(IF(Table11[[#This Row],[Year]]&gt;0,$E$1-Table11[[#This Row],[Year]],0),"")</f>
        <v>0</v>
      </c>
      <c r="H2533" s="17"/>
      <c r="I2533" s="279"/>
    </row>
    <row r="2534" spans="1:9">
      <c r="A2534" s="218">
        <v>9531</v>
      </c>
      <c r="B2534" s="280"/>
      <c r="C2534" s="188"/>
      <c r="D2534" s="17">
        <f>IF(Table11[[#This Row],[Current Age]]&gt;19,"Women's",IF(E2534&gt;15,"U19",IF(E2534&gt;13,"U15",IF(E2534&gt;11,"U13",IF(E2534&gt;0,"U11",0)))))</f>
        <v>0</v>
      </c>
      <c r="E2534" s="17">
        <f>IFERROR(IF(Table11[[#This Row],[Year]]&gt;0,$E$1-Table11[[#This Row],[Year]],0),"")</f>
        <v>0</v>
      </c>
      <c r="H2534" s="17"/>
      <c r="I2534" s="279"/>
    </row>
    <row r="2535" spans="1:9">
      <c r="A2535" s="188">
        <v>9532</v>
      </c>
      <c r="B2535" s="278"/>
      <c r="C2535" s="218"/>
      <c r="D2535" s="17">
        <f>IF(Table11[[#This Row],[Current Age]]&gt;19,"Women's",IF(E2535&gt;15,"U19",IF(E2535&gt;13,"U15",IF(E2535&gt;11,"U13",IF(E2535&gt;0,"U11",0)))))</f>
        <v>0</v>
      </c>
      <c r="E2535" s="17">
        <f>IFERROR(IF(Table11[[#This Row],[Year]]&gt;0,$E$1-Table11[[#This Row],[Year]],0),"")</f>
        <v>0</v>
      </c>
      <c r="H2535" s="17"/>
      <c r="I2535" s="279"/>
    </row>
    <row r="2536" spans="1:9">
      <c r="A2536" s="218">
        <v>9533</v>
      </c>
      <c r="B2536" s="280"/>
      <c r="C2536" s="188"/>
      <c r="D2536" s="17">
        <f>IF(Table11[[#This Row],[Current Age]]&gt;19,"Women's",IF(E2536&gt;15,"U19",IF(E2536&gt;13,"U15",IF(E2536&gt;11,"U13",IF(E2536&gt;0,"U11",0)))))</f>
        <v>0</v>
      </c>
      <c r="E2536" s="17">
        <f>IFERROR(IF(Table11[[#This Row],[Year]]&gt;0,$E$1-Table11[[#This Row],[Year]],0),"")</f>
        <v>0</v>
      </c>
      <c r="H2536" s="17"/>
      <c r="I2536" s="279"/>
    </row>
    <row r="2537" spans="1:9">
      <c r="A2537" s="188">
        <v>9534</v>
      </c>
      <c r="B2537" s="278"/>
      <c r="C2537" s="218"/>
      <c r="D2537" s="17">
        <f>IF(Table11[[#This Row],[Current Age]]&gt;19,"Women's",IF(E2537&gt;15,"U19",IF(E2537&gt;13,"U15",IF(E2537&gt;11,"U13",IF(E2537&gt;0,"U11",0)))))</f>
        <v>0</v>
      </c>
      <c r="E2537" s="17">
        <f>IFERROR(IF(Table11[[#This Row],[Year]]&gt;0,$E$1-Table11[[#This Row],[Year]],0),"")</f>
        <v>0</v>
      </c>
      <c r="H2537" s="17"/>
      <c r="I2537" s="279"/>
    </row>
    <row r="2538" spans="1:9">
      <c r="A2538" s="218">
        <v>9535</v>
      </c>
      <c r="B2538" s="280"/>
      <c r="C2538" s="188"/>
      <c r="D2538" s="17">
        <f>IF(Table11[[#This Row],[Current Age]]&gt;19,"Women's",IF(E2538&gt;15,"U19",IF(E2538&gt;13,"U15",IF(E2538&gt;11,"U13",IF(E2538&gt;0,"U11",0)))))</f>
        <v>0</v>
      </c>
      <c r="E2538" s="17">
        <f>IFERROR(IF(Table11[[#This Row],[Year]]&gt;0,$E$1-Table11[[#This Row],[Year]],0),"")</f>
        <v>0</v>
      </c>
      <c r="H2538" s="17"/>
      <c r="I2538" s="279"/>
    </row>
    <row r="2539" spans="1:9">
      <c r="A2539" s="188">
        <v>9536</v>
      </c>
      <c r="B2539" s="278"/>
      <c r="C2539" s="218"/>
      <c r="D2539" s="17">
        <f>IF(Table11[[#This Row],[Current Age]]&gt;19,"Women's",IF(E2539&gt;15,"U19",IF(E2539&gt;13,"U15",IF(E2539&gt;11,"U13",IF(E2539&gt;0,"U11",0)))))</f>
        <v>0</v>
      </c>
      <c r="E2539" s="17">
        <f>IFERROR(IF(Table11[[#This Row],[Year]]&gt;0,$E$1-Table11[[#This Row],[Year]],0),"")</f>
        <v>0</v>
      </c>
      <c r="H2539" s="17"/>
      <c r="I2539" s="279"/>
    </row>
    <row r="2540" spans="1:9">
      <c r="A2540" s="218">
        <v>9537</v>
      </c>
      <c r="B2540" s="280"/>
      <c r="C2540" s="188"/>
      <c r="D2540" s="17">
        <f>IF(Table11[[#This Row],[Current Age]]&gt;19,"Women's",IF(E2540&gt;15,"U19",IF(E2540&gt;13,"U15",IF(E2540&gt;11,"U13",IF(E2540&gt;0,"U11",0)))))</f>
        <v>0</v>
      </c>
      <c r="E2540" s="17">
        <f>IFERROR(IF(Table11[[#This Row],[Year]]&gt;0,$E$1-Table11[[#This Row],[Year]],0),"")</f>
        <v>0</v>
      </c>
      <c r="H2540" s="17"/>
      <c r="I2540" s="279"/>
    </row>
    <row r="2541" spans="1:9">
      <c r="A2541" s="188">
        <v>9538</v>
      </c>
      <c r="B2541" s="278"/>
      <c r="C2541" s="218"/>
      <c r="D2541" s="17">
        <f>IF(Table11[[#This Row],[Current Age]]&gt;19,"Women's",IF(E2541&gt;15,"U19",IF(E2541&gt;13,"U15",IF(E2541&gt;11,"U13",IF(E2541&gt;0,"U11",0)))))</f>
        <v>0</v>
      </c>
      <c r="E2541" s="17">
        <f>IFERROR(IF(Table11[[#This Row],[Year]]&gt;0,$E$1-Table11[[#This Row],[Year]],0),"")</f>
        <v>0</v>
      </c>
      <c r="H2541" s="17"/>
      <c r="I2541" s="279"/>
    </row>
    <row r="2542" spans="1:9">
      <c r="A2542" s="218">
        <v>9539</v>
      </c>
      <c r="B2542" s="280"/>
      <c r="C2542" s="188"/>
      <c r="D2542" s="17">
        <f>IF(Table11[[#This Row],[Current Age]]&gt;19,"Women's",IF(E2542&gt;15,"U19",IF(E2542&gt;13,"U15",IF(E2542&gt;11,"U13",IF(E2542&gt;0,"U11",0)))))</f>
        <v>0</v>
      </c>
      <c r="E2542" s="17">
        <f>IFERROR(IF(Table11[[#This Row],[Year]]&gt;0,$E$1-Table11[[#This Row],[Year]],0),"")</f>
        <v>0</v>
      </c>
      <c r="H2542" s="17"/>
      <c r="I2542" s="279"/>
    </row>
    <row r="2543" spans="1:9">
      <c r="A2543" s="188">
        <v>9540</v>
      </c>
      <c r="B2543" s="278"/>
      <c r="C2543" s="218"/>
      <c r="D2543" s="17">
        <f>IF(Table11[[#This Row],[Current Age]]&gt;19,"Women's",IF(E2543&gt;15,"U19",IF(E2543&gt;13,"U15",IF(E2543&gt;11,"U13",IF(E2543&gt;0,"U11",0)))))</f>
        <v>0</v>
      </c>
      <c r="E2543" s="17">
        <f>IFERROR(IF(Table11[[#This Row],[Year]]&gt;0,$E$1-Table11[[#This Row],[Year]],0),"")</f>
        <v>0</v>
      </c>
      <c r="H2543" s="17"/>
      <c r="I2543" s="279"/>
    </row>
    <row r="2544" spans="1:9">
      <c r="A2544" s="218">
        <v>9541</v>
      </c>
      <c r="B2544" s="280"/>
      <c r="C2544" s="188"/>
      <c r="D2544" s="17">
        <f>IF(Table11[[#This Row],[Current Age]]&gt;19,"Women's",IF(E2544&gt;15,"U19",IF(E2544&gt;13,"U15",IF(E2544&gt;11,"U13",IF(E2544&gt;0,"U11",0)))))</f>
        <v>0</v>
      </c>
      <c r="E2544" s="17">
        <f>IFERROR(IF(Table11[[#This Row],[Year]]&gt;0,$E$1-Table11[[#This Row],[Year]],0),"")</f>
        <v>0</v>
      </c>
      <c r="H2544" s="17"/>
      <c r="I2544" s="279"/>
    </row>
    <row r="2545" spans="1:9">
      <c r="A2545" s="188">
        <v>9542</v>
      </c>
      <c r="B2545" s="278"/>
      <c r="C2545" s="218"/>
      <c r="D2545" s="17">
        <f>IF(Table11[[#This Row],[Current Age]]&gt;19,"Women's",IF(E2545&gt;15,"U19",IF(E2545&gt;13,"U15",IF(E2545&gt;11,"U13",IF(E2545&gt;0,"U11",0)))))</f>
        <v>0</v>
      </c>
      <c r="E2545" s="17">
        <f>IFERROR(IF(Table11[[#This Row],[Year]]&gt;0,$E$1-Table11[[#This Row],[Year]],0),"")</f>
        <v>0</v>
      </c>
      <c r="H2545" s="17"/>
      <c r="I2545" s="279"/>
    </row>
    <row r="2546" spans="1:9">
      <c r="A2546" s="218">
        <v>9543</v>
      </c>
      <c r="B2546" s="280"/>
      <c r="C2546" s="188"/>
      <c r="D2546" s="17">
        <f>IF(Table11[[#This Row],[Current Age]]&gt;19,"Women's",IF(E2546&gt;15,"U19",IF(E2546&gt;13,"U15",IF(E2546&gt;11,"U13",IF(E2546&gt;0,"U11",0)))))</f>
        <v>0</v>
      </c>
      <c r="E2546" s="17">
        <f>IFERROR(IF(Table11[[#This Row],[Year]]&gt;0,$E$1-Table11[[#This Row],[Year]],0),"")</f>
        <v>0</v>
      </c>
      <c r="H2546" s="17"/>
      <c r="I2546" s="279"/>
    </row>
    <row r="2547" spans="1:9">
      <c r="A2547" s="188">
        <v>9544</v>
      </c>
      <c r="B2547" s="278"/>
      <c r="C2547" s="218"/>
      <c r="D2547" s="17">
        <f>IF(Table11[[#This Row],[Current Age]]&gt;19,"Women's",IF(E2547&gt;15,"U19",IF(E2547&gt;13,"U15",IF(E2547&gt;11,"U13",IF(E2547&gt;0,"U11",0)))))</f>
        <v>0</v>
      </c>
      <c r="E2547" s="17">
        <f>IFERROR(IF(Table11[[#This Row],[Year]]&gt;0,$E$1-Table11[[#This Row],[Year]],0),"")</f>
        <v>0</v>
      </c>
      <c r="H2547" s="17"/>
      <c r="I2547" s="279"/>
    </row>
    <row r="2548" spans="1:9">
      <c r="A2548" s="218">
        <v>9545</v>
      </c>
      <c r="B2548" s="280"/>
      <c r="C2548" s="188"/>
      <c r="D2548" s="17">
        <f>IF(Table11[[#This Row],[Current Age]]&gt;19,"Women's",IF(E2548&gt;15,"U19",IF(E2548&gt;13,"U15",IF(E2548&gt;11,"U13",IF(E2548&gt;0,"U11",0)))))</f>
        <v>0</v>
      </c>
      <c r="E2548" s="17">
        <f>IFERROR(IF(Table11[[#This Row],[Year]]&gt;0,$E$1-Table11[[#This Row],[Year]],0),"")</f>
        <v>0</v>
      </c>
      <c r="H2548" s="17"/>
      <c r="I2548" s="279"/>
    </row>
    <row r="2549" spans="1:9">
      <c r="A2549" s="188">
        <v>9546</v>
      </c>
      <c r="B2549" s="278"/>
      <c r="C2549" s="218"/>
      <c r="D2549" s="17">
        <f>IF(Table11[[#This Row],[Current Age]]&gt;19,"Women's",IF(E2549&gt;15,"U19",IF(E2549&gt;13,"U15",IF(E2549&gt;11,"U13",IF(E2549&gt;0,"U11",0)))))</f>
        <v>0</v>
      </c>
      <c r="E2549" s="17">
        <f>IFERROR(IF(Table11[[#This Row],[Year]]&gt;0,$E$1-Table11[[#This Row],[Year]],0),"")</f>
        <v>0</v>
      </c>
      <c r="H2549" s="17"/>
      <c r="I2549" s="279"/>
    </row>
    <row r="2550" spans="1:9">
      <c r="A2550" s="218">
        <v>9547</v>
      </c>
      <c r="B2550" s="280"/>
      <c r="C2550" s="188"/>
      <c r="D2550" s="17">
        <f>IF(Table11[[#This Row],[Current Age]]&gt;19,"Women's",IF(E2550&gt;15,"U19",IF(E2550&gt;13,"U15",IF(E2550&gt;11,"U13",IF(E2550&gt;0,"U11",0)))))</f>
        <v>0</v>
      </c>
      <c r="E2550" s="17">
        <f>IFERROR(IF(Table11[[#This Row],[Year]]&gt;0,$E$1-Table11[[#This Row],[Year]],0),"")</f>
        <v>0</v>
      </c>
      <c r="H2550" s="17"/>
      <c r="I2550" s="279"/>
    </row>
    <row r="2551" spans="1:9">
      <c r="A2551" s="188">
        <v>9548</v>
      </c>
      <c r="B2551" s="278"/>
      <c r="C2551" s="218"/>
      <c r="D2551" s="17">
        <f>IF(Table11[[#This Row],[Current Age]]&gt;19,"Women's",IF(E2551&gt;15,"U19",IF(E2551&gt;13,"U15",IF(E2551&gt;11,"U13",IF(E2551&gt;0,"U11",0)))))</f>
        <v>0</v>
      </c>
      <c r="E2551" s="17">
        <f>IFERROR(IF(Table11[[#This Row],[Year]]&gt;0,$E$1-Table11[[#This Row],[Year]],0),"")</f>
        <v>0</v>
      </c>
      <c r="H2551" s="17"/>
      <c r="I2551" s="279"/>
    </row>
    <row r="2552" spans="1:9">
      <c r="A2552" s="218">
        <v>9549</v>
      </c>
      <c r="B2552" s="280"/>
      <c r="C2552" s="188"/>
      <c r="D2552" s="17">
        <f>IF(Table11[[#This Row],[Current Age]]&gt;19,"Women's",IF(E2552&gt;15,"U19",IF(E2552&gt;13,"U15",IF(E2552&gt;11,"U13",IF(E2552&gt;0,"U11",0)))))</f>
        <v>0</v>
      </c>
      <c r="E2552" s="17">
        <f>IFERROR(IF(Table11[[#This Row],[Year]]&gt;0,$E$1-Table11[[#This Row],[Year]],0),"")</f>
        <v>0</v>
      </c>
      <c r="H2552" s="17"/>
      <c r="I2552" s="279"/>
    </row>
    <row r="2553" spans="1:9">
      <c r="A2553" s="188">
        <v>9550</v>
      </c>
      <c r="B2553" s="278"/>
      <c r="C2553" s="218"/>
      <c r="D2553" s="17">
        <f>IF(Table11[[#This Row],[Current Age]]&gt;19,"Women's",IF(E2553&gt;15,"U19",IF(E2553&gt;13,"U15",IF(E2553&gt;11,"U13",IF(E2553&gt;0,"U11",0)))))</f>
        <v>0</v>
      </c>
      <c r="E2553" s="17">
        <f>IFERROR(IF(Table11[[#This Row],[Year]]&gt;0,$E$1-Table11[[#This Row],[Year]],0),"")</f>
        <v>0</v>
      </c>
      <c r="H2553" s="17"/>
      <c r="I2553" s="279"/>
    </row>
    <row r="2554" spans="1:9">
      <c r="A2554" s="218">
        <v>9551</v>
      </c>
      <c r="B2554" s="280"/>
      <c r="C2554" s="188"/>
      <c r="D2554" s="17">
        <f>IF(Table11[[#This Row],[Current Age]]&gt;19,"Women's",IF(E2554&gt;15,"U19",IF(E2554&gt;13,"U15",IF(E2554&gt;11,"U13",IF(E2554&gt;0,"U11",0)))))</f>
        <v>0</v>
      </c>
      <c r="E2554" s="17">
        <f>IFERROR(IF(Table11[[#This Row],[Year]]&gt;0,$E$1-Table11[[#This Row],[Year]],0),"")</f>
        <v>0</v>
      </c>
      <c r="H2554" s="17"/>
      <c r="I2554" s="279"/>
    </row>
    <row r="2555" spans="1:9">
      <c r="A2555" s="188">
        <v>9552</v>
      </c>
      <c r="B2555" s="278"/>
      <c r="C2555" s="218"/>
      <c r="D2555" s="17">
        <f>IF(Table11[[#This Row],[Current Age]]&gt;19,"Women's",IF(E2555&gt;15,"U19",IF(E2555&gt;13,"U15",IF(E2555&gt;11,"U13",IF(E2555&gt;0,"U11",0)))))</f>
        <v>0</v>
      </c>
      <c r="E2555" s="17">
        <f>IFERROR(IF(Table11[[#This Row],[Year]]&gt;0,$E$1-Table11[[#This Row],[Year]],0),"")</f>
        <v>0</v>
      </c>
      <c r="H2555" s="17"/>
      <c r="I2555" s="279"/>
    </row>
    <row r="2556" spans="1:9">
      <c r="A2556" s="218">
        <v>9553</v>
      </c>
      <c r="B2556" s="280"/>
      <c r="C2556" s="188"/>
      <c r="D2556" s="17">
        <f>IF(Table11[[#This Row],[Current Age]]&gt;19,"Women's",IF(E2556&gt;15,"U19",IF(E2556&gt;13,"U15",IF(E2556&gt;11,"U13",IF(E2556&gt;0,"U11",0)))))</f>
        <v>0</v>
      </c>
      <c r="E2556" s="17">
        <f>IFERROR(IF(Table11[[#This Row],[Year]]&gt;0,$E$1-Table11[[#This Row],[Year]],0),"")</f>
        <v>0</v>
      </c>
      <c r="H2556" s="17"/>
      <c r="I2556" s="279"/>
    </row>
    <row r="2557" spans="1:9">
      <c r="A2557" s="188">
        <v>9554</v>
      </c>
      <c r="B2557" s="278"/>
      <c r="C2557" s="218"/>
      <c r="D2557" s="17">
        <f>IF(Table11[[#This Row],[Current Age]]&gt;19,"Women's",IF(E2557&gt;15,"U19",IF(E2557&gt;13,"U15",IF(E2557&gt;11,"U13",IF(E2557&gt;0,"U11",0)))))</f>
        <v>0</v>
      </c>
      <c r="E2557" s="17">
        <f>IFERROR(IF(Table11[[#This Row],[Year]]&gt;0,$E$1-Table11[[#This Row],[Year]],0),"")</f>
        <v>0</v>
      </c>
      <c r="H2557" s="17"/>
      <c r="I2557" s="279"/>
    </row>
    <row r="2558" spans="1:9">
      <c r="A2558" s="218">
        <v>9555</v>
      </c>
      <c r="B2558" s="280"/>
      <c r="C2558" s="188"/>
      <c r="D2558" s="17">
        <f>IF(Table11[[#This Row],[Current Age]]&gt;19,"Women's",IF(E2558&gt;15,"U19",IF(E2558&gt;13,"U15",IF(E2558&gt;11,"U13",IF(E2558&gt;0,"U11",0)))))</f>
        <v>0</v>
      </c>
      <c r="E2558" s="17">
        <f>IFERROR(IF(Table11[[#This Row],[Year]]&gt;0,$E$1-Table11[[#This Row],[Year]],0),"")</f>
        <v>0</v>
      </c>
      <c r="H2558" s="17"/>
      <c r="I2558" s="279"/>
    </row>
    <row r="2559" spans="1:9">
      <c r="A2559" s="188">
        <v>9556</v>
      </c>
      <c r="B2559" s="278"/>
      <c r="C2559" s="218"/>
      <c r="D2559" s="17">
        <f>IF(Table11[[#This Row],[Current Age]]&gt;19,"Women's",IF(E2559&gt;15,"U19",IF(E2559&gt;13,"U15",IF(E2559&gt;11,"U13",IF(E2559&gt;0,"U11",0)))))</f>
        <v>0</v>
      </c>
      <c r="E2559" s="17">
        <f>IFERROR(IF(Table11[[#This Row],[Year]]&gt;0,$E$1-Table11[[#This Row],[Year]],0),"")</f>
        <v>0</v>
      </c>
      <c r="H2559" s="17"/>
      <c r="I2559" s="279"/>
    </row>
    <row r="2560" spans="1:9">
      <c r="A2560" s="218">
        <v>9557</v>
      </c>
      <c r="B2560" s="280"/>
      <c r="C2560" s="188"/>
      <c r="D2560" s="17">
        <f>IF(Table11[[#This Row],[Current Age]]&gt;19,"Women's",IF(E2560&gt;15,"U19",IF(E2560&gt;13,"U15",IF(E2560&gt;11,"U13",IF(E2560&gt;0,"U11",0)))))</f>
        <v>0</v>
      </c>
      <c r="E2560" s="17">
        <f>IFERROR(IF(Table11[[#This Row],[Year]]&gt;0,$E$1-Table11[[#This Row],[Year]],0),"")</f>
        <v>0</v>
      </c>
      <c r="H2560" s="17"/>
      <c r="I2560" s="279"/>
    </row>
    <row r="2561" spans="1:9">
      <c r="A2561" s="188">
        <v>9558</v>
      </c>
      <c r="B2561" s="278"/>
      <c r="C2561" s="218"/>
      <c r="D2561" s="17">
        <f>IF(Table11[[#This Row],[Current Age]]&gt;19,"Women's",IF(E2561&gt;15,"U19",IF(E2561&gt;13,"U15",IF(E2561&gt;11,"U13",IF(E2561&gt;0,"U11",0)))))</f>
        <v>0</v>
      </c>
      <c r="E2561" s="17">
        <f>IFERROR(IF(Table11[[#This Row],[Year]]&gt;0,$E$1-Table11[[#This Row],[Year]],0),"")</f>
        <v>0</v>
      </c>
      <c r="H2561" s="17"/>
      <c r="I2561" s="279"/>
    </row>
    <row r="2562" spans="1:9">
      <c r="A2562" s="218">
        <v>9559</v>
      </c>
      <c r="B2562" s="280"/>
      <c r="C2562" s="188"/>
      <c r="D2562" s="17">
        <f>IF(Table11[[#This Row],[Current Age]]&gt;19,"Women's",IF(E2562&gt;15,"U19",IF(E2562&gt;13,"U15",IF(E2562&gt;11,"U13",IF(E2562&gt;0,"U11",0)))))</f>
        <v>0</v>
      </c>
      <c r="E2562" s="17">
        <f>IFERROR(IF(Table11[[#This Row],[Year]]&gt;0,$E$1-Table11[[#This Row],[Year]],0),"")</f>
        <v>0</v>
      </c>
      <c r="H2562" s="17"/>
      <c r="I2562" s="279"/>
    </row>
    <row r="2563" spans="1:9">
      <c r="A2563" s="188">
        <v>9560</v>
      </c>
      <c r="B2563" s="278"/>
      <c r="C2563" s="218"/>
      <c r="D2563" s="17">
        <f>IF(Table11[[#This Row],[Current Age]]&gt;19,"Women's",IF(E2563&gt;15,"U19",IF(E2563&gt;13,"U15",IF(E2563&gt;11,"U13",IF(E2563&gt;0,"U11",0)))))</f>
        <v>0</v>
      </c>
      <c r="E2563" s="17">
        <f>IFERROR(IF(Table11[[#This Row],[Year]]&gt;0,$E$1-Table11[[#This Row],[Year]],0),"")</f>
        <v>0</v>
      </c>
      <c r="H2563" s="17"/>
      <c r="I2563" s="279"/>
    </row>
    <row r="2564" spans="1:9">
      <c r="A2564" s="218">
        <v>9561</v>
      </c>
      <c r="B2564" s="280"/>
      <c r="C2564" s="188"/>
      <c r="D2564" s="17">
        <f>IF(Table11[[#This Row],[Current Age]]&gt;19,"Women's",IF(E2564&gt;15,"U19",IF(E2564&gt;13,"U15",IF(E2564&gt;11,"U13",IF(E2564&gt;0,"U11",0)))))</f>
        <v>0</v>
      </c>
      <c r="E2564" s="17">
        <f>IFERROR(IF(Table11[[#This Row],[Year]]&gt;0,$E$1-Table11[[#This Row],[Year]],0),"")</f>
        <v>0</v>
      </c>
      <c r="H2564" s="17"/>
      <c r="I2564" s="279"/>
    </row>
    <row r="2565" spans="1:9">
      <c r="A2565" s="188">
        <v>9562</v>
      </c>
      <c r="B2565" s="278"/>
      <c r="C2565" s="218"/>
      <c r="D2565" s="17">
        <f>IF(Table11[[#This Row],[Current Age]]&gt;19,"Women's",IF(E2565&gt;15,"U19",IF(E2565&gt;13,"U15",IF(E2565&gt;11,"U13",IF(E2565&gt;0,"U11",0)))))</f>
        <v>0</v>
      </c>
      <c r="E2565" s="17">
        <f>IFERROR(IF(Table11[[#This Row],[Year]]&gt;0,$E$1-Table11[[#This Row],[Year]],0),"")</f>
        <v>0</v>
      </c>
      <c r="H2565" s="17"/>
      <c r="I2565" s="279"/>
    </row>
    <row r="2566" spans="1:9">
      <c r="A2566" s="218">
        <v>9563</v>
      </c>
      <c r="B2566" s="280"/>
      <c r="C2566" s="188"/>
      <c r="D2566" s="17">
        <f>IF(Table11[[#This Row],[Current Age]]&gt;19,"Women's",IF(E2566&gt;15,"U19",IF(E2566&gt;13,"U15",IF(E2566&gt;11,"U13",IF(E2566&gt;0,"U11",0)))))</f>
        <v>0</v>
      </c>
      <c r="E2566" s="17">
        <f>IFERROR(IF(Table11[[#This Row],[Year]]&gt;0,$E$1-Table11[[#This Row],[Year]],0),"")</f>
        <v>0</v>
      </c>
      <c r="H2566" s="17"/>
      <c r="I2566" s="279"/>
    </row>
    <row r="2567" spans="1:9">
      <c r="A2567" s="188">
        <v>9564</v>
      </c>
      <c r="B2567" s="278"/>
      <c r="C2567" s="218"/>
      <c r="D2567" s="17">
        <f>IF(Table11[[#This Row],[Current Age]]&gt;19,"Women's",IF(E2567&gt;15,"U19",IF(E2567&gt;13,"U15",IF(E2567&gt;11,"U13",IF(E2567&gt;0,"U11",0)))))</f>
        <v>0</v>
      </c>
      <c r="E2567" s="17">
        <f>IFERROR(IF(Table11[[#This Row],[Year]]&gt;0,$E$1-Table11[[#This Row],[Year]],0),"")</f>
        <v>0</v>
      </c>
      <c r="H2567" s="17"/>
      <c r="I2567" s="279"/>
    </row>
    <row r="2568" spans="1:9">
      <c r="A2568" s="218">
        <v>9565</v>
      </c>
      <c r="B2568" s="280"/>
      <c r="C2568" s="188"/>
      <c r="D2568" s="17">
        <f>IF(Table11[[#This Row],[Current Age]]&gt;19,"Women's",IF(E2568&gt;15,"U19",IF(E2568&gt;13,"U15",IF(E2568&gt;11,"U13",IF(E2568&gt;0,"U11",0)))))</f>
        <v>0</v>
      </c>
      <c r="E2568" s="17">
        <f>IFERROR(IF(Table11[[#This Row],[Year]]&gt;0,$E$1-Table11[[#This Row],[Year]],0),"")</f>
        <v>0</v>
      </c>
      <c r="H2568" s="17"/>
      <c r="I2568" s="279"/>
    </row>
    <row r="2569" spans="1:9">
      <c r="A2569" s="188">
        <v>9566</v>
      </c>
      <c r="B2569" s="278"/>
      <c r="C2569" s="218"/>
      <c r="D2569" s="17">
        <f>IF(Table11[[#This Row],[Current Age]]&gt;19,"Women's",IF(E2569&gt;15,"U19",IF(E2569&gt;13,"U15",IF(E2569&gt;11,"U13",IF(E2569&gt;0,"U11",0)))))</f>
        <v>0</v>
      </c>
      <c r="E2569" s="17">
        <f>IFERROR(IF(Table11[[#This Row],[Year]]&gt;0,$E$1-Table11[[#This Row],[Year]],0),"")</f>
        <v>0</v>
      </c>
      <c r="H2569" s="17"/>
      <c r="I2569" s="279"/>
    </row>
    <row r="2570" spans="1:9">
      <c r="A2570" s="218">
        <v>9567</v>
      </c>
      <c r="B2570" s="280"/>
      <c r="C2570" s="188"/>
      <c r="D2570" s="17">
        <f>IF(Table11[[#This Row],[Current Age]]&gt;19,"Women's",IF(E2570&gt;15,"U19",IF(E2570&gt;13,"U15",IF(E2570&gt;11,"U13",IF(E2570&gt;0,"U11",0)))))</f>
        <v>0</v>
      </c>
      <c r="E2570" s="17">
        <f>IFERROR(IF(Table11[[#This Row],[Year]]&gt;0,$E$1-Table11[[#This Row],[Year]],0),"")</f>
        <v>0</v>
      </c>
      <c r="H2570" s="17"/>
      <c r="I2570" s="279"/>
    </row>
    <row r="2571" spans="1:9">
      <c r="A2571" s="188">
        <v>9568</v>
      </c>
      <c r="B2571" s="278"/>
      <c r="C2571" s="218"/>
      <c r="D2571" s="17">
        <f>IF(Table11[[#This Row],[Current Age]]&gt;19,"Women's",IF(E2571&gt;15,"U19",IF(E2571&gt;13,"U15",IF(E2571&gt;11,"U13",IF(E2571&gt;0,"U11",0)))))</f>
        <v>0</v>
      </c>
      <c r="E2571" s="17">
        <f>IFERROR(IF(Table11[[#This Row],[Year]]&gt;0,$E$1-Table11[[#This Row],[Year]],0),"")</f>
        <v>0</v>
      </c>
      <c r="H2571" s="17"/>
      <c r="I2571" s="279"/>
    </row>
    <row r="2572" spans="1:9">
      <c r="A2572" s="218">
        <v>9569</v>
      </c>
      <c r="B2572" s="280"/>
      <c r="C2572" s="188"/>
      <c r="D2572" s="17">
        <f>IF(Table11[[#This Row],[Current Age]]&gt;19,"Women's",IF(E2572&gt;15,"U19",IF(E2572&gt;13,"U15",IF(E2572&gt;11,"U13",IF(E2572&gt;0,"U11",0)))))</f>
        <v>0</v>
      </c>
      <c r="E2572" s="17">
        <f>IFERROR(IF(Table11[[#This Row],[Year]]&gt;0,$E$1-Table11[[#This Row],[Year]],0),"")</f>
        <v>0</v>
      </c>
      <c r="H2572" s="17"/>
      <c r="I2572" s="279"/>
    </row>
    <row r="2573" spans="1:9">
      <c r="A2573" s="188">
        <v>9570</v>
      </c>
      <c r="B2573" s="278"/>
      <c r="C2573" s="218"/>
      <c r="D2573" s="17">
        <f>IF(Table11[[#This Row],[Current Age]]&gt;19,"Women's",IF(E2573&gt;15,"U19",IF(E2573&gt;13,"U15",IF(E2573&gt;11,"U13",IF(E2573&gt;0,"U11",0)))))</f>
        <v>0</v>
      </c>
      <c r="E2573" s="17">
        <f>IFERROR(IF(Table11[[#This Row],[Year]]&gt;0,$E$1-Table11[[#This Row],[Year]],0),"")</f>
        <v>0</v>
      </c>
      <c r="H2573" s="17"/>
      <c r="I2573" s="279"/>
    </row>
    <row r="2574" spans="1:9">
      <c r="A2574" s="218">
        <v>9571</v>
      </c>
      <c r="B2574" s="280"/>
      <c r="C2574" s="188"/>
      <c r="D2574" s="17">
        <f>IF(Table11[[#This Row],[Current Age]]&gt;19,"Women's",IF(E2574&gt;15,"U19",IF(E2574&gt;13,"U15",IF(E2574&gt;11,"U13",IF(E2574&gt;0,"U11",0)))))</f>
        <v>0</v>
      </c>
      <c r="E2574" s="17">
        <f>IFERROR(IF(Table11[[#This Row],[Year]]&gt;0,$E$1-Table11[[#This Row],[Year]],0),"")</f>
        <v>0</v>
      </c>
      <c r="H2574" s="17"/>
      <c r="I2574" s="279"/>
    </row>
    <row r="2575" spans="1:9">
      <c r="A2575" s="188">
        <v>9572</v>
      </c>
      <c r="B2575" s="278"/>
      <c r="C2575" s="218"/>
      <c r="D2575" s="17">
        <f>IF(Table11[[#This Row],[Current Age]]&gt;19,"Women's",IF(E2575&gt;15,"U19",IF(E2575&gt;13,"U15",IF(E2575&gt;11,"U13",IF(E2575&gt;0,"U11",0)))))</f>
        <v>0</v>
      </c>
      <c r="E2575" s="17">
        <f>IFERROR(IF(Table11[[#This Row],[Year]]&gt;0,$E$1-Table11[[#This Row],[Year]],0),"")</f>
        <v>0</v>
      </c>
      <c r="H2575" s="17"/>
      <c r="I2575" s="279"/>
    </row>
    <row r="2576" spans="1:9">
      <c r="A2576" s="218">
        <v>9573</v>
      </c>
      <c r="B2576" s="280"/>
      <c r="C2576" s="188"/>
      <c r="D2576" s="17">
        <f>IF(Table11[[#This Row],[Current Age]]&gt;19,"Women's",IF(E2576&gt;15,"U19",IF(E2576&gt;13,"U15",IF(E2576&gt;11,"U13",IF(E2576&gt;0,"U11",0)))))</f>
        <v>0</v>
      </c>
      <c r="E2576" s="17">
        <f>IFERROR(IF(Table11[[#This Row],[Year]]&gt;0,$E$1-Table11[[#This Row],[Year]],0),"")</f>
        <v>0</v>
      </c>
      <c r="H2576" s="17"/>
      <c r="I2576" s="279"/>
    </row>
    <row r="2577" spans="1:9">
      <c r="A2577" s="188">
        <v>9574</v>
      </c>
      <c r="B2577" s="278"/>
      <c r="C2577" s="218"/>
      <c r="D2577" s="17">
        <f>IF(Table11[[#This Row],[Current Age]]&gt;19,"Women's",IF(E2577&gt;15,"U19",IF(E2577&gt;13,"U15",IF(E2577&gt;11,"U13",IF(E2577&gt;0,"U11",0)))))</f>
        <v>0</v>
      </c>
      <c r="E2577" s="17">
        <f>IFERROR(IF(Table11[[#This Row],[Year]]&gt;0,$E$1-Table11[[#This Row],[Year]],0),"")</f>
        <v>0</v>
      </c>
      <c r="H2577" s="17"/>
      <c r="I2577" s="279"/>
    </row>
    <row r="2578" spans="1:9">
      <c r="A2578" s="218">
        <v>9575</v>
      </c>
      <c r="B2578" s="280"/>
      <c r="C2578" s="188"/>
      <c r="D2578" s="17">
        <f>IF(Table11[[#This Row],[Current Age]]&gt;19,"Women's",IF(E2578&gt;15,"U19",IF(E2578&gt;13,"U15",IF(E2578&gt;11,"U13",IF(E2578&gt;0,"U11",0)))))</f>
        <v>0</v>
      </c>
      <c r="E2578" s="17">
        <f>IFERROR(IF(Table11[[#This Row],[Year]]&gt;0,$E$1-Table11[[#This Row],[Year]],0),"")</f>
        <v>0</v>
      </c>
      <c r="H2578" s="17"/>
      <c r="I2578" s="279"/>
    </row>
    <row r="2579" spans="1:9">
      <c r="A2579" s="188">
        <v>9576</v>
      </c>
      <c r="B2579" s="278"/>
      <c r="C2579" s="218"/>
      <c r="D2579" s="17">
        <f>IF(Table11[[#This Row],[Current Age]]&gt;19,"Women's",IF(E2579&gt;15,"U19",IF(E2579&gt;13,"U15",IF(E2579&gt;11,"U13",IF(E2579&gt;0,"U11",0)))))</f>
        <v>0</v>
      </c>
      <c r="E2579" s="17">
        <f>IFERROR(IF(Table11[[#This Row],[Year]]&gt;0,$E$1-Table11[[#This Row],[Year]],0),"")</f>
        <v>0</v>
      </c>
      <c r="H2579" s="17"/>
      <c r="I2579" s="279"/>
    </row>
    <row r="2580" spans="1:9">
      <c r="A2580" s="218">
        <v>9577</v>
      </c>
      <c r="B2580" s="280"/>
      <c r="C2580" s="188"/>
      <c r="D2580" s="17">
        <f>IF(Table11[[#This Row],[Current Age]]&gt;19,"Women's",IF(E2580&gt;15,"U19",IF(E2580&gt;13,"U15",IF(E2580&gt;11,"U13",IF(E2580&gt;0,"U11",0)))))</f>
        <v>0</v>
      </c>
      <c r="E2580" s="17">
        <f>IFERROR(IF(Table11[[#This Row],[Year]]&gt;0,$E$1-Table11[[#This Row],[Year]],0),"")</f>
        <v>0</v>
      </c>
      <c r="H2580" s="17"/>
      <c r="I2580" s="279"/>
    </row>
    <row r="2581" spans="1:9">
      <c r="A2581" s="188">
        <v>9578</v>
      </c>
      <c r="B2581" s="278"/>
      <c r="C2581" s="218"/>
      <c r="D2581" s="17">
        <f>IF(Table11[[#This Row],[Current Age]]&gt;19,"Women's",IF(E2581&gt;15,"U19",IF(E2581&gt;13,"U15",IF(E2581&gt;11,"U13",IF(E2581&gt;0,"U11",0)))))</f>
        <v>0</v>
      </c>
      <c r="E2581" s="17">
        <f>IFERROR(IF(Table11[[#This Row],[Year]]&gt;0,$E$1-Table11[[#This Row],[Year]],0),"")</f>
        <v>0</v>
      </c>
      <c r="H2581" s="17"/>
      <c r="I2581" s="279"/>
    </row>
    <row r="2582" spans="1:9">
      <c r="A2582" s="218">
        <v>9579</v>
      </c>
      <c r="B2582" s="280"/>
      <c r="C2582" s="188"/>
      <c r="D2582" s="17">
        <f>IF(Table11[[#This Row],[Current Age]]&gt;19,"Women's",IF(E2582&gt;15,"U19",IF(E2582&gt;13,"U15",IF(E2582&gt;11,"U13",IF(E2582&gt;0,"U11",0)))))</f>
        <v>0</v>
      </c>
      <c r="E2582" s="17">
        <f>IFERROR(IF(Table11[[#This Row],[Year]]&gt;0,$E$1-Table11[[#This Row],[Year]],0),"")</f>
        <v>0</v>
      </c>
      <c r="H2582" s="17"/>
      <c r="I2582" s="279"/>
    </row>
    <row r="2583" spans="1:9">
      <c r="A2583" s="188">
        <v>9580</v>
      </c>
      <c r="B2583" s="278"/>
      <c r="C2583" s="218"/>
      <c r="D2583" s="17">
        <f>IF(Table11[[#This Row],[Current Age]]&gt;19,"Women's",IF(E2583&gt;15,"U19",IF(E2583&gt;13,"U15",IF(E2583&gt;11,"U13",IF(E2583&gt;0,"U11",0)))))</f>
        <v>0</v>
      </c>
      <c r="E2583" s="17">
        <f>IFERROR(IF(Table11[[#This Row],[Year]]&gt;0,$E$1-Table11[[#This Row],[Year]],0),"")</f>
        <v>0</v>
      </c>
      <c r="H2583" s="17"/>
      <c r="I2583" s="279"/>
    </row>
    <row r="2584" spans="1:9">
      <c r="A2584" s="218">
        <v>9581</v>
      </c>
      <c r="B2584" s="280"/>
      <c r="C2584" s="188"/>
      <c r="D2584" s="17">
        <f>IF(Table11[[#This Row],[Current Age]]&gt;19,"Women's",IF(E2584&gt;15,"U19",IF(E2584&gt;13,"U15",IF(E2584&gt;11,"U13",IF(E2584&gt;0,"U11",0)))))</f>
        <v>0</v>
      </c>
      <c r="E2584" s="17">
        <f>IFERROR(IF(Table11[[#This Row],[Year]]&gt;0,$E$1-Table11[[#This Row],[Year]],0),"")</f>
        <v>0</v>
      </c>
      <c r="H2584" s="17"/>
      <c r="I2584" s="279"/>
    </row>
    <row r="2585" spans="1:9">
      <c r="A2585" s="188">
        <v>9582</v>
      </c>
      <c r="B2585" s="278"/>
      <c r="C2585" s="218"/>
      <c r="D2585" s="17">
        <f>IF(Table11[[#This Row],[Current Age]]&gt;19,"Women's",IF(E2585&gt;15,"U19",IF(E2585&gt;13,"U15",IF(E2585&gt;11,"U13",IF(E2585&gt;0,"U11",0)))))</f>
        <v>0</v>
      </c>
      <c r="E2585" s="17">
        <f>IFERROR(IF(Table11[[#This Row],[Year]]&gt;0,$E$1-Table11[[#This Row],[Year]],0),"")</f>
        <v>0</v>
      </c>
      <c r="H2585" s="17"/>
      <c r="I2585" s="279"/>
    </row>
    <row r="2586" spans="1:9">
      <c r="A2586" s="218">
        <v>9583</v>
      </c>
      <c r="B2586" s="280"/>
      <c r="C2586" s="188"/>
      <c r="D2586" s="17">
        <f>IF(Table11[[#This Row],[Current Age]]&gt;19,"Women's",IF(E2586&gt;15,"U19",IF(E2586&gt;13,"U15",IF(E2586&gt;11,"U13",IF(E2586&gt;0,"U11",0)))))</f>
        <v>0</v>
      </c>
      <c r="E2586" s="17">
        <f>IFERROR(IF(Table11[[#This Row],[Year]]&gt;0,$E$1-Table11[[#This Row],[Year]],0),"")</f>
        <v>0</v>
      </c>
      <c r="H2586" s="17"/>
      <c r="I2586" s="279"/>
    </row>
    <row r="2587" spans="1:9">
      <c r="A2587" s="188">
        <v>9584</v>
      </c>
      <c r="B2587" s="278"/>
      <c r="C2587" s="218"/>
      <c r="D2587" s="17">
        <f>IF(Table11[[#This Row],[Current Age]]&gt;19,"Women's",IF(E2587&gt;15,"U19",IF(E2587&gt;13,"U15",IF(E2587&gt;11,"U13",IF(E2587&gt;0,"U11",0)))))</f>
        <v>0</v>
      </c>
      <c r="E2587" s="17">
        <f>IFERROR(IF(Table11[[#This Row],[Year]]&gt;0,$E$1-Table11[[#This Row],[Year]],0),"")</f>
        <v>0</v>
      </c>
      <c r="H2587" s="17"/>
      <c r="I2587" s="279"/>
    </row>
    <row r="2588" spans="1:9">
      <c r="A2588" s="218">
        <v>9585</v>
      </c>
      <c r="B2588" s="280"/>
      <c r="C2588" s="188"/>
      <c r="D2588" s="17">
        <f>IF(Table11[[#This Row],[Current Age]]&gt;19,"Women's",IF(E2588&gt;15,"U19",IF(E2588&gt;13,"U15",IF(E2588&gt;11,"U13",IF(E2588&gt;0,"U11",0)))))</f>
        <v>0</v>
      </c>
      <c r="E2588" s="17">
        <f>IFERROR(IF(Table11[[#This Row],[Year]]&gt;0,$E$1-Table11[[#This Row],[Year]],0),"")</f>
        <v>0</v>
      </c>
      <c r="H2588" s="17"/>
      <c r="I2588" s="279"/>
    </row>
    <row r="2589" spans="1:9">
      <c r="A2589" s="188">
        <v>9586</v>
      </c>
      <c r="B2589" s="278"/>
      <c r="C2589" s="218"/>
      <c r="D2589" s="17">
        <f>IF(Table11[[#This Row],[Current Age]]&gt;19,"Women's",IF(E2589&gt;15,"U19",IF(E2589&gt;13,"U15",IF(E2589&gt;11,"U13",IF(E2589&gt;0,"U11",0)))))</f>
        <v>0</v>
      </c>
      <c r="E2589" s="17">
        <f>IFERROR(IF(Table11[[#This Row],[Year]]&gt;0,$E$1-Table11[[#This Row],[Year]],0),"")</f>
        <v>0</v>
      </c>
      <c r="H2589" s="17"/>
      <c r="I2589" s="279"/>
    </row>
    <row r="2590" spans="1:9">
      <c r="A2590" s="218">
        <v>9587</v>
      </c>
      <c r="B2590" s="280"/>
      <c r="C2590" s="188"/>
      <c r="D2590" s="17">
        <f>IF(Table11[[#This Row],[Current Age]]&gt;19,"Women's",IF(E2590&gt;15,"U19",IF(E2590&gt;13,"U15",IF(E2590&gt;11,"U13",IF(E2590&gt;0,"U11",0)))))</f>
        <v>0</v>
      </c>
      <c r="E2590" s="17">
        <f>IFERROR(IF(Table11[[#This Row],[Year]]&gt;0,$E$1-Table11[[#This Row],[Year]],0),"")</f>
        <v>0</v>
      </c>
      <c r="H2590" s="17"/>
      <c r="I2590" s="279"/>
    </row>
    <row r="2591" spans="1:9">
      <c r="A2591" s="188">
        <v>9588</v>
      </c>
      <c r="B2591" s="278"/>
      <c r="C2591" s="218"/>
      <c r="D2591" s="17">
        <f>IF(Table11[[#This Row],[Current Age]]&gt;19,"Women's",IF(E2591&gt;15,"U19",IF(E2591&gt;13,"U15",IF(E2591&gt;11,"U13",IF(E2591&gt;0,"U11",0)))))</f>
        <v>0</v>
      </c>
      <c r="E2591" s="17">
        <f>IFERROR(IF(Table11[[#This Row],[Year]]&gt;0,$E$1-Table11[[#This Row],[Year]],0),"")</f>
        <v>0</v>
      </c>
      <c r="H2591" s="17"/>
      <c r="I2591" s="279"/>
    </row>
    <row r="2592" spans="1:9">
      <c r="A2592" s="218">
        <v>9589</v>
      </c>
      <c r="B2592" s="280"/>
      <c r="C2592" s="188"/>
      <c r="D2592" s="17">
        <f>IF(Table11[[#This Row],[Current Age]]&gt;19,"Women's",IF(E2592&gt;15,"U19",IF(E2592&gt;13,"U15",IF(E2592&gt;11,"U13",IF(E2592&gt;0,"U11",0)))))</f>
        <v>0</v>
      </c>
      <c r="E2592" s="17">
        <f>IFERROR(IF(Table11[[#This Row],[Year]]&gt;0,$E$1-Table11[[#This Row],[Year]],0),"")</f>
        <v>0</v>
      </c>
      <c r="H2592" s="17"/>
      <c r="I2592" s="279"/>
    </row>
    <row r="2593" spans="1:9">
      <c r="A2593" s="188">
        <v>9590</v>
      </c>
      <c r="B2593" s="278"/>
      <c r="C2593" s="218"/>
      <c r="D2593" s="17">
        <f>IF(Table11[[#This Row],[Current Age]]&gt;19,"Women's",IF(E2593&gt;15,"U19",IF(E2593&gt;13,"U15",IF(E2593&gt;11,"U13",IF(E2593&gt;0,"U11",0)))))</f>
        <v>0</v>
      </c>
      <c r="E2593" s="17">
        <f>IFERROR(IF(Table11[[#This Row],[Year]]&gt;0,$E$1-Table11[[#This Row],[Year]],0),"")</f>
        <v>0</v>
      </c>
      <c r="H2593" s="17"/>
      <c r="I2593" s="279"/>
    </row>
    <row r="2594" spans="1:9">
      <c r="A2594" s="218">
        <v>9591</v>
      </c>
      <c r="B2594" s="280"/>
      <c r="C2594" s="188"/>
      <c r="D2594" s="17">
        <f>IF(Table11[[#This Row],[Current Age]]&gt;19,"Women's",IF(E2594&gt;15,"U19",IF(E2594&gt;13,"U15",IF(E2594&gt;11,"U13",IF(E2594&gt;0,"U11",0)))))</f>
        <v>0</v>
      </c>
      <c r="E2594" s="17">
        <f>IFERROR(IF(Table11[[#This Row],[Year]]&gt;0,$E$1-Table11[[#This Row],[Year]],0),"")</f>
        <v>0</v>
      </c>
      <c r="H2594" s="17"/>
      <c r="I2594" s="279"/>
    </row>
    <row r="2595" spans="1:9">
      <c r="A2595" s="188">
        <v>9592</v>
      </c>
      <c r="B2595" s="278"/>
      <c r="C2595" s="218"/>
      <c r="D2595" s="17">
        <f>IF(Table11[[#This Row],[Current Age]]&gt;19,"Women's",IF(E2595&gt;15,"U19",IF(E2595&gt;13,"U15",IF(E2595&gt;11,"U13",IF(E2595&gt;0,"U11",0)))))</f>
        <v>0</v>
      </c>
      <c r="E2595" s="17">
        <f>IFERROR(IF(Table11[[#This Row],[Year]]&gt;0,$E$1-Table11[[#This Row],[Year]],0),"")</f>
        <v>0</v>
      </c>
      <c r="H2595" s="17"/>
      <c r="I2595" s="279"/>
    </row>
    <row r="2596" spans="1:9">
      <c r="A2596" s="218">
        <v>9593</v>
      </c>
      <c r="B2596" s="280"/>
      <c r="C2596" s="188"/>
      <c r="D2596" s="17">
        <f>IF(Table11[[#This Row],[Current Age]]&gt;19,"Women's",IF(E2596&gt;15,"U19",IF(E2596&gt;13,"U15",IF(E2596&gt;11,"U13",IF(E2596&gt;0,"U11",0)))))</f>
        <v>0</v>
      </c>
      <c r="E2596" s="17">
        <f>IFERROR(IF(Table11[[#This Row],[Year]]&gt;0,$E$1-Table11[[#This Row],[Year]],0),"")</f>
        <v>0</v>
      </c>
      <c r="H2596" s="17"/>
      <c r="I2596" s="279"/>
    </row>
    <row r="2597" spans="1:9">
      <c r="A2597" s="188">
        <v>9594</v>
      </c>
      <c r="B2597" s="278"/>
      <c r="C2597" s="218"/>
      <c r="D2597" s="17">
        <f>IF(Table11[[#This Row],[Current Age]]&gt;19,"Women's",IF(E2597&gt;15,"U19",IF(E2597&gt;13,"U15",IF(E2597&gt;11,"U13",IF(E2597&gt;0,"U11",0)))))</f>
        <v>0</v>
      </c>
      <c r="E2597" s="17">
        <f>IFERROR(IF(Table11[[#This Row],[Year]]&gt;0,$E$1-Table11[[#This Row],[Year]],0),"")</f>
        <v>0</v>
      </c>
      <c r="H2597" s="17"/>
      <c r="I2597" s="279"/>
    </row>
    <row r="2598" spans="1:9">
      <c r="A2598" s="218">
        <v>9595</v>
      </c>
      <c r="B2598" s="280"/>
      <c r="C2598" s="188"/>
      <c r="D2598" s="17">
        <f>IF(Table11[[#This Row],[Current Age]]&gt;19,"Women's",IF(E2598&gt;15,"U19",IF(E2598&gt;13,"U15",IF(E2598&gt;11,"U13",IF(E2598&gt;0,"U11",0)))))</f>
        <v>0</v>
      </c>
      <c r="E2598" s="17">
        <f>IFERROR(IF(Table11[[#This Row],[Year]]&gt;0,$E$1-Table11[[#This Row],[Year]],0),"")</f>
        <v>0</v>
      </c>
      <c r="H2598" s="17"/>
      <c r="I2598" s="279"/>
    </row>
    <row r="2599" spans="1:9">
      <c r="A2599" s="188">
        <v>9596</v>
      </c>
      <c r="B2599" s="278"/>
      <c r="C2599" s="218"/>
      <c r="D2599" s="17">
        <f>IF(Table11[[#This Row],[Current Age]]&gt;19,"Women's",IF(E2599&gt;15,"U19",IF(E2599&gt;13,"U15",IF(E2599&gt;11,"U13",IF(E2599&gt;0,"U11",0)))))</f>
        <v>0</v>
      </c>
      <c r="E2599" s="17">
        <f>IFERROR(IF(Table11[[#This Row],[Year]]&gt;0,$E$1-Table11[[#This Row],[Year]],0),"")</f>
        <v>0</v>
      </c>
      <c r="H2599" s="17"/>
      <c r="I2599" s="279"/>
    </row>
    <row r="2600" spans="1:9">
      <c r="A2600" s="218">
        <v>9597</v>
      </c>
      <c r="B2600" s="280"/>
      <c r="C2600" s="188"/>
      <c r="D2600" s="17">
        <f>IF(Table11[[#This Row],[Current Age]]&gt;19,"Women's",IF(E2600&gt;15,"U19",IF(E2600&gt;13,"U15",IF(E2600&gt;11,"U13",IF(E2600&gt;0,"U11",0)))))</f>
        <v>0</v>
      </c>
      <c r="E2600" s="17">
        <f>IFERROR(IF(Table11[[#This Row],[Year]]&gt;0,$E$1-Table11[[#This Row],[Year]],0),"")</f>
        <v>0</v>
      </c>
      <c r="H2600" s="17"/>
      <c r="I2600" s="279"/>
    </row>
    <row r="2601" spans="1:9">
      <c r="A2601" s="188">
        <v>9598</v>
      </c>
      <c r="B2601" s="278"/>
      <c r="C2601" s="218"/>
      <c r="D2601" s="17">
        <f>IF(Table11[[#This Row],[Current Age]]&gt;19,"Women's",IF(E2601&gt;15,"U19",IF(E2601&gt;13,"U15",IF(E2601&gt;11,"U13",IF(E2601&gt;0,"U11",0)))))</f>
        <v>0</v>
      </c>
      <c r="E2601" s="17">
        <f>IFERROR(IF(Table11[[#This Row],[Year]]&gt;0,$E$1-Table11[[#This Row],[Year]],0),"")</f>
        <v>0</v>
      </c>
      <c r="H2601" s="17"/>
      <c r="I2601" s="279"/>
    </row>
    <row r="2602" spans="1:9">
      <c r="A2602" s="218">
        <v>9599</v>
      </c>
      <c r="B2602" s="280"/>
      <c r="C2602" s="188"/>
      <c r="D2602" s="17">
        <f>IF(Table11[[#This Row],[Current Age]]&gt;19,"Women's",IF(E2602&gt;15,"U19",IF(E2602&gt;13,"U15",IF(E2602&gt;11,"U13",IF(E2602&gt;0,"U11",0)))))</f>
        <v>0</v>
      </c>
      <c r="E2602" s="17">
        <f>IFERROR(IF(Table11[[#This Row],[Year]]&gt;0,$E$1-Table11[[#This Row],[Year]],0),"")</f>
        <v>0</v>
      </c>
      <c r="H2602" s="17"/>
      <c r="I2602" s="279"/>
    </row>
    <row r="2603" spans="1:9">
      <c r="A2603" s="188">
        <v>9600</v>
      </c>
      <c r="B2603" s="278"/>
      <c r="C2603" s="218"/>
      <c r="D2603" s="17">
        <f>IF(Table11[[#This Row],[Current Age]]&gt;19,"Women's",IF(E2603&gt;15,"U19",IF(E2603&gt;13,"U15",IF(E2603&gt;11,"U13",IF(E2603&gt;0,"U11",0)))))</f>
        <v>0</v>
      </c>
      <c r="E2603" s="17">
        <f>IFERROR(IF(Table11[[#This Row],[Year]]&gt;0,$E$1-Table11[[#This Row],[Year]],0),"")</f>
        <v>0</v>
      </c>
      <c r="H2603" s="17"/>
      <c r="I2603" s="279"/>
    </row>
    <row r="2604" spans="1:9">
      <c r="A2604" s="218">
        <v>9601</v>
      </c>
      <c r="B2604" s="280"/>
      <c r="C2604" s="188"/>
      <c r="D2604" s="17">
        <f>IF(Table11[[#This Row],[Current Age]]&gt;19,"Women's",IF(E2604&gt;15,"U19",IF(E2604&gt;13,"U15",IF(E2604&gt;11,"U13",IF(E2604&gt;0,"U11",0)))))</f>
        <v>0</v>
      </c>
      <c r="E2604" s="17">
        <f>IFERROR(IF(Table11[[#This Row],[Year]]&gt;0,$E$1-Table11[[#This Row],[Year]],0),"")</f>
        <v>0</v>
      </c>
      <c r="H2604" s="17"/>
      <c r="I2604" s="279"/>
    </row>
    <row r="2605" spans="1:9">
      <c r="A2605" s="188">
        <v>9602</v>
      </c>
      <c r="B2605" s="278"/>
      <c r="C2605" s="218"/>
      <c r="D2605" s="17">
        <f>IF(Table11[[#This Row],[Current Age]]&gt;19,"Women's",IF(E2605&gt;15,"U19",IF(E2605&gt;13,"U15",IF(E2605&gt;11,"U13",IF(E2605&gt;0,"U11",0)))))</f>
        <v>0</v>
      </c>
      <c r="E2605" s="17">
        <f>IFERROR(IF(Table11[[#This Row],[Year]]&gt;0,$E$1-Table11[[#This Row],[Year]],0),"")</f>
        <v>0</v>
      </c>
      <c r="H2605" s="17"/>
      <c r="I2605" s="279"/>
    </row>
    <row r="2606" spans="1:9">
      <c r="A2606" s="218">
        <v>9603</v>
      </c>
      <c r="B2606" s="280"/>
      <c r="C2606" s="188"/>
      <c r="D2606" s="17">
        <f>IF(Table11[[#This Row],[Current Age]]&gt;19,"Women's",IF(E2606&gt;15,"U19",IF(E2606&gt;13,"U15",IF(E2606&gt;11,"U13",IF(E2606&gt;0,"U11",0)))))</f>
        <v>0</v>
      </c>
      <c r="E2606" s="17">
        <f>IFERROR(IF(Table11[[#This Row],[Year]]&gt;0,$E$1-Table11[[#This Row],[Year]],0),"")</f>
        <v>0</v>
      </c>
      <c r="H2606" s="17"/>
      <c r="I2606" s="279"/>
    </row>
    <row r="2607" spans="1:9">
      <c r="A2607" s="188">
        <v>9604</v>
      </c>
      <c r="B2607" s="278"/>
      <c r="C2607" s="218"/>
      <c r="D2607" s="17">
        <f>IF(Table11[[#This Row],[Current Age]]&gt;19,"Women's",IF(E2607&gt;15,"U19",IF(E2607&gt;13,"U15",IF(E2607&gt;11,"U13",IF(E2607&gt;0,"U11",0)))))</f>
        <v>0</v>
      </c>
      <c r="E2607" s="17">
        <f>IFERROR(IF(Table11[[#This Row],[Year]]&gt;0,$E$1-Table11[[#This Row],[Year]],0),"")</f>
        <v>0</v>
      </c>
      <c r="H2607" s="17"/>
      <c r="I2607" s="279"/>
    </row>
    <row r="2608" spans="1:9">
      <c r="A2608" s="218">
        <v>9605</v>
      </c>
      <c r="B2608" s="280"/>
      <c r="C2608" s="188"/>
      <c r="D2608" s="17">
        <f>IF(Table11[[#This Row],[Current Age]]&gt;19,"Women's",IF(E2608&gt;15,"U19",IF(E2608&gt;13,"U15",IF(E2608&gt;11,"U13",IF(E2608&gt;0,"U11",0)))))</f>
        <v>0</v>
      </c>
      <c r="E2608" s="17">
        <f>IFERROR(IF(Table11[[#This Row],[Year]]&gt;0,$E$1-Table11[[#This Row],[Year]],0),"")</f>
        <v>0</v>
      </c>
      <c r="H2608" s="17"/>
      <c r="I2608" s="279"/>
    </row>
    <row r="2609" spans="1:9">
      <c r="A2609" s="188">
        <v>9606</v>
      </c>
      <c r="B2609" s="278"/>
      <c r="C2609" s="218"/>
      <c r="D2609" s="17">
        <f>IF(Table11[[#This Row],[Current Age]]&gt;19,"Women's",IF(E2609&gt;15,"U19",IF(E2609&gt;13,"U15",IF(E2609&gt;11,"U13",IF(E2609&gt;0,"U11",0)))))</f>
        <v>0</v>
      </c>
      <c r="E2609" s="17">
        <f>IFERROR(IF(Table11[[#This Row],[Year]]&gt;0,$E$1-Table11[[#This Row],[Year]],0),"")</f>
        <v>0</v>
      </c>
      <c r="H2609" s="17"/>
      <c r="I2609" s="279"/>
    </row>
    <row r="2610" spans="1:9">
      <c r="A2610" s="218">
        <v>9607</v>
      </c>
      <c r="B2610" s="280"/>
      <c r="C2610" s="188"/>
      <c r="D2610" s="17">
        <f>IF(Table11[[#This Row],[Current Age]]&gt;19,"Women's",IF(E2610&gt;15,"U19",IF(E2610&gt;13,"U15",IF(E2610&gt;11,"U13",IF(E2610&gt;0,"U11",0)))))</f>
        <v>0</v>
      </c>
      <c r="E2610" s="17">
        <f>IFERROR(IF(Table11[[#This Row],[Year]]&gt;0,$E$1-Table11[[#This Row],[Year]],0),"")</f>
        <v>0</v>
      </c>
      <c r="H2610" s="17"/>
      <c r="I2610" s="279"/>
    </row>
    <row r="2611" spans="1:9">
      <c r="A2611" s="188">
        <v>9608</v>
      </c>
      <c r="B2611" s="278"/>
      <c r="C2611" s="218"/>
      <c r="D2611" s="17">
        <f>IF(Table11[[#This Row],[Current Age]]&gt;19,"Women's",IF(E2611&gt;15,"U19",IF(E2611&gt;13,"U15",IF(E2611&gt;11,"U13",IF(E2611&gt;0,"U11",0)))))</f>
        <v>0</v>
      </c>
      <c r="E2611" s="17">
        <f>IFERROR(IF(Table11[[#This Row],[Year]]&gt;0,$E$1-Table11[[#This Row],[Year]],0),"")</f>
        <v>0</v>
      </c>
      <c r="H2611" s="17"/>
      <c r="I2611" s="279"/>
    </row>
    <row r="2612" spans="1:9">
      <c r="A2612" s="218">
        <v>9609</v>
      </c>
      <c r="B2612" s="280"/>
      <c r="C2612" s="188"/>
      <c r="D2612" s="17">
        <f>IF(Table11[[#This Row],[Current Age]]&gt;19,"Women's",IF(E2612&gt;15,"U19",IF(E2612&gt;13,"U15",IF(E2612&gt;11,"U13",IF(E2612&gt;0,"U11",0)))))</f>
        <v>0</v>
      </c>
      <c r="E2612" s="17">
        <f>IFERROR(IF(Table11[[#This Row],[Year]]&gt;0,$E$1-Table11[[#This Row],[Year]],0),"")</f>
        <v>0</v>
      </c>
      <c r="H2612" s="17"/>
      <c r="I2612" s="279"/>
    </row>
    <row r="2613" spans="1:9">
      <c r="A2613" s="188">
        <v>9610</v>
      </c>
      <c r="B2613" s="278"/>
      <c r="C2613" s="218"/>
      <c r="D2613" s="17">
        <f>IF(Table11[[#This Row],[Current Age]]&gt;19,"Women's",IF(E2613&gt;15,"U19",IF(E2613&gt;13,"U15",IF(E2613&gt;11,"U13",IF(E2613&gt;0,"U11",0)))))</f>
        <v>0</v>
      </c>
      <c r="E2613" s="17">
        <f>IFERROR(IF(Table11[[#This Row],[Year]]&gt;0,$E$1-Table11[[#This Row],[Year]],0),"")</f>
        <v>0</v>
      </c>
      <c r="H2613" s="17"/>
      <c r="I2613" s="279"/>
    </row>
    <row r="2614" spans="1:9">
      <c r="A2614" s="218">
        <v>9611</v>
      </c>
      <c r="B2614" s="280"/>
      <c r="C2614" s="188"/>
      <c r="D2614" s="17">
        <f>IF(Table11[[#This Row],[Current Age]]&gt;19,"Women's",IF(E2614&gt;15,"U19",IF(E2614&gt;13,"U15",IF(E2614&gt;11,"U13",IF(E2614&gt;0,"U11",0)))))</f>
        <v>0</v>
      </c>
      <c r="E2614" s="17">
        <f>IFERROR(IF(Table11[[#This Row],[Year]]&gt;0,$E$1-Table11[[#This Row],[Year]],0),"")</f>
        <v>0</v>
      </c>
      <c r="H2614" s="17"/>
      <c r="I2614" s="279"/>
    </row>
    <row r="2615" spans="1:9">
      <c r="A2615" s="188">
        <v>9612</v>
      </c>
      <c r="B2615" s="278"/>
      <c r="C2615" s="218"/>
      <c r="D2615" s="17">
        <f>IF(Table11[[#This Row],[Current Age]]&gt;19,"Women's",IF(E2615&gt;15,"U19",IF(E2615&gt;13,"U15",IF(E2615&gt;11,"U13",IF(E2615&gt;0,"U11",0)))))</f>
        <v>0</v>
      </c>
      <c r="E2615" s="17">
        <f>IFERROR(IF(Table11[[#This Row],[Year]]&gt;0,$E$1-Table11[[#This Row],[Year]],0),"")</f>
        <v>0</v>
      </c>
      <c r="H2615" s="17"/>
      <c r="I2615" s="279"/>
    </row>
    <row r="2616" spans="1:9">
      <c r="A2616" s="218">
        <v>9613</v>
      </c>
      <c r="B2616" s="280"/>
      <c r="C2616" s="188"/>
      <c r="D2616" s="17">
        <f>IF(Table11[[#This Row],[Current Age]]&gt;19,"Women's",IF(E2616&gt;15,"U19",IF(E2616&gt;13,"U15",IF(E2616&gt;11,"U13",IF(E2616&gt;0,"U11",0)))))</f>
        <v>0</v>
      </c>
      <c r="E2616" s="17">
        <f>IFERROR(IF(Table11[[#This Row],[Year]]&gt;0,$E$1-Table11[[#This Row],[Year]],0),"")</f>
        <v>0</v>
      </c>
      <c r="H2616" s="17"/>
      <c r="I2616" s="279"/>
    </row>
    <row r="2617" spans="1:9">
      <c r="A2617" s="188">
        <v>9614</v>
      </c>
      <c r="B2617" s="278"/>
      <c r="C2617" s="218"/>
      <c r="D2617" s="17">
        <f>IF(Table11[[#This Row],[Current Age]]&gt;19,"Women's",IF(E2617&gt;15,"U19",IF(E2617&gt;13,"U15",IF(E2617&gt;11,"U13",IF(E2617&gt;0,"U11",0)))))</f>
        <v>0</v>
      </c>
      <c r="E2617" s="17">
        <f>IFERROR(IF(Table11[[#This Row],[Year]]&gt;0,$E$1-Table11[[#This Row],[Year]],0),"")</f>
        <v>0</v>
      </c>
      <c r="H2617" s="17"/>
      <c r="I2617" s="279"/>
    </row>
    <row r="2618" spans="1:9">
      <c r="A2618" s="218">
        <v>9615</v>
      </c>
      <c r="B2618" s="280"/>
      <c r="C2618" s="188"/>
      <c r="D2618" s="17">
        <f>IF(Table11[[#This Row],[Current Age]]&gt;19,"Women's",IF(E2618&gt;15,"U19",IF(E2618&gt;13,"U15",IF(E2618&gt;11,"U13",IF(E2618&gt;0,"U11",0)))))</f>
        <v>0</v>
      </c>
      <c r="E2618" s="17">
        <f>IFERROR(IF(Table11[[#This Row],[Year]]&gt;0,$E$1-Table11[[#This Row],[Year]],0),"")</f>
        <v>0</v>
      </c>
      <c r="H2618" s="17"/>
      <c r="I2618" s="279"/>
    </row>
    <row r="2619" spans="1:9">
      <c r="A2619" s="188">
        <v>9616</v>
      </c>
      <c r="B2619" s="278"/>
      <c r="C2619" s="218"/>
      <c r="D2619" s="17">
        <f>IF(Table11[[#This Row],[Current Age]]&gt;19,"Women's",IF(E2619&gt;15,"U19",IF(E2619&gt;13,"U15",IF(E2619&gt;11,"U13",IF(E2619&gt;0,"U11",0)))))</f>
        <v>0</v>
      </c>
      <c r="E2619" s="17">
        <f>IFERROR(IF(Table11[[#This Row],[Year]]&gt;0,$E$1-Table11[[#This Row],[Year]],0),"")</f>
        <v>0</v>
      </c>
      <c r="H2619" s="17"/>
      <c r="I2619" s="279"/>
    </row>
    <row r="2620" spans="1:9">
      <c r="A2620" s="218">
        <v>9617</v>
      </c>
      <c r="B2620" s="280"/>
      <c r="C2620" s="188"/>
      <c r="D2620" s="17">
        <f>IF(Table11[[#This Row],[Current Age]]&gt;19,"Women's",IF(E2620&gt;15,"U19",IF(E2620&gt;13,"U15",IF(E2620&gt;11,"U13",IF(E2620&gt;0,"U11",0)))))</f>
        <v>0</v>
      </c>
      <c r="E2620" s="17">
        <f>IFERROR(IF(Table11[[#This Row],[Year]]&gt;0,$E$1-Table11[[#This Row],[Year]],0),"")</f>
        <v>0</v>
      </c>
      <c r="H2620" s="17"/>
      <c r="I2620" s="279"/>
    </row>
    <row r="2621" spans="1:9">
      <c r="A2621" s="188">
        <v>9618</v>
      </c>
      <c r="B2621" s="278"/>
      <c r="C2621" s="218"/>
      <c r="D2621" s="17">
        <f>IF(Table11[[#This Row],[Current Age]]&gt;19,"Women's",IF(E2621&gt;15,"U19",IF(E2621&gt;13,"U15",IF(E2621&gt;11,"U13",IF(E2621&gt;0,"U11",0)))))</f>
        <v>0</v>
      </c>
      <c r="E2621" s="17">
        <f>IFERROR(IF(Table11[[#This Row],[Year]]&gt;0,$E$1-Table11[[#This Row],[Year]],0),"")</f>
        <v>0</v>
      </c>
      <c r="H2621" s="17"/>
      <c r="I2621" s="279"/>
    </row>
    <row r="2622" spans="1:9">
      <c r="A2622" s="218">
        <v>9619</v>
      </c>
      <c r="B2622" s="280"/>
      <c r="C2622" s="188"/>
      <c r="D2622" s="17">
        <f>IF(Table11[[#This Row],[Current Age]]&gt;19,"Women's",IF(E2622&gt;15,"U19",IF(E2622&gt;13,"U15",IF(E2622&gt;11,"U13",IF(E2622&gt;0,"U11",0)))))</f>
        <v>0</v>
      </c>
      <c r="E2622" s="17">
        <f>IFERROR(IF(Table11[[#This Row],[Year]]&gt;0,$E$1-Table11[[#This Row],[Year]],0),"")</f>
        <v>0</v>
      </c>
      <c r="H2622" s="17"/>
      <c r="I2622" s="279"/>
    </row>
    <row r="2623" spans="1:9">
      <c r="A2623" s="188">
        <v>9620</v>
      </c>
      <c r="B2623" s="278"/>
      <c r="C2623" s="218"/>
      <c r="D2623" s="17">
        <f>IF(Table11[[#This Row],[Current Age]]&gt;19,"Women's",IF(E2623&gt;15,"U19",IF(E2623&gt;13,"U15",IF(E2623&gt;11,"U13",IF(E2623&gt;0,"U11",0)))))</f>
        <v>0</v>
      </c>
      <c r="E2623" s="17">
        <f>IFERROR(IF(Table11[[#This Row],[Year]]&gt;0,$E$1-Table11[[#This Row],[Year]],0),"")</f>
        <v>0</v>
      </c>
      <c r="H2623" s="17"/>
      <c r="I2623" s="279"/>
    </row>
    <row r="2624" spans="1:9">
      <c r="A2624" s="218">
        <v>9621</v>
      </c>
      <c r="B2624" s="280"/>
      <c r="C2624" s="188"/>
      <c r="D2624" s="17">
        <f>IF(Table11[[#This Row],[Current Age]]&gt;19,"Women's",IF(E2624&gt;15,"U19",IF(E2624&gt;13,"U15",IF(E2624&gt;11,"U13",IF(E2624&gt;0,"U11",0)))))</f>
        <v>0</v>
      </c>
      <c r="E2624" s="17">
        <f>IFERROR(IF(Table11[[#This Row],[Year]]&gt;0,$E$1-Table11[[#This Row],[Year]],0),"")</f>
        <v>0</v>
      </c>
      <c r="H2624" s="17"/>
      <c r="I2624" s="279"/>
    </row>
    <row r="2625" spans="1:9">
      <c r="A2625" s="188">
        <v>9622</v>
      </c>
      <c r="B2625" s="278"/>
      <c r="C2625" s="218"/>
      <c r="D2625" s="17">
        <f>IF(Table11[[#This Row],[Current Age]]&gt;19,"Women's",IF(E2625&gt;15,"U19",IF(E2625&gt;13,"U15",IF(E2625&gt;11,"U13",IF(E2625&gt;0,"U11",0)))))</f>
        <v>0</v>
      </c>
      <c r="E2625" s="17">
        <f>IFERROR(IF(Table11[[#This Row],[Year]]&gt;0,$E$1-Table11[[#This Row],[Year]],0),"")</f>
        <v>0</v>
      </c>
      <c r="H2625" s="17"/>
      <c r="I2625" s="279"/>
    </row>
    <row r="2626" spans="1:9">
      <c r="A2626" s="218">
        <v>9623</v>
      </c>
      <c r="B2626" s="280"/>
      <c r="C2626" s="188"/>
      <c r="D2626" s="17">
        <f>IF(Table11[[#This Row],[Current Age]]&gt;19,"Women's",IF(E2626&gt;15,"U19",IF(E2626&gt;13,"U15",IF(E2626&gt;11,"U13",IF(E2626&gt;0,"U11",0)))))</f>
        <v>0</v>
      </c>
      <c r="E2626" s="17">
        <f>IFERROR(IF(Table11[[#This Row],[Year]]&gt;0,$E$1-Table11[[#This Row],[Year]],0),"")</f>
        <v>0</v>
      </c>
      <c r="H2626" s="17"/>
      <c r="I2626" s="279"/>
    </row>
    <row r="2627" spans="1:9">
      <c r="A2627" s="188">
        <v>9624</v>
      </c>
      <c r="B2627" s="278"/>
      <c r="C2627" s="218"/>
      <c r="D2627" s="17">
        <f>IF(Table11[[#This Row],[Current Age]]&gt;19,"Women's",IF(E2627&gt;15,"U19",IF(E2627&gt;13,"U15",IF(E2627&gt;11,"U13",IF(E2627&gt;0,"U11",0)))))</f>
        <v>0</v>
      </c>
      <c r="E2627" s="17">
        <f>IFERROR(IF(Table11[[#This Row],[Year]]&gt;0,$E$1-Table11[[#This Row],[Year]],0),"")</f>
        <v>0</v>
      </c>
      <c r="H2627" s="17"/>
      <c r="I2627" s="279"/>
    </row>
    <row r="2628" spans="1:9">
      <c r="A2628" s="218">
        <v>9625</v>
      </c>
      <c r="B2628" s="280"/>
      <c r="C2628" s="188"/>
      <c r="D2628" s="17">
        <f>IF(Table11[[#This Row],[Current Age]]&gt;19,"Women's",IF(E2628&gt;15,"U19",IF(E2628&gt;13,"U15",IF(E2628&gt;11,"U13",IF(E2628&gt;0,"U11",0)))))</f>
        <v>0</v>
      </c>
      <c r="E2628" s="17">
        <f>IFERROR(IF(Table11[[#This Row],[Year]]&gt;0,$E$1-Table11[[#This Row],[Year]],0),"")</f>
        <v>0</v>
      </c>
      <c r="H2628" s="17"/>
      <c r="I2628" s="279"/>
    </row>
    <row r="2629" spans="1:9">
      <c r="A2629" s="188">
        <v>9626</v>
      </c>
      <c r="B2629" s="278"/>
      <c r="C2629" s="218"/>
      <c r="D2629" s="17">
        <f>IF(Table11[[#This Row],[Current Age]]&gt;19,"Women's",IF(E2629&gt;15,"U19",IF(E2629&gt;13,"U15",IF(E2629&gt;11,"U13",IF(E2629&gt;0,"U11",0)))))</f>
        <v>0</v>
      </c>
      <c r="E2629" s="17">
        <f>IFERROR(IF(Table11[[#This Row],[Year]]&gt;0,$E$1-Table11[[#This Row],[Year]],0),"")</f>
        <v>0</v>
      </c>
      <c r="H2629" s="17"/>
      <c r="I2629" s="279"/>
    </row>
    <row r="2630" spans="1:9">
      <c r="A2630" s="218">
        <v>9627</v>
      </c>
      <c r="B2630" s="280"/>
      <c r="C2630" s="188"/>
      <c r="D2630" s="17">
        <f>IF(Table11[[#This Row],[Current Age]]&gt;19,"Women's",IF(E2630&gt;15,"U19",IF(E2630&gt;13,"U15",IF(E2630&gt;11,"U13",IF(E2630&gt;0,"U11",0)))))</f>
        <v>0</v>
      </c>
      <c r="E2630" s="17">
        <f>IFERROR(IF(Table11[[#This Row],[Year]]&gt;0,$E$1-Table11[[#This Row],[Year]],0),"")</f>
        <v>0</v>
      </c>
      <c r="H2630" s="17"/>
      <c r="I2630" s="279"/>
    </row>
    <row r="2631" spans="1:9">
      <c r="A2631" s="188">
        <v>9628</v>
      </c>
      <c r="B2631" s="278"/>
      <c r="C2631" s="218"/>
      <c r="D2631" s="17">
        <f>IF(Table11[[#This Row],[Current Age]]&gt;19,"Women's",IF(E2631&gt;15,"U19",IF(E2631&gt;13,"U15",IF(E2631&gt;11,"U13",IF(E2631&gt;0,"U11",0)))))</f>
        <v>0</v>
      </c>
      <c r="E2631" s="17">
        <f>IFERROR(IF(Table11[[#This Row],[Year]]&gt;0,$E$1-Table11[[#This Row],[Year]],0),"")</f>
        <v>0</v>
      </c>
      <c r="H2631" s="17"/>
      <c r="I2631" s="279"/>
    </row>
    <row r="2632" spans="1:9">
      <c r="A2632" s="218">
        <v>9629</v>
      </c>
      <c r="B2632" s="280"/>
      <c r="C2632" s="188"/>
      <c r="D2632" s="17">
        <f>IF(Table11[[#This Row],[Current Age]]&gt;19,"Women's",IF(E2632&gt;15,"U19",IF(E2632&gt;13,"U15",IF(E2632&gt;11,"U13",IF(E2632&gt;0,"U11",0)))))</f>
        <v>0</v>
      </c>
      <c r="E2632" s="17">
        <f>IFERROR(IF(Table11[[#This Row],[Year]]&gt;0,$E$1-Table11[[#This Row],[Year]],0),"")</f>
        <v>0</v>
      </c>
      <c r="H2632" s="17"/>
      <c r="I2632" s="279"/>
    </row>
    <row r="2633" spans="1:9">
      <c r="A2633" s="188">
        <v>9630</v>
      </c>
      <c r="B2633" s="278"/>
      <c r="C2633" s="218"/>
      <c r="D2633" s="17">
        <f>IF(Table11[[#This Row],[Current Age]]&gt;19,"Women's",IF(E2633&gt;15,"U19",IF(E2633&gt;13,"U15",IF(E2633&gt;11,"U13",IF(E2633&gt;0,"U11",0)))))</f>
        <v>0</v>
      </c>
      <c r="E2633" s="17">
        <f>IFERROR(IF(Table11[[#This Row],[Year]]&gt;0,$E$1-Table11[[#This Row],[Year]],0),"")</f>
        <v>0</v>
      </c>
      <c r="H2633" s="17"/>
      <c r="I2633" s="279"/>
    </row>
    <row r="2634" spans="1:9">
      <c r="A2634" s="218">
        <v>9631</v>
      </c>
      <c r="B2634" s="280"/>
      <c r="C2634" s="188"/>
      <c r="D2634" s="17">
        <f>IF(Table11[[#This Row],[Current Age]]&gt;19,"Women's",IF(E2634&gt;15,"U19",IF(E2634&gt;13,"U15",IF(E2634&gt;11,"U13",IF(E2634&gt;0,"U11",0)))))</f>
        <v>0</v>
      </c>
      <c r="E2634" s="17">
        <f>IFERROR(IF(Table11[[#This Row],[Year]]&gt;0,$E$1-Table11[[#This Row],[Year]],0),"")</f>
        <v>0</v>
      </c>
      <c r="H2634" s="17"/>
      <c r="I2634" s="279"/>
    </row>
    <row r="2635" spans="1:9">
      <c r="A2635" s="188">
        <v>9632</v>
      </c>
      <c r="B2635" s="278"/>
      <c r="C2635" s="218"/>
      <c r="D2635" s="17">
        <f>IF(Table11[[#This Row],[Current Age]]&gt;19,"Women's",IF(E2635&gt;15,"U19",IF(E2635&gt;13,"U15",IF(E2635&gt;11,"U13",IF(E2635&gt;0,"U11",0)))))</f>
        <v>0</v>
      </c>
      <c r="E2635" s="17">
        <f>IFERROR(IF(Table11[[#This Row],[Year]]&gt;0,$E$1-Table11[[#This Row],[Year]],0),"")</f>
        <v>0</v>
      </c>
      <c r="H2635" s="17"/>
      <c r="I2635" s="279"/>
    </row>
    <row r="2636" spans="1:9">
      <c r="A2636" s="218">
        <v>9633</v>
      </c>
      <c r="B2636" s="280"/>
      <c r="C2636" s="188"/>
      <c r="D2636" s="17">
        <f>IF(Table11[[#This Row],[Current Age]]&gt;19,"Women's",IF(E2636&gt;15,"U19",IF(E2636&gt;13,"U15",IF(E2636&gt;11,"U13",IF(E2636&gt;0,"U11",0)))))</f>
        <v>0</v>
      </c>
      <c r="E2636" s="17">
        <f>IFERROR(IF(Table11[[#This Row],[Year]]&gt;0,$E$1-Table11[[#This Row],[Year]],0),"")</f>
        <v>0</v>
      </c>
      <c r="H2636" s="17"/>
      <c r="I2636" s="279"/>
    </row>
    <row r="2637" spans="1:9">
      <c r="A2637" s="188">
        <v>9634</v>
      </c>
      <c r="B2637" s="278"/>
      <c r="C2637" s="218"/>
      <c r="D2637" s="17">
        <f>IF(Table11[[#This Row],[Current Age]]&gt;19,"Women's",IF(E2637&gt;15,"U19",IF(E2637&gt;13,"U15",IF(E2637&gt;11,"U13",IF(E2637&gt;0,"U11",0)))))</f>
        <v>0</v>
      </c>
      <c r="E2637" s="17">
        <f>IFERROR(IF(Table11[[#This Row],[Year]]&gt;0,$E$1-Table11[[#This Row],[Year]],0),"")</f>
        <v>0</v>
      </c>
      <c r="H2637" s="17"/>
      <c r="I2637" s="279"/>
    </row>
    <row r="2638" spans="1:9">
      <c r="A2638" s="218">
        <v>9635</v>
      </c>
      <c r="B2638" s="280"/>
      <c r="C2638" s="188"/>
      <c r="D2638" s="17">
        <f>IF(Table11[[#This Row],[Current Age]]&gt;19,"Women's",IF(E2638&gt;15,"U19",IF(E2638&gt;13,"U15",IF(E2638&gt;11,"U13",IF(E2638&gt;0,"U11",0)))))</f>
        <v>0</v>
      </c>
      <c r="E2638" s="17">
        <f>IFERROR(IF(Table11[[#This Row],[Year]]&gt;0,$E$1-Table11[[#This Row],[Year]],0),"")</f>
        <v>0</v>
      </c>
      <c r="H2638" s="17"/>
      <c r="I2638" s="279"/>
    </row>
    <row r="2639" spans="1:9">
      <c r="A2639" s="188">
        <v>9636</v>
      </c>
      <c r="B2639" s="278"/>
      <c r="C2639" s="218"/>
      <c r="D2639" s="17">
        <f>IF(Table11[[#This Row],[Current Age]]&gt;19,"Women's",IF(E2639&gt;15,"U19",IF(E2639&gt;13,"U15",IF(E2639&gt;11,"U13",IF(E2639&gt;0,"U11",0)))))</f>
        <v>0</v>
      </c>
      <c r="E2639" s="17">
        <f>IFERROR(IF(Table11[[#This Row],[Year]]&gt;0,$E$1-Table11[[#This Row],[Year]],0),"")</f>
        <v>0</v>
      </c>
      <c r="H2639" s="17"/>
      <c r="I2639" s="279"/>
    </row>
    <row r="2640" spans="1:9">
      <c r="A2640" s="218">
        <v>9637</v>
      </c>
      <c r="B2640" s="280"/>
      <c r="C2640" s="188"/>
      <c r="D2640" s="17">
        <f>IF(Table11[[#This Row],[Current Age]]&gt;19,"Women's",IF(E2640&gt;15,"U19",IF(E2640&gt;13,"U15",IF(E2640&gt;11,"U13",IF(E2640&gt;0,"U11",0)))))</f>
        <v>0</v>
      </c>
      <c r="E2640" s="17">
        <f>IFERROR(IF(Table11[[#This Row],[Year]]&gt;0,$E$1-Table11[[#This Row],[Year]],0),"")</f>
        <v>0</v>
      </c>
      <c r="H2640" s="17"/>
      <c r="I2640" s="279"/>
    </row>
    <row r="2641" spans="1:9">
      <c r="A2641" s="188">
        <v>9638</v>
      </c>
      <c r="B2641" s="278"/>
      <c r="C2641" s="218"/>
      <c r="D2641" s="17">
        <f>IF(Table11[[#This Row],[Current Age]]&gt;19,"Women's",IF(E2641&gt;15,"U19",IF(E2641&gt;13,"U15",IF(E2641&gt;11,"U13",IF(E2641&gt;0,"U11",0)))))</f>
        <v>0</v>
      </c>
      <c r="E2641" s="17">
        <f>IFERROR(IF(Table11[[#This Row],[Year]]&gt;0,$E$1-Table11[[#This Row],[Year]],0),"")</f>
        <v>0</v>
      </c>
      <c r="H2641" s="17"/>
      <c r="I2641" s="279"/>
    </row>
    <row r="2642" spans="1:9">
      <c r="A2642" s="218">
        <v>9639</v>
      </c>
      <c r="B2642" s="280"/>
      <c r="C2642" s="188"/>
      <c r="D2642" s="17">
        <f>IF(Table11[[#This Row],[Current Age]]&gt;19,"Women's",IF(E2642&gt;15,"U19",IF(E2642&gt;13,"U15",IF(E2642&gt;11,"U13",IF(E2642&gt;0,"U11",0)))))</f>
        <v>0</v>
      </c>
      <c r="E2642" s="17">
        <f>IFERROR(IF(Table11[[#This Row],[Year]]&gt;0,$E$1-Table11[[#This Row],[Year]],0),"")</f>
        <v>0</v>
      </c>
      <c r="H2642" s="17"/>
      <c r="I2642" s="279"/>
    </row>
    <row r="2643" spans="1:9">
      <c r="A2643" s="188">
        <v>9640</v>
      </c>
      <c r="B2643" s="278"/>
      <c r="C2643" s="218"/>
      <c r="D2643" s="17">
        <f>IF(Table11[[#This Row],[Current Age]]&gt;19,"Women's",IF(E2643&gt;15,"U19",IF(E2643&gt;13,"U15",IF(E2643&gt;11,"U13",IF(E2643&gt;0,"U11",0)))))</f>
        <v>0</v>
      </c>
      <c r="E2643" s="17">
        <f>IFERROR(IF(Table11[[#This Row],[Year]]&gt;0,$E$1-Table11[[#This Row],[Year]],0),"")</f>
        <v>0</v>
      </c>
      <c r="H2643" s="17"/>
      <c r="I2643" s="279"/>
    </row>
    <row r="2644" spans="1:9">
      <c r="A2644" s="218">
        <v>9641</v>
      </c>
      <c r="B2644" s="280"/>
      <c r="C2644" s="188"/>
      <c r="D2644" s="17">
        <f>IF(Table11[[#This Row],[Current Age]]&gt;19,"Women's",IF(E2644&gt;15,"U19",IF(E2644&gt;13,"U15",IF(E2644&gt;11,"U13",IF(E2644&gt;0,"U11",0)))))</f>
        <v>0</v>
      </c>
      <c r="E2644" s="17">
        <f>IFERROR(IF(Table11[[#This Row],[Year]]&gt;0,$E$1-Table11[[#This Row],[Year]],0),"")</f>
        <v>0</v>
      </c>
      <c r="H2644" s="17"/>
      <c r="I2644" s="279"/>
    </row>
    <row r="2645" spans="1:9">
      <c r="A2645" s="188">
        <v>9642</v>
      </c>
      <c r="B2645" s="278"/>
      <c r="C2645" s="218"/>
      <c r="D2645" s="17">
        <f>IF(Table11[[#This Row],[Current Age]]&gt;19,"Women's",IF(E2645&gt;15,"U19",IF(E2645&gt;13,"U15",IF(E2645&gt;11,"U13",IF(E2645&gt;0,"U11",0)))))</f>
        <v>0</v>
      </c>
      <c r="E2645" s="17">
        <f>IFERROR(IF(Table11[[#This Row],[Year]]&gt;0,$E$1-Table11[[#This Row],[Year]],0),"")</f>
        <v>0</v>
      </c>
      <c r="H2645" s="17"/>
      <c r="I2645" s="279"/>
    </row>
    <row r="2646" spans="1:9">
      <c r="A2646" s="218">
        <v>9643</v>
      </c>
      <c r="B2646" s="280"/>
      <c r="C2646" s="188"/>
      <c r="D2646" s="17">
        <f>IF(Table11[[#This Row],[Current Age]]&gt;19,"Women's",IF(E2646&gt;15,"U19",IF(E2646&gt;13,"U15",IF(E2646&gt;11,"U13",IF(E2646&gt;0,"U11",0)))))</f>
        <v>0</v>
      </c>
      <c r="E2646" s="17">
        <f>IFERROR(IF(Table11[[#This Row],[Year]]&gt;0,$E$1-Table11[[#This Row],[Year]],0),"")</f>
        <v>0</v>
      </c>
      <c r="H2646" s="17"/>
      <c r="I2646" s="279"/>
    </row>
    <row r="2647" spans="1:9">
      <c r="A2647" s="188">
        <v>9644</v>
      </c>
      <c r="B2647" s="278"/>
      <c r="C2647" s="218"/>
      <c r="D2647" s="17">
        <f>IF(Table11[[#This Row],[Current Age]]&gt;19,"Women's",IF(E2647&gt;15,"U19",IF(E2647&gt;13,"U15",IF(E2647&gt;11,"U13",IF(E2647&gt;0,"U11",0)))))</f>
        <v>0</v>
      </c>
      <c r="E2647" s="17">
        <f>IFERROR(IF(Table11[[#This Row],[Year]]&gt;0,$E$1-Table11[[#This Row],[Year]],0),"")</f>
        <v>0</v>
      </c>
      <c r="H2647" s="17"/>
      <c r="I2647" s="279"/>
    </row>
    <row r="2648" spans="1:9">
      <c r="A2648" s="218">
        <v>9645</v>
      </c>
      <c r="B2648" s="280"/>
      <c r="C2648" s="188"/>
      <c r="D2648" s="17">
        <f>IF(Table11[[#This Row],[Current Age]]&gt;19,"Women's",IF(E2648&gt;15,"U19",IF(E2648&gt;13,"U15",IF(E2648&gt;11,"U13",IF(E2648&gt;0,"U11",0)))))</f>
        <v>0</v>
      </c>
      <c r="E2648" s="17">
        <f>IFERROR(IF(Table11[[#This Row],[Year]]&gt;0,$E$1-Table11[[#This Row],[Year]],0),"")</f>
        <v>0</v>
      </c>
      <c r="H2648" s="17"/>
      <c r="I2648" s="279"/>
    </row>
    <row r="2649" spans="1:9">
      <c r="A2649" s="188">
        <v>9646</v>
      </c>
      <c r="B2649" s="278"/>
      <c r="C2649" s="218"/>
      <c r="D2649" s="17">
        <f>IF(Table11[[#This Row],[Current Age]]&gt;19,"Women's",IF(E2649&gt;15,"U19",IF(E2649&gt;13,"U15",IF(E2649&gt;11,"U13",IF(E2649&gt;0,"U11",0)))))</f>
        <v>0</v>
      </c>
      <c r="E2649" s="17">
        <f>IFERROR(IF(Table11[[#This Row],[Year]]&gt;0,$E$1-Table11[[#This Row],[Year]],0),"")</f>
        <v>0</v>
      </c>
      <c r="H2649" s="17"/>
      <c r="I2649" s="279"/>
    </row>
    <row r="2650" spans="1:9">
      <c r="A2650" s="218">
        <v>9647</v>
      </c>
      <c r="B2650" s="280"/>
      <c r="C2650" s="188"/>
      <c r="D2650" s="17">
        <f>IF(Table11[[#This Row],[Current Age]]&gt;19,"Women's",IF(E2650&gt;15,"U19",IF(E2650&gt;13,"U15",IF(E2650&gt;11,"U13",IF(E2650&gt;0,"U11",0)))))</f>
        <v>0</v>
      </c>
      <c r="E2650" s="17">
        <f>IFERROR(IF(Table11[[#This Row],[Year]]&gt;0,$E$1-Table11[[#This Row],[Year]],0),"")</f>
        <v>0</v>
      </c>
      <c r="H2650" s="17"/>
      <c r="I2650" s="279"/>
    </row>
    <row r="2651" spans="1:9">
      <c r="A2651" s="188">
        <v>9648</v>
      </c>
      <c r="B2651" s="278"/>
      <c r="C2651" s="218"/>
      <c r="D2651" s="17">
        <f>IF(Table11[[#This Row],[Current Age]]&gt;19,"Women's",IF(E2651&gt;15,"U19",IF(E2651&gt;13,"U15",IF(E2651&gt;11,"U13",IF(E2651&gt;0,"U11",0)))))</f>
        <v>0</v>
      </c>
      <c r="E2651" s="17">
        <f>IFERROR(IF(Table11[[#This Row],[Year]]&gt;0,$E$1-Table11[[#This Row],[Year]],0),"")</f>
        <v>0</v>
      </c>
      <c r="H2651" s="17"/>
      <c r="I2651" s="279"/>
    </row>
    <row r="2652" spans="1:9">
      <c r="A2652" s="218">
        <v>9649</v>
      </c>
      <c r="B2652" s="280"/>
      <c r="C2652" s="188"/>
      <c r="D2652" s="17">
        <f>IF(Table11[[#This Row],[Current Age]]&gt;19,"Women's",IF(E2652&gt;15,"U19",IF(E2652&gt;13,"U15",IF(E2652&gt;11,"U13",IF(E2652&gt;0,"U11",0)))))</f>
        <v>0</v>
      </c>
      <c r="E2652" s="17">
        <f>IFERROR(IF(Table11[[#This Row],[Year]]&gt;0,$E$1-Table11[[#This Row],[Year]],0),"")</f>
        <v>0</v>
      </c>
      <c r="H2652" s="17"/>
      <c r="I2652" s="279"/>
    </row>
    <row r="2653" spans="1:9">
      <c r="A2653" s="188">
        <v>9650</v>
      </c>
      <c r="B2653" s="278"/>
      <c r="C2653" s="218"/>
      <c r="D2653" s="17">
        <f>IF(Table11[[#This Row],[Current Age]]&gt;19,"Women's",IF(E2653&gt;15,"U19",IF(E2653&gt;13,"U15",IF(E2653&gt;11,"U13",IF(E2653&gt;0,"U11",0)))))</f>
        <v>0</v>
      </c>
      <c r="E2653" s="17">
        <f>IFERROR(IF(Table11[[#This Row],[Year]]&gt;0,$E$1-Table11[[#This Row],[Year]],0),"")</f>
        <v>0</v>
      </c>
      <c r="H2653" s="17"/>
      <c r="I2653" s="279"/>
    </row>
    <row r="2654" spans="1:9">
      <c r="A2654" s="218">
        <v>9651</v>
      </c>
      <c r="B2654" s="280"/>
      <c r="C2654" s="188"/>
      <c r="D2654" s="17">
        <f>IF(Table11[[#This Row],[Current Age]]&gt;19,"Women's",IF(E2654&gt;15,"U19",IF(E2654&gt;13,"U15",IF(E2654&gt;11,"U13",IF(E2654&gt;0,"U11",0)))))</f>
        <v>0</v>
      </c>
      <c r="E2654" s="17">
        <f>IFERROR(IF(Table11[[#This Row],[Year]]&gt;0,$E$1-Table11[[#This Row],[Year]],0),"")</f>
        <v>0</v>
      </c>
      <c r="H2654" s="17"/>
      <c r="I2654" s="279"/>
    </row>
    <row r="2655" spans="1:9">
      <c r="A2655" s="188">
        <v>9652</v>
      </c>
      <c r="B2655" s="278"/>
      <c r="C2655" s="218"/>
      <c r="D2655" s="17">
        <f>IF(Table11[[#This Row],[Current Age]]&gt;19,"Women's",IF(E2655&gt;15,"U19",IF(E2655&gt;13,"U15",IF(E2655&gt;11,"U13",IF(E2655&gt;0,"U11",0)))))</f>
        <v>0</v>
      </c>
      <c r="E2655" s="17">
        <f>IFERROR(IF(Table11[[#This Row],[Year]]&gt;0,$E$1-Table11[[#This Row],[Year]],0),"")</f>
        <v>0</v>
      </c>
      <c r="H2655" s="17"/>
      <c r="I2655" s="279"/>
    </row>
    <row r="2656" spans="1:9">
      <c r="A2656" s="218">
        <v>9653</v>
      </c>
      <c r="B2656" s="280"/>
      <c r="C2656" s="188"/>
      <c r="D2656" s="17">
        <f>IF(Table11[[#This Row],[Current Age]]&gt;19,"Women's",IF(E2656&gt;15,"U19",IF(E2656&gt;13,"U15",IF(E2656&gt;11,"U13",IF(E2656&gt;0,"U11",0)))))</f>
        <v>0</v>
      </c>
      <c r="E2656" s="17">
        <f>IFERROR(IF(Table11[[#This Row],[Year]]&gt;0,$E$1-Table11[[#This Row],[Year]],0),"")</f>
        <v>0</v>
      </c>
      <c r="H2656" s="17"/>
      <c r="I2656" s="279"/>
    </row>
    <row r="2657" spans="1:9">
      <c r="A2657" s="188">
        <v>9654</v>
      </c>
      <c r="B2657" s="278"/>
      <c r="C2657" s="218"/>
      <c r="D2657" s="17">
        <f>IF(Table11[[#This Row],[Current Age]]&gt;19,"Women's",IF(E2657&gt;15,"U19",IF(E2657&gt;13,"U15",IF(E2657&gt;11,"U13",IF(E2657&gt;0,"U11",0)))))</f>
        <v>0</v>
      </c>
      <c r="E2657" s="17">
        <f>IFERROR(IF(Table11[[#This Row],[Year]]&gt;0,$E$1-Table11[[#This Row],[Year]],0),"")</f>
        <v>0</v>
      </c>
      <c r="H2657" s="17"/>
      <c r="I2657" s="279"/>
    </row>
    <row r="2658" spans="1:9">
      <c r="A2658" s="218">
        <v>9655</v>
      </c>
      <c r="B2658" s="280"/>
      <c r="C2658" s="188"/>
      <c r="D2658" s="17">
        <f>IF(Table11[[#This Row],[Current Age]]&gt;19,"Women's",IF(E2658&gt;15,"U19",IF(E2658&gt;13,"U15",IF(E2658&gt;11,"U13",IF(E2658&gt;0,"U11",0)))))</f>
        <v>0</v>
      </c>
      <c r="E2658" s="17">
        <f>IFERROR(IF(Table11[[#This Row],[Year]]&gt;0,$E$1-Table11[[#This Row],[Year]],0),"")</f>
        <v>0</v>
      </c>
      <c r="H2658" s="17"/>
      <c r="I2658" s="279"/>
    </row>
    <row r="2659" spans="1:9">
      <c r="A2659" s="188">
        <v>9656</v>
      </c>
      <c r="B2659" s="278"/>
      <c r="C2659" s="218"/>
      <c r="D2659" s="17">
        <f>IF(Table11[[#This Row],[Current Age]]&gt;19,"Women's",IF(E2659&gt;15,"U19",IF(E2659&gt;13,"U15",IF(E2659&gt;11,"U13",IF(E2659&gt;0,"U11",0)))))</f>
        <v>0</v>
      </c>
      <c r="E2659" s="17">
        <f>IFERROR(IF(Table11[[#This Row],[Year]]&gt;0,$E$1-Table11[[#This Row],[Year]],0),"")</f>
        <v>0</v>
      </c>
      <c r="H2659" s="17"/>
      <c r="I2659" s="279"/>
    </row>
    <row r="2660" spans="1:9">
      <c r="A2660" s="218">
        <v>9657</v>
      </c>
      <c r="B2660" s="280"/>
      <c r="C2660" s="188"/>
      <c r="D2660" s="17">
        <f>IF(Table11[[#This Row],[Current Age]]&gt;19,"Women's",IF(E2660&gt;15,"U19",IF(E2660&gt;13,"U15",IF(E2660&gt;11,"U13",IF(E2660&gt;0,"U11",0)))))</f>
        <v>0</v>
      </c>
      <c r="E2660" s="17">
        <f>IFERROR(IF(Table11[[#This Row],[Year]]&gt;0,$E$1-Table11[[#This Row],[Year]],0),"")</f>
        <v>0</v>
      </c>
      <c r="H2660" s="17"/>
      <c r="I2660" s="279"/>
    </row>
    <row r="2661" spans="1:9">
      <c r="A2661" s="188">
        <v>9658</v>
      </c>
      <c r="B2661" s="278"/>
      <c r="C2661" s="218"/>
      <c r="D2661" s="17">
        <f>IF(Table11[[#This Row],[Current Age]]&gt;19,"Women's",IF(E2661&gt;15,"U19",IF(E2661&gt;13,"U15",IF(E2661&gt;11,"U13",IF(E2661&gt;0,"U11",0)))))</f>
        <v>0</v>
      </c>
      <c r="E2661" s="17">
        <f>IFERROR(IF(Table11[[#This Row],[Year]]&gt;0,$E$1-Table11[[#This Row],[Year]],0),"")</f>
        <v>0</v>
      </c>
      <c r="H2661" s="17"/>
      <c r="I2661" s="279"/>
    </row>
    <row r="2662" spans="1:9">
      <c r="A2662" s="218">
        <v>9659</v>
      </c>
      <c r="B2662" s="280"/>
      <c r="C2662" s="188"/>
      <c r="D2662" s="17">
        <f>IF(Table11[[#This Row],[Current Age]]&gt;19,"Women's",IF(E2662&gt;15,"U19",IF(E2662&gt;13,"U15",IF(E2662&gt;11,"U13",IF(E2662&gt;0,"U11",0)))))</f>
        <v>0</v>
      </c>
      <c r="E2662" s="17">
        <f>IFERROR(IF(Table11[[#This Row],[Year]]&gt;0,$E$1-Table11[[#This Row],[Year]],0),"")</f>
        <v>0</v>
      </c>
      <c r="H2662" s="17"/>
      <c r="I2662" s="279"/>
    </row>
    <row r="2663" spans="1:9">
      <c r="A2663" s="188">
        <v>9660</v>
      </c>
      <c r="B2663" s="278"/>
      <c r="C2663" s="218"/>
      <c r="D2663" s="17">
        <f>IF(Table11[[#This Row],[Current Age]]&gt;19,"Women's",IF(E2663&gt;15,"U19",IF(E2663&gt;13,"U15",IF(E2663&gt;11,"U13",IF(E2663&gt;0,"U11",0)))))</f>
        <v>0</v>
      </c>
      <c r="E2663" s="17">
        <f>IFERROR(IF(Table11[[#This Row],[Year]]&gt;0,$E$1-Table11[[#This Row],[Year]],0),"")</f>
        <v>0</v>
      </c>
      <c r="H2663" s="17"/>
      <c r="I2663" s="279"/>
    </row>
    <row r="2664" spans="1:9">
      <c r="A2664" s="218">
        <v>9661</v>
      </c>
      <c r="B2664" s="280"/>
      <c r="C2664" s="188"/>
      <c r="D2664" s="17">
        <f>IF(Table11[[#This Row],[Current Age]]&gt;19,"Women's",IF(E2664&gt;15,"U19",IF(E2664&gt;13,"U15",IF(E2664&gt;11,"U13",IF(E2664&gt;0,"U11",0)))))</f>
        <v>0</v>
      </c>
      <c r="E2664" s="17">
        <f>IFERROR(IF(Table11[[#This Row],[Year]]&gt;0,$E$1-Table11[[#This Row],[Year]],0),"")</f>
        <v>0</v>
      </c>
      <c r="H2664" s="17"/>
      <c r="I2664" s="279"/>
    </row>
    <row r="2665" spans="1:9">
      <c r="A2665" s="188">
        <v>9662</v>
      </c>
      <c r="B2665" s="278"/>
      <c r="C2665" s="218"/>
      <c r="D2665" s="17">
        <f>IF(Table11[[#This Row],[Current Age]]&gt;19,"Women's",IF(E2665&gt;15,"U19",IF(E2665&gt;13,"U15",IF(E2665&gt;11,"U13",IF(E2665&gt;0,"U11",0)))))</f>
        <v>0</v>
      </c>
      <c r="E2665" s="17">
        <f>IFERROR(IF(Table11[[#This Row],[Year]]&gt;0,$E$1-Table11[[#This Row],[Year]],0),"")</f>
        <v>0</v>
      </c>
      <c r="H2665" s="17"/>
      <c r="I2665" s="279"/>
    </row>
    <row r="2666" spans="1:9">
      <c r="A2666" s="218">
        <v>9663</v>
      </c>
      <c r="B2666" s="280"/>
      <c r="C2666" s="188"/>
      <c r="D2666" s="17">
        <f>IF(Table11[[#This Row],[Current Age]]&gt;19,"Women's",IF(E2666&gt;15,"U19",IF(E2666&gt;13,"U15",IF(E2666&gt;11,"U13",IF(E2666&gt;0,"U11",0)))))</f>
        <v>0</v>
      </c>
      <c r="E2666" s="17">
        <f>IFERROR(IF(Table11[[#This Row],[Year]]&gt;0,$E$1-Table11[[#This Row],[Year]],0),"")</f>
        <v>0</v>
      </c>
      <c r="H2666" s="17"/>
      <c r="I2666" s="279"/>
    </row>
    <row r="2667" spans="1:9">
      <c r="A2667" s="188">
        <v>9664</v>
      </c>
      <c r="B2667" s="278"/>
      <c r="C2667" s="218"/>
      <c r="D2667" s="17">
        <f>IF(Table11[[#This Row],[Current Age]]&gt;19,"Women's",IF(E2667&gt;15,"U19",IF(E2667&gt;13,"U15",IF(E2667&gt;11,"U13",IF(E2667&gt;0,"U11",0)))))</f>
        <v>0</v>
      </c>
      <c r="E2667" s="17">
        <f>IFERROR(IF(Table11[[#This Row],[Year]]&gt;0,$E$1-Table11[[#This Row],[Year]],0),"")</f>
        <v>0</v>
      </c>
      <c r="H2667" s="17"/>
      <c r="I2667" s="279"/>
    </row>
    <row r="2668" spans="1:9">
      <c r="A2668" s="218">
        <v>9665</v>
      </c>
      <c r="B2668" s="280"/>
      <c r="C2668" s="188"/>
      <c r="D2668" s="17">
        <f>IF(Table11[[#This Row],[Current Age]]&gt;19,"Women's",IF(E2668&gt;15,"U19",IF(E2668&gt;13,"U15",IF(E2668&gt;11,"U13",IF(E2668&gt;0,"U11",0)))))</f>
        <v>0</v>
      </c>
      <c r="E2668" s="17">
        <f>IFERROR(IF(Table11[[#This Row],[Year]]&gt;0,$E$1-Table11[[#This Row],[Year]],0),"")</f>
        <v>0</v>
      </c>
      <c r="H2668" s="17"/>
      <c r="I2668" s="279"/>
    </row>
    <row r="2669" spans="1:9">
      <c r="A2669" s="188">
        <v>9666</v>
      </c>
      <c r="B2669" s="278"/>
      <c r="C2669" s="218"/>
      <c r="D2669" s="17">
        <f>IF(Table11[[#This Row],[Current Age]]&gt;19,"Women's",IF(E2669&gt;15,"U19",IF(E2669&gt;13,"U15",IF(E2669&gt;11,"U13",IF(E2669&gt;0,"U11",0)))))</f>
        <v>0</v>
      </c>
      <c r="E2669" s="17">
        <f>IFERROR(IF(Table11[[#This Row],[Year]]&gt;0,$E$1-Table11[[#This Row],[Year]],0),"")</f>
        <v>0</v>
      </c>
      <c r="H2669" s="17"/>
      <c r="I2669" s="279"/>
    </row>
    <row r="2670" spans="1:9">
      <c r="A2670" s="218">
        <v>9667</v>
      </c>
      <c r="B2670" s="280"/>
      <c r="C2670" s="188"/>
      <c r="D2670" s="17">
        <f>IF(Table11[[#This Row],[Current Age]]&gt;19,"Women's",IF(E2670&gt;15,"U19",IF(E2670&gt;13,"U15",IF(E2670&gt;11,"U13",IF(E2670&gt;0,"U11",0)))))</f>
        <v>0</v>
      </c>
      <c r="E2670" s="17">
        <f>IFERROR(IF(Table11[[#This Row],[Year]]&gt;0,$E$1-Table11[[#This Row],[Year]],0),"")</f>
        <v>0</v>
      </c>
      <c r="H2670" s="17"/>
      <c r="I2670" s="279"/>
    </row>
    <row r="2671" spans="1:9">
      <c r="A2671" s="188">
        <v>9668</v>
      </c>
      <c r="B2671" s="278"/>
      <c r="C2671" s="218"/>
      <c r="D2671" s="17">
        <f>IF(Table11[[#This Row],[Current Age]]&gt;19,"Women's",IF(E2671&gt;15,"U19",IF(E2671&gt;13,"U15",IF(E2671&gt;11,"U13",IF(E2671&gt;0,"U11",0)))))</f>
        <v>0</v>
      </c>
      <c r="E2671" s="17">
        <f>IFERROR(IF(Table11[[#This Row],[Year]]&gt;0,$E$1-Table11[[#This Row],[Year]],0),"")</f>
        <v>0</v>
      </c>
      <c r="H2671" s="17"/>
      <c r="I2671" s="279"/>
    </row>
    <row r="2672" spans="1:9">
      <c r="A2672" s="218">
        <v>9669</v>
      </c>
      <c r="B2672" s="280"/>
      <c r="C2672" s="188"/>
      <c r="D2672" s="17">
        <f>IF(Table11[[#This Row],[Current Age]]&gt;19,"Women's",IF(E2672&gt;15,"U19",IF(E2672&gt;13,"U15",IF(E2672&gt;11,"U13",IF(E2672&gt;0,"U11",0)))))</f>
        <v>0</v>
      </c>
      <c r="E2672" s="17">
        <f>IFERROR(IF(Table11[[#This Row],[Year]]&gt;0,$E$1-Table11[[#This Row],[Year]],0),"")</f>
        <v>0</v>
      </c>
      <c r="H2672" s="17"/>
      <c r="I2672" s="279"/>
    </row>
    <row r="2673" spans="1:9">
      <c r="A2673" s="188">
        <v>9670</v>
      </c>
      <c r="B2673" s="278"/>
      <c r="C2673" s="218"/>
      <c r="D2673" s="17">
        <f>IF(Table11[[#This Row],[Current Age]]&gt;19,"Women's",IF(E2673&gt;15,"U19",IF(E2673&gt;13,"U15",IF(E2673&gt;11,"U13",IF(E2673&gt;0,"U11",0)))))</f>
        <v>0</v>
      </c>
      <c r="E2673" s="17">
        <f>IFERROR(IF(Table11[[#This Row],[Year]]&gt;0,$E$1-Table11[[#This Row],[Year]],0),"")</f>
        <v>0</v>
      </c>
      <c r="H2673" s="17"/>
      <c r="I2673" s="279"/>
    </row>
    <row r="2674" spans="1:9">
      <c r="A2674" s="218">
        <v>9671</v>
      </c>
      <c r="B2674" s="280"/>
      <c r="C2674" s="188"/>
      <c r="D2674" s="17">
        <f>IF(Table11[[#This Row],[Current Age]]&gt;19,"Women's",IF(E2674&gt;15,"U19",IF(E2674&gt;13,"U15",IF(E2674&gt;11,"U13",IF(E2674&gt;0,"U11",0)))))</f>
        <v>0</v>
      </c>
      <c r="E2674" s="17">
        <f>IFERROR(IF(Table11[[#This Row],[Year]]&gt;0,$E$1-Table11[[#This Row],[Year]],0),"")</f>
        <v>0</v>
      </c>
      <c r="H2674" s="17"/>
      <c r="I2674" s="279"/>
    </row>
    <row r="2675" spans="1:9">
      <c r="A2675" s="188">
        <v>9672</v>
      </c>
      <c r="B2675" s="278"/>
      <c r="C2675" s="218"/>
      <c r="D2675" s="17">
        <f>IF(Table11[[#This Row],[Current Age]]&gt;19,"Women's",IF(E2675&gt;15,"U19",IF(E2675&gt;13,"U15",IF(E2675&gt;11,"U13",IF(E2675&gt;0,"U11",0)))))</f>
        <v>0</v>
      </c>
      <c r="E2675" s="17">
        <f>IFERROR(IF(Table11[[#This Row],[Year]]&gt;0,$E$1-Table11[[#This Row],[Year]],0),"")</f>
        <v>0</v>
      </c>
      <c r="H2675" s="17"/>
      <c r="I2675" s="279"/>
    </row>
    <row r="2676" spans="1:9">
      <c r="A2676" s="218">
        <v>9673</v>
      </c>
      <c r="B2676" s="280"/>
      <c r="C2676" s="188"/>
      <c r="D2676" s="17">
        <f>IF(Table11[[#This Row],[Current Age]]&gt;19,"Women's",IF(E2676&gt;15,"U19",IF(E2676&gt;13,"U15",IF(E2676&gt;11,"U13",IF(E2676&gt;0,"U11",0)))))</f>
        <v>0</v>
      </c>
      <c r="E2676" s="17">
        <f>IFERROR(IF(Table11[[#This Row],[Year]]&gt;0,$E$1-Table11[[#This Row],[Year]],0),"")</f>
        <v>0</v>
      </c>
      <c r="H2676" s="17"/>
      <c r="I2676" s="279"/>
    </row>
    <row r="2677" spans="1:9">
      <c r="A2677" s="188">
        <v>9674</v>
      </c>
      <c r="B2677" s="278"/>
      <c r="C2677" s="218"/>
      <c r="D2677" s="17">
        <f>IF(Table11[[#This Row],[Current Age]]&gt;19,"Women's",IF(E2677&gt;15,"U19",IF(E2677&gt;13,"U15",IF(E2677&gt;11,"U13",IF(E2677&gt;0,"U11",0)))))</f>
        <v>0</v>
      </c>
      <c r="E2677" s="17">
        <f>IFERROR(IF(Table11[[#This Row],[Year]]&gt;0,$E$1-Table11[[#This Row],[Year]],0),"")</f>
        <v>0</v>
      </c>
      <c r="H2677" s="17"/>
      <c r="I2677" s="279"/>
    </row>
    <row r="2678" spans="1:9">
      <c r="A2678" s="218">
        <v>9675</v>
      </c>
      <c r="B2678" s="280"/>
      <c r="C2678" s="188"/>
      <c r="D2678" s="17">
        <f>IF(Table11[[#This Row],[Current Age]]&gt;19,"Women's",IF(E2678&gt;15,"U19",IF(E2678&gt;13,"U15",IF(E2678&gt;11,"U13",IF(E2678&gt;0,"U11",0)))))</f>
        <v>0</v>
      </c>
      <c r="E2678" s="17">
        <f>IFERROR(IF(Table11[[#This Row],[Year]]&gt;0,$E$1-Table11[[#This Row],[Year]],0),"")</f>
        <v>0</v>
      </c>
      <c r="H2678" s="17"/>
      <c r="I2678" s="279"/>
    </row>
    <row r="2679" spans="1:9">
      <c r="A2679" s="188">
        <v>9676</v>
      </c>
      <c r="B2679" s="278"/>
      <c r="C2679" s="218"/>
      <c r="D2679" s="17">
        <f>IF(Table11[[#This Row],[Current Age]]&gt;19,"Women's",IF(E2679&gt;15,"U19",IF(E2679&gt;13,"U15",IF(E2679&gt;11,"U13",IF(E2679&gt;0,"U11",0)))))</f>
        <v>0</v>
      </c>
      <c r="E2679" s="17">
        <f>IFERROR(IF(Table11[[#This Row],[Year]]&gt;0,$E$1-Table11[[#This Row],[Year]],0),"")</f>
        <v>0</v>
      </c>
      <c r="H2679" s="17"/>
      <c r="I2679" s="279"/>
    </row>
    <row r="2680" spans="1:9">
      <c r="A2680" s="218">
        <v>9677</v>
      </c>
      <c r="B2680" s="280"/>
      <c r="C2680" s="188"/>
      <c r="D2680" s="17">
        <f>IF(Table11[[#This Row],[Current Age]]&gt;19,"Women's",IF(E2680&gt;15,"U19",IF(E2680&gt;13,"U15",IF(E2680&gt;11,"U13",IF(E2680&gt;0,"U11",0)))))</f>
        <v>0</v>
      </c>
      <c r="E2680" s="17">
        <f>IFERROR(IF(Table11[[#This Row],[Year]]&gt;0,$E$1-Table11[[#This Row],[Year]],0),"")</f>
        <v>0</v>
      </c>
      <c r="H2680" s="17"/>
      <c r="I2680" s="279"/>
    </row>
    <row r="2681" spans="1:9">
      <c r="A2681" s="188">
        <v>9678</v>
      </c>
      <c r="B2681" s="278"/>
      <c r="C2681" s="218"/>
      <c r="D2681" s="17">
        <f>IF(Table11[[#This Row],[Current Age]]&gt;19,"Women's",IF(E2681&gt;15,"U19",IF(E2681&gt;13,"U15",IF(E2681&gt;11,"U13",IF(E2681&gt;0,"U11",0)))))</f>
        <v>0</v>
      </c>
      <c r="E2681" s="17">
        <f>IFERROR(IF(Table11[[#This Row],[Year]]&gt;0,$E$1-Table11[[#This Row],[Year]],0),"")</f>
        <v>0</v>
      </c>
      <c r="H2681" s="17"/>
      <c r="I2681" s="279"/>
    </row>
    <row r="2682" spans="1:9">
      <c r="A2682" s="218">
        <v>9679</v>
      </c>
      <c r="B2682" s="280"/>
      <c r="C2682" s="188"/>
      <c r="D2682" s="17">
        <f>IF(Table11[[#This Row],[Current Age]]&gt;19,"Women's",IF(E2682&gt;15,"U19",IF(E2682&gt;13,"U15",IF(E2682&gt;11,"U13",IF(E2682&gt;0,"U11",0)))))</f>
        <v>0</v>
      </c>
      <c r="E2682" s="17">
        <f>IFERROR(IF(Table11[[#This Row],[Year]]&gt;0,$E$1-Table11[[#This Row],[Year]],0),"")</f>
        <v>0</v>
      </c>
      <c r="H2682" s="17"/>
      <c r="I2682" s="279"/>
    </row>
    <row r="2683" spans="1:9">
      <c r="A2683" s="188">
        <v>9680</v>
      </c>
      <c r="B2683" s="278"/>
      <c r="C2683" s="218"/>
      <c r="D2683" s="17">
        <f>IF(Table11[[#This Row],[Current Age]]&gt;19,"Women's",IF(E2683&gt;15,"U19",IF(E2683&gt;13,"U15",IF(E2683&gt;11,"U13",IF(E2683&gt;0,"U11",0)))))</f>
        <v>0</v>
      </c>
      <c r="E2683" s="17">
        <f>IFERROR(IF(Table11[[#This Row],[Year]]&gt;0,$E$1-Table11[[#This Row],[Year]],0),"")</f>
        <v>0</v>
      </c>
      <c r="H2683" s="17"/>
      <c r="I2683" s="279"/>
    </row>
    <row r="2684" spans="1:9">
      <c r="A2684" s="218">
        <v>9681</v>
      </c>
      <c r="B2684" s="280"/>
      <c r="C2684" s="188"/>
      <c r="D2684" s="17">
        <f>IF(Table11[[#This Row],[Current Age]]&gt;19,"Women's",IF(E2684&gt;15,"U19",IF(E2684&gt;13,"U15",IF(E2684&gt;11,"U13",IF(E2684&gt;0,"U11",0)))))</f>
        <v>0</v>
      </c>
      <c r="E2684" s="17">
        <f>IFERROR(IF(Table11[[#This Row],[Year]]&gt;0,$E$1-Table11[[#This Row],[Year]],0),"")</f>
        <v>0</v>
      </c>
      <c r="H2684" s="17"/>
      <c r="I2684" s="279"/>
    </row>
    <row r="2685" spans="1:9">
      <c r="A2685" s="188">
        <v>9682</v>
      </c>
      <c r="B2685" s="278"/>
      <c r="C2685" s="218"/>
      <c r="D2685" s="17">
        <f>IF(Table11[[#This Row],[Current Age]]&gt;19,"Women's",IF(E2685&gt;15,"U19",IF(E2685&gt;13,"U15",IF(E2685&gt;11,"U13",IF(E2685&gt;0,"U11",0)))))</f>
        <v>0</v>
      </c>
      <c r="E2685" s="17">
        <f>IFERROR(IF(Table11[[#This Row],[Year]]&gt;0,$E$1-Table11[[#This Row],[Year]],0),"")</f>
        <v>0</v>
      </c>
      <c r="H2685" s="17"/>
      <c r="I2685" s="279"/>
    </row>
    <row r="2686" spans="1:9">
      <c r="A2686" s="218">
        <v>9683</v>
      </c>
      <c r="B2686" s="280"/>
      <c r="C2686" s="188"/>
      <c r="D2686" s="17">
        <f>IF(Table11[[#This Row],[Current Age]]&gt;19,"Women's",IF(E2686&gt;15,"U19",IF(E2686&gt;13,"U15",IF(E2686&gt;11,"U13",IF(E2686&gt;0,"U11",0)))))</f>
        <v>0</v>
      </c>
      <c r="E2686" s="17">
        <f>IFERROR(IF(Table11[[#This Row],[Year]]&gt;0,$E$1-Table11[[#This Row],[Year]],0),"")</f>
        <v>0</v>
      </c>
      <c r="H2686" s="17"/>
      <c r="I2686" s="279"/>
    </row>
    <row r="2687" spans="1:9">
      <c r="A2687" s="188">
        <v>9684</v>
      </c>
      <c r="B2687" s="278"/>
      <c r="C2687" s="218"/>
      <c r="D2687" s="17">
        <f>IF(Table11[[#This Row],[Current Age]]&gt;19,"Women's",IF(E2687&gt;15,"U19",IF(E2687&gt;13,"U15",IF(E2687&gt;11,"U13",IF(E2687&gt;0,"U11",0)))))</f>
        <v>0</v>
      </c>
      <c r="E2687" s="17">
        <f>IFERROR(IF(Table11[[#This Row],[Year]]&gt;0,$E$1-Table11[[#This Row],[Year]],0),"")</f>
        <v>0</v>
      </c>
      <c r="H2687" s="17"/>
      <c r="I2687" s="279"/>
    </row>
    <row r="2688" spans="1:9">
      <c r="A2688" s="218">
        <v>9685</v>
      </c>
      <c r="B2688" s="280"/>
      <c r="C2688" s="188"/>
      <c r="D2688" s="17">
        <f>IF(Table11[[#This Row],[Current Age]]&gt;19,"Women's",IF(E2688&gt;15,"U19",IF(E2688&gt;13,"U15",IF(E2688&gt;11,"U13",IF(E2688&gt;0,"U11",0)))))</f>
        <v>0</v>
      </c>
      <c r="E2688" s="17">
        <f>IFERROR(IF(Table11[[#This Row],[Year]]&gt;0,$E$1-Table11[[#This Row],[Year]],0),"")</f>
        <v>0</v>
      </c>
      <c r="H2688" s="17"/>
      <c r="I2688" s="279"/>
    </row>
    <row r="2689" spans="1:9">
      <c r="A2689" s="188">
        <v>9686</v>
      </c>
      <c r="B2689" s="278"/>
      <c r="C2689" s="218"/>
      <c r="D2689" s="17">
        <f>IF(Table11[[#This Row],[Current Age]]&gt;19,"Women's",IF(E2689&gt;15,"U19",IF(E2689&gt;13,"U15",IF(E2689&gt;11,"U13",IF(E2689&gt;0,"U11",0)))))</f>
        <v>0</v>
      </c>
      <c r="E2689" s="17">
        <f>IFERROR(IF(Table11[[#This Row],[Year]]&gt;0,$E$1-Table11[[#This Row],[Year]],0),"")</f>
        <v>0</v>
      </c>
      <c r="H2689" s="17"/>
      <c r="I2689" s="279"/>
    </row>
    <row r="2690" spans="1:9">
      <c r="A2690" s="218">
        <v>9687</v>
      </c>
      <c r="B2690" s="280"/>
      <c r="C2690" s="188"/>
      <c r="D2690" s="17">
        <f>IF(Table11[[#This Row],[Current Age]]&gt;19,"Women's",IF(E2690&gt;15,"U19",IF(E2690&gt;13,"U15",IF(E2690&gt;11,"U13",IF(E2690&gt;0,"U11",0)))))</f>
        <v>0</v>
      </c>
      <c r="E2690" s="17">
        <f>IFERROR(IF(Table11[[#This Row],[Year]]&gt;0,$E$1-Table11[[#This Row],[Year]],0),"")</f>
        <v>0</v>
      </c>
      <c r="H2690" s="17"/>
      <c r="I2690" s="279"/>
    </row>
    <row r="2691" spans="1:9">
      <c r="A2691" s="188">
        <v>9688</v>
      </c>
      <c r="B2691" s="278"/>
      <c r="C2691" s="218"/>
      <c r="D2691" s="17">
        <f>IF(Table11[[#This Row],[Current Age]]&gt;19,"Women's",IF(E2691&gt;15,"U19",IF(E2691&gt;13,"U15",IF(E2691&gt;11,"U13",IF(E2691&gt;0,"U11",0)))))</f>
        <v>0</v>
      </c>
      <c r="E2691" s="17">
        <f>IFERROR(IF(Table11[[#This Row],[Year]]&gt;0,$E$1-Table11[[#This Row],[Year]],0),"")</f>
        <v>0</v>
      </c>
      <c r="H2691" s="17"/>
      <c r="I2691" s="279"/>
    </row>
    <row r="2692" spans="1:9">
      <c r="A2692" s="218">
        <v>9689</v>
      </c>
      <c r="B2692" s="280"/>
      <c r="C2692" s="188"/>
      <c r="D2692" s="17">
        <f>IF(Table11[[#This Row],[Current Age]]&gt;19,"Women's",IF(E2692&gt;15,"U19",IF(E2692&gt;13,"U15",IF(E2692&gt;11,"U13",IF(E2692&gt;0,"U11",0)))))</f>
        <v>0</v>
      </c>
      <c r="E2692" s="17">
        <f>IFERROR(IF(Table11[[#This Row],[Year]]&gt;0,$E$1-Table11[[#This Row],[Year]],0),"")</f>
        <v>0</v>
      </c>
      <c r="H2692" s="17"/>
      <c r="I2692" s="279"/>
    </row>
    <row r="2693" spans="1:9">
      <c r="A2693" s="188">
        <v>9690</v>
      </c>
      <c r="B2693" s="278"/>
      <c r="C2693" s="218"/>
      <c r="D2693" s="17">
        <f>IF(Table11[[#This Row],[Current Age]]&gt;19,"Women's",IF(E2693&gt;15,"U19",IF(E2693&gt;13,"U15",IF(E2693&gt;11,"U13",IF(E2693&gt;0,"U11",0)))))</f>
        <v>0</v>
      </c>
      <c r="E2693" s="17">
        <f>IFERROR(IF(Table11[[#This Row],[Year]]&gt;0,$E$1-Table11[[#This Row],[Year]],0),"")</f>
        <v>0</v>
      </c>
      <c r="H2693" s="17"/>
      <c r="I2693" s="279"/>
    </row>
    <row r="2694" spans="1:9">
      <c r="A2694" s="218">
        <v>9691</v>
      </c>
      <c r="B2694" s="280"/>
      <c r="C2694" s="188"/>
      <c r="D2694" s="17">
        <f>IF(Table11[[#This Row],[Current Age]]&gt;19,"Women's",IF(E2694&gt;15,"U19",IF(E2694&gt;13,"U15",IF(E2694&gt;11,"U13",IF(E2694&gt;0,"U11",0)))))</f>
        <v>0</v>
      </c>
      <c r="E2694" s="17">
        <f>IFERROR(IF(Table11[[#This Row],[Year]]&gt;0,$E$1-Table11[[#This Row],[Year]],0),"")</f>
        <v>0</v>
      </c>
      <c r="H2694" s="17"/>
      <c r="I2694" s="279"/>
    </row>
    <row r="2695" spans="1:9">
      <c r="A2695" s="188">
        <v>9692</v>
      </c>
      <c r="B2695" s="278"/>
      <c r="C2695" s="218"/>
      <c r="D2695" s="17">
        <f>IF(Table11[[#This Row],[Current Age]]&gt;19,"Women's",IF(E2695&gt;15,"U19",IF(E2695&gt;13,"U15",IF(E2695&gt;11,"U13",IF(E2695&gt;0,"U11",0)))))</f>
        <v>0</v>
      </c>
      <c r="E2695" s="17">
        <f>IFERROR(IF(Table11[[#This Row],[Year]]&gt;0,$E$1-Table11[[#This Row],[Year]],0),"")</f>
        <v>0</v>
      </c>
      <c r="H2695" s="17"/>
      <c r="I2695" s="279"/>
    </row>
    <row r="2696" spans="1:9">
      <c r="A2696" s="218">
        <v>9693</v>
      </c>
      <c r="B2696" s="280"/>
      <c r="C2696" s="188"/>
      <c r="D2696" s="17">
        <f>IF(Table11[[#This Row],[Current Age]]&gt;19,"Women's",IF(E2696&gt;15,"U19",IF(E2696&gt;13,"U15",IF(E2696&gt;11,"U13",IF(E2696&gt;0,"U11",0)))))</f>
        <v>0</v>
      </c>
      <c r="E2696" s="17">
        <f>IFERROR(IF(Table11[[#This Row],[Year]]&gt;0,$E$1-Table11[[#This Row],[Year]],0),"")</f>
        <v>0</v>
      </c>
      <c r="H2696" s="17"/>
      <c r="I2696" s="279"/>
    </row>
    <row r="2697" spans="1:9">
      <c r="A2697" s="188">
        <v>9694</v>
      </c>
      <c r="B2697" s="278"/>
      <c r="C2697" s="218"/>
      <c r="D2697" s="17">
        <f>IF(Table11[[#This Row],[Current Age]]&gt;19,"Women's",IF(E2697&gt;15,"U19",IF(E2697&gt;13,"U15",IF(E2697&gt;11,"U13",IF(E2697&gt;0,"U11",0)))))</f>
        <v>0</v>
      </c>
      <c r="E2697" s="17">
        <f>IFERROR(IF(Table11[[#This Row],[Year]]&gt;0,$E$1-Table11[[#This Row],[Year]],0),"")</f>
        <v>0</v>
      </c>
      <c r="H2697" s="17"/>
      <c r="I2697" s="279"/>
    </row>
    <row r="2698" spans="1:9">
      <c r="A2698" s="218">
        <v>9695</v>
      </c>
      <c r="B2698" s="280"/>
      <c r="C2698" s="188"/>
      <c r="D2698" s="17">
        <f>IF(Table11[[#This Row],[Current Age]]&gt;19,"Women's",IF(E2698&gt;15,"U19",IF(E2698&gt;13,"U15",IF(E2698&gt;11,"U13",IF(E2698&gt;0,"U11",0)))))</f>
        <v>0</v>
      </c>
      <c r="E2698" s="17">
        <f>IFERROR(IF(Table11[[#This Row],[Year]]&gt;0,$E$1-Table11[[#This Row],[Year]],0),"")</f>
        <v>0</v>
      </c>
      <c r="H2698" s="17"/>
      <c r="I2698" s="279"/>
    </row>
    <row r="2699" spans="1:9">
      <c r="A2699" s="188">
        <v>9696</v>
      </c>
      <c r="B2699" s="278"/>
      <c r="C2699" s="218"/>
      <c r="D2699" s="17">
        <f>IF(Table11[[#This Row],[Current Age]]&gt;19,"Women's",IF(E2699&gt;15,"U19",IF(E2699&gt;13,"U15",IF(E2699&gt;11,"U13",IF(E2699&gt;0,"U11",0)))))</f>
        <v>0</v>
      </c>
      <c r="E2699" s="17">
        <f>IFERROR(IF(Table11[[#This Row],[Year]]&gt;0,$E$1-Table11[[#This Row],[Year]],0),"")</f>
        <v>0</v>
      </c>
      <c r="H2699" s="17"/>
      <c r="I2699" s="279"/>
    </row>
    <row r="2700" spans="1:9">
      <c r="A2700" s="218">
        <v>9697</v>
      </c>
      <c r="B2700" s="280"/>
      <c r="C2700" s="188"/>
      <c r="D2700" s="17">
        <f>IF(Table11[[#This Row],[Current Age]]&gt;19,"Women's",IF(E2700&gt;15,"U19",IF(E2700&gt;13,"U15",IF(E2700&gt;11,"U13",IF(E2700&gt;0,"U11",0)))))</f>
        <v>0</v>
      </c>
      <c r="E2700" s="17">
        <f>IFERROR(IF(Table11[[#This Row],[Year]]&gt;0,$E$1-Table11[[#This Row],[Year]],0),"")</f>
        <v>0</v>
      </c>
      <c r="H2700" s="17"/>
      <c r="I2700" s="279"/>
    </row>
    <row r="2701" spans="1:9">
      <c r="A2701" s="188">
        <v>9698</v>
      </c>
      <c r="B2701" s="278"/>
      <c r="C2701" s="218"/>
      <c r="D2701" s="17">
        <f>IF(Table11[[#This Row],[Current Age]]&gt;19,"Women's",IF(E2701&gt;15,"U19",IF(E2701&gt;13,"U15",IF(E2701&gt;11,"U13",IF(E2701&gt;0,"U11",0)))))</f>
        <v>0</v>
      </c>
      <c r="E2701" s="17">
        <f>IFERROR(IF(Table11[[#This Row],[Year]]&gt;0,$E$1-Table11[[#This Row],[Year]],0),"")</f>
        <v>0</v>
      </c>
      <c r="H2701" s="17"/>
      <c r="I2701" s="279"/>
    </row>
    <row r="2702" spans="1:9">
      <c r="A2702" s="218">
        <v>9699</v>
      </c>
      <c r="B2702" s="280"/>
      <c r="C2702" s="188"/>
      <c r="D2702" s="17">
        <f>IF(Table11[[#This Row],[Current Age]]&gt;19,"Women's",IF(E2702&gt;15,"U19",IF(E2702&gt;13,"U15",IF(E2702&gt;11,"U13",IF(E2702&gt;0,"U11",0)))))</f>
        <v>0</v>
      </c>
      <c r="E2702" s="17">
        <f>IFERROR(IF(Table11[[#This Row],[Year]]&gt;0,$E$1-Table11[[#This Row],[Year]],0),"")</f>
        <v>0</v>
      </c>
      <c r="H2702" s="17"/>
      <c r="I2702" s="279"/>
    </row>
    <row r="2703" spans="1:9">
      <c r="A2703" s="188">
        <v>9700</v>
      </c>
      <c r="B2703" s="278"/>
      <c r="C2703" s="218"/>
      <c r="D2703" s="17">
        <f>IF(Table11[[#This Row],[Current Age]]&gt;19,"Women's",IF(E2703&gt;15,"U19",IF(E2703&gt;13,"U15",IF(E2703&gt;11,"U13",IF(E2703&gt;0,"U11",0)))))</f>
        <v>0</v>
      </c>
      <c r="E2703" s="17">
        <f>IFERROR(IF(Table11[[#This Row],[Year]]&gt;0,$E$1-Table11[[#This Row],[Year]],0),"")</f>
        <v>0</v>
      </c>
      <c r="H2703" s="17"/>
      <c r="I2703" s="279"/>
    </row>
    <row r="2704" spans="1:9">
      <c r="A2704" s="218">
        <v>9701</v>
      </c>
      <c r="B2704" s="280"/>
      <c r="C2704" s="188"/>
      <c r="D2704" s="17">
        <f>IF(Table11[[#This Row],[Current Age]]&gt;19,"Women's",IF(E2704&gt;15,"U19",IF(E2704&gt;13,"U15",IF(E2704&gt;11,"U13",IF(E2704&gt;0,"U11",0)))))</f>
        <v>0</v>
      </c>
      <c r="E2704" s="17">
        <f>IFERROR(IF(Table11[[#This Row],[Year]]&gt;0,$E$1-Table11[[#This Row],[Year]],0),"")</f>
        <v>0</v>
      </c>
      <c r="H2704" s="17"/>
      <c r="I2704" s="279"/>
    </row>
    <row r="2705" spans="1:9">
      <c r="A2705" s="188">
        <v>9702</v>
      </c>
      <c r="B2705" s="278"/>
      <c r="C2705" s="218"/>
      <c r="D2705" s="17">
        <f>IF(Table11[[#This Row],[Current Age]]&gt;19,"Women's",IF(E2705&gt;15,"U19",IF(E2705&gt;13,"U15",IF(E2705&gt;11,"U13",IF(E2705&gt;0,"U11",0)))))</f>
        <v>0</v>
      </c>
      <c r="E2705" s="17">
        <f>IFERROR(IF(Table11[[#This Row],[Year]]&gt;0,$E$1-Table11[[#This Row],[Year]],0),"")</f>
        <v>0</v>
      </c>
      <c r="H2705" s="17"/>
      <c r="I2705" s="279"/>
    </row>
    <row r="2706" spans="1:9">
      <c r="A2706" s="218">
        <v>9703</v>
      </c>
      <c r="B2706" s="280"/>
      <c r="C2706" s="188"/>
      <c r="D2706" s="17">
        <f>IF(Table11[[#This Row],[Current Age]]&gt;19,"Women's",IF(E2706&gt;15,"U19",IF(E2706&gt;13,"U15",IF(E2706&gt;11,"U13",IF(E2706&gt;0,"U11",0)))))</f>
        <v>0</v>
      </c>
      <c r="E2706" s="17">
        <f>IFERROR(IF(Table11[[#This Row],[Year]]&gt;0,$E$1-Table11[[#This Row],[Year]],0),"")</f>
        <v>0</v>
      </c>
      <c r="H2706" s="17"/>
      <c r="I2706" s="279"/>
    </row>
    <row r="2707" spans="1:9">
      <c r="A2707" s="188">
        <v>9704</v>
      </c>
      <c r="B2707" s="278"/>
      <c r="C2707" s="218"/>
      <c r="D2707" s="17">
        <f>IF(Table11[[#This Row],[Current Age]]&gt;19,"Women's",IF(E2707&gt;15,"U19",IF(E2707&gt;13,"U15",IF(E2707&gt;11,"U13",IF(E2707&gt;0,"U11",0)))))</f>
        <v>0</v>
      </c>
      <c r="E2707" s="17">
        <f>IFERROR(IF(Table11[[#This Row],[Year]]&gt;0,$E$1-Table11[[#This Row],[Year]],0),"")</f>
        <v>0</v>
      </c>
      <c r="H2707" s="17"/>
      <c r="I2707" s="279"/>
    </row>
    <row r="2708" spans="1:9">
      <c r="A2708" s="218">
        <v>9705</v>
      </c>
      <c r="B2708" s="280"/>
      <c r="C2708" s="188"/>
      <c r="D2708" s="17">
        <f>IF(Table11[[#This Row],[Current Age]]&gt;19,"Women's",IF(E2708&gt;15,"U19",IF(E2708&gt;13,"U15",IF(E2708&gt;11,"U13",IF(E2708&gt;0,"U11",0)))))</f>
        <v>0</v>
      </c>
      <c r="E2708" s="17">
        <f>IFERROR(IF(Table11[[#This Row],[Year]]&gt;0,$E$1-Table11[[#This Row],[Year]],0),"")</f>
        <v>0</v>
      </c>
      <c r="H2708" s="17"/>
      <c r="I2708" s="279"/>
    </row>
    <row r="2709" spans="1:9">
      <c r="A2709" s="188">
        <v>9706</v>
      </c>
      <c r="B2709" s="278"/>
      <c r="C2709" s="218"/>
      <c r="D2709" s="17">
        <f>IF(Table11[[#This Row],[Current Age]]&gt;19,"Women's",IF(E2709&gt;15,"U19",IF(E2709&gt;13,"U15",IF(E2709&gt;11,"U13",IF(E2709&gt;0,"U11",0)))))</f>
        <v>0</v>
      </c>
      <c r="E2709" s="17">
        <f>IFERROR(IF(Table11[[#This Row],[Year]]&gt;0,$E$1-Table11[[#This Row],[Year]],0),"")</f>
        <v>0</v>
      </c>
      <c r="H2709" s="17"/>
      <c r="I2709" s="279"/>
    </row>
    <row r="2710" spans="1:9">
      <c r="A2710" s="218">
        <v>9707</v>
      </c>
      <c r="B2710" s="280"/>
      <c r="C2710" s="188"/>
      <c r="D2710" s="17">
        <f>IF(Table11[[#This Row],[Current Age]]&gt;19,"Women's",IF(E2710&gt;15,"U19",IF(E2710&gt;13,"U15",IF(E2710&gt;11,"U13",IF(E2710&gt;0,"U11",0)))))</f>
        <v>0</v>
      </c>
      <c r="E2710" s="17">
        <f>IFERROR(IF(Table11[[#This Row],[Year]]&gt;0,$E$1-Table11[[#This Row],[Year]],0),"")</f>
        <v>0</v>
      </c>
      <c r="H2710" s="17"/>
      <c r="I2710" s="279"/>
    </row>
    <row r="2711" spans="1:9">
      <c r="A2711" s="188">
        <v>9708</v>
      </c>
      <c r="B2711" s="278"/>
      <c r="C2711" s="218"/>
      <c r="D2711" s="17">
        <f>IF(Table11[[#This Row],[Current Age]]&gt;19,"Women's",IF(E2711&gt;15,"U19",IF(E2711&gt;13,"U15",IF(E2711&gt;11,"U13",IF(E2711&gt;0,"U11",0)))))</f>
        <v>0</v>
      </c>
      <c r="E2711" s="17">
        <f>IFERROR(IF(Table11[[#This Row],[Year]]&gt;0,$E$1-Table11[[#This Row],[Year]],0),"")</f>
        <v>0</v>
      </c>
      <c r="H2711" s="17"/>
      <c r="I2711" s="279"/>
    </row>
    <row r="2712" spans="1:9">
      <c r="A2712" s="218">
        <v>9709</v>
      </c>
      <c r="B2712" s="280"/>
      <c r="C2712" s="188"/>
      <c r="D2712" s="17">
        <f>IF(Table11[[#This Row],[Current Age]]&gt;19,"Women's",IF(E2712&gt;15,"U19",IF(E2712&gt;13,"U15",IF(E2712&gt;11,"U13",IF(E2712&gt;0,"U11",0)))))</f>
        <v>0</v>
      </c>
      <c r="E2712" s="17">
        <f>IFERROR(IF(Table11[[#This Row],[Year]]&gt;0,$E$1-Table11[[#This Row],[Year]],0),"")</f>
        <v>0</v>
      </c>
      <c r="H2712" s="17"/>
      <c r="I2712" s="279"/>
    </row>
    <row r="2713" spans="1:9">
      <c r="A2713" s="188">
        <v>9710</v>
      </c>
      <c r="B2713" s="278"/>
      <c r="C2713" s="218"/>
      <c r="D2713" s="17">
        <f>IF(Table11[[#This Row],[Current Age]]&gt;19,"Women's",IF(E2713&gt;15,"U19",IF(E2713&gt;13,"U15",IF(E2713&gt;11,"U13",IF(E2713&gt;0,"U11",0)))))</f>
        <v>0</v>
      </c>
      <c r="E2713" s="17">
        <f>IFERROR(IF(Table11[[#This Row],[Year]]&gt;0,$E$1-Table11[[#This Row],[Year]],0),"")</f>
        <v>0</v>
      </c>
      <c r="H2713" s="17"/>
      <c r="I2713" s="279"/>
    </row>
    <row r="2714" spans="1:9">
      <c r="A2714" s="218">
        <v>9711</v>
      </c>
      <c r="B2714" s="280"/>
      <c r="C2714" s="188"/>
      <c r="D2714" s="17">
        <f>IF(Table11[[#This Row],[Current Age]]&gt;19,"Women's",IF(E2714&gt;15,"U19",IF(E2714&gt;13,"U15",IF(E2714&gt;11,"U13",IF(E2714&gt;0,"U11",0)))))</f>
        <v>0</v>
      </c>
      <c r="E2714" s="17">
        <f>IFERROR(IF(Table11[[#This Row],[Year]]&gt;0,$E$1-Table11[[#This Row],[Year]],0),"")</f>
        <v>0</v>
      </c>
      <c r="H2714" s="17"/>
      <c r="I2714" s="279"/>
    </row>
    <row r="2715" spans="1:9">
      <c r="A2715" s="188">
        <v>9712</v>
      </c>
      <c r="B2715" s="278"/>
      <c r="C2715" s="218"/>
      <c r="D2715" s="17">
        <f>IF(Table11[[#This Row],[Current Age]]&gt;19,"Women's",IF(E2715&gt;15,"U19",IF(E2715&gt;13,"U15",IF(E2715&gt;11,"U13",IF(E2715&gt;0,"U11",0)))))</f>
        <v>0</v>
      </c>
      <c r="E2715" s="17">
        <f>IFERROR(IF(Table11[[#This Row],[Year]]&gt;0,$E$1-Table11[[#This Row],[Year]],0),"")</f>
        <v>0</v>
      </c>
      <c r="H2715" s="17"/>
      <c r="I2715" s="279"/>
    </row>
    <row r="2716" spans="1:9">
      <c r="A2716" s="218">
        <v>9713</v>
      </c>
      <c r="B2716" s="280"/>
      <c r="C2716" s="188"/>
      <c r="D2716" s="17">
        <f>IF(Table11[[#This Row],[Current Age]]&gt;19,"Women's",IF(E2716&gt;15,"U19",IF(E2716&gt;13,"U15",IF(E2716&gt;11,"U13",IF(E2716&gt;0,"U11",0)))))</f>
        <v>0</v>
      </c>
      <c r="E2716" s="17">
        <f>IFERROR(IF(Table11[[#This Row],[Year]]&gt;0,$E$1-Table11[[#This Row],[Year]],0),"")</f>
        <v>0</v>
      </c>
      <c r="H2716" s="17"/>
      <c r="I2716" s="279"/>
    </row>
    <row r="2717" spans="1:9">
      <c r="A2717" s="188">
        <v>9714</v>
      </c>
      <c r="B2717" s="278"/>
      <c r="C2717" s="218"/>
      <c r="D2717" s="17">
        <f>IF(Table11[[#This Row],[Current Age]]&gt;19,"Women's",IF(E2717&gt;15,"U19",IF(E2717&gt;13,"U15",IF(E2717&gt;11,"U13",IF(E2717&gt;0,"U11",0)))))</f>
        <v>0</v>
      </c>
      <c r="E2717" s="17">
        <f>IFERROR(IF(Table11[[#This Row],[Year]]&gt;0,$E$1-Table11[[#This Row],[Year]],0),"")</f>
        <v>0</v>
      </c>
      <c r="H2717" s="17"/>
      <c r="I2717" s="279"/>
    </row>
    <row r="2718" spans="1:9">
      <c r="A2718" s="218">
        <v>9715</v>
      </c>
      <c r="B2718" s="280"/>
      <c r="C2718" s="188"/>
      <c r="D2718" s="17">
        <f>IF(Table11[[#This Row],[Current Age]]&gt;19,"Women's",IF(E2718&gt;15,"U19",IF(E2718&gt;13,"U15",IF(E2718&gt;11,"U13",IF(E2718&gt;0,"U11",0)))))</f>
        <v>0</v>
      </c>
      <c r="E2718" s="17">
        <f>IFERROR(IF(Table11[[#This Row],[Year]]&gt;0,$E$1-Table11[[#This Row],[Year]],0),"")</f>
        <v>0</v>
      </c>
      <c r="H2718" s="17"/>
      <c r="I2718" s="279"/>
    </row>
    <row r="2719" spans="1:9">
      <c r="A2719" s="188">
        <v>9716</v>
      </c>
      <c r="B2719" s="278"/>
      <c r="C2719" s="218"/>
      <c r="D2719" s="17">
        <f>IF(Table11[[#This Row],[Current Age]]&gt;19,"Women's",IF(E2719&gt;15,"U19",IF(E2719&gt;13,"U15",IF(E2719&gt;11,"U13",IF(E2719&gt;0,"U11",0)))))</f>
        <v>0</v>
      </c>
      <c r="E2719" s="17">
        <f>IFERROR(IF(Table11[[#This Row],[Year]]&gt;0,$E$1-Table11[[#This Row],[Year]],0),"")</f>
        <v>0</v>
      </c>
      <c r="H2719" s="17"/>
      <c r="I2719" s="279"/>
    </row>
    <row r="2720" spans="1:9">
      <c r="A2720" s="218">
        <v>9717</v>
      </c>
      <c r="B2720" s="280"/>
      <c r="C2720" s="188"/>
      <c r="D2720" s="17">
        <f>IF(Table11[[#This Row],[Current Age]]&gt;19,"Women's",IF(E2720&gt;15,"U19",IF(E2720&gt;13,"U15",IF(E2720&gt;11,"U13",IF(E2720&gt;0,"U11",0)))))</f>
        <v>0</v>
      </c>
      <c r="E2720" s="17">
        <f>IFERROR(IF(Table11[[#This Row],[Year]]&gt;0,$E$1-Table11[[#This Row],[Year]],0),"")</f>
        <v>0</v>
      </c>
      <c r="H2720" s="17"/>
      <c r="I2720" s="279"/>
    </row>
    <row r="2721" spans="1:9">
      <c r="A2721" s="188">
        <v>9718</v>
      </c>
      <c r="B2721" s="278"/>
      <c r="C2721" s="218"/>
      <c r="D2721" s="17">
        <f>IF(Table11[[#This Row],[Current Age]]&gt;19,"Women's",IF(E2721&gt;15,"U19",IF(E2721&gt;13,"U15",IF(E2721&gt;11,"U13",IF(E2721&gt;0,"U11",0)))))</f>
        <v>0</v>
      </c>
      <c r="E2721" s="17">
        <f>IFERROR(IF(Table11[[#This Row],[Year]]&gt;0,$E$1-Table11[[#This Row],[Year]],0),"")</f>
        <v>0</v>
      </c>
      <c r="H2721" s="17"/>
      <c r="I2721" s="279"/>
    </row>
    <row r="2722" spans="1:9">
      <c r="A2722" s="218">
        <v>9719</v>
      </c>
      <c r="B2722" s="280"/>
      <c r="C2722" s="188"/>
      <c r="D2722" s="17">
        <f>IF(Table11[[#This Row],[Current Age]]&gt;19,"Women's",IF(E2722&gt;15,"U19",IF(E2722&gt;13,"U15",IF(E2722&gt;11,"U13",IF(E2722&gt;0,"U11",0)))))</f>
        <v>0</v>
      </c>
      <c r="E2722" s="17">
        <f>IFERROR(IF(Table11[[#This Row],[Year]]&gt;0,$E$1-Table11[[#This Row],[Year]],0),"")</f>
        <v>0</v>
      </c>
      <c r="H2722" s="17"/>
      <c r="I2722" s="279"/>
    </row>
    <row r="2723" spans="1:9">
      <c r="A2723" s="188">
        <v>9720</v>
      </c>
      <c r="B2723" s="278"/>
      <c r="C2723" s="218"/>
      <c r="D2723" s="17">
        <f>IF(Table11[[#This Row],[Current Age]]&gt;19,"Women's",IF(E2723&gt;15,"U19",IF(E2723&gt;13,"U15",IF(E2723&gt;11,"U13",IF(E2723&gt;0,"U11",0)))))</f>
        <v>0</v>
      </c>
      <c r="E2723" s="17">
        <f>IFERROR(IF(Table11[[#This Row],[Year]]&gt;0,$E$1-Table11[[#This Row],[Year]],0),"")</f>
        <v>0</v>
      </c>
      <c r="H2723" s="17"/>
      <c r="I2723" s="279"/>
    </row>
    <row r="2724" spans="1:9">
      <c r="A2724" s="218">
        <v>9721</v>
      </c>
      <c r="B2724" s="280"/>
      <c r="C2724" s="188"/>
      <c r="D2724" s="17">
        <f>IF(Table11[[#This Row],[Current Age]]&gt;19,"Women's",IF(E2724&gt;15,"U19",IF(E2724&gt;13,"U15",IF(E2724&gt;11,"U13",IF(E2724&gt;0,"U11",0)))))</f>
        <v>0</v>
      </c>
      <c r="E2724" s="17">
        <f>IFERROR(IF(Table11[[#This Row],[Year]]&gt;0,$E$1-Table11[[#This Row],[Year]],0),"")</f>
        <v>0</v>
      </c>
      <c r="H2724" s="17"/>
      <c r="I2724" s="279"/>
    </row>
    <row r="2725" spans="1:9">
      <c r="A2725" s="188">
        <v>9722</v>
      </c>
      <c r="B2725" s="278"/>
      <c r="C2725" s="218"/>
      <c r="D2725" s="17">
        <f>IF(Table11[[#This Row],[Current Age]]&gt;19,"Women's",IF(E2725&gt;15,"U19",IF(E2725&gt;13,"U15",IF(E2725&gt;11,"U13",IF(E2725&gt;0,"U11",0)))))</f>
        <v>0</v>
      </c>
      <c r="E2725" s="17">
        <f>IFERROR(IF(Table11[[#This Row],[Year]]&gt;0,$E$1-Table11[[#This Row],[Year]],0),"")</f>
        <v>0</v>
      </c>
      <c r="H2725" s="17"/>
      <c r="I2725" s="279"/>
    </row>
    <row r="2726" spans="1:9">
      <c r="A2726" s="218">
        <v>9723</v>
      </c>
      <c r="B2726" s="280"/>
      <c r="C2726" s="188"/>
      <c r="D2726" s="17">
        <f>IF(Table11[[#This Row],[Current Age]]&gt;19,"Women's",IF(E2726&gt;15,"U19",IF(E2726&gt;13,"U15",IF(E2726&gt;11,"U13",IF(E2726&gt;0,"U11",0)))))</f>
        <v>0</v>
      </c>
      <c r="E2726" s="17">
        <f>IFERROR(IF(Table11[[#This Row],[Year]]&gt;0,$E$1-Table11[[#This Row],[Year]],0),"")</f>
        <v>0</v>
      </c>
      <c r="H2726" s="17"/>
      <c r="I2726" s="279"/>
    </row>
    <row r="2727" spans="1:9">
      <c r="A2727" s="188">
        <v>9724</v>
      </c>
      <c r="B2727" s="278"/>
      <c r="C2727" s="218"/>
      <c r="D2727" s="17">
        <f>IF(Table11[[#This Row],[Current Age]]&gt;19,"Women's",IF(E2727&gt;15,"U19",IF(E2727&gt;13,"U15",IF(E2727&gt;11,"U13",IF(E2727&gt;0,"U11",0)))))</f>
        <v>0</v>
      </c>
      <c r="E2727" s="17">
        <f>IFERROR(IF(Table11[[#This Row],[Year]]&gt;0,$E$1-Table11[[#This Row],[Year]],0),"")</f>
        <v>0</v>
      </c>
      <c r="H2727" s="17"/>
      <c r="I2727" s="279"/>
    </row>
    <row r="2728" spans="1:9">
      <c r="A2728" s="218">
        <v>9725</v>
      </c>
      <c r="B2728" s="280"/>
      <c r="C2728" s="188"/>
      <c r="D2728" s="17">
        <f>IF(Table11[[#This Row],[Current Age]]&gt;19,"Women's",IF(E2728&gt;15,"U19",IF(E2728&gt;13,"U15",IF(E2728&gt;11,"U13",IF(E2728&gt;0,"U11",0)))))</f>
        <v>0</v>
      </c>
      <c r="E2728" s="17">
        <f>IFERROR(IF(Table11[[#This Row],[Year]]&gt;0,$E$1-Table11[[#This Row],[Year]],0),"")</f>
        <v>0</v>
      </c>
      <c r="H2728" s="17"/>
      <c r="I2728" s="279"/>
    </row>
    <row r="2729" spans="1:9">
      <c r="A2729" s="188">
        <v>9726</v>
      </c>
      <c r="B2729" s="278"/>
      <c r="C2729" s="218"/>
      <c r="D2729" s="17">
        <f>IF(Table11[[#This Row],[Current Age]]&gt;19,"Women's",IF(E2729&gt;15,"U19",IF(E2729&gt;13,"U15",IF(E2729&gt;11,"U13",IF(E2729&gt;0,"U11",0)))))</f>
        <v>0</v>
      </c>
      <c r="E2729" s="17">
        <f>IFERROR(IF(Table11[[#This Row],[Year]]&gt;0,$E$1-Table11[[#This Row],[Year]],0),"")</f>
        <v>0</v>
      </c>
      <c r="H2729" s="17"/>
      <c r="I2729" s="279"/>
    </row>
    <row r="2730" spans="1:9">
      <c r="A2730" s="218">
        <v>9727</v>
      </c>
      <c r="B2730" s="280"/>
      <c r="C2730" s="188"/>
      <c r="D2730" s="17">
        <f>IF(Table11[[#This Row],[Current Age]]&gt;19,"Women's",IF(E2730&gt;15,"U19",IF(E2730&gt;13,"U15",IF(E2730&gt;11,"U13",IF(E2730&gt;0,"U11",0)))))</f>
        <v>0</v>
      </c>
      <c r="E2730" s="17">
        <f>IFERROR(IF(Table11[[#This Row],[Year]]&gt;0,$E$1-Table11[[#This Row],[Year]],0),"")</f>
        <v>0</v>
      </c>
      <c r="H2730" s="17"/>
      <c r="I2730" s="279"/>
    </row>
    <row r="2731" spans="1:9">
      <c r="A2731" s="188">
        <v>9728</v>
      </c>
      <c r="B2731" s="278"/>
      <c r="C2731" s="218"/>
      <c r="D2731" s="17">
        <f>IF(Table11[[#This Row],[Current Age]]&gt;19,"Women's",IF(E2731&gt;15,"U19",IF(E2731&gt;13,"U15",IF(E2731&gt;11,"U13",IF(E2731&gt;0,"U11",0)))))</f>
        <v>0</v>
      </c>
      <c r="E2731" s="17">
        <f>IFERROR(IF(Table11[[#This Row],[Year]]&gt;0,$E$1-Table11[[#This Row],[Year]],0),"")</f>
        <v>0</v>
      </c>
      <c r="H2731" s="17"/>
      <c r="I2731" s="279"/>
    </row>
    <row r="2732" spans="1:9">
      <c r="A2732" s="218">
        <v>9729</v>
      </c>
      <c r="B2732" s="280"/>
      <c r="C2732" s="188"/>
      <c r="D2732" s="17">
        <f>IF(Table11[[#This Row],[Current Age]]&gt;19,"Women's",IF(E2732&gt;15,"U19",IF(E2732&gt;13,"U15",IF(E2732&gt;11,"U13",IF(E2732&gt;0,"U11",0)))))</f>
        <v>0</v>
      </c>
      <c r="E2732" s="17">
        <f>IFERROR(IF(Table11[[#This Row],[Year]]&gt;0,$E$1-Table11[[#This Row],[Year]],0),"")</f>
        <v>0</v>
      </c>
      <c r="H2732" s="17"/>
      <c r="I2732" s="279"/>
    </row>
    <row r="2733" spans="1:9">
      <c r="A2733" s="188">
        <v>9730</v>
      </c>
      <c r="B2733" s="278"/>
      <c r="C2733" s="218"/>
      <c r="D2733" s="17">
        <f>IF(Table11[[#This Row],[Current Age]]&gt;19,"Women's",IF(E2733&gt;15,"U19",IF(E2733&gt;13,"U15",IF(E2733&gt;11,"U13",IF(E2733&gt;0,"U11",0)))))</f>
        <v>0</v>
      </c>
      <c r="E2733" s="17">
        <f>IFERROR(IF(Table11[[#This Row],[Year]]&gt;0,$E$1-Table11[[#This Row],[Year]],0),"")</f>
        <v>0</v>
      </c>
      <c r="H2733" s="17"/>
      <c r="I2733" s="279"/>
    </row>
    <row r="2734" spans="1:9">
      <c r="A2734" s="218">
        <v>9731</v>
      </c>
      <c r="B2734" s="280"/>
      <c r="C2734" s="188"/>
      <c r="D2734" s="17">
        <f>IF(Table11[[#This Row],[Current Age]]&gt;19,"Women's",IF(E2734&gt;15,"U19",IF(E2734&gt;13,"U15",IF(E2734&gt;11,"U13",IF(E2734&gt;0,"U11",0)))))</f>
        <v>0</v>
      </c>
      <c r="E2734" s="17">
        <f>IFERROR(IF(Table11[[#This Row],[Year]]&gt;0,$E$1-Table11[[#This Row],[Year]],0),"")</f>
        <v>0</v>
      </c>
      <c r="H2734" s="17"/>
      <c r="I2734" s="279"/>
    </row>
    <row r="2735" spans="1:9">
      <c r="A2735" s="188">
        <v>9732</v>
      </c>
      <c r="B2735" s="278"/>
      <c r="C2735" s="218"/>
      <c r="D2735" s="17">
        <f>IF(Table11[[#This Row],[Current Age]]&gt;19,"Women's",IF(E2735&gt;15,"U19",IF(E2735&gt;13,"U15",IF(E2735&gt;11,"U13",IF(E2735&gt;0,"U11",0)))))</f>
        <v>0</v>
      </c>
      <c r="E2735" s="17">
        <f>IFERROR(IF(Table11[[#This Row],[Year]]&gt;0,$E$1-Table11[[#This Row],[Year]],0),"")</f>
        <v>0</v>
      </c>
      <c r="H2735" s="17"/>
      <c r="I2735" s="279"/>
    </row>
    <row r="2736" spans="1:9">
      <c r="A2736" s="218">
        <v>9733</v>
      </c>
      <c r="B2736" s="280"/>
      <c r="C2736" s="188"/>
      <c r="D2736" s="17">
        <f>IF(Table11[[#This Row],[Current Age]]&gt;19,"Women's",IF(E2736&gt;15,"U19",IF(E2736&gt;13,"U15",IF(E2736&gt;11,"U13",IF(E2736&gt;0,"U11",0)))))</f>
        <v>0</v>
      </c>
      <c r="E2736" s="17">
        <f>IFERROR(IF(Table11[[#This Row],[Year]]&gt;0,$E$1-Table11[[#This Row],[Year]],0),"")</f>
        <v>0</v>
      </c>
      <c r="H2736" s="17"/>
      <c r="I2736" s="279"/>
    </row>
    <row r="2737" spans="1:9">
      <c r="A2737" s="188">
        <v>9734</v>
      </c>
      <c r="B2737" s="278"/>
      <c r="C2737" s="218"/>
      <c r="D2737" s="17">
        <f>IF(Table11[[#This Row],[Current Age]]&gt;19,"Women's",IF(E2737&gt;15,"U19",IF(E2737&gt;13,"U15",IF(E2737&gt;11,"U13",IF(E2737&gt;0,"U11",0)))))</f>
        <v>0</v>
      </c>
      <c r="E2737" s="17">
        <f>IFERROR(IF(Table11[[#This Row],[Year]]&gt;0,$E$1-Table11[[#This Row],[Year]],0),"")</f>
        <v>0</v>
      </c>
      <c r="H2737" s="17"/>
      <c r="I2737" s="279"/>
    </row>
    <row r="2738" spans="1:9">
      <c r="A2738" s="218">
        <v>9735</v>
      </c>
      <c r="B2738" s="280"/>
      <c r="C2738" s="188"/>
      <c r="D2738" s="17">
        <f>IF(Table11[[#This Row],[Current Age]]&gt;19,"Women's",IF(E2738&gt;15,"U19",IF(E2738&gt;13,"U15",IF(E2738&gt;11,"U13",IF(E2738&gt;0,"U11",0)))))</f>
        <v>0</v>
      </c>
      <c r="E2738" s="17">
        <f>IFERROR(IF(Table11[[#This Row],[Year]]&gt;0,$E$1-Table11[[#This Row],[Year]],0),"")</f>
        <v>0</v>
      </c>
      <c r="H2738" s="17"/>
      <c r="I2738" s="279"/>
    </row>
    <row r="2739" spans="1:9">
      <c r="A2739" s="188">
        <v>9736</v>
      </c>
      <c r="B2739" s="278"/>
      <c r="C2739" s="218"/>
      <c r="D2739" s="17">
        <f>IF(Table11[[#This Row],[Current Age]]&gt;19,"Women's",IF(E2739&gt;15,"U19",IF(E2739&gt;13,"U15",IF(E2739&gt;11,"U13",IF(E2739&gt;0,"U11",0)))))</f>
        <v>0</v>
      </c>
      <c r="E2739" s="17">
        <f>IFERROR(IF(Table11[[#This Row],[Year]]&gt;0,$E$1-Table11[[#This Row],[Year]],0),"")</f>
        <v>0</v>
      </c>
      <c r="H2739" s="17"/>
      <c r="I2739" s="279"/>
    </row>
    <row r="2740" spans="1:9">
      <c r="A2740" s="218">
        <v>9737</v>
      </c>
      <c r="B2740" s="280"/>
      <c r="C2740" s="188"/>
      <c r="D2740" s="17">
        <f>IF(Table11[[#This Row],[Current Age]]&gt;19,"Women's",IF(E2740&gt;15,"U19",IF(E2740&gt;13,"U15",IF(E2740&gt;11,"U13",IF(E2740&gt;0,"U11",0)))))</f>
        <v>0</v>
      </c>
      <c r="E2740" s="17">
        <f>IFERROR(IF(Table11[[#This Row],[Year]]&gt;0,$E$1-Table11[[#This Row],[Year]],0),"")</f>
        <v>0</v>
      </c>
      <c r="H2740" s="17"/>
      <c r="I2740" s="279"/>
    </row>
    <row r="2741" spans="1:9">
      <c r="A2741" s="188">
        <v>9738</v>
      </c>
      <c r="B2741" s="278"/>
      <c r="C2741" s="218"/>
      <c r="D2741" s="17">
        <f>IF(Table11[[#This Row],[Current Age]]&gt;19,"Women's",IF(E2741&gt;15,"U19",IF(E2741&gt;13,"U15",IF(E2741&gt;11,"U13",IF(E2741&gt;0,"U11",0)))))</f>
        <v>0</v>
      </c>
      <c r="E2741" s="17">
        <f>IFERROR(IF(Table11[[#This Row],[Year]]&gt;0,$E$1-Table11[[#This Row],[Year]],0),"")</f>
        <v>0</v>
      </c>
      <c r="H2741" s="17"/>
      <c r="I2741" s="279"/>
    </row>
    <row r="2742" spans="1:9">
      <c r="A2742" s="218">
        <v>9739</v>
      </c>
      <c r="B2742" s="280"/>
      <c r="C2742" s="188"/>
      <c r="D2742" s="17">
        <f>IF(Table11[[#This Row],[Current Age]]&gt;19,"Women's",IF(E2742&gt;15,"U19",IF(E2742&gt;13,"U15",IF(E2742&gt;11,"U13",IF(E2742&gt;0,"U11",0)))))</f>
        <v>0</v>
      </c>
      <c r="E2742" s="17">
        <f>IFERROR(IF(Table11[[#This Row],[Year]]&gt;0,$E$1-Table11[[#This Row],[Year]],0),"")</f>
        <v>0</v>
      </c>
      <c r="H2742" s="17"/>
      <c r="I2742" s="279"/>
    </row>
    <row r="2743" spans="1:9">
      <c r="A2743" s="188">
        <v>9740</v>
      </c>
      <c r="B2743" s="278"/>
      <c r="C2743" s="218"/>
      <c r="D2743" s="17">
        <f>IF(Table11[[#This Row],[Current Age]]&gt;19,"Women's",IF(E2743&gt;15,"U19",IF(E2743&gt;13,"U15",IF(E2743&gt;11,"U13",IF(E2743&gt;0,"U11",0)))))</f>
        <v>0</v>
      </c>
      <c r="E2743" s="17">
        <f>IFERROR(IF(Table11[[#This Row],[Year]]&gt;0,$E$1-Table11[[#This Row],[Year]],0),"")</f>
        <v>0</v>
      </c>
      <c r="H2743" s="17"/>
      <c r="I2743" s="279"/>
    </row>
    <row r="2744" spans="1:9">
      <c r="A2744" s="218">
        <v>9741</v>
      </c>
      <c r="B2744" s="280"/>
      <c r="C2744" s="188"/>
      <c r="D2744" s="17">
        <f>IF(Table11[[#This Row],[Current Age]]&gt;19,"Women's",IF(E2744&gt;15,"U19",IF(E2744&gt;13,"U15",IF(E2744&gt;11,"U13",IF(E2744&gt;0,"U11",0)))))</f>
        <v>0</v>
      </c>
      <c r="E2744" s="17">
        <f>IFERROR(IF(Table11[[#This Row],[Year]]&gt;0,$E$1-Table11[[#This Row],[Year]],0),"")</f>
        <v>0</v>
      </c>
      <c r="H2744" s="17"/>
      <c r="I2744" s="279"/>
    </row>
    <row r="2745" spans="1:9">
      <c r="A2745" s="188">
        <v>9742</v>
      </c>
      <c r="B2745" s="278"/>
      <c r="C2745" s="218"/>
      <c r="D2745" s="17">
        <f>IF(Table11[[#This Row],[Current Age]]&gt;19,"Women's",IF(E2745&gt;15,"U19",IF(E2745&gt;13,"U15",IF(E2745&gt;11,"U13",IF(E2745&gt;0,"U11",0)))))</f>
        <v>0</v>
      </c>
      <c r="E2745" s="17">
        <f>IFERROR(IF(Table11[[#This Row],[Year]]&gt;0,$E$1-Table11[[#This Row],[Year]],0),"")</f>
        <v>0</v>
      </c>
      <c r="H2745" s="17"/>
      <c r="I2745" s="279"/>
    </row>
    <row r="2746" spans="1:9">
      <c r="A2746" s="218">
        <v>9743</v>
      </c>
      <c r="B2746" s="280"/>
      <c r="C2746" s="188"/>
      <c r="D2746" s="17">
        <f>IF(Table11[[#This Row],[Current Age]]&gt;19,"Women's",IF(E2746&gt;15,"U19",IF(E2746&gt;13,"U15",IF(E2746&gt;11,"U13",IF(E2746&gt;0,"U11",0)))))</f>
        <v>0</v>
      </c>
      <c r="E2746" s="17">
        <f>IFERROR(IF(Table11[[#This Row],[Year]]&gt;0,$E$1-Table11[[#This Row],[Year]],0),"")</f>
        <v>0</v>
      </c>
      <c r="H2746" s="17"/>
      <c r="I2746" s="279"/>
    </row>
    <row r="2747" spans="1:9">
      <c r="A2747" s="188">
        <v>9744</v>
      </c>
      <c r="B2747" s="278"/>
      <c r="C2747" s="218"/>
      <c r="D2747" s="17">
        <f>IF(Table11[[#This Row],[Current Age]]&gt;19,"Women's",IF(E2747&gt;15,"U19",IF(E2747&gt;13,"U15",IF(E2747&gt;11,"U13",IF(E2747&gt;0,"U11",0)))))</f>
        <v>0</v>
      </c>
      <c r="E2747" s="17">
        <f>IFERROR(IF(Table11[[#This Row],[Year]]&gt;0,$E$1-Table11[[#This Row],[Year]],0),"")</f>
        <v>0</v>
      </c>
      <c r="H2747" s="17"/>
      <c r="I2747" s="279"/>
    </row>
    <row r="2748" spans="1:9">
      <c r="A2748" s="218">
        <v>9745</v>
      </c>
      <c r="B2748" s="280"/>
      <c r="C2748" s="188"/>
      <c r="D2748" s="17">
        <f>IF(Table11[[#This Row],[Current Age]]&gt;19,"Women's",IF(E2748&gt;15,"U19",IF(E2748&gt;13,"U15",IF(E2748&gt;11,"U13",IF(E2748&gt;0,"U11",0)))))</f>
        <v>0</v>
      </c>
      <c r="E2748" s="17">
        <f>IFERROR(IF(Table11[[#This Row],[Year]]&gt;0,$E$1-Table11[[#This Row],[Year]],0),"")</f>
        <v>0</v>
      </c>
      <c r="H2748" s="17"/>
      <c r="I2748" s="279"/>
    </row>
    <row r="2749" spans="1:9">
      <c r="A2749" s="188">
        <v>9746</v>
      </c>
      <c r="B2749" s="278"/>
      <c r="C2749" s="218"/>
      <c r="D2749" s="17">
        <f>IF(Table11[[#This Row],[Current Age]]&gt;19,"Women's",IF(E2749&gt;15,"U19",IF(E2749&gt;13,"U15",IF(E2749&gt;11,"U13",IF(E2749&gt;0,"U11",0)))))</f>
        <v>0</v>
      </c>
      <c r="E2749" s="17">
        <f>IFERROR(IF(Table11[[#This Row],[Year]]&gt;0,$E$1-Table11[[#This Row],[Year]],0),"")</f>
        <v>0</v>
      </c>
      <c r="H2749" s="17"/>
      <c r="I2749" s="279"/>
    </row>
    <row r="2750" spans="1:9">
      <c r="A2750" s="218">
        <v>9747</v>
      </c>
      <c r="B2750" s="280"/>
      <c r="C2750" s="188"/>
      <c r="D2750" s="17">
        <f>IF(Table11[[#This Row],[Current Age]]&gt;19,"Women's",IF(E2750&gt;15,"U19",IF(E2750&gt;13,"U15",IF(E2750&gt;11,"U13",IF(E2750&gt;0,"U11",0)))))</f>
        <v>0</v>
      </c>
      <c r="E2750" s="17">
        <f>IFERROR(IF(Table11[[#This Row],[Year]]&gt;0,$E$1-Table11[[#This Row],[Year]],0),"")</f>
        <v>0</v>
      </c>
      <c r="H2750" s="17"/>
      <c r="I2750" s="279"/>
    </row>
    <row r="2751" spans="1:9">
      <c r="A2751" s="188">
        <v>9748</v>
      </c>
      <c r="B2751" s="278"/>
      <c r="C2751" s="218"/>
      <c r="D2751" s="17">
        <f>IF(Table11[[#This Row],[Current Age]]&gt;19,"Women's",IF(E2751&gt;15,"U19",IF(E2751&gt;13,"U15",IF(E2751&gt;11,"U13",IF(E2751&gt;0,"U11",0)))))</f>
        <v>0</v>
      </c>
      <c r="E2751" s="17">
        <f>IFERROR(IF(Table11[[#This Row],[Year]]&gt;0,$E$1-Table11[[#This Row],[Year]],0),"")</f>
        <v>0</v>
      </c>
      <c r="H2751" s="17"/>
      <c r="I2751" s="279"/>
    </row>
    <row r="2752" spans="1:9">
      <c r="A2752" s="218">
        <v>9749</v>
      </c>
      <c r="B2752" s="280"/>
      <c r="C2752" s="188"/>
      <c r="D2752" s="17">
        <f>IF(Table11[[#This Row],[Current Age]]&gt;19,"Women's",IF(E2752&gt;15,"U19",IF(E2752&gt;13,"U15",IF(E2752&gt;11,"U13",IF(E2752&gt;0,"U11",0)))))</f>
        <v>0</v>
      </c>
      <c r="E2752" s="17">
        <f>IFERROR(IF(Table11[[#This Row],[Year]]&gt;0,$E$1-Table11[[#This Row],[Year]],0),"")</f>
        <v>0</v>
      </c>
      <c r="H2752" s="17"/>
      <c r="I2752" s="279"/>
    </row>
    <row r="2753" spans="1:9">
      <c r="A2753" s="188">
        <v>9750</v>
      </c>
      <c r="B2753" s="278"/>
      <c r="C2753" s="218"/>
      <c r="D2753" s="17">
        <f>IF(Table11[[#This Row],[Current Age]]&gt;19,"Women's",IF(E2753&gt;15,"U19",IF(E2753&gt;13,"U15",IF(E2753&gt;11,"U13",IF(E2753&gt;0,"U11",0)))))</f>
        <v>0</v>
      </c>
      <c r="E2753" s="17">
        <f>IFERROR(IF(Table11[[#This Row],[Year]]&gt;0,$E$1-Table11[[#This Row],[Year]],0),"")</f>
        <v>0</v>
      </c>
      <c r="H2753" s="17"/>
      <c r="I2753" s="279"/>
    </row>
    <row r="2754" spans="1:9">
      <c r="A2754" s="218">
        <v>9751</v>
      </c>
      <c r="B2754" s="280"/>
      <c r="C2754" s="188"/>
      <c r="D2754" s="17">
        <f>IF(Table11[[#This Row],[Current Age]]&gt;19,"Women's",IF(E2754&gt;15,"U19",IF(E2754&gt;13,"U15",IF(E2754&gt;11,"U13",IF(E2754&gt;0,"U11",0)))))</f>
        <v>0</v>
      </c>
      <c r="E2754" s="17">
        <f>IFERROR(IF(Table11[[#This Row],[Year]]&gt;0,$E$1-Table11[[#This Row],[Year]],0),"")</f>
        <v>0</v>
      </c>
      <c r="H2754" s="17"/>
      <c r="I2754" s="279"/>
    </row>
    <row r="2755" spans="1:9">
      <c r="A2755" s="188">
        <v>9752</v>
      </c>
      <c r="B2755" s="278"/>
      <c r="C2755" s="218"/>
      <c r="D2755" s="17">
        <f>IF(Table11[[#This Row],[Current Age]]&gt;19,"Women's",IF(E2755&gt;15,"U19",IF(E2755&gt;13,"U15",IF(E2755&gt;11,"U13",IF(E2755&gt;0,"U11",0)))))</f>
        <v>0</v>
      </c>
      <c r="E2755" s="17">
        <f>IFERROR(IF(Table11[[#This Row],[Year]]&gt;0,$E$1-Table11[[#This Row],[Year]],0),"")</f>
        <v>0</v>
      </c>
      <c r="H2755" s="17"/>
      <c r="I2755" s="279"/>
    </row>
    <row r="2756" spans="1:9">
      <c r="A2756" s="218">
        <v>9753</v>
      </c>
      <c r="B2756" s="280"/>
      <c r="C2756" s="188"/>
      <c r="D2756" s="17">
        <f>IF(Table11[[#This Row],[Current Age]]&gt;19,"Women's",IF(E2756&gt;15,"U19",IF(E2756&gt;13,"U15",IF(E2756&gt;11,"U13",IF(E2756&gt;0,"U11",0)))))</f>
        <v>0</v>
      </c>
      <c r="E2756" s="17">
        <f>IFERROR(IF(Table11[[#This Row],[Year]]&gt;0,$E$1-Table11[[#This Row],[Year]],0),"")</f>
        <v>0</v>
      </c>
      <c r="H2756" s="17"/>
      <c r="I2756" s="279"/>
    </row>
    <row r="2757" spans="1:9">
      <c r="A2757" s="188">
        <v>9754</v>
      </c>
      <c r="B2757" s="278"/>
      <c r="C2757" s="218"/>
      <c r="D2757" s="17">
        <f>IF(Table11[[#This Row],[Current Age]]&gt;19,"Women's",IF(E2757&gt;15,"U19",IF(E2757&gt;13,"U15",IF(E2757&gt;11,"U13",IF(E2757&gt;0,"U11",0)))))</f>
        <v>0</v>
      </c>
      <c r="E2757" s="17">
        <f>IFERROR(IF(Table11[[#This Row],[Year]]&gt;0,$E$1-Table11[[#This Row],[Year]],0),"")</f>
        <v>0</v>
      </c>
      <c r="H2757" s="17"/>
      <c r="I2757" s="279"/>
    </row>
    <row r="2758" spans="1:9">
      <c r="A2758" s="218">
        <v>9755</v>
      </c>
      <c r="B2758" s="280"/>
      <c r="C2758" s="188"/>
      <c r="D2758" s="17">
        <f>IF(Table11[[#This Row],[Current Age]]&gt;19,"Women's",IF(E2758&gt;15,"U19",IF(E2758&gt;13,"U15",IF(E2758&gt;11,"U13",IF(E2758&gt;0,"U11",0)))))</f>
        <v>0</v>
      </c>
      <c r="E2758" s="17">
        <f>IFERROR(IF(Table11[[#This Row],[Year]]&gt;0,$E$1-Table11[[#This Row],[Year]],0),"")</f>
        <v>0</v>
      </c>
      <c r="H2758" s="17"/>
      <c r="I2758" s="279"/>
    </row>
    <row r="2759" spans="1:9">
      <c r="A2759" s="188">
        <v>9756</v>
      </c>
      <c r="B2759" s="278"/>
      <c r="C2759" s="218"/>
      <c r="D2759" s="17">
        <f>IF(Table11[[#This Row],[Current Age]]&gt;19,"Women's",IF(E2759&gt;15,"U19",IF(E2759&gt;13,"U15",IF(E2759&gt;11,"U13",IF(E2759&gt;0,"U11",0)))))</f>
        <v>0</v>
      </c>
      <c r="E2759" s="17">
        <f>IFERROR(IF(Table11[[#This Row],[Year]]&gt;0,$E$1-Table11[[#This Row],[Year]],0),"")</f>
        <v>0</v>
      </c>
      <c r="H2759" s="17"/>
      <c r="I2759" s="279"/>
    </row>
    <row r="2760" spans="1:9">
      <c r="A2760" s="218">
        <v>9757</v>
      </c>
      <c r="B2760" s="280"/>
      <c r="C2760" s="188"/>
      <c r="D2760" s="17">
        <f>IF(Table11[[#This Row],[Current Age]]&gt;19,"Women's",IF(E2760&gt;15,"U19",IF(E2760&gt;13,"U15",IF(E2760&gt;11,"U13",IF(E2760&gt;0,"U11",0)))))</f>
        <v>0</v>
      </c>
      <c r="E2760" s="17">
        <f>IFERROR(IF(Table11[[#This Row],[Year]]&gt;0,$E$1-Table11[[#This Row],[Year]],0),"")</f>
        <v>0</v>
      </c>
      <c r="H2760" s="17"/>
      <c r="I2760" s="279"/>
    </row>
    <row r="2761" spans="1:9">
      <c r="A2761" s="188">
        <v>9758</v>
      </c>
      <c r="B2761" s="278"/>
      <c r="C2761" s="218"/>
      <c r="D2761" s="17">
        <f>IF(Table11[[#This Row],[Current Age]]&gt;19,"Women's",IF(E2761&gt;15,"U19",IF(E2761&gt;13,"U15",IF(E2761&gt;11,"U13",IF(E2761&gt;0,"U11",0)))))</f>
        <v>0</v>
      </c>
      <c r="E2761" s="17">
        <f>IFERROR(IF(Table11[[#This Row],[Year]]&gt;0,$E$1-Table11[[#This Row],[Year]],0),"")</f>
        <v>0</v>
      </c>
      <c r="H2761" s="17"/>
      <c r="I2761" s="279"/>
    </row>
    <row r="2762" spans="1:9">
      <c r="A2762" s="218">
        <v>9759</v>
      </c>
      <c r="B2762" s="280"/>
      <c r="C2762" s="188"/>
      <c r="D2762" s="17">
        <f>IF(Table11[[#This Row],[Current Age]]&gt;19,"Women's",IF(E2762&gt;15,"U19",IF(E2762&gt;13,"U15",IF(E2762&gt;11,"U13",IF(E2762&gt;0,"U11",0)))))</f>
        <v>0</v>
      </c>
      <c r="E2762" s="17">
        <f>IFERROR(IF(Table11[[#This Row],[Year]]&gt;0,$E$1-Table11[[#This Row],[Year]],0),"")</f>
        <v>0</v>
      </c>
      <c r="H2762" s="17"/>
      <c r="I2762" s="279"/>
    </row>
    <row r="2763" spans="1:9">
      <c r="A2763" s="188">
        <v>9760</v>
      </c>
      <c r="B2763" s="278"/>
      <c r="C2763" s="218"/>
      <c r="D2763" s="17">
        <f>IF(Table11[[#This Row],[Current Age]]&gt;19,"Women's",IF(E2763&gt;15,"U19",IF(E2763&gt;13,"U15",IF(E2763&gt;11,"U13",IF(E2763&gt;0,"U11",0)))))</f>
        <v>0</v>
      </c>
      <c r="E2763" s="17">
        <f>IFERROR(IF(Table11[[#This Row],[Year]]&gt;0,$E$1-Table11[[#This Row],[Year]],0),"")</f>
        <v>0</v>
      </c>
      <c r="H2763" s="17"/>
      <c r="I2763" s="279"/>
    </row>
    <row r="2764" spans="1:9">
      <c r="A2764" s="218">
        <v>9761</v>
      </c>
      <c r="B2764" s="280"/>
      <c r="C2764" s="188"/>
      <c r="D2764" s="17">
        <f>IF(Table11[[#This Row],[Current Age]]&gt;19,"Women's",IF(E2764&gt;15,"U19",IF(E2764&gt;13,"U15",IF(E2764&gt;11,"U13",IF(E2764&gt;0,"U11",0)))))</f>
        <v>0</v>
      </c>
      <c r="E2764" s="17">
        <f>IFERROR(IF(Table11[[#This Row],[Year]]&gt;0,$E$1-Table11[[#This Row],[Year]],0),"")</f>
        <v>0</v>
      </c>
      <c r="H2764" s="17"/>
      <c r="I2764" s="279"/>
    </row>
    <row r="2765" spans="1:9">
      <c r="A2765" s="188">
        <v>9762</v>
      </c>
      <c r="B2765" s="278"/>
      <c r="C2765" s="218"/>
      <c r="D2765" s="17">
        <f>IF(Table11[[#This Row],[Current Age]]&gt;19,"Women's",IF(E2765&gt;15,"U19",IF(E2765&gt;13,"U15",IF(E2765&gt;11,"U13",IF(E2765&gt;0,"U11",0)))))</f>
        <v>0</v>
      </c>
      <c r="E2765" s="17">
        <f>IFERROR(IF(Table11[[#This Row],[Year]]&gt;0,$E$1-Table11[[#This Row],[Year]],0),"")</f>
        <v>0</v>
      </c>
      <c r="H2765" s="17"/>
      <c r="I2765" s="279"/>
    </row>
    <row r="2766" spans="1:9">
      <c r="A2766" s="218">
        <v>9763</v>
      </c>
      <c r="B2766" s="280"/>
      <c r="C2766" s="188"/>
      <c r="D2766" s="17">
        <f>IF(Table11[[#This Row],[Current Age]]&gt;19,"Women's",IF(E2766&gt;15,"U19",IF(E2766&gt;13,"U15",IF(E2766&gt;11,"U13",IF(E2766&gt;0,"U11",0)))))</f>
        <v>0</v>
      </c>
      <c r="E2766" s="17">
        <f>IFERROR(IF(Table11[[#This Row],[Year]]&gt;0,$E$1-Table11[[#This Row],[Year]],0),"")</f>
        <v>0</v>
      </c>
      <c r="H2766" s="17"/>
      <c r="I2766" s="279"/>
    </row>
    <row r="2767" spans="1:9">
      <c r="A2767" s="188">
        <v>9764</v>
      </c>
      <c r="B2767" s="278"/>
      <c r="C2767" s="218"/>
      <c r="D2767" s="17">
        <f>IF(Table11[[#This Row],[Current Age]]&gt;19,"Women's",IF(E2767&gt;15,"U19",IF(E2767&gt;13,"U15",IF(E2767&gt;11,"U13",IF(E2767&gt;0,"U11",0)))))</f>
        <v>0</v>
      </c>
      <c r="E2767" s="17">
        <f>IFERROR(IF(Table11[[#This Row],[Year]]&gt;0,$E$1-Table11[[#This Row],[Year]],0),"")</f>
        <v>0</v>
      </c>
      <c r="H2767" s="17"/>
      <c r="I2767" s="279"/>
    </row>
    <row r="2768" spans="1:9">
      <c r="A2768" s="218">
        <v>9765</v>
      </c>
      <c r="B2768" s="280"/>
      <c r="C2768" s="188"/>
      <c r="D2768" s="17">
        <f>IF(Table11[[#This Row],[Current Age]]&gt;19,"Women's",IF(E2768&gt;15,"U19",IF(E2768&gt;13,"U15",IF(E2768&gt;11,"U13",IF(E2768&gt;0,"U11",0)))))</f>
        <v>0</v>
      </c>
      <c r="E2768" s="17">
        <f>IFERROR(IF(Table11[[#This Row],[Year]]&gt;0,$E$1-Table11[[#This Row],[Year]],0),"")</f>
        <v>0</v>
      </c>
      <c r="H2768" s="17"/>
      <c r="I2768" s="279"/>
    </row>
    <row r="2769" spans="1:9">
      <c r="A2769" s="188">
        <v>9766</v>
      </c>
      <c r="B2769" s="278"/>
      <c r="C2769" s="218"/>
      <c r="D2769" s="17">
        <f>IF(Table11[[#This Row],[Current Age]]&gt;19,"Women's",IF(E2769&gt;15,"U19",IF(E2769&gt;13,"U15",IF(E2769&gt;11,"U13",IF(E2769&gt;0,"U11",0)))))</f>
        <v>0</v>
      </c>
      <c r="E2769" s="17">
        <f>IFERROR(IF(Table11[[#This Row],[Year]]&gt;0,$E$1-Table11[[#This Row],[Year]],0),"")</f>
        <v>0</v>
      </c>
      <c r="H2769" s="17"/>
      <c r="I2769" s="279"/>
    </row>
    <row r="2770" spans="1:9">
      <c r="A2770" s="218">
        <v>9767</v>
      </c>
      <c r="B2770" s="280"/>
      <c r="C2770" s="188"/>
      <c r="D2770" s="17">
        <f>IF(Table11[[#This Row],[Current Age]]&gt;19,"Women's",IF(E2770&gt;15,"U19",IF(E2770&gt;13,"U15",IF(E2770&gt;11,"U13",IF(E2770&gt;0,"U11",0)))))</f>
        <v>0</v>
      </c>
      <c r="E2770" s="17">
        <f>IFERROR(IF(Table11[[#This Row],[Year]]&gt;0,$E$1-Table11[[#This Row],[Year]],0),"")</f>
        <v>0</v>
      </c>
      <c r="H2770" s="17"/>
      <c r="I2770" s="279"/>
    </row>
    <row r="2771" spans="1:9">
      <c r="A2771" s="188">
        <v>9768</v>
      </c>
      <c r="B2771" s="278"/>
      <c r="C2771" s="218"/>
      <c r="D2771" s="17">
        <f>IF(Table11[[#This Row],[Current Age]]&gt;19,"Women's",IF(E2771&gt;15,"U19",IF(E2771&gt;13,"U15",IF(E2771&gt;11,"U13",IF(E2771&gt;0,"U11",0)))))</f>
        <v>0</v>
      </c>
      <c r="E2771" s="17">
        <f>IFERROR(IF(Table11[[#This Row],[Year]]&gt;0,$E$1-Table11[[#This Row],[Year]],0),"")</f>
        <v>0</v>
      </c>
      <c r="H2771" s="17"/>
      <c r="I2771" s="279"/>
    </row>
    <row r="2772" spans="1:9">
      <c r="A2772" s="218">
        <v>9769</v>
      </c>
      <c r="B2772" s="280"/>
      <c r="C2772" s="188"/>
      <c r="D2772" s="17">
        <f>IF(Table11[[#This Row],[Current Age]]&gt;19,"Women's",IF(E2772&gt;15,"U19",IF(E2772&gt;13,"U15",IF(E2772&gt;11,"U13",IF(E2772&gt;0,"U11",0)))))</f>
        <v>0</v>
      </c>
      <c r="E2772" s="17">
        <f>IFERROR(IF(Table11[[#This Row],[Year]]&gt;0,$E$1-Table11[[#This Row],[Year]],0),"")</f>
        <v>0</v>
      </c>
      <c r="H2772" s="17"/>
      <c r="I2772" s="279"/>
    </row>
    <row r="2773" spans="1:9">
      <c r="A2773" s="188">
        <v>9770</v>
      </c>
      <c r="B2773" s="278"/>
      <c r="C2773" s="218"/>
      <c r="D2773" s="17">
        <f>IF(Table11[[#This Row],[Current Age]]&gt;19,"Women's",IF(E2773&gt;15,"U19",IF(E2773&gt;13,"U15",IF(E2773&gt;11,"U13",IF(E2773&gt;0,"U11",0)))))</f>
        <v>0</v>
      </c>
      <c r="E2773" s="17">
        <f>IFERROR(IF(Table11[[#This Row],[Year]]&gt;0,$E$1-Table11[[#This Row],[Year]],0),"")</f>
        <v>0</v>
      </c>
      <c r="H2773" s="17"/>
      <c r="I2773" s="279"/>
    </row>
    <row r="2774" spans="1:9">
      <c r="A2774" s="218">
        <v>9771</v>
      </c>
      <c r="B2774" s="280"/>
      <c r="C2774" s="188"/>
      <c r="D2774" s="17">
        <f>IF(Table11[[#This Row],[Current Age]]&gt;19,"Women's",IF(E2774&gt;15,"U19",IF(E2774&gt;13,"U15",IF(E2774&gt;11,"U13",IF(E2774&gt;0,"U11",0)))))</f>
        <v>0</v>
      </c>
      <c r="E2774" s="17">
        <f>IFERROR(IF(Table11[[#This Row],[Year]]&gt;0,$E$1-Table11[[#This Row],[Year]],0),"")</f>
        <v>0</v>
      </c>
      <c r="H2774" s="17"/>
      <c r="I2774" s="279"/>
    </row>
    <row r="2775" spans="1:9">
      <c r="A2775" s="188">
        <v>9772</v>
      </c>
      <c r="B2775" s="278"/>
      <c r="C2775" s="218"/>
      <c r="D2775" s="17">
        <f>IF(Table11[[#This Row],[Current Age]]&gt;19,"Women's",IF(E2775&gt;15,"U19",IF(E2775&gt;13,"U15",IF(E2775&gt;11,"U13",IF(E2775&gt;0,"U11",0)))))</f>
        <v>0</v>
      </c>
      <c r="E2775" s="17">
        <f>IFERROR(IF(Table11[[#This Row],[Year]]&gt;0,$E$1-Table11[[#This Row],[Year]],0),"")</f>
        <v>0</v>
      </c>
      <c r="H2775" s="17"/>
      <c r="I2775" s="279"/>
    </row>
    <row r="2776" spans="1:9">
      <c r="A2776" s="218">
        <v>9773</v>
      </c>
      <c r="B2776" s="280"/>
      <c r="C2776" s="188"/>
      <c r="D2776" s="17">
        <f>IF(Table11[[#This Row],[Current Age]]&gt;19,"Women's",IF(E2776&gt;15,"U19",IF(E2776&gt;13,"U15",IF(E2776&gt;11,"U13",IF(E2776&gt;0,"U11",0)))))</f>
        <v>0</v>
      </c>
      <c r="E2776" s="17">
        <f>IFERROR(IF(Table11[[#This Row],[Year]]&gt;0,$E$1-Table11[[#This Row],[Year]],0),"")</f>
        <v>0</v>
      </c>
      <c r="H2776" s="17"/>
      <c r="I2776" s="279"/>
    </row>
    <row r="2777" spans="1:9">
      <c r="A2777" s="188">
        <v>9774</v>
      </c>
      <c r="B2777" s="278"/>
      <c r="C2777" s="218"/>
      <c r="D2777" s="17">
        <f>IF(Table11[[#This Row],[Current Age]]&gt;19,"Women's",IF(E2777&gt;15,"U19",IF(E2777&gt;13,"U15",IF(E2777&gt;11,"U13",IF(E2777&gt;0,"U11",0)))))</f>
        <v>0</v>
      </c>
      <c r="E2777" s="17">
        <f>IFERROR(IF(Table11[[#This Row],[Year]]&gt;0,$E$1-Table11[[#This Row],[Year]],0),"")</f>
        <v>0</v>
      </c>
      <c r="H2777" s="17"/>
      <c r="I2777" s="279"/>
    </row>
    <row r="2778" spans="1:9">
      <c r="A2778" s="218">
        <v>9775</v>
      </c>
      <c r="B2778" s="280"/>
      <c r="C2778" s="188"/>
      <c r="D2778" s="17">
        <f>IF(Table11[[#This Row],[Current Age]]&gt;19,"Women's",IF(E2778&gt;15,"U19",IF(E2778&gt;13,"U15",IF(E2778&gt;11,"U13",IF(E2778&gt;0,"U11",0)))))</f>
        <v>0</v>
      </c>
      <c r="E2778" s="17">
        <f>IFERROR(IF(Table11[[#This Row],[Year]]&gt;0,$E$1-Table11[[#This Row],[Year]],0),"")</f>
        <v>0</v>
      </c>
      <c r="H2778" s="17"/>
      <c r="I2778" s="279"/>
    </row>
    <row r="2779" spans="1:9">
      <c r="A2779" s="188">
        <v>9776</v>
      </c>
      <c r="B2779" s="278"/>
      <c r="C2779" s="218"/>
      <c r="D2779" s="17">
        <f>IF(Table11[[#This Row],[Current Age]]&gt;19,"Women's",IF(E2779&gt;15,"U19",IF(E2779&gt;13,"U15",IF(E2779&gt;11,"U13",IF(E2779&gt;0,"U11",0)))))</f>
        <v>0</v>
      </c>
      <c r="E2779" s="17">
        <f>IFERROR(IF(Table11[[#This Row],[Year]]&gt;0,$E$1-Table11[[#This Row],[Year]],0),"")</f>
        <v>0</v>
      </c>
      <c r="H2779" s="17"/>
      <c r="I2779" s="279"/>
    </row>
    <row r="2780" spans="1:9">
      <c r="A2780" s="218">
        <v>9777</v>
      </c>
      <c r="B2780" s="280"/>
      <c r="C2780" s="188"/>
      <c r="D2780" s="17">
        <f>IF(Table11[[#This Row],[Current Age]]&gt;19,"Women's",IF(E2780&gt;15,"U19",IF(E2780&gt;13,"U15",IF(E2780&gt;11,"U13",IF(E2780&gt;0,"U11",0)))))</f>
        <v>0</v>
      </c>
      <c r="E2780" s="17">
        <f>IFERROR(IF(Table11[[#This Row],[Year]]&gt;0,$E$1-Table11[[#This Row],[Year]],0),"")</f>
        <v>0</v>
      </c>
      <c r="H2780" s="17"/>
      <c r="I2780" s="279"/>
    </row>
    <row r="2781" spans="1:9">
      <c r="A2781" s="188">
        <v>9778</v>
      </c>
      <c r="B2781" s="278"/>
      <c r="C2781" s="218"/>
      <c r="D2781" s="17">
        <f>IF(Table11[[#This Row],[Current Age]]&gt;19,"Women's",IF(E2781&gt;15,"U19",IF(E2781&gt;13,"U15",IF(E2781&gt;11,"U13",IF(E2781&gt;0,"U11",0)))))</f>
        <v>0</v>
      </c>
      <c r="E2781" s="17">
        <f>IFERROR(IF(Table11[[#This Row],[Year]]&gt;0,$E$1-Table11[[#This Row],[Year]],0),"")</f>
        <v>0</v>
      </c>
      <c r="H2781" s="17"/>
      <c r="I2781" s="279"/>
    </row>
    <row r="2782" spans="1:9">
      <c r="A2782" s="218">
        <v>9779</v>
      </c>
      <c r="B2782" s="280"/>
      <c r="C2782" s="188"/>
      <c r="D2782" s="17">
        <f>IF(Table11[[#This Row],[Current Age]]&gt;19,"Women's",IF(E2782&gt;15,"U19",IF(E2782&gt;13,"U15",IF(E2782&gt;11,"U13",IF(E2782&gt;0,"U11",0)))))</f>
        <v>0</v>
      </c>
      <c r="E2782" s="17">
        <f>IFERROR(IF(Table11[[#This Row],[Year]]&gt;0,$E$1-Table11[[#This Row],[Year]],0),"")</f>
        <v>0</v>
      </c>
      <c r="H2782" s="17"/>
      <c r="I2782" s="279"/>
    </row>
    <row r="2783" spans="1:9">
      <c r="A2783" s="188">
        <v>9780</v>
      </c>
      <c r="B2783" s="278"/>
      <c r="C2783" s="218"/>
      <c r="D2783" s="17">
        <f>IF(Table11[[#This Row],[Current Age]]&gt;19,"Women's",IF(E2783&gt;15,"U19",IF(E2783&gt;13,"U15",IF(E2783&gt;11,"U13",IF(E2783&gt;0,"U11",0)))))</f>
        <v>0</v>
      </c>
      <c r="E2783" s="17">
        <f>IFERROR(IF(Table11[[#This Row],[Year]]&gt;0,$E$1-Table11[[#This Row],[Year]],0),"")</f>
        <v>0</v>
      </c>
      <c r="H2783" s="17"/>
      <c r="I2783" s="279"/>
    </row>
    <row r="2784" spans="1:9">
      <c r="A2784" s="218">
        <v>9781</v>
      </c>
      <c r="B2784" s="280"/>
      <c r="C2784" s="188"/>
      <c r="D2784" s="17">
        <f>IF(Table11[[#This Row],[Current Age]]&gt;19,"Women's",IF(E2784&gt;15,"U19",IF(E2784&gt;13,"U15",IF(E2784&gt;11,"U13",IF(E2784&gt;0,"U11",0)))))</f>
        <v>0</v>
      </c>
      <c r="E2784" s="17">
        <f>IFERROR(IF(Table11[[#This Row],[Year]]&gt;0,$E$1-Table11[[#This Row],[Year]],0),"")</f>
        <v>0</v>
      </c>
      <c r="H2784" s="17"/>
      <c r="I2784" s="279"/>
    </row>
    <row r="2785" spans="1:9">
      <c r="A2785" s="188">
        <v>9782</v>
      </c>
      <c r="B2785" s="278"/>
      <c r="C2785" s="218"/>
      <c r="D2785" s="17">
        <f>IF(Table11[[#This Row],[Current Age]]&gt;19,"Women's",IF(E2785&gt;15,"U19",IF(E2785&gt;13,"U15",IF(E2785&gt;11,"U13",IF(E2785&gt;0,"U11",0)))))</f>
        <v>0</v>
      </c>
      <c r="E2785" s="17">
        <f>IFERROR(IF(Table11[[#This Row],[Year]]&gt;0,$E$1-Table11[[#This Row],[Year]],0),"")</f>
        <v>0</v>
      </c>
      <c r="H2785" s="17"/>
      <c r="I2785" s="279"/>
    </row>
    <row r="2786" spans="1:9">
      <c r="A2786" s="218">
        <v>9783</v>
      </c>
      <c r="B2786" s="280"/>
      <c r="C2786" s="188"/>
      <c r="D2786" s="17">
        <f>IF(Table11[[#This Row],[Current Age]]&gt;19,"Women's",IF(E2786&gt;15,"U19",IF(E2786&gt;13,"U15",IF(E2786&gt;11,"U13",IF(E2786&gt;0,"U11",0)))))</f>
        <v>0</v>
      </c>
      <c r="E2786" s="17">
        <f>IFERROR(IF(Table11[[#This Row],[Year]]&gt;0,$E$1-Table11[[#This Row],[Year]],0),"")</f>
        <v>0</v>
      </c>
      <c r="H2786" s="17"/>
      <c r="I2786" s="279"/>
    </row>
    <row r="2787" spans="1:9">
      <c r="A2787" s="188">
        <v>9784</v>
      </c>
      <c r="B2787" s="278"/>
      <c r="C2787" s="218"/>
      <c r="D2787" s="17">
        <f>IF(Table11[[#This Row],[Current Age]]&gt;19,"Women's",IF(E2787&gt;15,"U19",IF(E2787&gt;13,"U15",IF(E2787&gt;11,"U13",IF(E2787&gt;0,"U11",0)))))</f>
        <v>0</v>
      </c>
      <c r="E2787" s="17">
        <f>IFERROR(IF(Table11[[#This Row],[Year]]&gt;0,$E$1-Table11[[#This Row],[Year]],0),"")</f>
        <v>0</v>
      </c>
      <c r="H2787" s="17"/>
      <c r="I2787" s="279"/>
    </row>
    <row r="2788" spans="1:9">
      <c r="A2788" s="218">
        <v>9785</v>
      </c>
      <c r="B2788" s="280"/>
      <c r="C2788" s="188"/>
      <c r="D2788" s="17">
        <f>IF(Table11[[#This Row],[Current Age]]&gt;19,"Women's",IF(E2788&gt;15,"U19",IF(E2788&gt;13,"U15",IF(E2788&gt;11,"U13",IF(E2788&gt;0,"U11",0)))))</f>
        <v>0</v>
      </c>
      <c r="E2788" s="17">
        <f>IFERROR(IF(Table11[[#This Row],[Year]]&gt;0,$E$1-Table11[[#This Row],[Year]],0),"")</f>
        <v>0</v>
      </c>
      <c r="H2788" s="17"/>
      <c r="I2788" s="279"/>
    </row>
    <row r="2789" spans="1:9">
      <c r="A2789" s="188">
        <v>9786</v>
      </c>
      <c r="B2789" s="278"/>
      <c r="C2789" s="218"/>
      <c r="D2789" s="17">
        <f>IF(Table11[[#This Row],[Current Age]]&gt;19,"Women's",IF(E2789&gt;15,"U19",IF(E2789&gt;13,"U15",IF(E2789&gt;11,"U13",IF(E2789&gt;0,"U11",0)))))</f>
        <v>0</v>
      </c>
      <c r="E2789" s="17">
        <f>IFERROR(IF(Table11[[#This Row],[Year]]&gt;0,$E$1-Table11[[#This Row],[Year]],0),"")</f>
        <v>0</v>
      </c>
      <c r="H2789" s="17"/>
      <c r="I2789" s="279"/>
    </row>
    <row r="2790" spans="1:9">
      <c r="A2790" s="218">
        <v>9787</v>
      </c>
      <c r="B2790" s="280"/>
      <c r="C2790" s="188"/>
      <c r="D2790" s="17">
        <f>IF(Table11[[#This Row],[Current Age]]&gt;19,"Women's",IF(E2790&gt;15,"U19",IF(E2790&gt;13,"U15",IF(E2790&gt;11,"U13",IF(E2790&gt;0,"U11",0)))))</f>
        <v>0</v>
      </c>
      <c r="E2790" s="17">
        <f>IFERROR(IF(Table11[[#This Row],[Year]]&gt;0,$E$1-Table11[[#This Row],[Year]],0),"")</f>
        <v>0</v>
      </c>
      <c r="H2790" s="17"/>
      <c r="I2790" s="279"/>
    </row>
    <row r="2791" spans="1:9">
      <c r="A2791" s="188">
        <v>9788</v>
      </c>
      <c r="B2791" s="278"/>
      <c r="C2791" s="218"/>
      <c r="D2791" s="17">
        <f>IF(Table11[[#This Row],[Current Age]]&gt;19,"Women's",IF(E2791&gt;15,"U19",IF(E2791&gt;13,"U15",IF(E2791&gt;11,"U13",IF(E2791&gt;0,"U11",0)))))</f>
        <v>0</v>
      </c>
      <c r="E2791" s="17">
        <f>IFERROR(IF(Table11[[#This Row],[Year]]&gt;0,$E$1-Table11[[#This Row],[Year]],0),"")</f>
        <v>0</v>
      </c>
      <c r="H2791" s="17"/>
      <c r="I2791" s="279"/>
    </row>
    <row r="2792" spans="1:9">
      <c r="A2792" s="218">
        <v>9789</v>
      </c>
      <c r="B2792" s="280"/>
      <c r="C2792" s="188"/>
      <c r="D2792" s="17">
        <f>IF(Table11[[#This Row],[Current Age]]&gt;19,"Women's",IF(E2792&gt;15,"U19",IF(E2792&gt;13,"U15",IF(E2792&gt;11,"U13",IF(E2792&gt;0,"U11",0)))))</f>
        <v>0</v>
      </c>
      <c r="E2792" s="17">
        <f>IFERROR(IF(Table11[[#This Row],[Year]]&gt;0,$E$1-Table11[[#This Row],[Year]],0),"")</f>
        <v>0</v>
      </c>
      <c r="H2792" s="17"/>
      <c r="I2792" s="279"/>
    </row>
    <row r="2793" spans="1:9">
      <c r="A2793" s="188">
        <v>9790</v>
      </c>
      <c r="B2793" s="278"/>
      <c r="C2793" s="218"/>
      <c r="D2793" s="17">
        <f>IF(Table11[[#This Row],[Current Age]]&gt;19,"Women's",IF(E2793&gt;15,"U19",IF(E2793&gt;13,"U15",IF(E2793&gt;11,"U13",IF(E2793&gt;0,"U11",0)))))</f>
        <v>0</v>
      </c>
      <c r="E2793" s="17">
        <f>IFERROR(IF(Table11[[#This Row],[Year]]&gt;0,$E$1-Table11[[#This Row],[Year]],0),"")</f>
        <v>0</v>
      </c>
      <c r="H2793" s="17"/>
      <c r="I2793" s="279"/>
    </row>
    <row r="2794" spans="1:9">
      <c r="A2794" s="218">
        <v>9791</v>
      </c>
      <c r="B2794" s="280"/>
      <c r="C2794" s="188"/>
      <c r="D2794" s="17">
        <f>IF(Table11[[#This Row],[Current Age]]&gt;19,"Women's",IF(E2794&gt;15,"U19",IF(E2794&gt;13,"U15",IF(E2794&gt;11,"U13",IF(E2794&gt;0,"U11",0)))))</f>
        <v>0</v>
      </c>
      <c r="E2794" s="17">
        <f>IFERROR(IF(Table11[[#This Row],[Year]]&gt;0,$E$1-Table11[[#This Row],[Year]],0),"")</f>
        <v>0</v>
      </c>
      <c r="H2794" s="17"/>
      <c r="I2794" s="279"/>
    </row>
    <row r="2795" spans="1:9">
      <c r="A2795" s="188">
        <v>9792</v>
      </c>
      <c r="B2795" s="278"/>
      <c r="C2795" s="218"/>
      <c r="D2795" s="17">
        <f>IF(Table11[[#This Row],[Current Age]]&gt;19,"Women's",IF(E2795&gt;15,"U19",IF(E2795&gt;13,"U15",IF(E2795&gt;11,"U13",IF(E2795&gt;0,"U11",0)))))</f>
        <v>0</v>
      </c>
      <c r="E2795" s="17">
        <f>IFERROR(IF(Table11[[#This Row],[Year]]&gt;0,$E$1-Table11[[#This Row],[Year]],0),"")</f>
        <v>0</v>
      </c>
      <c r="H2795" s="17"/>
      <c r="I2795" s="279"/>
    </row>
    <row r="2796" spans="1:9">
      <c r="A2796" s="218">
        <v>9793</v>
      </c>
      <c r="B2796" s="280"/>
      <c r="C2796" s="188"/>
      <c r="D2796" s="17">
        <f>IF(Table11[[#This Row],[Current Age]]&gt;19,"Women's",IF(E2796&gt;15,"U19",IF(E2796&gt;13,"U15",IF(E2796&gt;11,"U13",IF(E2796&gt;0,"U11",0)))))</f>
        <v>0</v>
      </c>
      <c r="E2796" s="17">
        <f>IFERROR(IF(Table11[[#This Row],[Year]]&gt;0,$E$1-Table11[[#This Row],[Year]],0),"")</f>
        <v>0</v>
      </c>
      <c r="H2796" s="17"/>
      <c r="I2796" s="279"/>
    </row>
    <row r="2797" spans="1:9">
      <c r="A2797" s="188">
        <v>9794</v>
      </c>
      <c r="B2797" s="278"/>
      <c r="C2797" s="218"/>
      <c r="D2797" s="17">
        <f>IF(Table11[[#This Row],[Current Age]]&gt;19,"Women's",IF(E2797&gt;15,"U19",IF(E2797&gt;13,"U15",IF(E2797&gt;11,"U13",IF(E2797&gt;0,"U11",0)))))</f>
        <v>0</v>
      </c>
      <c r="E2797" s="17">
        <f>IFERROR(IF(Table11[[#This Row],[Year]]&gt;0,$E$1-Table11[[#This Row],[Year]],0),"")</f>
        <v>0</v>
      </c>
      <c r="H2797" s="17"/>
      <c r="I2797" s="279"/>
    </row>
    <row r="2798" spans="1:9">
      <c r="A2798" s="218">
        <v>9795</v>
      </c>
      <c r="B2798" s="280"/>
      <c r="C2798" s="188"/>
      <c r="D2798" s="17">
        <f>IF(Table11[[#This Row],[Current Age]]&gt;19,"Women's",IF(E2798&gt;15,"U19",IF(E2798&gt;13,"U15",IF(E2798&gt;11,"U13",IF(E2798&gt;0,"U11",0)))))</f>
        <v>0</v>
      </c>
      <c r="E2798" s="17">
        <f>IFERROR(IF(Table11[[#This Row],[Year]]&gt;0,$E$1-Table11[[#This Row],[Year]],0),"")</f>
        <v>0</v>
      </c>
      <c r="H2798" s="17"/>
      <c r="I2798" s="279"/>
    </row>
    <row r="2799" spans="1:9">
      <c r="A2799" s="188">
        <v>9796</v>
      </c>
      <c r="B2799" s="278"/>
      <c r="C2799" s="218"/>
      <c r="D2799" s="17">
        <f>IF(Table11[[#This Row],[Current Age]]&gt;19,"Women's",IF(E2799&gt;15,"U19",IF(E2799&gt;13,"U15",IF(E2799&gt;11,"U13",IF(E2799&gt;0,"U11",0)))))</f>
        <v>0</v>
      </c>
      <c r="E2799" s="17">
        <f>IFERROR(IF(Table11[[#This Row],[Year]]&gt;0,$E$1-Table11[[#This Row],[Year]],0),"")</f>
        <v>0</v>
      </c>
      <c r="H2799" s="17"/>
      <c r="I2799" s="279"/>
    </row>
    <row r="2800" spans="1:9">
      <c r="A2800" s="218">
        <v>9797</v>
      </c>
      <c r="B2800" s="280"/>
      <c r="C2800" s="188"/>
      <c r="D2800" s="17">
        <f>IF(Table11[[#This Row],[Current Age]]&gt;19,"Women's",IF(E2800&gt;15,"U19",IF(E2800&gt;13,"U15",IF(E2800&gt;11,"U13",IF(E2800&gt;0,"U11",0)))))</f>
        <v>0</v>
      </c>
      <c r="E2800" s="17">
        <f>IFERROR(IF(Table11[[#This Row],[Year]]&gt;0,$E$1-Table11[[#This Row],[Year]],0),"")</f>
        <v>0</v>
      </c>
      <c r="H2800" s="17"/>
      <c r="I2800" s="279"/>
    </row>
    <row r="2801" spans="1:9">
      <c r="A2801" s="188">
        <v>9798</v>
      </c>
      <c r="B2801" s="278"/>
      <c r="C2801" s="218"/>
      <c r="D2801" s="17">
        <f>IF(Table11[[#This Row],[Current Age]]&gt;19,"Women's",IF(E2801&gt;15,"U19",IF(E2801&gt;13,"U15",IF(E2801&gt;11,"U13",IF(E2801&gt;0,"U11",0)))))</f>
        <v>0</v>
      </c>
      <c r="E2801" s="17">
        <f>IFERROR(IF(Table11[[#This Row],[Year]]&gt;0,$E$1-Table11[[#This Row],[Year]],0),"")</f>
        <v>0</v>
      </c>
      <c r="H2801" s="17"/>
      <c r="I2801" s="279"/>
    </row>
    <row r="2802" spans="1:9">
      <c r="A2802" s="218">
        <v>9799</v>
      </c>
      <c r="B2802" s="280"/>
      <c r="C2802" s="188"/>
      <c r="D2802" s="17">
        <f>IF(Table11[[#This Row],[Current Age]]&gt;19,"Women's",IF(E2802&gt;15,"U19",IF(E2802&gt;13,"U15",IF(E2802&gt;11,"U13",IF(E2802&gt;0,"U11",0)))))</f>
        <v>0</v>
      </c>
      <c r="E2802" s="17">
        <f>IFERROR(IF(Table11[[#This Row],[Year]]&gt;0,$E$1-Table11[[#This Row],[Year]],0),"")</f>
        <v>0</v>
      </c>
      <c r="H2802" s="17"/>
      <c r="I2802" s="279"/>
    </row>
    <row r="2803" spans="1:9">
      <c r="A2803" s="188">
        <v>9800</v>
      </c>
      <c r="B2803" s="278"/>
      <c r="C2803" s="218"/>
      <c r="D2803" s="17">
        <f>IF(Table11[[#This Row],[Current Age]]&gt;19,"Women's",IF(E2803&gt;15,"U19",IF(E2803&gt;13,"U15",IF(E2803&gt;11,"U13",IF(E2803&gt;0,"U11",0)))))</f>
        <v>0</v>
      </c>
      <c r="E2803" s="17">
        <f>IFERROR(IF(Table11[[#This Row],[Year]]&gt;0,$E$1-Table11[[#This Row],[Year]],0),"")</f>
        <v>0</v>
      </c>
      <c r="H2803" s="17"/>
      <c r="I2803" s="279"/>
    </row>
    <row r="2804" spans="1:9">
      <c r="A2804" s="218">
        <v>9801</v>
      </c>
      <c r="B2804" s="280"/>
      <c r="C2804" s="188"/>
      <c r="D2804" s="17">
        <f>IF(Table11[[#This Row],[Current Age]]&gt;19,"Women's",IF(E2804&gt;15,"U19",IF(E2804&gt;13,"U15",IF(E2804&gt;11,"U13",IF(E2804&gt;0,"U11",0)))))</f>
        <v>0</v>
      </c>
      <c r="E2804" s="17">
        <f>IFERROR(IF(Table11[[#This Row],[Year]]&gt;0,$E$1-Table11[[#This Row],[Year]],0),"")</f>
        <v>0</v>
      </c>
      <c r="H2804" s="17"/>
      <c r="I2804" s="279"/>
    </row>
    <row r="2805" spans="1:9">
      <c r="A2805" s="188">
        <v>9802</v>
      </c>
      <c r="B2805" s="278"/>
      <c r="C2805" s="218"/>
      <c r="D2805" s="17">
        <f>IF(Table11[[#This Row],[Current Age]]&gt;19,"Women's",IF(E2805&gt;15,"U19",IF(E2805&gt;13,"U15",IF(E2805&gt;11,"U13",IF(E2805&gt;0,"U11",0)))))</f>
        <v>0</v>
      </c>
      <c r="E2805" s="17">
        <f>IFERROR(IF(Table11[[#This Row],[Year]]&gt;0,$E$1-Table11[[#This Row],[Year]],0),"")</f>
        <v>0</v>
      </c>
      <c r="H2805" s="17"/>
      <c r="I2805" s="279"/>
    </row>
    <row r="2806" spans="1:9">
      <c r="A2806" s="218">
        <v>9803</v>
      </c>
      <c r="B2806" s="280"/>
      <c r="C2806" s="188"/>
      <c r="D2806" s="17">
        <f>IF(Table11[[#This Row],[Current Age]]&gt;19,"Women's",IF(E2806&gt;15,"U19",IF(E2806&gt;13,"U15",IF(E2806&gt;11,"U13",IF(E2806&gt;0,"U11",0)))))</f>
        <v>0</v>
      </c>
      <c r="E2806" s="17">
        <f>IFERROR(IF(Table11[[#This Row],[Year]]&gt;0,$E$1-Table11[[#This Row],[Year]],0),"")</f>
        <v>0</v>
      </c>
      <c r="H2806" s="17"/>
      <c r="I2806" s="279"/>
    </row>
    <row r="2807" spans="1:9">
      <c r="A2807" s="188">
        <v>9804</v>
      </c>
      <c r="B2807" s="278"/>
      <c r="C2807" s="218"/>
      <c r="D2807" s="17">
        <f>IF(Table11[[#This Row],[Current Age]]&gt;19,"Women's",IF(E2807&gt;15,"U19",IF(E2807&gt;13,"U15",IF(E2807&gt;11,"U13",IF(E2807&gt;0,"U11",0)))))</f>
        <v>0</v>
      </c>
      <c r="E2807" s="17">
        <f>IFERROR(IF(Table11[[#This Row],[Year]]&gt;0,$E$1-Table11[[#This Row],[Year]],0),"")</f>
        <v>0</v>
      </c>
      <c r="H2807" s="17"/>
      <c r="I2807" s="279"/>
    </row>
    <row r="2808" spans="1:9">
      <c r="A2808" s="218">
        <v>9805</v>
      </c>
      <c r="B2808" s="280"/>
      <c r="C2808" s="188"/>
      <c r="D2808" s="17">
        <f>IF(Table11[[#This Row],[Current Age]]&gt;19,"Women's",IF(E2808&gt;15,"U19",IF(E2808&gt;13,"U15",IF(E2808&gt;11,"U13",IF(E2808&gt;0,"U11",0)))))</f>
        <v>0</v>
      </c>
      <c r="E2808" s="17">
        <f>IFERROR(IF(Table11[[#This Row],[Year]]&gt;0,$E$1-Table11[[#This Row],[Year]],0),"")</f>
        <v>0</v>
      </c>
      <c r="H2808" s="17"/>
      <c r="I2808" s="279"/>
    </row>
    <row r="2809" spans="1:9">
      <c r="A2809" s="188">
        <v>9806</v>
      </c>
      <c r="B2809" s="278"/>
      <c r="C2809" s="218"/>
      <c r="D2809" s="17">
        <f>IF(Table11[[#This Row],[Current Age]]&gt;19,"Women's",IF(E2809&gt;15,"U19",IF(E2809&gt;13,"U15",IF(E2809&gt;11,"U13",IF(E2809&gt;0,"U11",0)))))</f>
        <v>0</v>
      </c>
      <c r="E2809" s="17">
        <f>IFERROR(IF(Table11[[#This Row],[Year]]&gt;0,$E$1-Table11[[#This Row],[Year]],0),"")</f>
        <v>0</v>
      </c>
      <c r="H2809" s="17"/>
      <c r="I2809" s="279"/>
    </row>
    <row r="2810" spans="1:9">
      <c r="A2810" s="218">
        <v>9807</v>
      </c>
      <c r="B2810" s="280"/>
      <c r="C2810" s="188"/>
      <c r="D2810" s="17">
        <f>IF(Table11[[#This Row],[Current Age]]&gt;19,"Women's",IF(E2810&gt;15,"U19",IF(E2810&gt;13,"U15",IF(E2810&gt;11,"U13",IF(E2810&gt;0,"U11",0)))))</f>
        <v>0</v>
      </c>
      <c r="E2810" s="17">
        <f>IFERROR(IF(Table11[[#This Row],[Year]]&gt;0,$E$1-Table11[[#This Row],[Year]],0),"")</f>
        <v>0</v>
      </c>
      <c r="H2810" s="17"/>
      <c r="I2810" s="279"/>
    </row>
    <row r="2811" spans="1:9">
      <c r="A2811" s="188">
        <v>9808</v>
      </c>
      <c r="B2811" s="278"/>
      <c r="C2811" s="218"/>
      <c r="D2811" s="17">
        <f>IF(Table11[[#This Row],[Current Age]]&gt;19,"Women's",IF(E2811&gt;15,"U19",IF(E2811&gt;13,"U15",IF(E2811&gt;11,"U13",IF(E2811&gt;0,"U11",0)))))</f>
        <v>0</v>
      </c>
      <c r="E2811" s="17">
        <f>IFERROR(IF(Table11[[#This Row],[Year]]&gt;0,$E$1-Table11[[#This Row],[Year]],0),"")</f>
        <v>0</v>
      </c>
      <c r="H2811" s="17"/>
      <c r="I2811" s="279"/>
    </row>
    <row r="2812" spans="1:9">
      <c r="A2812" s="218">
        <v>9809</v>
      </c>
      <c r="B2812" s="280"/>
      <c r="C2812" s="188"/>
      <c r="D2812" s="17">
        <f>IF(Table11[[#This Row],[Current Age]]&gt;19,"Women's",IF(E2812&gt;15,"U19",IF(E2812&gt;13,"U15",IF(E2812&gt;11,"U13",IF(E2812&gt;0,"U11",0)))))</f>
        <v>0</v>
      </c>
      <c r="E2812" s="17">
        <f>IFERROR(IF(Table11[[#This Row],[Year]]&gt;0,$E$1-Table11[[#This Row],[Year]],0),"")</f>
        <v>0</v>
      </c>
      <c r="H2812" s="17"/>
      <c r="I2812" s="279"/>
    </row>
    <row r="2813" spans="1:9">
      <c r="A2813" s="188">
        <v>9810</v>
      </c>
      <c r="B2813" s="278"/>
      <c r="C2813" s="218"/>
      <c r="D2813" s="17">
        <f>IF(Table11[[#This Row],[Current Age]]&gt;19,"Women's",IF(E2813&gt;15,"U19",IF(E2813&gt;13,"U15",IF(E2813&gt;11,"U13",IF(E2813&gt;0,"U11",0)))))</f>
        <v>0</v>
      </c>
      <c r="E2813" s="17">
        <f>IFERROR(IF(Table11[[#This Row],[Year]]&gt;0,$E$1-Table11[[#This Row],[Year]],0),"")</f>
        <v>0</v>
      </c>
      <c r="H2813" s="17"/>
      <c r="I2813" s="279"/>
    </row>
    <row r="2814" spans="1:9">
      <c r="A2814" s="218">
        <v>9811</v>
      </c>
      <c r="B2814" s="280"/>
      <c r="C2814" s="188"/>
      <c r="D2814" s="17">
        <f>IF(Table11[[#This Row],[Current Age]]&gt;19,"Women's",IF(E2814&gt;15,"U19",IF(E2814&gt;13,"U15",IF(E2814&gt;11,"U13",IF(E2814&gt;0,"U11",0)))))</f>
        <v>0</v>
      </c>
      <c r="E2814" s="17">
        <f>IFERROR(IF(Table11[[#This Row],[Year]]&gt;0,$E$1-Table11[[#This Row],[Year]],0),"")</f>
        <v>0</v>
      </c>
      <c r="H2814" s="17"/>
      <c r="I2814" s="279"/>
    </row>
    <row r="2815" spans="1:9">
      <c r="A2815" s="188">
        <v>9812</v>
      </c>
      <c r="B2815" s="278"/>
      <c r="C2815" s="218"/>
      <c r="D2815" s="17">
        <f>IF(Table11[[#This Row],[Current Age]]&gt;19,"Women's",IF(E2815&gt;15,"U19",IF(E2815&gt;13,"U15",IF(E2815&gt;11,"U13",IF(E2815&gt;0,"U11",0)))))</f>
        <v>0</v>
      </c>
      <c r="E2815" s="17">
        <f>IFERROR(IF(Table11[[#This Row],[Year]]&gt;0,$E$1-Table11[[#This Row],[Year]],0),"")</f>
        <v>0</v>
      </c>
      <c r="H2815" s="17"/>
      <c r="I2815" s="279"/>
    </row>
    <row r="2816" spans="1:9">
      <c r="A2816" s="218">
        <v>9813</v>
      </c>
      <c r="B2816" s="280"/>
      <c r="C2816" s="188"/>
      <c r="D2816" s="17">
        <f>IF(Table11[[#This Row],[Current Age]]&gt;19,"Women's",IF(E2816&gt;15,"U19",IF(E2816&gt;13,"U15",IF(E2816&gt;11,"U13",IF(E2816&gt;0,"U11",0)))))</f>
        <v>0</v>
      </c>
      <c r="E2816" s="17">
        <f>IFERROR(IF(Table11[[#This Row],[Year]]&gt;0,$E$1-Table11[[#This Row],[Year]],0),"")</f>
        <v>0</v>
      </c>
      <c r="H2816" s="17"/>
      <c r="I2816" s="279"/>
    </row>
    <row r="2817" spans="1:9">
      <c r="A2817" s="188">
        <v>9814</v>
      </c>
      <c r="B2817" s="278"/>
      <c r="C2817" s="218"/>
      <c r="D2817" s="17">
        <f>IF(Table11[[#This Row],[Current Age]]&gt;19,"Women's",IF(E2817&gt;15,"U19",IF(E2817&gt;13,"U15",IF(E2817&gt;11,"U13",IF(E2817&gt;0,"U11",0)))))</f>
        <v>0</v>
      </c>
      <c r="E2817" s="17">
        <f>IFERROR(IF(Table11[[#This Row],[Year]]&gt;0,$E$1-Table11[[#This Row],[Year]],0),"")</f>
        <v>0</v>
      </c>
      <c r="H2817" s="17"/>
      <c r="I2817" s="279"/>
    </row>
    <row r="2818" spans="1:9">
      <c r="A2818" s="218">
        <v>9815</v>
      </c>
      <c r="B2818" s="280"/>
      <c r="C2818" s="188"/>
      <c r="D2818" s="17">
        <f>IF(Table11[[#This Row],[Current Age]]&gt;19,"Women's",IF(E2818&gt;15,"U19",IF(E2818&gt;13,"U15",IF(E2818&gt;11,"U13",IF(E2818&gt;0,"U11",0)))))</f>
        <v>0</v>
      </c>
      <c r="E2818" s="17">
        <f>IFERROR(IF(Table11[[#This Row],[Year]]&gt;0,$E$1-Table11[[#This Row],[Year]],0),"")</f>
        <v>0</v>
      </c>
      <c r="H2818" s="17"/>
      <c r="I2818" s="279"/>
    </row>
    <row r="2819" spans="1:9">
      <c r="A2819" s="188">
        <v>9816</v>
      </c>
      <c r="B2819" s="278"/>
      <c r="C2819" s="218"/>
      <c r="D2819" s="17">
        <f>IF(Table11[[#This Row],[Current Age]]&gt;19,"Women's",IF(E2819&gt;15,"U19",IF(E2819&gt;13,"U15",IF(E2819&gt;11,"U13",IF(E2819&gt;0,"U11",0)))))</f>
        <v>0</v>
      </c>
      <c r="E2819" s="17">
        <f>IFERROR(IF(Table11[[#This Row],[Year]]&gt;0,$E$1-Table11[[#This Row],[Year]],0),"")</f>
        <v>0</v>
      </c>
      <c r="H2819" s="17"/>
      <c r="I2819" s="279"/>
    </row>
    <row r="2820" spans="1:9">
      <c r="A2820" s="218">
        <v>9817</v>
      </c>
      <c r="B2820" s="280"/>
      <c r="C2820" s="188"/>
      <c r="D2820" s="17">
        <f>IF(Table11[[#This Row],[Current Age]]&gt;19,"Women's",IF(E2820&gt;15,"U19",IF(E2820&gt;13,"U15",IF(E2820&gt;11,"U13",IF(E2820&gt;0,"U11",0)))))</f>
        <v>0</v>
      </c>
      <c r="E2820" s="17">
        <f>IFERROR(IF(Table11[[#This Row],[Year]]&gt;0,$E$1-Table11[[#This Row],[Year]],0),"")</f>
        <v>0</v>
      </c>
      <c r="H2820" s="17"/>
      <c r="I2820" s="279"/>
    </row>
    <row r="2821" spans="1:9">
      <c r="A2821" s="188">
        <v>9818</v>
      </c>
      <c r="B2821" s="278"/>
      <c r="C2821" s="218"/>
      <c r="D2821" s="17">
        <f>IF(Table11[[#This Row],[Current Age]]&gt;19,"Women's",IF(E2821&gt;15,"U19",IF(E2821&gt;13,"U15",IF(E2821&gt;11,"U13",IF(E2821&gt;0,"U11",0)))))</f>
        <v>0</v>
      </c>
      <c r="E2821" s="17">
        <f>IFERROR(IF(Table11[[#This Row],[Year]]&gt;0,$E$1-Table11[[#This Row],[Year]],0),"")</f>
        <v>0</v>
      </c>
      <c r="H2821" s="17"/>
      <c r="I2821" s="279"/>
    </row>
    <row r="2822" spans="1:9">
      <c r="A2822" s="218">
        <v>9819</v>
      </c>
      <c r="B2822" s="280"/>
      <c r="C2822" s="188"/>
      <c r="D2822" s="17">
        <f>IF(Table11[[#This Row],[Current Age]]&gt;19,"Women's",IF(E2822&gt;15,"U19",IF(E2822&gt;13,"U15",IF(E2822&gt;11,"U13",IF(E2822&gt;0,"U11",0)))))</f>
        <v>0</v>
      </c>
      <c r="E2822" s="17">
        <f>IFERROR(IF(Table11[[#This Row],[Year]]&gt;0,$E$1-Table11[[#This Row],[Year]],0),"")</f>
        <v>0</v>
      </c>
      <c r="H2822" s="17"/>
      <c r="I2822" s="279"/>
    </row>
    <row r="2823" spans="1:9">
      <c r="A2823" s="188">
        <v>9820</v>
      </c>
      <c r="B2823" s="278"/>
      <c r="C2823" s="218"/>
      <c r="D2823" s="17">
        <f>IF(Table11[[#This Row],[Current Age]]&gt;19,"Women's",IF(E2823&gt;15,"U19",IF(E2823&gt;13,"U15",IF(E2823&gt;11,"U13",IF(E2823&gt;0,"U11",0)))))</f>
        <v>0</v>
      </c>
      <c r="E2823" s="17">
        <f>IFERROR(IF(Table11[[#This Row],[Year]]&gt;0,$E$1-Table11[[#This Row],[Year]],0),"")</f>
        <v>0</v>
      </c>
      <c r="H2823" s="17"/>
      <c r="I2823" s="279"/>
    </row>
    <row r="2824" spans="1:9">
      <c r="A2824" s="218">
        <v>9821</v>
      </c>
      <c r="B2824" s="280"/>
      <c r="C2824" s="188"/>
      <c r="D2824" s="17">
        <f>IF(Table11[[#This Row],[Current Age]]&gt;19,"Women's",IF(E2824&gt;15,"U19",IF(E2824&gt;13,"U15",IF(E2824&gt;11,"U13",IF(E2824&gt;0,"U11",0)))))</f>
        <v>0</v>
      </c>
      <c r="E2824" s="17">
        <f>IFERROR(IF(Table11[[#This Row],[Year]]&gt;0,$E$1-Table11[[#This Row],[Year]],0),"")</f>
        <v>0</v>
      </c>
      <c r="H2824" s="17"/>
      <c r="I2824" s="279"/>
    </row>
    <row r="2825" spans="1:9">
      <c r="A2825" s="188">
        <v>9822</v>
      </c>
      <c r="B2825" s="278"/>
      <c r="C2825" s="218"/>
      <c r="D2825" s="17">
        <f>IF(Table11[[#This Row],[Current Age]]&gt;19,"Women's",IF(E2825&gt;15,"U19",IF(E2825&gt;13,"U15",IF(E2825&gt;11,"U13",IF(E2825&gt;0,"U11",0)))))</f>
        <v>0</v>
      </c>
      <c r="E2825" s="17">
        <f>IFERROR(IF(Table11[[#This Row],[Year]]&gt;0,$E$1-Table11[[#This Row],[Year]],0),"")</f>
        <v>0</v>
      </c>
      <c r="H2825" s="17"/>
      <c r="I2825" s="279"/>
    </row>
    <row r="2826" spans="1:9">
      <c r="A2826" s="218">
        <v>9823</v>
      </c>
      <c r="B2826" s="280"/>
      <c r="C2826" s="188"/>
      <c r="D2826" s="17">
        <f>IF(Table11[[#This Row],[Current Age]]&gt;19,"Women's",IF(E2826&gt;15,"U19",IF(E2826&gt;13,"U15",IF(E2826&gt;11,"U13",IF(E2826&gt;0,"U11",0)))))</f>
        <v>0</v>
      </c>
      <c r="E2826" s="17">
        <f>IFERROR(IF(Table11[[#This Row],[Year]]&gt;0,$E$1-Table11[[#This Row],[Year]],0),"")</f>
        <v>0</v>
      </c>
      <c r="H2826" s="17"/>
      <c r="I2826" s="279"/>
    </row>
    <row r="2827" spans="1:9">
      <c r="A2827" s="188">
        <v>9824</v>
      </c>
      <c r="B2827" s="278"/>
      <c r="C2827" s="218"/>
      <c r="D2827" s="17">
        <f>IF(Table11[[#This Row],[Current Age]]&gt;19,"Women's",IF(E2827&gt;15,"U19",IF(E2827&gt;13,"U15",IF(E2827&gt;11,"U13",IF(E2827&gt;0,"U11",0)))))</f>
        <v>0</v>
      </c>
      <c r="E2827" s="17">
        <f>IFERROR(IF(Table11[[#This Row],[Year]]&gt;0,$E$1-Table11[[#This Row],[Year]],0),"")</f>
        <v>0</v>
      </c>
      <c r="H2827" s="17"/>
      <c r="I2827" s="279"/>
    </row>
    <row r="2828" spans="1:9">
      <c r="A2828" s="218">
        <v>9825</v>
      </c>
      <c r="B2828" s="280"/>
      <c r="C2828" s="188"/>
      <c r="D2828" s="17">
        <f>IF(Table11[[#This Row],[Current Age]]&gt;19,"Women's",IF(E2828&gt;15,"U19",IF(E2828&gt;13,"U15",IF(E2828&gt;11,"U13",IF(E2828&gt;0,"U11",0)))))</f>
        <v>0</v>
      </c>
      <c r="E2828" s="17">
        <f>IFERROR(IF(Table11[[#This Row],[Year]]&gt;0,$E$1-Table11[[#This Row],[Year]],0),"")</f>
        <v>0</v>
      </c>
      <c r="H2828" s="17"/>
      <c r="I2828" s="279"/>
    </row>
    <row r="2829" spans="1:9">
      <c r="A2829" s="188">
        <v>9826</v>
      </c>
      <c r="B2829" s="278"/>
      <c r="C2829" s="218"/>
      <c r="D2829" s="17">
        <f>IF(Table11[[#This Row],[Current Age]]&gt;19,"Women's",IF(E2829&gt;15,"U19",IF(E2829&gt;13,"U15",IF(E2829&gt;11,"U13",IF(E2829&gt;0,"U11",0)))))</f>
        <v>0</v>
      </c>
      <c r="E2829" s="17">
        <f>IFERROR(IF(Table11[[#This Row],[Year]]&gt;0,$E$1-Table11[[#This Row],[Year]],0),"")</f>
        <v>0</v>
      </c>
      <c r="H2829" s="17"/>
      <c r="I2829" s="279"/>
    </row>
    <row r="2830" spans="1:9">
      <c r="A2830" s="218">
        <v>9827</v>
      </c>
      <c r="B2830" s="280"/>
      <c r="C2830" s="188"/>
      <c r="D2830" s="17">
        <f>IF(Table11[[#This Row],[Current Age]]&gt;19,"Women's",IF(E2830&gt;15,"U19",IF(E2830&gt;13,"U15",IF(E2830&gt;11,"U13",IF(E2830&gt;0,"U11",0)))))</f>
        <v>0</v>
      </c>
      <c r="E2830" s="17">
        <f>IFERROR(IF(Table11[[#This Row],[Year]]&gt;0,$E$1-Table11[[#This Row],[Year]],0),"")</f>
        <v>0</v>
      </c>
      <c r="H2830" s="17"/>
      <c r="I2830" s="279"/>
    </row>
    <row r="2831" spans="1:9">
      <c r="A2831" s="188">
        <v>9828</v>
      </c>
      <c r="B2831" s="278"/>
      <c r="C2831" s="218"/>
      <c r="D2831" s="17">
        <f>IF(Table11[[#This Row],[Current Age]]&gt;19,"Women's",IF(E2831&gt;15,"U19",IF(E2831&gt;13,"U15",IF(E2831&gt;11,"U13",IF(E2831&gt;0,"U11",0)))))</f>
        <v>0</v>
      </c>
      <c r="E2831" s="17">
        <f>IFERROR(IF(Table11[[#This Row],[Year]]&gt;0,$E$1-Table11[[#This Row],[Year]],0),"")</f>
        <v>0</v>
      </c>
      <c r="H2831" s="17"/>
      <c r="I2831" s="279"/>
    </row>
    <row r="2832" spans="1:9">
      <c r="A2832" s="218">
        <v>9829</v>
      </c>
      <c r="B2832" s="280"/>
      <c r="C2832" s="188"/>
      <c r="D2832" s="17">
        <f>IF(Table11[[#This Row],[Current Age]]&gt;19,"Women's",IF(E2832&gt;15,"U19",IF(E2832&gt;13,"U15",IF(E2832&gt;11,"U13",IF(E2832&gt;0,"U11",0)))))</f>
        <v>0</v>
      </c>
      <c r="E2832" s="17">
        <f>IFERROR(IF(Table11[[#This Row],[Year]]&gt;0,$E$1-Table11[[#This Row],[Year]],0),"")</f>
        <v>0</v>
      </c>
      <c r="H2832" s="17"/>
      <c r="I2832" s="279"/>
    </row>
    <row r="2833" spans="1:9">
      <c r="A2833" s="188">
        <v>9830</v>
      </c>
      <c r="B2833" s="278"/>
      <c r="C2833" s="218"/>
      <c r="D2833" s="17">
        <f>IF(Table11[[#This Row],[Current Age]]&gt;19,"Women's",IF(E2833&gt;15,"U19",IF(E2833&gt;13,"U15",IF(E2833&gt;11,"U13",IF(E2833&gt;0,"U11",0)))))</f>
        <v>0</v>
      </c>
      <c r="E2833" s="17">
        <f>IFERROR(IF(Table11[[#This Row],[Year]]&gt;0,$E$1-Table11[[#This Row],[Year]],0),"")</f>
        <v>0</v>
      </c>
      <c r="H2833" s="17"/>
      <c r="I2833" s="279"/>
    </row>
    <row r="2834" spans="1:9">
      <c r="A2834" s="218">
        <v>9831</v>
      </c>
      <c r="B2834" s="280"/>
      <c r="C2834" s="188"/>
      <c r="D2834" s="17">
        <f>IF(Table11[[#This Row],[Current Age]]&gt;19,"Women's",IF(E2834&gt;15,"U19",IF(E2834&gt;13,"U15",IF(E2834&gt;11,"U13",IF(E2834&gt;0,"U11",0)))))</f>
        <v>0</v>
      </c>
      <c r="E2834" s="17">
        <f>IFERROR(IF(Table11[[#This Row],[Year]]&gt;0,$E$1-Table11[[#This Row],[Year]],0),"")</f>
        <v>0</v>
      </c>
      <c r="H2834" s="17"/>
      <c r="I2834" s="279"/>
    </row>
    <row r="2835" spans="1:9">
      <c r="A2835" s="188">
        <v>9832</v>
      </c>
      <c r="B2835" s="278"/>
      <c r="C2835" s="218"/>
      <c r="D2835" s="17">
        <f>IF(Table11[[#This Row],[Current Age]]&gt;19,"Women's",IF(E2835&gt;15,"U19",IF(E2835&gt;13,"U15",IF(E2835&gt;11,"U13",IF(E2835&gt;0,"U11",0)))))</f>
        <v>0</v>
      </c>
      <c r="E2835" s="17">
        <f>IFERROR(IF(Table11[[#This Row],[Year]]&gt;0,$E$1-Table11[[#This Row],[Year]],0),"")</f>
        <v>0</v>
      </c>
      <c r="H2835" s="17"/>
      <c r="I2835" s="279"/>
    </row>
    <row r="2836" spans="1:9">
      <c r="A2836" s="218">
        <v>9833</v>
      </c>
      <c r="B2836" s="280"/>
      <c r="C2836" s="188"/>
      <c r="D2836" s="17">
        <f>IF(Table11[[#This Row],[Current Age]]&gt;19,"Women's",IF(E2836&gt;15,"U19",IF(E2836&gt;13,"U15",IF(E2836&gt;11,"U13",IF(E2836&gt;0,"U11",0)))))</f>
        <v>0</v>
      </c>
      <c r="E2836" s="17">
        <f>IFERROR(IF(Table11[[#This Row],[Year]]&gt;0,$E$1-Table11[[#This Row],[Year]],0),"")</f>
        <v>0</v>
      </c>
      <c r="H2836" s="17"/>
      <c r="I2836" s="279"/>
    </row>
    <row r="2837" spans="1:9">
      <c r="A2837" s="188">
        <v>9834</v>
      </c>
      <c r="B2837" s="278"/>
      <c r="C2837" s="218"/>
      <c r="D2837" s="17">
        <f>IF(Table11[[#This Row],[Current Age]]&gt;19,"Women's",IF(E2837&gt;15,"U19",IF(E2837&gt;13,"U15",IF(E2837&gt;11,"U13",IF(E2837&gt;0,"U11",0)))))</f>
        <v>0</v>
      </c>
      <c r="E2837" s="17">
        <f>IFERROR(IF(Table11[[#This Row],[Year]]&gt;0,$E$1-Table11[[#This Row],[Year]],0),"")</f>
        <v>0</v>
      </c>
      <c r="H2837" s="17"/>
      <c r="I2837" s="279"/>
    </row>
    <row r="2838" spans="1:9">
      <c r="A2838" s="218">
        <v>9835</v>
      </c>
      <c r="B2838" s="280"/>
      <c r="C2838" s="188"/>
      <c r="D2838" s="17">
        <f>IF(Table11[[#This Row],[Current Age]]&gt;19,"Women's",IF(E2838&gt;15,"U19",IF(E2838&gt;13,"U15",IF(E2838&gt;11,"U13",IF(E2838&gt;0,"U11",0)))))</f>
        <v>0</v>
      </c>
      <c r="E2838" s="17">
        <f>IFERROR(IF(Table11[[#This Row],[Year]]&gt;0,$E$1-Table11[[#This Row],[Year]],0),"")</f>
        <v>0</v>
      </c>
      <c r="H2838" s="17"/>
      <c r="I2838" s="279"/>
    </row>
    <row r="2839" spans="1:9">
      <c r="A2839" s="188">
        <v>9836</v>
      </c>
      <c r="B2839" s="278"/>
      <c r="C2839" s="218"/>
      <c r="D2839" s="17">
        <f>IF(Table11[[#This Row],[Current Age]]&gt;19,"Women's",IF(E2839&gt;15,"U19",IF(E2839&gt;13,"U15",IF(E2839&gt;11,"U13",IF(E2839&gt;0,"U11",0)))))</f>
        <v>0</v>
      </c>
      <c r="E2839" s="17">
        <f>IFERROR(IF(Table11[[#This Row],[Year]]&gt;0,$E$1-Table11[[#This Row],[Year]],0),"")</f>
        <v>0</v>
      </c>
      <c r="H2839" s="17"/>
      <c r="I2839" s="279"/>
    </row>
    <row r="2840" spans="1:9">
      <c r="A2840" s="218">
        <v>9837</v>
      </c>
      <c r="B2840" s="280"/>
      <c r="C2840" s="188"/>
      <c r="D2840" s="17">
        <f>IF(Table11[[#This Row],[Current Age]]&gt;19,"Women's",IF(E2840&gt;15,"U19",IF(E2840&gt;13,"U15",IF(E2840&gt;11,"U13",IF(E2840&gt;0,"U11",0)))))</f>
        <v>0</v>
      </c>
      <c r="E2840" s="17">
        <f>IFERROR(IF(Table11[[#This Row],[Year]]&gt;0,$E$1-Table11[[#This Row],[Year]],0),"")</f>
        <v>0</v>
      </c>
      <c r="H2840" s="17"/>
      <c r="I2840" s="279"/>
    </row>
    <row r="2841" spans="1:9">
      <c r="A2841" s="188">
        <v>9838</v>
      </c>
      <c r="B2841" s="278"/>
      <c r="C2841" s="218"/>
      <c r="D2841" s="17">
        <f>IF(Table11[[#This Row],[Current Age]]&gt;19,"Women's",IF(E2841&gt;15,"U19",IF(E2841&gt;13,"U15",IF(E2841&gt;11,"U13",IF(E2841&gt;0,"U11",0)))))</f>
        <v>0</v>
      </c>
      <c r="E2841" s="17">
        <f>IFERROR(IF(Table11[[#This Row],[Year]]&gt;0,$E$1-Table11[[#This Row],[Year]],0),"")</f>
        <v>0</v>
      </c>
      <c r="H2841" s="17"/>
      <c r="I2841" s="279"/>
    </row>
    <row r="2842" spans="1:9">
      <c r="A2842" s="218">
        <v>9839</v>
      </c>
      <c r="B2842" s="280"/>
      <c r="C2842" s="188"/>
      <c r="D2842" s="17">
        <f>IF(Table11[[#This Row],[Current Age]]&gt;19,"Women's",IF(E2842&gt;15,"U19",IF(E2842&gt;13,"U15",IF(E2842&gt;11,"U13",IF(E2842&gt;0,"U11",0)))))</f>
        <v>0</v>
      </c>
      <c r="E2842" s="17">
        <f>IFERROR(IF(Table11[[#This Row],[Year]]&gt;0,$E$1-Table11[[#This Row],[Year]],0),"")</f>
        <v>0</v>
      </c>
      <c r="H2842" s="17"/>
      <c r="I2842" s="279"/>
    </row>
    <row r="2843" spans="1:9">
      <c r="A2843" s="188">
        <v>9840</v>
      </c>
      <c r="B2843" s="278"/>
      <c r="C2843" s="218"/>
      <c r="D2843" s="17">
        <f>IF(Table11[[#This Row],[Current Age]]&gt;19,"Women's",IF(E2843&gt;15,"U19",IF(E2843&gt;13,"U15",IF(E2843&gt;11,"U13",IF(E2843&gt;0,"U11",0)))))</f>
        <v>0</v>
      </c>
      <c r="E2843" s="17">
        <f>IFERROR(IF(Table11[[#This Row],[Year]]&gt;0,$E$1-Table11[[#This Row],[Year]],0),"")</f>
        <v>0</v>
      </c>
      <c r="H2843" s="17"/>
      <c r="I2843" s="279"/>
    </row>
    <row r="2844" spans="1:9">
      <c r="A2844" s="218">
        <v>9841</v>
      </c>
      <c r="B2844" s="280"/>
      <c r="C2844" s="188"/>
      <c r="D2844" s="17">
        <f>IF(Table11[[#This Row],[Current Age]]&gt;19,"Women's",IF(E2844&gt;15,"U19",IF(E2844&gt;13,"U15",IF(E2844&gt;11,"U13",IF(E2844&gt;0,"U11",0)))))</f>
        <v>0</v>
      </c>
      <c r="E2844" s="17">
        <f>IFERROR(IF(Table11[[#This Row],[Year]]&gt;0,$E$1-Table11[[#This Row],[Year]],0),"")</f>
        <v>0</v>
      </c>
      <c r="H2844" s="17"/>
      <c r="I2844" s="279"/>
    </row>
    <row r="2845" spans="1:9">
      <c r="A2845" s="188">
        <v>9842</v>
      </c>
      <c r="B2845" s="278"/>
      <c r="C2845" s="218"/>
      <c r="D2845" s="17">
        <f>IF(Table11[[#This Row],[Current Age]]&gt;19,"Women's",IF(E2845&gt;15,"U19",IF(E2845&gt;13,"U15",IF(E2845&gt;11,"U13",IF(E2845&gt;0,"U11",0)))))</f>
        <v>0</v>
      </c>
      <c r="E2845" s="17">
        <f>IFERROR(IF(Table11[[#This Row],[Year]]&gt;0,$E$1-Table11[[#This Row],[Year]],0),"")</f>
        <v>0</v>
      </c>
      <c r="H2845" s="17"/>
      <c r="I2845" s="279"/>
    </row>
    <row r="2846" spans="1:9">
      <c r="A2846" s="218">
        <v>9843</v>
      </c>
      <c r="B2846" s="280"/>
      <c r="C2846" s="188"/>
      <c r="D2846" s="17">
        <f>IF(Table11[[#This Row],[Current Age]]&gt;19,"Women's",IF(E2846&gt;15,"U19",IF(E2846&gt;13,"U15",IF(E2846&gt;11,"U13",IF(E2846&gt;0,"U11",0)))))</f>
        <v>0</v>
      </c>
      <c r="E2846" s="17">
        <f>IFERROR(IF(Table11[[#This Row],[Year]]&gt;0,$E$1-Table11[[#This Row],[Year]],0),"")</f>
        <v>0</v>
      </c>
      <c r="H2846" s="17"/>
      <c r="I2846" s="279"/>
    </row>
    <row r="2847" spans="1:9">
      <c r="A2847" s="188">
        <v>9844</v>
      </c>
      <c r="B2847" s="278"/>
      <c r="C2847" s="218"/>
      <c r="D2847" s="17">
        <f>IF(Table11[[#This Row],[Current Age]]&gt;19,"Women's",IF(E2847&gt;15,"U19",IF(E2847&gt;13,"U15",IF(E2847&gt;11,"U13",IF(E2847&gt;0,"U11",0)))))</f>
        <v>0</v>
      </c>
      <c r="E2847" s="17">
        <f>IFERROR(IF(Table11[[#This Row],[Year]]&gt;0,$E$1-Table11[[#This Row],[Year]],0),"")</f>
        <v>0</v>
      </c>
      <c r="H2847" s="17"/>
      <c r="I2847" s="279"/>
    </row>
    <row r="2848" spans="1:9">
      <c r="A2848" s="218">
        <v>9845</v>
      </c>
      <c r="B2848" s="280"/>
      <c r="C2848" s="188"/>
      <c r="D2848" s="17">
        <f>IF(Table11[[#This Row],[Current Age]]&gt;19,"Women's",IF(E2848&gt;15,"U19",IF(E2848&gt;13,"U15",IF(E2848&gt;11,"U13",IF(E2848&gt;0,"U11",0)))))</f>
        <v>0</v>
      </c>
      <c r="E2848" s="17">
        <f>IFERROR(IF(Table11[[#This Row],[Year]]&gt;0,$E$1-Table11[[#This Row],[Year]],0),"")</f>
        <v>0</v>
      </c>
      <c r="H2848" s="17"/>
      <c r="I2848" s="279"/>
    </row>
    <row r="2849" spans="1:9">
      <c r="A2849" s="188">
        <v>9846</v>
      </c>
      <c r="B2849" s="278"/>
      <c r="C2849" s="218"/>
      <c r="D2849" s="17">
        <f>IF(Table11[[#This Row],[Current Age]]&gt;19,"Women's",IF(E2849&gt;15,"U19",IF(E2849&gt;13,"U15",IF(E2849&gt;11,"U13",IF(E2849&gt;0,"U11",0)))))</f>
        <v>0</v>
      </c>
      <c r="E2849" s="17">
        <f>IFERROR(IF(Table11[[#This Row],[Year]]&gt;0,$E$1-Table11[[#This Row],[Year]],0),"")</f>
        <v>0</v>
      </c>
      <c r="H2849" s="17"/>
      <c r="I2849" s="279"/>
    </row>
    <row r="2850" spans="1:9">
      <c r="A2850" s="218">
        <v>9847</v>
      </c>
      <c r="B2850" s="280"/>
      <c r="C2850" s="188"/>
      <c r="D2850" s="17">
        <f>IF(Table11[[#This Row],[Current Age]]&gt;19,"Women's",IF(E2850&gt;15,"U19",IF(E2850&gt;13,"U15",IF(E2850&gt;11,"U13",IF(E2850&gt;0,"U11",0)))))</f>
        <v>0</v>
      </c>
      <c r="E2850" s="17">
        <f>IFERROR(IF(Table11[[#This Row],[Year]]&gt;0,$E$1-Table11[[#This Row],[Year]],0),"")</f>
        <v>0</v>
      </c>
      <c r="H2850" s="17"/>
      <c r="I2850" s="279"/>
    </row>
    <row r="2851" spans="1:9">
      <c r="A2851" s="188">
        <v>9848</v>
      </c>
      <c r="B2851" s="278"/>
      <c r="C2851" s="218"/>
      <c r="D2851" s="17">
        <f>IF(Table11[[#This Row],[Current Age]]&gt;19,"Women's",IF(E2851&gt;15,"U19",IF(E2851&gt;13,"U15",IF(E2851&gt;11,"U13",IF(E2851&gt;0,"U11",0)))))</f>
        <v>0</v>
      </c>
      <c r="E2851" s="17">
        <f>IFERROR(IF(Table11[[#This Row],[Year]]&gt;0,$E$1-Table11[[#This Row],[Year]],0),"")</f>
        <v>0</v>
      </c>
      <c r="H2851" s="17"/>
      <c r="I2851" s="279"/>
    </row>
    <row r="2852" spans="1:9">
      <c r="A2852" s="218">
        <v>9849</v>
      </c>
      <c r="B2852" s="280"/>
      <c r="C2852" s="188"/>
      <c r="D2852" s="17">
        <f>IF(Table11[[#This Row],[Current Age]]&gt;19,"Women's",IF(E2852&gt;15,"U19",IF(E2852&gt;13,"U15",IF(E2852&gt;11,"U13",IF(E2852&gt;0,"U11",0)))))</f>
        <v>0</v>
      </c>
      <c r="E2852" s="17">
        <f>IFERROR(IF(Table11[[#This Row],[Year]]&gt;0,$E$1-Table11[[#This Row],[Year]],0),"")</f>
        <v>0</v>
      </c>
      <c r="H2852" s="17"/>
      <c r="I2852" s="279"/>
    </row>
    <row r="2853" spans="1:9">
      <c r="A2853" s="188">
        <v>9850</v>
      </c>
      <c r="B2853" s="278"/>
      <c r="C2853" s="218"/>
      <c r="D2853" s="17">
        <f>IF(Table11[[#This Row],[Current Age]]&gt;19,"Women's",IF(E2853&gt;15,"U19",IF(E2853&gt;13,"U15",IF(E2853&gt;11,"U13",IF(E2853&gt;0,"U11",0)))))</f>
        <v>0</v>
      </c>
      <c r="E2853" s="17">
        <f>IFERROR(IF(Table11[[#This Row],[Year]]&gt;0,$E$1-Table11[[#This Row],[Year]],0),"")</f>
        <v>0</v>
      </c>
      <c r="H2853" s="17"/>
      <c r="I2853" s="279"/>
    </row>
    <row r="2854" spans="1:9">
      <c r="A2854" s="218">
        <v>9851</v>
      </c>
      <c r="B2854" s="280"/>
      <c r="C2854" s="188"/>
      <c r="D2854" s="17">
        <f>IF(Table11[[#This Row],[Current Age]]&gt;19,"Women's",IF(E2854&gt;15,"U19",IF(E2854&gt;13,"U15",IF(E2854&gt;11,"U13",IF(E2854&gt;0,"U11",0)))))</f>
        <v>0</v>
      </c>
      <c r="E2854" s="17">
        <f>IFERROR(IF(Table11[[#This Row],[Year]]&gt;0,$E$1-Table11[[#This Row],[Year]],0),"")</f>
        <v>0</v>
      </c>
      <c r="H2854" s="17"/>
      <c r="I2854" s="279"/>
    </row>
    <row r="2855" spans="1:9">
      <c r="A2855" s="188">
        <v>9852</v>
      </c>
      <c r="B2855" s="278"/>
      <c r="C2855" s="218"/>
      <c r="D2855" s="17">
        <f>IF(Table11[[#This Row],[Current Age]]&gt;19,"Women's",IF(E2855&gt;15,"U19",IF(E2855&gt;13,"U15",IF(E2855&gt;11,"U13",IF(E2855&gt;0,"U11",0)))))</f>
        <v>0</v>
      </c>
      <c r="E2855" s="17">
        <f>IFERROR(IF(Table11[[#This Row],[Year]]&gt;0,$E$1-Table11[[#This Row],[Year]],0),"")</f>
        <v>0</v>
      </c>
      <c r="H2855" s="17"/>
      <c r="I2855" s="279"/>
    </row>
    <row r="2856" spans="1:9">
      <c r="A2856" s="218">
        <v>9853</v>
      </c>
      <c r="B2856" s="280"/>
      <c r="C2856" s="188"/>
      <c r="D2856" s="17">
        <f>IF(Table11[[#This Row],[Current Age]]&gt;19,"Women's",IF(E2856&gt;15,"U19",IF(E2856&gt;13,"U15",IF(E2856&gt;11,"U13",IF(E2856&gt;0,"U11",0)))))</f>
        <v>0</v>
      </c>
      <c r="E2856" s="17">
        <f>IFERROR(IF(Table11[[#This Row],[Year]]&gt;0,$E$1-Table11[[#This Row],[Year]],0),"")</f>
        <v>0</v>
      </c>
      <c r="H2856" s="17"/>
      <c r="I2856" s="279"/>
    </row>
    <row r="2857" spans="1:9">
      <c r="A2857" s="188">
        <v>9854</v>
      </c>
      <c r="B2857" s="278"/>
      <c r="C2857" s="218"/>
      <c r="D2857" s="17">
        <f>IF(Table11[[#This Row],[Current Age]]&gt;19,"Women's",IF(E2857&gt;15,"U19",IF(E2857&gt;13,"U15",IF(E2857&gt;11,"U13",IF(E2857&gt;0,"U11",0)))))</f>
        <v>0</v>
      </c>
      <c r="E2857" s="17">
        <f>IFERROR(IF(Table11[[#This Row],[Year]]&gt;0,$E$1-Table11[[#This Row],[Year]],0),"")</f>
        <v>0</v>
      </c>
      <c r="H2857" s="17"/>
      <c r="I2857" s="279"/>
    </row>
    <row r="2858" spans="1:9">
      <c r="A2858" s="218">
        <v>9855</v>
      </c>
      <c r="B2858" s="280"/>
      <c r="C2858" s="188"/>
      <c r="D2858" s="17">
        <f>IF(Table11[[#This Row],[Current Age]]&gt;19,"Women's",IF(E2858&gt;15,"U19",IF(E2858&gt;13,"U15",IF(E2858&gt;11,"U13",IF(E2858&gt;0,"U11",0)))))</f>
        <v>0</v>
      </c>
      <c r="E2858" s="17">
        <f>IFERROR(IF(Table11[[#This Row],[Year]]&gt;0,$E$1-Table11[[#This Row],[Year]],0),"")</f>
        <v>0</v>
      </c>
      <c r="H2858" s="17"/>
      <c r="I2858" s="279"/>
    </row>
    <row r="2859" spans="1:9">
      <c r="A2859" s="188">
        <v>9856</v>
      </c>
      <c r="B2859" s="278"/>
      <c r="C2859" s="218"/>
      <c r="D2859" s="17">
        <f>IF(Table11[[#This Row],[Current Age]]&gt;19,"Women's",IF(E2859&gt;15,"U19",IF(E2859&gt;13,"U15",IF(E2859&gt;11,"U13",IF(E2859&gt;0,"U11",0)))))</f>
        <v>0</v>
      </c>
      <c r="E2859" s="17">
        <f>IFERROR(IF(Table11[[#This Row],[Year]]&gt;0,$E$1-Table11[[#This Row],[Year]],0),"")</f>
        <v>0</v>
      </c>
      <c r="H2859" s="17"/>
      <c r="I2859" s="279"/>
    </row>
    <row r="2860" spans="1:9">
      <c r="A2860" s="218">
        <v>9857</v>
      </c>
      <c r="B2860" s="280"/>
      <c r="C2860" s="188"/>
      <c r="D2860" s="17">
        <f>IF(Table11[[#This Row],[Current Age]]&gt;19,"Women's",IF(E2860&gt;15,"U19",IF(E2860&gt;13,"U15",IF(E2860&gt;11,"U13",IF(E2860&gt;0,"U11",0)))))</f>
        <v>0</v>
      </c>
      <c r="E2860" s="17">
        <f>IFERROR(IF(Table11[[#This Row],[Year]]&gt;0,$E$1-Table11[[#This Row],[Year]],0),"")</f>
        <v>0</v>
      </c>
      <c r="H2860" s="17"/>
      <c r="I2860" s="279"/>
    </row>
    <row r="2861" spans="1:9">
      <c r="A2861" s="188">
        <v>9858</v>
      </c>
      <c r="B2861" s="278"/>
      <c r="C2861" s="218"/>
      <c r="D2861" s="17">
        <f>IF(Table11[[#This Row],[Current Age]]&gt;19,"Women's",IF(E2861&gt;15,"U19",IF(E2861&gt;13,"U15",IF(E2861&gt;11,"U13",IF(E2861&gt;0,"U11",0)))))</f>
        <v>0</v>
      </c>
      <c r="E2861" s="17">
        <f>IFERROR(IF(Table11[[#This Row],[Year]]&gt;0,$E$1-Table11[[#This Row],[Year]],0),"")</f>
        <v>0</v>
      </c>
      <c r="H2861" s="17"/>
      <c r="I2861" s="279"/>
    </row>
    <row r="2862" spans="1:9">
      <c r="A2862" s="218">
        <v>9859</v>
      </c>
      <c r="B2862" s="280"/>
      <c r="C2862" s="188"/>
      <c r="D2862" s="17">
        <f>IF(Table11[[#This Row],[Current Age]]&gt;19,"Women's",IF(E2862&gt;15,"U19",IF(E2862&gt;13,"U15",IF(E2862&gt;11,"U13",IF(E2862&gt;0,"U11",0)))))</f>
        <v>0</v>
      </c>
      <c r="E2862" s="17">
        <f>IFERROR(IF(Table11[[#This Row],[Year]]&gt;0,$E$1-Table11[[#This Row],[Year]],0),"")</f>
        <v>0</v>
      </c>
      <c r="H2862" s="17"/>
      <c r="I2862" s="279"/>
    </row>
    <row r="2863" spans="1:9">
      <c r="A2863" s="188">
        <v>9860</v>
      </c>
      <c r="B2863" s="278"/>
      <c r="C2863" s="218"/>
      <c r="D2863" s="17">
        <f>IF(Table11[[#This Row],[Current Age]]&gt;19,"Women's",IF(E2863&gt;15,"U19",IF(E2863&gt;13,"U15",IF(E2863&gt;11,"U13",IF(E2863&gt;0,"U11",0)))))</f>
        <v>0</v>
      </c>
      <c r="E2863" s="17">
        <f>IFERROR(IF(Table11[[#This Row],[Year]]&gt;0,$E$1-Table11[[#This Row],[Year]],0),"")</f>
        <v>0</v>
      </c>
      <c r="H2863" s="17"/>
      <c r="I2863" s="279"/>
    </row>
    <row r="2864" spans="1:9">
      <c r="A2864" s="218">
        <v>9861</v>
      </c>
      <c r="B2864" s="280"/>
      <c r="C2864" s="188"/>
      <c r="D2864" s="17">
        <f>IF(Table11[[#This Row],[Current Age]]&gt;19,"Women's",IF(E2864&gt;15,"U19",IF(E2864&gt;13,"U15",IF(E2864&gt;11,"U13",IF(E2864&gt;0,"U11",0)))))</f>
        <v>0</v>
      </c>
      <c r="E2864" s="17">
        <f>IFERROR(IF(Table11[[#This Row],[Year]]&gt;0,$E$1-Table11[[#This Row],[Year]],0),"")</f>
        <v>0</v>
      </c>
      <c r="H2864" s="17"/>
      <c r="I2864" s="279"/>
    </row>
    <row r="2865" spans="1:9">
      <c r="A2865" s="188">
        <v>9862</v>
      </c>
      <c r="B2865" s="278"/>
      <c r="C2865" s="218"/>
      <c r="D2865" s="17">
        <f>IF(Table11[[#This Row],[Current Age]]&gt;19,"Women's",IF(E2865&gt;15,"U19",IF(E2865&gt;13,"U15",IF(E2865&gt;11,"U13",IF(E2865&gt;0,"U11",0)))))</f>
        <v>0</v>
      </c>
      <c r="E2865" s="17">
        <f>IFERROR(IF(Table11[[#This Row],[Year]]&gt;0,$E$1-Table11[[#This Row],[Year]],0),"")</f>
        <v>0</v>
      </c>
      <c r="H2865" s="17"/>
      <c r="I2865" s="279"/>
    </row>
    <row r="2866" spans="1:9">
      <c r="A2866" s="218">
        <v>9863</v>
      </c>
      <c r="B2866" s="280"/>
      <c r="C2866" s="188"/>
      <c r="D2866" s="17">
        <f>IF(Table11[[#This Row],[Current Age]]&gt;19,"Women's",IF(E2866&gt;15,"U19",IF(E2866&gt;13,"U15",IF(E2866&gt;11,"U13",IF(E2866&gt;0,"U11",0)))))</f>
        <v>0</v>
      </c>
      <c r="E2866" s="17">
        <f>IFERROR(IF(Table11[[#This Row],[Year]]&gt;0,$E$1-Table11[[#This Row],[Year]],0),"")</f>
        <v>0</v>
      </c>
      <c r="H2866" s="17"/>
      <c r="I2866" s="279"/>
    </row>
    <row r="2867" spans="1:9">
      <c r="A2867" s="188">
        <v>9864</v>
      </c>
      <c r="B2867" s="278"/>
      <c r="C2867" s="218"/>
      <c r="D2867" s="17">
        <f>IF(Table11[[#This Row],[Current Age]]&gt;19,"Women's",IF(E2867&gt;15,"U19",IF(E2867&gt;13,"U15",IF(E2867&gt;11,"U13",IF(E2867&gt;0,"U11",0)))))</f>
        <v>0</v>
      </c>
      <c r="E2867" s="17">
        <f>IFERROR(IF(Table11[[#This Row],[Year]]&gt;0,$E$1-Table11[[#This Row],[Year]],0),"")</f>
        <v>0</v>
      </c>
      <c r="H2867" s="17"/>
      <c r="I2867" s="279"/>
    </row>
    <row r="2868" spans="1:9">
      <c r="A2868" s="218">
        <v>9865</v>
      </c>
      <c r="B2868" s="280"/>
      <c r="C2868" s="188"/>
      <c r="D2868" s="17">
        <f>IF(Table11[[#This Row],[Current Age]]&gt;19,"Women's",IF(E2868&gt;15,"U19",IF(E2868&gt;13,"U15",IF(E2868&gt;11,"U13",IF(E2868&gt;0,"U11",0)))))</f>
        <v>0</v>
      </c>
      <c r="E2868" s="17">
        <f>IFERROR(IF(Table11[[#This Row],[Year]]&gt;0,$E$1-Table11[[#This Row],[Year]],0),"")</f>
        <v>0</v>
      </c>
      <c r="H2868" s="17"/>
      <c r="I2868" s="279"/>
    </row>
    <row r="2869" spans="1:9">
      <c r="A2869" s="188">
        <v>9866</v>
      </c>
      <c r="B2869" s="278"/>
      <c r="C2869" s="218"/>
      <c r="D2869" s="17">
        <f>IF(Table11[[#This Row],[Current Age]]&gt;19,"Women's",IF(E2869&gt;15,"U19",IF(E2869&gt;13,"U15",IF(E2869&gt;11,"U13",IF(E2869&gt;0,"U11",0)))))</f>
        <v>0</v>
      </c>
      <c r="E2869" s="17">
        <f>IFERROR(IF(Table11[[#This Row],[Year]]&gt;0,$E$1-Table11[[#This Row],[Year]],0),"")</f>
        <v>0</v>
      </c>
      <c r="H2869" s="17"/>
      <c r="I2869" s="279"/>
    </row>
    <row r="2870" spans="1:9">
      <c r="A2870" s="218">
        <v>9867</v>
      </c>
      <c r="B2870" s="280"/>
      <c r="C2870" s="188"/>
      <c r="D2870" s="17">
        <f>IF(Table11[[#This Row],[Current Age]]&gt;19,"Women's",IF(E2870&gt;15,"U19",IF(E2870&gt;13,"U15",IF(E2870&gt;11,"U13",IF(E2870&gt;0,"U11",0)))))</f>
        <v>0</v>
      </c>
      <c r="E2870" s="17">
        <f>IFERROR(IF(Table11[[#This Row],[Year]]&gt;0,$E$1-Table11[[#This Row],[Year]],0),"")</f>
        <v>0</v>
      </c>
      <c r="H2870" s="17"/>
      <c r="I2870" s="279"/>
    </row>
    <row r="2871" spans="1:9">
      <c r="A2871" s="188">
        <v>9868</v>
      </c>
      <c r="B2871" s="278"/>
      <c r="C2871" s="218"/>
      <c r="D2871" s="17">
        <f>IF(Table11[[#This Row],[Current Age]]&gt;19,"Women's",IF(E2871&gt;15,"U19",IF(E2871&gt;13,"U15",IF(E2871&gt;11,"U13",IF(E2871&gt;0,"U11",0)))))</f>
        <v>0</v>
      </c>
      <c r="E2871" s="17">
        <f>IFERROR(IF(Table11[[#This Row],[Year]]&gt;0,$E$1-Table11[[#This Row],[Year]],0),"")</f>
        <v>0</v>
      </c>
      <c r="H2871" s="17"/>
      <c r="I2871" s="279"/>
    </row>
    <row r="2872" spans="1:9">
      <c r="A2872" s="218">
        <v>9869</v>
      </c>
      <c r="B2872" s="280"/>
      <c r="C2872" s="188"/>
      <c r="D2872" s="17">
        <f>IF(Table11[[#This Row],[Current Age]]&gt;19,"Women's",IF(E2872&gt;15,"U19",IF(E2872&gt;13,"U15",IF(E2872&gt;11,"U13",IF(E2872&gt;0,"U11",0)))))</f>
        <v>0</v>
      </c>
      <c r="E2872" s="17">
        <f>IFERROR(IF(Table11[[#This Row],[Year]]&gt;0,$E$1-Table11[[#This Row],[Year]],0),"")</f>
        <v>0</v>
      </c>
      <c r="H2872" s="17"/>
      <c r="I2872" s="279"/>
    </row>
    <row r="2873" spans="1:9">
      <c r="A2873" s="188">
        <v>9870</v>
      </c>
      <c r="B2873" s="278"/>
      <c r="C2873" s="218"/>
      <c r="D2873" s="17">
        <f>IF(Table11[[#This Row],[Current Age]]&gt;19,"Women's",IF(E2873&gt;15,"U19",IF(E2873&gt;13,"U15",IF(E2873&gt;11,"U13",IF(E2873&gt;0,"U11",0)))))</f>
        <v>0</v>
      </c>
      <c r="E2873" s="17">
        <f>IFERROR(IF(Table11[[#This Row],[Year]]&gt;0,$E$1-Table11[[#This Row],[Year]],0),"")</f>
        <v>0</v>
      </c>
      <c r="H2873" s="17"/>
      <c r="I2873" s="279"/>
    </row>
    <row r="2874" spans="1:9">
      <c r="A2874" s="218">
        <v>9871</v>
      </c>
      <c r="B2874" s="280"/>
      <c r="C2874" s="188"/>
      <c r="D2874" s="17">
        <f>IF(Table11[[#This Row],[Current Age]]&gt;19,"Women's",IF(E2874&gt;15,"U19",IF(E2874&gt;13,"U15",IF(E2874&gt;11,"U13",IF(E2874&gt;0,"U11",0)))))</f>
        <v>0</v>
      </c>
      <c r="E2874" s="17">
        <f>IFERROR(IF(Table11[[#This Row],[Year]]&gt;0,$E$1-Table11[[#This Row],[Year]],0),"")</f>
        <v>0</v>
      </c>
      <c r="H2874" s="17"/>
      <c r="I2874" s="279"/>
    </row>
    <row r="2875" spans="1:9">
      <c r="A2875" s="188">
        <v>9872</v>
      </c>
      <c r="B2875" s="278"/>
      <c r="C2875" s="218"/>
      <c r="D2875" s="17">
        <f>IF(Table11[[#This Row],[Current Age]]&gt;19,"Women's",IF(E2875&gt;15,"U19",IF(E2875&gt;13,"U15",IF(E2875&gt;11,"U13",IF(E2875&gt;0,"U11",0)))))</f>
        <v>0</v>
      </c>
      <c r="E2875" s="17">
        <f>IFERROR(IF(Table11[[#This Row],[Year]]&gt;0,$E$1-Table11[[#This Row],[Year]],0),"")</f>
        <v>0</v>
      </c>
      <c r="H2875" s="17"/>
      <c r="I2875" s="279"/>
    </row>
    <row r="2876" spans="1:9">
      <c r="A2876" s="218">
        <v>9873</v>
      </c>
      <c r="B2876" s="280"/>
      <c r="C2876" s="188"/>
      <c r="D2876" s="17">
        <f>IF(Table11[[#This Row],[Current Age]]&gt;19,"Women's",IF(E2876&gt;15,"U19",IF(E2876&gt;13,"U15",IF(E2876&gt;11,"U13",IF(E2876&gt;0,"U11",0)))))</f>
        <v>0</v>
      </c>
      <c r="E2876" s="17">
        <f>IFERROR(IF(Table11[[#This Row],[Year]]&gt;0,$E$1-Table11[[#This Row],[Year]],0),"")</f>
        <v>0</v>
      </c>
      <c r="H2876" s="17"/>
      <c r="I2876" s="279"/>
    </row>
    <row r="2877" spans="1:9">
      <c r="A2877" s="188">
        <v>9874</v>
      </c>
      <c r="B2877" s="278"/>
      <c r="C2877" s="218"/>
      <c r="D2877" s="17">
        <f>IF(Table11[[#This Row],[Current Age]]&gt;19,"Women's",IF(E2877&gt;15,"U19",IF(E2877&gt;13,"U15",IF(E2877&gt;11,"U13",IF(E2877&gt;0,"U11",0)))))</f>
        <v>0</v>
      </c>
      <c r="E2877" s="17">
        <f>IFERROR(IF(Table11[[#This Row],[Year]]&gt;0,$E$1-Table11[[#This Row],[Year]],0),"")</f>
        <v>0</v>
      </c>
      <c r="H2877" s="17"/>
      <c r="I2877" s="279"/>
    </row>
    <row r="2878" spans="1:9">
      <c r="A2878" s="218">
        <v>9875</v>
      </c>
      <c r="B2878" s="280"/>
      <c r="C2878" s="188"/>
      <c r="D2878" s="17">
        <f>IF(Table11[[#This Row],[Current Age]]&gt;19,"Women's",IF(E2878&gt;15,"U19",IF(E2878&gt;13,"U15",IF(E2878&gt;11,"U13",IF(E2878&gt;0,"U11",0)))))</f>
        <v>0</v>
      </c>
      <c r="E2878" s="17">
        <f>IFERROR(IF(Table11[[#This Row],[Year]]&gt;0,$E$1-Table11[[#This Row],[Year]],0),"")</f>
        <v>0</v>
      </c>
      <c r="H2878" s="17"/>
      <c r="I2878" s="279"/>
    </row>
    <row r="2879" spans="1:9">
      <c r="A2879" s="188">
        <v>9876</v>
      </c>
      <c r="B2879" s="278"/>
      <c r="C2879" s="218"/>
      <c r="D2879" s="17">
        <f>IF(Table11[[#This Row],[Current Age]]&gt;19,"Women's",IF(E2879&gt;15,"U19",IF(E2879&gt;13,"U15",IF(E2879&gt;11,"U13",IF(E2879&gt;0,"U11",0)))))</f>
        <v>0</v>
      </c>
      <c r="E2879" s="17">
        <f>IFERROR(IF(Table11[[#This Row],[Year]]&gt;0,$E$1-Table11[[#This Row],[Year]],0),"")</f>
        <v>0</v>
      </c>
      <c r="H2879" s="17"/>
      <c r="I2879" s="279"/>
    </row>
    <row r="2880" spans="1:9">
      <c r="A2880" s="218">
        <v>9877</v>
      </c>
      <c r="B2880" s="280"/>
      <c r="C2880" s="188"/>
      <c r="D2880" s="17">
        <f>IF(Table11[[#This Row],[Current Age]]&gt;19,"Women's",IF(E2880&gt;15,"U19",IF(E2880&gt;13,"U15",IF(E2880&gt;11,"U13",IF(E2880&gt;0,"U11",0)))))</f>
        <v>0</v>
      </c>
      <c r="E2880" s="17">
        <f>IFERROR(IF(Table11[[#This Row],[Year]]&gt;0,$E$1-Table11[[#This Row],[Year]],0),"")</f>
        <v>0</v>
      </c>
      <c r="H2880" s="17"/>
      <c r="I2880" s="279"/>
    </row>
    <row r="2881" spans="1:9">
      <c r="A2881" s="188">
        <v>9878</v>
      </c>
      <c r="B2881" s="278"/>
      <c r="C2881" s="218"/>
      <c r="D2881" s="17">
        <f>IF(Table11[[#This Row],[Current Age]]&gt;19,"Women's",IF(E2881&gt;15,"U19",IF(E2881&gt;13,"U15",IF(E2881&gt;11,"U13",IF(E2881&gt;0,"U11",0)))))</f>
        <v>0</v>
      </c>
      <c r="E2881" s="17">
        <f>IFERROR(IF(Table11[[#This Row],[Year]]&gt;0,$E$1-Table11[[#This Row],[Year]],0),"")</f>
        <v>0</v>
      </c>
      <c r="H2881" s="17"/>
      <c r="I2881" s="279"/>
    </row>
    <row r="2882" spans="1:9">
      <c r="A2882" s="218">
        <v>9879</v>
      </c>
      <c r="B2882" s="280"/>
      <c r="C2882" s="188"/>
      <c r="D2882" s="17">
        <f>IF(Table11[[#This Row],[Current Age]]&gt;19,"Women's",IF(E2882&gt;15,"U19",IF(E2882&gt;13,"U15",IF(E2882&gt;11,"U13",IF(E2882&gt;0,"U11",0)))))</f>
        <v>0</v>
      </c>
      <c r="E2882" s="17">
        <f>IFERROR(IF(Table11[[#This Row],[Year]]&gt;0,$E$1-Table11[[#This Row],[Year]],0),"")</f>
        <v>0</v>
      </c>
      <c r="H2882" s="17"/>
      <c r="I2882" s="279"/>
    </row>
    <row r="2883" spans="1:9">
      <c r="A2883" s="188">
        <v>9880</v>
      </c>
      <c r="B2883" s="278"/>
      <c r="C2883" s="218"/>
      <c r="D2883" s="17">
        <f>IF(Table11[[#This Row],[Current Age]]&gt;19,"Women's",IF(E2883&gt;15,"U19",IF(E2883&gt;13,"U15",IF(E2883&gt;11,"U13",IF(E2883&gt;0,"U11",0)))))</f>
        <v>0</v>
      </c>
      <c r="E2883" s="17">
        <f>IFERROR(IF(Table11[[#This Row],[Year]]&gt;0,$E$1-Table11[[#This Row],[Year]],0),"")</f>
        <v>0</v>
      </c>
      <c r="H2883" s="17"/>
      <c r="I2883" s="279"/>
    </row>
    <row r="2884" spans="1:9">
      <c r="A2884" s="218">
        <v>9881</v>
      </c>
      <c r="B2884" s="280"/>
      <c r="C2884" s="188"/>
      <c r="D2884" s="17">
        <f>IF(Table11[[#This Row],[Current Age]]&gt;19,"Women's",IF(E2884&gt;15,"U19",IF(E2884&gt;13,"U15",IF(E2884&gt;11,"U13",IF(E2884&gt;0,"U11",0)))))</f>
        <v>0</v>
      </c>
      <c r="E2884" s="17">
        <f>IFERROR(IF(Table11[[#This Row],[Year]]&gt;0,$E$1-Table11[[#This Row],[Year]],0),"")</f>
        <v>0</v>
      </c>
      <c r="H2884" s="17"/>
      <c r="I2884" s="279"/>
    </row>
    <row r="2885" spans="1:9">
      <c r="A2885" s="188">
        <v>9882</v>
      </c>
      <c r="B2885" s="278"/>
      <c r="C2885" s="218"/>
      <c r="D2885" s="17">
        <f>IF(Table11[[#This Row],[Current Age]]&gt;19,"Women's",IF(E2885&gt;15,"U19",IF(E2885&gt;13,"U15",IF(E2885&gt;11,"U13",IF(E2885&gt;0,"U11",0)))))</f>
        <v>0</v>
      </c>
      <c r="E2885" s="17">
        <f>IFERROR(IF(Table11[[#This Row],[Year]]&gt;0,$E$1-Table11[[#This Row],[Year]],0),"")</f>
        <v>0</v>
      </c>
      <c r="H2885" s="17"/>
      <c r="I2885" s="279"/>
    </row>
    <row r="2886" spans="1:9">
      <c r="A2886" s="218">
        <v>9883</v>
      </c>
      <c r="B2886" s="280"/>
      <c r="C2886" s="188"/>
      <c r="D2886" s="17">
        <f>IF(Table11[[#This Row],[Current Age]]&gt;19,"Women's",IF(E2886&gt;15,"U19",IF(E2886&gt;13,"U15",IF(E2886&gt;11,"U13",IF(E2886&gt;0,"U11",0)))))</f>
        <v>0</v>
      </c>
      <c r="E2886" s="17">
        <f>IFERROR(IF(Table11[[#This Row],[Year]]&gt;0,$E$1-Table11[[#This Row],[Year]],0),"")</f>
        <v>0</v>
      </c>
      <c r="H2886" s="17"/>
      <c r="I2886" s="279"/>
    </row>
    <row r="2887" spans="1:9">
      <c r="A2887" s="188">
        <v>9884</v>
      </c>
      <c r="B2887" s="278"/>
      <c r="C2887" s="218"/>
      <c r="D2887" s="17">
        <f>IF(Table11[[#This Row],[Current Age]]&gt;19,"Women's",IF(E2887&gt;15,"U19",IF(E2887&gt;13,"U15",IF(E2887&gt;11,"U13",IF(E2887&gt;0,"U11",0)))))</f>
        <v>0</v>
      </c>
      <c r="E2887" s="17">
        <f>IFERROR(IF(Table11[[#This Row],[Year]]&gt;0,$E$1-Table11[[#This Row],[Year]],0),"")</f>
        <v>0</v>
      </c>
      <c r="H2887" s="17"/>
      <c r="I2887" s="279"/>
    </row>
    <row r="2888" spans="1:9">
      <c r="A2888" s="218">
        <v>9885</v>
      </c>
      <c r="B2888" s="280"/>
      <c r="C2888" s="188"/>
      <c r="D2888" s="17">
        <f>IF(Table11[[#This Row],[Current Age]]&gt;19,"Women's",IF(E2888&gt;15,"U19",IF(E2888&gt;13,"U15",IF(E2888&gt;11,"U13",IF(E2888&gt;0,"U11",0)))))</f>
        <v>0</v>
      </c>
      <c r="E2888" s="17">
        <f>IFERROR(IF(Table11[[#This Row],[Year]]&gt;0,$E$1-Table11[[#This Row],[Year]],0),"")</f>
        <v>0</v>
      </c>
      <c r="H2888" s="17"/>
      <c r="I2888" s="279"/>
    </row>
    <row r="2889" spans="1:9">
      <c r="A2889" s="188">
        <v>9886</v>
      </c>
      <c r="B2889" s="278"/>
      <c r="C2889" s="218"/>
      <c r="D2889" s="17">
        <f>IF(Table11[[#This Row],[Current Age]]&gt;19,"Women's",IF(E2889&gt;15,"U19",IF(E2889&gt;13,"U15",IF(E2889&gt;11,"U13",IF(E2889&gt;0,"U11",0)))))</f>
        <v>0</v>
      </c>
      <c r="E2889" s="17">
        <f>IFERROR(IF(Table11[[#This Row],[Year]]&gt;0,$E$1-Table11[[#This Row],[Year]],0),"")</f>
        <v>0</v>
      </c>
      <c r="H2889" s="17"/>
      <c r="I2889" s="279"/>
    </row>
    <row r="2890" spans="1:9">
      <c r="A2890" s="218">
        <v>9887</v>
      </c>
      <c r="B2890" s="280"/>
      <c r="C2890" s="188"/>
      <c r="D2890" s="17">
        <f>IF(Table11[[#This Row],[Current Age]]&gt;19,"Women's",IF(E2890&gt;15,"U19",IF(E2890&gt;13,"U15",IF(E2890&gt;11,"U13",IF(E2890&gt;0,"U11",0)))))</f>
        <v>0</v>
      </c>
      <c r="E2890" s="17">
        <f>IFERROR(IF(Table11[[#This Row],[Year]]&gt;0,$E$1-Table11[[#This Row],[Year]],0),"")</f>
        <v>0</v>
      </c>
      <c r="H2890" s="17"/>
      <c r="I2890" s="279"/>
    </row>
    <row r="2891" spans="1:9">
      <c r="A2891" s="188">
        <v>9888</v>
      </c>
      <c r="B2891" s="278"/>
      <c r="C2891" s="218"/>
      <c r="D2891" s="17">
        <f>IF(Table11[[#This Row],[Current Age]]&gt;19,"Women's",IF(E2891&gt;15,"U19",IF(E2891&gt;13,"U15",IF(E2891&gt;11,"U13",IF(E2891&gt;0,"U11",0)))))</f>
        <v>0</v>
      </c>
      <c r="E2891" s="17">
        <f>IFERROR(IF(Table11[[#This Row],[Year]]&gt;0,$E$1-Table11[[#This Row],[Year]],0),"")</f>
        <v>0</v>
      </c>
      <c r="H2891" s="17"/>
      <c r="I2891" s="279"/>
    </row>
    <row r="2892" spans="1:9">
      <c r="A2892" s="218">
        <v>9889</v>
      </c>
      <c r="B2892" s="280"/>
      <c r="C2892" s="188"/>
      <c r="D2892" s="17">
        <f>IF(Table11[[#This Row],[Current Age]]&gt;19,"Women's",IF(E2892&gt;15,"U19",IF(E2892&gt;13,"U15",IF(E2892&gt;11,"U13",IF(E2892&gt;0,"U11",0)))))</f>
        <v>0</v>
      </c>
      <c r="E2892" s="17">
        <f>IFERROR(IF(Table11[[#This Row],[Year]]&gt;0,$E$1-Table11[[#This Row],[Year]],0),"")</f>
        <v>0</v>
      </c>
      <c r="H2892" s="17"/>
      <c r="I2892" s="279"/>
    </row>
    <row r="2893" spans="1:9">
      <c r="A2893" s="188">
        <v>9890</v>
      </c>
      <c r="B2893" s="278"/>
      <c r="C2893" s="218"/>
      <c r="D2893" s="17">
        <f>IF(Table11[[#This Row],[Current Age]]&gt;19,"Women's",IF(E2893&gt;15,"U19",IF(E2893&gt;13,"U15",IF(E2893&gt;11,"U13",IF(E2893&gt;0,"U11",0)))))</f>
        <v>0</v>
      </c>
      <c r="E2893" s="17">
        <f>IFERROR(IF(Table11[[#This Row],[Year]]&gt;0,$E$1-Table11[[#This Row],[Year]],0),"")</f>
        <v>0</v>
      </c>
      <c r="H2893" s="17"/>
      <c r="I2893" s="279"/>
    </row>
    <row r="2894" spans="1:9">
      <c r="A2894" s="218">
        <v>9891</v>
      </c>
      <c r="B2894" s="280"/>
      <c r="C2894" s="188"/>
      <c r="D2894" s="17">
        <f>IF(Table11[[#This Row],[Current Age]]&gt;19,"Women's",IF(E2894&gt;15,"U19",IF(E2894&gt;13,"U15",IF(E2894&gt;11,"U13",IF(E2894&gt;0,"U11",0)))))</f>
        <v>0</v>
      </c>
      <c r="E2894" s="17">
        <f>IFERROR(IF(Table11[[#This Row],[Year]]&gt;0,$E$1-Table11[[#This Row],[Year]],0),"")</f>
        <v>0</v>
      </c>
      <c r="H2894" s="17"/>
      <c r="I2894" s="279"/>
    </row>
    <row r="2895" spans="1:9">
      <c r="A2895" s="188">
        <v>9892</v>
      </c>
      <c r="B2895" s="278"/>
      <c r="C2895" s="218"/>
      <c r="D2895" s="17">
        <f>IF(Table11[[#This Row],[Current Age]]&gt;19,"Women's",IF(E2895&gt;15,"U19",IF(E2895&gt;13,"U15",IF(E2895&gt;11,"U13",IF(E2895&gt;0,"U11",0)))))</f>
        <v>0</v>
      </c>
      <c r="E2895" s="17">
        <f>IFERROR(IF(Table11[[#This Row],[Year]]&gt;0,$E$1-Table11[[#This Row],[Year]],0),"")</f>
        <v>0</v>
      </c>
      <c r="H2895" s="17"/>
      <c r="I2895" s="279"/>
    </row>
    <row r="2896" spans="1:9">
      <c r="A2896" s="218">
        <v>9893</v>
      </c>
      <c r="B2896" s="280"/>
      <c r="C2896" s="188"/>
      <c r="D2896" s="17">
        <f>IF(Table11[[#This Row],[Current Age]]&gt;19,"Women's",IF(E2896&gt;15,"U19",IF(E2896&gt;13,"U15",IF(E2896&gt;11,"U13",IF(E2896&gt;0,"U11",0)))))</f>
        <v>0</v>
      </c>
      <c r="E2896" s="17">
        <f>IFERROR(IF(Table11[[#This Row],[Year]]&gt;0,$E$1-Table11[[#This Row],[Year]],0),"")</f>
        <v>0</v>
      </c>
      <c r="H2896" s="17"/>
      <c r="I2896" s="279"/>
    </row>
    <row r="2897" spans="1:9">
      <c r="A2897" s="188">
        <v>9894</v>
      </c>
      <c r="B2897" s="278"/>
      <c r="C2897" s="218"/>
      <c r="D2897" s="17">
        <f>IF(Table11[[#This Row],[Current Age]]&gt;19,"Women's",IF(E2897&gt;15,"U19",IF(E2897&gt;13,"U15",IF(E2897&gt;11,"U13",IF(E2897&gt;0,"U11",0)))))</f>
        <v>0</v>
      </c>
      <c r="E2897" s="17">
        <f>IFERROR(IF(Table11[[#This Row],[Year]]&gt;0,$E$1-Table11[[#This Row],[Year]],0),"")</f>
        <v>0</v>
      </c>
      <c r="H2897" s="17"/>
      <c r="I2897" s="279"/>
    </row>
    <row r="2898" spans="1:9">
      <c r="A2898" s="218">
        <v>9895</v>
      </c>
      <c r="B2898" s="280"/>
      <c r="C2898" s="188"/>
      <c r="D2898" s="17">
        <f>IF(Table11[[#This Row],[Current Age]]&gt;19,"Women's",IF(E2898&gt;15,"U19",IF(E2898&gt;13,"U15",IF(E2898&gt;11,"U13",IF(E2898&gt;0,"U11",0)))))</f>
        <v>0</v>
      </c>
      <c r="E2898" s="17">
        <f>IFERROR(IF(Table11[[#This Row],[Year]]&gt;0,$E$1-Table11[[#This Row],[Year]],0),"")</f>
        <v>0</v>
      </c>
      <c r="H2898" s="17"/>
      <c r="I2898" s="279"/>
    </row>
    <row r="2899" spans="1:9">
      <c r="A2899" s="188">
        <v>9896</v>
      </c>
      <c r="B2899" s="278"/>
      <c r="C2899" s="218"/>
      <c r="D2899" s="17">
        <f>IF(Table11[[#This Row],[Current Age]]&gt;19,"Women's",IF(E2899&gt;15,"U19",IF(E2899&gt;13,"U15",IF(E2899&gt;11,"U13",IF(E2899&gt;0,"U11",0)))))</f>
        <v>0</v>
      </c>
      <c r="E2899" s="17">
        <f>IFERROR(IF(Table11[[#This Row],[Year]]&gt;0,$E$1-Table11[[#This Row],[Year]],0),"")</f>
        <v>0</v>
      </c>
      <c r="H2899" s="17"/>
      <c r="I2899" s="279"/>
    </row>
    <row r="2900" spans="1:9">
      <c r="A2900" s="218">
        <v>9897</v>
      </c>
      <c r="B2900" s="280"/>
      <c r="C2900" s="188"/>
      <c r="D2900" s="17">
        <f>IF(Table11[[#This Row],[Current Age]]&gt;19,"Women's",IF(E2900&gt;15,"U19",IF(E2900&gt;13,"U15",IF(E2900&gt;11,"U13",IF(E2900&gt;0,"U11",0)))))</f>
        <v>0</v>
      </c>
      <c r="E2900" s="17">
        <f>IFERROR(IF(Table11[[#This Row],[Year]]&gt;0,$E$1-Table11[[#This Row],[Year]],0),"")</f>
        <v>0</v>
      </c>
      <c r="H2900" s="17"/>
      <c r="I2900" s="279"/>
    </row>
    <row r="2901" spans="1:9">
      <c r="A2901" s="188">
        <v>9898</v>
      </c>
      <c r="B2901" s="278"/>
      <c r="C2901" s="218"/>
      <c r="D2901" s="17">
        <f>IF(Table11[[#This Row],[Current Age]]&gt;19,"Women's",IF(E2901&gt;15,"U19",IF(E2901&gt;13,"U15",IF(E2901&gt;11,"U13",IF(E2901&gt;0,"U11",0)))))</f>
        <v>0</v>
      </c>
      <c r="E2901" s="17">
        <f>IFERROR(IF(Table11[[#This Row],[Year]]&gt;0,$E$1-Table11[[#This Row],[Year]],0),"")</f>
        <v>0</v>
      </c>
      <c r="H2901" s="17"/>
      <c r="I2901" s="279"/>
    </row>
    <row r="2902" spans="1:9">
      <c r="A2902" s="218">
        <v>9899</v>
      </c>
      <c r="B2902" s="280"/>
      <c r="C2902" s="188"/>
      <c r="D2902" s="17">
        <f>IF(Table11[[#This Row],[Current Age]]&gt;19,"Women's",IF(E2902&gt;15,"U19",IF(E2902&gt;13,"U15",IF(E2902&gt;11,"U13",IF(E2902&gt;0,"U11",0)))))</f>
        <v>0</v>
      </c>
      <c r="E2902" s="17">
        <f>IFERROR(IF(Table11[[#This Row],[Year]]&gt;0,$E$1-Table11[[#This Row],[Year]],0),"")</f>
        <v>0</v>
      </c>
      <c r="H2902" s="17"/>
      <c r="I2902" s="279"/>
    </row>
    <row r="2903" spans="1:9">
      <c r="A2903" s="188">
        <v>9900</v>
      </c>
      <c r="B2903" s="278"/>
      <c r="C2903" s="218"/>
      <c r="D2903" s="17">
        <f>IF(Table11[[#This Row],[Current Age]]&gt;19,"Women's",IF(E2903&gt;15,"U19",IF(E2903&gt;13,"U15",IF(E2903&gt;11,"U13",IF(E2903&gt;0,"U11",0)))))</f>
        <v>0</v>
      </c>
      <c r="E2903" s="17">
        <f>IFERROR(IF(Table11[[#This Row],[Year]]&gt;0,$E$1-Table11[[#This Row],[Year]],0),"")</f>
        <v>0</v>
      </c>
      <c r="H2903" s="17"/>
      <c r="I2903" s="279"/>
    </row>
    <row r="2904" spans="1:9">
      <c r="A2904" s="218">
        <v>9901</v>
      </c>
      <c r="B2904" s="280"/>
      <c r="C2904" s="188"/>
      <c r="D2904" s="17">
        <f>IF(Table11[[#This Row],[Current Age]]&gt;19,"Women's",IF(E2904&gt;15,"U19",IF(E2904&gt;13,"U15",IF(E2904&gt;11,"U13",IF(E2904&gt;0,"U11",0)))))</f>
        <v>0</v>
      </c>
      <c r="E2904" s="17">
        <f>IFERROR(IF(Table11[[#This Row],[Year]]&gt;0,$E$1-Table11[[#This Row],[Year]],0),"")</f>
        <v>0</v>
      </c>
      <c r="H2904" s="17"/>
      <c r="I2904" s="279"/>
    </row>
    <row r="2905" spans="1:9">
      <c r="A2905" s="188">
        <v>9902</v>
      </c>
      <c r="B2905" s="278"/>
      <c r="C2905" s="218"/>
      <c r="D2905" s="17">
        <f>IF(Table11[[#This Row],[Current Age]]&gt;19,"Women's",IF(E2905&gt;15,"U19",IF(E2905&gt;13,"U15",IF(E2905&gt;11,"U13",IF(E2905&gt;0,"U11",0)))))</f>
        <v>0</v>
      </c>
      <c r="E2905" s="17">
        <f>IFERROR(IF(Table11[[#This Row],[Year]]&gt;0,$E$1-Table11[[#This Row],[Year]],0),"")</f>
        <v>0</v>
      </c>
      <c r="H2905" s="17"/>
      <c r="I2905" s="279"/>
    </row>
    <row r="2906" spans="1:9">
      <c r="A2906" s="218">
        <v>9903</v>
      </c>
      <c r="B2906" s="280"/>
      <c r="C2906" s="188"/>
      <c r="D2906" s="17">
        <f>IF(Table11[[#This Row],[Current Age]]&gt;19,"Women's",IF(E2906&gt;15,"U19",IF(E2906&gt;13,"U15",IF(E2906&gt;11,"U13",IF(E2906&gt;0,"U11",0)))))</f>
        <v>0</v>
      </c>
      <c r="E2906" s="17">
        <f>IFERROR(IF(Table11[[#This Row],[Year]]&gt;0,$E$1-Table11[[#This Row],[Year]],0),"")</f>
        <v>0</v>
      </c>
      <c r="H2906" s="17"/>
      <c r="I2906" s="279"/>
    </row>
    <row r="2907" spans="1:9">
      <c r="A2907" s="188">
        <v>9904</v>
      </c>
      <c r="B2907" s="278"/>
      <c r="C2907" s="218"/>
      <c r="D2907" s="17">
        <f>IF(Table11[[#This Row],[Current Age]]&gt;19,"Women's",IF(E2907&gt;15,"U19",IF(E2907&gt;13,"U15",IF(E2907&gt;11,"U13",IF(E2907&gt;0,"U11",0)))))</f>
        <v>0</v>
      </c>
      <c r="E2907" s="17">
        <f>IFERROR(IF(Table11[[#This Row],[Year]]&gt;0,$E$1-Table11[[#This Row],[Year]],0),"")</f>
        <v>0</v>
      </c>
      <c r="H2907" s="17"/>
      <c r="I2907" s="279"/>
    </row>
    <row r="2908" spans="1:9">
      <c r="A2908" s="218">
        <v>9905</v>
      </c>
      <c r="B2908" s="280"/>
      <c r="C2908" s="188"/>
      <c r="D2908" s="17">
        <f>IF(Table11[[#This Row],[Current Age]]&gt;19,"Women's",IF(E2908&gt;15,"U19",IF(E2908&gt;13,"U15",IF(E2908&gt;11,"U13",IF(E2908&gt;0,"U11",0)))))</f>
        <v>0</v>
      </c>
      <c r="E2908" s="17">
        <f>IFERROR(IF(Table11[[#This Row],[Year]]&gt;0,$E$1-Table11[[#This Row],[Year]],0),"")</f>
        <v>0</v>
      </c>
      <c r="H2908" s="17"/>
      <c r="I2908" s="279"/>
    </row>
    <row r="2909" spans="1:9">
      <c r="A2909" s="188">
        <v>9906</v>
      </c>
      <c r="B2909" s="278"/>
      <c r="C2909" s="218"/>
      <c r="D2909" s="17">
        <f>IF(Table11[[#This Row],[Current Age]]&gt;19,"Women's",IF(E2909&gt;15,"U19",IF(E2909&gt;13,"U15",IF(E2909&gt;11,"U13",IF(E2909&gt;0,"U11",0)))))</f>
        <v>0</v>
      </c>
      <c r="E2909" s="17">
        <f>IFERROR(IF(Table11[[#This Row],[Year]]&gt;0,$E$1-Table11[[#This Row],[Year]],0),"")</f>
        <v>0</v>
      </c>
      <c r="H2909" s="17"/>
      <c r="I2909" s="279"/>
    </row>
    <row r="2910" spans="1:9">
      <c r="A2910" s="218">
        <v>9907</v>
      </c>
      <c r="B2910" s="280"/>
      <c r="C2910" s="188"/>
      <c r="D2910" s="17">
        <f>IF(Table11[[#This Row],[Current Age]]&gt;19,"Women's",IF(E2910&gt;15,"U19",IF(E2910&gt;13,"U15",IF(E2910&gt;11,"U13",IF(E2910&gt;0,"U11",0)))))</f>
        <v>0</v>
      </c>
      <c r="E2910" s="17">
        <f>IFERROR(IF(Table11[[#This Row],[Year]]&gt;0,$E$1-Table11[[#This Row],[Year]],0),"")</f>
        <v>0</v>
      </c>
      <c r="H2910" s="17"/>
      <c r="I2910" s="279"/>
    </row>
    <row r="2911" spans="1:9">
      <c r="A2911" s="188">
        <v>9908</v>
      </c>
      <c r="B2911" s="278"/>
      <c r="C2911" s="218"/>
      <c r="D2911" s="17">
        <f>IF(Table11[[#This Row],[Current Age]]&gt;19,"Women's",IF(E2911&gt;15,"U19",IF(E2911&gt;13,"U15",IF(E2911&gt;11,"U13",IF(E2911&gt;0,"U11",0)))))</f>
        <v>0</v>
      </c>
      <c r="E2911" s="17">
        <f>IFERROR(IF(Table11[[#This Row],[Year]]&gt;0,$E$1-Table11[[#This Row],[Year]],0),"")</f>
        <v>0</v>
      </c>
      <c r="H2911" s="17"/>
      <c r="I2911" s="279"/>
    </row>
    <row r="2912" spans="1:9">
      <c r="A2912" s="218">
        <v>9909</v>
      </c>
      <c r="B2912" s="280"/>
      <c r="C2912" s="188"/>
      <c r="D2912" s="17">
        <f>IF(Table11[[#This Row],[Current Age]]&gt;19,"Women's",IF(E2912&gt;15,"U19",IF(E2912&gt;13,"U15",IF(E2912&gt;11,"U13",IF(E2912&gt;0,"U11",0)))))</f>
        <v>0</v>
      </c>
      <c r="E2912" s="17">
        <f>IFERROR(IF(Table11[[#This Row],[Year]]&gt;0,$E$1-Table11[[#This Row],[Year]],0),"")</f>
        <v>0</v>
      </c>
      <c r="H2912" s="17"/>
      <c r="I2912" s="279"/>
    </row>
    <row r="2913" spans="1:9">
      <c r="A2913" s="188">
        <v>9910</v>
      </c>
      <c r="B2913" s="278"/>
      <c r="C2913" s="218"/>
      <c r="D2913" s="17">
        <f>IF(Table11[[#This Row],[Current Age]]&gt;19,"Women's",IF(E2913&gt;15,"U19",IF(E2913&gt;13,"U15",IF(E2913&gt;11,"U13",IF(E2913&gt;0,"U11",0)))))</f>
        <v>0</v>
      </c>
      <c r="E2913" s="17">
        <f>IFERROR(IF(Table11[[#This Row],[Year]]&gt;0,$E$1-Table11[[#This Row],[Year]],0),"")</f>
        <v>0</v>
      </c>
      <c r="H2913" s="17"/>
      <c r="I2913" s="279"/>
    </row>
    <row r="2914" spans="1:9">
      <c r="A2914" s="218">
        <v>9911</v>
      </c>
      <c r="B2914" s="280"/>
      <c r="C2914" s="188"/>
      <c r="D2914" s="17">
        <f>IF(Table11[[#This Row],[Current Age]]&gt;19,"Women's",IF(E2914&gt;15,"U19",IF(E2914&gt;13,"U15",IF(E2914&gt;11,"U13",IF(E2914&gt;0,"U11",0)))))</f>
        <v>0</v>
      </c>
      <c r="E2914" s="17">
        <f>IFERROR(IF(Table11[[#This Row],[Year]]&gt;0,$E$1-Table11[[#This Row],[Year]],0),"")</f>
        <v>0</v>
      </c>
      <c r="H2914" s="17"/>
      <c r="I2914" s="279"/>
    </row>
    <row r="2915" spans="1:9">
      <c r="A2915" s="188">
        <v>9912</v>
      </c>
      <c r="B2915" s="278"/>
      <c r="C2915" s="218"/>
      <c r="D2915" s="17">
        <f>IF(Table11[[#This Row],[Current Age]]&gt;19,"Women's",IF(E2915&gt;15,"U19",IF(E2915&gt;13,"U15",IF(E2915&gt;11,"U13",IF(E2915&gt;0,"U11",0)))))</f>
        <v>0</v>
      </c>
      <c r="E2915" s="17">
        <f>IFERROR(IF(Table11[[#This Row],[Year]]&gt;0,$E$1-Table11[[#This Row],[Year]],0),"")</f>
        <v>0</v>
      </c>
      <c r="H2915" s="17"/>
      <c r="I2915" s="279"/>
    </row>
    <row r="2916" spans="1:9">
      <c r="A2916" s="218">
        <v>9913</v>
      </c>
      <c r="B2916" s="280"/>
      <c r="C2916" s="188"/>
      <c r="D2916" s="17">
        <f>IF(Table11[[#This Row],[Current Age]]&gt;19,"Women's",IF(E2916&gt;15,"U19",IF(E2916&gt;13,"U15",IF(E2916&gt;11,"U13",IF(E2916&gt;0,"U11",0)))))</f>
        <v>0</v>
      </c>
      <c r="E2916" s="17">
        <f>IFERROR(IF(Table11[[#This Row],[Year]]&gt;0,$E$1-Table11[[#This Row],[Year]],0),"")</f>
        <v>0</v>
      </c>
      <c r="H2916" s="17"/>
      <c r="I2916" s="279"/>
    </row>
    <row r="2917" spans="1:9">
      <c r="A2917" s="188">
        <v>9914</v>
      </c>
      <c r="B2917" s="278"/>
      <c r="C2917" s="218"/>
      <c r="D2917" s="17">
        <f>IF(Table11[[#This Row],[Current Age]]&gt;19,"Women's",IF(E2917&gt;15,"U19",IF(E2917&gt;13,"U15",IF(E2917&gt;11,"U13",IF(E2917&gt;0,"U11",0)))))</f>
        <v>0</v>
      </c>
      <c r="E2917" s="17">
        <f>IFERROR(IF(Table11[[#This Row],[Year]]&gt;0,$E$1-Table11[[#This Row],[Year]],0),"")</f>
        <v>0</v>
      </c>
      <c r="H2917" s="17"/>
      <c r="I2917" s="279"/>
    </row>
    <row r="2918" spans="1:9">
      <c r="A2918" s="218">
        <v>9915</v>
      </c>
      <c r="B2918" s="280"/>
      <c r="C2918" s="188"/>
      <c r="D2918" s="17">
        <f>IF(Table11[[#This Row],[Current Age]]&gt;19,"Women's",IF(E2918&gt;15,"U19",IF(E2918&gt;13,"U15",IF(E2918&gt;11,"U13",IF(E2918&gt;0,"U11",0)))))</f>
        <v>0</v>
      </c>
      <c r="E2918" s="17">
        <f>IFERROR(IF(Table11[[#This Row],[Year]]&gt;0,$E$1-Table11[[#This Row],[Year]],0),"")</f>
        <v>0</v>
      </c>
      <c r="H2918" s="17"/>
      <c r="I2918" s="279"/>
    </row>
    <row r="2919" spans="1:9">
      <c r="A2919" s="188">
        <v>9916</v>
      </c>
      <c r="B2919" s="278"/>
      <c r="C2919" s="218"/>
      <c r="D2919" s="17">
        <f>IF(Table11[[#This Row],[Current Age]]&gt;19,"Women's",IF(E2919&gt;15,"U19",IF(E2919&gt;13,"U15",IF(E2919&gt;11,"U13",IF(E2919&gt;0,"U11",0)))))</f>
        <v>0</v>
      </c>
      <c r="E2919" s="17">
        <f>IFERROR(IF(Table11[[#This Row],[Year]]&gt;0,$E$1-Table11[[#This Row],[Year]],0),"")</f>
        <v>0</v>
      </c>
      <c r="H2919" s="17"/>
      <c r="I2919" s="279"/>
    </row>
    <row r="2920" spans="1:9">
      <c r="A2920" s="218">
        <v>9917</v>
      </c>
      <c r="B2920" s="280"/>
      <c r="C2920" s="188"/>
      <c r="D2920" s="17">
        <f>IF(Table11[[#This Row],[Current Age]]&gt;19,"Women's",IF(E2920&gt;15,"U19",IF(E2920&gt;13,"U15",IF(E2920&gt;11,"U13",IF(E2920&gt;0,"U11",0)))))</f>
        <v>0</v>
      </c>
      <c r="E2920" s="17">
        <f>IFERROR(IF(Table11[[#This Row],[Year]]&gt;0,$E$1-Table11[[#This Row],[Year]],0),"")</f>
        <v>0</v>
      </c>
      <c r="H2920" s="17"/>
      <c r="I2920" s="279"/>
    </row>
    <row r="2921" spans="1:9">
      <c r="A2921" s="188">
        <v>9918</v>
      </c>
      <c r="B2921" s="278"/>
      <c r="C2921" s="218"/>
      <c r="D2921" s="17">
        <f>IF(Table11[[#This Row],[Current Age]]&gt;19,"Women's",IF(E2921&gt;15,"U19",IF(E2921&gt;13,"U15",IF(E2921&gt;11,"U13",IF(E2921&gt;0,"U11",0)))))</f>
        <v>0</v>
      </c>
      <c r="E2921" s="17">
        <f>IFERROR(IF(Table11[[#This Row],[Year]]&gt;0,$E$1-Table11[[#This Row],[Year]],0),"")</f>
        <v>0</v>
      </c>
      <c r="H2921" s="17"/>
      <c r="I2921" s="279"/>
    </row>
    <row r="2922" spans="1:9">
      <c r="A2922" s="218">
        <v>9919</v>
      </c>
      <c r="B2922" s="280"/>
      <c r="C2922" s="188"/>
      <c r="D2922" s="17">
        <f>IF(Table11[[#This Row],[Current Age]]&gt;19,"Women's",IF(E2922&gt;15,"U19",IF(E2922&gt;13,"U15",IF(E2922&gt;11,"U13",IF(E2922&gt;0,"U11",0)))))</f>
        <v>0</v>
      </c>
      <c r="E2922" s="17">
        <f>IFERROR(IF(Table11[[#This Row],[Year]]&gt;0,$E$1-Table11[[#This Row],[Year]],0),"")</f>
        <v>0</v>
      </c>
      <c r="H2922" s="17"/>
      <c r="I2922" s="279"/>
    </row>
    <row r="2923" spans="1:9">
      <c r="A2923" s="188">
        <v>9920</v>
      </c>
      <c r="B2923" s="278"/>
      <c r="C2923" s="218"/>
      <c r="D2923" s="17">
        <f>IF(Table11[[#This Row],[Current Age]]&gt;19,"Women's",IF(E2923&gt;15,"U19",IF(E2923&gt;13,"U15",IF(E2923&gt;11,"U13",IF(E2923&gt;0,"U11",0)))))</f>
        <v>0</v>
      </c>
      <c r="E2923" s="17">
        <f>IFERROR(IF(Table11[[#This Row],[Year]]&gt;0,$E$1-Table11[[#This Row],[Year]],0),"")</f>
        <v>0</v>
      </c>
      <c r="H2923" s="17"/>
      <c r="I2923" s="279"/>
    </row>
    <row r="2924" spans="1:9">
      <c r="A2924" s="218">
        <v>9921</v>
      </c>
      <c r="B2924" s="280"/>
      <c r="C2924" s="188"/>
      <c r="D2924" s="17">
        <f>IF(Table11[[#This Row],[Current Age]]&gt;19,"Women's",IF(E2924&gt;15,"U19",IF(E2924&gt;13,"U15",IF(E2924&gt;11,"U13",IF(E2924&gt;0,"U11",0)))))</f>
        <v>0</v>
      </c>
      <c r="E2924" s="17">
        <f>IFERROR(IF(Table11[[#This Row],[Year]]&gt;0,$E$1-Table11[[#This Row],[Year]],0),"")</f>
        <v>0</v>
      </c>
      <c r="H2924" s="17"/>
      <c r="I2924" s="279"/>
    </row>
    <row r="2925" spans="1:9">
      <c r="A2925" s="188">
        <v>9922</v>
      </c>
      <c r="B2925" s="278"/>
      <c r="C2925" s="218"/>
      <c r="D2925" s="17">
        <f>IF(Table11[[#This Row],[Current Age]]&gt;19,"Women's",IF(E2925&gt;15,"U19",IF(E2925&gt;13,"U15",IF(E2925&gt;11,"U13",IF(E2925&gt;0,"U11",0)))))</f>
        <v>0</v>
      </c>
      <c r="E2925" s="17">
        <f>IFERROR(IF(Table11[[#This Row],[Year]]&gt;0,$E$1-Table11[[#This Row],[Year]],0),"")</f>
        <v>0</v>
      </c>
      <c r="H2925" s="17"/>
      <c r="I2925" s="279"/>
    </row>
    <row r="2926" spans="1:9">
      <c r="A2926" s="218">
        <v>9923</v>
      </c>
      <c r="B2926" s="280"/>
      <c r="C2926" s="188"/>
      <c r="D2926" s="17">
        <f>IF(Table11[[#This Row],[Current Age]]&gt;19,"Women's",IF(E2926&gt;15,"U19",IF(E2926&gt;13,"U15",IF(E2926&gt;11,"U13",IF(E2926&gt;0,"U11",0)))))</f>
        <v>0</v>
      </c>
      <c r="E2926" s="17">
        <f>IFERROR(IF(Table11[[#This Row],[Year]]&gt;0,$E$1-Table11[[#This Row],[Year]],0),"")</f>
        <v>0</v>
      </c>
      <c r="H2926" s="17"/>
      <c r="I2926" s="279"/>
    </row>
    <row r="2927" spans="1:9">
      <c r="A2927" s="188">
        <v>9924</v>
      </c>
      <c r="B2927" s="278"/>
      <c r="C2927" s="218"/>
      <c r="D2927" s="17">
        <f>IF(Table11[[#This Row],[Current Age]]&gt;19,"Women's",IF(E2927&gt;15,"U19",IF(E2927&gt;13,"U15",IF(E2927&gt;11,"U13",IF(E2927&gt;0,"U11",0)))))</f>
        <v>0</v>
      </c>
      <c r="E2927" s="17">
        <f>IFERROR(IF(Table11[[#This Row],[Year]]&gt;0,$E$1-Table11[[#This Row],[Year]],0),"")</f>
        <v>0</v>
      </c>
      <c r="H2927" s="17"/>
      <c r="I2927" s="279"/>
    </row>
    <row r="2928" spans="1:9">
      <c r="A2928" s="218">
        <v>9925</v>
      </c>
      <c r="B2928" s="280"/>
      <c r="C2928" s="188"/>
      <c r="D2928" s="17">
        <f>IF(Table11[[#This Row],[Current Age]]&gt;19,"Women's",IF(E2928&gt;15,"U19",IF(E2928&gt;13,"U15",IF(E2928&gt;11,"U13",IF(E2928&gt;0,"U11",0)))))</f>
        <v>0</v>
      </c>
      <c r="E2928" s="17">
        <f>IFERROR(IF(Table11[[#This Row],[Year]]&gt;0,$E$1-Table11[[#This Row],[Year]],0),"")</f>
        <v>0</v>
      </c>
      <c r="H2928" s="17"/>
      <c r="I2928" s="279"/>
    </row>
    <row r="2929" spans="1:9">
      <c r="A2929" s="188">
        <v>9926</v>
      </c>
      <c r="B2929" s="278"/>
      <c r="C2929" s="218"/>
      <c r="D2929" s="17">
        <f>IF(Table11[[#This Row],[Current Age]]&gt;19,"Women's",IF(E2929&gt;15,"U19",IF(E2929&gt;13,"U15",IF(E2929&gt;11,"U13",IF(E2929&gt;0,"U11",0)))))</f>
        <v>0</v>
      </c>
      <c r="E2929" s="17">
        <f>IFERROR(IF(Table11[[#This Row],[Year]]&gt;0,$E$1-Table11[[#This Row],[Year]],0),"")</f>
        <v>0</v>
      </c>
      <c r="H2929" s="17"/>
      <c r="I2929" s="279"/>
    </row>
    <row r="2930" spans="1:9">
      <c r="A2930" s="218">
        <v>9927</v>
      </c>
      <c r="B2930" s="280"/>
      <c r="C2930" s="188"/>
      <c r="D2930" s="17">
        <f>IF(Table11[[#This Row],[Current Age]]&gt;19,"Women's",IF(E2930&gt;15,"U19",IF(E2930&gt;13,"U15",IF(E2930&gt;11,"U13",IF(E2930&gt;0,"U11",0)))))</f>
        <v>0</v>
      </c>
      <c r="E2930" s="17">
        <f>IFERROR(IF(Table11[[#This Row],[Year]]&gt;0,$E$1-Table11[[#This Row],[Year]],0),"")</f>
        <v>0</v>
      </c>
      <c r="H2930" s="17"/>
      <c r="I2930" s="279"/>
    </row>
    <row r="2931" spans="1:9">
      <c r="A2931" s="188">
        <v>9928</v>
      </c>
      <c r="B2931" s="278"/>
      <c r="C2931" s="218"/>
      <c r="D2931" s="17">
        <f>IF(Table11[[#This Row],[Current Age]]&gt;19,"Women's",IF(E2931&gt;15,"U19",IF(E2931&gt;13,"U15",IF(E2931&gt;11,"U13",IF(E2931&gt;0,"U11",0)))))</f>
        <v>0</v>
      </c>
      <c r="E2931" s="17">
        <f>IFERROR(IF(Table11[[#This Row],[Year]]&gt;0,$E$1-Table11[[#This Row],[Year]],0),"")</f>
        <v>0</v>
      </c>
      <c r="H2931" s="17"/>
      <c r="I2931" s="279"/>
    </row>
    <row r="2932" spans="1:9">
      <c r="A2932" s="218">
        <v>9929</v>
      </c>
      <c r="B2932" s="280"/>
      <c r="C2932" s="188"/>
      <c r="D2932" s="17">
        <f>IF(Table11[[#This Row],[Current Age]]&gt;19,"Women's",IF(E2932&gt;15,"U19",IF(E2932&gt;13,"U15",IF(E2932&gt;11,"U13",IF(E2932&gt;0,"U11",0)))))</f>
        <v>0</v>
      </c>
      <c r="E2932" s="17">
        <f>IFERROR(IF(Table11[[#This Row],[Year]]&gt;0,$E$1-Table11[[#This Row],[Year]],0),"")</f>
        <v>0</v>
      </c>
      <c r="H2932" s="17"/>
      <c r="I2932" s="279"/>
    </row>
    <row r="2933" spans="1:9">
      <c r="A2933" s="188">
        <v>9930</v>
      </c>
      <c r="B2933" s="278"/>
      <c r="C2933" s="218"/>
      <c r="D2933" s="17">
        <f>IF(Table11[[#This Row],[Current Age]]&gt;19,"Women's",IF(E2933&gt;15,"U19",IF(E2933&gt;13,"U15",IF(E2933&gt;11,"U13",IF(E2933&gt;0,"U11",0)))))</f>
        <v>0</v>
      </c>
      <c r="E2933" s="17">
        <f>IFERROR(IF(Table11[[#This Row],[Year]]&gt;0,$E$1-Table11[[#This Row],[Year]],0),"")</f>
        <v>0</v>
      </c>
      <c r="H2933" s="17"/>
      <c r="I2933" s="279"/>
    </row>
    <row r="2934" spans="1:9">
      <c r="A2934" s="218">
        <v>9931</v>
      </c>
      <c r="B2934" s="280"/>
      <c r="C2934" s="188"/>
      <c r="D2934" s="17">
        <f>IF(Table11[[#This Row],[Current Age]]&gt;19,"Women's",IF(E2934&gt;15,"U19",IF(E2934&gt;13,"U15",IF(E2934&gt;11,"U13",IF(E2934&gt;0,"U11",0)))))</f>
        <v>0</v>
      </c>
      <c r="E2934" s="17">
        <f>IFERROR(IF(Table11[[#This Row],[Year]]&gt;0,$E$1-Table11[[#This Row],[Year]],0),"")</f>
        <v>0</v>
      </c>
      <c r="H2934" s="17"/>
      <c r="I2934" s="279"/>
    </row>
    <row r="2935" spans="1:9">
      <c r="A2935" s="188">
        <v>9932</v>
      </c>
      <c r="B2935" s="278"/>
      <c r="C2935" s="218"/>
      <c r="D2935" s="17">
        <f>IF(Table11[[#This Row],[Current Age]]&gt;19,"Women's",IF(E2935&gt;15,"U19",IF(E2935&gt;13,"U15",IF(E2935&gt;11,"U13",IF(E2935&gt;0,"U11",0)))))</f>
        <v>0</v>
      </c>
      <c r="E2935" s="17">
        <f>IFERROR(IF(Table11[[#This Row],[Year]]&gt;0,$E$1-Table11[[#This Row],[Year]],0),"")</f>
        <v>0</v>
      </c>
      <c r="H2935" s="17"/>
      <c r="I2935" s="279"/>
    </row>
    <row r="2936" spans="1:9">
      <c r="A2936" s="218">
        <v>9933</v>
      </c>
      <c r="B2936" s="280"/>
      <c r="C2936" s="188"/>
      <c r="D2936" s="17">
        <f>IF(Table11[[#This Row],[Current Age]]&gt;19,"Women's",IF(E2936&gt;15,"U19",IF(E2936&gt;13,"U15",IF(E2936&gt;11,"U13",IF(E2936&gt;0,"U11",0)))))</f>
        <v>0</v>
      </c>
      <c r="E2936" s="17">
        <f>IFERROR(IF(Table11[[#This Row],[Year]]&gt;0,$E$1-Table11[[#This Row],[Year]],0),"")</f>
        <v>0</v>
      </c>
      <c r="H2936" s="17"/>
      <c r="I2936" s="279"/>
    </row>
    <row r="2937" spans="1:9">
      <c r="A2937" s="188">
        <v>9934</v>
      </c>
      <c r="B2937" s="278"/>
      <c r="C2937" s="218"/>
      <c r="D2937" s="17">
        <f>IF(Table11[[#This Row],[Current Age]]&gt;19,"Women's",IF(E2937&gt;15,"U19",IF(E2937&gt;13,"U15",IF(E2937&gt;11,"U13",IF(E2937&gt;0,"U11",0)))))</f>
        <v>0</v>
      </c>
      <c r="E2937" s="17">
        <f>IFERROR(IF(Table11[[#This Row],[Year]]&gt;0,$E$1-Table11[[#This Row],[Year]],0),"")</f>
        <v>0</v>
      </c>
      <c r="H2937" s="17"/>
      <c r="I2937" s="279"/>
    </row>
    <row r="2938" spans="1:9">
      <c r="A2938" s="218">
        <v>9935</v>
      </c>
      <c r="B2938" s="280"/>
      <c r="C2938" s="188"/>
      <c r="D2938" s="17">
        <f>IF(Table11[[#This Row],[Current Age]]&gt;19,"Women's",IF(E2938&gt;15,"U19",IF(E2938&gt;13,"U15",IF(E2938&gt;11,"U13",IF(E2938&gt;0,"U11",0)))))</f>
        <v>0</v>
      </c>
      <c r="E2938" s="17">
        <f>IFERROR(IF(Table11[[#This Row],[Year]]&gt;0,$E$1-Table11[[#This Row],[Year]],0),"")</f>
        <v>0</v>
      </c>
      <c r="H2938" s="17"/>
      <c r="I2938" s="279"/>
    </row>
    <row r="2939" spans="1:9">
      <c r="A2939" s="188">
        <v>9936</v>
      </c>
      <c r="B2939" s="278"/>
      <c r="C2939" s="218"/>
      <c r="D2939" s="17">
        <f>IF(Table11[[#This Row],[Current Age]]&gt;19,"Women's",IF(E2939&gt;15,"U19",IF(E2939&gt;13,"U15",IF(E2939&gt;11,"U13",IF(E2939&gt;0,"U11",0)))))</f>
        <v>0</v>
      </c>
      <c r="E2939" s="17">
        <f>IFERROR(IF(Table11[[#This Row],[Year]]&gt;0,$E$1-Table11[[#This Row],[Year]],0),"")</f>
        <v>0</v>
      </c>
      <c r="H2939" s="17"/>
      <c r="I2939" s="279"/>
    </row>
    <row r="2940" spans="1:9">
      <c r="A2940" s="218">
        <v>9937</v>
      </c>
      <c r="B2940" s="280"/>
      <c r="C2940" s="188"/>
      <c r="D2940" s="17">
        <f>IF(Table11[[#This Row],[Current Age]]&gt;19,"Women's",IF(E2940&gt;15,"U19",IF(E2940&gt;13,"U15",IF(E2940&gt;11,"U13",IF(E2940&gt;0,"U11",0)))))</f>
        <v>0</v>
      </c>
      <c r="E2940" s="17">
        <f>IFERROR(IF(Table11[[#This Row],[Year]]&gt;0,$E$1-Table11[[#This Row],[Year]],0),"")</f>
        <v>0</v>
      </c>
      <c r="H2940" s="17"/>
      <c r="I2940" s="279"/>
    </row>
    <row r="2941" spans="1:9">
      <c r="A2941" s="188">
        <v>9938</v>
      </c>
      <c r="B2941" s="278"/>
      <c r="C2941" s="218"/>
      <c r="D2941" s="17">
        <f>IF(Table11[[#This Row],[Current Age]]&gt;19,"Women's",IF(E2941&gt;15,"U19",IF(E2941&gt;13,"U15",IF(E2941&gt;11,"U13",IF(E2941&gt;0,"U11",0)))))</f>
        <v>0</v>
      </c>
      <c r="E2941" s="17">
        <f>IFERROR(IF(Table11[[#This Row],[Year]]&gt;0,$E$1-Table11[[#This Row],[Year]],0),"")</f>
        <v>0</v>
      </c>
      <c r="H2941" s="17"/>
      <c r="I2941" s="279"/>
    </row>
    <row r="2942" spans="1:9">
      <c r="A2942" s="218">
        <v>9939</v>
      </c>
      <c r="B2942" s="280"/>
      <c r="C2942" s="188"/>
      <c r="D2942" s="17">
        <f>IF(Table11[[#This Row],[Current Age]]&gt;19,"Women's",IF(E2942&gt;15,"U19",IF(E2942&gt;13,"U15",IF(E2942&gt;11,"U13",IF(E2942&gt;0,"U11",0)))))</f>
        <v>0</v>
      </c>
      <c r="E2942" s="17">
        <f>IFERROR(IF(Table11[[#This Row],[Year]]&gt;0,$E$1-Table11[[#This Row],[Year]],0),"")</f>
        <v>0</v>
      </c>
      <c r="H2942" s="17"/>
      <c r="I2942" s="279"/>
    </row>
    <row r="2943" spans="1:9">
      <c r="A2943" s="188">
        <v>9940</v>
      </c>
      <c r="B2943" s="278"/>
      <c r="C2943" s="218"/>
      <c r="D2943" s="17">
        <f>IF(Table11[[#This Row],[Current Age]]&gt;19,"Women's",IF(E2943&gt;15,"U19",IF(E2943&gt;13,"U15",IF(E2943&gt;11,"U13",IF(E2943&gt;0,"U11",0)))))</f>
        <v>0</v>
      </c>
      <c r="E2943" s="17">
        <f>IFERROR(IF(Table11[[#This Row],[Year]]&gt;0,$E$1-Table11[[#This Row],[Year]],0),"")</f>
        <v>0</v>
      </c>
      <c r="H2943" s="17"/>
      <c r="I2943" s="279"/>
    </row>
    <row r="2944" spans="1:9">
      <c r="A2944" s="218">
        <v>9941</v>
      </c>
      <c r="B2944" s="280"/>
      <c r="C2944" s="188"/>
      <c r="D2944" s="17">
        <f>IF(Table11[[#This Row],[Current Age]]&gt;19,"Women's",IF(E2944&gt;15,"U19",IF(E2944&gt;13,"U15",IF(E2944&gt;11,"U13",IF(E2944&gt;0,"U11",0)))))</f>
        <v>0</v>
      </c>
      <c r="E2944" s="17">
        <f>IFERROR(IF(Table11[[#This Row],[Year]]&gt;0,$E$1-Table11[[#This Row],[Year]],0),"")</f>
        <v>0</v>
      </c>
      <c r="H2944" s="17"/>
      <c r="I2944" s="279"/>
    </row>
    <row r="2945" spans="1:9">
      <c r="A2945" s="188">
        <v>9942</v>
      </c>
      <c r="B2945" s="278"/>
      <c r="C2945" s="218"/>
      <c r="D2945" s="17">
        <f>IF(Table11[[#This Row],[Current Age]]&gt;19,"Women's",IF(E2945&gt;15,"U19",IF(E2945&gt;13,"U15",IF(E2945&gt;11,"U13",IF(E2945&gt;0,"U11",0)))))</f>
        <v>0</v>
      </c>
      <c r="E2945" s="17">
        <f>IFERROR(IF(Table11[[#This Row],[Year]]&gt;0,$E$1-Table11[[#This Row],[Year]],0),"")</f>
        <v>0</v>
      </c>
      <c r="H2945" s="17"/>
      <c r="I2945" s="279"/>
    </row>
    <row r="2946" spans="1:9">
      <c r="A2946" s="218">
        <v>9943</v>
      </c>
      <c r="B2946" s="280"/>
      <c r="C2946" s="188"/>
      <c r="D2946" s="17">
        <f>IF(Table11[[#This Row],[Current Age]]&gt;19,"Women's",IF(E2946&gt;15,"U19",IF(E2946&gt;13,"U15",IF(E2946&gt;11,"U13",IF(E2946&gt;0,"U11",0)))))</f>
        <v>0</v>
      </c>
      <c r="E2946" s="17">
        <f>IFERROR(IF(Table11[[#This Row],[Year]]&gt;0,$E$1-Table11[[#This Row],[Year]],0),"")</f>
        <v>0</v>
      </c>
      <c r="H2946" s="17"/>
      <c r="I2946" s="279"/>
    </row>
    <row r="2947" spans="1:9">
      <c r="A2947" s="188">
        <v>9944</v>
      </c>
      <c r="B2947" s="278"/>
      <c r="C2947" s="218"/>
      <c r="D2947" s="17">
        <f>IF(Table11[[#This Row],[Current Age]]&gt;19,"Women's",IF(E2947&gt;15,"U19",IF(E2947&gt;13,"U15",IF(E2947&gt;11,"U13",IF(E2947&gt;0,"U11",0)))))</f>
        <v>0</v>
      </c>
      <c r="E2947" s="17">
        <f>IFERROR(IF(Table11[[#This Row],[Year]]&gt;0,$E$1-Table11[[#This Row],[Year]],0),"")</f>
        <v>0</v>
      </c>
      <c r="H2947" s="17"/>
      <c r="I2947" s="279"/>
    </row>
    <row r="2948" spans="1:9">
      <c r="A2948" s="218">
        <v>9945</v>
      </c>
      <c r="B2948" s="280"/>
      <c r="C2948" s="188"/>
      <c r="D2948" s="17">
        <f>IF(Table11[[#This Row],[Current Age]]&gt;19,"Women's",IF(E2948&gt;15,"U19",IF(E2948&gt;13,"U15",IF(E2948&gt;11,"U13",IF(E2948&gt;0,"U11",0)))))</f>
        <v>0</v>
      </c>
      <c r="E2948" s="17">
        <f>IFERROR(IF(Table11[[#This Row],[Year]]&gt;0,$E$1-Table11[[#This Row],[Year]],0),"")</f>
        <v>0</v>
      </c>
      <c r="H2948" s="17"/>
      <c r="I2948" s="279"/>
    </row>
    <row r="2949" spans="1:9">
      <c r="A2949" s="188">
        <v>9946</v>
      </c>
      <c r="B2949" s="278"/>
      <c r="C2949" s="218"/>
      <c r="D2949" s="17">
        <f>IF(Table11[[#This Row],[Current Age]]&gt;19,"Women's",IF(E2949&gt;15,"U19",IF(E2949&gt;13,"U15",IF(E2949&gt;11,"U13",IF(E2949&gt;0,"U11",0)))))</f>
        <v>0</v>
      </c>
      <c r="E2949" s="17">
        <f>IFERROR(IF(Table11[[#This Row],[Year]]&gt;0,$E$1-Table11[[#This Row],[Year]],0),"")</f>
        <v>0</v>
      </c>
      <c r="H2949" s="17"/>
      <c r="I2949" s="279"/>
    </row>
    <row r="2950" spans="1:9">
      <c r="A2950" s="218">
        <v>9947</v>
      </c>
      <c r="B2950" s="280"/>
      <c r="C2950" s="188"/>
      <c r="D2950" s="17">
        <f>IF(Table11[[#This Row],[Current Age]]&gt;19,"Women's",IF(E2950&gt;15,"U19",IF(E2950&gt;13,"U15",IF(E2950&gt;11,"U13",IF(E2950&gt;0,"U11",0)))))</f>
        <v>0</v>
      </c>
      <c r="E2950" s="17">
        <f>IFERROR(IF(Table11[[#This Row],[Year]]&gt;0,$E$1-Table11[[#This Row],[Year]],0),"")</f>
        <v>0</v>
      </c>
      <c r="H2950" s="17"/>
      <c r="I2950" s="279"/>
    </row>
    <row r="2951" spans="1:9">
      <c r="A2951" s="188">
        <v>9948</v>
      </c>
      <c r="B2951" s="278"/>
      <c r="C2951" s="218"/>
      <c r="D2951" s="17">
        <f>IF(Table11[[#This Row],[Current Age]]&gt;19,"Women's",IF(E2951&gt;15,"U19",IF(E2951&gt;13,"U15",IF(E2951&gt;11,"U13",IF(E2951&gt;0,"U11",0)))))</f>
        <v>0</v>
      </c>
      <c r="E2951" s="17">
        <f>IFERROR(IF(Table11[[#This Row],[Year]]&gt;0,$E$1-Table11[[#This Row],[Year]],0),"")</f>
        <v>0</v>
      </c>
      <c r="H2951" s="17"/>
      <c r="I2951" s="279"/>
    </row>
    <row r="2952" spans="1:9">
      <c r="A2952" s="218">
        <v>9949</v>
      </c>
      <c r="B2952" s="280"/>
      <c r="C2952" s="188"/>
      <c r="D2952" s="17">
        <f>IF(Table11[[#This Row],[Current Age]]&gt;19,"Women's",IF(E2952&gt;15,"U19",IF(E2952&gt;13,"U15",IF(E2952&gt;11,"U13",IF(E2952&gt;0,"U11",0)))))</f>
        <v>0</v>
      </c>
      <c r="E2952" s="17">
        <f>IFERROR(IF(Table11[[#This Row],[Year]]&gt;0,$E$1-Table11[[#This Row],[Year]],0),"")</f>
        <v>0</v>
      </c>
      <c r="H2952" s="17"/>
      <c r="I2952" s="279"/>
    </row>
    <row r="2953" spans="1:9">
      <c r="A2953" s="188">
        <v>9950</v>
      </c>
      <c r="B2953" s="278"/>
      <c r="C2953" s="218"/>
      <c r="D2953" s="17">
        <f>IF(Table11[[#This Row],[Current Age]]&gt;19,"Women's",IF(E2953&gt;15,"U19",IF(E2953&gt;13,"U15",IF(E2953&gt;11,"U13",IF(E2953&gt;0,"U11",0)))))</f>
        <v>0</v>
      </c>
      <c r="E2953" s="17">
        <f>IFERROR(IF(Table11[[#This Row],[Year]]&gt;0,$E$1-Table11[[#This Row],[Year]],0),"")</f>
        <v>0</v>
      </c>
      <c r="H2953" s="17"/>
      <c r="I2953" s="279"/>
    </row>
    <row r="2954" spans="1:9">
      <c r="A2954" s="218">
        <v>9951</v>
      </c>
      <c r="B2954" s="280"/>
      <c r="C2954" s="188"/>
      <c r="D2954" s="17">
        <f>IF(Table11[[#This Row],[Current Age]]&gt;19,"Women's",IF(E2954&gt;15,"U19",IF(E2954&gt;13,"U15",IF(E2954&gt;11,"U13",IF(E2954&gt;0,"U11",0)))))</f>
        <v>0</v>
      </c>
      <c r="E2954" s="17">
        <f>IFERROR(IF(Table11[[#This Row],[Year]]&gt;0,$E$1-Table11[[#This Row],[Year]],0),"")</f>
        <v>0</v>
      </c>
      <c r="H2954" s="17"/>
      <c r="I2954" s="279"/>
    </row>
    <row r="2955" spans="1:9">
      <c r="A2955" s="188">
        <v>9952</v>
      </c>
      <c r="B2955" s="278"/>
      <c r="C2955" s="218"/>
      <c r="D2955" s="17">
        <f>IF(Table11[[#This Row],[Current Age]]&gt;19,"Women's",IF(E2955&gt;15,"U19",IF(E2955&gt;13,"U15",IF(E2955&gt;11,"U13",IF(E2955&gt;0,"U11",0)))))</f>
        <v>0</v>
      </c>
      <c r="E2955" s="17">
        <f>IFERROR(IF(Table11[[#This Row],[Year]]&gt;0,$E$1-Table11[[#This Row],[Year]],0),"")</f>
        <v>0</v>
      </c>
      <c r="H2955" s="17"/>
      <c r="I2955" s="279"/>
    </row>
    <row r="2956" spans="1:9">
      <c r="A2956" s="218">
        <v>9953</v>
      </c>
      <c r="B2956" s="280"/>
      <c r="C2956" s="188"/>
      <c r="D2956" s="17">
        <f>IF(Table11[[#This Row],[Current Age]]&gt;19,"Women's",IF(E2956&gt;15,"U19",IF(E2956&gt;13,"U15",IF(E2956&gt;11,"U13",IF(E2956&gt;0,"U11",0)))))</f>
        <v>0</v>
      </c>
      <c r="E2956" s="17">
        <f>IFERROR(IF(Table11[[#This Row],[Year]]&gt;0,$E$1-Table11[[#This Row],[Year]],0),"")</f>
        <v>0</v>
      </c>
      <c r="H2956" s="17"/>
      <c r="I2956" s="279"/>
    </row>
    <row r="2957" spans="1:9">
      <c r="A2957" s="188">
        <v>9954</v>
      </c>
      <c r="B2957" s="278"/>
      <c r="C2957" s="218"/>
      <c r="D2957" s="17">
        <f>IF(Table11[[#This Row],[Current Age]]&gt;19,"Women's",IF(E2957&gt;15,"U19",IF(E2957&gt;13,"U15",IF(E2957&gt;11,"U13",IF(E2957&gt;0,"U11",0)))))</f>
        <v>0</v>
      </c>
      <c r="E2957" s="17">
        <f>IFERROR(IF(Table11[[#This Row],[Year]]&gt;0,$E$1-Table11[[#This Row],[Year]],0),"")</f>
        <v>0</v>
      </c>
      <c r="H2957" s="17"/>
      <c r="I2957" s="279"/>
    </row>
    <row r="2958" spans="1:9">
      <c r="A2958" s="218">
        <v>9955</v>
      </c>
      <c r="B2958" s="280"/>
      <c r="C2958" s="188"/>
      <c r="D2958" s="17">
        <f>IF(Table11[[#This Row],[Current Age]]&gt;19,"Women's",IF(E2958&gt;15,"U19",IF(E2958&gt;13,"U15",IF(E2958&gt;11,"U13",IF(E2958&gt;0,"U11",0)))))</f>
        <v>0</v>
      </c>
      <c r="E2958" s="17">
        <f>IFERROR(IF(Table11[[#This Row],[Year]]&gt;0,$E$1-Table11[[#This Row],[Year]],0),"")</f>
        <v>0</v>
      </c>
      <c r="H2958" s="17"/>
      <c r="I2958" s="279"/>
    </row>
    <row r="2959" spans="1:9">
      <c r="A2959" s="188">
        <v>9956</v>
      </c>
      <c r="B2959" s="278"/>
      <c r="C2959" s="218"/>
      <c r="D2959" s="17">
        <f>IF(Table11[[#This Row],[Current Age]]&gt;19,"Women's",IF(E2959&gt;15,"U19",IF(E2959&gt;13,"U15",IF(E2959&gt;11,"U13",IF(E2959&gt;0,"U11",0)))))</f>
        <v>0</v>
      </c>
      <c r="E2959" s="17">
        <f>IFERROR(IF(Table11[[#This Row],[Year]]&gt;0,$E$1-Table11[[#This Row],[Year]],0),"")</f>
        <v>0</v>
      </c>
      <c r="H2959" s="17"/>
      <c r="I2959" s="279"/>
    </row>
    <row r="2960" spans="1:9">
      <c r="A2960" s="218">
        <v>9957</v>
      </c>
      <c r="B2960" s="280"/>
      <c r="C2960" s="188"/>
      <c r="D2960" s="17">
        <f>IF(Table11[[#This Row],[Current Age]]&gt;19,"Women's",IF(E2960&gt;15,"U19",IF(E2960&gt;13,"U15",IF(E2960&gt;11,"U13",IF(E2960&gt;0,"U11",0)))))</f>
        <v>0</v>
      </c>
      <c r="E2960" s="17">
        <f>IFERROR(IF(Table11[[#This Row],[Year]]&gt;0,$E$1-Table11[[#This Row],[Year]],0),"")</f>
        <v>0</v>
      </c>
      <c r="H2960" s="17"/>
      <c r="I2960" s="279"/>
    </row>
    <row r="2961" spans="1:9">
      <c r="A2961" s="188">
        <v>9958</v>
      </c>
      <c r="B2961" s="278"/>
      <c r="C2961" s="218"/>
      <c r="D2961" s="17">
        <f>IF(Table11[[#This Row],[Current Age]]&gt;19,"Women's",IF(E2961&gt;15,"U19",IF(E2961&gt;13,"U15",IF(E2961&gt;11,"U13",IF(E2961&gt;0,"U11",0)))))</f>
        <v>0</v>
      </c>
      <c r="E2961" s="17">
        <f>IFERROR(IF(Table11[[#This Row],[Year]]&gt;0,$E$1-Table11[[#This Row],[Year]],0),"")</f>
        <v>0</v>
      </c>
      <c r="H2961" s="17"/>
      <c r="I2961" s="279"/>
    </row>
    <row r="2962" spans="1:9">
      <c r="A2962" s="218">
        <v>9959</v>
      </c>
      <c r="B2962" s="280"/>
      <c r="C2962" s="188"/>
      <c r="D2962" s="17">
        <f>IF(Table11[[#This Row],[Current Age]]&gt;19,"Women's",IF(E2962&gt;15,"U19",IF(E2962&gt;13,"U15",IF(E2962&gt;11,"U13",IF(E2962&gt;0,"U11",0)))))</f>
        <v>0</v>
      </c>
      <c r="E2962" s="17">
        <f>IFERROR(IF(Table11[[#This Row],[Year]]&gt;0,$E$1-Table11[[#This Row],[Year]],0),"")</f>
        <v>0</v>
      </c>
      <c r="H2962" s="17"/>
      <c r="I2962" s="279"/>
    </row>
    <row r="2963" spans="1:9">
      <c r="A2963" s="188">
        <v>9960</v>
      </c>
      <c r="B2963" s="278"/>
      <c r="C2963" s="218"/>
      <c r="D2963" s="17">
        <f>IF(Table11[[#This Row],[Current Age]]&gt;19,"Women's",IF(E2963&gt;15,"U19",IF(E2963&gt;13,"U15",IF(E2963&gt;11,"U13",IF(E2963&gt;0,"U11",0)))))</f>
        <v>0</v>
      </c>
      <c r="E2963" s="17">
        <f>IFERROR(IF(Table11[[#This Row],[Year]]&gt;0,$E$1-Table11[[#This Row],[Year]],0),"")</f>
        <v>0</v>
      </c>
      <c r="H2963" s="17"/>
      <c r="I2963" s="279"/>
    </row>
    <row r="2964" spans="1:9">
      <c r="A2964" s="218">
        <v>9961</v>
      </c>
      <c r="B2964" s="280"/>
      <c r="C2964" s="188"/>
      <c r="D2964" s="17">
        <f>IF(Table11[[#This Row],[Current Age]]&gt;19,"Women's",IF(E2964&gt;15,"U19",IF(E2964&gt;13,"U15",IF(E2964&gt;11,"U13",IF(E2964&gt;0,"U11",0)))))</f>
        <v>0</v>
      </c>
      <c r="E2964" s="17">
        <f>IFERROR(IF(Table11[[#This Row],[Year]]&gt;0,$E$1-Table11[[#This Row],[Year]],0),"")</f>
        <v>0</v>
      </c>
      <c r="H2964" s="17"/>
      <c r="I2964" s="279"/>
    </row>
    <row r="2965" spans="1:9">
      <c r="A2965" s="188">
        <v>9962</v>
      </c>
      <c r="B2965" s="278"/>
      <c r="C2965" s="218"/>
      <c r="D2965" s="17">
        <f>IF(Table11[[#This Row],[Current Age]]&gt;19,"Women's",IF(E2965&gt;15,"U19",IF(E2965&gt;13,"U15",IF(E2965&gt;11,"U13",IF(E2965&gt;0,"U11",0)))))</f>
        <v>0</v>
      </c>
      <c r="E2965" s="17">
        <f>IFERROR(IF(Table11[[#This Row],[Year]]&gt;0,$E$1-Table11[[#This Row],[Year]],0),"")</f>
        <v>0</v>
      </c>
      <c r="H2965" s="17"/>
      <c r="I2965" s="279"/>
    </row>
    <row r="2966" spans="1:9">
      <c r="A2966" s="218">
        <v>9963</v>
      </c>
      <c r="B2966" s="280"/>
      <c r="C2966" s="188"/>
      <c r="D2966" s="17">
        <f>IF(Table11[[#This Row],[Current Age]]&gt;19,"Women's",IF(E2966&gt;15,"U19",IF(E2966&gt;13,"U15",IF(E2966&gt;11,"U13",IF(E2966&gt;0,"U11",0)))))</f>
        <v>0</v>
      </c>
      <c r="E2966" s="17">
        <f>IFERROR(IF(Table11[[#This Row],[Year]]&gt;0,$E$1-Table11[[#This Row],[Year]],0),"")</f>
        <v>0</v>
      </c>
      <c r="H2966" s="17"/>
      <c r="I2966" s="279"/>
    </row>
    <row r="2967" spans="1:9">
      <c r="A2967" s="188">
        <v>9964</v>
      </c>
      <c r="B2967" s="278"/>
      <c r="C2967" s="218"/>
      <c r="D2967" s="17">
        <f>IF(Table11[[#This Row],[Current Age]]&gt;19,"Women's",IF(E2967&gt;15,"U19",IF(E2967&gt;13,"U15",IF(E2967&gt;11,"U13",IF(E2967&gt;0,"U11",0)))))</f>
        <v>0</v>
      </c>
      <c r="E2967" s="17">
        <f>IFERROR(IF(Table11[[#This Row],[Year]]&gt;0,$E$1-Table11[[#This Row],[Year]],0),"")</f>
        <v>0</v>
      </c>
      <c r="H2967" s="17"/>
      <c r="I2967" s="279"/>
    </row>
    <row r="2968" spans="1:9">
      <c r="A2968" s="218">
        <v>9965</v>
      </c>
      <c r="B2968" s="280"/>
      <c r="C2968" s="188"/>
      <c r="D2968" s="17">
        <f>IF(Table11[[#This Row],[Current Age]]&gt;19,"Women's",IF(E2968&gt;15,"U19",IF(E2968&gt;13,"U15",IF(E2968&gt;11,"U13",IF(E2968&gt;0,"U11",0)))))</f>
        <v>0</v>
      </c>
      <c r="E2968" s="17">
        <f>IFERROR(IF(Table11[[#This Row],[Year]]&gt;0,$E$1-Table11[[#This Row],[Year]],0),"")</f>
        <v>0</v>
      </c>
      <c r="H2968" s="17"/>
      <c r="I2968" s="279"/>
    </row>
    <row r="2969" spans="1:9">
      <c r="A2969" s="188">
        <v>9966</v>
      </c>
      <c r="B2969" s="278"/>
      <c r="C2969" s="218"/>
      <c r="D2969" s="17">
        <f>IF(Table11[[#This Row],[Current Age]]&gt;19,"Women's",IF(E2969&gt;15,"U19",IF(E2969&gt;13,"U15",IF(E2969&gt;11,"U13",IF(E2969&gt;0,"U11",0)))))</f>
        <v>0</v>
      </c>
      <c r="E2969" s="17">
        <f>IFERROR(IF(Table11[[#This Row],[Year]]&gt;0,$E$1-Table11[[#This Row],[Year]],0),"")</f>
        <v>0</v>
      </c>
      <c r="H2969" s="17"/>
      <c r="I2969" s="279"/>
    </row>
    <row r="2970" spans="1:9">
      <c r="A2970" s="218">
        <v>9967</v>
      </c>
      <c r="B2970" s="280"/>
      <c r="C2970" s="188"/>
      <c r="D2970" s="17">
        <f>IF(Table11[[#This Row],[Current Age]]&gt;19,"Women's",IF(E2970&gt;15,"U19",IF(E2970&gt;13,"U15",IF(E2970&gt;11,"U13",IF(E2970&gt;0,"U11",0)))))</f>
        <v>0</v>
      </c>
      <c r="E2970" s="17">
        <f>IFERROR(IF(Table11[[#This Row],[Year]]&gt;0,$E$1-Table11[[#This Row],[Year]],0),"")</f>
        <v>0</v>
      </c>
      <c r="H2970" s="17"/>
      <c r="I2970" s="279"/>
    </row>
    <row r="2971" spans="1:9">
      <c r="A2971" s="188">
        <v>9968</v>
      </c>
      <c r="B2971" s="278"/>
      <c r="C2971" s="218"/>
      <c r="D2971" s="17">
        <f>IF(Table11[[#This Row],[Current Age]]&gt;19,"Women's",IF(E2971&gt;15,"U19",IF(E2971&gt;13,"U15",IF(E2971&gt;11,"U13",IF(E2971&gt;0,"U11",0)))))</f>
        <v>0</v>
      </c>
      <c r="E2971" s="17">
        <f>IFERROR(IF(Table11[[#This Row],[Year]]&gt;0,$E$1-Table11[[#This Row],[Year]],0),"")</f>
        <v>0</v>
      </c>
      <c r="H2971" s="17"/>
      <c r="I2971" s="279"/>
    </row>
    <row r="2972" spans="1:9">
      <c r="A2972" s="218">
        <v>9969</v>
      </c>
      <c r="B2972" s="280"/>
      <c r="C2972" s="188"/>
      <c r="D2972" s="17">
        <f>IF(Table11[[#This Row],[Current Age]]&gt;19,"Women's",IF(E2972&gt;15,"U19",IF(E2972&gt;13,"U15",IF(E2972&gt;11,"U13",IF(E2972&gt;0,"U11",0)))))</f>
        <v>0</v>
      </c>
      <c r="E2972" s="17">
        <f>IFERROR(IF(Table11[[#This Row],[Year]]&gt;0,$E$1-Table11[[#This Row],[Year]],0),"")</f>
        <v>0</v>
      </c>
      <c r="H2972" s="17"/>
      <c r="I2972" s="279"/>
    </row>
    <row r="2973" spans="1:9">
      <c r="A2973" s="188">
        <v>9970</v>
      </c>
      <c r="B2973" s="278"/>
      <c r="C2973" s="218"/>
      <c r="D2973" s="17">
        <f>IF(Table11[[#This Row],[Current Age]]&gt;19,"Women's",IF(E2973&gt;15,"U19",IF(E2973&gt;13,"U15",IF(E2973&gt;11,"U13",IF(E2973&gt;0,"U11",0)))))</f>
        <v>0</v>
      </c>
      <c r="E2973" s="17">
        <f>IFERROR(IF(Table11[[#This Row],[Year]]&gt;0,$E$1-Table11[[#This Row],[Year]],0),"")</f>
        <v>0</v>
      </c>
      <c r="H2973" s="17"/>
      <c r="I2973" s="279"/>
    </row>
    <row r="2974" spans="1:9">
      <c r="A2974" s="218">
        <v>9971</v>
      </c>
      <c r="B2974" s="280"/>
      <c r="C2974" s="188"/>
      <c r="D2974" s="17">
        <f>IF(Table11[[#This Row],[Current Age]]&gt;19,"Women's",IF(E2974&gt;15,"U19",IF(E2974&gt;13,"U15",IF(E2974&gt;11,"U13",IF(E2974&gt;0,"U11",0)))))</f>
        <v>0</v>
      </c>
      <c r="E2974" s="17">
        <f>IFERROR(IF(Table11[[#This Row],[Year]]&gt;0,$E$1-Table11[[#This Row],[Year]],0),"")</f>
        <v>0</v>
      </c>
      <c r="H2974" s="17"/>
      <c r="I2974" s="279"/>
    </row>
    <row r="2975" spans="1:9">
      <c r="A2975" s="188">
        <v>9972</v>
      </c>
      <c r="B2975" s="278"/>
      <c r="C2975" s="218"/>
      <c r="D2975" s="17">
        <f>IF(Table11[[#This Row],[Current Age]]&gt;19,"Women's",IF(E2975&gt;15,"U19",IF(E2975&gt;13,"U15",IF(E2975&gt;11,"U13",IF(E2975&gt;0,"U11",0)))))</f>
        <v>0</v>
      </c>
      <c r="E2975" s="17">
        <f>IFERROR(IF(Table11[[#This Row],[Year]]&gt;0,$E$1-Table11[[#This Row],[Year]],0),"")</f>
        <v>0</v>
      </c>
      <c r="H2975" s="17"/>
      <c r="I2975" s="279"/>
    </row>
    <row r="2976" spans="1:9">
      <c r="A2976" s="218">
        <v>9973</v>
      </c>
      <c r="B2976" s="280"/>
      <c r="C2976" s="188"/>
      <c r="D2976" s="17">
        <f>IF(Table11[[#This Row],[Current Age]]&gt;19,"Women's",IF(E2976&gt;15,"U19",IF(E2976&gt;13,"U15",IF(E2976&gt;11,"U13",IF(E2976&gt;0,"U11",0)))))</f>
        <v>0</v>
      </c>
      <c r="E2976" s="17">
        <f>IFERROR(IF(Table11[[#This Row],[Year]]&gt;0,$E$1-Table11[[#This Row],[Year]],0),"")</f>
        <v>0</v>
      </c>
      <c r="H2976" s="17"/>
      <c r="I2976" s="279"/>
    </row>
    <row r="2977" spans="1:9">
      <c r="A2977" s="188">
        <v>9974</v>
      </c>
      <c r="B2977" s="278"/>
      <c r="C2977" s="218"/>
      <c r="D2977" s="17">
        <f>IF(Table11[[#This Row],[Current Age]]&gt;19,"Women's",IF(E2977&gt;15,"U19",IF(E2977&gt;13,"U15",IF(E2977&gt;11,"U13",IF(E2977&gt;0,"U11",0)))))</f>
        <v>0</v>
      </c>
      <c r="E2977" s="17">
        <f>IFERROR(IF(Table11[[#This Row],[Year]]&gt;0,$E$1-Table11[[#This Row],[Year]],0),"")</f>
        <v>0</v>
      </c>
      <c r="H2977" s="17"/>
      <c r="I2977" s="279"/>
    </row>
    <row r="2978" spans="1:9">
      <c r="A2978" s="218">
        <v>9975</v>
      </c>
      <c r="B2978" s="280"/>
      <c r="C2978" s="188"/>
      <c r="D2978" s="17">
        <f>IF(Table11[[#This Row],[Current Age]]&gt;19,"Women's",IF(E2978&gt;15,"U19",IF(E2978&gt;13,"U15",IF(E2978&gt;11,"U13",IF(E2978&gt;0,"U11",0)))))</f>
        <v>0</v>
      </c>
      <c r="E2978" s="17">
        <f>IFERROR(IF(Table11[[#This Row],[Year]]&gt;0,$E$1-Table11[[#This Row],[Year]],0),"")</f>
        <v>0</v>
      </c>
      <c r="H2978" s="17"/>
      <c r="I2978" s="279"/>
    </row>
    <row r="2979" spans="1:9">
      <c r="A2979" s="188">
        <v>9976</v>
      </c>
      <c r="B2979" s="278"/>
      <c r="C2979" s="218"/>
      <c r="D2979" s="17">
        <f>IF(Table11[[#This Row],[Current Age]]&gt;19,"Women's",IF(E2979&gt;15,"U19",IF(E2979&gt;13,"U15",IF(E2979&gt;11,"U13",IF(E2979&gt;0,"U11",0)))))</f>
        <v>0</v>
      </c>
      <c r="E2979" s="17">
        <f>IFERROR(IF(Table11[[#This Row],[Year]]&gt;0,$E$1-Table11[[#This Row],[Year]],0),"")</f>
        <v>0</v>
      </c>
      <c r="H2979" s="17"/>
      <c r="I2979" s="279"/>
    </row>
    <row r="2980" spans="1:9">
      <c r="A2980" s="218">
        <v>9977</v>
      </c>
      <c r="B2980" s="280"/>
      <c r="C2980" s="188"/>
      <c r="D2980" s="17">
        <f>IF(Table11[[#This Row],[Current Age]]&gt;19,"Women's",IF(E2980&gt;15,"U19",IF(E2980&gt;13,"U15",IF(E2980&gt;11,"U13",IF(E2980&gt;0,"U11",0)))))</f>
        <v>0</v>
      </c>
      <c r="E2980" s="17">
        <f>IFERROR(IF(Table11[[#This Row],[Year]]&gt;0,$E$1-Table11[[#This Row],[Year]],0),"")</f>
        <v>0</v>
      </c>
      <c r="H2980" s="17"/>
      <c r="I2980" s="279"/>
    </row>
    <row r="2981" spans="1:9">
      <c r="A2981" s="188">
        <v>9978</v>
      </c>
      <c r="B2981" s="278"/>
      <c r="C2981" s="218"/>
      <c r="D2981" s="17">
        <f>IF(Table11[[#This Row],[Current Age]]&gt;19,"Women's",IF(E2981&gt;15,"U19",IF(E2981&gt;13,"U15",IF(E2981&gt;11,"U13",IF(E2981&gt;0,"U11",0)))))</f>
        <v>0</v>
      </c>
      <c r="E2981" s="17">
        <f>IFERROR(IF(Table11[[#This Row],[Year]]&gt;0,$E$1-Table11[[#This Row],[Year]],0),"")</f>
        <v>0</v>
      </c>
      <c r="H2981" s="17"/>
      <c r="I2981" s="279"/>
    </row>
    <row r="2982" spans="1:9">
      <c r="A2982" s="218">
        <v>9979</v>
      </c>
      <c r="B2982" s="280"/>
      <c r="C2982" s="188"/>
      <c r="D2982" s="17">
        <f>IF(Table11[[#This Row],[Current Age]]&gt;19,"Women's",IF(E2982&gt;15,"U19",IF(E2982&gt;13,"U15",IF(E2982&gt;11,"U13",IF(E2982&gt;0,"U11",0)))))</f>
        <v>0</v>
      </c>
      <c r="E2982" s="17">
        <f>IFERROR(IF(Table11[[#This Row],[Year]]&gt;0,$E$1-Table11[[#This Row],[Year]],0),"")</f>
        <v>0</v>
      </c>
      <c r="H2982" s="17"/>
      <c r="I2982" s="279"/>
    </row>
    <row r="2983" spans="1:9">
      <c r="A2983" s="188">
        <v>9980</v>
      </c>
      <c r="B2983" s="278"/>
      <c r="C2983" s="218"/>
      <c r="D2983" s="17">
        <f>IF(Table11[[#This Row],[Current Age]]&gt;19,"Women's",IF(E2983&gt;15,"U19",IF(E2983&gt;13,"U15",IF(E2983&gt;11,"U13",IF(E2983&gt;0,"U11",0)))))</f>
        <v>0</v>
      </c>
      <c r="E2983" s="17">
        <f>IFERROR(IF(Table11[[#This Row],[Year]]&gt;0,$E$1-Table11[[#This Row],[Year]],0),"")</f>
        <v>0</v>
      </c>
      <c r="H2983" s="17"/>
      <c r="I2983" s="279"/>
    </row>
    <row r="2984" spans="1:9">
      <c r="A2984" s="218">
        <v>9981</v>
      </c>
      <c r="B2984" s="280"/>
      <c r="C2984" s="188"/>
      <c r="D2984" s="17">
        <f>IF(Table11[[#This Row],[Current Age]]&gt;19,"Women's",IF(E2984&gt;15,"U19",IF(E2984&gt;13,"U15",IF(E2984&gt;11,"U13",IF(E2984&gt;0,"U11",0)))))</f>
        <v>0</v>
      </c>
      <c r="E2984" s="17">
        <f>IFERROR(IF(Table11[[#This Row],[Year]]&gt;0,$E$1-Table11[[#This Row],[Year]],0),"")</f>
        <v>0</v>
      </c>
      <c r="H2984" s="17"/>
      <c r="I2984" s="279"/>
    </row>
    <row r="2985" spans="1:9">
      <c r="A2985" s="188">
        <v>9982</v>
      </c>
      <c r="B2985" s="278"/>
      <c r="C2985" s="218"/>
      <c r="D2985" s="17">
        <f>IF(Table11[[#This Row],[Current Age]]&gt;19,"Women's",IF(E2985&gt;15,"U19",IF(E2985&gt;13,"U15",IF(E2985&gt;11,"U13",IF(E2985&gt;0,"U11",0)))))</f>
        <v>0</v>
      </c>
      <c r="E2985" s="17">
        <f>IFERROR(IF(Table11[[#This Row],[Year]]&gt;0,$E$1-Table11[[#This Row],[Year]],0),"")</f>
        <v>0</v>
      </c>
      <c r="H2985" s="17"/>
      <c r="I2985" s="279"/>
    </row>
    <row r="2986" spans="1:9">
      <c r="A2986" s="218">
        <v>9983</v>
      </c>
      <c r="B2986" s="319"/>
      <c r="C2986" s="27"/>
      <c r="D2986" s="17">
        <f>IF(Table11[[#This Row],[Current Age]]&gt;19,"Women's",IF(E2986&gt;15,"U19",IF(E2986&gt;13,"U15",IF(E2986&gt;11,"U13",IF(E2986&gt;0,"U11",0)))))</f>
        <v>0</v>
      </c>
      <c r="E2986" s="17">
        <f>IFERROR(IF(Table11[[#This Row],[Year]]&gt;0,$E$1-Table11[[#This Row],[Year]],0),"")</f>
        <v>0</v>
      </c>
      <c r="H2986" s="17"/>
      <c r="I2986" s="279"/>
    </row>
    <row r="2987" spans="1:9">
      <c r="A2987" s="188">
        <v>9984</v>
      </c>
      <c r="B2987" s="319"/>
      <c r="C2987" s="27"/>
      <c r="D2987" s="17">
        <f>IF(Table11[[#This Row],[Current Age]]&gt;19,"Women's",IF(E2987&gt;15,"U19",IF(E2987&gt;13,"U15",IF(E2987&gt;11,"U13",IF(E2987&gt;0,"U11",0)))))</f>
        <v>0</v>
      </c>
      <c r="E2987" s="17">
        <f>IFERROR(IF(Table11[[#This Row],[Year]]&gt;0,$E$1-Table11[[#This Row],[Year]],0),"")</f>
        <v>0</v>
      </c>
      <c r="H2987" s="17"/>
      <c r="I2987" s="279"/>
    </row>
    <row r="2988" spans="1:9">
      <c r="A2988" s="218">
        <v>9985</v>
      </c>
      <c r="B2988" s="319"/>
      <c r="C2988" s="27"/>
      <c r="D2988" s="17">
        <f>IF(Table11[[#This Row],[Current Age]]&gt;19,"Women's",IF(E2988&gt;15,"U19",IF(E2988&gt;13,"U15",IF(E2988&gt;11,"U13",IF(E2988&gt;0,"U11",0)))))</f>
        <v>0</v>
      </c>
      <c r="E2988" s="17">
        <f>IFERROR(IF(Table11[[#This Row],[Year]]&gt;0,$E$1-Table11[[#This Row],[Year]],0),"")</f>
        <v>0</v>
      </c>
      <c r="H2988" s="17"/>
      <c r="I2988" s="279"/>
    </row>
    <row r="2989" spans="1:9">
      <c r="A2989" s="188">
        <v>9986</v>
      </c>
      <c r="B2989" s="319"/>
      <c r="C2989" s="27"/>
      <c r="D2989" s="17">
        <f>IF(Table11[[#This Row],[Current Age]]&gt;19,"Women's",IF(E2989&gt;15,"U19",IF(E2989&gt;13,"U15",IF(E2989&gt;11,"U13",IF(E2989&gt;0,"U11",0)))))</f>
        <v>0</v>
      </c>
      <c r="E2989" s="17">
        <f>IFERROR(IF(Table11[[#This Row],[Year]]&gt;0,$E$1-Table11[[#This Row],[Year]],0),"")</f>
        <v>0</v>
      </c>
      <c r="H2989" s="17"/>
      <c r="I2989" s="279"/>
    </row>
    <row r="2990" spans="1:9">
      <c r="A2990" s="218">
        <v>9987</v>
      </c>
      <c r="B2990" s="319"/>
      <c r="C2990" s="27"/>
      <c r="D2990" s="17">
        <f>IF(Table11[[#This Row],[Current Age]]&gt;19,"Women's",IF(E2990&gt;15,"U19",IF(E2990&gt;13,"U15",IF(E2990&gt;11,"U13",IF(E2990&gt;0,"U11",0)))))</f>
        <v>0</v>
      </c>
      <c r="E2990" s="17">
        <f>IFERROR(IF(Table11[[#This Row],[Year]]&gt;0,$E$1-Table11[[#This Row],[Year]],0),"")</f>
        <v>0</v>
      </c>
      <c r="H2990" s="17"/>
      <c r="I2990" s="279"/>
    </row>
    <row r="2991" spans="1:9">
      <c r="A2991" s="188">
        <v>9988</v>
      </c>
      <c r="B2991" s="319"/>
      <c r="C2991" s="27"/>
      <c r="D2991" s="17">
        <f>IF(Table11[[#This Row],[Current Age]]&gt;19,"Women's",IF(E2991&gt;15,"U19",IF(E2991&gt;13,"U15",IF(E2991&gt;11,"U13",IF(E2991&gt;0,"U11",0)))))</f>
        <v>0</v>
      </c>
      <c r="E2991" s="17">
        <f>IFERROR(IF(Table11[[#This Row],[Year]]&gt;0,$E$1-Table11[[#This Row],[Year]],0),"")</f>
        <v>0</v>
      </c>
      <c r="H2991" s="17"/>
      <c r="I2991" s="279"/>
    </row>
    <row r="2992" spans="1:9">
      <c r="A2992" s="218">
        <v>9989</v>
      </c>
      <c r="B2992" s="319"/>
      <c r="C2992" s="27"/>
      <c r="D2992" s="17">
        <f>IF(Table11[[#This Row],[Current Age]]&gt;19,"Women's",IF(E2992&gt;15,"U19",IF(E2992&gt;13,"U15",IF(E2992&gt;11,"U13",IF(E2992&gt;0,"U11",0)))))</f>
        <v>0</v>
      </c>
      <c r="E2992" s="17">
        <f>IFERROR(IF(Table11[[#This Row],[Year]]&gt;0,$E$1-Table11[[#This Row],[Year]],0),"")</f>
        <v>0</v>
      </c>
      <c r="H2992" s="17"/>
      <c r="I2992" s="279"/>
    </row>
    <row r="2993" spans="1:9">
      <c r="A2993" s="188">
        <v>9990</v>
      </c>
      <c r="B2993" s="319"/>
      <c r="C2993" s="27"/>
      <c r="D2993" s="17">
        <f>IF(Table11[[#This Row],[Current Age]]&gt;19,"Women's",IF(E2993&gt;15,"U19",IF(E2993&gt;13,"U15",IF(E2993&gt;11,"U13",IF(E2993&gt;0,"U11",0)))))</f>
        <v>0</v>
      </c>
      <c r="E2993" s="17">
        <f>IFERROR(IF(Table11[[#This Row],[Year]]&gt;0,$E$1-Table11[[#This Row],[Year]],0),"")</f>
        <v>0</v>
      </c>
      <c r="H2993" s="17"/>
      <c r="I2993" s="279"/>
    </row>
    <row r="2994" spans="1:9">
      <c r="A2994" s="218">
        <v>9991</v>
      </c>
      <c r="B2994" s="319"/>
      <c r="C2994" s="27"/>
      <c r="D2994" s="17">
        <f>IF(Table11[[#This Row],[Current Age]]&gt;19,"Women's",IF(E2994&gt;15,"U19",IF(E2994&gt;13,"U15",IF(E2994&gt;11,"U13",IF(E2994&gt;0,"U11",0)))))</f>
        <v>0</v>
      </c>
      <c r="E2994" s="17">
        <f>IFERROR(IF(Table11[[#This Row],[Year]]&gt;0,$E$1-Table11[[#This Row],[Year]],0),"")</f>
        <v>0</v>
      </c>
      <c r="H2994" s="17"/>
      <c r="I2994" s="279"/>
    </row>
    <row r="2995" spans="1:9">
      <c r="A2995" s="188">
        <v>9992</v>
      </c>
      <c r="B2995" s="319"/>
      <c r="C2995" s="27"/>
      <c r="D2995" s="17">
        <f>IF(Table11[[#This Row],[Current Age]]&gt;19,"Women's",IF(E2995&gt;15,"U19",IF(E2995&gt;13,"U15",IF(E2995&gt;11,"U13",IF(E2995&gt;0,"U11",0)))))</f>
        <v>0</v>
      </c>
      <c r="E2995" s="17">
        <f>IFERROR(IF(Table11[[#This Row],[Year]]&gt;0,$E$1-Table11[[#This Row],[Year]],0),"")</f>
        <v>0</v>
      </c>
      <c r="H2995" s="17"/>
      <c r="I2995" s="279"/>
    </row>
    <row r="2996" spans="1:9">
      <c r="A2996" s="218">
        <v>9993</v>
      </c>
      <c r="B2996" s="319"/>
      <c r="C2996" s="27"/>
      <c r="D2996" s="17">
        <f>IF(Table11[[#This Row],[Current Age]]&gt;19,"Women's",IF(E2996&gt;15,"U19",IF(E2996&gt;13,"U15",IF(E2996&gt;11,"U13",IF(E2996&gt;0,"U11",0)))))</f>
        <v>0</v>
      </c>
      <c r="E2996" s="17">
        <f>IFERROR(IF(Table11[[#This Row],[Year]]&gt;0,$E$1-Table11[[#This Row],[Year]],0),"")</f>
        <v>0</v>
      </c>
      <c r="H2996" s="17"/>
      <c r="I2996" s="279"/>
    </row>
    <row r="2997" spans="1:9">
      <c r="A2997" s="188">
        <v>9994</v>
      </c>
      <c r="B2997" s="319"/>
      <c r="C2997" s="27"/>
      <c r="D2997" s="17">
        <f>IF(Table11[[#This Row],[Current Age]]&gt;19,"Women's",IF(E2997&gt;15,"U19",IF(E2997&gt;13,"U15",IF(E2997&gt;11,"U13",IF(E2997&gt;0,"U11",0)))))</f>
        <v>0</v>
      </c>
      <c r="E2997" s="17">
        <f>IFERROR(IF(Table11[[#This Row],[Year]]&gt;0,$E$1-Table11[[#This Row],[Year]],0),"")</f>
        <v>0</v>
      </c>
      <c r="H2997" s="17"/>
      <c r="I2997" s="279"/>
    </row>
    <row r="2998" spans="1:9">
      <c r="A2998" s="218">
        <v>9995</v>
      </c>
      <c r="B2998" s="319"/>
      <c r="C2998" s="27"/>
      <c r="D2998" s="17">
        <f>IF(Table11[[#This Row],[Current Age]]&gt;19,"Women's",IF(E2998&gt;15,"U19",IF(E2998&gt;13,"U15",IF(E2998&gt;11,"U13",IF(E2998&gt;0,"U11",0)))))</f>
        <v>0</v>
      </c>
      <c r="E2998" s="17">
        <f>IFERROR(IF(Table11[[#This Row],[Year]]&gt;0,$E$1-Table11[[#This Row],[Year]],0),"")</f>
        <v>0</v>
      </c>
      <c r="H2998" s="17"/>
      <c r="I2998" s="279"/>
    </row>
    <row r="2999" spans="1:9">
      <c r="A2999" s="188">
        <v>9996</v>
      </c>
      <c r="B2999" s="319"/>
      <c r="C2999" s="27"/>
      <c r="D2999" s="17">
        <f>IF(Table11[[#This Row],[Current Age]]&gt;19,"Women's",IF(E2999&gt;15,"U19",IF(E2999&gt;13,"U15",IF(E2999&gt;11,"U13",IF(E2999&gt;0,"U11",0)))))</f>
        <v>0</v>
      </c>
      <c r="E2999" s="17">
        <f>IFERROR(IF(Table11[[#This Row],[Year]]&gt;0,$E$1-Table11[[#This Row],[Year]],0),"")</f>
        <v>0</v>
      </c>
      <c r="H2999" s="17"/>
      <c r="I2999" s="279"/>
    </row>
    <row r="3000" spans="1:9">
      <c r="A3000" s="218">
        <v>9997</v>
      </c>
      <c r="B3000" s="319"/>
      <c r="C3000" s="27"/>
      <c r="D3000" s="17">
        <f>IF(Table11[[#This Row],[Current Age]]&gt;19,"Women's",IF(E3000&gt;15,"U19",IF(E3000&gt;13,"U15",IF(E3000&gt;11,"U13",IF(E3000&gt;0,"U11",0)))))</f>
        <v>0</v>
      </c>
      <c r="E3000" s="17">
        <f>IFERROR(IF(Table11[[#This Row],[Year]]&gt;0,$E$1-Table11[[#This Row],[Year]],0),"")</f>
        <v>0</v>
      </c>
      <c r="H3000" s="17"/>
      <c r="I3000" s="279"/>
    </row>
    <row r="3001" spans="1:9">
      <c r="A3001" s="188">
        <v>9998</v>
      </c>
      <c r="B3001" s="319"/>
      <c r="C3001" s="27"/>
      <c r="D3001" s="17">
        <f>IF(Table11[[#This Row],[Current Age]]&gt;19,"Women's",IF(E3001&gt;15,"U19",IF(E3001&gt;13,"U15",IF(E3001&gt;11,"U13",IF(E3001&gt;0,"U11",0)))))</f>
        <v>0</v>
      </c>
      <c r="E3001" s="17">
        <f>IFERROR(IF(Table11[[#This Row],[Year]]&gt;0,$E$1-Table11[[#This Row],[Year]],0),"")</f>
        <v>0</v>
      </c>
      <c r="H3001" s="17"/>
      <c r="I3001" s="279"/>
    </row>
    <row r="3002" spans="1:9">
      <c r="A3002" s="218">
        <v>9999</v>
      </c>
      <c r="B3002" s="319"/>
      <c r="C3002" s="27"/>
      <c r="D3002" s="17">
        <f>IF(Table11[[#This Row],[Current Age]]&gt;19,"Women's",IF(E3002&gt;15,"U19",IF(E3002&gt;13,"U15",IF(E3002&gt;11,"U13",IF(E3002&gt;0,"U11",0)))))</f>
        <v>0</v>
      </c>
      <c r="E3002" s="17">
        <f>IFERROR(IF(Table11[[#This Row],[Year]]&gt;0,$E$1-Table11[[#This Row],[Year]],0),"")</f>
        <v>0</v>
      </c>
      <c r="H3002" s="17"/>
      <c r="I3002" s="279"/>
    </row>
    <row r="3003" spans="1:9">
      <c r="A3003" s="188" t="s">
        <v>5818</v>
      </c>
      <c r="B3003" s="268" t="s">
        <v>5819</v>
      </c>
      <c r="C3003" s="190" t="s">
        <v>3959</v>
      </c>
      <c r="D3003" s="17">
        <f>IF(Table11[[#This Row],[Current Age]]&gt;19,"Women's",IF(E3003&gt;15,"U19",IF(E3003&gt;13,"U15",IF(E3003&gt;11,"U13",IF(E3003&gt;0,"U11",0)))))</f>
        <v>0</v>
      </c>
      <c r="E3003" s="17">
        <f>IFERROR(IF(Table11[[#This Row],[Year]]&gt;0,$E$1-Table11[[#This Row],[Year]],0),"")</f>
        <v>0</v>
      </c>
      <c r="H3003" s="58"/>
    </row>
    <row r="3004" spans="1:9">
      <c r="A3004" s="218" t="s">
        <v>5820</v>
      </c>
      <c r="B3004" s="278" t="s">
        <v>5821</v>
      </c>
      <c r="C3004" s="218" t="s">
        <v>17</v>
      </c>
      <c r="D3004" s="17">
        <f>IF(Table11[[#This Row],[Current Age]]&gt;19,"Women's",IF(E3004&gt;15,"U19",IF(E3004&gt;13,"U15",IF(E3004&gt;11,"U13",IF(E3004&gt;0,"U11",0)))))</f>
        <v>0</v>
      </c>
      <c r="E3004" s="17">
        <f>IFERROR(IF(Table11[[#This Row],[Year]]&gt;0,$E$1-Table11[[#This Row],[Year]],0),"")</f>
        <v>0</v>
      </c>
      <c r="H3004" s="58"/>
    </row>
    <row r="3005" spans="1:9">
      <c r="A3005" s="188" t="s">
        <v>5822</v>
      </c>
      <c r="B3005" s="280"/>
      <c r="C3005" s="188"/>
      <c r="D3005" s="17">
        <f>IF(Table11[[#This Row],[Current Age]]&gt;19,"Women's",IF(E3005&gt;15,"U19",IF(E3005&gt;13,"U15",IF(E3005&gt;11,"U13",IF(E3005&gt;0,"U11",0)))))</f>
        <v>0</v>
      </c>
      <c r="E3005" s="17">
        <f>IFERROR(IF(Table11[[#This Row],[Year]]&gt;0,$E$1-Table11[[#This Row],[Year]],0),"")</f>
        <v>0</v>
      </c>
      <c r="H3005" s="58"/>
    </row>
    <row r="3006" spans="1:9">
      <c r="A3006" s="218" t="s">
        <v>5823</v>
      </c>
      <c r="B3006" s="278" t="s">
        <v>5824</v>
      </c>
      <c r="C3006" s="218" t="s">
        <v>17</v>
      </c>
      <c r="D3006" s="17">
        <f>IF(Table11[[#This Row],[Current Age]]&gt;19,"Women's",IF(E3006&gt;15,"U19",IF(E3006&gt;13,"U15",IF(E3006&gt;11,"U13",IF(E3006&gt;0,"U11",0)))))</f>
        <v>0</v>
      </c>
      <c r="E3006" s="17">
        <f>IFERROR(IF(Table11[[#This Row],[Year]]&gt;0,$E$1-Table11[[#This Row],[Year]],0),"")</f>
        <v>0</v>
      </c>
      <c r="H3006" s="58"/>
    </row>
    <row r="3007" spans="1:9">
      <c r="A3007" s="188" t="s">
        <v>5825</v>
      </c>
      <c r="B3007" s="280"/>
      <c r="C3007" s="188"/>
      <c r="D3007" s="17">
        <f>IF(Table11[[#This Row],[Current Age]]&gt;19,"Women's",IF(E3007&gt;15,"U19",IF(E3007&gt;13,"U15",IF(E3007&gt;11,"U13",IF(E3007&gt;0,"U11",0)))))</f>
        <v>0</v>
      </c>
      <c r="E3007" s="17">
        <f>IFERROR(IF(Table11[[#This Row],[Year]]&gt;0,$E$1-Table11[[#This Row],[Year]],0),"")</f>
        <v>0</v>
      </c>
      <c r="H3007" s="58"/>
    </row>
    <row r="3008" spans="1:9">
      <c r="A3008" s="218" t="s">
        <v>5826</v>
      </c>
      <c r="B3008" s="278"/>
      <c r="C3008" s="218"/>
      <c r="D3008" s="17">
        <f>IF(Table11[[#This Row],[Current Age]]&gt;19,"Women's",IF(E3008&gt;15,"U19",IF(E3008&gt;13,"U15",IF(E3008&gt;11,"U13",IF(E3008&gt;0,"U11",0)))))</f>
        <v>0</v>
      </c>
      <c r="E3008" s="17">
        <f>IFERROR(IF(Table11[[#This Row],[Year]]&gt;0,$E$1-Table11[[#This Row],[Year]],0),"")</f>
        <v>0</v>
      </c>
      <c r="H3008" s="58"/>
    </row>
    <row r="3009" spans="1:8">
      <c r="A3009" s="188" t="s">
        <v>5827</v>
      </c>
      <c r="B3009" s="280"/>
      <c r="C3009" s="188"/>
      <c r="D3009" s="17">
        <f>IF(Table11[[#This Row],[Current Age]]&gt;19,"Women's",IF(E3009&gt;15,"U19",IF(E3009&gt;13,"U15",IF(E3009&gt;11,"U13",IF(E3009&gt;0,"U11",0)))))</f>
        <v>0</v>
      </c>
      <c r="E3009" s="17">
        <f>IFERROR(IF(Table11[[#This Row],[Year]]&gt;0,$E$1-Table11[[#This Row],[Year]],0),"")</f>
        <v>0</v>
      </c>
      <c r="H3009" s="58"/>
    </row>
    <row r="3010" spans="1:8">
      <c r="A3010" s="218" t="s">
        <v>5828</v>
      </c>
      <c r="B3010" s="328" t="s">
        <v>5829</v>
      </c>
      <c r="C3010" s="329" t="s">
        <v>29</v>
      </c>
      <c r="D3010" s="17">
        <f>IF(Table11[[#This Row],[Current Age]]&gt;19,"Women's",IF(E3010&gt;15,"U19",IF(E3010&gt;13,"U15",IF(E3010&gt;11,"U13",IF(E3010&gt;0,"U11",0)))))</f>
        <v>0</v>
      </c>
      <c r="E3010" s="17">
        <f>IFERROR(IF(Table11[[#This Row],[Year]]&gt;0,$E$1-Table11[[#This Row],[Year]],0),"")</f>
        <v>0</v>
      </c>
      <c r="H3010" s="58"/>
    </row>
    <row r="3011" spans="1:8">
      <c r="A3011" s="188" t="s">
        <v>5830</v>
      </c>
      <c r="B3011" s="280" t="s">
        <v>5831</v>
      </c>
      <c r="C3011" s="188" t="s">
        <v>29</v>
      </c>
      <c r="D3011" s="17">
        <f>IF(Table11[[#This Row],[Current Age]]&gt;19,"Women's",IF(E3011&gt;15,"U19",IF(E3011&gt;13,"U15",IF(E3011&gt;11,"U13",IF(E3011&gt;0,"U11",0)))))</f>
        <v>0</v>
      </c>
      <c r="E3011" s="17">
        <f>IFERROR(IF(Table11[[#This Row],[Year]]&gt;0,$E$1-Table11[[#This Row],[Year]],0),"")</f>
        <v>0</v>
      </c>
      <c r="H3011" s="58"/>
    </row>
    <row r="3012" spans="1:8">
      <c r="A3012" s="218" t="s">
        <v>5832</v>
      </c>
      <c r="B3012" s="278" t="s">
        <v>5833</v>
      </c>
      <c r="C3012" s="218" t="s">
        <v>29</v>
      </c>
      <c r="D3012" s="17">
        <f>IF(Table11[[#This Row],[Current Age]]&gt;19,"Women's",IF(E3012&gt;15,"U19",IF(E3012&gt;13,"U15",IF(E3012&gt;11,"U13",IF(E3012&gt;0,"U11",0)))))</f>
        <v>0</v>
      </c>
      <c r="E3012" s="17">
        <f>IFERROR(IF(Table11[[#This Row],[Year]]&gt;0,$E$1-Table11[[#This Row],[Year]],0),"")</f>
        <v>0</v>
      </c>
      <c r="H3012" s="58"/>
    </row>
    <row r="3013" spans="1:8">
      <c r="A3013" s="188" t="s">
        <v>5834</v>
      </c>
      <c r="B3013" s="280" t="s">
        <v>5835</v>
      </c>
      <c r="C3013" s="188" t="s">
        <v>29</v>
      </c>
      <c r="D3013" s="17">
        <f>IF(Table11[[#This Row],[Current Age]]&gt;19,"Women's",IF(E3013&gt;15,"U19",IF(E3013&gt;13,"U15",IF(E3013&gt;11,"U13",IF(E3013&gt;0,"U11",0)))))</f>
        <v>0</v>
      </c>
      <c r="E3013" s="17">
        <f>IFERROR(IF(Table11[[#This Row],[Year]]&gt;0,$E$1-Table11[[#This Row],[Year]],0),"")</f>
        <v>0</v>
      </c>
      <c r="H3013" s="58"/>
    </row>
    <row r="3014" spans="1:8">
      <c r="A3014" s="218" t="s">
        <v>5836</v>
      </c>
      <c r="B3014" s="278" t="s">
        <v>5837</v>
      </c>
      <c r="C3014" s="218" t="s">
        <v>29</v>
      </c>
      <c r="D3014" s="17">
        <f>IF(Table11[[#This Row],[Current Age]]&gt;19,"Women's",IF(E3014&gt;15,"U19",IF(E3014&gt;13,"U15",IF(E3014&gt;11,"U13",IF(E3014&gt;0,"U11",0)))))</f>
        <v>0</v>
      </c>
      <c r="E3014" s="17">
        <f>IFERROR(IF(Table11[[#This Row],[Year]]&gt;0,$E$1-Table11[[#This Row],[Year]],0),"")</f>
        <v>0</v>
      </c>
      <c r="H3014" s="58"/>
    </row>
    <row r="3015" spans="1:8">
      <c r="A3015" s="188" t="s">
        <v>5838</v>
      </c>
      <c r="B3015" s="280" t="s">
        <v>5839</v>
      </c>
      <c r="C3015" s="188" t="s">
        <v>29</v>
      </c>
      <c r="D3015" s="17">
        <f>IF(Table11[[#This Row],[Current Age]]&gt;19,"Women's",IF(E3015&gt;15,"U19",IF(E3015&gt;13,"U15",IF(E3015&gt;11,"U13",IF(E3015&gt;0,"U11",0)))))</f>
        <v>0</v>
      </c>
      <c r="E3015" s="17">
        <f>IFERROR(IF(Table11[[#This Row],[Year]]&gt;0,$E$1-Table11[[#This Row],[Year]],0),"")</f>
        <v>0</v>
      </c>
      <c r="H3015" s="58"/>
    </row>
    <row r="3016" spans="1:8">
      <c r="A3016" s="218" t="s">
        <v>5840</v>
      </c>
      <c r="B3016" s="278" t="s">
        <v>5841</v>
      </c>
      <c r="C3016" s="218" t="s">
        <v>101</v>
      </c>
      <c r="D3016" s="17">
        <f>IF(Table11[[#This Row],[Current Age]]&gt;19,"Women's",IF(E3016&gt;15,"U19",IF(E3016&gt;13,"U15",IF(E3016&gt;11,"U13",IF(E3016&gt;0,"U11",0)))))</f>
        <v>0</v>
      </c>
      <c r="E3016" s="17">
        <f>IFERROR(IF(Table11[[#This Row],[Year]]&gt;0,$E$1-Table11[[#This Row],[Year]],0),"")</f>
        <v>0</v>
      </c>
      <c r="H3016" s="58"/>
    </row>
  </sheetData>
  <sheetProtection algorithmName="SHA-512" hashValue="p4bvkIkpqgfEovJDr4ZHJysSgYe6WP3XJph1xzz500T3wYVRoJy/Y1rQbd5Og5M4E8a1WKwOOp0SewXD8Hw5rQ==" saltValue="phpAIVvyCZjqABozh3Fazg==" spinCount="100000" sheet="1" objects="1" scenarios="1" sort="0" autoFilter="0"/>
  <protectedRanges>
    <protectedRange sqref="B1188" name="Allowsearch_2_24"/>
    <protectedRange sqref="B1189" name="Allowsearch_2_1_2"/>
    <protectedRange sqref="B1190" name="Allowsearch_2_2_2"/>
    <protectedRange sqref="B1192" name="Allowsearch_2_3_2"/>
    <protectedRange sqref="B1193" name="Allowsearch_2_4_2"/>
    <protectedRange sqref="B1194" name="Allowsearch_2_5_2"/>
    <protectedRange sqref="B1195" name="Allowsearch_2_6_2"/>
    <protectedRange sqref="B1196" name="Allowsearch_2_7_2"/>
    <protectedRange sqref="B1197" name="Allowsearch_2_8_2"/>
    <protectedRange sqref="B1198" name="Allowsearch_2_9_2"/>
    <protectedRange sqref="B1199" name="Allowsearch_2_10_2"/>
    <protectedRange sqref="B1200" name="Allowsearch_2_11_2"/>
    <protectedRange sqref="B1201" name="Allowsearch_2_12_2"/>
    <protectedRange sqref="B1202" name="Allowsearch_2_13_2"/>
    <protectedRange sqref="B1205" name="Allowsearch_2_14_2"/>
  </protectedRanges>
  <mergeCells count="2">
    <mergeCell ref="A1:C2"/>
    <mergeCell ref="F2:H2"/>
  </mergeCells>
  <conditionalFormatting sqref="A1:A3 A3017:A1048576">
    <cfRule type="duplicateValues" dxfId="18" priority="7"/>
  </conditionalFormatting>
  <conditionalFormatting sqref="B1:B3 B3017:B1048576">
    <cfRule type="duplicateValues" dxfId="17" priority="8"/>
  </conditionalFormatting>
  <conditionalFormatting sqref="B3:B1955 B1957:B3016">
    <cfRule type="duplicateValues" dxfId="16" priority="3"/>
  </conditionalFormatting>
  <conditionalFormatting sqref="B652">
    <cfRule type="duplicateValues" dxfId="15" priority="6"/>
  </conditionalFormatting>
  <conditionalFormatting sqref="B746">
    <cfRule type="duplicateValues" dxfId="14" priority="5"/>
  </conditionalFormatting>
  <conditionalFormatting sqref="B1387">
    <cfRule type="duplicateValues" dxfId="13" priority="4"/>
  </conditionalFormatting>
  <conditionalFormatting sqref="B1956">
    <cfRule type="duplicateValues" dxfId="12" priority="1"/>
    <cfRule type="duplicateValues" dxfId="11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1"/>
  <sheetViews>
    <sheetView workbookViewId="0">
      <selection sqref="A1:N2"/>
    </sheetView>
  </sheetViews>
  <sheetFormatPr defaultRowHeight="14.5"/>
  <cols>
    <col min="1" max="1" width="25.54296875" customWidth="1"/>
    <col min="5" max="5" width="9.90625" customWidth="1"/>
    <col min="6" max="6" width="9.54296875" customWidth="1"/>
    <col min="7" max="8" width="6.90625" bestFit="1" customWidth="1"/>
    <col min="9" max="9" width="7.54296875" customWidth="1"/>
    <col min="10" max="10" width="6.54296875" customWidth="1"/>
    <col min="12" max="12" width="7.6328125" bestFit="1" customWidth="1"/>
    <col min="13" max="13" width="5.6328125" bestFit="1" customWidth="1"/>
    <col min="14" max="14" width="9.08984375" customWidth="1"/>
  </cols>
  <sheetData>
    <row r="1" spans="1:14">
      <c r="A1" s="504" t="s">
        <v>5940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</row>
    <row r="2" spans="1:14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</row>
    <row r="3" spans="1:14" s="279" customFormat="1" ht="29">
      <c r="A3" s="348"/>
      <c r="B3" s="349" t="s">
        <v>5941</v>
      </c>
      <c r="C3" s="350" t="s">
        <v>5942</v>
      </c>
      <c r="D3" s="350" t="s">
        <v>5943</v>
      </c>
      <c r="E3" s="350" t="s">
        <v>5944</v>
      </c>
      <c r="F3" s="350" t="s">
        <v>5945</v>
      </c>
      <c r="G3" s="350" t="s">
        <v>5946</v>
      </c>
      <c r="H3" s="350" t="s">
        <v>5947</v>
      </c>
      <c r="I3" s="350">
        <v>64</v>
      </c>
      <c r="J3" s="350">
        <v>128</v>
      </c>
      <c r="K3" s="350" t="s">
        <v>5948</v>
      </c>
      <c r="L3" s="350" t="s">
        <v>5942</v>
      </c>
      <c r="M3" s="351" t="s">
        <v>5949</v>
      </c>
      <c r="N3" s="352" t="s">
        <v>5950</v>
      </c>
    </row>
    <row r="4" spans="1:14" ht="37.5" customHeight="1">
      <c r="A4" s="353" t="s">
        <v>5951</v>
      </c>
      <c r="B4" s="354">
        <v>7</v>
      </c>
      <c r="C4" s="17">
        <v>250</v>
      </c>
      <c r="D4" s="17">
        <v>175</v>
      </c>
      <c r="E4" s="17">
        <v>125</v>
      </c>
      <c r="F4" s="17">
        <v>75</v>
      </c>
      <c r="G4" s="17">
        <v>50</v>
      </c>
      <c r="H4" s="17">
        <v>25</v>
      </c>
      <c r="I4" s="17">
        <v>10</v>
      </c>
      <c r="J4" s="17">
        <v>7</v>
      </c>
      <c r="K4" s="17">
        <v>5</v>
      </c>
      <c r="L4" s="17"/>
      <c r="M4" s="58"/>
      <c r="N4" s="59"/>
    </row>
    <row r="5" spans="1:14" ht="29.25" customHeight="1">
      <c r="A5" s="353" t="s">
        <v>5952</v>
      </c>
      <c r="B5" s="354"/>
      <c r="C5" s="17"/>
      <c r="D5" s="17"/>
      <c r="E5" s="17"/>
      <c r="F5" s="17"/>
      <c r="G5" s="17"/>
      <c r="H5" s="17"/>
      <c r="I5" s="17"/>
      <c r="J5" s="17"/>
      <c r="K5" s="17"/>
      <c r="L5" s="355">
        <v>5</v>
      </c>
      <c r="M5" s="356">
        <v>2</v>
      </c>
      <c r="N5" s="357">
        <v>1</v>
      </c>
    </row>
    <row r="6" spans="1:14" ht="29.25" customHeight="1">
      <c r="A6" s="353" t="s">
        <v>5953</v>
      </c>
      <c r="B6" s="354">
        <v>5</v>
      </c>
      <c r="C6" s="17">
        <v>150</v>
      </c>
      <c r="D6" s="17">
        <v>100</v>
      </c>
      <c r="E6" s="17">
        <v>75</v>
      </c>
      <c r="F6" s="17">
        <v>50</v>
      </c>
      <c r="G6" s="17">
        <v>25</v>
      </c>
      <c r="H6" s="17">
        <v>15</v>
      </c>
      <c r="I6" s="17">
        <v>5</v>
      </c>
      <c r="J6" s="17"/>
      <c r="K6" s="17">
        <v>2</v>
      </c>
      <c r="L6" s="17"/>
      <c r="M6" s="58"/>
      <c r="N6" s="59"/>
    </row>
    <row r="7" spans="1:14" ht="56.25" customHeight="1">
      <c r="A7" s="358" t="s">
        <v>5954</v>
      </c>
      <c r="B7" s="354">
        <v>5</v>
      </c>
      <c r="C7" s="17">
        <v>150</v>
      </c>
      <c r="D7" s="17">
        <v>100</v>
      </c>
      <c r="E7" s="17">
        <v>75</v>
      </c>
      <c r="F7" s="17">
        <v>50</v>
      </c>
      <c r="G7" s="17">
        <v>25</v>
      </c>
      <c r="H7" s="17">
        <v>15</v>
      </c>
      <c r="I7" s="17">
        <v>5</v>
      </c>
      <c r="J7" s="17">
        <v>2</v>
      </c>
      <c r="K7" s="17">
        <v>2</v>
      </c>
      <c r="L7" s="17"/>
      <c r="M7" s="58"/>
      <c r="N7" s="59"/>
    </row>
    <row r="8" spans="1:14" ht="47.25" customHeight="1">
      <c r="A8" s="358" t="s">
        <v>5955</v>
      </c>
      <c r="B8" s="354">
        <v>3</v>
      </c>
      <c r="C8" s="17">
        <v>100</v>
      </c>
      <c r="D8" s="17">
        <v>75</v>
      </c>
      <c r="E8" s="17">
        <v>50</v>
      </c>
      <c r="F8" s="17">
        <v>25</v>
      </c>
      <c r="G8" s="17">
        <v>15</v>
      </c>
      <c r="H8" s="17">
        <v>5</v>
      </c>
      <c r="I8" s="17">
        <v>3</v>
      </c>
      <c r="J8" s="17"/>
      <c r="K8" s="17">
        <v>1</v>
      </c>
      <c r="L8" s="17"/>
      <c r="M8" s="58"/>
      <c r="N8" s="59"/>
    </row>
    <row r="9" spans="1:14" ht="43.5" customHeight="1">
      <c r="A9" s="358" t="s">
        <v>5956</v>
      </c>
      <c r="B9" s="354">
        <v>2</v>
      </c>
      <c r="C9" s="17">
        <v>75</v>
      </c>
      <c r="D9" s="17">
        <v>50</v>
      </c>
      <c r="E9" s="17">
        <v>35</v>
      </c>
      <c r="F9" s="17">
        <v>20</v>
      </c>
      <c r="G9" s="17">
        <v>12</v>
      </c>
      <c r="H9" s="17">
        <v>4</v>
      </c>
      <c r="I9" s="17">
        <v>2</v>
      </c>
      <c r="J9" s="17">
        <v>1</v>
      </c>
      <c r="K9" s="17">
        <v>1</v>
      </c>
      <c r="L9" s="17"/>
      <c r="M9" s="58"/>
      <c r="N9" s="59"/>
    </row>
    <row r="10" spans="1:14" ht="44" thickBot="1">
      <c r="A10" s="358" t="s">
        <v>5957</v>
      </c>
      <c r="B10" s="359">
        <v>1</v>
      </c>
      <c r="C10" s="360">
        <v>50</v>
      </c>
      <c r="D10" s="360">
        <v>35</v>
      </c>
      <c r="E10" s="360">
        <v>25</v>
      </c>
      <c r="F10" s="360">
        <v>15</v>
      </c>
      <c r="G10" s="360">
        <v>10</v>
      </c>
      <c r="H10" s="360">
        <v>2</v>
      </c>
      <c r="I10" s="360">
        <v>1</v>
      </c>
      <c r="J10" s="360"/>
      <c r="K10" s="360">
        <v>1</v>
      </c>
      <c r="L10" s="360"/>
      <c r="M10" s="361"/>
      <c r="N10" s="59"/>
    </row>
    <row r="11" spans="1:14" ht="44" thickBot="1">
      <c r="A11" s="362" t="s">
        <v>5958</v>
      </c>
      <c r="B11" s="359">
        <v>1</v>
      </c>
      <c r="C11" s="360">
        <v>80</v>
      </c>
      <c r="D11" s="360">
        <v>55</v>
      </c>
      <c r="E11" s="360">
        <v>45</v>
      </c>
      <c r="F11" s="360">
        <v>35</v>
      </c>
      <c r="G11" s="360">
        <v>20</v>
      </c>
      <c r="H11" s="360">
        <v>10</v>
      </c>
      <c r="I11" s="360">
        <v>4</v>
      </c>
      <c r="J11" s="360">
        <v>2</v>
      </c>
      <c r="K11" s="360">
        <v>1</v>
      </c>
      <c r="L11" s="360"/>
      <c r="M11" s="361"/>
      <c r="N11" s="146"/>
    </row>
  </sheetData>
  <sheetProtection algorithmName="SHA-512" hashValue="6BMyTxNGiSVe+2HKE733qqAVUlW8+xgDAXNTVcT/enIXAizPDJGzYfT3ywNoTXWnhh9hoUjlPYSMa725vHbyzQ==" saltValue="bAkOD45zcqP0JY0NpRSgTQ==" spinCount="100000" sheet="1" objects="1" scenarios="1"/>
  <mergeCells count="1">
    <mergeCell ref="A1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95"/>
  <sheetViews>
    <sheetView workbookViewId="0">
      <selection sqref="A1:A1048576"/>
    </sheetView>
  </sheetViews>
  <sheetFormatPr defaultRowHeight="14.5"/>
  <cols>
    <col min="1" max="1" width="11.90625" customWidth="1"/>
    <col min="2" max="2" width="19.6328125" customWidth="1"/>
    <col min="3" max="3" width="8.36328125" customWidth="1"/>
    <col min="4" max="4" width="15.08984375" bestFit="1" customWidth="1"/>
    <col min="5" max="5" width="11.54296875" customWidth="1"/>
    <col min="6" max="6" width="11" bestFit="1" customWidth="1"/>
    <col min="7" max="9" width="11" customWidth="1"/>
    <col min="10" max="10" width="12.54296875" bestFit="1" customWidth="1"/>
    <col min="20" max="20" width="12.08984375" customWidth="1"/>
    <col min="21" max="21" width="59.6328125" customWidth="1"/>
  </cols>
  <sheetData>
    <row r="1" spans="1:21" ht="14.25" customHeight="1"/>
    <row r="2" spans="1:21" ht="15" thickBot="1"/>
    <row r="3" spans="1:21" ht="29.5" thickBot="1">
      <c r="A3" s="330" t="s">
        <v>5842</v>
      </c>
      <c r="B3" s="511" t="s">
        <v>5843</v>
      </c>
      <c r="C3" s="512"/>
      <c r="D3" s="331">
        <v>2016</v>
      </c>
      <c r="E3" s="331">
        <v>2017</v>
      </c>
      <c r="F3" s="332">
        <v>2018</v>
      </c>
      <c r="G3" s="331">
        <v>2019</v>
      </c>
      <c r="H3" s="331">
        <v>2020</v>
      </c>
      <c r="I3" s="332">
        <v>2021</v>
      </c>
      <c r="J3" s="513" t="s">
        <v>5844</v>
      </c>
      <c r="K3" s="513"/>
      <c r="L3" s="513"/>
      <c r="M3" s="513"/>
      <c r="N3" s="513"/>
      <c r="O3" s="513"/>
      <c r="P3" s="513"/>
      <c r="Q3" s="513"/>
      <c r="R3" s="513"/>
      <c r="S3" s="513"/>
      <c r="T3" s="513"/>
      <c r="U3" s="514"/>
    </row>
    <row r="4" spans="1:21">
      <c r="A4" s="333">
        <v>1</v>
      </c>
      <c r="B4" s="515" t="s">
        <v>5845</v>
      </c>
      <c r="C4" s="515"/>
      <c r="D4" s="334"/>
      <c r="E4" s="335"/>
      <c r="F4" s="336"/>
      <c r="G4" s="334"/>
      <c r="H4" s="335"/>
      <c r="I4" s="336"/>
      <c r="J4" s="516" t="s">
        <v>5846</v>
      </c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8"/>
    </row>
    <row r="5" spans="1:21">
      <c r="A5" s="337"/>
      <c r="B5" s="506" t="s">
        <v>5847</v>
      </c>
      <c r="C5" s="506"/>
      <c r="D5" s="263"/>
      <c r="E5" s="15"/>
      <c r="F5" s="338"/>
      <c r="G5" s="263"/>
      <c r="H5" s="15"/>
      <c r="I5" s="338"/>
      <c r="J5" s="507" t="s">
        <v>5848</v>
      </c>
      <c r="K5" s="508"/>
      <c r="L5" s="508"/>
      <c r="M5" s="508"/>
      <c r="N5" s="508"/>
      <c r="O5" s="508"/>
      <c r="P5" s="508"/>
      <c r="Q5" s="508"/>
      <c r="R5" s="508"/>
      <c r="S5" s="508"/>
      <c r="T5" s="508"/>
      <c r="U5" s="509"/>
    </row>
    <row r="6" spans="1:21">
      <c r="A6" s="337"/>
      <c r="B6" s="506" t="s">
        <v>5849</v>
      </c>
      <c r="C6" s="506"/>
      <c r="D6" s="263"/>
      <c r="E6" s="15"/>
      <c r="F6" s="338"/>
      <c r="G6" s="263"/>
      <c r="H6" s="15"/>
      <c r="I6" s="338"/>
      <c r="J6" s="507" t="s">
        <v>5850</v>
      </c>
      <c r="K6" s="508"/>
      <c r="L6" s="508"/>
      <c r="M6" s="508"/>
      <c r="N6" s="508"/>
      <c r="O6" s="508"/>
      <c r="P6" s="508"/>
      <c r="Q6" s="508"/>
      <c r="R6" s="508"/>
      <c r="S6" s="508"/>
      <c r="T6" s="508"/>
      <c r="U6" s="509"/>
    </row>
    <row r="7" spans="1:21">
      <c r="A7" s="337"/>
      <c r="B7" s="506"/>
      <c r="C7" s="506"/>
      <c r="D7" s="263"/>
      <c r="E7" s="15"/>
      <c r="F7" s="338"/>
      <c r="G7" s="263"/>
      <c r="H7" s="15"/>
      <c r="I7" s="338"/>
      <c r="J7" s="507" t="s">
        <v>5851</v>
      </c>
      <c r="K7" s="508"/>
      <c r="L7" s="508"/>
      <c r="M7" s="508"/>
      <c r="N7" s="508"/>
      <c r="O7" s="508"/>
      <c r="P7" s="508"/>
      <c r="Q7" s="508"/>
      <c r="R7" s="508"/>
      <c r="S7" s="508"/>
      <c r="T7" s="508"/>
      <c r="U7" s="509"/>
    </row>
    <row r="8" spans="1:21" ht="15" thickBot="1">
      <c r="A8" s="339"/>
      <c r="B8" s="510"/>
      <c r="C8" s="510"/>
      <c r="D8" s="340"/>
      <c r="E8" s="341"/>
      <c r="F8" s="342"/>
      <c r="G8" s="340"/>
      <c r="H8" s="341"/>
      <c r="I8" s="342"/>
      <c r="J8" s="507" t="s">
        <v>5852</v>
      </c>
      <c r="K8" s="508"/>
      <c r="L8" s="508"/>
      <c r="M8" s="508"/>
      <c r="N8" s="508"/>
      <c r="O8" s="508"/>
      <c r="P8" s="508"/>
      <c r="Q8" s="508"/>
      <c r="R8" s="508"/>
      <c r="S8" s="508"/>
      <c r="T8" s="508"/>
      <c r="U8" s="509"/>
    </row>
    <row r="9" spans="1:21">
      <c r="A9" s="333">
        <v>2</v>
      </c>
      <c r="B9" s="525" t="s">
        <v>5853</v>
      </c>
      <c r="C9" s="525"/>
      <c r="D9" s="334"/>
      <c r="E9" s="335"/>
      <c r="F9" s="336"/>
      <c r="G9" s="334"/>
      <c r="H9" s="335"/>
      <c r="I9" s="336"/>
      <c r="J9" s="507" t="s">
        <v>5854</v>
      </c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9"/>
    </row>
    <row r="10" spans="1:21">
      <c r="A10" s="337"/>
      <c r="B10" s="508"/>
      <c r="C10" s="508"/>
      <c r="D10" s="263"/>
      <c r="E10" s="15"/>
      <c r="F10" s="338"/>
      <c r="G10" s="263"/>
      <c r="H10" s="15"/>
      <c r="I10" s="338"/>
      <c r="J10" s="507" t="s">
        <v>5855</v>
      </c>
      <c r="K10" s="508"/>
      <c r="L10" s="508"/>
      <c r="M10" s="508"/>
      <c r="N10" s="508"/>
      <c r="O10" s="508"/>
      <c r="P10" s="508"/>
      <c r="Q10" s="508"/>
      <c r="R10" s="508"/>
      <c r="S10" s="508"/>
      <c r="T10" s="508"/>
      <c r="U10" s="509"/>
    </row>
    <row r="11" spans="1:21">
      <c r="A11" s="337"/>
      <c r="B11" s="508"/>
      <c r="C11" s="508"/>
      <c r="D11" s="263"/>
      <c r="E11" s="15"/>
      <c r="F11" s="338"/>
      <c r="G11" s="263"/>
      <c r="H11" s="15"/>
      <c r="I11" s="338"/>
      <c r="J11" s="507" t="s">
        <v>5856</v>
      </c>
      <c r="K11" s="508"/>
      <c r="L11" s="508"/>
      <c r="M11" s="508"/>
      <c r="N11" s="508"/>
      <c r="O11" s="508"/>
      <c r="P11" s="508"/>
      <c r="Q11" s="508"/>
      <c r="R11" s="508"/>
      <c r="S11" s="508"/>
      <c r="T11" s="508"/>
      <c r="U11" s="509"/>
    </row>
    <row r="12" spans="1:21">
      <c r="A12" s="337"/>
      <c r="B12" s="508"/>
      <c r="C12" s="508"/>
      <c r="D12" s="263"/>
      <c r="E12" s="15"/>
      <c r="F12" s="338"/>
      <c r="G12" s="263"/>
      <c r="H12" s="15"/>
      <c r="I12" s="338"/>
      <c r="J12" s="519" t="s">
        <v>5857</v>
      </c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1"/>
    </row>
    <row r="13" spans="1:21" ht="15" thickBot="1">
      <c r="A13" s="339"/>
      <c r="B13" s="341"/>
      <c r="C13" s="343"/>
      <c r="D13" s="340"/>
      <c r="E13" s="341"/>
      <c r="F13" s="342"/>
      <c r="G13" s="340"/>
      <c r="H13" s="341"/>
      <c r="I13" s="342"/>
      <c r="J13" s="522" t="s">
        <v>5858</v>
      </c>
      <c r="K13" s="523"/>
      <c r="L13" s="523"/>
      <c r="M13" s="523"/>
      <c r="N13" s="523"/>
      <c r="O13" s="523"/>
      <c r="P13" s="523"/>
      <c r="Q13" s="523"/>
      <c r="R13" s="523"/>
      <c r="S13" s="523"/>
      <c r="T13" s="523"/>
      <c r="U13" s="524"/>
    </row>
    <row r="14" spans="1:21" ht="15" thickBot="1">
      <c r="A14" s="333">
        <v>3</v>
      </c>
      <c r="B14" s="525" t="s">
        <v>5859</v>
      </c>
      <c r="C14" s="525"/>
      <c r="D14" s="334"/>
      <c r="E14" s="335"/>
      <c r="F14" s="336"/>
      <c r="G14" s="334"/>
      <c r="H14" s="335"/>
      <c r="I14" s="336" t="s">
        <v>28</v>
      </c>
    </row>
    <row r="15" spans="1:21" ht="19" thickBot="1">
      <c r="A15" s="337"/>
      <c r="B15" s="508" t="s">
        <v>5860</v>
      </c>
      <c r="C15" s="508"/>
      <c r="D15" s="263"/>
      <c r="E15" s="15"/>
      <c r="F15" s="338"/>
      <c r="G15" s="263"/>
      <c r="H15" s="15"/>
      <c r="I15" s="338"/>
      <c r="J15" s="513" t="s">
        <v>5861</v>
      </c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4"/>
    </row>
    <row r="16" spans="1:21">
      <c r="A16" s="337"/>
      <c r="B16" s="508" t="s">
        <v>2520</v>
      </c>
      <c r="C16" s="508"/>
      <c r="D16" s="263"/>
      <c r="E16" s="15"/>
      <c r="F16" s="338"/>
      <c r="G16" s="263"/>
      <c r="H16" s="15"/>
      <c r="I16" s="338" t="s">
        <v>26</v>
      </c>
      <c r="J16" s="533" t="s">
        <v>5862</v>
      </c>
      <c r="K16" s="534"/>
      <c r="L16" s="534"/>
      <c r="M16" s="534"/>
      <c r="N16" s="534"/>
      <c r="O16" s="534"/>
      <c r="P16" s="534"/>
      <c r="Q16" s="534"/>
      <c r="R16" s="534"/>
      <c r="S16" s="534"/>
      <c r="T16" s="534"/>
      <c r="U16" s="535"/>
    </row>
    <row r="17" spans="1:21">
      <c r="A17" s="337"/>
      <c r="B17" s="508" t="s">
        <v>5863</v>
      </c>
      <c r="C17" s="508"/>
      <c r="D17" s="263"/>
      <c r="E17" s="15"/>
      <c r="F17" s="338"/>
      <c r="G17" s="263"/>
      <c r="H17" s="15"/>
      <c r="I17" s="338"/>
      <c r="J17" s="536" t="s">
        <v>5864</v>
      </c>
      <c r="K17" s="537"/>
      <c r="L17" s="537"/>
      <c r="M17" s="537"/>
      <c r="N17" s="537"/>
      <c r="O17" s="537"/>
      <c r="P17" s="537"/>
      <c r="Q17" s="537"/>
      <c r="R17" s="537"/>
      <c r="S17" s="537"/>
      <c r="T17" s="537"/>
      <c r="U17" s="538"/>
    </row>
    <row r="18" spans="1:21" ht="15.75" customHeight="1" thickBot="1">
      <c r="A18" s="339"/>
      <c r="B18" s="510"/>
      <c r="C18" s="510"/>
      <c r="D18" s="340"/>
      <c r="E18" s="341"/>
      <c r="F18" s="342"/>
      <c r="G18" s="340"/>
      <c r="H18" s="341"/>
      <c r="I18" s="342"/>
      <c r="J18" s="539" t="s">
        <v>5865</v>
      </c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1"/>
    </row>
    <row r="19" spans="1:21" ht="15" customHeight="1" thickBot="1">
      <c r="A19" s="333">
        <v>4</v>
      </c>
      <c r="B19" s="525" t="s">
        <v>5866</v>
      </c>
      <c r="C19" s="525"/>
      <c r="D19" s="334"/>
      <c r="E19" s="335"/>
      <c r="F19" s="336"/>
      <c r="G19" s="334"/>
      <c r="H19" s="335"/>
      <c r="I19" s="336"/>
      <c r="J19" s="526" t="s">
        <v>5867</v>
      </c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8"/>
    </row>
    <row r="20" spans="1:21" ht="15" customHeight="1">
      <c r="A20" s="337"/>
      <c r="B20" s="508" t="s">
        <v>5868</v>
      </c>
      <c r="C20" s="508"/>
      <c r="D20" s="263"/>
      <c r="E20" s="15"/>
      <c r="F20" s="338"/>
      <c r="G20" s="263"/>
      <c r="H20" s="15"/>
      <c r="I20" s="338"/>
      <c r="J20" s="529"/>
      <c r="K20" s="530"/>
      <c r="L20" s="530"/>
      <c r="M20" s="530"/>
      <c r="N20" s="530"/>
      <c r="O20" s="530"/>
      <c r="P20" s="530"/>
      <c r="Q20" s="530"/>
      <c r="R20" s="530"/>
      <c r="S20" s="530"/>
      <c r="T20" s="530"/>
      <c r="U20" s="531"/>
    </row>
    <row r="21" spans="1:21" ht="15" customHeight="1" thickBot="1">
      <c r="A21" s="337"/>
      <c r="B21" s="508" t="s">
        <v>5869</v>
      </c>
      <c r="C21" s="508"/>
      <c r="D21" s="263"/>
      <c r="E21" s="15"/>
      <c r="F21" s="338"/>
      <c r="G21" s="263"/>
      <c r="H21" s="15"/>
      <c r="I21" s="338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</row>
    <row r="22" spans="1:21" ht="15.75" customHeight="1" thickBot="1">
      <c r="A22" s="337"/>
      <c r="B22" s="508"/>
      <c r="C22" s="508"/>
      <c r="D22" s="263"/>
      <c r="E22" s="15"/>
      <c r="F22" s="338"/>
      <c r="G22" s="263"/>
      <c r="H22" s="15"/>
      <c r="I22" s="338"/>
      <c r="J22" s="513" t="s">
        <v>5870</v>
      </c>
      <c r="K22" s="544"/>
      <c r="L22" s="544"/>
      <c r="M22" s="544"/>
      <c r="N22" s="544"/>
      <c r="O22" s="544"/>
      <c r="P22" s="544"/>
      <c r="Q22" s="544"/>
      <c r="R22" s="544"/>
      <c r="S22" s="544"/>
      <c r="T22" s="544"/>
      <c r="U22" s="514"/>
    </row>
    <row r="23" spans="1:21" ht="15.75" customHeight="1" thickBot="1">
      <c r="A23" s="339"/>
      <c r="B23" s="510"/>
      <c r="C23" s="510"/>
      <c r="D23" s="340"/>
      <c r="E23" s="341"/>
      <c r="F23" s="342"/>
      <c r="G23" s="340"/>
      <c r="H23" s="341"/>
      <c r="I23" s="342"/>
      <c r="J23" s="545" t="s">
        <v>5871</v>
      </c>
      <c r="K23" s="515"/>
      <c r="L23" s="515"/>
      <c r="M23" s="515"/>
      <c r="N23" s="515"/>
      <c r="O23" s="515"/>
      <c r="P23" s="515"/>
      <c r="Q23" s="515"/>
      <c r="R23" s="515"/>
      <c r="S23" s="515"/>
      <c r="T23" s="515"/>
      <c r="U23" s="546"/>
    </row>
    <row r="24" spans="1:21">
      <c r="A24" s="333">
        <v>5</v>
      </c>
      <c r="B24" s="525" t="s">
        <v>5872</v>
      </c>
      <c r="C24" s="525"/>
      <c r="D24" s="334"/>
      <c r="E24" s="335"/>
      <c r="F24" s="336"/>
      <c r="G24" s="334"/>
      <c r="H24" s="335"/>
      <c r="I24" s="336"/>
      <c r="J24" s="542" t="s">
        <v>5873</v>
      </c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43"/>
    </row>
    <row r="25" spans="1:21">
      <c r="A25" s="337"/>
      <c r="B25" s="508"/>
      <c r="C25" s="508"/>
      <c r="D25" s="263"/>
      <c r="E25" s="15"/>
      <c r="F25" s="338"/>
      <c r="G25" s="263"/>
      <c r="H25" s="15"/>
      <c r="I25" s="338"/>
      <c r="J25" s="542" t="s">
        <v>5874</v>
      </c>
      <c r="K25" s="506"/>
      <c r="L25" s="506"/>
      <c r="M25" s="506"/>
      <c r="N25" s="506"/>
      <c r="O25" s="506"/>
      <c r="P25" s="506"/>
      <c r="Q25" s="506"/>
      <c r="R25" s="506"/>
      <c r="S25" s="506"/>
      <c r="T25" s="506"/>
      <c r="U25" s="543"/>
    </row>
    <row r="26" spans="1:21" ht="18.75" customHeight="1">
      <c r="A26" s="337"/>
      <c r="B26" s="508"/>
      <c r="C26" s="508"/>
      <c r="D26" s="263"/>
      <c r="E26" s="15"/>
      <c r="F26" s="338"/>
      <c r="G26" s="263"/>
      <c r="H26" s="15"/>
      <c r="I26" s="338"/>
      <c r="J26" s="507" t="s">
        <v>5875</v>
      </c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9"/>
    </row>
    <row r="27" spans="1:21" ht="15.75" customHeight="1">
      <c r="A27" s="337"/>
      <c r="B27" s="508"/>
      <c r="C27" s="508"/>
      <c r="D27" s="263"/>
      <c r="E27" s="15"/>
      <c r="F27" s="338"/>
      <c r="G27" s="263"/>
      <c r="H27" s="15"/>
      <c r="I27" s="338"/>
      <c r="J27" s="507" t="s">
        <v>5876</v>
      </c>
      <c r="K27" s="508"/>
      <c r="L27" s="508"/>
      <c r="M27" s="508"/>
      <c r="N27" s="508"/>
      <c r="O27" s="508"/>
      <c r="P27" s="508"/>
      <c r="Q27" s="508"/>
      <c r="R27" s="508"/>
      <c r="S27" s="508"/>
      <c r="T27" s="508"/>
      <c r="U27" s="509"/>
    </row>
    <row r="28" spans="1:21" ht="15.75" customHeight="1" thickBot="1">
      <c r="A28" s="339"/>
      <c r="B28" s="510"/>
      <c r="C28" s="510"/>
      <c r="D28" s="340"/>
      <c r="E28" s="341"/>
      <c r="F28" s="342"/>
      <c r="G28" s="340"/>
      <c r="H28" s="341"/>
      <c r="I28" s="342"/>
      <c r="J28" s="507" t="s">
        <v>5877</v>
      </c>
      <c r="K28" s="508"/>
      <c r="L28" s="508"/>
      <c r="M28" s="508"/>
      <c r="N28" s="508"/>
      <c r="O28" s="508"/>
      <c r="P28" s="508"/>
      <c r="Q28" s="508"/>
      <c r="R28" s="508"/>
      <c r="S28" s="508"/>
      <c r="T28" s="508"/>
      <c r="U28" s="509"/>
    </row>
    <row r="29" spans="1:21" ht="15" customHeight="1">
      <c r="A29" s="333">
        <v>6</v>
      </c>
      <c r="B29" s="525" t="s">
        <v>5878</v>
      </c>
      <c r="C29" s="525"/>
      <c r="D29" s="334"/>
      <c r="E29" s="335"/>
      <c r="F29" s="336"/>
      <c r="G29" s="334"/>
      <c r="H29" s="335"/>
      <c r="I29" s="336"/>
      <c r="J29" s="507" t="s">
        <v>5879</v>
      </c>
      <c r="K29" s="508"/>
      <c r="L29" s="508"/>
      <c r="M29" s="508"/>
      <c r="N29" s="508"/>
      <c r="O29" s="508"/>
      <c r="P29" s="508"/>
      <c r="Q29" s="508"/>
      <c r="R29" s="508"/>
      <c r="S29" s="508"/>
      <c r="T29" s="508"/>
      <c r="U29" s="509"/>
    </row>
    <row r="30" spans="1:21" ht="15" customHeight="1">
      <c r="A30" s="337"/>
      <c r="B30" s="508"/>
      <c r="C30" s="508"/>
      <c r="D30" s="263"/>
      <c r="E30" s="15"/>
      <c r="F30" s="338"/>
      <c r="G30" s="263"/>
      <c r="H30" s="15"/>
      <c r="I30" s="338"/>
      <c r="J30" s="507" t="s">
        <v>5880</v>
      </c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9"/>
    </row>
    <row r="31" spans="1:21">
      <c r="A31" s="337"/>
      <c r="B31" s="508"/>
      <c r="C31" s="508"/>
      <c r="D31" s="263"/>
      <c r="E31" s="15"/>
      <c r="F31" s="338"/>
      <c r="G31" s="263"/>
      <c r="H31" s="15"/>
      <c r="I31" s="338"/>
      <c r="J31" s="519" t="s">
        <v>5881</v>
      </c>
      <c r="K31" s="520"/>
      <c r="L31" s="520"/>
      <c r="M31" s="520"/>
      <c r="N31" s="520"/>
      <c r="O31" s="520"/>
      <c r="P31" s="520"/>
      <c r="Q31" s="520"/>
      <c r="R31" s="520"/>
      <c r="S31" s="520"/>
      <c r="T31" s="520"/>
      <c r="U31" s="521"/>
    </row>
    <row r="32" spans="1:21" ht="16.5" customHeight="1" thickBot="1">
      <c r="A32" s="337"/>
      <c r="B32" s="508"/>
      <c r="C32" s="508"/>
      <c r="D32" s="263"/>
      <c r="E32" s="15"/>
      <c r="F32" s="338"/>
      <c r="G32" s="263"/>
      <c r="H32" s="15"/>
      <c r="I32" s="338"/>
      <c r="J32" s="522" t="s">
        <v>5882</v>
      </c>
      <c r="K32" s="523"/>
      <c r="L32" s="523"/>
      <c r="M32" s="523"/>
      <c r="N32" s="523"/>
      <c r="O32" s="523"/>
      <c r="P32" s="523"/>
      <c r="Q32" s="523"/>
      <c r="R32" s="523"/>
      <c r="S32" s="523"/>
      <c r="T32" s="523"/>
      <c r="U32" s="524"/>
    </row>
    <row r="33" spans="1:21" ht="15" thickBot="1">
      <c r="A33" s="339"/>
      <c r="B33" s="510"/>
      <c r="C33" s="510"/>
      <c r="D33" s="340"/>
      <c r="E33" s="341"/>
      <c r="F33" s="342"/>
      <c r="G33" s="340"/>
      <c r="H33" s="341"/>
      <c r="I33" s="342"/>
    </row>
    <row r="34" spans="1:21" ht="16" thickBot="1">
      <c r="A34" s="333">
        <v>7</v>
      </c>
      <c r="B34" s="525" t="s">
        <v>5883</v>
      </c>
      <c r="C34" s="525"/>
      <c r="D34" s="334"/>
      <c r="E34" s="335"/>
      <c r="F34" s="336"/>
      <c r="G34" s="334"/>
      <c r="H34" s="335"/>
      <c r="I34" s="336"/>
      <c r="J34" s="513" t="s">
        <v>5884</v>
      </c>
      <c r="K34" s="544"/>
      <c r="L34" s="544"/>
      <c r="M34" s="544"/>
      <c r="N34" s="544"/>
      <c r="O34" s="544"/>
      <c r="P34" s="544"/>
      <c r="Q34" s="544"/>
      <c r="R34" s="544"/>
      <c r="S34" s="544"/>
      <c r="T34" s="544"/>
      <c r="U34" s="514"/>
    </row>
    <row r="35" spans="1:21">
      <c r="A35" s="337"/>
      <c r="B35" s="508"/>
      <c r="C35" s="508"/>
      <c r="D35" s="263"/>
      <c r="E35" s="15"/>
      <c r="F35" s="338"/>
      <c r="G35" s="263"/>
      <c r="H35" s="15"/>
      <c r="I35" s="338"/>
      <c r="J35" s="545" t="s">
        <v>5885</v>
      </c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46"/>
    </row>
    <row r="36" spans="1:21">
      <c r="A36" s="337"/>
      <c r="B36" s="508"/>
      <c r="C36" s="508"/>
      <c r="D36" s="263"/>
      <c r="E36" s="15"/>
      <c r="F36" s="338"/>
      <c r="G36" s="263"/>
      <c r="H36" s="15"/>
      <c r="I36" s="338"/>
      <c r="J36" s="542" t="s">
        <v>5886</v>
      </c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43"/>
    </row>
    <row r="37" spans="1:21">
      <c r="A37" s="337"/>
      <c r="B37" s="508"/>
      <c r="C37" s="508"/>
      <c r="D37" s="263"/>
      <c r="E37" s="15"/>
      <c r="F37" s="338"/>
      <c r="G37" s="263"/>
      <c r="H37" s="15"/>
      <c r="I37" s="338"/>
      <c r="J37" s="542" t="s">
        <v>5887</v>
      </c>
      <c r="K37" s="506"/>
      <c r="L37" s="506"/>
      <c r="M37" s="506"/>
      <c r="N37" s="506"/>
      <c r="O37" s="506"/>
      <c r="P37" s="506"/>
      <c r="Q37" s="506"/>
      <c r="R37" s="506"/>
      <c r="S37" s="506"/>
      <c r="T37" s="506"/>
      <c r="U37" s="543"/>
    </row>
    <row r="38" spans="1:21" ht="15" thickBot="1">
      <c r="A38" s="339"/>
      <c r="B38" s="510"/>
      <c r="C38" s="510"/>
      <c r="D38" s="340"/>
      <c r="E38" s="341"/>
      <c r="F38" s="342"/>
      <c r="G38" s="340"/>
      <c r="H38" s="341"/>
      <c r="I38" s="342"/>
      <c r="J38" s="507" t="s">
        <v>5888</v>
      </c>
      <c r="K38" s="508"/>
      <c r="L38" s="508"/>
      <c r="M38" s="508"/>
      <c r="N38" s="508"/>
      <c r="O38" s="508"/>
      <c r="P38" s="508"/>
      <c r="Q38" s="508"/>
      <c r="R38" s="508"/>
      <c r="S38" s="508"/>
      <c r="T38" s="508"/>
      <c r="U38" s="509"/>
    </row>
    <row r="39" spans="1:21">
      <c r="A39" s="333">
        <v>8</v>
      </c>
      <c r="B39" s="525" t="s">
        <v>5889</v>
      </c>
      <c r="C39" s="525"/>
      <c r="D39" s="334"/>
      <c r="E39" s="335"/>
      <c r="F39" s="336"/>
      <c r="G39" s="334"/>
      <c r="H39" s="335"/>
      <c r="I39" s="336"/>
      <c r="J39" s="507" t="s">
        <v>5890</v>
      </c>
      <c r="K39" s="508"/>
      <c r="L39" s="508"/>
      <c r="M39" s="508"/>
      <c r="N39" s="508"/>
      <c r="O39" s="508"/>
      <c r="P39" s="508"/>
      <c r="Q39" s="508"/>
      <c r="R39" s="508"/>
      <c r="S39" s="508"/>
      <c r="T39" s="508"/>
      <c r="U39" s="509"/>
    </row>
    <row r="40" spans="1:21">
      <c r="A40" s="337"/>
      <c r="B40" s="508"/>
      <c r="C40" s="508"/>
      <c r="D40" s="263"/>
      <c r="E40" s="15"/>
      <c r="F40" s="338"/>
      <c r="G40" s="263"/>
      <c r="H40" s="15"/>
      <c r="I40" s="338"/>
      <c r="J40" s="507" t="s">
        <v>5891</v>
      </c>
      <c r="K40" s="508"/>
      <c r="L40" s="508"/>
      <c r="M40" s="508"/>
      <c r="N40" s="508"/>
      <c r="O40" s="508"/>
      <c r="P40" s="508"/>
      <c r="Q40" s="508"/>
      <c r="R40" s="508"/>
      <c r="S40" s="508"/>
      <c r="T40" s="508"/>
      <c r="U40" s="509"/>
    </row>
    <row r="41" spans="1:21">
      <c r="A41" s="337"/>
      <c r="B41" s="508"/>
      <c r="C41" s="508"/>
      <c r="D41" s="263"/>
      <c r="E41" s="15"/>
      <c r="F41" s="338"/>
      <c r="G41" s="263"/>
      <c r="H41" s="15"/>
      <c r="I41" s="338"/>
      <c r="J41" s="507" t="s">
        <v>5892</v>
      </c>
      <c r="K41" s="508"/>
      <c r="L41" s="508"/>
      <c r="M41" s="508"/>
      <c r="N41" s="508"/>
      <c r="O41" s="508"/>
      <c r="P41" s="508"/>
      <c r="Q41" s="508"/>
      <c r="R41" s="508"/>
      <c r="S41" s="508"/>
      <c r="T41" s="508"/>
      <c r="U41" s="509"/>
    </row>
    <row r="42" spans="1:21">
      <c r="A42" s="337"/>
      <c r="B42" s="508"/>
      <c r="C42" s="508"/>
      <c r="D42" s="263"/>
      <c r="E42" s="15"/>
      <c r="F42" s="338"/>
      <c r="G42" s="263"/>
      <c r="H42" s="15"/>
      <c r="I42" s="338"/>
      <c r="J42" s="507" t="s">
        <v>5893</v>
      </c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9"/>
    </row>
    <row r="43" spans="1:21" ht="15" thickBot="1">
      <c r="A43" s="339"/>
      <c r="B43" s="510"/>
      <c r="C43" s="510"/>
      <c r="D43" s="340"/>
      <c r="E43" s="341"/>
      <c r="F43" s="342"/>
      <c r="G43" s="340"/>
      <c r="H43" s="341"/>
      <c r="I43" s="342"/>
      <c r="J43" s="519" t="s">
        <v>5894</v>
      </c>
      <c r="K43" s="520"/>
      <c r="L43" s="520"/>
      <c r="M43" s="520"/>
      <c r="N43" s="520"/>
      <c r="O43" s="520"/>
      <c r="P43" s="520"/>
      <c r="Q43" s="520"/>
      <c r="R43" s="520"/>
      <c r="S43" s="520"/>
      <c r="T43" s="520"/>
      <c r="U43" s="521"/>
    </row>
    <row r="44" spans="1:21" ht="15" thickBot="1">
      <c r="A44" s="344">
        <v>9</v>
      </c>
      <c r="B44" s="547" t="s">
        <v>5895</v>
      </c>
      <c r="C44" s="547"/>
      <c r="D44" s="345"/>
      <c r="E44" s="346"/>
      <c r="F44" s="347"/>
      <c r="G44" s="345"/>
      <c r="H44" s="346"/>
      <c r="I44" s="347"/>
      <c r="J44" s="522"/>
      <c r="K44" s="523"/>
      <c r="L44" s="523"/>
      <c r="M44" s="523"/>
      <c r="N44" s="523"/>
      <c r="O44" s="523"/>
      <c r="P44" s="523"/>
      <c r="Q44" s="523"/>
      <c r="R44" s="523"/>
      <c r="S44" s="523"/>
      <c r="T44" s="523"/>
      <c r="U44" s="524"/>
    </row>
    <row r="45" spans="1:21" ht="15" thickBot="1">
      <c r="A45" s="337"/>
      <c r="B45" s="508"/>
      <c r="C45" s="508"/>
      <c r="D45" s="263"/>
      <c r="E45" s="15"/>
      <c r="F45" s="338"/>
      <c r="G45" s="263"/>
      <c r="H45" s="15"/>
      <c r="I45" s="338"/>
      <c r="J45" s="548"/>
      <c r="K45" s="548"/>
      <c r="L45" s="548"/>
      <c r="M45" s="548"/>
      <c r="N45" s="548"/>
      <c r="O45" s="548"/>
      <c r="P45" s="548"/>
      <c r="Q45" s="548"/>
      <c r="R45" s="548"/>
      <c r="S45" s="548"/>
      <c r="T45" s="548"/>
      <c r="U45" s="548"/>
    </row>
    <row r="46" spans="1:21" ht="16" thickBot="1">
      <c r="A46" s="337"/>
      <c r="B46" s="508"/>
      <c r="C46" s="508"/>
      <c r="D46" s="263"/>
      <c r="E46" s="15"/>
      <c r="F46" s="338"/>
      <c r="G46" s="263"/>
      <c r="H46" s="15"/>
      <c r="I46" s="338"/>
      <c r="J46" s="513" t="s">
        <v>5896</v>
      </c>
      <c r="K46" s="544"/>
      <c r="L46" s="544"/>
      <c r="M46" s="544"/>
      <c r="N46" s="544"/>
      <c r="O46" s="544"/>
      <c r="P46" s="544"/>
      <c r="Q46" s="544"/>
      <c r="R46" s="544"/>
      <c r="S46" s="544"/>
      <c r="T46" s="544"/>
      <c r="U46" s="514"/>
    </row>
    <row r="47" spans="1:21">
      <c r="A47" s="337"/>
      <c r="B47" s="508"/>
      <c r="C47" s="508"/>
      <c r="D47" s="263"/>
      <c r="E47" s="15"/>
      <c r="F47" s="338"/>
      <c r="G47" s="263"/>
      <c r="H47" s="15"/>
      <c r="I47" s="338"/>
      <c r="J47" s="545" t="s">
        <v>5897</v>
      </c>
      <c r="K47" s="515"/>
      <c r="L47" s="515"/>
      <c r="M47" s="515"/>
      <c r="N47" s="515"/>
      <c r="O47" s="515"/>
      <c r="P47" s="515"/>
      <c r="Q47" s="515"/>
      <c r="R47" s="515"/>
      <c r="S47" s="515"/>
      <c r="T47" s="515"/>
      <c r="U47" s="546"/>
    </row>
    <row r="48" spans="1:21" ht="15" thickBot="1">
      <c r="A48" s="339"/>
      <c r="B48" s="510"/>
      <c r="C48" s="510"/>
      <c r="D48" s="341"/>
      <c r="E48" s="341"/>
      <c r="F48" s="342"/>
      <c r="G48" s="341"/>
      <c r="H48" s="341"/>
      <c r="I48" s="342"/>
      <c r="J48" s="542" t="s">
        <v>5898</v>
      </c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43"/>
    </row>
    <row r="49" spans="10:21">
      <c r="J49" s="552" t="s">
        <v>5899</v>
      </c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43"/>
    </row>
    <row r="50" spans="10:21">
      <c r="J50" s="549" t="s">
        <v>5900</v>
      </c>
      <c r="K50" s="508"/>
      <c r="L50" s="508"/>
      <c r="M50" s="508"/>
      <c r="N50" s="508"/>
      <c r="O50" s="508"/>
      <c r="P50" s="508"/>
      <c r="Q50" s="508"/>
      <c r="R50" s="508"/>
      <c r="S50" s="508"/>
      <c r="T50" s="508"/>
      <c r="U50" s="509"/>
    </row>
    <row r="51" spans="10:21">
      <c r="J51" s="549" t="s">
        <v>5901</v>
      </c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9"/>
    </row>
    <row r="52" spans="10:21">
      <c r="J52" s="549" t="s">
        <v>5902</v>
      </c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9"/>
    </row>
    <row r="53" spans="10:21">
      <c r="J53" s="549" t="s">
        <v>5903</v>
      </c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9"/>
    </row>
    <row r="54" spans="10:21">
      <c r="J54" s="549" t="s">
        <v>5904</v>
      </c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9"/>
    </row>
    <row r="55" spans="10:21">
      <c r="J55" s="550" t="s">
        <v>5905</v>
      </c>
      <c r="K55" s="520"/>
      <c r="L55" s="520"/>
      <c r="M55" s="520"/>
      <c r="N55" s="520"/>
      <c r="O55" s="520"/>
      <c r="P55" s="520"/>
      <c r="Q55" s="520"/>
      <c r="R55" s="520"/>
      <c r="S55" s="520"/>
      <c r="T55" s="520"/>
      <c r="U55" s="521"/>
    </row>
    <row r="56" spans="10:21" ht="15" thickBot="1">
      <c r="J56" s="551"/>
      <c r="K56" s="523"/>
      <c r="L56" s="523"/>
      <c r="M56" s="523"/>
      <c r="N56" s="523"/>
      <c r="O56" s="523"/>
      <c r="P56" s="523"/>
      <c r="Q56" s="523"/>
      <c r="R56" s="523"/>
      <c r="S56" s="523"/>
      <c r="T56" s="523"/>
      <c r="U56" s="524"/>
    </row>
    <row r="57" spans="10:21" ht="15" thickBot="1"/>
    <row r="58" spans="10:21" ht="15" thickBot="1">
      <c r="J58" s="553" t="s">
        <v>5906</v>
      </c>
      <c r="K58" s="544"/>
      <c r="L58" s="544"/>
      <c r="M58" s="544"/>
      <c r="N58" s="544"/>
      <c r="O58" s="544"/>
      <c r="P58" s="544"/>
      <c r="Q58" s="544"/>
      <c r="R58" s="544"/>
      <c r="S58" s="544"/>
      <c r="T58" s="544"/>
      <c r="U58" s="514"/>
    </row>
    <row r="59" spans="10:21">
      <c r="J59" s="554" t="s">
        <v>5907</v>
      </c>
      <c r="K59" s="515"/>
      <c r="L59" s="515"/>
      <c r="M59" s="515"/>
      <c r="N59" s="515"/>
      <c r="O59" s="515"/>
      <c r="P59" s="515"/>
      <c r="Q59" s="515"/>
      <c r="R59" s="515"/>
      <c r="S59" s="515"/>
      <c r="T59" s="515"/>
      <c r="U59" s="546"/>
    </row>
    <row r="60" spans="10:21">
      <c r="J60" s="552" t="s">
        <v>5908</v>
      </c>
      <c r="K60" s="506"/>
      <c r="L60" s="506"/>
      <c r="M60" s="506"/>
      <c r="N60" s="506"/>
      <c r="O60" s="506"/>
      <c r="P60" s="506"/>
      <c r="Q60" s="506"/>
      <c r="R60" s="506"/>
      <c r="S60" s="506"/>
      <c r="T60" s="506"/>
      <c r="U60" s="543"/>
    </row>
    <row r="61" spans="10:21">
      <c r="J61" s="552" t="s">
        <v>5909</v>
      </c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43"/>
    </row>
    <row r="62" spans="10:21">
      <c r="J62" s="549" t="s">
        <v>5910</v>
      </c>
      <c r="K62" s="508"/>
      <c r="L62" s="508"/>
      <c r="M62" s="508"/>
      <c r="N62" s="508"/>
      <c r="O62" s="508"/>
      <c r="P62" s="508"/>
      <c r="Q62" s="508"/>
      <c r="R62" s="508"/>
      <c r="S62" s="508"/>
      <c r="T62" s="508"/>
      <c r="U62" s="509"/>
    </row>
    <row r="63" spans="10:21">
      <c r="J63" s="549" t="s">
        <v>5911</v>
      </c>
      <c r="K63" s="508"/>
      <c r="L63" s="508"/>
      <c r="M63" s="508"/>
      <c r="N63" s="508"/>
      <c r="O63" s="508"/>
      <c r="P63" s="508"/>
      <c r="Q63" s="508"/>
      <c r="R63" s="508"/>
      <c r="S63" s="508"/>
      <c r="T63" s="508"/>
      <c r="U63" s="509"/>
    </row>
    <row r="64" spans="10:21">
      <c r="J64" s="549" t="s">
        <v>5912</v>
      </c>
      <c r="K64" s="508"/>
      <c r="L64" s="508"/>
      <c r="M64" s="508"/>
      <c r="N64" s="508"/>
      <c r="O64" s="508"/>
      <c r="P64" s="508"/>
      <c r="Q64" s="508"/>
      <c r="R64" s="508"/>
      <c r="S64" s="508"/>
      <c r="T64" s="508"/>
      <c r="U64" s="509"/>
    </row>
    <row r="65" spans="10:21">
      <c r="J65" s="549" t="s">
        <v>5913</v>
      </c>
      <c r="K65" s="508"/>
      <c r="L65" s="508"/>
      <c r="M65" s="508"/>
      <c r="N65" s="508"/>
      <c r="O65" s="508"/>
      <c r="P65" s="508"/>
      <c r="Q65" s="508"/>
      <c r="R65" s="508"/>
      <c r="S65" s="508"/>
      <c r="T65" s="508"/>
      <c r="U65" s="509"/>
    </row>
    <row r="66" spans="10:21">
      <c r="J66" s="549" t="s">
        <v>5914</v>
      </c>
      <c r="K66" s="508"/>
      <c r="L66" s="508"/>
      <c r="M66" s="508"/>
      <c r="N66" s="508"/>
      <c r="O66" s="508"/>
      <c r="P66" s="508"/>
      <c r="Q66" s="508"/>
      <c r="R66" s="508"/>
      <c r="S66" s="508"/>
      <c r="T66" s="508"/>
      <c r="U66" s="509"/>
    </row>
    <row r="67" spans="10:21">
      <c r="J67" s="550" t="s">
        <v>5915</v>
      </c>
      <c r="K67" s="520"/>
      <c r="L67" s="520"/>
      <c r="M67" s="520"/>
      <c r="N67" s="520"/>
      <c r="O67" s="520"/>
      <c r="P67" s="520"/>
      <c r="Q67" s="520"/>
      <c r="R67" s="520"/>
      <c r="S67" s="520"/>
      <c r="T67" s="520"/>
      <c r="U67" s="521"/>
    </row>
    <row r="68" spans="10:21" ht="15" thickBot="1">
      <c r="J68" s="551"/>
      <c r="K68" s="523"/>
      <c r="L68" s="523"/>
      <c r="M68" s="523"/>
      <c r="N68" s="523"/>
      <c r="O68" s="523"/>
      <c r="P68" s="523"/>
      <c r="Q68" s="523"/>
      <c r="R68" s="523"/>
      <c r="S68" s="523"/>
      <c r="T68" s="523"/>
      <c r="U68" s="524"/>
    </row>
    <row r="69" spans="10:21" ht="15" thickBot="1"/>
    <row r="70" spans="10:21" ht="15" thickBot="1">
      <c r="J70" s="553" t="s">
        <v>5916</v>
      </c>
      <c r="K70" s="544"/>
      <c r="L70" s="544"/>
      <c r="M70" s="544"/>
      <c r="N70" s="544"/>
      <c r="O70" s="544"/>
      <c r="P70" s="544"/>
      <c r="Q70" s="544"/>
      <c r="R70" s="544"/>
      <c r="S70" s="544"/>
      <c r="T70" s="544"/>
      <c r="U70" s="514"/>
    </row>
    <row r="71" spans="10:21">
      <c r="J71" s="554" t="s">
        <v>5917</v>
      </c>
      <c r="K71" s="515"/>
      <c r="L71" s="515"/>
      <c r="M71" s="515"/>
      <c r="N71" s="515"/>
      <c r="O71" s="515"/>
      <c r="P71" s="515"/>
      <c r="Q71" s="515"/>
      <c r="R71" s="515"/>
      <c r="S71" s="515"/>
      <c r="T71" s="515"/>
      <c r="U71" s="546"/>
    </row>
    <row r="72" spans="10:21">
      <c r="J72" s="552" t="s">
        <v>5918</v>
      </c>
      <c r="K72" s="506"/>
      <c r="L72" s="506"/>
      <c r="M72" s="506"/>
      <c r="N72" s="506"/>
      <c r="O72" s="506"/>
      <c r="P72" s="506"/>
      <c r="Q72" s="506"/>
      <c r="R72" s="506"/>
      <c r="S72" s="506"/>
      <c r="T72" s="506"/>
      <c r="U72" s="543"/>
    </row>
    <row r="73" spans="10:21">
      <c r="J73" s="552" t="s">
        <v>5919</v>
      </c>
      <c r="K73" s="506"/>
      <c r="L73" s="506"/>
      <c r="M73" s="506"/>
      <c r="N73" s="506"/>
      <c r="O73" s="506"/>
      <c r="P73" s="506"/>
      <c r="Q73" s="506"/>
      <c r="R73" s="506"/>
      <c r="S73" s="506"/>
      <c r="T73" s="506"/>
      <c r="U73" s="543"/>
    </row>
    <row r="74" spans="10:21">
      <c r="J74" s="549" t="s">
        <v>5920</v>
      </c>
      <c r="K74" s="508"/>
      <c r="L74" s="508"/>
      <c r="M74" s="508"/>
      <c r="N74" s="508"/>
      <c r="O74" s="508"/>
      <c r="P74" s="508"/>
      <c r="Q74" s="508"/>
      <c r="R74" s="508"/>
      <c r="S74" s="508"/>
      <c r="T74" s="508"/>
      <c r="U74" s="509"/>
    </row>
    <row r="75" spans="10:21">
      <c r="J75" s="549" t="s">
        <v>5921</v>
      </c>
      <c r="K75" s="508"/>
      <c r="L75" s="508"/>
      <c r="M75" s="508"/>
      <c r="N75" s="508"/>
      <c r="O75" s="508"/>
      <c r="P75" s="508"/>
      <c r="Q75" s="508"/>
      <c r="R75" s="508"/>
      <c r="S75" s="508"/>
      <c r="T75" s="508"/>
      <c r="U75" s="509"/>
    </row>
    <row r="76" spans="10:21">
      <c r="J76" s="549" t="s">
        <v>5922</v>
      </c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9"/>
    </row>
    <row r="77" spans="10:21">
      <c r="J77" s="549" t="s">
        <v>5923</v>
      </c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9"/>
    </row>
    <row r="78" spans="10:21">
      <c r="J78" s="549" t="s">
        <v>5924</v>
      </c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9"/>
    </row>
    <row r="79" spans="10:21">
      <c r="J79" s="550" t="s">
        <v>5925</v>
      </c>
      <c r="K79" s="520"/>
      <c r="L79" s="520"/>
      <c r="M79" s="520"/>
      <c r="N79" s="520"/>
      <c r="O79" s="520"/>
      <c r="P79" s="520"/>
      <c r="Q79" s="520"/>
      <c r="R79" s="520"/>
      <c r="S79" s="520"/>
      <c r="T79" s="520"/>
      <c r="U79" s="521"/>
    </row>
    <row r="80" spans="10:21" ht="15" thickBot="1">
      <c r="J80" s="551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4"/>
    </row>
    <row r="81" spans="10:21" ht="15" thickBot="1"/>
    <row r="82" spans="10:21" ht="16" thickBot="1">
      <c r="J82" s="555" t="s">
        <v>5926</v>
      </c>
      <c r="K82" s="556"/>
      <c r="L82" s="556"/>
      <c r="M82" s="556"/>
      <c r="N82" s="556"/>
      <c r="O82" s="556"/>
      <c r="P82" s="556"/>
      <c r="Q82" s="556"/>
      <c r="R82" s="556"/>
      <c r="S82" s="556"/>
      <c r="T82" s="556"/>
      <c r="U82" s="557"/>
    </row>
    <row r="83" spans="10:21">
      <c r="J83" s="558" t="s">
        <v>5927</v>
      </c>
      <c r="K83" s="559"/>
      <c r="L83" s="559"/>
      <c r="M83" s="559"/>
      <c r="N83" s="559"/>
      <c r="O83" s="559"/>
      <c r="P83" s="559"/>
      <c r="Q83" s="559"/>
      <c r="R83" s="559"/>
      <c r="S83" s="559"/>
      <c r="T83" s="559"/>
      <c r="U83" s="560"/>
    </row>
    <row r="84" spans="10:21">
      <c r="J84" s="564" t="s">
        <v>5928</v>
      </c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6"/>
    </row>
    <row r="85" spans="10:21">
      <c r="J85" s="561" t="s">
        <v>5929</v>
      </c>
      <c r="K85" s="562"/>
      <c r="L85" s="562"/>
      <c r="M85" s="562"/>
      <c r="N85" s="562"/>
      <c r="O85" s="562"/>
      <c r="P85" s="562"/>
      <c r="Q85" s="562"/>
      <c r="R85" s="562"/>
      <c r="S85" s="562"/>
      <c r="T85" s="562"/>
      <c r="U85" s="563"/>
    </row>
    <row r="86" spans="10:21">
      <c r="J86" s="561" t="s">
        <v>5930</v>
      </c>
      <c r="K86" s="562"/>
      <c r="L86" s="562"/>
      <c r="M86" s="562"/>
      <c r="N86" s="562"/>
      <c r="O86" s="562"/>
      <c r="P86" s="562"/>
      <c r="Q86" s="562"/>
      <c r="R86" s="562"/>
      <c r="S86" s="562"/>
      <c r="T86" s="562"/>
      <c r="U86" s="563"/>
    </row>
    <row r="87" spans="10:21">
      <c r="J87" s="561" t="s">
        <v>5931</v>
      </c>
      <c r="K87" s="562"/>
      <c r="L87" s="562"/>
      <c r="M87" s="562"/>
      <c r="N87" s="562"/>
      <c r="O87" s="562"/>
      <c r="P87" s="562"/>
      <c r="Q87" s="562"/>
      <c r="R87" s="562"/>
      <c r="S87" s="562"/>
      <c r="T87" s="562"/>
      <c r="U87" s="563"/>
    </row>
    <row r="88" spans="10:21">
      <c r="J88" s="564" t="s">
        <v>5932</v>
      </c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66"/>
    </row>
    <row r="89" spans="10:21">
      <c r="J89" s="561" t="s">
        <v>5933</v>
      </c>
      <c r="K89" s="562"/>
      <c r="L89" s="562"/>
      <c r="M89" s="562"/>
      <c r="N89" s="562"/>
      <c r="O89" s="562"/>
      <c r="P89" s="562"/>
      <c r="Q89" s="562"/>
      <c r="R89" s="562"/>
      <c r="S89" s="562"/>
      <c r="T89" s="562"/>
      <c r="U89" s="563"/>
    </row>
    <row r="90" spans="10:21">
      <c r="J90" s="561" t="s">
        <v>5934</v>
      </c>
      <c r="K90" s="562"/>
      <c r="L90" s="562"/>
      <c r="M90" s="562"/>
      <c r="N90" s="562"/>
      <c r="O90" s="562"/>
      <c r="P90" s="562"/>
      <c r="Q90" s="562"/>
      <c r="R90" s="562"/>
      <c r="S90" s="562"/>
      <c r="T90" s="562"/>
      <c r="U90" s="563"/>
    </row>
    <row r="91" spans="10:21">
      <c r="J91" s="561" t="s">
        <v>5935</v>
      </c>
      <c r="K91" s="562"/>
      <c r="L91" s="562"/>
      <c r="M91" s="562"/>
      <c r="N91" s="562"/>
      <c r="O91" s="562"/>
      <c r="P91" s="562"/>
      <c r="Q91" s="562"/>
      <c r="R91" s="562"/>
      <c r="S91" s="562"/>
      <c r="T91" s="562"/>
      <c r="U91" s="563"/>
    </row>
    <row r="92" spans="10:21">
      <c r="J92" s="561" t="s">
        <v>5936</v>
      </c>
      <c r="K92" s="562"/>
      <c r="L92" s="562"/>
      <c r="M92" s="562"/>
      <c r="N92" s="562"/>
      <c r="O92" s="562"/>
      <c r="P92" s="562"/>
      <c r="Q92" s="562"/>
      <c r="R92" s="562"/>
      <c r="S92" s="562"/>
      <c r="T92" s="562"/>
      <c r="U92" s="563"/>
    </row>
    <row r="93" spans="10:21">
      <c r="J93" s="564" t="s">
        <v>5937</v>
      </c>
      <c r="K93" s="565"/>
      <c r="L93" s="565"/>
      <c r="M93" s="565"/>
      <c r="N93" s="565"/>
      <c r="O93" s="565"/>
      <c r="P93" s="565"/>
      <c r="Q93" s="565"/>
      <c r="R93" s="565"/>
      <c r="S93" s="565"/>
      <c r="T93" s="565"/>
      <c r="U93" s="566"/>
    </row>
    <row r="94" spans="10:21">
      <c r="J94" s="564" t="s">
        <v>5938</v>
      </c>
      <c r="K94" s="565"/>
      <c r="L94" s="565"/>
      <c r="M94" s="565"/>
      <c r="N94" s="565"/>
      <c r="O94" s="565"/>
      <c r="P94" s="565"/>
      <c r="Q94" s="565"/>
      <c r="R94" s="565"/>
      <c r="S94" s="565"/>
      <c r="T94" s="565"/>
      <c r="U94" s="566"/>
    </row>
    <row r="95" spans="10:21" ht="15" thickBot="1">
      <c r="J95" s="567" t="s">
        <v>5939</v>
      </c>
      <c r="K95" s="568"/>
      <c r="L95" s="568"/>
      <c r="M95" s="568"/>
      <c r="N95" s="568"/>
      <c r="O95" s="568"/>
      <c r="P95" s="568"/>
      <c r="Q95" s="568"/>
      <c r="R95" s="568"/>
      <c r="S95" s="568"/>
      <c r="T95" s="568"/>
      <c r="U95" s="569"/>
    </row>
  </sheetData>
  <sheetProtection algorithmName="SHA-512" hashValue="k28/3sQjTjaFcSdpxWS62jw7jSu0pVvNYeDfeLqyb9N4lM8RcwcJ4mgVf2xNwRMOQMYEKHYukAwv1WtfHL4pMQ==" saltValue="bO/sQlhZrLaM8E6y2N2KHQ==" spinCount="100000" sheet="1" objects="1" scenarios="1"/>
  <mergeCells count="133">
    <mergeCell ref="J90:U90"/>
    <mergeCell ref="J91:U91"/>
    <mergeCell ref="J92:U92"/>
    <mergeCell ref="J93:U93"/>
    <mergeCell ref="J94:U94"/>
    <mergeCell ref="J95:U95"/>
    <mergeCell ref="J84:U84"/>
    <mergeCell ref="J85:U85"/>
    <mergeCell ref="J86:U86"/>
    <mergeCell ref="J87:U87"/>
    <mergeCell ref="J88:U88"/>
    <mergeCell ref="J89:U89"/>
    <mergeCell ref="J77:U77"/>
    <mergeCell ref="J78:U78"/>
    <mergeCell ref="J79:U79"/>
    <mergeCell ref="J80:U80"/>
    <mergeCell ref="J82:U82"/>
    <mergeCell ref="J83:U83"/>
    <mergeCell ref="J71:U71"/>
    <mergeCell ref="J72:U72"/>
    <mergeCell ref="J73:U73"/>
    <mergeCell ref="J74:U74"/>
    <mergeCell ref="J75:U75"/>
    <mergeCell ref="J76:U76"/>
    <mergeCell ref="J64:U64"/>
    <mergeCell ref="J65:U65"/>
    <mergeCell ref="J66:U66"/>
    <mergeCell ref="J67:U67"/>
    <mergeCell ref="J68:U68"/>
    <mergeCell ref="J70:U70"/>
    <mergeCell ref="J58:U58"/>
    <mergeCell ref="J59:U59"/>
    <mergeCell ref="J60:U60"/>
    <mergeCell ref="J61:U61"/>
    <mergeCell ref="J62:U62"/>
    <mergeCell ref="J63:U63"/>
    <mergeCell ref="J51:U51"/>
    <mergeCell ref="J52:U52"/>
    <mergeCell ref="J53:U53"/>
    <mergeCell ref="J54:U54"/>
    <mergeCell ref="J55:U55"/>
    <mergeCell ref="J56:U56"/>
    <mergeCell ref="B47:C47"/>
    <mergeCell ref="J47:U47"/>
    <mergeCell ref="B48:C48"/>
    <mergeCell ref="J48:U48"/>
    <mergeCell ref="J49:U49"/>
    <mergeCell ref="J50:U50"/>
    <mergeCell ref="B44:C44"/>
    <mergeCell ref="J44:U44"/>
    <mergeCell ref="B45:C45"/>
    <mergeCell ref="J45:U45"/>
    <mergeCell ref="B46:C46"/>
    <mergeCell ref="J46:U46"/>
    <mergeCell ref="B41:C41"/>
    <mergeCell ref="J41:U41"/>
    <mergeCell ref="B42:C42"/>
    <mergeCell ref="J42:U42"/>
    <mergeCell ref="B43:C43"/>
    <mergeCell ref="J43:U43"/>
    <mergeCell ref="B38:C38"/>
    <mergeCell ref="J38:U38"/>
    <mergeCell ref="B39:C39"/>
    <mergeCell ref="J39:U39"/>
    <mergeCell ref="B40:C40"/>
    <mergeCell ref="J40:U40"/>
    <mergeCell ref="B35:C35"/>
    <mergeCell ref="J35:U35"/>
    <mergeCell ref="B36:C36"/>
    <mergeCell ref="J36:U36"/>
    <mergeCell ref="B37:C37"/>
    <mergeCell ref="J37:U37"/>
    <mergeCell ref="B31:C31"/>
    <mergeCell ref="J31:U31"/>
    <mergeCell ref="B32:C32"/>
    <mergeCell ref="J32:U32"/>
    <mergeCell ref="B33:C33"/>
    <mergeCell ref="B34:C34"/>
    <mergeCell ref="J34:U34"/>
    <mergeCell ref="B28:C28"/>
    <mergeCell ref="J28:U28"/>
    <mergeCell ref="B29:C29"/>
    <mergeCell ref="J29:U29"/>
    <mergeCell ref="B30:C30"/>
    <mergeCell ref="J30:U30"/>
    <mergeCell ref="B25:C25"/>
    <mergeCell ref="J25:U25"/>
    <mergeCell ref="B26:C26"/>
    <mergeCell ref="J26:U26"/>
    <mergeCell ref="B27:C27"/>
    <mergeCell ref="J27:U27"/>
    <mergeCell ref="B22:C22"/>
    <mergeCell ref="J22:U22"/>
    <mergeCell ref="B23:C23"/>
    <mergeCell ref="J23:U23"/>
    <mergeCell ref="B24:C24"/>
    <mergeCell ref="J24:U24"/>
    <mergeCell ref="B19:C19"/>
    <mergeCell ref="J19:U19"/>
    <mergeCell ref="B20:C20"/>
    <mergeCell ref="J20:U20"/>
    <mergeCell ref="B21:C21"/>
    <mergeCell ref="J21:U21"/>
    <mergeCell ref="B16:C16"/>
    <mergeCell ref="J16:U16"/>
    <mergeCell ref="B17:C17"/>
    <mergeCell ref="J17:U17"/>
    <mergeCell ref="B18:C18"/>
    <mergeCell ref="J18:U18"/>
    <mergeCell ref="B12:C12"/>
    <mergeCell ref="J12:U12"/>
    <mergeCell ref="J13:U13"/>
    <mergeCell ref="B14:C14"/>
    <mergeCell ref="B15:C15"/>
    <mergeCell ref="J15:U15"/>
    <mergeCell ref="B9:C9"/>
    <mergeCell ref="J9:U9"/>
    <mergeCell ref="B10:C10"/>
    <mergeCell ref="J10:U10"/>
    <mergeCell ref="B11:C11"/>
    <mergeCell ref="J11:U11"/>
    <mergeCell ref="B6:C6"/>
    <mergeCell ref="J6:U6"/>
    <mergeCell ref="B7:C7"/>
    <mergeCell ref="J7:U7"/>
    <mergeCell ref="B8:C8"/>
    <mergeCell ref="J8:U8"/>
    <mergeCell ref="B3:C3"/>
    <mergeCell ref="J3:U3"/>
    <mergeCell ref="B4:C4"/>
    <mergeCell ref="J4:U4"/>
    <mergeCell ref="B5:C5"/>
    <mergeCell ref="J5:U5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6"/>
  <sheetViews>
    <sheetView topLeftCell="A6" workbookViewId="0">
      <selection activeCell="C27" sqref="C27"/>
    </sheetView>
  </sheetViews>
  <sheetFormatPr defaultRowHeight="14.5"/>
  <cols>
    <col min="1" max="1" width="7.54296875" customWidth="1"/>
    <col min="2" max="2" width="32" bestFit="1" customWidth="1"/>
    <col min="3" max="3" width="9.453125" customWidth="1"/>
    <col min="4" max="4" width="11.08984375" bestFit="1" customWidth="1"/>
    <col min="5" max="5" width="16.453125" bestFit="1" customWidth="1"/>
    <col min="6" max="6" width="18" bestFit="1" customWidth="1"/>
  </cols>
  <sheetData>
    <row r="1" spans="1:14" ht="21">
      <c r="A1" s="9" t="s">
        <v>9</v>
      </c>
      <c r="F1" s="10" t="s">
        <v>6094</v>
      </c>
      <c r="G1" s="11"/>
      <c r="H1" s="11"/>
      <c r="I1" s="11"/>
      <c r="J1" s="11"/>
      <c r="K1" s="11"/>
      <c r="L1" s="11"/>
      <c r="M1" s="11"/>
      <c r="N1" s="11"/>
    </row>
    <row r="3" spans="1:14" ht="18.5">
      <c r="A3" s="12" t="s">
        <v>10</v>
      </c>
      <c r="B3" s="13" t="s">
        <v>11</v>
      </c>
      <c r="C3" s="12" t="s">
        <v>12</v>
      </c>
      <c r="D3" s="12" t="s">
        <v>13</v>
      </c>
      <c r="E3" s="12" t="s">
        <v>14</v>
      </c>
      <c r="F3" s="12" t="s">
        <v>15</v>
      </c>
    </row>
    <row r="4" spans="1:14">
      <c r="A4" s="14">
        <v>1</v>
      </c>
      <c r="B4" s="15" t="s">
        <v>16</v>
      </c>
      <c r="C4" s="16">
        <v>45697</v>
      </c>
      <c r="D4" s="17" t="s">
        <v>17</v>
      </c>
      <c r="E4" s="18" t="s">
        <v>18</v>
      </c>
      <c r="F4" s="16">
        <v>45726</v>
      </c>
    </row>
    <row r="5" spans="1:14">
      <c r="A5" s="14">
        <v>2</v>
      </c>
      <c r="B5" s="19" t="s">
        <v>19</v>
      </c>
      <c r="C5" s="16">
        <v>45536</v>
      </c>
      <c r="D5" s="14" t="s">
        <v>20</v>
      </c>
      <c r="E5" s="14" t="s">
        <v>21</v>
      </c>
      <c r="F5" s="16">
        <v>45740</v>
      </c>
    </row>
    <row r="6" spans="1:14">
      <c r="A6" s="14">
        <v>3</v>
      </c>
      <c r="B6" s="19" t="s">
        <v>22</v>
      </c>
      <c r="C6" s="16">
        <v>45753</v>
      </c>
      <c r="D6" s="14" t="s">
        <v>17</v>
      </c>
      <c r="E6" s="20" t="s">
        <v>23</v>
      </c>
      <c r="F6" s="16">
        <v>45790</v>
      </c>
    </row>
    <row r="7" spans="1:14">
      <c r="A7" s="14">
        <v>4</v>
      </c>
      <c r="B7" s="19" t="s">
        <v>24</v>
      </c>
      <c r="C7" s="16">
        <v>45775</v>
      </c>
      <c r="D7" s="14" t="s">
        <v>25</v>
      </c>
      <c r="E7" s="14" t="s">
        <v>26</v>
      </c>
      <c r="F7" s="16">
        <v>45797</v>
      </c>
    </row>
    <row r="8" spans="1:14">
      <c r="A8" s="14">
        <v>5</v>
      </c>
      <c r="B8" s="15" t="s">
        <v>27</v>
      </c>
      <c r="C8" s="16">
        <v>45791</v>
      </c>
      <c r="D8" s="17" t="s">
        <v>25</v>
      </c>
      <c r="E8" s="20" t="s">
        <v>23</v>
      </c>
      <c r="F8" s="16">
        <v>45781</v>
      </c>
    </row>
    <row r="9" spans="1:14">
      <c r="A9" s="14">
        <v>6</v>
      </c>
      <c r="B9" s="21" t="s">
        <v>17</v>
      </c>
      <c r="C9" s="16">
        <v>45780</v>
      </c>
      <c r="D9" s="22" t="s">
        <v>17</v>
      </c>
      <c r="E9" s="23" t="s">
        <v>28</v>
      </c>
      <c r="F9" s="16">
        <v>45813</v>
      </c>
      <c r="G9" t="s">
        <v>8</v>
      </c>
    </row>
    <row r="10" spans="1:14">
      <c r="A10" s="14">
        <v>7</v>
      </c>
      <c r="B10" s="15" t="s">
        <v>29</v>
      </c>
      <c r="C10" s="16">
        <v>45955</v>
      </c>
      <c r="D10" s="17" t="s">
        <v>29</v>
      </c>
      <c r="E10" s="20" t="s">
        <v>18</v>
      </c>
      <c r="F10" s="16">
        <v>45843</v>
      </c>
    </row>
    <row r="11" spans="1:14">
      <c r="A11" s="14">
        <v>8</v>
      </c>
      <c r="B11" s="15" t="s">
        <v>30</v>
      </c>
      <c r="C11" s="16">
        <v>45863</v>
      </c>
      <c r="D11" s="17" t="s">
        <v>30</v>
      </c>
      <c r="E11" s="18" t="s">
        <v>26</v>
      </c>
      <c r="F11" s="16">
        <v>45874</v>
      </c>
    </row>
    <row r="12" spans="1:14">
      <c r="A12" s="14">
        <v>9</v>
      </c>
      <c r="B12" s="15" t="s">
        <v>31</v>
      </c>
      <c r="C12" s="16">
        <v>45858</v>
      </c>
      <c r="D12" s="17" t="s">
        <v>17</v>
      </c>
      <c r="E12" s="18" t="s">
        <v>18</v>
      </c>
      <c r="F12" s="16">
        <v>45877</v>
      </c>
    </row>
    <row r="13" spans="1:14">
      <c r="A13" s="14">
        <v>10</v>
      </c>
      <c r="B13" s="15" t="s">
        <v>32</v>
      </c>
      <c r="C13" s="16">
        <v>45865</v>
      </c>
      <c r="D13" s="17" t="s">
        <v>33</v>
      </c>
      <c r="E13" s="18" t="s">
        <v>26</v>
      </c>
      <c r="F13" s="16">
        <v>45882</v>
      </c>
    </row>
    <row r="14" spans="1:14">
      <c r="A14" s="17">
        <v>11</v>
      </c>
      <c r="B14" s="24" t="s">
        <v>34</v>
      </c>
      <c r="C14" s="16">
        <v>45896</v>
      </c>
      <c r="D14" s="25" t="s">
        <v>35</v>
      </c>
      <c r="E14" s="26" t="s">
        <v>36</v>
      </c>
      <c r="F14" s="16">
        <v>45900</v>
      </c>
    </row>
    <row r="15" spans="1:14">
      <c r="A15" s="17">
        <v>12</v>
      </c>
      <c r="B15" s="15" t="s">
        <v>37</v>
      </c>
      <c r="C15" s="16">
        <v>45959</v>
      </c>
      <c r="D15" s="17" t="s">
        <v>37</v>
      </c>
      <c r="E15" s="18" t="s">
        <v>21</v>
      </c>
      <c r="F15" s="16">
        <v>45991</v>
      </c>
    </row>
    <row r="16" spans="1:14">
      <c r="A16" s="388">
        <v>13</v>
      </c>
      <c r="B16" s="389" t="s">
        <v>5968</v>
      </c>
      <c r="C16" s="390">
        <v>46078</v>
      </c>
      <c r="D16" s="388" t="s">
        <v>17</v>
      </c>
      <c r="E16" s="391" t="s">
        <v>18</v>
      </c>
      <c r="F16" s="390">
        <v>46092</v>
      </c>
    </row>
    <row r="17" spans="1:6">
      <c r="A17" s="388">
        <v>14</v>
      </c>
      <c r="B17" s="389" t="s">
        <v>31</v>
      </c>
      <c r="C17" s="390">
        <v>46106</v>
      </c>
      <c r="D17" s="388" t="s">
        <v>17</v>
      </c>
      <c r="E17" s="391" t="s">
        <v>18</v>
      </c>
      <c r="F17" s="390">
        <v>46086</v>
      </c>
    </row>
    <row r="18" spans="1:6">
      <c r="A18" s="388">
        <v>15</v>
      </c>
      <c r="B18" s="389" t="s">
        <v>6091</v>
      </c>
      <c r="C18" s="390">
        <v>46106</v>
      </c>
      <c r="D18" s="388" t="s">
        <v>17</v>
      </c>
      <c r="E18" s="391" t="s">
        <v>18</v>
      </c>
      <c r="F18" s="390">
        <v>46117</v>
      </c>
    </row>
    <row r="19" spans="1:6">
      <c r="A19" s="388">
        <v>16</v>
      </c>
      <c r="B19" s="389" t="s">
        <v>6092</v>
      </c>
      <c r="C19" s="390">
        <v>46106</v>
      </c>
      <c r="D19" s="388" t="s">
        <v>101</v>
      </c>
      <c r="E19" s="391" t="s">
        <v>18</v>
      </c>
      <c r="F19" s="390">
        <v>46117</v>
      </c>
    </row>
    <row r="20" spans="1:6">
      <c r="A20" s="388">
        <v>17</v>
      </c>
      <c r="B20" s="389" t="s">
        <v>6093</v>
      </c>
      <c r="C20" s="390">
        <v>46106</v>
      </c>
      <c r="D20" s="388" t="s">
        <v>101</v>
      </c>
      <c r="E20" s="391" t="s">
        <v>28</v>
      </c>
      <c r="F20" s="390">
        <v>46117</v>
      </c>
    </row>
    <row r="21" spans="1:6">
      <c r="A21" s="17"/>
      <c r="B21" s="15"/>
      <c r="C21" s="16"/>
      <c r="D21" s="17"/>
      <c r="E21" s="18"/>
      <c r="F21" s="16"/>
    </row>
    <row r="22" spans="1:6">
      <c r="A22" s="17"/>
      <c r="B22" s="15"/>
      <c r="C22" s="16"/>
      <c r="D22" s="17"/>
      <c r="E22" s="18"/>
      <c r="F22" s="16"/>
    </row>
    <row r="23" spans="1:6">
      <c r="A23" s="17"/>
      <c r="B23" s="15"/>
      <c r="C23" s="16"/>
      <c r="D23" s="17"/>
      <c r="E23" s="18"/>
      <c r="F23" s="16"/>
    </row>
    <row r="24" spans="1:6">
      <c r="A24" s="17"/>
      <c r="B24" s="15"/>
      <c r="C24" s="16"/>
      <c r="D24" s="17"/>
      <c r="E24" s="18"/>
      <c r="F24" s="16"/>
    </row>
    <row r="25" spans="1:6">
      <c r="A25" s="17"/>
      <c r="B25" s="15"/>
      <c r="C25" s="16"/>
      <c r="D25" s="17"/>
      <c r="E25" s="18"/>
      <c r="F25" s="16"/>
    </row>
    <row r="26" spans="1:6" ht="15" customHeight="1">
      <c r="A26" s="17"/>
      <c r="B26" s="15"/>
      <c r="C26" s="16"/>
      <c r="D26" s="17"/>
      <c r="E26" s="18"/>
      <c r="F26" s="16"/>
    </row>
    <row r="27" spans="1:6" ht="15" customHeight="1">
      <c r="A27" s="17"/>
      <c r="B27" s="15"/>
      <c r="C27" s="16"/>
      <c r="D27" s="17"/>
      <c r="E27" s="18"/>
      <c r="F27" s="16"/>
    </row>
    <row r="28" spans="1:6" ht="15" customHeight="1">
      <c r="A28" s="17"/>
      <c r="B28" s="15"/>
      <c r="C28" s="16"/>
      <c r="D28" s="17"/>
      <c r="E28" s="18"/>
      <c r="F28" s="16"/>
    </row>
    <row r="29" spans="1:6" ht="15" customHeight="1">
      <c r="A29" s="17"/>
      <c r="B29" s="15"/>
      <c r="C29" s="16"/>
      <c r="D29" s="17"/>
      <c r="E29" s="18"/>
      <c r="F29" s="16"/>
    </row>
    <row r="30" spans="1:6" ht="15" customHeight="1">
      <c r="A30" s="17"/>
      <c r="B30" s="15"/>
      <c r="C30" s="16"/>
      <c r="D30" s="17"/>
      <c r="E30" s="18"/>
      <c r="F30" s="16"/>
    </row>
    <row r="31" spans="1:6" ht="15" customHeight="1">
      <c r="A31" s="17"/>
      <c r="B31" s="15"/>
      <c r="C31" s="16"/>
      <c r="D31" s="17"/>
      <c r="E31" s="18"/>
      <c r="F31" s="16"/>
    </row>
    <row r="32" spans="1:6" ht="15" customHeight="1">
      <c r="A32" s="17"/>
      <c r="B32" s="15"/>
      <c r="C32" s="16"/>
      <c r="D32" s="17"/>
      <c r="E32" s="18"/>
      <c r="F32" s="16"/>
    </row>
    <row r="33" spans="1:6" ht="15" customHeight="1">
      <c r="A33" s="17"/>
      <c r="B33" s="15"/>
      <c r="C33" s="16"/>
      <c r="D33" s="17"/>
      <c r="E33" s="18"/>
      <c r="F33" s="16"/>
    </row>
    <row r="34" spans="1:6" ht="15" customHeight="1">
      <c r="A34" s="17"/>
      <c r="B34" s="15"/>
      <c r="C34" s="16"/>
      <c r="D34" s="17"/>
      <c r="E34" s="18"/>
      <c r="F34" s="16"/>
    </row>
    <row r="35" spans="1:6" ht="15" customHeight="1">
      <c r="A35" s="17"/>
      <c r="B35" s="15"/>
      <c r="C35" s="16"/>
      <c r="D35" s="17"/>
      <c r="E35" s="18"/>
      <c r="F35" s="16"/>
    </row>
    <row r="36" spans="1:6" ht="15" customHeight="1">
      <c r="A36" s="17"/>
      <c r="B36" s="15"/>
      <c r="C36" s="16"/>
      <c r="D36" s="17"/>
      <c r="E36" s="18"/>
      <c r="F36" s="16"/>
    </row>
    <row r="37" spans="1:6" ht="15" customHeight="1">
      <c r="A37" s="17"/>
      <c r="B37" s="15"/>
      <c r="C37" s="16"/>
      <c r="D37" s="17"/>
      <c r="E37" s="18"/>
      <c r="F37" s="16"/>
    </row>
    <row r="38" spans="1:6" ht="15" customHeight="1">
      <c r="A38" s="17"/>
      <c r="B38" s="15"/>
      <c r="C38" s="16"/>
      <c r="D38" s="17"/>
      <c r="E38" s="18"/>
      <c r="F38" s="16"/>
    </row>
    <row r="39" spans="1:6" ht="15" customHeight="1">
      <c r="A39" s="17"/>
      <c r="B39" s="15"/>
      <c r="C39" s="16"/>
      <c r="D39" s="17"/>
      <c r="E39" s="18"/>
      <c r="F39" s="16"/>
    </row>
    <row r="40" spans="1:6" ht="15" customHeight="1">
      <c r="A40" s="17"/>
      <c r="B40" s="15"/>
      <c r="C40" s="16"/>
      <c r="D40" s="17"/>
      <c r="E40" s="18"/>
      <c r="F40" s="16"/>
    </row>
    <row r="41" spans="1:6" ht="15" customHeight="1">
      <c r="A41" s="17"/>
      <c r="B41" s="15"/>
      <c r="C41" s="16"/>
      <c r="D41" s="17"/>
      <c r="E41" s="18"/>
      <c r="F41" s="16"/>
    </row>
    <row r="42" spans="1:6" ht="15" customHeight="1">
      <c r="A42" s="17"/>
      <c r="B42" s="15"/>
      <c r="C42" s="16"/>
      <c r="D42" s="17"/>
      <c r="E42" s="18"/>
      <c r="F42" s="16"/>
    </row>
    <row r="43" spans="1:6" ht="15" customHeight="1">
      <c r="A43" s="17"/>
      <c r="B43" s="15"/>
      <c r="C43" s="16"/>
      <c r="D43" s="17"/>
      <c r="E43" s="18"/>
      <c r="F43" s="16"/>
    </row>
    <row r="44" spans="1:6" ht="15" customHeight="1">
      <c r="A44" s="17"/>
      <c r="B44" s="15"/>
      <c r="C44" s="16"/>
      <c r="D44" s="17"/>
      <c r="E44" s="18"/>
      <c r="F44" s="16"/>
    </row>
    <row r="45" spans="1:6" ht="15" customHeight="1">
      <c r="A45" s="17"/>
      <c r="B45" s="15"/>
      <c r="C45" s="16"/>
      <c r="D45" s="17"/>
      <c r="E45" s="18"/>
      <c r="F45" s="16"/>
    </row>
    <row r="46" spans="1:6" ht="15" customHeight="1">
      <c r="A46" s="17"/>
      <c r="B46" s="15"/>
      <c r="C46" s="16"/>
      <c r="D46" s="17"/>
      <c r="E46" s="18"/>
      <c r="F46" s="16"/>
    </row>
    <row r="47" spans="1:6" ht="15" customHeight="1">
      <c r="A47" s="17"/>
      <c r="B47" s="15"/>
      <c r="C47" s="16"/>
      <c r="D47" s="17"/>
      <c r="E47" s="18"/>
      <c r="F47" s="16"/>
    </row>
    <row r="48" spans="1:6" ht="15" customHeight="1">
      <c r="A48" s="17"/>
      <c r="B48" s="15"/>
      <c r="C48" s="16"/>
      <c r="D48" s="17"/>
      <c r="E48" s="18"/>
      <c r="F48" s="16"/>
    </row>
    <row r="49" spans="1:6" ht="15" customHeight="1">
      <c r="A49" s="17"/>
      <c r="B49" s="15"/>
      <c r="C49" s="16"/>
      <c r="D49" s="17"/>
      <c r="E49" s="18"/>
      <c r="F49" s="16"/>
    </row>
    <row r="50" spans="1:6" ht="15" customHeight="1">
      <c r="A50" s="17"/>
      <c r="B50" s="15"/>
      <c r="C50" s="16"/>
      <c r="D50" s="17"/>
      <c r="E50" s="18"/>
      <c r="F50" s="16"/>
    </row>
    <row r="51" spans="1:6" ht="15" customHeight="1">
      <c r="A51" s="17"/>
      <c r="B51" s="15"/>
      <c r="C51" s="16"/>
      <c r="D51" s="17"/>
      <c r="E51" s="18"/>
      <c r="F51" s="16"/>
    </row>
    <row r="52" spans="1:6" ht="15" customHeight="1">
      <c r="A52" s="17"/>
      <c r="B52" s="15"/>
      <c r="C52" s="16"/>
      <c r="D52" s="17"/>
      <c r="E52" s="18"/>
      <c r="F52" s="16"/>
    </row>
    <row r="53" spans="1:6" ht="15" customHeight="1">
      <c r="A53" s="17"/>
      <c r="B53" s="15"/>
      <c r="C53" s="16"/>
      <c r="D53" s="17"/>
      <c r="E53" s="18"/>
      <c r="F53" s="16"/>
    </row>
    <row r="54" spans="1:6" ht="15" customHeight="1">
      <c r="A54" s="17"/>
      <c r="B54" s="15"/>
      <c r="C54" s="16"/>
      <c r="D54" s="17"/>
      <c r="E54" s="18"/>
      <c r="F54" s="16"/>
    </row>
    <row r="55" spans="1:6" ht="15" customHeight="1">
      <c r="A55" s="17"/>
      <c r="B55" s="15"/>
      <c r="C55" s="16"/>
      <c r="D55" s="17"/>
      <c r="E55" s="18"/>
      <c r="F55" s="16"/>
    </row>
    <row r="56" spans="1:6" ht="15" customHeight="1">
      <c r="A56" s="17"/>
      <c r="B56" s="15"/>
      <c r="C56" s="16"/>
      <c r="D56" s="17"/>
      <c r="E56" s="18"/>
      <c r="F56" s="16"/>
    </row>
    <row r="57" spans="1:6" ht="15" customHeight="1">
      <c r="A57" s="17"/>
      <c r="B57" s="15"/>
      <c r="C57" s="16"/>
      <c r="D57" s="17"/>
      <c r="E57" s="18"/>
      <c r="F57" s="16"/>
    </row>
    <row r="58" spans="1:6" ht="15" customHeight="1">
      <c r="A58" s="17"/>
      <c r="B58" s="15"/>
      <c r="C58" s="16"/>
      <c r="D58" s="17"/>
      <c r="E58" s="18"/>
      <c r="F58" s="16"/>
    </row>
    <row r="59" spans="1:6" ht="15" customHeight="1">
      <c r="A59" s="17"/>
      <c r="B59" s="15"/>
      <c r="C59" s="16"/>
      <c r="D59" s="17"/>
      <c r="E59" s="18"/>
      <c r="F59" s="16"/>
    </row>
    <row r="60" spans="1:6" ht="15" customHeight="1">
      <c r="A60" s="17"/>
      <c r="B60" s="15"/>
      <c r="C60" s="16"/>
      <c r="D60" s="17"/>
      <c r="E60" s="18"/>
      <c r="F60" s="16"/>
    </row>
    <row r="61" spans="1:6">
      <c r="A61" s="17"/>
      <c r="B61" s="15"/>
      <c r="C61" s="16"/>
      <c r="D61" s="17"/>
      <c r="E61" s="18"/>
      <c r="F61" s="16"/>
    </row>
    <row r="62" spans="1:6">
      <c r="A62" s="27"/>
    </row>
    <row r="63" spans="1:6">
      <c r="A63" s="27"/>
    </row>
    <row r="64" spans="1:6">
      <c r="A64" s="27"/>
    </row>
    <row r="65" spans="1:1">
      <c r="A65" s="27"/>
    </row>
    <row r="66" spans="1:1">
      <c r="A66" s="27"/>
    </row>
  </sheetData>
  <sheetProtection algorithmName="SHA-512" hashValue="Z0ZsgDEli7LQNppZzHpiEuhuzwIRA9H5JFVjwrmdC6XAjRxEwJuyMcKxqDNCs5WUf0e/Pep5vCZWTdc31nEowg==" saltValue="zDuGLmIgpGUh4IKRiyST+g==" spinCount="100000" sheet="1" objects="1" scenarios="1" sort="0" autoFilter="0"/>
  <phoneticPr fontId="5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0"/>
  <sheetViews>
    <sheetView topLeftCell="D1" workbookViewId="0">
      <selection activeCell="D1" sqref="D1:F1"/>
    </sheetView>
  </sheetViews>
  <sheetFormatPr defaultRowHeight="14.5" outlineLevelCol="1"/>
  <cols>
    <col min="1" max="1" width="8.90625" hidden="1" customWidth="1" outlineLevel="1"/>
    <col min="2" max="2" width="7" hidden="1" customWidth="1" outlineLevel="1"/>
    <col min="3" max="3" width="9.90625" hidden="1" customWidth="1" collapsed="1"/>
    <col min="5" max="5" width="11.54296875" customWidth="1"/>
    <col min="6" max="6" width="28.54296875" customWidth="1"/>
    <col min="7" max="7" width="10.6328125" customWidth="1"/>
    <col min="8" max="9" width="11" customWidth="1"/>
    <col min="10" max="10" width="14" customWidth="1"/>
    <col min="11" max="14" width="8.453125" customWidth="1"/>
    <col min="15" max="15" width="11.453125" customWidth="1"/>
    <col min="16" max="16" width="11.453125" style="30" customWidth="1"/>
    <col min="17" max="17" width="11.453125" customWidth="1"/>
    <col min="18" max="19" width="9.08984375" customWidth="1"/>
    <col min="20" max="20" width="8.6328125" customWidth="1"/>
  </cols>
  <sheetData>
    <row r="1" spans="1:21" ht="24" thickBot="1">
      <c r="A1" s="28"/>
      <c r="B1" s="28"/>
      <c r="C1" s="28"/>
      <c r="D1" s="458" t="str">
        <f>Tournaments!F1</f>
        <v>2026 MAY 1</v>
      </c>
      <c r="E1" s="459"/>
      <c r="F1" s="459"/>
      <c r="G1" s="27"/>
      <c r="H1" s="29"/>
      <c r="I1" s="29"/>
      <c r="J1" s="29"/>
      <c r="K1" s="29"/>
      <c r="L1" s="29"/>
      <c r="M1" s="29"/>
      <c r="N1" s="29"/>
      <c r="Q1" s="30"/>
    </row>
    <row r="2" spans="1:21" ht="25.5" thickBot="1">
      <c r="D2" s="459" t="s">
        <v>5962</v>
      </c>
      <c r="E2" s="459"/>
      <c r="F2" s="459"/>
      <c r="G2" s="31"/>
      <c r="H2" s="32"/>
      <c r="I2" s="32"/>
      <c r="J2" s="32"/>
      <c r="K2" s="32"/>
      <c r="L2" s="460">
        <v>2026</v>
      </c>
      <c r="M2" s="461"/>
      <c r="N2" s="462"/>
      <c r="O2" s="365">
        <v>2024</v>
      </c>
      <c r="P2" s="463">
        <v>2025</v>
      </c>
      <c r="Q2" s="464"/>
      <c r="R2" s="464"/>
      <c r="S2" s="464"/>
      <c r="T2" s="465"/>
      <c r="U2" s="364" t="s">
        <v>8</v>
      </c>
    </row>
    <row r="3" spans="1:21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2"/>
      <c r="N3" s="33" t="s">
        <v>40</v>
      </c>
      <c r="O3" s="152" t="s">
        <v>20</v>
      </c>
      <c r="P3" s="152" t="s">
        <v>20</v>
      </c>
      <c r="Q3" s="466" t="s">
        <v>39</v>
      </c>
      <c r="R3" s="467"/>
      <c r="S3" s="172" t="s">
        <v>40</v>
      </c>
      <c r="T3" s="99" t="s">
        <v>41</v>
      </c>
    </row>
    <row r="4" spans="1:21" ht="58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54</v>
      </c>
      <c r="N4" s="39" t="s">
        <v>55</v>
      </c>
      <c r="O4" s="40" t="s">
        <v>56</v>
      </c>
      <c r="P4" s="40" t="s">
        <v>57</v>
      </c>
      <c r="Q4" s="40" t="s">
        <v>58</v>
      </c>
      <c r="R4" s="39" t="s">
        <v>59</v>
      </c>
      <c r="S4" s="39" t="s">
        <v>5959</v>
      </c>
      <c r="T4" s="39" t="s">
        <v>60</v>
      </c>
    </row>
    <row r="5" spans="1:21" ht="15.5">
      <c r="A5" s="66"/>
      <c r="B5" s="67"/>
      <c r="C5" s="67"/>
      <c r="D5" s="52">
        <v>1</v>
      </c>
      <c r="E5" s="45">
        <v>1028</v>
      </c>
      <c r="F5" s="54" t="str">
        <f>IFERROR(VLOOKUP(Table213141512[[#This Row],[Player No]],Table10[[No]:[Province]],2,0),"")</f>
        <v xml:space="preserve">LYNERS Anver </v>
      </c>
      <c r="G5" s="47" t="str">
        <f>IFERROR(VLOOKUP(Table213141512[[#This Row],[Player No]],Table10[[No]:[Province]],3,0),"")</f>
        <v>CT</v>
      </c>
      <c r="H5" s="109">
        <v>250</v>
      </c>
      <c r="I5" s="109">
        <f>(Table213141512[[#This Row],[Points 2025]]/2)+SUM( L5:N5)</f>
        <v>125</v>
      </c>
      <c r="J5" s="56">
        <f t="shared" ref="J5:J28" si="0">COUNTIF(L5:N5,"&gt;=0")</f>
        <v>0</v>
      </c>
      <c r="K5" s="49">
        <f t="shared" ref="K5:K28" si="1">COUNTIF(L5:T5,"&lt;=0")</f>
        <v>0</v>
      </c>
      <c r="L5" s="57"/>
      <c r="M5" s="57"/>
      <c r="N5" s="57"/>
      <c r="O5" s="18"/>
      <c r="P5" s="23">
        <v>250</v>
      </c>
      <c r="Q5" s="18"/>
      <c r="R5" s="17"/>
      <c r="S5" s="58"/>
      <c r="T5" s="59"/>
    </row>
    <row r="6" spans="1:21" ht="15.5">
      <c r="A6" s="66"/>
      <c r="B6" s="67"/>
      <c r="C6" s="67"/>
      <c r="D6" s="52">
        <f t="shared" ref="D6:D28" si="2">D5+1</f>
        <v>2</v>
      </c>
      <c r="E6" s="45">
        <v>2107</v>
      </c>
      <c r="F6" s="54" t="str">
        <f>IFERROR(VLOOKUP(Table213141512[[#This Row],[Player No]],Table10[[No]:[Province]],2,0),"")</f>
        <v>GOVINDASAMY Morganathan</v>
      </c>
      <c r="G6" s="47" t="str">
        <f>IFERROR(VLOOKUP(Table213141512[[#This Row],[Player No]],Table10[[No]:[Province]],3,0),"")</f>
        <v>UMG</v>
      </c>
      <c r="H6" s="109">
        <v>175</v>
      </c>
      <c r="I6" s="109">
        <f>(Table213141512[[#This Row],[Points 2025]]/2)+SUM( L6:N6)</f>
        <v>87.5</v>
      </c>
      <c r="J6" s="56">
        <f t="shared" si="0"/>
        <v>0</v>
      </c>
      <c r="K6" s="49">
        <f t="shared" si="1"/>
        <v>0</v>
      </c>
      <c r="L6" s="57"/>
      <c r="M6" s="57"/>
      <c r="N6" s="57"/>
      <c r="O6" s="18"/>
      <c r="P6" s="23">
        <v>175</v>
      </c>
      <c r="Q6" s="18"/>
      <c r="R6" s="17"/>
      <c r="S6" s="58"/>
      <c r="T6" s="59"/>
    </row>
    <row r="7" spans="1:21" ht="15.5">
      <c r="A7" s="66"/>
      <c r="B7" s="67"/>
      <c r="C7" s="67"/>
      <c r="D7" s="52">
        <f t="shared" si="2"/>
        <v>3</v>
      </c>
      <c r="E7" s="45">
        <v>2109</v>
      </c>
      <c r="F7" s="54" t="str">
        <f>IFERROR(VLOOKUP(Table213141512[[#This Row],[Player No]],Table10[[No]:[Province]],2,0),"")</f>
        <v>OSMAN Anwar</v>
      </c>
      <c r="G7" s="47" t="str">
        <f>IFERROR(VLOOKUP(Table213141512[[#This Row],[Player No]],Table10[[No]:[Province]],3,0),"")</f>
        <v>UMG</v>
      </c>
      <c r="H7" s="109">
        <v>125</v>
      </c>
      <c r="I7" s="109">
        <f>(Table213141512[[#This Row],[Points 2025]]/2)+SUM( L7:N7)</f>
        <v>62.5</v>
      </c>
      <c r="J7" s="56">
        <f t="shared" si="0"/>
        <v>0</v>
      </c>
      <c r="K7" s="49">
        <f t="shared" si="1"/>
        <v>0</v>
      </c>
      <c r="L7" s="57"/>
      <c r="M7" s="57"/>
      <c r="N7" s="57"/>
      <c r="O7" s="18"/>
      <c r="P7" s="23">
        <v>125</v>
      </c>
      <c r="Q7" s="18"/>
      <c r="R7" s="17"/>
      <c r="S7" s="58"/>
      <c r="T7" s="59"/>
    </row>
    <row r="8" spans="1:21" ht="15.5">
      <c r="A8" s="66"/>
      <c r="B8" s="67"/>
      <c r="C8" s="67"/>
      <c r="D8" s="52">
        <f t="shared" si="2"/>
        <v>4</v>
      </c>
      <c r="E8" s="45">
        <v>1027</v>
      </c>
      <c r="F8" s="54" t="str">
        <f>IFERROR(VLOOKUP(Table213141512[[#This Row],[Player No]],Table10[[No]:[Province]],2,0),"")</f>
        <v>DIAMANT Simon</v>
      </c>
      <c r="G8" s="47" t="str">
        <f>IFERROR(VLOOKUP(Table213141512[[#This Row],[Player No]],Table10[[No]:[Province]],3,0),"")</f>
        <v>SAVETTS</v>
      </c>
      <c r="H8" s="109">
        <v>125</v>
      </c>
      <c r="I8" s="109">
        <f>(Table213141512[[#This Row],[Points 2025]]/2)+SUM( L8:N8)</f>
        <v>62.5</v>
      </c>
      <c r="J8" s="56">
        <f t="shared" si="0"/>
        <v>0</v>
      </c>
      <c r="K8" s="49">
        <f t="shared" si="1"/>
        <v>0</v>
      </c>
      <c r="L8" s="57"/>
      <c r="M8" s="57"/>
      <c r="N8" s="57"/>
      <c r="O8" s="18"/>
      <c r="P8" s="23">
        <v>125</v>
      </c>
      <c r="Q8" s="18"/>
      <c r="R8" s="17"/>
      <c r="S8" s="58"/>
      <c r="T8" s="59"/>
    </row>
    <row r="9" spans="1:21" ht="15.5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7">
        <v>2108</v>
      </c>
      <c r="F9" s="54" t="str">
        <f>IFERROR(VLOOKUP(Table213141512[[#This Row],[Player No]],Table10[[No]:[Province]],2,0),"")</f>
        <v>AMOD Happy</v>
      </c>
      <c r="G9" s="47" t="str">
        <f>IFERROR(VLOOKUP(Table213141512[[#This Row],[Player No]],Table10[[No]:[Province]],3,0),"")</f>
        <v>UMG</v>
      </c>
      <c r="H9" s="109">
        <v>75</v>
      </c>
      <c r="I9" s="109">
        <f>(Table213141512[[#This Row],[Points 2025]]/2)+SUM( L9:N9)</f>
        <v>37.5</v>
      </c>
      <c r="J9" s="56">
        <f t="shared" si="0"/>
        <v>0</v>
      </c>
      <c r="K9" s="49">
        <f t="shared" si="1"/>
        <v>0</v>
      </c>
      <c r="L9" s="57"/>
      <c r="M9" s="57"/>
      <c r="N9" s="57"/>
      <c r="O9" s="18"/>
      <c r="P9" s="23">
        <v>75</v>
      </c>
      <c r="Q9" s="18"/>
      <c r="R9" s="17"/>
      <c r="S9" s="58"/>
      <c r="T9" s="59"/>
    </row>
    <row r="10" spans="1:21" ht="15.5" hidden="1">
      <c r="A10" s="65"/>
      <c r="B10" s="65"/>
      <c r="C10" s="65"/>
      <c r="D10" s="52">
        <f t="shared" si="2"/>
        <v>6</v>
      </c>
      <c r="E10" s="125"/>
      <c r="F10" s="54" t="str">
        <f>IFERROR(VLOOKUP(Table213141512[[#This Row],[Player No]],Table10[[No]:[Province]],2,0),"")</f>
        <v/>
      </c>
      <c r="G10" s="47" t="str">
        <f>IFERROR(VLOOKUP(Table213141512[[#This Row],[Player No]],Table10[[No]:[Province]],3,0),"")</f>
        <v/>
      </c>
      <c r="H10" s="109"/>
      <c r="I10" s="109">
        <f>(Table213141512[[#This Row],[Points 2025]]/2)+SUM( L10:N10)</f>
        <v>0</v>
      </c>
      <c r="J10" s="56">
        <f t="shared" si="0"/>
        <v>0</v>
      </c>
      <c r="K10" s="49">
        <f t="shared" si="1"/>
        <v>0</v>
      </c>
      <c r="L10" s="57"/>
      <c r="M10" s="57"/>
      <c r="N10" s="57"/>
      <c r="O10" s="18"/>
      <c r="P10" s="23"/>
      <c r="Q10" s="18"/>
      <c r="R10" s="17"/>
      <c r="S10" s="58"/>
      <c r="T10" s="59"/>
    </row>
    <row r="11" spans="1:21" ht="15.5" hidden="1">
      <c r="A11" s="65"/>
      <c r="B11" s="65"/>
      <c r="C11" s="65"/>
      <c r="D11" s="52">
        <f t="shared" si="2"/>
        <v>7</v>
      </c>
      <c r="E11" s="60"/>
      <c r="F11" s="54" t="str">
        <f>IFERROR(VLOOKUP(Table213141512[[#This Row],[Player No]],Table10[[No]:[Province]],2,0),"")</f>
        <v/>
      </c>
      <c r="G11" s="47" t="str">
        <f>IFERROR(VLOOKUP(Table213141512[[#This Row],[Player No]],Table10[[No]:[Province]],3,0),"")</f>
        <v/>
      </c>
      <c r="H11" s="109"/>
      <c r="I11" s="109">
        <f>(Table213141512[[#This Row],[Points 2025]]/2)+SUM( L11:N11)</f>
        <v>0</v>
      </c>
      <c r="J11" s="56">
        <f t="shared" si="0"/>
        <v>0</v>
      </c>
      <c r="K11" s="49">
        <f t="shared" si="1"/>
        <v>0</v>
      </c>
      <c r="L11" s="57"/>
      <c r="M11" s="57"/>
      <c r="N11" s="57"/>
      <c r="O11" s="18"/>
      <c r="P11" s="23"/>
      <c r="Q11" s="18"/>
      <c r="R11" s="17"/>
      <c r="S11" s="58"/>
      <c r="T11" s="59"/>
    </row>
    <row r="12" spans="1:21" ht="15.5" hidden="1">
      <c r="A12" s="65"/>
      <c r="B12" s="65"/>
      <c r="C12" s="65"/>
      <c r="D12" s="52">
        <f t="shared" si="2"/>
        <v>8</v>
      </c>
      <c r="E12" s="366"/>
      <c r="F12" s="54" t="str">
        <f>IFERROR(VLOOKUP(Table213141512[[#This Row],[Player No]],Table10[[No]:[Province]],2,0),"")</f>
        <v/>
      </c>
      <c r="G12" s="47" t="str">
        <f>IFERROR(VLOOKUP(Table213141512[[#This Row],[Player No]],Table10[[No]:[Province]],3,0),"")</f>
        <v/>
      </c>
      <c r="H12" s="109"/>
      <c r="I12" s="109">
        <f>(Table213141512[[#This Row],[Points 2025]]/2)+SUM( L12:N12)</f>
        <v>0</v>
      </c>
      <c r="J12" s="56">
        <f t="shared" si="0"/>
        <v>0</v>
      </c>
      <c r="K12" s="49">
        <f t="shared" si="1"/>
        <v>0</v>
      </c>
      <c r="L12" s="57"/>
      <c r="M12" s="57"/>
      <c r="N12" s="57"/>
      <c r="O12" s="18"/>
      <c r="P12" s="23"/>
      <c r="Q12" s="18"/>
      <c r="R12" s="17"/>
      <c r="S12" s="58"/>
      <c r="T12" s="59"/>
    </row>
    <row r="13" spans="1:21" ht="15.5" hidden="1">
      <c r="A13" s="65"/>
      <c r="B13" s="65"/>
      <c r="C13" s="65"/>
      <c r="D13" s="52">
        <f t="shared" si="2"/>
        <v>9</v>
      </c>
      <c r="E13" s="366"/>
      <c r="F13" s="54" t="str">
        <f>IFERROR(VLOOKUP(Table213141512[[#This Row],[Player No]],Table10[[No]:[Province]],2,0),"")</f>
        <v/>
      </c>
      <c r="G13" s="47" t="str">
        <f>IFERROR(VLOOKUP(Table213141512[[#This Row],[Player No]],Table10[[No]:[Province]],3,0),"")</f>
        <v/>
      </c>
      <c r="H13" s="109"/>
      <c r="I13" s="109">
        <f>(Table213141512[[#This Row],[Points 2025]]/2)+SUM( L13:N13)</f>
        <v>0</v>
      </c>
      <c r="J13" s="56">
        <f t="shared" si="0"/>
        <v>0</v>
      </c>
      <c r="K13" s="49">
        <f t="shared" si="1"/>
        <v>0</v>
      </c>
      <c r="L13" s="57"/>
      <c r="M13" s="57"/>
      <c r="N13" s="57"/>
      <c r="O13" s="18"/>
      <c r="P13" s="23"/>
      <c r="Q13" s="18"/>
      <c r="R13" s="17"/>
      <c r="S13" s="58"/>
      <c r="T13" s="59"/>
    </row>
    <row r="14" spans="1:21" ht="15.5" hidden="1">
      <c r="A14" s="65"/>
      <c r="B14" s="65"/>
      <c r="C14" s="65"/>
      <c r="D14" s="52">
        <f t="shared" si="2"/>
        <v>10</v>
      </c>
      <c r="E14" s="125"/>
      <c r="F14" s="54" t="str">
        <f>IFERROR(VLOOKUP(Table213141512[[#This Row],[Player No]],Table10[[No]:[Province]],2,0),"")</f>
        <v/>
      </c>
      <c r="G14" s="47" t="str">
        <f>IFERROR(VLOOKUP(Table213141512[[#This Row],[Player No]],Table10[[No]:[Province]],3,0),"")</f>
        <v/>
      </c>
      <c r="H14" s="109"/>
      <c r="I14" s="109">
        <f>(Table213141512[[#This Row],[Points 2025]]/2)+SUM( L14:N14)</f>
        <v>0</v>
      </c>
      <c r="J14" s="56">
        <f t="shared" si="0"/>
        <v>0</v>
      </c>
      <c r="K14" s="49">
        <f t="shared" si="1"/>
        <v>0</v>
      </c>
      <c r="L14" s="57"/>
      <c r="M14" s="57"/>
      <c r="N14" s="57"/>
      <c r="O14" s="18"/>
      <c r="P14" s="23"/>
      <c r="Q14" s="18"/>
      <c r="R14" s="17"/>
      <c r="S14" s="58"/>
      <c r="T14" s="59"/>
    </row>
    <row r="15" spans="1:21" ht="15.5" hidden="1">
      <c r="A15" s="65"/>
      <c r="B15" s="65"/>
      <c r="C15" s="65"/>
      <c r="D15" s="52">
        <f t="shared" si="2"/>
        <v>11</v>
      </c>
      <c r="E15" s="366"/>
      <c r="F15" s="54" t="str">
        <f>IFERROR(VLOOKUP(Table213141512[[#This Row],[Player No]],Table10[[No]:[Province]],2,0),"")</f>
        <v/>
      </c>
      <c r="G15" s="47" t="str">
        <f>IFERROR(VLOOKUP(Table213141512[[#This Row],[Player No]],Table10[[No]:[Province]],3,0),"")</f>
        <v/>
      </c>
      <c r="H15" s="109"/>
      <c r="I15" s="109">
        <f>(Table213141512[[#This Row],[Points 2025]]/2)+SUM( L15:N15)</f>
        <v>0</v>
      </c>
      <c r="J15" s="56">
        <f t="shared" si="0"/>
        <v>0</v>
      </c>
      <c r="K15" s="49">
        <f t="shared" si="1"/>
        <v>0</v>
      </c>
      <c r="L15" s="57"/>
      <c r="M15" s="57"/>
      <c r="N15" s="57"/>
      <c r="O15" s="18"/>
      <c r="P15" s="23"/>
      <c r="Q15" s="18"/>
      <c r="R15" s="17"/>
      <c r="S15" s="58"/>
      <c r="T15" s="59"/>
    </row>
    <row r="16" spans="1:21" ht="15.5" hidden="1">
      <c r="A16" s="65"/>
      <c r="B16" s="65"/>
      <c r="C16" s="65"/>
      <c r="D16" s="52">
        <f t="shared" si="2"/>
        <v>12</v>
      </c>
      <c r="E16" s="366"/>
      <c r="F16" s="54" t="str">
        <f>IFERROR(VLOOKUP(Table213141512[[#This Row],[Player No]],Table10[[No]:[Province]],2,0),"")</f>
        <v/>
      </c>
      <c r="G16" s="47" t="str">
        <f>IFERROR(VLOOKUP(Table213141512[[#This Row],[Player No]],Table10[[No]:[Province]],3,0),"")</f>
        <v/>
      </c>
      <c r="H16" s="109"/>
      <c r="I16" s="109">
        <f>(Table213141512[[#This Row],[Points 2025]]/2)+SUM( L16:N16)</f>
        <v>0</v>
      </c>
      <c r="J16" s="56">
        <f t="shared" si="0"/>
        <v>0</v>
      </c>
      <c r="K16" s="49">
        <f t="shared" si="1"/>
        <v>0</v>
      </c>
      <c r="L16" s="57"/>
      <c r="M16" s="57"/>
      <c r="N16" s="57"/>
      <c r="O16" s="18"/>
      <c r="P16" s="23"/>
      <c r="Q16" s="18"/>
      <c r="R16" s="17"/>
      <c r="S16" s="58"/>
      <c r="T16" s="59"/>
    </row>
    <row r="17" spans="1:20" ht="15.5" hidden="1">
      <c r="A17" s="65"/>
      <c r="B17" s="65"/>
      <c r="C17" s="65"/>
      <c r="D17" s="52">
        <f t="shared" si="2"/>
        <v>13</v>
      </c>
      <c r="E17" s="60"/>
      <c r="F17" s="54" t="str">
        <f>IFERROR(VLOOKUP(Table213141512[[#This Row],[Player No]],Table10[[No]:[Province]],2,0),"")</f>
        <v/>
      </c>
      <c r="G17" s="47" t="str">
        <f>IFERROR(VLOOKUP(Table213141512[[#This Row],[Player No]],Table10[[No]:[Province]],3,0),"")</f>
        <v/>
      </c>
      <c r="H17" s="109"/>
      <c r="I17" s="109">
        <f>(Table213141512[[#This Row],[Points 2025]]/2)+SUM( L17:N17)</f>
        <v>0</v>
      </c>
      <c r="J17" s="56">
        <f t="shared" si="0"/>
        <v>0</v>
      </c>
      <c r="K17" s="49">
        <f t="shared" si="1"/>
        <v>0</v>
      </c>
      <c r="L17" s="57"/>
      <c r="M17" s="57"/>
      <c r="N17" s="57"/>
      <c r="O17" s="18"/>
      <c r="P17" s="23"/>
      <c r="Q17" s="23"/>
      <c r="R17" s="17"/>
      <c r="S17" s="58"/>
      <c r="T17" s="59"/>
    </row>
    <row r="18" spans="1:20" ht="15.5" hidden="1">
      <c r="A18" s="65"/>
      <c r="B18" s="65"/>
      <c r="C18" s="65"/>
      <c r="D18" s="52">
        <f t="shared" si="2"/>
        <v>14</v>
      </c>
      <c r="E18" s="60"/>
      <c r="F18" s="54" t="str">
        <f>IFERROR(VLOOKUP(Table213141512[[#This Row],[Player No]],Table10[[No]:[Province]],2,0),"")</f>
        <v/>
      </c>
      <c r="G18" s="47" t="str">
        <f>IFERROR(VLOOKUP(Table213141512[[#This Row],[Player No]],Table10[[No]:[Province]],3,0),"")</f>
        <v/>
      </c>
      <c r="H18" s="109"/>
      <c r="I18" s="109">
        <f>(Table213141512[[#This Row],[Points 2025]]/2)+SUM( L18:N18)</f>
        <v>0</v>
      </c>
      <c r="J18" s="56">
        <f t="shared" si="0"/>
        <v>0</v>
      </c>
      <c r="K18" s="49">
        <f t="shared" si="1"/>
        <v>0</v>
      </c>
      <c r="L18" s="57"/>
      <c r="M18" s="57"/>
      <c r="N18" s="57"/>
      <c r="O18" s="18"/>
      <c r="P18" s="23"/>
      <c r="Q18" s="18"/>
      <c r="R18" s="17"/>
      <c r="S18" s="58"/>
      <c r="T18" s="59"/>
    </row>
    <row r="19" spans="1:20" ht="15.5" hidden="1">
      <c r="A19" s="65"/>
      <c r="B19" s="65"/>
      <c r="C19" s="65"/>
      <c r="D19" s="52">
        <f t="shared" si="2"/>
        <v>15</v>
      </c>
      <c r="E19" s="60"/>
      <c r="F19" s="54" t="str">
        <f>IFERROR(VLOOKUP(Table213141512[[#This Row],[Player No]],Table10[[No]:[Province]],2,0),"")</f>
        <v/>
      </c>
      <c r="G19" s="47" t="str">
        <f>IFERROR(VLOOKUP(Table213141512[[#This Row],[Player No]],Table10[[No]:[Province]],3,0),"")</f>
        <v/>
      </c>
      <c r="H19" s="109"/>
      <c r="I19" s="109">
        <f>(Table213141512[[#This Row],[Points 2025]]/2)+SUM( L19:N19)</f>
        <v>0</v>
      </c>
      <c r="J19" s="56">
        <f t="shared" si="0"/>
        <v>0</v>
      </c>
      <c r="K19" s="49">
        <f t="shared" si="1"/>
        <v>0</v>
      </c>
      <c r="L19" s="57"/>
      <c r="M19" s="57"/>
      <c r="N19" s="57"/>
      <c r="O19" s="18"/>
      <c r="P19" s="23"/>
      <c r="Q19" s="23"/>
      <c r="R19" s="17"/>
      <c r="S19" s="58"/>
      <c r="T19" s="59"/>
    </row>
    <row r="20" spans="1:20" ht="15.5" hidden="1">
      <c r="A20" s="65"/>
      <c r="B20" s="65"/>
      <c r="C20" s="65"/>
      <c r="D20" s="52">
        <f t="shared" si="2"/>
        <v>16</v>
      </c>
      <c r="E20" s="60"/>
      <c r="F20" s="54" t="str">
        <f>IFERROR(VLOOKUP(Table213141512[[#This Row],[Player No]],Table10[[No]:[Province]],2,0),"")</f>
        <v/>
      </c>
      <c r="G20" s="47" t="str">
        <f>IFERROR(VLOOKUP(Table213141512[[#This Row],[Player No]],Table10[[No]:[Province]],3,0),"")</f>
        <v/>
      </c>
      <c r="H20" s="109"/>
      <c r="I20" s="109">
        <f>(Table213141512[[#This Row],[Points 2025]]/2)+SUM( L20:N20)</f>
        <v>0</v>
      </c>
      <c r="J20" s="56">
        <f t="shared" si="0"/>
        <v>0</v>
      </c>
      <c r="K20" s="49">
        <f t="shared" si="1"/>
        <v>0</v>
      </c>
      <c r="L20" s="57"/>
      <c r="M20" s="57"/>
      <c r="N20" s="57"/>
      <c r="O20" s="18"/>
      <c r="P20" s="23"/>
      <c r="Q20" s="23"/>
      <c r="R20" s="17"/>
      <c r="S20" s="58"/>
      <c r="T20" s="59"/>
    </row>
    <row r="21" spans="1:20" ht="15.5" hidden="1">
      <c r="A21" s="65"/>
      <c r="B21" s="65"/>
      <c r="C21" s="65"/>
      <c r="D21" s="52">
        <f t="shared" si="2"/>
        <v>17</v>
      </c>
      <c r="E21" s="125"/>
      <c r="F21" s="54" t="str">
        <f>IFERROR(VLOOKUP(Table213141512[[#This Row],[Player No]],Table10[[No]:[Province]],2,0),"")</f>
        <v/>
      </c>
      <c r="G21" s="47" t="str">
        <f>IFERROR(VLOOKUP(Table213141512[[#This Row],[Player No]],Table10[[No]:[Province]],3,0),"")</f>
        <v/>
      </c>
      <c r="H21" s="109"/>
      <c r="I21" s="109">
        <f>(Table213141512[[#This Row],[Points 2025]]/2)+SUM( L21:N21)</f>
        <v>0</v>
      </c>
      <c r="J21" s="56">
        <f t="shared" si="0"/>
        <v>0</v>
      </c>
      <c r="K21" s="49">
        <f t="shared" si="1"/>
        <v>0</v>
      </c>
      <c r="L21" s="57"/>
      <c r="M21" s="57"/>
      <c r="N21" s="57"/>
      <c r="O21" s="18"/>
      <c r="P21" s="23"/>
      <c r="Q21" s="18"/>
      <c r="R21" s="17"/>
      <c r="S21" s="58"/>
      <c r="T21" s="59"/>
    </row>
    <row r="22" spans="1:20" ht="15.5" hidden="1">
      <c r="A22" s="65"/>
      <c r="B22" s="65"/>
      <c r="C22" s="65"/>
      <c r="D22" s="52">
        <f t="shared" si="2"/>
        <v>18</v>
      </c>
      <c r="E22" s="125"/>
      <c r="F22" s="54" t="str">
        <f>IFERROR(VLOOKUP(Table213141512[[#This Row],[Player No]],Table10[[No]:[Province]],2,0),"")</f>
        <v/>
      </c>
      <c r="G22" s="47" t="str">
        <f>IFERROR(VLOOKUP(Table213141512[[#This Row],[Player No]],Table10[[No]:[Province]],3,0),"")</f>
        <v/>
      </c>
      <c r="H22" s="109"/>
      <c r="I22" s="109">
        <f>(Table213141512[[#This Row],[Points 2025]]/2)+SUM( L22:N22)</f>
        <v>0</v>
      </c>
      <c r="J22" s="56">
        <f t="shared" si="0"/>
        <v>0</v>
      </c>
      <c r="K22" s="49">
        <f t="shared" si="1"/>
        <v>0</v>
      </c>
      <c r="L22" s="57"/>
      <c r="M22" s="57"/>
      <c r="N22" s="57"/>
      <c r="O22" s="18"/>
      <c r="P22" s="23"/>
      <c r="Q22" s="18"/>
      <c r="R22" s="17"/>
      <c r="S22" s="58"/>
      <c r="T22" s="59"/>
    </row>
    <row r="23" spans="1:20" ht="15.5" hidden="1">
      <c r="A23" s="65"/>
      <c r="B23" s="65"/>
      <c r="C23" s="65"/>
      <c r="D23" s="52">
        <f t="shared" si="2"/>
        <v>19</v>
      </c>
      <c r="E23" s="125"/>
      <c r="F23" s="54" t="str">
        <f>IFERROR(VLOOKUP(Table213141512[[#This Row],[Player No]],Table10[[No]:[Province]],2,0),"")</f>
        <v/>
      </c>
      <c r="G23" s="47" t="str">
        <f>IFERROR(VLOOKUP(Table213141512[[#This Row],[Player No]],Table10[[No]:[Province]],3,0),"")</f>
        <v/>
      </c>
      <c r="H23" s="109"/>
      <c r="I23" s="109">
        <f>(Table213141512[[#This Row],[Points 2025]]/2)+SUM( L23:N23)</f>
        <v>0</v>
      </c>
      <c r="J23" s="56">
        <f t="shared" si="0"/>
        <v>0</v>
      </c>
      <c r="K23" s="49">
        <f t="shared" si="1"/>
        <v>0</v>
      </c>
      <c r="L23" s="57"/>
      <c r="M23" s="57"/>
      <c r="N23" s="57"/>
      <c r="O23" s="18"/>
      <c r="P23" s="23"/>
      <c r="Q23" s="18"/>
      <c r="R23" s="17"/>
      <c r="S23" s="58"/>
      <c r="T23" s="59"/>
    </row>
    <row r="24" spans="1:20" ht="15.5" hidden="1">
      <c r="A24" s="65"/>
      <c r="B24" s="65"/>
      <c r="C24" s="65"/>
      <c r="D24" s="52">
        <f t="shared" si="2"/>
        <v>20</v>
      </c>
      <c r="E24" s="366"/>
      <c r="F24" s="54" t="str">
        <f>IFERROR(VLOOKUP(Table213141512[[#This Row],[Player No]],Table10[[No]:[Province]],2,0),"")</f>
        <v/>
      </c>
      <c r="G24" s="47" t="str">
        <f>IFERROR(VLOOKUP(Table213141512[[#This Row],[Player No]],Table10[[No]:[Province]],3,0),"")</f>
        <v/>
      </c>
      <c r="H24" s="109"/>
      <c r="I24" s="109">
        <f>(Table213141512[[#This Row],[Points 2025]]/2)+SUM( L24:N24)</f>
        <v>0</v>
      </c>
      <c r="J24" s="56">
        <f t="shared" si="0"/>
        <v>0</v>
      </c>
      <c r="K24" s="49">
        <f t="shared" si="1"/>
        <v>0</v>
      </c>
      <c r="L24" s="57"/>
      <c r="M24" s="57"/>
      <c r="N24" s="57"/>
      <c r="O24" s="18"/>
      <c r="P24" s="23"/>
      <c r="Q24" s="18"/>
      <c r="R24" s="17"/>
      <c r="S24" s="58"/>
      <c r="T24" s="59"/>
    </row>
    <row r="25" spans="1:20" ht="15.5" hidden="1">
      <c r="D25" s="52">
        <f t="shared" si="2"/>
        <v>21</v>
      </c>
      <c r="E25" s="366"/>
      <c r="F25" s="54" t="str">
        <f>IFERROR(VLOOKUP(Table213141512[[#This Row],[Player No]],Table10[[No]:[Province]],2,0),"")</f>
        <v/>
      </c>
      <c r="G25" s="47" t="str">
        <f>IFERROR(VLOOKUP(Table213141512[[#This Row],[Player No]],Table10[[No]:[Province]],3,0),"")</f>
        <v/>
      </c>
      <c r="H25" s="109"/>
      <c r="I25" s="109">
        <f>(Table213141512[[#This Row],[Points 2025]]/2)+SUM( L25:N25)</f>
        <v>0</v>
      </c>
      <c r="J25" s="56">
        <f t="shared" si="0"/>
        <v>0</v>
      </c>
      <c r="K25" s="49">
        <f t="shared" si="1"/>
        <v>0</v>
      </c>
      <c r="L25" s="57"/>
      <c r="M25" s="57"/>
      <c r="N25" s="57"/>
      <c r="O25" s="18"/>
      <c r="P25" s="23"/>
      <c r="Q25" s="18"/>
      <c r="R25" s="17"/>
      <c r="S25" s="58"/>
      <c r="T25" s="59"/>
    </row>
    <row r="26" spans="1:20" ht="15.5" hidden="1">
      <c r="D26" s="52">
        <f t="shared" si="2"/>
        <v>22</v>
      </c>
      <c r="E26" s="366"/>
      <c r="F26" s="54" t="str">
        <f>IFERROR(VLOOKUP(Table213141512[[#This Row],[Player No]],Table10[[No]:[Province]],2,0),"")</f>
        <v/>
      </c>
      <c r="G26" s="47" t="str">
        <f>IFERROR(VLOOKUP(Table213141512[[#This Row],[Player No]],Table10[[No]:[Province]],3,0),"")</f>
        <v/>
      </c>
      <c r="H26" s="109"/>
      <c r="I26" s="109">
        <f>(Table213141512[[#This Row],[Points 2025]]/2)+SUM( L26:N26)</f>
        <v>0</v>
      </c>
      <c r="J26" s="56">
        <f t="shared" si="0"/>
        <v>0</v>
      </c>
      <c r="K26" s="49">
        <f t="shared" si="1"/>
        <v>0</v>
      </c>
      <c r="L26" s="57"/>
      <c r="M26" s="57"/>
      <c r="N26" s="57"/>
      <c r="O26" s="18"/>
      <c r="P26" s="23"/>
      <c r="Q26" s="18"/>
      <c r="R26" s="17"/>
      <c r="S26" s="58"/>
      <c r="T26" s="59"/>
    </row>
    <row r="27" spans="1:20" ht="15.5" hidden="1">
      <c r="D27" s="52">
        <f t="shared" si="2"/>
        <v>23</v>
      </c>
      <c r="E27" s="60"/>
      <c r="F27" s="54" t="str">
        <f>IFERROR(VLOOKUP(Table213141512[[#This Row],[Player No]],Table10[[No]:[Province]],2,0),"")</f>
        <v/>
      </c>
      <c r="G27" s="47" t="str">
        <f>IFERROR(VLOOKUP(Table213141512[[#This Row],[Player No]],Table10[[No]:[Province]],3,0),"")</f>
        <v/>
      </c>
      <c r="H27" s="109"/>
      <c r="I27" s="109">
        <f>(Table213141512[[#This Row],[Points 2025]]/2)+SUM( L27:N27)</f>
        <v>0</v>
      </c>
      <c r="J27" s="56">
        <f t="shared" si="0"/>
        <v>0</v>
      </c>
      <c r="K27" s="49">
        <f t="shared" si="1"/>
        <v>0</v>
      </c>
      <c r="L27" s="57"/>
      <c r="M27" s="57"/>
      <c r="N27" s="57"/>
      <c r="O27" s="18"/>
      <c r="P27" s="23"/>
      <c r="Q27" s="23"/>
      <c r="R27" s="17"/>
      <c r="S27" s="58"/>
      <c r="T27" s="59"/>
    </row>
    <row r="28" spans="1:20" ht="15" hidden="1" customHeight="1">
      <c r="D28" s="52">
        <f t="shared" si="2"/>
        <v>24</v>
      </c>
      <c r="E28" s="60"/>
      <c r="F28" s="54" t="str">
        <f>IFERROR(VLOOKUP(Table213141512[[#This Row],[Player No]],Table10[[No]:[Province]],2,0),"")</f>
        <v/>
      </c>
      <c r="G28" s="47" t="str">
        <f>IFERROR(VLOOKUP(Table213141512[[#This Row],[Player No]],Table10[[No]:[Province]],3,0),"")</f>
        <v/>
      </c>
      <c r="H28" s="109"/>
      <c r="I28" s="109">
        <f>(Table213141512[[#This Row],[Points 2025]]/2)+SUM( L28:N28)</f>
        <v>0</v>
      </c>
      <c r="J28" s="56">
        <f t="shared" si="0"/>
        <v>0</v>
      </c>
      <c r="K28" s="49">
        <f t="shared" si="1"/>
        <v>0</v>
      </c>
      <c r="L28" s="57"/>
      <c r="M28" s="57"/>
      <c r="N28" s="57"/>
      <c r="O28" s="18"/>
      <c r="P28" s="23"/>
      <c r="Q28" s="23"/>
      <c r="R28" s="17"/>
      <c r="S28" s="58"/>
      <c r="T28" s="59"/>
    </row>
    <row r="29" spans="1:20" ht="15.5">
      <c r="D29" s="68"/>
      <c r="E29" s="27"/>
      <c r="G29" s="27"/>
      <c r="H29" s="29"/>
      <c r="I29" s="29"/>
      <c r="J29" s="29"/>
      <c r="K29" s="29"/>
      <c r="L29" s="29"/>
      <c r="M29" s="29"/>
      <c r="N29" s="29"/>
      <c r="Q29" s="30"/>
    </row>
    <row r="30" spans="1:20" ht="15.5">
      <c r="D30" s="68"/>
      <c r="E30" s="27"/>
      <c r="G30" s="27"/>
      <c r="H30" s="29"/>
      <c r="I30" s="29"/>
      <c r="J30" s="29"/>
      <c r="K30" s="29"/>
      <c r="L30" s="29"/>
      <c r="M30" s="29"/>
      <c r="N30" s="29"/>
      <c r="Q30" s="30"/>
    </row>
  </sheetData>
  <sheetProtection algorithmName="SHA-512" hashValue="V4jWWoMhb87egKPJeRAgJYSgt6LlEzyih2uzq97QLpcg6M/et59LFZSVBG/SZhJxaR9cpBaevLp4pt/7YrBkXg==" saltValue="EsqZm7JmR1KWWkEd3GZBhg==" spinCount="100000" sheet="1" objects="1" scenarios="1" sort="0" autoFilter="0"/>
  <mergeCells count="6">
    <mergeCell ref="D1:F1"/>
    <mergeCell ref="D2:F2"/>
    <mergeCell ref="L2:N2"/>
    <mergeCell ref="P2:T2"/>
    <mergeCell ref="L3:M3"/>
    <mergeCell ref="Q3:R3"/>
  </mergeCells>
  <conditionalFormatting sqref="L14:N14">
    <cfRule type="duplicateValues" dxfId="211" priority="1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9"/>
  <sheetViews>
    <sheetView topLeftCell="D1" workbookViewId="0">
      <selection activeCell="P23" sqref="P23"/>
    </sheetView>
  </sheetViews>
  <sheetFormatPr defaultRowHeight="14.5" outlineLevelCol="1"/>
  <cols>
    <col min="1" max="1" width="8.90625" hidden="1" customWidth="1" outlineLevel="1"/>
    <col min="2" max="2" width="7" hidden="1" customWidth="1" outlineLevel="1"/>
    <col min="3" max="3" width="9.90625" hidden="1" customWidth="1" collapsed="1"/>
    <col min="5" max="5" width="11.54296875" customWidth="1"/>
    <col min="6" max="6" width="28.54296875" customWidth="1"/>
    <col min="7" max="7" width="10.6328125" customWidth="1"/>
    <col min="8" max="9" width="11" customWidth="1"/>
    <col min="10" max="10" width="14" customWidth="1"/>
    <col min="11" max="15" width="8.453125" customWidth="1"/>
    <col min="16" max="16" width="11.453125" customWidth="1"/>
    <col min="17" max="17" width="11.453125" style="30" customWidth="1"/>
    <col min="18" max="18" width="11.453125" customWidth="1"/>
    <col min="19" max="20" width="9.08984375" customWidth="1"/>
    <col min="21" max="21" width="8.6328125" customWidth="1"/>
  </cols>
  <sheetData>
    <row r="1" spans="1:22" ht="24" thickBot="1">
      <c r="A1" s="28"/>
      <c r="B1" s="28"/>
      <c r="C1" s="28"/>
      <c r="D1" s="458" t="str">
        <f>Tournaments!F1</f>
        <v>2026 MAY 1</v>
      </c>
      <c r="E1" s="459"/>
      <c r="F1" s="459"/>
      <c r="G1" s="27"/>
      <c r="H1" s="29"/>
      <c r="I1" s="29"/>
      <c r="J1" s="29"/>
      <c r="K1" s="29"/>
      <c r="L1" s="29"/>
      <c r="M1" s="29"/>
      <c r="N1" s="29"/>
      <c r="O1" s="29"/>
      <c r="R1" s="30"/>
    </row>
    <row r="2" spans="1:22" ht="25.5" thickBot="1">
      <c r="D2" s="459" t="s">
        <v>38</v>
      </c>
      <c r="E2" s="459"/>
      <c r="F2" s="459"/>
      <c r="G2" s="31"/>
      <c r="H2" s="32"/>
      <c r="I2" s="32"/>
      <c r="J2" s="32"/>
      <c r="K2" s="32"/>
      <c r="L2" s="460">
        <v>2026</v>
      </c>
      <c r="M2" s="461"/>
      <c r="N2" s="461"/>
      <c r="O2" s="462"/>
      <c r="P2" s="365">
        <v>2024</v>
      </c>
      <c r="Q2" s="463">
        <v>2025</v>
      </c>
      <c r="R2" s="464"/>
      <c r="S2" s="464"/>
      <c r="T2" s="464"/>
      <c r="U2" s="465"/>
      <c r="V2" s="364" t="s">
        <v>8</v>
      </c>
    </row>
    <row r="3" spans="1:22" ht="25" thickBot="1">
      <c r="D3" s="32"/>
      <c r="E3" s="31"/>
      <c r="F3" s="32"/>
      <c r="G3" s="31"/>
      <c r="H3" s="32"/>
      <c r="I3" s="32"/>
      <c r="J3" s="32"/>
      <c r="K3" s="32"/>
      <c r="L3" s="460" t="s">
        <v>39</v>
      </c>
      <c r="M3" s="461"/>
      <c r="N3" s="462"/>
      <c r="O3" s="33" t="s">
        <v>40</v>
      </c>
      <c r="P3" s="152" t="s">
        <v>20</v>
      </c>
      <c r="Q3" s="152" t="s">
        <v>20</v>
      </c>
      <c r="R3" s="466" t="s">
        <v>39</v>
      </c>
      <c r="S3" s="467"/>
      <c r="T3" s="172" t="s">
        <v>40</v>
      </c>
      <c r="U3" s="99" t="s">
        <v>41</v>
      </c>
    </row>
    <row r="4" spans="1:22" ht="58">
      <c r="A4" s="34" t="s">
        <v>42</v>
      </c>
      <c r="B4" s="34" t="s">
        <v>43</v>
      </c>
      <c r="C4" s="35" t="s">
        <v>44</v>
      </c>
      <c r="D4" s="36" t="s">
        <v>45</v>
      </c>
      <c r="E4" s="37" t="s">
        <v>46</v>
      </c>
      <c r="F4" s="38" t="s">
        <v>47</v>
      </c>
      <c r="G4" s="37" t="s">
        <v>48</v>
      </c>
      <c r="H4" s="36" t="s">
        <v>49</v>
      </c>
      <c r="I4" s="36" t="s">
        <v>50</v>
      </c>
      <c r="J4" s="37" t="s">
        <v>51</v>
      </c>
      <c r="K4" s="39" t="s">
        <v>52</v>
      </c>
      <c r="L4" s="39" t="s">
        <v>53</v>
      </c>
      <c r="M4" s="39" t="s">
        <v>6063</v>
      </c>
      <c r="N4" s="39" t="s">
        <v>5966</v>
      </c>
      <c r="O4" s="39" t="s">
        <v>55</v>
      </c>
      <c r="P4" s="40" t="s">
        <v>56</v>
      </c>
      <c r="Q4" s="40" t="s">
        <v>57</v>
      </c>
      <c r="R4" s="40" t="s">
        <v>58</v>
      </c>
      <c r="S4" s="39" t="s">
        <v>59</v>
      </c>
      <c r="T4" s="39" t="s">
        <v>5959</v>
      </c>
      <c r="U4" s="39" t="s">
        <v>60</v>
      </c>
    </row>
    <row r="5" spans="1:22" ht="15.5">
      <c r="A5" s="66"/>
      <c r="B5" s="67"/>
      <c r="C5" s="67"/>
      <c r="D5" s="52">
        <v>1</v>
      </c>
      <c r="E5" s="45">
        <v>1028</v>
      </c>
      <c r="F5" s="54" t="str">
        <f>IFERROR(VLOOKUP(Table2131415[[#This Row],[Player No]],Table10[[No]:[Province]],2,0),"")</f>
        <v xml:space="preserve">LYNERS Anver </v>
      </c>
      <c r="G5" s="47" t="str">
        <f>IFERROR(VLOOKUP(Table2131415[[#This Row],[Player No]],Table10[[No]:[Province]],3,0),"")</f>
        <v>CT</v>
      </c>
      <c r="H5" s="109">
        <v>375</v>
      </c>
      <c r="I5" s="109">
        <f>(Table2131415[[#This Row],[Points 2025]]/2)+SUM( L5:O5)</f>
        <v>187.5</v>
      </c>
      <c r="J5" s="56">
        <f t="shared" ref="J5:J28" si="0">COUNTIF(L5:O5,"&gt;=0")</f>
        <v>0</v>
      </c>
      <c r="K5" s="49">
        <f t="shared" ref="K5:K28" si="1">COUNTIF(L5:U5,"&lt;=0")</f>
        <v>0</v>
      </c>
      <c r="L5" s="57"/>
      <c r="M5" s="57" t="s">
        <v>5967</v>
      </c>
      <c r="N5" s="57" t="s">
        <v>5967</v>
      </c>
      <c r="O5" s="57"/>
      <c r="P5" s="18">
        <v>125</v>
      </c>
      <c r="Q5" s="23">
        <v>250</v>
      </c>
      <c r="R5" s="18"/>
      <c r="S5" s="17"/>
      <c r="T5" s="58"/>
      <c r="U5" s="59"/>
    </row>
    <row r="6" spans="1:22" ht="15.5">
      <c r="A6" s="66"/>
      <c r="B6" s="67"/>
      <c r="C6" s="67"/>
      <c r="D6" s="52">
        <f t="shared" ref="D6:D25" si="2">D5+1</f>
        <v>2</v>
      </c>
      <c r="E6" s="50">
        <v>2107</v>
      </c>
      <c r="F6" s="54" t="str">
        <f>IFERROR(VLOOKUP(Table2131415[[#This Row],[Player No]],Table10[[No]:[Province]],2,0),"")</f>
        <v>GOVINDASAMY Morganathan</v>
      </c>
      <c r="G6" s="47" t="str">
        <f>IFERROR(VLOOKUP(Table2131415[[#This Row],[Player No]],Table10[[No]:[Province]],3,0),"")</f>
        <v>UMG</v>
      </c>
      <c r="H6" s="109">
        <v>150</v>
      </c>
      <c r="I6" s="109">
        <f>(Table2131415[[#This Row],[Points 2025]]/2)+SUM( L6:O6)</f>
        <v>160</v>
      </c>
      <c r="J6" s="56">
        <f t="shared" si="0"/>
        <v>2</v>
      </c>
      <c r="K6" s="49">
        <f t="shared" si="1"/>
        <v>0</v>
      </c>
      <c r="L6" s="57"/>
      <c r="M6" s="57">
        <v>50</v>
      </c>
      <c r="N6" s="57">
        <v>35</v>
      </c>
      <c r="O6" s="57"/>
      <c r="P6" s="18"/>
      <c r="Q6" s="23">
        <v>5</v>
      </c>
      <c r="R6" s="18">
        <v>50</v>
      </c>
      <c r="S6" s="17">
        <v>100</v>
      </c>
      <c r="T6" s="58"/>
      <c r="U6" s="59"/>
    </row>
    <row r="7" spans="1:22" ht="15.5">
      <c r="A7" s="66"/>
      <c r="B7" s="67"/>
      <c r="C7" s="67"/>
      <c r="D7" s="52">
        <f t="shared" si="2"/>
        <v>3</v>
      </c>
      <c r="E7" s="45">
        <v>2452</v>
      </c>
      <c r="F7" s="54" t="str">
        <f>IFERROR(VLOOKUP(Table2131415[[#This Row],[Player No]],Table10[[No]:[Province]],2,0),"")</f>
        <v>BIAN Peter</v>
      </c>
      <c r="G7" s="47" t="str">
        <f>IFERROR(VLOOKUP(Table2131415[[#This Row],[Player No]],Table10[[No]:[Province]],3,0),"")</f>
        <v>GN</v>
      </c>
      <c r="H7" s="109">
        <v>300</v>
      </c>
      <c r="I7" s="109">
        <f>(Table2131415[[#This Row],[Points 2025]]/2)+SUM( L7:O7)</f>
        <v>150</v>
      </c>
      <c r="J7" s="56">
        <f t="shared" si="0"/>
        <v>0</v>
      </c>
      <c r="K7" s="49">
        <f t="shared" si="1"/>
        <v>0</v>
      </c>
      <c r="L7" s="57"/>
      <c r="M7" s="57" t="s">
        <v>5967</v>
      </c>
      <c r="N7" s="57" t="s">
        <v>5967</v>
      </c>
      <c r="O7" s="57"/>
      <c r="P7" s="18">
        <v>250</v>
      </c>
      <c r="Q7" s="23"/>
      <c r="R7" s="18"/>
      <c r="S7" s="17"/>
      <c r="T7" s="58">
        <v>50</v>
      </c>
      <c r="U7" s="59"/>
    </row>
    <row r="8" spans="1:22" ht="15.5">
      <c r="A8" s="66"/>
      <c r="B8" s="67"/>
      <c r="C8" s="67"/>
      <c r="D8" s="52">
        <f t="shared" si="2"/>
        <v>4</v>
      </c>
      <c r="E8" s="45">
        <v>2647</v>
      </c>
      <c r="F8" s="54" t="str">
        <f>IFERROR(VLOOKUP(Table2131415[[#This Row],[Player No]],Table10[[No]:[Province]],2,0),"")</f>
        <v xml:space="preserve">CARRASCO Vic </v>
      </c>
      <c r="G8" s="47" t="str">
        <f>IFERROR(VLOOKUP(Table2131415[[#This Row],[Player No]],Table10[[No]:[Province]],3,0),"")</f>
        <v>FS</v>
      </c>
      <c r="H8" s="109">
        <v>250</v>
      </c>
      <c r="I8" s="109">
        <f>(Table2131415[[#This Row],[Points 2025]]/2)+SUM( L8:O8)</f>
        <v>125</v>
      </c>
      <c r="J8" s="56">
        <f t="shared" si="0"/>
        <v>0</v>
      </c>
      <c r="K8" s="49">
        <f t="shared" si="1"/>
        <v>0</v>
      </c>
      <c r="L8" s="57"/>
      <c r="M8" s="57" t="s">
        <v>5967</v>
      </c>
      <c r="N8" s="57" t="s">
        <v>5967</v>
      </c>
      <c r="O8" s="57"/>
      <c r="P8" s="18">
        <v>75</v>
      </c>
      <c r="Q8" s="23">
        <v>175</v>
      </c>
      <c r="R8" s="18"/>
      <c r="S8" s="17"/>
      <c r="T8" s="58"/>
      <c r="U8" s="59"/>
    </row>
    <row r="9" spans="1:22" ht="15.5">
      <c r="A9" s="66" t="str">
        <f>IFERROR(VLOOKUP(#REF!,[2]!Table11[[#All],[No]:[Age Group]],4,0),"")</f>
        <v/>
      </c>
      <c r="B9" s="67"/>
      <c r="C9" s="67"/>
      <c r="D9" s="52">
        <f t="shared" si="2"/>
        <v>5</v>
      </c>
      <c r="E9" s="367">
        <v>3501</v>
      </c>
      <c r="F9" s="54" t="str">
        <f>IFERROR(VLOOKUP(Table2131415[[#This Row],[Player No]],Table10[[No]:[Province]],2,0),"")</f>
        <v>MBAMBASE Mpilo</v>
      </c>
      <c r="G9" s="47" t="str">
        <f>IFERROR(VLOOKUP(Table2131415[[#This Row],[Player No]],Table10[[No]:[Province]],3,0),"")</f>
        <v>ETK</v>
      </c>
      <c r="H9" s="109">
        <v>117.5</v>
      </c>
      <c r="I9" s="109">
        <f>(Table2131415[[#This Row],[Points 2025]]/2)+SUM( L9:O9)</f>
        <v>108.75</v>
      </c>
      <c r="J9" s="56">
        <f t="shared" si="0"/>
        <v>1</v>
      </c>
      <c r="K9" s="49">
        <f t="shared" si="1"/>
        <v>0</v>
      </c>
      <c r="L9" s="57"/>
      <c r="M9" s="57" t="s">
        <v>5967</v>
      </c>
      <c r="N9" s="57">
        <v>50</v>
      </c>
      <c r="O9" s="57"/>
      <c r="P9" s="18">
        <v>5</v>
      </c>
      <c r="Q9" s="23">
        <v>5</v>
      </c>
      <c r="R9" s="18">
        <v>35</v>
      </c>
      <c r="S9" s="17">
        <v>75</v>
      </c>
      <c r="T9" s="58"/>
      <c r="U9" s="59"/>
    </row>
    <row r="10" spans="1:22" ht="15.5">
      <c r="A10" s="65"/>
      <c r="B10" s="65"/>
      <c r="C10" s="65"/>
      <c r="D10" s="52">
        <f t="shared" si="2"/>
        <v>6</v>
      </c>
      <c r="E10" s="366">
        <v>3295</v>
      </c>
      <c r="F10" s="54" t="str">
        <f>IFERROR(VLOOKUP(Table2131415[[#This Row],[Player No]],Table10[[No]:[Province]],2,0),"")</f>
        <v>SONG HONG Tony</v>
      </c>
      <c r="G10" s="47" t="str">
        <f>IFERROR(VLOOKUP(Table2131415[[#This Row],[Player No]],Table10[[No]:[Province]],3,0),"")</f>
        <v>JTTA</v>
      </c>
      <c r="H10" s="109">
        <v>200</v>
      </c>
      <c r="I10" s="109">
        <f>(Table2131415[[#This Row],[Points 2025]]/2)+SUM( L10:O10)</f>
        <v>100</v>
      </c>
      <c r="J10" s="56">
        <f t="shared" si="0"/>
        <v>0</v>
      </c>
      <c r="K10" s="49">
        <f t="shared" si="1"/>
        <v>0</v>
      </c>
      <c r="L10" s="57"/>
      <c r="M10" s="57" t="s">
        <v>5967</v>
      </c>
      <c r="N10" s="57" t="s">
        <v>5967</v>
      </c>
      <c r="O10" s="57"/>
      <c r="P10" s="18">
        <v>125</v>
      </c>
      <c r="Q10" s="23"/>
      <c r="R10" s="18"/>
      <c r="S10" s="17"/>
      <c r="T10" s="58">
        <v>75</v>
      </c>
      <c r="U10" s="59"/>
    </row>
    <row r="11" spans="1:22" ht="15.5">
      <c r="A11" s="65"/>
      <c r="B11" s="65"/>
      <c r="C11" s="65"/>
      <c r="D11" s="52">
        <f t="shared" si="2"/>
        <v>7</v>
      </c>
      <c r="E11" s="125">
        <v>2109</v>
      </c>
      <c r="F11" s="54" t="str">
        <f>IFERROR(VLOOKUP(Table2131415[[#This Row],[Player No]],Table10[[No]:[Province]],2,0),"")</f>
        <v>OSMAN Anwar</v>
      </c>
      <c r="G11" s="47" t="str">
        <f>IFERROR(VLOOKUP(Table2131415[[#This Row],[Player No]],Table10[[No]:[Province]],3,0),"")</f>
        <v>UMG</v>
      </c>
      <c r="H11" s="109">
        <v>75</v>
      </c>
      <c r="I11" s="109">
        <f>(Table2131415[[#This Row],[Points 2025]]/2)+SUM( L11:O11)</f>
        <v>97.5</v>
      </c>
      <c r="J11" s="56">
        <f t="shared" si="0"/>
        <v>2</v>
      </c>
      <c r="K11" s="49">
        <f t="shared" si="1"/>
        <v>0</v>
      </c>
      <c r="L11" s="57"/>
      <c r="M11" s="57">
        <v>35</v>
      </c>
      <c r="N11" s="57">
        <v>25</v>
      </c>
      <c r="O11" s="57"/>
      <c r="P11" s="18"/>
      <c r="Q11" s="23">
        <v>75</v>
      </c>
      <c r="R11" s="18">
        <v>25</v>
      </c>
      <c r="S11" s="17">
        <v>50</v>
      </c>
      <c r="T11" s="58"/>
      <c r="U11" s="59"/>
    </row>
    <row r="12" spans="1:22" ht="15.5">
      <c r="A12" s="65"/>
      <c r="B12" s="65"/>
      <c r="C12" s="65"/>
      <c r="D12" s="52">
        <f t="shared" si="2"/>
        <v>8</v>
      </c>
      <c r="E12" s="366">
        <v>1027</v>
      </c>
      <c r="F12" s="54" t="str">
        <f>IFERROR(VLOOKUP(Table2131415[[#This Row],[Player No]],Table10[[No]:[Province]],2,0),"")</f>
        <v>DIAMANT Simon</v>
      </c>
      <c r="G12" s="47" t="str">
        <f>IFERROR(VLOOKUP(Table2131415[[#This Row],[Player No]],Table10[[No]:[Province]],3,0),"")</f>
        <v>SAVETTS</v>
      </c>
      <c r="H12" s="109">
        <v>176</v>
      </c>
      <c r="I12" s="109">
        <f>(Table2131415[[#This Row],[Points 2025]]/2)+SUM( L12:O12)</f>
        <v>88</v>
      </c>
      <c r="J12" s="56">
        <f t="shared" si="0"/>
        <v>0</v>
      </c>
      <c r="K12" s="49">
        <f t="shared" si="1"/>
        <v>0</v>
      </c>
      <c r="L12" s="57"/>
      <c r="M12" s="57" t="s">
        <v>5967</v>
      </c>
      <c r="N12" s="57" t="s">
        <v>5967</v>
      </c>
      <c r="O12" s="57"/>
      <c r="P12" s="18">
        <v>175</v>
      </c>
      <c r="Q12" s="23">
        <v>125</v>
      </c>
      <c r="R12" s="18"/>
      <c r="S12" s="17"/>
      <c r="T12" s="58">
        <v>1</v>
      </c>
      <c r="U12" s="59"/>
    </row>
    <row r="13" spans="1:22" ht="15.5">
      <c r="A13" s="65"/>
      <c r="B13" s="65"/>
      <c r="C13" s="65"/>
      <c r="D13" s="52">
        <f t="shared" si="2"/>
        <v>9</v>
      </c>
      <c r="E13" s="60">
        <v>4745</v>
      </c>
      <c r="F13" s="54" t="str">
        <f>IFERROR(VLOOKUP(Table2131415[[#This Row],[Player No]],Table10[[No]:[Province]],2,0),"")</f>
        <v>GANIE Ashraf</v>
      </c>
      <c r="G13" s="47" t="str">
        <f>IFERROR(VLOOKUP(Table2131415[[#This Row],[Player No]],Table10[[No]:[Province]],3,0),"")</f>
        <v>ETTA</v>
      </c>
      <c r="H13" s="109">
        <v>125</v>
      </c>
      <c r="I13" s="109">
        <f>(Table2131415[[#This Row],[Points 2025]]/2)+SUM( L13:O13)</f>
        <v>62.5</v>
      </c>
      <c r="J13" s="56">
        <f t="shared" si="0"/>
        <v>0</v>
      </c>
      <c r="K13" s="49">
        <f t="shared" si="1"/>
        <v>0</v>
      </c>
      <c r="L13" s="57"/>
      <c r="M13" s="57" t="s">
        <v>5967</v>
      </c>
      <c r="N13" s="57" t="s">
        <v>5967</v>
      </c>
      <c r="O13" s="57"/>
      <c r="P13" s="18"/>
      <c r="Q13" s="23">
        <v>125</v>
      </c>
      <c r="R13" s="18"/>
      <c r="S13" s="17"/>
      <c r="T13" s="58"/>
      <c r="U13" s="59"/>
    </row>
    <row r="14" spans="1:22" ht="15.5">
      <c r="A14" s="65"/>
      <c r="B14" s="65"/>
      <c r="C14" s="65"/>
      <c r="D14" s="52">
        <f t="shared" si="2"/>
        <v>10</v>
      </c>
      <c r="E14" s="125">
        <v>2108</v>
      </c>
      <c r="F14" s="54" t="str">
        <f>IFERROR(VLOOKUP(Table2131415[[#This Row],[Player No]],Table10[[No]:[Province]],2,0),"")</f>
        <v>AMOD Happy</v>
      </c>
      <c r="G14" s="47" t="str">
        <f>IFERROR(VLOOKUP(Table2131415[[#This Row],[Player No]],Table10[[No]:[Province]],3,0),"")</f>
        <v>UMG</v>
      </c>
      <c r="H14" s="109">
        <v>16</v>
      </c>
      <c r="I14" s="109">
        <f>(Table2131415[[#This Row],[Points 2025]]/2)+SUM( L14:O14)</f>
        <v>58</v>
      </c>
      <c r="J14" s="56">
        <f t="shared" si="0"/>
        <v>2</v>
      </c>
      <c r="K14" s="49">
        <f t="shared" si="1"/>
        <v>0</v>
      </c>
      <c r="L14" s="57"/>
      <c r="M14" s="57">
        <v>25</v>
      </c>
      <c r="N14" s="57">
        <v>25</v>
      </c>
      <c r="O14" s="57"/>
      <c r="P14" s="18"/>
      <c r="Q14" s="23">
        <v>5</v>
      </c>
      <c r="R14" s="18">
        <v>15</v>
      </c>
      <c r="S14" s="17">
        <v>1</v>
      </c>
      <c r="T14" s="58"/>
      <c r="U14" s="59"/>
    </row>
    <row r="15" spans="1:22" ht="15.5">
      <c r="A15" s="65"/>
      <c r="B15" s="65"/>
      <c r="C15" s="65"/>
      <c r="D15" s="52">
        <f t="shared" si="2"/>
        <v>11</v>
      </c>
      <c r="E15" s="125">
        <v>2598</v>
      </c>
      <c r="F15" s="54" t="str">
        <f>IFERROR(VLOOKUP(Table2131415[[#This Row],[Player No]],Table10[[No]:[Province]],2,0),"")</f>
        <v>NAIDOO Dev</v>
      </c>
      <c r="G15" s="47" t="str">
        <f>IFERROR(VLOOKUP(Table2131415[[#This Row],[Player No]],Table10[[No]:[Province]],3,0),"")</f>
        <v>UMG</v>
      </c>
      <c r="H15" s="109">
        <v>31</v>
      </c>
      <c r="I15" s="109">
        <f>(Table2131415[[#This Row],[Points 2025]]/2)+SUM( L15:O15)</f>
        <v>41.5</v>
      </c>
      <c r="J15" s="56">
        <f t="shared" si="0"/>
        <v>2</v>
      </c>
      <c r="K15" s="49">
        <f t="shared" si="1"/>
        <v>0</v>
      </c>
      <c r="L15" s="57"/>
      <c r="M15" s="57">
        <v>25</v>
      </c>
      <c r="N15" s="57">
        <v>1</v>
      </c>
      <c r="O15" s="57"/>
      <c r="P15" s="18"/>
      <c r="Q15" s="23">
        <v>5</v>
      </c>
      <c r="R15" s="18">
        <v>25</v>
      </c>
      <c r="S15" s="17">
        <v>1</v>
      </c>
      <c r="T15" s="58"/>
      <c r="U15" s="59"/>
    </row>
    <row r="16" spans="1:22" ht="15.5">
      <c r="A16" s="65"/>
      <c r="B16" s="65"/>
      <c r="C16" s="65"/>
      <c r="D16" s="52">
        <f t="shared" si="2"/>
        <v>12</v>
      </c>
      <c r="E16" s="366">
        <v>1145</v>
      </c>
      <c r="F16" s="54" t="str">
        <f>IFERROR(VLOOKUP(Table2131415[[#This Row],[Player No]],Table10[[No]:[Province]],2,0),"")</f>
        <v xml:space="preserve">NAIK Greg </v>
      </c>
      <c r="G16" s="47" t="str">
        <f>IFERROR(VLOOKUP(Table2131415[[#This Row],[Player No]],Table10[[No]:[Province]],3,0),"")</f>
        <v>SANDF</v>
      </c>
      <c r="H16" s="109">
        <v>75</v>
      </c>
      <c r="I16" s="109">
        <f>(Table2131415[[#This Row],[Points 2025]]/2)+SUM( L16:O16)</f>
        <v>37.5</v>
      </c>
      <c r="J16" s="56">
        <f t="shared" si="0"/>
        <v>0</v>
      </c>
      <c r="K16" s="49">
        <f t="shared" si="1"/>
        <v>0</v>
      </c>
      <c r="L16" s="57"/>
      <c r="M16" s="57" t="s">
        <v>5967</v>
      </c>
      <c r="N16" s="57" t="s">
        <v>5967</v>
      </c>
      <c r="O16" s="57"/>
      <c r="P16" s="18">
        <v>75</v>
      </c>
      <c r="Q16" s="23"/>
      <c r="R16" s="18"/>
      <c r="S16" s="17"/>
      <c r="T16" s="58"/>
      <c r="U16" s="59"/>
    </row>
    <row r="17" spans="1:21" ht="15.5">
      <c r="A17" s="65"/>
      <c r="B17" s="65"/>
      <c r="C17" s="65"/>
      <c r="D17" s="52">
        <f t="shared" si="2"/>
        <v>13</v>
      </c>
      <c r="E17" s="366">
        <v>2202</v>
      </c>
      <c r="F17" s="54" t="str">
        <f>IFERROR(VLOOKUP(Table2131415[[#This Row],[Player No]],Table10[[No]:[Province]],2,0),"")</f>
        <v>SZTAB Rainer</v>
      </c>
      <c r="G17" s="47" t="str">
        <f>IFERROR(VLOOKUP(Table2131415[[#This Row],[Player No]],Table10[[No]:[Province]],3,0),"")</f>
        <v>JTTA</v>
      </c>
      <c r="H17" s="109">
        <v>75</v>
      </c>
      <c r="I17" s="109">
        <f>(Table2131415[[#This Row],[Points 2025]]/2)+SUM( L17:O17)</f>
        <v>37.5</v>
      </c>
      <c r="J17" s="56">
        <f t="shared" si="0"/>
        <v>0</v>
      </c>
      <c r="K17" s="49">
        <f t="shared" si="1"/>
        <v>0</v>
      </c>
      <c r="L17" s="57"/>
      <c r="M17" s="57" t="s">
        <v>5967</v>
      </c>
      <c r="N17" s="57" t="s">
        <v>5967</v>
      </c>
      <c r="O17" s="57"/>
      <c r="P17" s="18">
        <v>75</v>
      </c>
      <c r="Q17" s="23"/>
      <c r="R17" s="18"/>
      <c r="S17" s="17"/>
      <c r="T17" s="58"/>
      <c r="U17" s="59"/>
    </row>
    <row r="18" spans="1:21" ht="15.5">
      <c r="A18" s="65"/>
      <c r="B18" s="65"/>
      <c r="C18" s="65"/>
      <c r="D18" s="52">
        <f t="shared" si="2"/>
        <v>14</v>
      </c>
      <c r="E18" s="366">
        <v>2756</v>
      </c>
      <c r="F18" s="54" t="str">
        <f>IFERROR(VLOOKUP(Table2131415[[#This Row],[Player No]],Table10[[No]:[Province]],2,0),"")</f>
        <v>MANEY Vernon</v>
      </c>
      <c r="G18" s="47" t="str">
        <f>IFERROR(VLOOKUP(Table2131415[[#This Row],[Player No]],Table10[[No]:[Province]],3,0),"")</f>
        <v>JTTA</v>
      </c>
      <c r="H18" s="109">
        <v>75</v>
      </c>
      <c r="I18" s="109">
        <f>(Table2131415[[#This Row],[Points 2025]]/2)+SUM( L18:O18)</f>
        <v>37.5</v>
      </c>
      <c r="J18" s="56">
        <f t="shared" si="0"/>
        <v>0</v>
      </c>
      <c r="K18" s="49">
        <f t="shared" si="1"/>
        <v>0</v>
      </c>
      <c r="L18" s="57"/>
      <c r="M18" s="57" t="s">
        <v>5967</v>
      </c>
      <c r="N18" s="57" t="s">
        <v>5967</v>
      </c>
      <c r="O18" s="57"/>
      <c r="P18" s="18">
        <v>75</v>
      </c>
      <c r="Q18" s="23"/>
      <c r="R18" s="18"/>
      <c r="S18" s="17"/>
      <c r="T18" s="58"/>
      <c r="U18" s="59"/>
    </row>
    <row r="19" spans="1:21" ht="15.5">
      <c r="A19" s="65"/>
      <c r="B19" s="65"/>
      <c r="C19" s="65"/>
      <c r="D19" s="52">
        <f t="shared" si="2"/>
        <v>15</v>
      </c>
      <c r="E19" s="60">
        <v>1307</v>
      </c>
      <c r="F19" s="54" t="str">
        <f>IFERROR(VLOOKUP(Table2131415[[#This Row],[Player No]],Table10[[No]:[Province]],2,0),"")</f>
        <v>JEPHTA Shaine</v>
      </c>
      <c r="G19" s="47" t="str">
        <f>IFERROR(VLOOKUP(Table2131415[[#This Row],[Player No]],Table10[[No]:[Province]],3,0),"")</f>
        <v>CT</v>
      </c>
      <c r="H19" s="109">
        <v>75</v>
      </c>
      <c r="I19" s="109">
        <f>(Table2131415[[#This Row],[Points 2025]]/2)+SUM( L19:O19)</f>
        <v>37.5</v>
      </c>
      <c r="J19" s="56">
        <f t="shared" si="0"/>
        <v>0</v>
      </c>
      <c r="K19" s="49">
        <f t="shared" si="1"/>
        <v>0</v>
      </c>
      <c r="L19" s="57"/>
      <c r="M19" s="57" t="s">
        <v>5967</v>
      </c>
      <c r="N19" s="57" t="s">
        <v>5967</v>
      </c>
      <c r="O19" s="57"/>
      <c r="P19" s="18"/>
      <c r="Q19" s="23">
        <v>75</v>
      </c>
      <c r="R19" s="23"/>
      <c r="S19" s="17"/>
      <c r="T19" s="58"/>
      <c r="U19" s="59"/>
    </row>
    <row r="20" spans="1:21" ht="15.5">
      <c r="A20" s="65"/>
      <c r="B20" s="65"/>
      <c r="C20" s="65"/>
      <c r="D20" s="52">
        <f t="shared" si="2"/>
        <v>16</v>
      </c>
      <c r="E20" s="60">
        <v>3684</v>
      </c>
      <c r="F20" s="54" t="str">
        <f>IFERROR(VLOOKUP(Table2131415[[#This Row],[Player No]],Table10[[No]:[Province]],2,0),"")</f>
        <v>NAIDOO Reggie</v>
      </c>
      <c r="G20" s="47" t="str">
        <f>IFERROR(VLOOKUP(Table2131415[[#This Row],[Player No]],Table10[[No]:[Province]],3,0),"")</f>
        <v>ETK</v>
      </c>
      <c r="H20" s="109">
        <v>50</v>
      </c>
      <c r="I20" s="109">
        <f>(Table2131415[[#This Row],[Points 2025]]/2)+SUM( L20:O20)</f>
        <v>25</v>
      </c>
      <c r="J20" s="56">
        <f t="shared" si="0"/>
        <v>0</v>
      </c>
      <c r="K20" s="49">
        <f t="shared" si="1"/>
        <v>0</v>
      </c>
      <c r="L20" s="57"/>
      <c r="M20" s="57" t="s">
        <v>5967</v>
      </c>
      <c r="N20" s="57" t="s">
        <v>5967</v>
      </c>
      <c r="O20" s="57"/>
      <c r="P20" s="18"/>
      <c r="Q20" s="23"/>
      <c r="R20" s="18"/>
      <c r="S20" s="17">
        <v>50</v>
      </c>
      <c r="T20" s="58"/>
      <c r="U20" s="59"/>
    </row>
    <row r="21" spans="1:21" ht="15.5">
      <c r="A21" s="65"/>
      <c r="B21" s="65"/>
      <c r="C21" s="65"/>
      <c r="D21" s="52">
        <f t="shared" si="2"/>
        <v>17</v>
      </c>
      <c r="E21" s="60">
        <v>2256</v>
      </c>
      <c r="F21" s="54" t="str">
        <f>IFERROR(VLOOKUP(Table2131415[[#This Row],[Player No]],Table10[[No]:[Province]],2,0),"")</f>
        <v>BEYL Willie</v>
      </c>
      <c r="G21" s="47" t="str">
        <f>IFERROR(VLOOKUP(Table2131415[[#This Row],[Player No]],Table10[[No]:[Province]],3,0),"")</f>
        <v>GN</v>
      </c>
      <c r="H21" s="109">
        <v>35</v>
      </c>
      <c r="I21" s="109">
        <f>(Table2131415[[#This Row],[Points 2025]]/2)+SUM( L21:O21)</f>
        <v>17.5</v>
      </c>
      <c r="J21" s="56">
        <f t="shared" si="0"/>
        <v>0</v>
      </c>
      <c r="K21" s="49">
        <f t="shared" si="1"/>
        <v>0</v>
      </c>
      <c r="L21" s="57"/>
      <c r="M21" s="57" t="s">
        <v>5967</v>
      </c>
      <c r="N21" s="57" t="s">
        <v>5967</v>
      </c>
      <c r="O21" s="57"/>
      <c r="P21" s="18"/>
      <c r="Q21" s="23"/>
      <c r="R21" s="23"/>
      <c r="S21" s="17"/>
      <c r="T21" s="58">
        <v>35</v>
      </c>
      <c r="U21" s="59"/>
    </row>
    <row r="22" spans="1:21" ht="15.5">
      <c r="A22" s="65"/>
      <c r="B22" s="65"/>
      <c r="C22" s="65"/>
      <c r="D22" s="52">
        <f t="shared" si="2"/>
        <v>18</v>
      </c>
      <c r="E22" s="60">
        <v>2259</v>
      </c>
      <c r="F22" s="54" t="str">
        <f>IFERROR(VLOOKUP(Table2131415[[#This Row],[Player No]],Table10[[No]:[Province]],2,0),"")</f>
        <v>DE VILLIERS Etienne</v>
      </c>
      <c r="G22" s="47" t="str">
        <f>IFERROR(VLOOKUP(Table2131415[[#This Row],[Player No]],Table10[[No]:[Province]],3,0),"")</f>
        <v>GN</v>
      </c>
      <c r="H22" s="109">
        <v>35</v>
      </c>
      <c r="I22" s="109">
        <f>(Table2131415[[#This Row],[Points 2025]]/2)+SUM( L22:O22)</f>
        <v>17.5</v>
      </c>
      <c r="J22" s="56">
        <f t="shared" si="0"/>
        <v>0</v>
      </c>
      <c r="K22" s="49">
        <f t="shared" si="1"/>
        <v>0</v>
      </c>
      <c r="L22" s="57"/>
      <c r="M22" s="57" t="s">
        <v>5967</v>
      </c>
      <c r="N22" s="57" t="s">
        <v>5967</v>
      </c>
      <c r="O22" s="57"/>
      <c r="P22" s="18"/>
      <c r="Q22" s="23"/>
      <c r="R22" s="23"/>
      <c r="S22" s="17"/>
      <c r="T22" s="58">
        <v>35</v>
      </c>
      <c r="U22" s="59"/>
    </row>
    <row r="23" spans="1:21" ht="15.5">
      <c r="A23" s="65"/>
      <c r="B23" s="65"/>
      <c r="C23" s="65"/>
      <c r="D23" s="52">
        <f t="shared" si="2"/>
        <v>19</v>
      </c>
      <c r="E23" s="366">
        <v>1993</v>
      </c>
      <c r="F23" s="54" t="str">
        <f>IFERROR(VLOOKUP(Table2131415[[#This Row],[Player No]],Table10[[No]:[Province]],2,0),"")</f>
        <v xml:space="preserve">BAARTMAN M. </v>
      </c>
      <c r="G23" s="47" t="str">
        <f>IFERROR(VLOOKUP(Table2131415[[#This Row],[Player No]],Table10[[No]:[Province]],3,0),"")</f>
        <v>SANDF</v>
      </c>
      <c r="H23" s="109">
        <v>5</v>
      </c>
      <c r="I23" s="109">
        <f>(Table2131415[[#This Row],[Points 2025]]/2)+SUM( L23:O23)</f>
        <v>2.5</v>
      </c>
      <c r="J23" s="56">
        <f t="shared" si="0"/>
        <v>0</v>
      </c>
      <c r="K23" s="49">
        <f t="shared" si="1"/>
        <v>0</v>
      </c>
      <c r="L23" s="57"/>
      <c r="M23" s="57" t="s">
        <v>5967</v>
      </c>
      <c r="N23" s="57" t="s">
        <v>5967</v>
      </c>
      <c r="O23" s="57"/>
      <c r="P23" s="18">
        <v>5</v>
      </c>
      <c r="Q23" s="23"/>
      <c r="R23" s="18"/>
      <c r="S23" s="17"/>
      <c r="T23" s="58"/>
      <c r="U23" s="59"/>
    </row>
    <row r="24" spans="1:21" ht="15.5">
      <c r="D24" s="52">
        <f t="shared" si="2"/>
        <v>20</v>
      </c>
      <c r="E24" s="366">
        <v>3348</v>
      </c>
      <c r="F24" s="54" t="str">
        <f>IFERROR(VLOOKUP(Table2131415[[#This Row],[Player No]],Table10[[No]:[Province]],2,0),"")</f>
        <v>TALJAARD Andre</v>
      </c>
      <c r="G24" s="47" t="str">
        <f>IFERROR(VLOOKUP(Table2131415[[#This Row],[Player No]],Table10[[No]:[Province]],3,0),"")</f>
        <v>CT</v>
      </c>
      <c r="H24" s="109">
        <v>5</v>
      </c>
      <c r="I24" s="109">
        <f>(Table2131415[[#This Row],[Points 2025]]/2)+SUM( L24:O24)</f>
        <v>2.5</v>
      </c>
      <c r="J24" s="56">
        <f t="shared" si="0"/>
        <v>0</v>
      </c>
      <c r="K24" s="49">
        <f t="shared" si="1"/>
        <v>0</v>
      </c>
      <c r="L24" s="57"/>
      <c r="M24" s="57" t="s">
        <v>5967</v>
      </c>
      <c r="N24" s="57" t="s">
        <v>5967</v>
      </c>
      <c r="O24" s="57"/>
      <c r="P24" s="18">
        <v>5</v>
      </c>
      <c r="Q24" s="23"/>
      <c r="R24" s="18"/>
      <c r="S24" s="17"/>
      <c r="T24" s="58"/>
      <c r="U24" s="59"/>
    </row>
    <row r="25" spans="1:21" ht="15.5">
      <c r="D25" s="52">
        <f t="shared" si="2"/>
        <v>21</v>
      </c>
      <c r="E25" s="366">
        <v>3503</v>
      </c>
      <c r="F25" s="54" t="str">
        <f>IFERROR(VLOOKUP(Table2131415[[#This Row],[Player No]],Table10[[No]:[Province]],2,0),"")</f>
        <v>NAIKER Gonasagren</v>
      </c>
      <c r="G25" s="47" t="str">
        <f>IFERROR(VLOOKUP(Table2131415[[#This Row],[Player No]],Table10[[No]:[Province]],3,0),"")</f>
        <v>ETK</v>
      </c>
      <c r="H25" s="109">
        <v>5</v>
      </c>
      <c r="I25" s="109">
        <f>(Table2131415[[#This Row],[Points 2025]]/2)+SUM( L25:O25)</f>
        <v>2.5</v>
      </c>
      <c r="J25" s="56">
        <f t="shared" si="0"/>
        <v>0</v>
      </c>
      <c r="K25" s="49">
        <f t="shared" si="1"/>
        <v>0</v>
      </c>
      <c r="L25" s="57"/>
      <c r="M25" s="57" t="s">
        <v>5967</v>
      </c>
      <c r="N25" s="57" t="s">
        <v>5967</v>
      </c>
      <c r="O25" s="57"/>
      <c r="P25" s="18">
        <v>5</v>
      </c>
      <c r="Q25" s="23"/>
      <c r="R25" s="18"/>
      <c r="S25" s="17"/>
      <c r="T25" s="58"/>
      <c r="U25" s="59"/>
    </row>
    <row r="26" spans="1:21" ht="15.5">
      <c r="D26" s="52">
        <f t="shared" ref="D26:D28" si="3">D25+1</f>
        <v>22</v>
      </c>
      <c r="E26" s="60">
        <v>3679</v>
      </c>
      <c r="F26" s="54" t="str">
        <f>IFERROR(VLOOKUP(Table2131415[[#This Row],[Player No]],Table10[[No]:[Province]],2,0),"")</f>
        <v>BHENGU Vika</v>
      </c>
      <c r="G26" s="47" t="str">
        <f>IFERROR(VLOOKUP(Table2131415[[#This Row],[Player No]],Table10[[No]:[Province]],3,0),"")</f>
        <v>ETK</v>
      </c>
      <c r="H26" s="432">
        <v>0</v>
      </c>
      <c r="I26" s="432">
        <f>(Table2131415[[#This Row],[Points 2025]]/2)+SUM( L26:O26)</f>
        <v>1</v>
      </c>
      <c r="J26" s="56">
        <f t="shared" si="0"/>
        <v>1</v>
      </c>
      <c r="K26" s="49">
        <f t="shared" si="1"/>
        <v>0</v>
      </c>
      <c r="L26" s="57"/>
      <c r="M26" s="57" t="s">
        <v>5967</v>
      </c>
      <c r="N26" s="57">
        <v>1</v>
      </c>
      <c r="O26" s="57"/>
      <c r="P26" s="18"/>
      <c r="Q26" s="18"/>
      <c r="R26" s="23"/>
      <c r="S26" s="17"/>
      <c r="T26" s="58"/>
      <c r="U26" s="59"/>
    </row>
    <row r="27" spans="1:21" ht="15" customHeight="1">
      <c r="D27" s="52">
        <f t="shared" si="3"/>
        <v>23</v>
      </c>
      <c r="E27" s="60">
        <v>2267</v>
      </c>
      <c r="F27" s="54" t="str">
        <f>IFERROR(VLOOKUP(Table2131415[[#This Row],[Player No]],Table10[[No]:[Province]],2,0),"")</f>
        <v>BUISETT Bernie</v>
      </c>
      <c r="G27" s="47" t="str">
        <f>IFERROR(VLOOKUP(Table2131415[[#This Row],[Player No]],Table10[[No]:[Province]],3,0),"")</f>
        <v>GN</v>
      </c>
      <c r="H27" s="109">
        <v>1</v>
      </c>
      <c r="I27" s="109">
        <f>(Table2131415[[#This Row],[Points 2025]]/2)+SUM( L27:O27)</f>
        <v>0.5</v>
      </c>
      <c r="J27" s="56">
        <f t="shared" si="0"/>
        <v>0</v>
      </c>
      <c r="K27" s="49">
        <f t="shared" si="1"/>
        <v>0</v>
      </c>
      <c r="L27" s="57"/>
      <c r="M27" s="57" t="s">
        <v>5967</v>
      </c>
      <c r="N27" s="57" t="s">
        <v>5967</v>
      </c>
      <c r="O27" s="57"/>
      <c r="P27" s="18"/>
      <c r="Q27" s="23"/>
      <c r="R27" s="23"/>
      <c r="S27" s="17"/>
      <c r="T27" s="58">
        <v>1</v>
      </c>
      <c r="U27" s="59"/>
    </row>
    <row r="28" spans="1:21" ht="15.5">
      <c r="D28" s="52">
        <f t="shared" si="3"/>
        <v>24</v>
      </c>
      <c r="E28" s="119">
        <v>4514</v>
      </c>
      <c r="F28" s="129" t="str">
        <f>IFERROR(VLOOKUP(Table2131415[[#This Row],[Player No]],Table10[[No]:[Province]],2,0),"")</f>
        <v xml:space="preserve">OOSTHUIZEN Marius </v>
      </c>
      <c r="G28" s="131" t="str">
        <f>IFERROR(VLOOKUP(Table2131415[[#This Row],[Player No]],Table10[[No]:[Province]],3,0),"")</f>
        <v xml:space="preserve">GN </v>
      </c>
      <c r="H28" s="134">
        <v>1</v>
      </c>
      <c r="I28" s="134">
        <f>(Table2131415[[#This Row],[Points 2025]]/2)+SUM( L28:O28)</f>
        <v>0.5</v>
      </c>
      <c r="J28" s="120">
        <f t="shared" si="0"/>
        <v>0</v>
      </c>
      <c r="K28" s="121">
        <f t="shared" si="1"/>
        <v>0</v>
      </c>
      <c r="L28" s="407"/>
      <c r="M28" s="407" t="s">
        <v>5967</v>
      </c>
      <c r="N28" s="407" t="s">
        <v>5967</v>
      </c>
      <c r="O28" s="407"/>
      <c r="P28" s="116"/>
      <c r="Q28" s="117"/>
      <c r="R28" s="117"/>
      <c r="S28" s="122"/>
      <c r="T28" s="275">
        <v>1</v>
      </c>
      <c r="U28" s="122"/>
    </row>
    <row r="29" spans="1:21" ht="15.5">
      <c r="D29" s="68"/>
      <c r="E29" s="27"/>
      <c r="G29" s="27"/>
      <c r="H29" s="29"/>
      <c r="I29" s="29"/>
      <c r="J29" s="29"/>
      <c r="K29" s="29"/>
      <c r="L29" s="29"/>
      <c r="M29" s="29"/>
      <c r="N29" s="29"/>
      <c r="O29" s="29"/>
      <c r="R29" s="30"/>
    </row>
  </sheetData>
  <sheetProtection algorithmName="SHA-512" hashValue="h6TcsUMK2UnQgpcQr1auishztgbTOPdMSeBix6bbcKj1nP/W5SSWrY8Fj8/EEf+9KKMrDZncChpyDK2nmmQfxw==" saltValue="R1IHLRyls8/fJDZIjee8ZA==" spinCount="100000" sheet="1" objects="1" scenarios="1" sort="0" autoFilter="0"/>
  <mergeCells count="6">
    <mergeCell ref="D1:F1"/>
    <mergeCell ref="D2:F2"/>
    <mergeCell ref="L2:O2"/>
    <mergeCell ref="L3:N3"/>
    <mergeCell ref="R3:S3"/>
    <mergeCell ref="Q2:U2"/>
  </mergeCells>
  <phoneticPr fontId="5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6"/>
  <sheetViews>
    <sheetView tabSelected="1" topLeftCell="D1" zoomScale="96" zoomScaleNormal="96" workbookViewId="0">
      <selection activeCell="L15" sqref="L15"/>
    </sheetView>
  </sheetViews>
  <sheetFormatPr defaultRowHeight="14.5" outlineLevelCol="1"/>
  <cols>
    <col min="1" max="2" width="8.90625" hidden="1" customWidth="1" outlineLevel="1"/>
    <col min="3" max="3" width="9.453125" hidden="1" customWidth="1" collapsed="1"/>
    <col min="5" max="5" width="11.54296875" customWidth="1"/>
    <col min="6" max="6" width="28.54296875" customWidth="1"/>
    <col min="7" max="7" width="12.36328125" customWidth="1"/>
    <col min="8" max="9" width="11" customWidth="1"/>
    <col min="10" max="10" width="14" customWidth="1"/>
    <col min="11" max="17" width="8.453125" customWidth="1"/>
    <col min="18" max="18" width="11" customWidth="1"/>
    <col min="19" max="19" width="11" style="30" customWidth="1"/>
    <col min="20" max="22" width="10.54296875" customWidth="1"/>
    <col min="23" max="23" width="9.08984375" customWidth="1"/>
    <col min="24" max="24" width="8.6328125" customWidth="1"/>
  </cols>
  <sheetData>
    <row r="1" spans="1:24" ht="24" thickBot="1">
      <c r="A1" s="28"/>
      <c r="B1" s="28"/>
      <c r="C1" s="28"/>
      <c r="D1" s="458" t="str">
        <f>Tournaments!F1</f>
        <v>2026 MAY 1</v>
      </c>
      <c r="E1" s="459"/>
      <c r="F1" s="459"/>
      <c r="G1" s="28"/>
      <c r="H1" s="69"/>
      <c r="I1" s="69"/>
      <c r="J1" s="29"/>
      <c r="K1" s="29"/>
      <c r="L1" s="29"/>
      <c r="M1" s="29"/>
      <c r="N1" s="29"/>
      <c r="O1" s="29"/>
      <c r="P1" s="29"/>
      <c r="Q1" s="29"/>
      <c r="U1" s="70" t="s">
        <v>8</v>
      </c>
      <c r="V1" s="30"/>
    </row>
    <row r="2" spans="1:24" ht="25.5" thickBot="1">
      <c r="D2" s="459" t="s">
        <v>61</v>
      </c>
      <c r="E2" s="459"/>
      <c r="F2" s="459"/>
      <c r="G2" s="71"/>
      <c r="H2" s="69"/>
      <c r="I2" s="137"/>
      <c r="J2" s="72"/>
      <c r="K2" s="138"/>
      <c r="L2" s="460">
        <v>2026</v>
      </c>
      <c r="M2" s="461"/>
      <c r="N2" s="461"/>
      <c r="O2" s="461"/>
      <c r="P2" s="461"/>
      <c r="Q2" s="462"/>
      <c r="R2" s="381">
        <v>2024</v>
      </c>
      <c r="S2" s="471">
        <v>2025</v>
      </c>
      <c r="T2" s="472"/>
      <c r="U2" s="472"/>
      <c r="V2" s="472"/>
      <c r="W2" s="472"/>
      <c r="X2" s="473"/>
    </row>
    <row r="3" spans="1:24" ht="25" thickBot="1">
      <c r="D3" s="32"/>
      <c r="E3" s="31"/>
      <c r="F3" s="32"/>
      <c r="G3" s="31"/>
      <c r="H3" s="73"/>
      <c r="I3" s="73"/>
      <c r="J3" s="32"/>
      <c r="K3" s="32"/>
      <c r="L3" s="460" t="s">
        <v>39</v>
      </c>
      <c r="M3" s="461"/>
      <c r="N3" s="462"/>
      <c r="O3" s="460" t="s">
        <v>41</v>
      </c>
      <c r="P3" s="462"/>
      <c r="Q3" s="33" t="s">
        <v>40</v>
      </c>
      <c r="R3" s="386" t="s">
        <v>20</v>
      </c>
      <c r="S3" s="387" t="s">
        <v>20</v>
      </c>
      <c r="T3" s="152" t="s">
        <v>40</v>
      </c>
      <c r="U3" s="468" t="s">
        <v>39</v>
      </c>
      <c r="V3" s="469"/>
      <c r="W3" s="470"/>
      <c r="X3" s="382" t="s">
        <v>41</v>
      </c>
    </row>
    <row r="4" spans="1:24" ht="73" thickBot="1">
      <c r="A4" s="34" t="s">
        <v>42</v>
      </c>
      <c r="B4" s="34" t="s">
        <v>43</v>
      </c>
      <c r="C4" s="74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6" t="s">
        <v>49</v>
      </c>
      <c r="I4" s="76" t="s">
        <v>50</v>
      </c>
      <c r="J4" s="76" t="s">
        <v>51</v>
      </c>
      <c r="K4" s="79" t="s">
        <v>52</v>
      </c>
      <c r="L4" s="416" t="s">
        <v>5981</v>
      </c>
      <c r="M4" s="418" t="s">
        <v>6000</v>
      </c>
      <c r="N4" s="101" t="s">
        <v>5966</v>
      </c>
      <c r="O4" s="417" t="s">
        <v>6074</v>
      </c>
      <c r="P4" s="415" t="s">
        <v>6073</v>
      </c>
      <c r="Q4" s="418" t="s">
        <v>55</v>
      </c>
      <c r="R4" s="80" t="s">
        <v>56</v>
      </c>
      <c r="S4" s="80" t="s">
        <v>62</v>
      </c>
      <c r="T4" s="80" t="s">
        <v>63</v>
      </c>
      <c r="U4" s="80" t="s">
        <v>64</v>
      </c>
      <c r="V4" s="80" t="s">
        <v>65</v>
      </c>
      <c r="W4" s="79" t="s">
        <v>66</v>
      </c>
      <c r="X4" s="79" t="s">
        <v>60</v>
      </c>
    </row>
    <row r="5" spans="1:24" ht="15.5">
      <c r="A5" s="41"/>
      <c r="B5" s="42"/>
      <c r="C5" s="43"/>
      <c r="D5" s="44">
        <v>1</v>
      </c>
      <c r="E5" s="17">
        <v>1052</v>
      </c>
      <c r="F5" s="46" t="str">
        <f>IFERROR(VLOOKUP(Table21314[[#This Row],[Player No]],Table10[[No]:[Province]],2,0),"")</f>
        <v xml:space="preserve">WESSON Ashley </v>
      </c>
      <c r="G5" s="47" t="str">
        <f>IFERROR(VLOOKUP(Table21314[[#This Row],[Player No]],Table10[[No]:[Province]],3,0),"")</f>
        <v>SANDF</v>
      </c>
      <c r="H5" s="81">
        <v>250</v>
      </c>
      <c r="I5" s="81">
        <f t="shared" ref="I5:I36" si="0">H5/2+SUM(L5:Q5)</f>
        <v>260</v>
      </c>
      <c r="J5" s="49">
        <f t="shared" ref="J5:J36" si="1">COUNTIF(L5:Q5,"&gt;=0")</f>
        <v>2</v>
      </c>
      <c r="K5" s="49">
        <f>COUNTIF(L5:X5,"&lt;=0")</f>
        <v>0</v>
      </c>
      <c r="L5" s="49"/>
      <c r="M5" s="126" t="s">
        <v>5967</v>
      </c>
      <c r="N5" s="126" t="s">
        <v>5967</v>
      </c>
      <c r="O5" s="126">
        <v>35</v>
      </c>
      <c r="P5" s="126">
        <v>100</v>
      </c>
      <c r="Q5" s="126"/>
      <c r="R5" s="18"/>
      <c r="S5" s="18">
        <v>250</v>
      </c>
      <c r="T5" s="18"/>
      <c r="U5" s="18"/>
      <c r="V5" s="18"/>
      <c r="W5" s="17"/>
      <c r="X5" s="17"/>
    </row>
    <row r="6" spans="1:24" ht="15.5">
      <c r="A6" s="41"/>
      <c r="B6" s="42"/>
      <c r="C6" s="43"/>
      <c r="D6" s="44">
        <f t="shared" ref="D6:D47" si="2">D5+1</f>
        <v>2</v>
      </c>
      <c r="E6" s="45">
        <v>1572</v>
      </c>
      <c r="F6" s="46" t="str">
        <f>IFERROR(VLOOKUP(Table21314[[#This Row],[Player No]],Table10[[No]:[Province]],2,0),"")</f>
        <v xml:space="preserve">HAUPT Lorenzo </v>
      </c>
      <c r="G6" s="47" t="str">
        <f>IFERROR(VLOOKUP(Table21314[[#This Row],[Player No]],Table10[[No]:[Province]],3,0),"")</f>
        <v>CT</v>
      </c>
      <c r="H6" s="81">
        <v>250</v>
      </c>
      <c r="I6" s="81">
        <f t="shared" si="0"/>
        <v>225</v>
      </c>
      <c r="J6" s="49">
        <f t="shared" si="1"/>
        <v>2</v>
      </c>
      <c r="K6" s="49">
        <f>COUNTIF(R6:CI6,"&lt;=0")</f>
        <v>0</v>
      </c>
      <c r="L6" s="49"/>
      <c r="M6" s="49" t="s">
        <v>5967</v>
      </c>
      <c r="N6" s="49" t="s">
        <v>5967</v>
      </c>
      <c r="O6" s="49">
        <v>25</v>
      </c>
      <c r="P6" s="49">
        <v>75</v>
      </c>
      <c r="Q6" s="49"/>
      <c r="R6" s="18">
        <v>125</v>
      </c>
      <c r="S6" s="18">
        <v>125</v>
      </c>
      <c r="T6" s="18"/>
      <c r="U6" s="18"/>
      <c r="V6" s="18"/>
      <c r="W6" s="17"/>
      <c r="X6" s="17"/>
    </row>
    <row r="7" spans="1:24" ht="15.5">
      <c r="A7" s="41"/>
      <c r="B7" s="42"/>
      <c r="C7" s="43"/>
      <c r="D7" s="44">
        <f t="shared" si="2"/>
        <v>3</v>
      </c>
      <c r="E7" s="45">
        <v>3591</v>
      </c>
      <c r="F7" s="46" t="str">
        <f>IFERROR(VLOOKUP(Table21314[[#This Row],[Player No]],Table10[[No]:[Province]],2,0),"")</f>
        <v>ADAMS Muaath</v>
      </c>
      <c r="G7" s="47" t="str">
        <f>IFERROR(VLOOKUP(Table21314[[#This Row],[Player No]],Table10[[No]:[Province]],3,0),"")</f>
        <v>CT</v>
      </c>
      <c r="H7" s="81">
        <v>425</v>
      </c>
      <c r="I7" s="81">
        <f t="shared" si="0"/>
        <v>212.5</v>
      </c>
      <c r="J7" s="49">
        <f t="shared" si="1"/>
        <v>0</v>
      </c>
      <c r="K7" s="49">
        <f>COUNTIF(R7:X7,"&lt;=0")</f>
        <v>0</v>
      </c>
      <c r="L7" s="49"/>
      <c r="M7" s="49" t="s">
        <v>5967</v>
      </c>
      <c r="N7" s="49" t="s">
        <v>5967</v>
      </c>
      <c r="O7" s="49" t="s">
        <v>5967</v>
      </c>
      <c r="P7" s="49" t="s">
        <v>5967</v>
      </c>
      <c r="Q7" s="49"/>
      <c r="R7" s="18">
        <v>250</v>
      </c>
      <c r="S7" s="18">
        <v>175</v>
      </c>
      <c r="T7" s="18"/>
      <c r="U7" s="18"/>
      <c r="V7" s="18"/>
      <c r="W7" s="17"/>
      <c r="X7" s="17"/>
    </row>
    <row r="8" spans="1:24" ht="15.5">
      <c r="A8" s="41"/>
      <c r="B8" s="42"/>
      <c r="C8" s="43"/>
      <c r="D8" s="44">
        <f t="shared" si="2"/>
        <v>4</v>
      </c>
      <c r="E8" s="50">
        <v>4459</v>
      </c>
      <c r="F8" s="46" t="str">
        <f>IFERROR(VLOOKUP(Table21314[[#This Row],[Player No]],Table10[[No]:[Province]],2,0),"")</f>
        <v>AJIBADE Sunday</v>
      </c>
      <c r="G8" s="47" t="str">
        <f>IFERROR(VLOOKUP(Table21314[[#This Row],[Player No]],Table10[[No]:[Province]],3,0),"")</f>
        <v>ETTA</v>
      </c>
      <c r="H8" s="81">
        <v>225</v>
      </c>
      <c r="I8" s="81">
        <f t="shared" si="0"/>
        <v>197.5</v>
      </c>
      <c r="J8" s="49">
        <f t="shared" si="1"/>
        <v>2</v>
      </c>
      <c r="K8" s="49">
        <f>COUNTIF(R8:X8,"&lt;=0")</f>
        <v>0</v>
      </c>
      <c r="L8" s="49">
        <v>50</v>
      </c>
      <c r="M8" s="49" t="s">
        <v>5967</v>
      </c>
      <c r="N8" s="49">
        <v>35</v>
      </c>
      <c r="O8" s="49" t="s">
        <v>5967</v>
      </c>
      <c r="P8" s="49" t="s">
        <v>5967</v>
      </c>
      <c r="Q8" s="49"/>
      <c r="R8" s="18"/>
      <c r="S8" s="18">
        <v>75</v>
      </c>
      <c r="T8" s="18"/>
      <c r="U8" s="18">
        <v>50</v>
      </c>
      <c r="V8" s="18">
        <v>100</v>
      </c>
      <c r="W8" s="17"/>
      <c r="X8" s="17"/>
    </row>
    <row r="9" spans="1:24" ht="15.5">
      <c r="A9" s="41"/>
      <c r="B9" s="42"/>
      <c r="C9" s="43"/>
      <c r="D9" s="44">
        <f t="shared" si="2"/>
        <v>5</v>
      </c>
      <c r="E9" s="17">
        <v>1158</v>
      </c>
      <c r="F9" s="46" t="str">
        <f>IFERROR(VLOOKUP(Table21314[[#This Row],[Player No]],Table10[[No]:[Province]],2,0),"")</f>
        <v xml:space="preserve">SLOSTER Chris </v>
      </c>
      <c r="G9" s="47" t="str">
        <f>IFERROR(VLOOKUP(Table21314[[#This Row],[Player No]],Table10[[No]:[Province]],3,0),"")</f>
        <v>CT</v>
      </c>
      <c r="H9" s="81">
        <v>50</v>
      </c>
      <c r="I9" s="81">
        <f t="shared" si="0"/>
        <v>190</v>
      </c>
      <c r="J9" s="49">
        <f t="shared" si="1"/>
        <v>2</v>
      </c>
      <c r="K9" s="49">
        <f>COUNTIF(L9:X9,"&lt;=0")</f>
        <v>0</v>
      </c>
      <c r="L9" s="49"/>
      <c r="M9" s="49" t="s">
        <v>5967</v>
      </c>
      <c r="N9" s="49" t="s">
        <v>5967</v>
      </c>
      <c r="O9" s="49">
        <v>15</v>
      </c>
      <c r="P9" s="49">
        <v>150</v>
      </c>
      <c r="Q9" s="49"/>
      <c r="R9" s="18"/>
      <c r="S9" s="18">
        <v>50</v>
      </c>
      <c r="T9" s="18"/>
      <c r="U9" s="18"/>
      <c r="V9" s="18"/>
      <c r="W9" s="17"/>
      <c r="X9" s="17"/>
    </row>
    <row r="10" spans="1:24" ht="15.5">
      <c r="A10" s="41"/>
      <c r="B10" s="42"/>
      <c r="C10" s="43"/>
      <c r="D10" s="44">
        <f t="shared" si="2"/>
        <v>6</v>
      </c>
      <c r="E10" s="17">
        <v>1172</v>
      </c>
      <c r="F10" s="46" t="str">
        <f>IFERROR(VLOOKUP(Table21314[[#This Row],[Player No]],Table10[[No]:[Province]],2,0),"")</f>
        <v xml:space="preserve">ERASMUS Frans </v>
      </c>
      <c r="G10" s="47" t="str">
        <f>IFERROR(VLOOKUP(Table21314[[#This Row],[Player No]],Table10[[No]:[Province]],3,0),"")</f>
        <v>CT</v>
      </c>
      <c r="H10" s="81">
        <v>0</v>
      </c>
      <c r="I10" s="81">
        <f t="shared" si="0"/>
        <v>125</v>
      </c>
      <c r="J10" s="49">
        <f t="shared" si="1"/>
        <v>2</v>
      </c>
      <c r="K10" s="49">
        <f>COUNTIF(L10:X10,"&lt;=0")</f>
        <v>0</v>
      </c>
      <c r="L10" s="49"/>
      <c r="M10" s="49"/>
      <c r="N10" s="49"/>
      <c r="O10" s="49">
        <v>50</v>
      </c>
      <c r="P10" s="49">
        <v>75</v>
      </c>
      <c r="Q10" s="49"/>
      <c r="R10" s="18"/>
      <c r="S10" s="18"/>
      <c r="T10" s="18"/>
      <c r="U10" s="18"/>
      <c r="V10" s="18"/>
      <c r="W10" s="17"/>
      <c r="X10" s="17"/>
    </row>
    <row r="11" spans="1:24" ht="15.5">
      <c r="A11" s="41"/>
      <c r="B11" s="42"/>
      <c r="C11" s="43"/>
      <c r="D11" s="44">
        <f t="shared" si="2"/>
        <v>7</v>
      </c>
      <c r="E11" s="50">
        <v>2107</v>
      </c>
      <c r="F11" s="46" t="str">
        <f>IFERROR(VLOOKUP(Table21314[[#This Row],[Player No]],Table10[[No]:[Province]],2,0),"")</f>
        <v>GOVINDASAMY Morganathan</v>
      </c>
      <c r="G11" s="47" t="str">
        <f>IFERROR(VLOOKUP(Table21314[[#This Row],[Player No]],Table10[[No]:[Province]],3,0),"")</f>
        <v>UMG</v>
      </c>
      <c r="H11" s="81">
        <v>15</v>
      </c>
      <c r="I11" s="81">
        <f t="shared" si="0"/>
        <v>117.5</v>
      </c>
      <c r="J11" s="49">
        <f t="shared" si="1"/>
        <v>3</v>
      </c>
      <c r="K11" s="49">
        <f>COUNTIF(L11:X11,"&lt;=0")</f>
        <v>0</v>
      </c>
      <c r="L11" s="49">
        <v>35</v>
      </c>
      <c r="M11" s="49">
        <v>50</v>
      </c>
      <c r="N11" s="49">
        <v>25</v>
      </c>
      <c r="O11" s="49" t="s">
        <v>5967</v>
      </c>
      <c r="P11" s="49" t="s">
        <v>5967</v>
      </c>
      <c r="Q11" s="49"/>
      <c r="R11" s="18"/>
      <c r="S11" s="18"/>
      <c r="T11" s="18"/>
      <c r="U11" s="18">
        <v>15</v>
      </c>
      <c r="V11" s="18"/>
      <c r="W11" s="17"/>
      <c r="X11" s="17"/>
    </row>
    <row r="12" spans="1:24" ht="15.5">
      <c r="A12" s="41"/>
      <c r="B12" s="42"/>
      <c r="C12" s="43"/>
      <c r="D12" s="44">
        <f t="shared" si="2"/>
        <v>8</v>
      </c>
      <c r="E12" s="45">
        <v>1505</v>
      </c>
      <c r="F12" s="46" t="str">
        <f>IFERROR(VLOOKUP(Table21314[[#This Row],[Player No]],Table10[[No]:[Province]],2,0),"")</f>
        <v>HAY Abdul</v>
      </c>
      <c r="G12" s="47" t="str">
        <f>IFERROR(VLOOKUP(Table21314[[#This Row],[Player No]],Table10[[No]:[Province]],3,0),"")</f>
        <v>JTTA</v>
      </c>
      <c r="H12" s="81">
        <v>200</v>
      </c>
      <c r="I12" s="81">
        <f t="shared" si="0"/>
        <v>100</v>
      </c>
      <c r="J12" s="49">
        <f t="shared" si="1"/>
        <v>0</v>
      </c>
      <c r="K12" s="49">
        <f>COUNTIF(R12:CI12,"&lt;=0")</f>
        <v>0</v>
      </c>
      <c r="L12" s="49"/>
      <c r="M12" s="49" t="s">
        <v>5967</v>
      </c>
      <c r="N12" s="49" t="s">
        <v>5967</v>
      </c>
      <c r="O12" s="49" t="s">
        <v>5967</v>
      </c>
      <c r="P12" s="49" t="s">
        <v>5967</v>
      </c>
      <c r="Q12" s="49"/>
      <c r="R12" s="18">
        <v>75</v>
      </c>
      <c r="S12" s="18">
        <v>125</v>
      </c>
      <c r="T12" s="18"/>
      <c r="U12" s="18"/>
      <c r="V12" s="18"/>
      <c r="W12" s="17"/>
      <c r="X12" s="17"/>
    </row>
    <row r="13" spans="1:24" ht="15.5">
      <c r="A13" s="41"/>
      <c r="B13" s="42"/>
      <c r="C13" s="43"/>
      <c r="D13" s="44">
        <f t="shared" si="2"/>
        <v>9</v>
      </c>
      <c r="E13" s="50">
        <v>4460</v>
      </c>
      <c r="F13" s="46" t="str">
        <f>IFERROR(VLOOKUP(Table21314[[#This Row],[Player No]],Table10[[No]:[Province]],2,0),"")</f>
        <v>MUDASHIRA AKEEM</v>
      </c>
      <c r="G13" s="47" t="str">
        <f>IFERROR(VLOOKUP(Table21314[[#This Row],[Player No]],Table10[[No]:[Province]],3,0),"")</f>
        <v>ETTA</v>
      </c>
      <c r="H13" s="81">
        <v>100</v>
      </c>
      <c r="I13" s="81">
        <f t="shared" si="0"/>
        <v>100</v>
      </c>
      <c r="J13" s="49">
        <f t="shared" si="1"/>
        <v>1</v>
      </c>
      <c r="K13" s="49">
        <f>COUNTIF(R13:CI13,"&lt;=0")</f>
        <v>0</v>
      </c>
      <c r="L13" s="49"/>
      <c r="M13" s="49" t="s">
        <v>5967</v>
      </c>
      <c r="N13" s="49">
        <v>50</v>
      </c>
      <c r="O13" s="49" t="s">
        <v>5967</v>
      </c>
      <c r="P13" s="49" t="s">
        <v>5967</v>
      </c>
      <c r="Q13" s="49"/>
      <c r="R13" s="18"/>
      <c r="S13" s="18">
        <v>25</v>
      </c>
      <c r="T13" s="18"/>
      <c r="U13" s="18">
        <v>25</v>
      </c>
      <c r="V13" s="18">
        <v>50</v>
      </c>
      <c r="W13" s="17"/>
      <c r="X13" s="17"/>
    </row>
    <row r="14" spans="1:24" ht="15.5">
      <c r="A14" s="41"/>
      <c r="B14" s="42"/>
      <c r="C14" s="43"/>
      <c r="D14" s="44">
        <f t="shared" si="2"/>
        <v>10</v>
      </c>
      <c r="E14" s="17">
        <v>1025</v>
      </c>
      <c r="F14" s="46" t="str">
        <f>IFERROR(VLOOKUP(Table21314[[#This Row],[Player No]],Table10[[No]:[Province]],2,0),"")</f>
        <v xml:space="preserve">KOETAAN Gaston </v>
      </c>
      <c r="G14" s="47" t="str">
        <f>IFERROR(VLOOKUP(Table21314[[#This Row],[Player No]],Table10[[No]:[Province]],3,0),"")</f>
        <v>SANDF</v>
      </c>
      <c r="H14" s="81">
        <v>50</v>
      </c>
      <c r="I14" s="81">
        <f t="shared" si="0"/>
        <v>100</v>
      </c>
      <c r="J14" s="49">
        <f t="shared" si="1"/>
        <v>2</v>
      </c>
      <c r="K14" s="49">
        <f>COUNTIF(R14:CI14,"&lt;=0")</f>
        <v>0</v>
      </c>
      <c r="L14" s="49"/>
      <c r="M14" s="49" t="s">
        <v>5967</v>
      </c>
      <c r="N14" s="49" t="s">
        <v>5967</v>
      </c>
      <c r="O14" s="49">
        <v>25</v>
      </c>
      <c r="P14" s="49">
        <v>50</v>
      </c>
      <c r="Q14" s="49"/>
      <c r="R14" s="18">
        <v>50</v>
      </c>
      <c r="S14" s="18"/>
      <c r="T14" s="18"/>
      <c r="U14" s="18"/>
      <c r="V14" s="18"/>
      <c r="W14" s="17"/>
      <c r="X14" s="17"/>
    </row>
    <row r="15" spans="1:24" ht="15.5">
      <c r="A15" s="41"/>
      <c r="B15" s="42"/>
      <c r="C15" s="43"/>
      <c r="D15" s="44">
        <f t="shared" si="2"/>
        <v>11</v>
      </c>
      <c r="E15" s="50">
        <v>3501</v>
      </c>
      <c r="F15" s="46" t="str">
        <f>IFERROR(VLOOKUP(Table21314[[#This Row],[Player No]],Table10[[No]:[Province]],2,0),"")</f>
        <v>MBAMBASE Mpilo</v>
      </c>
      <c r="G15" s="47" t="str">
        <f>IFERROR(VLOOKUP(Table21314[[#This Row],[Player No]],Table10[[No]:[Province]],3,0),"")</f>
        <v>ETK</v>
      </c>
      <c r="H15" s="81">
        <v>135</v>
      </c>
      <c r="I15" s="81">
        <f t="shared" si="0"/>
        <v>92.5</v>
      </c>
      <c r="J15" s="49">
        <f t="shared" si="1"/>
        <v>1</v>
      </c>
      <c r="K15" s="49">
        <f>COUNTIF(R15:CI15,"&lt;=0")</f>
        <v>0</v>
      </c>
      <c r="L15" s="49"/>
      <c r="M15" s="49" t="s">
        <v>5967</v>
      </c>
      <c r="N15" s="49">
        <v>25</v>
      </c>
      <c r="O15" s="49" t="s">
        <v>5967</v>
      </c>
      <c r="P15" s="49" t="s">
        <v>5967</v>
      </c>
      <c r="Q15" s="49"/>
      <c r="R15" s="18"/>
      <c r="S15" s="18">
        <v>50</v>
      </c>
      <c r="T15" s="18"/>
      <c r="U15" s="18">
        <v>35</v>
      </c>
      <c r="V15" s="18">
        <v>50</v>
      </c>
      <c r="W15" s="17"/>
      <c r="X15" s="17"/>
    </row>
    <row r="16" spans="1:24" ht="15.5">
      <c r="A16" s="41"/>
      <c r="B16" s="42"/>
      <c r="C16" s="43"/>
      <c r="D16" s="44">
        <f t="shared" si="2"/>
        <v>12</v>
      </c>
      <c r="E16" s="50">
        <v>3671</v>
      </c>
      <c r="F16" s="46" t="str">
        <f>IFERROR(VLOOKUP(Table21314[[#This Row],[Player No]],Table10[[No]:[Province]],2,0),"")</f>
        <v>GOKAL Amar</v>
      </c>
      <c r="G16" s="47" t="str">
        <f>IFERROR(VLOOKUP(Table21314[[#This Row],[Player No]],Table10[[No]:[Province]],3,0),"")</f>
        <v>ETK</v>
      </c>
      <c r="H16" s="81">
        <v>51</v>
      </c>
      <c r="I16" s="81">
        <f t="shared" si="0"/>
        <v>90.5</v>
      </c>
      <c r="J16" s="49">
        <f t="shared" si="1"/>
        <v>3</v>
      </c>
      <c r="K16" s="49">
        <f>COUNTIF(L16:X16,"&lt;=0")</f>
        <v>0</v>
      </c>
      <c r="L16" s="49">
        <v>25</v>
      </c>
      <c r="M16" s="49">
        <v>25</v>
      </c>
      <c r="N16" s="49">
        <v>15</v>
      </c>
      <c r="O16" s="49" t="s">
        <v>5967</v>
      </c>
      <c r="P16" s="49" t="s">
        <v>5967</v>
      </c>
      <c r="Q16" s="49"/>
      <c r="R16" s="18"/>
      <c r="S16" s="18">
        <v>25</v>
      </c>
      <c r="T16" s="18"/>
      <c r="U16" s="18">
        <v>1</v>
      </c>
      <c r="V16" s="18">
        <v>25</v>
      </c>
      <c r="W16" s="17"/>
      <c r="X16" s="17"/>
    </row>
    <row r="17" spans="1:24" ht="15.5">
      <c r="A17" s="42"/>
      <c r="B17" s="42"/>
      <c r="C17" s="43"/>
      <c r="D17" s="44">
        <f t="shared" si="2"/>
        <v>13</v>
      </c>
      <c r="E17" s="45">
        <v>1013</v>
      </c>
      <c r="F17" s="46" t="str">
        <f>IFERROR(VLOOKUP(Table21314[[#This Row],[Player No]],Table10[[No]:[Province]],2,0),"")</f>
        <v xml:space="preserve">BADAT Ismail </v>
      </c>
      <c r="G17" s="47" t="str">
        <f>IFERROR(VLOOKUP(Table21314[[#This Row],[Player No]],Table10[[No]:[Province]],3,0),"")</f>
        <v>JTTA</v>
      </c>
      <c r="H17" s="81">
        <v>175</v>
      </c>
      <c r="I17" s="81">
        <f t="shared" si="0"/>
        <v>87.5</v>
      </c>
      <c r="J17" s="49">
        <f t="shared" si="1"/>
        <v>0</v>
      </c>
      <c r="K17" s="49">
        <f>COUNTIF(R17:X17,"&lt;=0")</f>
        <v>1</v>
      </c>
      <c r="L17" s="49"/>
      <c r="M17" s="49" t="s">
        <v>5967</v>
      </c>
      <c r="N17" s="49" t="s">
        <v>5967</v>
      </c>
      <c r="O17" s="49" t="s">
        <v>5967</v>
      </c>
      <c r="P17" s="49" t="s">
        <v>5967</v>
      </c>
      <c r="Q17" s="49"/>
      <c r="R17" s="18">
        <v>175</v>
      </c>
      <c r="S17" s="18"/>
      <c r="T17" s="18">
        <v>0</v>
      </c>
      <c r="U17" s="18"/>
      <c r="V17" s="18"/>
      <c r="W17" s="17"/>
      <c r="X17" s="17"/>
    </row>
    <row r="18" spans="1:24" ht="15.5">
      <c r="A18" s="41"/>
      <c r="B18" s="42"/>
      <c r="C18" s="43"/>
      <c r="D18" s="44">
        <f t="shared" si="2"/>
        <v>14</v>
      </c>
      <c r="E18" s="50">
        <v>3500</v>
      </c>
      <c r="F18" s="46" t="str">
        <f>IFERROR(VLOOKUP(Table21314[[#This Row],[Player No]],Table10[[No]:[Province]],2,0),"")</f>
        <v>PILLAY Sishen</v>
      </c>
      <c r="G18" s="47" t="str">
        <f>IFERROR(VLOOKUP(Table21314[[#This Row],[Player No]],Table10[[No]:[Province]],3,0),"")</f>
        <v>UMG</v>
      </c>
      <c r="H18" s="81">
        <v>45</v>
      </c>
      <c r="I18" s="81">
        <f t="shared" si="0"/>
        <v>77.5</v>
      </c>
      <c r="J18" s="49">
        <f t="shared" si="1"/>
        <v>3</v>
      </c>
      <c r="K18" s="49">
        <f t="shared" ref="K18:K23" si="3">COUNTIF(R18:CI18,"&lt;=0")</f>
        <v>0</v>
      </c>
      <c r="L18" s="49">
        <v>25</v>
      </c>
      <c r="M18" s="49">
        <v>15</v>
      </c>
      <c r="N18" s="49">
        <v>15</v>
      </c>
      <c r="O18" s="49" t="s">
        <v>5967</v>
      </c>
      <c r="P18" s="49" t="s">
        <v>5967</v>
      </c>
      <c r="Q18" s="49"/>
      <c r="R18" s="18"/>
      <c r="S18" s="18">
        <v>5</v>
      </c>
      <c r="T18" s="18"/>
      <c r="U18" s="18">
        <v>15</v>
      </c>
      <c r="V18" s="18">
        <v>25</v>
      </c>
      <c r="W18" s="17"/>
      <c r="X18" s="17"/>
    </row>
    <row r="19" spans="1:24" ht="15.5">
      <c r="A19" s="41"/>
      <c r="B19" s="42"/>
      <c r="C19" s="43"/>
      <c r="D19" s="44">
        <f t="shared" si="2"/>
        <v>15</v>
      </c>
      <c r="E19" s="50">
        <v>3673</v>
      </c>
      <c r="F19" s="46" t="str">
        <f>IFERROR(VLOOKUP(Table21314[[#This Row],[Player No]],Table10[[No]:[Province]],2,0),"")</f>
        <v>REDDY Kogasan</v>
      </c>
      <c r="G19" s="47" t="str">
        <f>IFERROR(VLOOKUP(Table21314[[#This Row],[Player No]],Table10[[No]:[Province]],3,0),"")</f>
        <v>ETK</v>
      </c>
      <c r="H19" s="81">
        <v>150</v>
      </c>
      <c r="I19" s="81">
        <f t="shared" si="0"/>
        <v>75</v>
      </c>
      <c r="J19" s="49">
        <f t="shared" si="1"/>
        <v>0</v>
      </c>
      <c r="K19" s="49">
        <f t="shared" si="3"/>
        <v>0</v>
      </c>
      <c r="L19" s="49"/>
      <c r="M19" s="49" t="s">
        <v>5967</v>
      </c>
      <c r="N19" s="49" t="s">
        <v>5967</v>
      </c>
      <c r="O19" s="49" t="s">
        <v>5967</v>
      </c>
      <c r="P19" s="49" t="s">
        <v>5967</v>
      </c>
      <c r="Q19" s="49"/>
      <c r="R19" s="18"/>
      <c r="S19" s="18">
        <v>50</v>
      </c>
      <c r="T19" s="18"/>
      <c r="U19" s="18">
        <v>25</v>
      </c>
      <c r="V19" s="18">
        <v>75</v>
      </c>
      <c r="W19" s="17"/>
      <c r="X19" s="17"/>
    </row>
    <row r="20" spans="1:24" ht="15.5">
      <c r="A20" s="41"/>
      <c r="B20" s="42"/>
      <c r="C20" s="43"/>
      <c r="D20" s="44">
        <f t="shared" si="2"/>
        <v>16</v>
      </c>
      <c r="E20" s="45">
        <v>1512</v>
      </c>
      <c r="F20" s="46" t="str">
        <f>IFERROR(VLOOKUP(Table21314[[#This Row],[Player No]],Table10[[No]:[Province]],2,0),"")</f>
        <v>ILORI Samuel</v>
      </c>
      <c r="G20" s="47" t="str">
        <f>IFERROR(VLOOKUP(Table21314[[#This Row],[Player No]],Table10[[No]:[Province]],3,0),"")</f>
        <v>JTTA</v>
      </c>
      <c r="H20" s="81">
        <v>150</v>
      </c>
      <c r="I20" s="81">
        <f t="shared" si="0"/>
        <v>75</v>
      </c>
      <c r="J20" s="49">
        <f t="shared" si="1"/>
        <v>0</v>
      </c>
      <c r="K20" s="49">
        <f t="shared" si="3"/>
        <v>0</v>
      </c>
      <c r="L20" s="49"/>
      <c r="M20" s="49" t="s">
        <v>5967</v>
      </c>
      <c r="N20" s="49" t="s">
        <v>5967</v>
      </c>
      <c r="O20" s="49" t="s">
        <v>5967</v>
      </c>
      <c r="P20" s="49" t="s">
        <v>5967</v>
      </c>
      <c r="Q20" s="49"/>
      <c r="R20" s="18">
        <v>75</v>
      </c>
      <c r="S20" s="18">
        <v>75</v>
      </c>
      <c r="T20" s="18"/>
      <c r="U20" s="18"/>
      <c r="V20" s="18"/>
      <c r="W20" s="17"/>
      <c r="X20" s="17"/>
    </row>
    <row r="21" spans="1:24" ht="15.5">
      <c r="A21" s="41"/>
      <c r="B21" s="42"/>
      <c r="C21" s="43"/>
      <c r="D21" s="44">
        <f t="shared" si="2"/>
        <v>17</v>
      </c>
      <c r="E21" s="17">
        <v>3178</v>
      </c>
      <c r="F21" s="46" t="str">
        <f>IFERROR(VLOOKUP(Table21314[[#This Row],[Player No]],Table10[[No]:[Province]],2,0),"")</f>
        <v>OLANIPEKUN Olusegun</v>
      </c>
      <c r="G21" s="47" t="str">
        <f>IFERROR(VLOOKUP(Table21314[[#This Row],[Player No]],Table10[[No]:[Province]],3,0),"")</f>
        <v>GN</v>
      </c>
      <c r="H21" s="81">
        <v>150</v>
      </c>
      <c r="I21" s="81">
        <f t="shared" si="0"/>
        <v>75</v>
      </c>
      <c r="J21" s="49">
        <f t="shared" si="1"/>
        <v>0</v>
      </c>
      <c r="K21" s="49">
        <f t="shared" si="3"/>
        <v>0</v>
      </c>
      <c r="L21" s="49"/>
      <c r="M21" s="49" t="s">
        <v>5967</v>
      </c>
      <c r="N21" s="49" t="s">
        <v>5967</v>
      </c>
      <c r="O21" s="49" t="s">
        <v>5967</v>
      </c>
      <c r="P21" s="49" t="s">
        <v>5967</v>
      </c>
      <c r="Q21" s="49"/>
      <c r="R21" s="18"/>
      <c r="S21" s="18">
        <v>75</v>
      </c>
      <c r="T21" s="18">
        <v>75</v>
      </c>
      <c r="U21" s="18"/>
      <c r="V21" s="18"/>
      <c r="W21" s="17"/>
      <c r="X21" s="17"/>
    </row>
    <row r="22" spans="1:24" ht="15.5">
      <c r="A22" s="41"/>
      <c r="B22" s="42"/>
      <c r="C22" s="43"/>
      <c r="D22" s="44">
        <f t="shared" si="2"/>
        <v>18</v>
      </c>
      <c r="E22" s="45">
        <v>2202</v>
      </c>
      <c r="F22" s="46" t="str">
        <f>IFERROR(VLOOKUP(Table21314[[#This Row],[Player No]],Table10[[No]:[Province]],2,0),"")</f>
        <v>SZTAB Rainer</v>
      </c>
      <c r="G22" s="47" t="str">
        <f>IFERROR(VLOOKUP(Table21314[[#This Row],[Player No]],Table10[[No]:[Province]],3,0),"")</f>
        <v>JTTA</v>
      </c>
      <c r="H22" s="81">
        <v>125</v>
      </c>
      <c r="I22" s="81">
        <f t="shared" si="0"/>
        <v>62.5</v>
      </c>
      <c r="J22" s="49">
        <f t="shared" si="1"/>
        <v>0</v>
      </c>
      <c r="K22" s="49">
        <f t="shared" si="3"/>
        <v>0</v>
      </c>
      <c r="L22" s="49"/>
      <c r="M22" s="49" t="s">
        <v>5967</v>
      </c>
      <c r="N22" s="49" t="s">
        <v>5967</v>
      </c>
      <c r="O22" s="49" t="s">
        <v>5967</v>
      </c>
      <c r="P22" s="49" t="s">
        <v>5967</v>
      </c>
      <c r="Q22" s="49"/>
      <c r="R22" s="18">
        <v>125</v>
      </c>
      <c r="S22" s="18"/>
      <c r="T22" s="18"/>
      <c r="U22" s="18"/>
      <c r="V22" s="18"/>
      <c r="W22" s="17"/>
      <c r="X22" s="17"/>
    </row>
    <row r="23" spans="1:24" ht="15.5">
      <c r="A23" s="42"/>
      <c r="B23" s="42"/>
      <c r="C23" s="43"/>
      <c r="D23" s="44">
        <f t="shared" si="2"/>
        <v>19</v>
      </c>
      <c r="E23" s="45">
        <v>1563</v>
      </c>
      <c r="F23" s="46" t="str">
        <f>IFERROR(VLOOKUP(Table21314[[#This Row],[Player No]],Table10[[No]:[Province]],2,0),"")</f>
        <v xml:space="preserve">DRACOULIDES Demos </v>
      </c>
      <c r="G23" s="47" t="str">
        <f>IFERROR(VLOOKUP(Table21314[[#This Row],[Player No]],Table10[[No]:[Province]],3,0),"")</f>
        <v>CT</v>
      </c>
      <c r="H23" s="81">
        <v>125</v>
      </c>
      <c r="I23" s="81">
        <f t="shared" si="0"/>
        <v>62.5</v>
      </c>
      <c r="J23" s="49">
        <f t="shared" si="1"/>
        <v>0</v>
      </c>
      <c r="K23" s="49">
        <f t="shared" si="3"/>
        <v>0</v>
      </c>
      <c r="L23" s="49"/>
      <c r="M23" s="49" t="s">
        <v>5967</v>
      </c>
      <c r="N23" s="49" t="s">
        <v>5967</v>
      </c>
      <c r="O23" s="49" t="s">
        <v>5967</v>
      </c>
      <c r="P23" s="49" t="s">
        <v>5967</v>
      </c>
      <c r="Q23" s="49"/>
      <c r="R23" s="18">
        <v>75</v>
      </c>
      <c r="S23" s="18">
        <v>50</v>
      </c>
      <c r="T23" s="18"/>
      <c r="U23" s="18"/>
      <c r="V23" s="18"/>
      <c r="W23" s="17"/>
      <c r="X23" s="17"/>
    </row>
    <row r="24" spans="1:24" ht="15.5">
      <c r="A24" s="41"/>
      <c r="B24" s="42"/>
      <c r="C24" s="43"/>
      <c r="D24" s="44">
        <f t="shared" si="2"/>
        <v>20</v>
      </c>
      <c r="E24" s="50">
        <v>2109</v>
      </c>
      <c r="F24" s="46" t="str">
        <f>IFERROR(VLOOKUP(Table21314[[#This Row],[Player No]],Table10[[No]:[Province]],2,0),"")</f>
        <v>OSMAN Anwar</v>
      </c>
      <c r="G24" s="47" t="str">
        <f>IFERROR(VLOOKUP(Table21314[[#This Row],[Player No]],Table10[[No]:[Province]],3,0),"")</f>
        <v>UMG</v>
      </c>
      <c r="H24" s="81">
        <v>15</v>
      </c>
      <c r="I24" s="81">
        <f t="shared" si="0"/>
        <v>57.5</v>
      </c>
      <c r="J24" s="49">
        <f t="shared" si="1"/>
        <v>2</v>
      </c>
      <c r="K24" s="49">
        <f>COUNTIF(L24:X24,"&lt;=0")</f>
        <v>0</v>
      </c>
      <c r="L24" s="49"/>
      <c r="M24" s="49">
        <v>35</v>
      </c>
      <c r="N24" s="49">
        <v>15</v>
      </c>
      <c r="O24" s="49" t="s">
        <v>5967</v>
      </c>
      <c r="P24" s="49" t="s">
        <v>5967</v>
      </c>
      <c r="Q24" s="49"/>
      <c r="R24" s="18"/>
      <c r="S24" s="18"/>
      <c r="T24" s="18"/>
      <c r="U24" s="18">
        <v>15</v>
      </c>
      <c r="V24" s="18"/>
      <c r="W24" s="17"/>
      <c r="X24" s="17"/>
    </row>
    <row r="25" spans="1:24" ht="15.5">
      <c r="A25" s="41"/>
      <c r="B25" s="42"/>
      <c r="C25" s="43"/>
      <c r="D25" s="44">
        <f t="shared" si="2"/>
        <v>21</v>
      </c>
      <c r="E25" s="45">
        <v>3519</v>
      </c>
      <c r="F25" s="46" t="str">
        <f>IFERROR(VLOOKUP(Table21314[[#This Row],[Player No]],Table10[[No]:[Province]],2,0),"")</f>
        <v>LAWRENCE Ronald</v>
      </c>
      <c r="G25" s="47" t="str">
        <f>IFERROR(VLOOKUP(Table21314[[#This Row],[Player No]],Table10[[No]:[Province]],3,0),"")</f>
        <v>GN</v>
      </c>
      <c r="H25" s="81">
        <v>110</v>
      </c>
      <c r="I25" s="81">
        <f t="shared" si="0"/>
        <v>55</v>
      </c>
      <c r="J25" s="49">
        <f t="shared" si="1"/>
        <v>0</v>
      </c>
      <c r="K25" s="49">
        <f>COUNTIF(R25:CI25,"&lt;=0")</f>
        <v>0</v>
      </c>
      <c r="L25" s="49"/>
      <c r="M25" s="49" t="s">
        <v>5967</v>
      </c>
      <c r="N25" s="49" t="s">
        <v>5967</v>
      </c>
      <c r="O25" s="49" t="s">
        <v>5967</v>
      </c>
      <c r="P25" s="49" t="s">
        <v>5967</v>
      </c>
      <c r="Q25" s="49"/>
      <c r="R25" s="18">
        <v>50</v>
      </c>
      <c r="S25" s="18">
        <v>25</v>
      </c>
      <c r="T25" s="18">
        <v>35</v>
      </c>
      <c r="U25" s="18"/>
      <c r="V25" s="18"/>
      <c r="W25" s="17"/>
      <c r="X25" s="17"/>
    </row>
    <row r="26" spans="1:24" ht="15.5">
      <c r="A26" s="41"/>
      <c r="B26" s="42"/>
      <c r="C26" s="43"/>
      <c r="D26" s="44">
        <f t="shared" si="2"/>
        <v>22</v>
      </c>
      <c r="E26" s="17">
        <v>1514</v>
      </c>
      <c r="F26" s="46" t="str">
        <f>IFERROR(VLOOKUP(Table21314[[#This Row],[Player No]],Table10[[No]:[Province]],2,0),"")</f>
        <v>DA SILVA Jose</v>
      </c>
      <c r="G26" s="47" t="str">
        <f>IFERROR(VLOOKUP(Table21314[[#This Row],[Player No]],Table10[[No]:[Province]],3,0),"")</f>
        <v>GN</v>
      </c>
      <c r="H26" s="81">
        <v>100</v>
      </c>
      <c r="I26" s="81">
        <f t="shared" si="0"/>
        <v>50</v>
      </c>
      <c r="J26" s="49">
        <f t="shared" si="1"/>
        <v>0</v>
      </c>
      <c r="K26" s="49">
        <f>COUNTIF(R26:CI26,"&lt;=0")</f>
        <v>0</v>
      </c>
      <c r="L26" s="49"/>
      <c r="M26" s="49" t="s">
        <v>5967</v>
      </c>
      <c r="N26" s="49" t="s">
        <v>5967</v>
      </c>
      <c r="O26" s="49" t="s">
        <v>5967</v>
      </c>
      <c r="P26" s="49" t="s">
        <v>5967</v>
      </c>
      <c r="Q26" s="49"/>
      <c r="R26" s="18"/>
      <c r="S26" s="18">
        <v>50</v>
      </c>
      <c r="T26" s="18">
        <v>50</v>
      </c>
      <c r="U26" s="18"/>
      <c r="V26" s="18"/>
      <c r="W26" s="17"/>
      <c r="X26" s="17"/>
    </row>
    <row r="27" spans="1:24" ht="15.5">
      <c r="A27" s="42"/>
      <c r="B27" s="42"/>
      <c r="C27" s="43"/>
      <c r="D27" s="44">
        <f t="shared" si="2"/>
        <v>23</v>
      </c>
      <c r="E27" s="17">
        <v>1567</v>
      </c>
      <c r="F27" s="46" t="str">
        <f>IFERROR(VLOOKUP(Table21314[[#This Row],[Player No]],Table10[[No]:[Province]],2,0),"")</f>
        <v xml:space="preserve">STEYN Yusuf </v>
      </c>
      <c r="G27" s="47" t="str">
        <f>IFERROR(VLOOKUP(Table21314[[#This Row],[Player No]],Table10[[No]:[Province]],3,0),"")</f>
        <v>SAVETTS</v>
      </c>
      <c r="H27" s="81">
        <v>0</v>
      </c>
      <c r="I27" s="81">
        <f t="shared" si="0"/>
        <v>50</v>
      </c>
      <c r="J27" s="49">
        <f t="shared" si="1"/>
        <v>1</v>
      </c>
      <c r="K27" s="49">
        <f>COUNTIF(L27:X27,"&lt;=0")</f>
        <v>0</v>
      </c>
      <c r="L27" s="49"/>
      <c r="M27" s="49" t="str">
        <f>IFERROR(VALUE(IF(Table21314[[#This Row],[Player No]]="","",IFERROR(VLOOKUP(Table21314[[#This Row],[Player No]],'[3]Masters Men 50+'!$Z$14:$AB$63,2,FALSE)&amp;"",""))),"")</f>
        <v/>
      </c>
      <c r="N27" s="49" t="str">
        <f>IFERROR(VALUE(IF(Table21314[[#This Row],[Player No]]="","",IFERROR(VLOOKUP(Table21314[[#This Row],[Player No]],'[4]Mas Men 50+'!$Z$14:$AB$52,2,FALSE)&amp;"",""))),"")</f>
        <v/>
      </c>
      <c r="O27" s="49" t="s">
        <v>5967</v>
      </c>
      <c r="P27" s="49">
        <v>50</v>
      </c>
      <c r="Q27" s="49"/>
      <c r="R27" s="18"/>
      <c r="S27" s="18"/>
      <c r="T27" s="18"/>
      <c r="U27" s="18"/>
      <c r="V27" s="18"/>
      <c r="W27" s="17"/>
      <c r="X27" s="17"/>
    </row>
    <row r="28" spans="1:24" ht="15.5">
      <c r="A28" s="42"/>
      <c r="B28" s="42"/>
      <c r="C28" s="43"/>
      <c r="D28" s="44">
        <f t="shared" si="2"/>
        <v>24</v>
      </c>
      <c r="E28" s="17">
        <v>1059</v>
      </c>
      <c r="F28" s="46" t="str">
        <f>IFERROR(VLOOKUP(Table21314[[#This Row],[Player No]],Table10[[No]:[Province]],2,0),"")</f>
        <v xml:space="preserve">LOMBARD Mario </v>
      </c>
      <c r="G28" s="47" t="str">
        <f>IFERROR(VLOOKUP(Table21314[[#This Row],[Player No]],Table10[[No]:[Province]],3,0),"")</f>
        <v>CW</v>
      </c>
      <c r="H28" s="81">
        <v>0</v>
      </c>
      <c r="I28" s="81">
        <f t="shared" si="0"/>
        <v>50</v>
      </c>
      <c r="J28" s="49">
        <f t="shared" si="1"/>
        <v>1</v>
      </c>
      <c r="K28" s="49">
        <f>COUNTIF(R28:CI28,"&lt;=0")</f>
        <v>0</v>
      </c>
      <c r="L28" s="49"/>
      <c r="M28" s="49" t="str">
        <f>IFERROR(VALUE(IF(Table21314[[#This Row],[Player No]]="","",IFERROR(VLOOKUP(Table21314[[#This Row],[Player No]],'[3]Masters Men 50+'!$Z$14:$AB$63,2,FALSE)&amp;"",""))),"")</f>
        <v/>
      </c>
      <c r="N28" s="49" t="str">
        <f>IFERROR(VALUE(IF(Table21314[[#This Row],[Player No]]="","",IFERROR(VLOOKUP(Table21314[[#This Row],[Player No]],'[4]Mas Men 50+'!$Z$14:$AB$52,2,FALSE)&amp;"",""))),"")</f>
        <v/>
      </c>
      <c r="O28" s="49" t="s">
        <v>5967</v>
      </c>
      <c r="P28" s="49">
        <v>50</v>
      </c>
      <c r="Q28" s="49"/>
      <c r="R28" s="18"/>
      <c r="S28" s="23"/>
      <c r="T28" s="18"/>
      <c r="U28" s="23"/>
      <c r="V28" s="18"/>
      <c r="W28" s="17"/>
      <c r="X28" s="17"/>
    </row>
    <row r="29" spans="1:24" ht="15.5">
      <c r="A29" s="41"/>
      <c r="B29" s="42"/>
      <c r="C29" s="43"/>
      <c r="D29" s="44">
        <f t="shared" si="2"/>
        <v>25</v>
      </c>
      <c r="E29" s="17">
        <v>3592</v>
      </c>
      <c r="F29" s="46" t="str">
        <f>IFERROR(VLOOKUP(Table21314[[#This Row],[Player No]],Table10[[No]:[Province]],2,0),"")</f>
        <v>BREDEVELDT Mark</v>
      </c>
      <c r="G29" s="47" t="str">
        <f>IFERROR(VLOOKUP(Table21314[[#This Row],[Player No]],Table10[[No]:[Province]],3,0),"")</f>
        <v>CT</v>
      </c>
      <c r="H29" s="81">
        <v>0</v>
      </c>
      <c r="I29" s="81">
        <f t="shared" si="0"/>
        <v>50</v>
      </c>
      <c r="J29" s="49">
        <f t="shared" si="1"/>
        <v>1</v>
      </c>
      <c r="K29" s="49">
        <f>COUNTIF(R29:CI29,"&lt;=0")</f>
        <v>0</v>
      </c>
      <c r="L29" s="49"/>
      <c r="M29" s="49" t="str">
        <f>IFERROR(VALUE(IF(Table21314[[#This Row],[Player No]]="","",IFERROR(VLOOKUP(Table21314[[#This Row],[Player No]],'[3]Masters Men 50+'!$Z$14:$AB$63,2,FALSE)&amp;"",""))),"")</f>
        <v/>
      </c>
      <c r="N29" s="49"/>
      <c r="O29" s="49" t="s">
        <v>5967</v>
      </c>
      <c r="P29" s="49">
        <v>50</v>
      </c>
      <c r="Q29" s="49"/>
      <c r="R29" s="18"/>
      <c r="S29" s="23"/>
      <c r="T29" s="18"/>
      <c r="U29" s="23"/>
      <c r="V29" s="18"/>
      <c r="W29" s="17"/>
      <c r="X29" s="17"/>
    </row>
    <row r="30" spans="1:24" ht="15.5">
      <c r="A30" s="41"/>
      <c r="B30" s="42"/>
      <c r="C30" s="43"/>
      <c r="D30" s="44">
        <f t="shared" si="2"/>
        <v>26</v>
      </c>
      <c r="E30" s="50">
        <v>3504</v>
      </c>
      <c r="F30" s="46" t="str">
        <f>IFERROR(VLOOKUP(Table21314[[#This Row],[Player No]],Table10[[No]:[Province]],2,0),"")</f>
        <v xml:space="preserve">ROYAPPEN Denzil </v>
      </c>
      <c r="G30" s="47" t="str">
        <f>IFERROR(VLOOKUP(Table21314[[#This Row],[Player No]],Table10[[No]:[Province]],3,0),"")</f>
        <v>UMG</v>
      </c>
      <c r="H30" s="81">
        <v>45</v>
      </c>
      <c r="I30" s="81">
        <f t="shared" si="0"/>
        <v>38.5</v>
      </c>
      <c r="J30" s="49">
        <f t="shared" si="1"/>
        <v>2</v>
      </c>
      <c r="K30" s="49">
        <f>COUNTIF(L30:X30,"&lt;=0")</f>
        <v>0</v>
      </c>
      <c r="L30" s="49"/>
      <c r="M30" s="49">
        <v>1</v>
      </c>
      <c r="N30" s="49">
        <v>15</v>
      </c>
      <c r="O30" s="49" t="s">
        <v>5967</v>
      </c>
      <c r="P30" s="49" t="s">
        <v>5967</v>
      </c>
      <c r="Q30" s="49"/>
      <c r="R30" s="18"/>
      <c r="S30" s="18">
        <v>5</v>
      </c>
      <c r="T30" s="18"/>
      <c r="U30" s="18">
        <v>15</v>
      </c>
      <c r="V30" s="18">
        <v>25</v>
      </c>
      <c r="W30" s="17"/>
      <c r="X30" s="17"/>
    </row>
    <row r="31" spans="1:24" ht="15.5">
      <c r="A31" s="41"/>
      <c r="B31" s="42"/>
      <c r="C31" s="43"/>
      <c r="D31" s="44">
        <f t="shared" si="2"/>
        <v>27</v>
      </c>
      <c r="E31" s="45">
        <v>2452</v>
      </c>
      <c r="F31" s="46" t="str">
        <f>IFERROR(VLOOKUP(Table21314[[#This Row],[Player No]],Table10[[No]:[Province]],2,0),"")</f>
        <v>BIAN Peter</v>
      </c>
      <c r="G31" s="47" t="str">
        <f>IFERROR(VLOOKUP(Table21314[[#This Row],[Player No]],Table10[[No]:[Province]],3,0),"")</f>
        <v>GN</v>
      </c>
      <c r="H31" s="81">
        <v>75</v>
      </c>
      <c r="I31" s="81">
        <f t="shared" si="0"/>
        <v>37.5</v>
      </c>
      <c r="J31" s="49">
        <f t="shared" si="1"/>
        <v>0</v>
      </c>
      <c r="K31" s="49">
        <f>COUNTIF(R31:CI31,"&lt;=0")</f>
        <v>0</v>
      </c>
      <c r="L31" s="49"/>
      <c r="M31" s="49" t="s">
        <v>5967</v>
      </c>
      <c r="N31" s="49" t="s">
        <v>5967</v>
      </c>
      <c r="O31" s="49" t="s">
        <v>5967</v>
      </c>
      <c r="P31" s="49" t="s">
        <v>5967</v>
      </c>
      <c r="Q31" s="49"/>
      <c r="R31" s="18">
        <v>75</v>
      </c>
      <c r="S31" s="18"/>
      <c r="T31" s="18"/>
      <c r="U31" s="18"/>
      <c r="V31" s="18"/>
      <c r="W31" s="17"/>
      <c r="X31" s="17"/>
    </row>
    <row r="32" spans="1:24" ht="15.5">
      <c r="A32" s="41"/>
      <c r="B32" s="42"/>
      <c r="C32" s="43"/>
      <c r="D32" s="44">
        <f t="shared" si="2"/>
        <v>28</v>
      </c>
      <c r="E32" s="47">
        <v>2518</v>
      </c>
      <c r="F32" s="46" t="str">
        <f>IFERROR(VLOOKUP(Table21314[[#This Row],[Player No]],Table10[[No]:[Province]],2,0),"")</f>
        <v>VOLKWYN Quinton</v>
      </c>
      <c r="G32" s="47" t="str">
        <f>IFERROR(VLOOKUP(Table21314[[#This Row],[Player No]],Table10[[No]:[Province]],3,0),"")</f>
        <v>JTTA</v>
      </c>
      <c r="H32" s="81">
        <v>75</v>
      </c>
      <c r="I32" s="81">
        <f t="shared" si="0"/>
        <v>37.5</v>
      </c>
      <c r="J32" s="49">
        <f t="shared" si="1"/>
        <v>0</v>
      </c>
      <c r="K32" s="49">
        <f>COUNTIF(L32:X32,"&lt;=0")</f>
        <v>0</v>
      </c>
      <c r="L32" s="49"/>
      <c r="M32" s="49" t="s">
        <v>5967</v>
      </c>
      <c r="N32" s="49" t="s">
        <v>5967</v>
      </c>
      <c r="O32" s="49" t="s">
        <v>5967</v>
      </c>
      <c r="P32" s="49" t="s">
        <v>5967</v>
      </c>
      <c r="Q32" s="49"/>
      <c r="R32" s="18"/>
      <c r="S32" s="18">
        <v>75</v>
      </c>
      <c r="T32" s="18"/>
      <c r="U32" s="18"/>
      <c r="V32" s="18"/>
      <c r="W32" s="17"/>
      <c r="X32" s="17"/>
    </row>
    <row r="33" spans="1:24" ht="15.5">
      <c r="A33" s="42"/>
      <c r="B33" s="42"/>
      <c r="C33" s="43"/>
      <c r="D33" s="44">
        <f t="shared" si="2"/>
        <v>29</v>
      </c>
      <c r="E33" s="17">
        <v>4019</v>
      </c>
      <c r="F33" s="46" t="str">
        <f>IFERROR(VLOOKUP(Table21314[[#This Row],[Player No]],Table10[[No]:[Province]],2,0),"")</f>
        <v>HOOSEN Umar Shaikh</v>
      </c>
      <c r="G33" s="47" t="str">
        <f>IFERROR(VLOOKUP(Table21314[[#This Row],[Player No]],Table10[[No]:[Province]],3,0),"")</f>
        <v>ETK</v>
      </c>
      <c r="H33" s="81">
        <v>75</v>
      </c>
      <c r="I33" s="81">
        <f t="shared" si="0"/>
        <v>37.5</v>
      </c>
      <c r="J33" s="49">
        <f t="shared" si="1"/>
        <v>0</v>
      </c>
      <c r="K33" s="49">
        <f>COUNTIF(L33:X33,"&lt;=0")</f>
        <v>0</v>
      </c>
      <c r="L33" s="49"/>
      <c r="M33" s="49" t="s">
        <v>5967</v>
      </c>
      <c r="N33" s="49" t="s">
        <v>5967</v>
      </c>
      <c r="O33" s="49" t="s">
        <v>5967</v>
      </c>
      <c r="P33" s="49" t="s">
        <v>5967</v>
      </c>
      <c r="Q33" s="49"/>
      <c r="R33" s="18"/>
      <c r="S33" s="18">
        <v>50</v>
      </c>
      <c r="T33" s="18"/>
      <c r="U33" s="18"/>
      <c r="V33" s="18">
        <v>25</v>
      </c>
      <c r="W33" s="17"/>
      <c r="X33" s="17"/>
    </row>
    <row r="34" spans="1:24" ht="15.5">
      <c r="A34" s="82"/>
      <c r="B34" s="63"/>
      <c r="C34" s="83"/>
      <c r="D34" s="44">
        <f t="shared" si="2"/>
        <v>30</v>
      </c>
      <c r="E34" s="50">
        <v>4200</v>
      </c>
      <c r="F34" s="46" t="str">
        <f>IFERROR(VLOOKUP(Table21314[[#This Row],[Player No]],Table10[[No]:[Province]],2,0),"")</f>
        <v>Depesh Bhoola</v>
      </c>
      <c r="G34" s="47" t="str">
        <f>IFERROR(VLOOKUP(Table21314[[#This Row],[Player No]],Table10[[No]:[Province]],3,0),"")</f>
        <v>UMG</v>
      </c>
      <c r="H34" s="81">
        <v>6</v>
      </c>
      <c r="I34" s="81">
        <f t="shared" si="0"/>
        <v>28</v>
      </c>
      <c r="J34" s="49">
        <f t="shared" si="1"/>
        <v>2</v>
      </c>
      <c r="K34" s="49">
        <f>COUNTIF(L34:X34,"&lt;=0")</f>
        <v>0</v>
      </c>
      <c r="L34" s="49"/>
      <c r="M34" s="49">
        <v>15</v>
      </c>
      <c r="N34" s="49">
        <v>10</v>
      </c>
      <c r="O34" s="49" t="s">
        <v>5967</v>
      </c>
      <c r="P34" s="49" t="s">
        <v>5967</v>
      </c>
      <c r="Q34" s="49"/>
      <c r="R34" s="18"/>
      <c r="S34" s="18">
        <v>5</v>
      </c>
      <c r="T34" s="18"/>
      <c r="U34" s="18">
        <v>1</v>
      </c>
      <c r="V34" s="18"/>
      <c r="W34" s="17"/>
      <c r="X34" s="17"/>
    </row>
    <row r="35" spans="1:24" ht="15.5">
      <c r="A35" s="84"/>
      <c r="B35" s="85"/>
      <c r="C35" s="64"/>
      <c r="D35" s="44">
        <f t="shared" si="2"/>
        <v>31</v>
      </c>
      <c r="E35" s="45">
        <v>2647</v>
      </c>
      <c r="F35" s="46" t="str">
        <f>IFERROR(VLOOKUP(Table21314[[#This Row],[Player No]],Table10[[No]:[Province]],2,0),"")</f>
        <v xml:space="preserve">CARRASCO Vic </v>
      </c>
      <c r="G35" s="47" t="str">
        <f>IFERROR(VLOOKUP(Table21314[[#This Row],[Player No]],Table10[[No]:[Province]],3,0),"")</f>
        <v>FS</v>
      </c>
      <c r="H35" s="81">
        <v>55</v>
      </c>
      <c r="I35" s="81">
        <f t="shared" si="0"/>
        <v>27.5</v>
      </c>
      <c r="J35" s="49">
        <f t="shared" si="1"/>
        <v>0</v>
      </c>
      <c r="K35" s="49">
        <f>COUNTIF(R35:CI35,"&lt;=0")</f>
        <v>0</v>
      </c>
      <c r="L35" s="49"/>
      <c r="M35" s="49" t="s">
        <v>5967</v>
      </c>
      <c r="N35" s="49" t="s">
        <v>5967</v>
      </c>
      <c r="O35" s="49" t="s">
        <v>5967</v>
      </c>
      <c r="P35" s="49" t="s">
        <v>5967</v>
      </c>
      <c r="Q35" s="49"/>
      <c r="R35" s="18">
        <v>50</v>
      </c>
      <c r="S35" s="18">
        <v>5</v>
      </c>
      <c r="T35" s="18"/>
      <c r="U35" s="18"/>
      <c r="V35" s="18"/>
      <c r="W35" s="17"/>
      <c r="X35" s="17"/>
    </row>
    <row r="36" spans="1:24" ht="15.5">
      <c r="A36" s="84"/>
      <c r="B36" s="85"/>
      <c r="C36" s="64"/>
      <c r="D36" s="44">
        <f t="shared" si="2"/>
        <v>32</v>
      </c>
      <c r="E36" s="45">
        <v>4015</v>
      </c>
      <c r="F36" s="46" t="str">
        <f>IFERROR(VLOOKUP(Table21314[[#This Row],[Player No]],Table10[[No]:[Province]],2,0),"")</f>
        <v>PADAYACHEE Deneshan</v>
      </c>
      <c r="G36" s="47" t="str">
        <f>IFERROR(VLOOKUP(Table21314[[#This Row],[Player No]],Table10[[No]:[Province]],3,0),"")</f>
        <v>UMG</v>
      </c>
      <c r="H36" s="81">
        <v>55</v>
      </c>
      <c r="I36" s="81">
        <f t="shared" si="0"/>
        <v>27.5</v>
      </c>
      <c r="J36" s="49">
        <f t="shared" si="1"/>
        <v>0</v>
      </c>
      <c r="K36" s="49">
        <f>COUNTIF(R36:CI36,"&lt;=0")</f>
        <v>0</v>
      </c>
      <c r="L36" s="49"/>
      <c r="M36" s="49" t="s">
        <v>5967</v>
      </c>
      <c r="N36" s="49" t="s">
        <v>5967</v>
      </c>
      <c r="O36" s="49" t="s">
        <v>5967</v>
      </c>
      <c r="P36" s="49" t="s">
        <v>5967</v>
      </c>
      <c r="Q36" s="49"/>
      <c r="R36" s="18">
        <v>50</v>
      </c>
      <c r="S36" s="18">
        <v>5</v>
      </c>
      <c r="T36" s="18"/>
      <c r="U36" s="18"/>
      <c r="V36" s="18"/>
      <c r="W36" s="17"/>
      <c r="X36" s="17"/>
    </row>
    <row r="37" spans="1:24" ht="15.5">
      <c r="A37" s="84"/>
      <c r="B37" s="85"/>
      <c r="C37" s="64"/>
      <c r="D37" s="44">
        <f t="shared" si="2"/>
        <v>33</v>
      </c>
      <c r="E37" s="17">
        <v>4809</v>
      </c>
      <c r="F37" s="46" t="str">
        <f>IFERROR(VLOOKUP(Table21314[[#This Row],[Player No]],Table10[[No]:[Province]],2,0),"")</f>
        <v>METCALF Graham</v>
      </c>
      <c r="G37" s="47" t="str">
        <f>IFERROR(VLOOKUP(Table21314[[#This Row],[Player No]],Table10[[No]:[Province]],3,0),"")</f>
        <v>UMG</v>
      </c>
      <c r="H37" s="81">
        <v>0</v>
      </c>
      <c r="I37" s="81">
        <f t="shared" ref="I37:I68" si="4">H37/2+SUM(L37:Q37)</f>
        <v>26</v>
      </c>
      <c r="J37" s="49">
        <f t="shared" ref="J37:J68" si="5">COUNTIF(L37:Q37,"&gt;=0")</f>
        <v>2</v>
      </c>
      <c r="K37" s="49">
        <f>COUNTIF(L37:X37,"&lt;=0")</f>
        <v>0</v>
      </c>
      <c r="L37" s="49"/>
      <c r="M37" s="49">
        <v>25</v>
      </c>
      <c r="N37" s="49">
        <v>1</v>
      </c>
      <c r="O37" s="49" t="s">
        <v>5967</v>
      </c>
      <c r="P37" s="49" t="s">
        <v>5967</v>
      </c>
      <c r="Q37" s="49"/>
      <c r="R37" s="18"/>
      <c r="S37" s="18"/>
      <c r="T37" s="18"/>
      <c r="U37" s="18"/>
      <c r="V37" s="18"/>
      <c r="W37" s="17"/>
      <c r="X37" s="17"/>
    </row>
    <row r="38" spans="1:24" ht="15.5">
      <c r="A38" s="84"/>
      <c r="B38" s="85"/>
      <c r="C38" s="64"/>
      <c r="D38" s="44">
        <f t="shared" si="2"/>
        <v>34</v>
      </c>
      <c r="E38" s="17">
        <v>3497</v>
      </c>
      <c r="F38" s="46" t="str">
        <f>IFERROR(VLOOKUP(Table21314[[#This Row],[Player No]],Table10[[No]:[Province]],2,0),"")</f>
        <v>HIMANSHU Kapoor</v>
      </c>
      <c r="G38" s="47" t="str">
        <f>IFERROR(VLOOKUP(Table21314[[#This Row],[Player No]],Table10[[No]:[Province]],3,0),"")</f>
        <v>ETK</v>
      </c>
      <c r="H38" s="81">
        <v>51</v>
      </c>
      <c r="I38" s="81">
        <f t="shared" si="4"/>
        <v>25.5</v>
      </c>
      <c r="J38" s="49">
        <f t="shared" si="5"/>
        <v>0</v>
      </c>
      <c r="K38" s="49">
        <f>COUNTIF(L38:X38,"&lt;=0")</f>
        <v>0</v>
      </c>
      <c r="L38" s="49"/>
      <c r="M38" s="49" t="s">
        <v>5967</v>
      </c>
      <c r="N38" s="49" t="s">
        <v>5967</v>
      </c>
      <c r="O38" s="49" t="s">
        <v>5967</v>
      </c>
      <c r="P38" s="49" t="s">
        <v>5967</v>
      </c>
      <c r="Q38" s="49"/>
      <c r="R38" s="18"/>
      <c r="S38" s="18">
        <v>50</v>
      </c>
      <c r="T38" s="18"/>
      <c r="U38" s="18"/>
      <c r="V38" s="18">
        <v>1</v>
      </c>
      <c r="W38" s="17"/>
      <c r="X38" s="17"/>
    </row>
    <row r="39" spans="1:24" ht="15.5">
      <c r="A39" s="84"/>
      <c r="B39" s="85"/>
      <c r="C39" s="64"/>
      <c r="D39" s="44">
        <f t="shared" si="2"/>
        <v>35</v>
      </c>
      <c r="E39" s="17">
        <v>1068</v>
      </c>
      <c r="F39" s="46" t="str">
        <f>IFERROR(VLOOKUP(Table21314[[#This Row],[Player No]],Table10[[No]:[Province]],2,0),"")</f>
        <v xml:space="preserve">SAFOEDIEN Rashaad </v>
      </c>
      <c r="G39" s="47" t="str">
        <f>IFERROR(VLOOKUP(Table21314[[#This Row],[Player No]],Table10[[No]:[Province]],3,0),"")</f>
        <v>SANDF</v>
      </c>
      <c r="H39" s="81">
        <v>50</v>
      </c>
      <c r="I39" s="81">
        <f t="shared" si="4"/>
        <v>25</v>
      </c>
      <c r="J39" s="49">
        <f t="shared" si="5"/>
        <v>0</v>
      </c>
      <c r="K39" s="49">
        <f>COUNTIF(R39:CI39,"&lt;=0")</f>
        <v>0</v>
      </c>
      <c r="L39" s="49"/>
      <c r="M39" s="49" t="s">
        <v>5967</v>
      </c>
      <c r="N39" s="49" t="s">
        <v>5967</v>
      </c>
      <c r="O39" s="49" t="s">
        <v>5967</v>
      </c>
      <c r="P39" s="49" t="s">
        <v>5967</v>
      </c>
      <c r="Q39" s="49"/>
      <c r="R39" s="18">
        <v>50</v>
      </c>
      <c r="S39" s="18"/>
      <c r="T39" s="18"/>
      <c r="U39" s="18"/>
      <c r="V39" s="18"/>
      <c r="W39" s="17"/>
      <c r="X39" s="17"/>
    </row>
    <row r="40" spans="1:24" ht="15.5">
      <c r="A40" s="84"/>
      <c r="B40" s="85"/>
      <c r="C40" s="64"/>
      <c r="D40" s="44">
        <f t="shared" si="2"/>
        <v>36</v>
      </c>
      <c r="E40" s="45">
        <v>1518</v>
      </c>
      <c r="F40" s="46" t="str">
        <f>IFERROR(VLOOKUP(Table21314[[#This Row],[Player No]],Table10[[No]:[Province]],2,0),"")</f>
        <v xml:space="preserve">Meyer Craig </v>
      </c>
      <c r="G40" s="47" t="str">
        <f>IFERROR(VLOOKUP(Table21314[[#This Row],[Player No]],Table10[[No]:[Province]],3,0),"")</f>
        <v>CT</v>
      </c>
      <c r="H40" s="81">
        <v>50</v>
      </c>
      <c r="I40" s="81">
        <f t="shared" si="4"/>
        <v>25</v>
      </c>
      <c r="J40" s="49">
        <f t="shared" si="5"/>
        <v>0</v>
      </c>
      <c r="K40" s="49">
        <f>COUNTIF(R40:CI40,"&lt;=0")</f>
        <v>0</v>
      </c>
      <c r="L40" s="49"/>
      <c r="M40" s="49" t="s">
        <v>5967</v>
      </c>
      <c r="N40" s="49" t="s">
        <v>5967</v>
      </c>
      <c r="O40" s="49" t="s">
        <v>5967</v>
      </c>
      <c r="P40" s="49" t="s">
        <v>5967</v>
      </c>
      <c r="Q40" s="49"/>
      <c r="R40" s="18">
        <v>50</v>
      </c>
      <c r="S40" s="18"/>
      <c r="T40" s="18"/>
      <c r="U40" s="18"/>
      <c r="V40" s="18"/>
      <c r="W40" s="17"/>
      <c r="X40" s="17"/>
    </row>
    <row r="41" spans="1:24" ht="15.5">
      <c r="A41" s="84"/>
      <c r="B41" s="85"/>
      <c r="C41" s="64"/>
      <c r="D41" s="44">
        <f t="shared" si="2"/>
        <v>37</v>
      </c>
      <c r="E41" s="17">
        <v>2550</v>
      </c>
      <c r="F41" s="46" t="str">
        <f>IFERROR(VLOOKUP(Table21314[[#This Row],[Player No]],Table10[[No]:[Province]],2,0),"")</f>
        <v>VAN SENSIE Angelo</v>
      </c>
      <c r="G41" s="47" t="str">
        <f>IFERROR(VLOOKUP(Table21314[[#This Row],[Player No]],Table10[[No]:[Province]],3,0),"")</f>
        <v>EC</v>
      </c>
      <c r="H41" s="81">
        <v>50</v>
      </c>
      <c r="I41" s="81">
        <f t="shared" si="4"/>
        <v>25</v>
      </c>
      <c r="J41" s="49">
        <f t="shared" si="5"/>
        <v>0</v>
      </c>
      <c r="K41" s="49">
        <f>COUNTIF(L41:X41,"&lt;=0")</f>
        <v>0</v>
      </c>
      <c r="L41" s="49"/>
      <c r="M41" s="49" t="s">
        <v>5967</v>
      </c>
      <c r="N41" s="49" t="s">
        <v>5967</v>
      </c>
      <c r="O41" s="49" t="s">
        <v>5967</v>
      </c>
      <c r="P41" s="49" t="s">
        <v>5967</v>
      </c>
      <c r="Q41" s="49"/>
      <c r="R41" s="18"/>
      <c r="S41" s="18">
        <v>50</v>
      </c>
      <c r="T41" s="18"/>
      <c r="U41" s="18"/>
      <c r="V41" s="18"/>
      <c r="W41" s="17"/>
      <c r="X41" s="17"/>
    </row>
    <row r="42" spans="1:24" ht="15.5">
      <c r="A42" s="84"/>
      <c r="B42" s="85"/>
      <c r="C42" s="64"/>
      <c r="D42" s="44">
        <f t="shared" si="2"/>
        <v>38</v>
      </c>
      <c r="E42" s="45">
        <v>2736</v>
      </c>
      <c r="F42" s="46" t="str">
        <f>IFERROR(VLOOKUP(Table21314[[#This Row],[Player No]],Table10[[No]:[Province]],2,0),"")</f>
        <v>DU PREEZ Neil</v>
      </c>
      <c r="G42" s="47" t="str">
        <f>IFERROR(VLOOKUP(Table21314[[#This Row],[Player No]],Table10[[No]:[Province]],3,0),"")</f>
        <v>JTTA</v>
      </c>
      <c r="H42" s="81">
        <v>50</v>
      </c>
      <c r="I42" s="81">
        <f t="shared" si="4"/>
        <v>25</v>
      </c>
      <c r="J42" s="49">
        <f t="shared" si="5"/>
        <v>0</v>
      </c>
      <c r="K42" s="49">
        <f>COUNTIF(R42:CI42,"&lt;=0")</f>
        <v>0</v>
      </c>
      <c r="L42" s="49"/>
      <c r="M42" s="49" t="s">
        <v>5967</v>
      </c>
      <c r="N42" s="49" t="s">
        <v>5967</v>
      </c>
      <c r="O42" s="49" t="s">
        <v>5967</v>
      </c>
      <c r="P42" s="49" t="s">
        <v>5967</v>
      </c>
      <c r="Q42" s="49"/>
      <c r="R42" s="18">
        <v>50</v>
      </c>
      <c r="S42" s="18"/>
      <c r="T42" s="18"/>
      <c r="U42" s="18"/>
      <c r="V42" s="18"/>
      <c r="W42" s="17"/>
      <c r="X42" s="17"/>
    </row>
    <row r="43" spans="1:24" ht="15.5">
      <c r="A43" s="84"/>
      <c r="B43" s="85"/>
      <c r="C43" s="64"/>
      <c r="D43" s="44">
        <f t="shared" si="2"/>
        <v>39</v>
      </c>
      <c r="E43" s="45">
        <v>3590</v>
      </c>
      <c r="F43" s="46" t="str">
        <f>IFERROR(VLOOKUP(Table21314[[#This Row],[Player No]],Table10[[No]:[Province]],2,0),"")</f>
        <v>TITUS Anton</v>
      </c>
      <c r="G43" s="47" t="str">
        <f>IFERROR(VLOOKUP(Table21314[[#This Row],[Player No]],Table10[[No]:[Province]],3,0),"")</f>
        <v>CT</v>
      </c>
      <c r="H43" s="81">
        <v>50</v>
      </c>
      <c r="I43" s="81">
        <f t="shared" si="4"/>
        <v>25</v>
      </c>
      <c r="J43" s="49">
        <f t="shared" si="5"/>
        <v>0</v>
      </c>
      <c r="K43" s="49">
        <f>COUNTIF(R43:CI43,"&lt;=0")</f>
        <v>0</v>
      </c>
      <c r="L43" s="49"/>
      <c r="M43" s="49" t="s">
        <v>5967</v>
      </c>
      <c r="N43" s="49" t="s">
        <v>5967</v>
      </c>
      <c r="O43" s="49" t="s">
        <v>5967</v>
      </c>
      <c r="P43" s="49" t="s">
        <v>5967</v>
      </c>
      <c r="Q43" s="49"/>
      <c r="R43" s="18">
        <v>50</v>
      </c>
      <c r="S43" s="18"/>
      <c r="T43" s="18"/>
      <c r="U43" s="18"/>
      <c r="V43" s="18"/>
      <c r="W43" s="17"/>
      <c r="X43" s="17"/>
    </row>
    <row r="44" spans="1:24" ht="15.5">
      <c r="A44" s="84"/>
      <c r="B44" s="85"/>
      <c r="C44" s="64"/>
      <c r="D44" s="44">
        <f t="shared" si="2"/>
        <v>40</v>
      </c>
      <c r="E44" s="17">
        <v>4310</v>
      </c>
      <c r="F44" s="46" t="str">
        <f>IFERROR(VLOOKUP(Table21314[[#This Row],[Player No]],Table10[[No]:[Province]],2,0),"")</f>
        <v xml:space="preserve">William Rafube </v>
      </c>
      <c r="G44" s="47" t="str">
        <f>IFERROR(VLOOKUP(Table21314[[#This Row],[Player No]],Table10[[No]:[Province]],3,0),"")</f>
        <v>FS</v>
      </c>
      <c r="H44" s="81">
        <v>0</v>
      </c>
      <c r="I44" s="81">
        <f t="shared" si="4"/>
        <v>25</v>
      </c>
      <c r="J44" s="49">
        <f t="shared" si="5"/>
        <v>1</v>
      </c>
      <c r="K44" s="49">
        <f>COUNTIF(R44:CI44,"&lt;=0")</f>
        <v>0</v>
      </c>
      <c r="L44" s="49"/>
      <c r="M44" s="49"/>
      <c r="N44" s="49"/>
      <c r="O44" s="49" t="s">
        <v>5967</v>
      </c>
      <c r="P44" s="49">
        <v>25</v>
      </c>
      <c r="Q44" s="49"/>
      <c r="R44" s="18"/>
      <c r="S44" s="23"/>
      <c r="T44" s="18"/>
      <c r="U44" s="23"/>
      <c r="V44" s="18"/>
      <c r="W44" s="17"/>
      <c r="X44" s="17"/>
    </row>
    <row r="45" spans="1:24" ht="15.5">
      <c r="A45" s="84"/>
      <c r="B45" s="85"/>
      <c r="C45" s="64"/>
      <c r="D45" s="44">
        <f t="shared" si="2"/>
        <v>41</v>
      </c>
      <c r="E45" s="17">
        <v>1053</v>
      </c>
      <c r="F45" s="46" t="str">
        <f>IFERROR(VLOOKUP(Table21314[[#This Row],[Player No]],Table10[[No]:[Province]],2,0),"")</f>
        <v xml:space="preserve">WILLIAMS Darryl </v>
      </c>
      <c r="G45" s="47" t="str">
        <f>IFERROR(VLOOKUP(Table21314[[#This Row],[Player No]],Table10[[No]:[Province]],3,0),"")</f>
        <v>CT</v>
      </c>
      <c r="H45" s="81">
        <v>0</v>
      </c>
      <c r="I45" s="81">
        <f t="shared" si="4"/>
        <v>25</v>
      </c>
      <c r="J45" s="49">
        <f t="shared" si="5"/>
        <v>1</v>
      </c>
      <c r="K45" s="49">
        <f>COUNTIF(R45:CI45,"&lt;=0")</f>
        <v>0</v>
      </c>
      <c r="L45" s="49"/>
      <c r="M45" s="49"/>
      <c r="N45" s="49"/>
      <c r="O45" s="49" t="s">
        <v>5967</v>
      </c>
      <c r="P45" s="49">
        <v>25</v>
      </c>
      <c r="Q45" s="49"/>
      <c r="R45" s="18"/>
      <c r="S45" s="23"/>
      <c r="T45" s="18"/>
      <c r="U45" s="23"/>
      <c r="V45" s="18"/>
      <c r="W45" s="17"/>
      <c r="X45" s="17"/>
    </row>
    <row r="46" spans="1:24" ht="15.5">
      <c r="A46" s="84"/>
      <c r="B46" s="85"/>
      <c r="C46" s="64"/>
      <c r="D46" s="44">
        <f t="shared" si="2"/>
        <v>42</v>
      </c>
      <c r="E46" s="17">
        <v>4693</v>
      </c>
      <c r="F46" s="46" t="str">
        <f>IFERROR(VLOOKUP(Table21314[[#This Row],[Player No]],Table10[[No]:[Province]],2,0),"")</f>
        <v>Vusi PHOKOMPE</v>
      </c>
      <c r="G46" s="47" t="str">
        <f>IFERROR(VLOOKUP(Table21314[[#This Row],[Player No]],Table10[[No]:[Province]],3,0),"")</f>
        <v>GN</v>
      </c>
      <c r="H46" s="81">
        <v>35</v>
      </c>
      <c r="I46" s="81">
        <f t="shared" si="4"/>
        <v>17.5</v>
      </c>
      <c r="J46" s="49">
        <f t="shared" si="5"/>
        <v>0</v>
      </c>
      <c r="K46" s="49">
        <f>COUNTIF(L46:X46,"&lt;=0")</f>
        <v>0</v>
      </c>
      <c r="L46" s="49"/>
      <c r="M46" s="49"/>
      <c r="N46" s="49" t="s">
        <v>5967</v>
      </c>
      <c r="O46" s="49" t="s">
        <v>5967</v>
      </c>
      <c r="P46" s="49" t="s">
        <v>5967</v>
      </c>
      <c r="Q46" s="49"/>
      <c r="R46" s="18"/>
      <c r="S46" s="18"/>
      <c r="T46" s="18">
        <v>35</v>
      </c>
      <c r="U46" s="18"/>
      <c r="V46" s="18"/>
      <c r="W46" s="17"/>
      <c r="X46" s="17"/>
    </row>
    <row r="47" spans="1:24" ht="15.5">
      <c r="A47" s="84"/>
      <c r="B47" s="85"/>
      <c r="C47" s="64"/>
      <c r="D47" s="44">
        <f t="shared" si="2"/>
        <v>43</v>
      </c>
      <c r="E47" s="17">
        <v>1729</v>
      </c>
      <c r="F47" s="46" t="str">
        <f>IFERROR(VLOOKUP(Table21314[[#This Row],[Player No]],Table10[[No]:[Province]],2,0),"")</f>
        <v xml:space="preserve">MATHEE Gielie </v>
      </c>
      <c r="G47" s="47" t="str">
        <f>IFERROR(VLOOKUP(Table21314[[#This Row],[Player No]],Table10[[No]:[Province]],3,0),"")</f>
        <v>CT</v>
      </c>
      <c r="H47" s="81">
        <v>0</v>
      </c>
      <c r="I47" s="81">
        <f t="shared" si="4"/>
        <v>17</v>
      </c>
      <c r="J47" s="49">
        <f t="shared" si="5"/>
        <v>2</v>
      </c>
      <c r="K47" s="49">
        <f>COUNTIF(R47:CI47,"&lt;=0")</f>
        <v>0</v>
      </c>
      <c r="L47" s="49"/>
      <c r="M47" s="49"/>
      <c r="N47" s="49"/>
      <c r="O47" s="49">
        <v>15</v>
      </c>
      <c r="P47" s="49">
        <v>2</v>
      </c>
      <c r="Q47" s="49"/>
      <c r="R47" s="18"/>
      <c r="S47" s="23"/>
      <c r="T47" s="18"/>
      <c r="U47" s="23"/>
      <c r="V47" s="18"/>
      <c r="W47" s="17"/>
      <c r="X47" s="17"/>
    </row>
    <row r="48" spans="1:24" ht="15.5">
      <c r="A48" s="85"/>
      <c r="B48" s="85"/>
      <c r="C48" s="64"/>
      <c r="D48" s="44">
        <f t="shared" ref="D48:D80" si="6">D47+1</f>
        <v>44</v>
      </c>
      <c r="E48" s="17">
        <v>2252</v>
      </c>
      <c r="F48" s="46" t="str">
        <f>IFERROR(VLOOKUP(Table21314[[#This Row],[Player No]],Table10[[No]:[Province]],2,0),"")</f>
        <v xml:space="preserve">DARIES Kirk </v>
      </c>
      <c r="G48" s="47" t="str">
        <f>IFERROR(VLOOKUP(Table21314[[#This Row],[Player No]],Table10[[No]:[Province]],3,0),"")</f>
        <v>CT</v>
      </c>
      <c r="H48" s="81">
        <v>0</v>
      </c>
      <c r="I48" s="81">
        <f t="shared" si="4"/>
        <v>15</v>
      </c>
      <c r="J48" s="49">
        <f t="shared" si="5"/>
        <v>1</v>
      </c>
      <c r="K48" s="49">
        <f t="shared" ref="K48:K58" si="7">COUNTIF(L48:X48,"&lt;=0")</f>
        <v>0</v>
      </c>
      <c r="L48" s="49"/>
      <c r="M48" s="49"/>
      <c r="N48" s="49"/>
      <c r="O48" s="49">
        <v>15</v>
      </c>
      <c r="P48" s="49" t="s">
        <v>5967</v>
      </c>
      <c r="Q48" s="49"/>
      <c r="R48" s="18"/>
      <c r="S48" s="18"/>
      <c r="T48" s="18"/>
      <c r="U48" s="18"/>
      <c r="V48" s="18"/>
      <c r="W48" s="17"/>
      <c r="X48" s="17"/>
    </row>
    <row r="49" spans="1:24" ht="15.5">
      <c r="A49" s="85"/>
      <c r="B49" s="85"/>
      <c r="C49" s="64"/>
      <c r="D49" s="44">
        <f t="shared" si="6"/>
        <v>45</v>
      </c>
      <c r="E49" s="17">
        <v>1237</v>
      </c>
      <c r="F49" s="46" t="str">
        <f>IFERROR(VLOOKUP(Table21314[[#This Row],[Player No]],Table10[[No]:[Province]],2,0),"")</f>
        <v>VAN DER ROSS Benjamin</v>
      </c>
      <c r="G49" s="47" t="str">
        <f>IFERROR(VLOOKUP(Table21314[[#This Row],[Player No]],Table10[[No]:[Province]],3,0),"")</f>
        <v>CT</v>
      </c>
      <c r="H49" s="81">
        <v>0</v>
      </c>
      <c r="I49" s="81">
        <f t="shared" si="4"/>
        <v>15</v>
      </c>
      <c r="J49" s="49">
        <f t="shared" si="5"/>
        <v>1</v>
      </c>
      <c r="K49" s="49">
        <f t="shared" si="7"/>
        <v>0</v>
      </c>
      <c r="L49" s="49"/>
      <c r="M49" s="49"/>
      <c r="N49" s="49"/>
      <c r="O49" s="49">
        <v>15</v>
      </c>
      <c r="P49" s="49" t="s">
        <v>5967</v>
      </c>
      <c r="Q49" s="49"/>
      <c r="R49" s="18"/>
      <c r="S49" s="18"/>
      <c r="T49" s="18"/>
      <c r="U49" s="18"/>
      <c r="V49" s="18"/>
      <c r="W49" s="17"/>
      <c r="X49" s="17"/>
    </row>
    <row r="50" spans="1:24" ht="15.5">
      <c r="A50" s="85"/>
      <c r="B50" s="85"/>
      <c r="C50" s="64"/>
      <c r="D50" s="44">
        <f t="shared" si="6"/>
        <v>46</v>
      </c>
      <c r="E50" s="47">
        <v>4629</v>
      </c>
      <c r="F50" s="46" t="str">
        <f>IFERROR(VLOOKUP(Table21314[[#This Row],[Player No]],Table10[[No]:[Province]],2,0),"")</f>
        <v xml:space="preserve">PATEL Nilesh </v>
      </c>
      <c r="G50" s="47" t="str">
        <f>IFERROR(VLOOKUP(Table21314[[#This Row],[Player No]],Table10[[No]:[Province]],3,0),"")</f>
        <v>ETTA</v>
      </c>
      <c r="H50" s="81">
        <v>26</v>
      </c>
      <c r="I50" s="81">
        <f t="shared" si="4"/>
        <v>13</v>
      </c>
      <c r="J50" s="49">
        <f t="shared" si="5"/>
        <v>0</v>
      </c>
      <c r="K50" s="49">
        <f t="shared" si="7"/>
        <v>0</v>
      </c>
      <c r="L50" s="49"/>
      <c r="M50" s="49"/>
      <c r="N50" s="49"/>
      <c r="O50" s="49" t="s">
        <v>5967</v>
      </c>
      <c r="P50" s="49" t="s">
        <v>5967</v>
      </c>
      <c r="Q50" s="49"/>
      <c r="R50" s="18"/>
      <c r="S50" s="18">
        <v>25</v>
      </c>
      <c r="T50" s="18"/>
      <c r="U50" s="18"/>
      <c r="V50" s="18">
        <v>1</v>
      </c>
      <c r="W50" s="17"/>
      <c r="X50" s="17"/>
    </row>
    <row r="51" spans="1:24" ht="15.5">
      <c r="A51" s="84"/>
      <c r="B51" s="85"/>
      <c r="C51" s="64"/>
      <c r="D51" s="44">
        <f t="shared" si="6"/>
        <v>47</v>
      </c>
      <c r="E51" s="17">
        <v>4723</v>
      </c>
      <c r="F51" s="46" t="str">
        <f>IFERROR(VLOOKUP(Table21314[[#This Row],[Player No]],Table10[[No]:[Province]],2,0),"")</f>
        <v>SABAN Anwar</v>
      </c>
      <c r="G51" s="47" t="str">
        <f>IFERROR(VLOOKUP(Table21314[[#This Row],[Player No]],Table10[[No]:[Province]],3,0),"")</f>
        <v>JTTA</v>
      </c>
      <c r="H51" s="81">
        <v>25</v>
      </c>
      <c r="I51" s="81">
        <f t="shared" si="4"/>
        <v>12.5</v>
      </c>
      <c r="J51" s="49">
        <f t="shared" si="5"/>
        <v>0</v>
      </c>
      <c r="K51" s="49">
        <f t="shared" si="7"/>
        <v>0</v>
      </c>
      <c r="L51" s="49"/>
      <c r="M51" s="49"/>
      <c r="N51" s="49" t="s">
        <v>5967</v>
      </c>
      <c r="O51" s="49" t="s">
        <v>5967</v>
      </c>
      <c r="P51" s="49" t="s">
        <v>5967</v>
      </c>
      <c r="Q51" s="49"/>
      <c r="R51" s="18"/>
      <c r="S51" s="18">
        <v>25</v>
      </c>
      <c r="T51" s="18"/>
      <c r="U51" s="18"/>
      <c r="V51" s="18"/>
      <c r="W51" s="17"/>
      <c r="X51" s="17"/>
    </row>
    <row r="52" spans="1:24" ht="15.5">
      <c r="A52" s="84"/>
      <c r="B52" s="85"/>
      <c r="C52" s="64"/>
      <c r="D52" s="44">
        <f t="shared" si="6"/>
        <v>48</v>
      </c>
      <c r="E52" s="17">
        <v>4324</v>
      </c>
      <c r="F52" s="46" t="str">
        <f>IFERROR(VLOOKUP(Table21314[[#This Row],[Player No]],Table10[[No]:[Province]],2,0),"")</f>
        <v>RAFUBE William</v>
      </c>
      <c r="G52" s="47" t="str">
        <f>IFERROR(VLOOKUP(Table21314[[#This Row],[Player No]],Table10[[No]:[Province]],3,0),"")</f>
        <v>FS</v>
      </c>
      <c r="H52" s="81">
        <v>25</v>
      </c>
      <c r="I52" s="81">
        <f t="shared" si="4"/>
        <v>12.5</v>
      </c>
      <c r="J52" s="49">
        <f t="shared" si="5"/>
        <v>0</v>
      </c>
      <c r="K52" s="49">
        <f t="shared" si="7"/>
        <v>0</v>
      </c>
      <c r="L52" s="49"/>
      <c r="M52" s="49"/>
      <c r="N52" s="49" t="s">
        <v>5967</v>
      </c>
      <c r="O52" s="49" t="s">
        <v>5967</v>
      </c>
      <c r="P52" s="49" t="s">
        <v>5967</v>
      </c>
      <c r="Q52" s="49"/>
      <c r="R52" s="18"/>
      <c r="S52" s="18">
        <v>25</v>
      </c>
      <c r="T52" s="18"/>
      <c r="U52" s="18"/>
      <c r="V52" s="18"/>
      <c r="W52" s="17"/>
      <c r="X52" s="17"/>
    </row>
    <row r="53" spans="1:24" ht="15.5">
      <c r="A53" s="84"/>
      <c r="B53" s="85"/>
      <c r="C53" s="64"/>
      <c r="D53" s="44">
        <f t="shared" si="6"/>
        <v>49</v>
      </c>
      <c r="E53" s="17">
        <v>3518</v>
      </c>
      <c r="F53" s="46" t="str">
        <f>IFERROR(VLOOKUP(Table21314[[#This Row],[Player No]],Table10[[No]:[Province]],2,0),"")</f>
        <v>PETERS Lindley</v>
      </c>
      <c r="G53" s="47" t="str">
        <f>IFERROR(VLOOKUP(Table21314[[#This Row],[Player No]],Table10[[No]:[Province]],3,0),"")</f>
        <v>GN</v>
      </c>
      <c r="H53" s="81">
        <v>25</v>
      </c>
      <c r="I53" s="81">
        <f t="shared" si="4"/>
        <v>12.5</v>
      </c>
      <c r="J53" s="49">
        <f t="shared" si="5"/>
        <v>0</v>
      </c>
      <c r="K53" s="49">
        <f t="shared" si="7"/>
        <v>0</v>
      </c>
      <c r="L53" s="49"/>
      <c r="M53" s="49"/>
      <c r="N53" s="49" t="s">
        <v>5967</v>
      </c>
      <c r="O53" s="49" t="s">
        <v>5967</v>
      </c>
      <c r="P53" s="49" t="s">
        <v>5967</v>
      </c>
      <c r="Q53" s="49"/>
      <c r="R53" s="18"/>
      <c r="S53" s="18">
        <v>5</v>
      </c>
      <c r="T53" s="18">
        <v>20</v>
      </c>
      <c r="U53" s="18"/>
      <c r="V53" s="18"/>
      <c r="W53" s="17"/>
      <c r="X53" s="17"/>
    </row>
    <row r="54" spans="1:24" ht="15.5">
      <c r="A54" s="84"/>
      <c r="B54" s="85"/>
      <c r="C54" s="64"/>
      <c r="D54" s="44">
        <f t="shared" si="6"/>
        <v>50</v>
      </c>
      <c r="E54" s="50">
        <v>2108</v>
      </c>
      <c r="F54" s="46" t="str">
        <f>IFERROR(VLOOKUP(Table21314[[#This Row],[Player No]],Table10[[No]:[Province]],2,0),"")</f>
        <v>AMOD Happy</v>
      </c>
      <c r="G54" s="47" t="str">
        <f>IFERROR(VLOOKUP(Table21314[[#This Row],[Player No]],Table10[[No]:[Province]],3,0),"")</f>
        <v>UMG</v>
      </c>
      <c r="H54" s="81">
        <v>1</v>
      </c>
      <c r="I54" s="81">
        <f t="shared" si="4"/>
        <v>11.5</v>
      </c>
      <c r="J54" s="49">
        <f t="shared" si="5"/>
        <v>2</v>
      </c>
      <c r="K54" s="49">
        <f t="shared" si="7"/>
        <v>0</v>
      </c>
      <c r="L54" s="49"/>
      <c r="M54" s="49">
        <v>1</v>
      </c>
      <c r="N54" s="49">
        <v>10</v>
      </c>
      <c r="O54" s="49" t="s">
        <v>5967</v>
      </c>
      <c r="P54" s="49" t="s">
        <v>5967</v>
      </c>
      <c r="Q54" s="49"/>
      <c r="R54" s="18"/>
      <c r="S54" s="18"/>
      <c r="T54" s="18"/>
      <c r="U54" s="18">
        <v>1</v>
      </c>
      <c r="V54" s="18"/>
      <c r="W54" s="17"/>
      <c r="X54" s="17"/>
    </row>
    <row r="55" spans="1:24" ht="15.5">
      <c r="A55" s="84"/>
      <c r="B55" s="85"/>
      <c r="C55" s="64"/>
      <c r="D55" s="44">
        <f t="shared" si="6"/>
        <v>51</v>
      </c>
      <c r="E55" s="17">
        <v>2256</v>
      </c>
      <c r="F55" s="46" t="str">
        <f>IFERROR(VLOOKUP(Table21314[[#This Row],[Player No]],Table10[[No]:[Province]],2,0),"")</f>
        <v>BEYL Willie</v>
      </c>
      <c r="G55" s="47" t="str">
        <f>IFERROR(VLOOKUP(Table21314[[#This Row],[Player No]],Table10[[No]:[Province]],3,0),"")</f>
        <v>GN</v>
      </c>
      <c r="H55" s="81">
        <v>20</v>
      </c>
      <c r="I55" s="81">
        <f t="shared" si="4"/>
        <v>10</v>
      </c>
      <c r="J55" s="49">
        <f t="shared" si="5"/>
        <v>0</v>
      </c>
      <c r="K55" s="49">
        <f t="shared" si="7"/>
        <v>0</v>
      </c>
      <c r="L55" s="49"/>
      <c r="M55" s="49" t="s">
        <v>5967</v>
      </c>
      <c r="N55" s="49" t="s">
        <v>5967</v>
      </c>
      <c r="O55" s="49" t="s">
        <v>5967</v>
      </c>
      <c r="P55" s="49" t="s">
        <v>5967</v>
      </c>
      <c r="Q55" s="49"/>
      <c r="R55" s="18"/>
      <c r="S55" s="18"/>
      <c r="T55" s="18">
        <v>20</v>
      </c>
      <c r="U55" s="18"/>
      <c r="V55" s="18"/>
      <c r="W55" s="17"/>
      <c r="X55" s="17"/>
    </row>
    <row r="56" spans="1:24" ht="15.5">
      <c r="A56" s="84"/>
      <c r="B56" s="85"/>
      <c r="C56" s="64"/>
      <c r="D56" s="44">
        <f t="shared" si="6"/>
        <v>52</v>
      </c>
      <c r="E56" s="17">
        <v>3488</v>
      </c>
      <c r="F56" s="46" t="str">
        <f>IFERROR(VLOOKUP(Table21314[[#This Row],[Player No]],Table10[[No]:[Province]],2,0),"")</f>
        <v>OLIVIER Jannie</v>
      </c>
      <c r="G56" s="47" t="str">
        <f>IFERROR(VLOOKUP(Table21314[[#This Row],[Player No]],Table10[[No]:[Province]],3,0),"")</f>
        <v>JTTA</v>
      </c>
      <c r="H56" s="81">
        <v>20</v>
      </c>
      <c r="I56" s="81">
        <f t="shared" si="4"/>
        <v>10</v>
      </c>
      <c r="J56" s="49">
        <f t="shared" si="5"/>
        <v>0</v>
      </c>
      <c r="K56" s="49">
        <f t="shared" si="7"/>
        <v>0</v>
      </c>
      <c r="L56" s="49"/>
      <c r="M56" s="49" t="s">
        <v>5967</v>
      </c>
      <c r="N56" s="49" t="s">
        <v>5967</v>
      </c>
      <c r="O56" s="49" t="s">
        <v>5967</v>
      </c>
      <c r="P56" s="49" t="s">
        <v>5967</v>
      </c>
      <c r="Q56" s="49"/>
      <c r="R56" s="18"/>
      <c r="S56" s="18"/>
      <c r="T56" s="18">
        <v>20</v>
      </c>
      <c r="U56" s="18"/>
      <c r="V56" s="18"/>
      <c r="W56" s="17"/>
      <c r="X56" s="17"/>
    </row>
    <row r="57" spans="1:24" ht="15.5">
      <c r="A57" s="84"/>
      <c r="B57" s="85"/>
      <c r="C57" s="64"/>
      <c r="D57" s="44">
        <f t="shared" si="6"/>
        <v>53</v>
      </c>
      <c r="E57" s="17">
        <v>4064</v>
      </c>
      <c r="F57" s="46" t="str">
        <f>IFERROR(VLOOKUP(Table21314[[#This Row],[Player No]],Table10[[No]:[Province]],2,0),"")</f>
        <v xml:space="preserve">MADIKIZA Lucky </v>
      </c>
      <c r="G57" s="47" t="str">
        <f>IFERROR(VLOOKUP(Table21314[[#This Row],[Player No]],Table10[[No]:[Province]],3,0),"")</f>
        <v>GN</v>
      </c>
      <c r="H57" s="81">
        <v>20</v>
      </c>
      <c r="I57" s="81">
        <f t="shared" si="4"/>
        <v>10</v>
      </c>
      <c r="J57" s="49">
        <f t="shared" si="5"/>
        <v>0</v>
      </c>
      <c r="K57" s="49">
        <f t="shared" si="7"/>
        <v>0</v>
      </c>
      <c r="L57" s="49"/>
      <c r="M57" s="49" t="s">
        <v>5967</v>
      </c>
      <c r="N57" s="49" t="s">
        <v>5967</v>
      </c>
      <c r="O57" s="49" t="s">
        <v>5967</v>
      </c>
      <c r="P57" s="49" t="s">
        <v>5967</v>
      </c>
      <c r="Q57" s="49"/>
      <c r="R57" s="18"/>
      <c r="S57" s="18"/>
      <c r="T57" s="18">
        <v>20</v>
      </c>
      <c r="U57" s="18"/>
      <c r="V57" s="18"/>
      <c r="W57" s="17"/>
      <c r="X57" s="17"/>
    </row>
    <row r="58" spans="1:24" ht="15.5">
      <c r="A58" s="84"/>
      <c r="B58" s="85"/>
      <c r="C58" s="64"/>
      <c r="D58" s="44">
        <f t="shared" si="6"/>
        <v>54</v>
      </c>
      <c r="E58" s="86">
        <v>4622</v>
      </c>
      <c r="F58" s="46" t="str">
        <f>IFERROR(VLOOKUP(Table21314[[#This Row],[Player No]],Table10[[No]:[Province]],2,0),"")</f>
        <v xml:space="preserve">GUNPUTH Santosh </v>
      </c>
      <c r="G58" s="47" t="str">
        <f>IFERROR(VLOOKUP(Table21314[[#This Row],[Player No]],Table10[[No]:[Province]],3,0),"")</f>
        <v>UMG</v>
      </c>
      <c r="H58" s="81">
        <v>7</v>
      </c>
      <c r="I58" s="81">
        <f t="shared" si="4"/>
        <v>4.5</v>
      </c>
      <c r="J58" s="49">
        <f t="shared" si="5"/>
        <v>1</v>
      </c>
      <c r="K58" s="49">
        <f t="shared" si="7"/>
        <v>0</v>
      </c>
      <c r="L58" s="49"/>
      <c r="M58" s="49" t="s">
        <v>5967</v>
      </c>
      <c r="N58" s="49">
        <v>1</v>
      </c>
      <c r="O58" s="49" t="s">
        <v>5967</v>
      </c>
      <c r="P58" s="49" t="s">
        <v>5967</v>
      </c>
      <c r="Q58" s="49"/>
      <c r="R58" s="18"/>
      <c r="S58" s="18">
        <v>5</v>
      </c>
      <c r="T58" s="18"/>
      <c r="U58" s="18">
        <v>1</v>
      </c>
      <c r="V58" s="18">
        <v>1</v>
      </c>
      <c r="W58" s="17"/>
      <c r="X58" s="17"/>
    </row>
    <row r="59" spans="1:24" ht="15.5">
      <c r="A59" s="84"/>
      <c r="B59" s="85"/>
      <c r="C59" s="64"/>
      <c r="D59" s="44">
        <f t="shared" si="6"/>
        <v>55</v>
      </c>
      <c r="E59" s="87">
        <v>1993</v>
      </c>
      <c r="F59" s="46" t="str">
        <f>IFERROR(VLOOKUP(Table21314[[#This Row],[Player No]],Table10[[No]:[Province]],2,0),"")</f>
        <v xml:space="preserve">BAARTMAN M. </v>
      </c>
      <c r="G59" s="156" t="str">
        <f>IFERROR(VLOOKUP(Table21314[[#This Row],[Player No]],Table10[[No]:[Province]],3,0),"")</f>
        <v>SANDF</v>
      </c>
      <c r="H59" s="81">
        <v>0</v>
      </c>
      <c r="I59" s="81">
        <f t="shared" si="4"/>
        <v>3</v>
      </c>
      <c r="J59" s="49">
        <f t="shared" si="5"/>
        <v>2</v>
      </c>
      <c r="K59" s="126">
        <f>COUNTIF(R59:CI59,"&lt;=0")</f>
        <v>0</v>
      </c>
      <c r="L59" s="91"/>
      <c r="M59" s="91" t="str">
        <f>IFERROR(VALUE(IF(Table21314[[#This Row],[Player No]]="","",IFERROR(VLOOKUP(Table21314[[#This Row],[Player No]],'[3]Masters Men 50+'!$Z$14:$AB$63,2,FALSE)&amp;"",""))),"")</f>
        <v/>
      </c>
      <c r="N59" s="91" t="str">
        <f>IFERROR(VALUE(IF(Table21314[[#This Row],[Player No]]="","",IFERROR(VLOOKUP(Table21314[[#This Row],[Player No]],'[4]Mas Men 50+'!$Z$14:$AB$52,2,FALSE)&amp;"",""))),"")</f>
        <v/>
      </c>
      <c r="O59" s="91">
        <v>1</v>
      </c>
      <c r="P59" s="91">
        <v>2</v>
      </c>
      <c r="Q59" s="91"/>
      <c r="R59" s="92"/>
      <c r="S59" s="151"/>
      <c r="T59" s="92"/>
      <c r="U59" s="151"/>
      <c r="V59" s="92"/>
      <c r="W59" s="27"/>
      <c r="X59" s="27"/>
    </row>
    <row r="60" spans="1:24" ht="15.5">
      <c r="A60" s="84"/>
      <c r="B60" s="85"/>
      <c r="C60" s="64"/>
      <c r="D60" s="44">
        <f t="shared" si="6"/>
        <v>56</v>
      </c>
      <c r="E60" s="17">
        <v>1663</v>
      </c>
      <c r="F60" s="46" t="str">
        <f>IFERROR(VLOOKUP(Table21314[[#This Row],[Player No]],Table10[[No]:[Province]],2,0),"")</f>
        <v xml:space="preserve">HORNE Julian </v>
      </c>
      <c r="G60" s="47" t="str">
        <f>IFERROR(VLOOKUP(Table21314[[#This Row],[Player No]],Table10[[No]:[Province]],3,0),"")</f>
        <v>EC</v>
      </c>
      <c r="H60" s="81">
        <v>5</v>
      </c>
      <c r="I60" s="81">
        <f t="shared" si="4"/>
        <v>2.5</v>
      </c>
      <c r="J60" s="49">
        <f t="shared" si="5"/>
        <v>0</v>
      </c>
      <c r="K60" s="49">
        <f>COUNTIF(L60:X60,"&lt;=0")</f>
        <v>0</v>
      </c>
      <c r="L60" s="91"/>
      <c r="M60" s="91" t="s">
        <v>5967</v>
      </c>
      <c r="N60" s="91" t="s">
        <v>5967</v>
      </c>
      <c r="O60" s="91" t="s">
        <v>5967</v>
      </c>
      <c r="P60" s="91" t="s">
        <v>5967</v>
      </c>
      <c r="Q60" s="91"/>
      <c r="R60" s="92"/>
      <c r="S60" s="92">
        <v>5</v>
      </c>
      <c r="T60" s="92"/>
      <c r="U60" s="92"/>
      <c r="V60" s="92"/>
      <c r="W60" s="27"/>
      <c r="X60" s="27"/>
    </row>
    <row r="61" spans="1:24" ht="15.5">
      <c r="A61" s="84"/>
      <c r="B61" s="85"/>
      <c r="C61" s="64"/>
      <c r="D61" s="44">
        <f t="shared" si="6"/>
        <v>57</v>
      </c>
      <c r="E61" s="17">
        <v>2769</v>
      </c>
      <c r="F61" s="46" t="str">
        <f>IFERROR(VLOOKUP(Table21314[[#This Row],[Player No]],Table10[[No]:[Province]],2,0),"")</f>
        <v>DEVCHAND Himal</v>
      </c>
      <c r="G61" s="47" t="str">
        <f>IFERROR(VLOOKUP(Table21314[[#This Row],[Player No]],Table10[[No]:[Province]],3,0),"")</f>
        <v>JTTA</v>
      </c>
      <c r="H61" s="81">
        <v>5</v>
      </c>
      <c r="I61" s="81">
        <f t="shared" si="4"/>
        <v>2.5</v>
      </c>
      <c r="J61" s="49">
        <f t="shared" si="5"/>
        <v>0</v>
      </c>
      <c r="K61" s="49">
        <f>COUNTIF(L61:X61,"&lt;=0")</f>
        <v>0</v>
      </c>
      <c r="L61" s="91"/>
      <c r="M61" s="91" t="s">
        <v>5967</v>
      </c>
      <c r="N61" s="91" t="s">
        <v>5967</v>
      </c>
      <c r="O61" s="91" t="s">
        <v>5967</v>
      </c>
      <c r="P61" s="91" t="s">
        <v>5967</v>
      </c>
      <c r="Q61" s="91"/>
      <c r="R61" s="92"/>
      <c r="S61" s="92">
        <v>5</v>
      </c>
      <c r="T61" s="92"/>
      <c r="U61" s="92"/>
      <c r="V61" s="92"/>
      <c r="W61" s="27"/>
      <c r="X61" s="27"/>
    </row>
    <row r="62" spans="1:24" ht="15.5">
      <c r="A62" s="84"/>
      <c r="B62" s="85"/>
      <c r="C62" s="64"/>
      <c r="D62" s="44">
        <f t="shared" si="6"/>
        <v>58</v>
      </c>
      <c r="E62" s="17">
        <v>4746</v>
      </c>
      <c r="F62" s="46" t="str">
        <f>IFERROR(VLOOKUP(Table21314[[#This Row],[Player No]],Table10[[No]:[Province]],2,0),"")</f>
        <v>OSMAN Faheem Cassim</v>
      </c>
      <c r="G62" s="47" t="str">
        <f>IFERROR(VLOOKUP(Table21314[[#This Row],[Player No]],Table10[[No]:[Province]],3,0),"")</f>
        <v>ETTA</v>
      </c>
      <c r="H62" s="81">
        <v>5</v>
      </c>
      <c r="I62" s="81">
        <f t="shared" si="4"/>
        <v>2.5</v>
      </c>
      <c r="J62" s="49">
        <f t="shared" si="5"/>
        <v>0</v>
      </c>
      <c r="K62" s="49">
        <f>COUNTIF(L62:X62,"&lt;=0")</f>
        <v>0</v>
      </c>
      <c r="L62" s="91"/>
      <c r="M62" s="91" t="s">
        <v>5967</v>
      </c>
      <c r="N62" s="91" t="s">
        <v>5967</v>
      </c>
      <c r="O62" s="91" t="s">
        <v>5967</v>
      </c>
      <c r="P62" s="91" t="s">
        <v>5967</v>
      </c>
      <c r="Q62" s="91"/>
      <c r="R62" s="92"/>
      <c r="S62" s="92">
        <v>5</v>
      </c>
      <c r="T62" s="92"/>
      <c r="U62" s="92"/>
      <c r="V62" s="92"/>
      <c r="W62" s="27"/>
      <c r="X62" s="27"/>
    </row>
    <row r="63" spans="1:24" ht="15.5">
      <c r="A63" s="84"/>
      <c r="B63" s="85"/>
      <c r="C63" s="64"/>
      <c r="D63" s="44">
        <f t="shared" si="6"/>
        <v>59</v>
      </c>
      <c r="E63" s="17">
        <v>3345</v>
      </c>
      <c r="F63" s="46" t="str">
        <f>IFERROR(VLOOKUP(Table21314[[#This Row],[Player No]],Table10[[No]:[Province]],2,0),"")</f>
        <v>JABAAR Saaliegh</v>
      </c>
      <c r="G63" s="47" t="str">
        <f>IFERROR(VLOOKUP(Table21314[[#This Row],[Player No]],Table10[[No]:[Province]],3,0),"")</f>
        <v>CT</v>
      </c>
      <c r="H63" s="81">
        <v>0</v>
      </c>
      <c r="I63" s="81">
        <f t="shared" si="4"/>
        <v>2</v>
      </c>
      <c r="J63" s="49">
        <f t="shared" si="5"/>
        <v>1</v>
      </c>
      <c r="K63" s="49">
        <f>COUNTIF(R63:CI63,"&lt;=0")</f>
        <v>0</v>
      </c>
      <c r="L63" s="91"/>
      <c r="M63" s="91"/>
      <c r="N63" s="91"/>
      <c r="O63" s="91" t="s">
        <v>5967</v>
      </c>
      <c r="P63" s="91">
        <v>2</v>
      </c>
      <c r="Q63" s="91"/>
      <c r="R63" s="92"/>
      <c r="S63" s="151"/>
      <c r="T63" s="92"/>
      <c r="U63" s="151"/>
      <c r="V63" s="92"/>
      <c r="W63" s="27"/>
      <c r="X63" s="27"/>
    </row>
    <row r="64" spans="1:24" ht="15.5">
      <c r="A64" s="84"/>
      <c r="B64" s="85"/>
      <c r="C64" s="64"/>
      <c r="D64" s="44">
        <f t="shared" si="6"/>
        <v>60</v>
      </c>
      <c r="E64" s="17">
        <v>1727</v>
      </c>
      <c r="F64" s="46" t="str">
        <f>IFERROR(VLOOKUP(Table21314[[#This Row],[Player No]],Table10[[No]:[Province]],2,0),"")</f>
        <v xml:space="preserve">ABRAHAMS Sedick </v>
      </c>
      <c r="G64" s="47" t="str">
        <f>IFERROR(VLOOKUP(Table21314[[#This Row],[Player No]],Table10[[No]:[Province]],3,0),"")</f>
        <v>CT</v>
      </c>
      <c r="H64" s="81">
        <v>0</v>
      </c>
      <c r="I64" s="81">
        <f t="shared" si="4"/>
        <v>2</v>
      </c>
      <c r="J64" s="49">
        <f t="shared" si="5"/>
        <v>1</v>
      </c>
      <c r="K64" s="49">
        <f>COUNTIF(R64:CI64,"&lt;=0")</f>
        <v>0</v>
      </c>
      <c r="L64" s="91"/>
      <c r="M64" s="91"/>
      <c r="N64" s="91"/>
      <c r="O64" s="91" t="s">
        <v>5967</v>
      </c>
      <c r="P64" s="91">
        <v>2</v>
      </c>
      <c r="Q64" s="91"/>
      <c r="R64" s="92"/>
      <c r="S64" s="151"/>
      <c r="T64" s="92"/>
      <c r="U64" s="151"/>
      <c r="V64" s="92"/>
      <c r="W64" s="27"/>
      <c r="X64" s="27"/>
    </row>
    <row r="65" spans="1:24" ht="15.5">
      <c r="A65" s="84"/>
      <c r="B65" s="85"/>
      <c r="C65" s="64"/>
      <c r="D65" s="44">
        <f t="shared" si="6"/>
        <v>61</v>
      </c>
      <c r="E65" s="17">
        <v>1028</v>
      </c>
      <c r="F65" s="88" t="str">
        <f>IFERROR(VLOOKUP(Table21314[[#This Row],[Player No]],Table10[[No]:[Province]],2,0),"")</f>
        <v xml:space="preserve">LYNERS Anver </v>
      </c>
      <c r="G65" s="47" t="str">
        <f>IFERROR(VLOOKUP(Table21314[[#This Row],[Player No]],Table10[[No]:[Province]],3,0),"")</f>
        <v>CT</v>
      </c>
      <c r="H65" s="81">
        <v>0</v>
      </c>
      <c r="I65" s="81">
        <f t="shared" si="4"/>
        <v>2</v>
      </c>
      <c r="J65" s="49">
        <f t="shared" si="5"/>
        <v>1</v>
      </c>
      <c r="K65" s="49">
        <f>COUNTIF(R65:CI65,"&lt;=0")</f>
        <v>0</v>
      </c>
      <c r="L65" s="91"/>
      <c r="M65" s="91"/>
      <c r="N65" s="91"/>
      <c r="O65" s="91" t="s">
        <v>5967</v>
      </c>
      <c r="P65" s="91">
        <v>2</v>
      </c>
      <c r="Q65" s="91"/>
      <c r="R65" s="92"/>
      <c r="S65" s="151"/>
      <c r="T65" s="92"/>
      <c r="U65" s="151"/>
      <c r="V65" s="92"/>
      <c r="W65" s="27"/>
      <c r="X65" s="27"/>
    </row>
    <row r="66" spans="1:24" ht="15.5">
      <c r="A66" s="85"/>
      <c r="B66" s="85"/>
      <c r="C66" s="64"/>
      <c r="D66" s="44">
        <f t="shared" si="6"/>
        <v>62</v>
      </c>
      <c r="E66" s="17">
        <v>2371</v>
      </c>
      <c r="F66" s="88" t="str">
        <f>IFERROR(VLOOKUP(Table21314[[#This Row],[Player No]],Table10[[No]:[Province]],2,0),"")</f>
        <v>JOHARDIEN Shahied</v>
      </c>
      <c r="G66" s="47" t="str">
        <f>IFERROR(VLOOKUP(Table21314[[#This Row],[Player No]],Table10[[No]:[Province]],3,0),"")</f>
        <v>CT</v>
      </c>
      <c r="H66" s="81">
        <v>0</v>
      </c>
      <c r="I66" s="81">
        <f t="shared" si="4"/>
        <v>2</v>
      </c>
      <c r="J66" s="49">
        <f t="shared" si="5"/>
        <v>1</v>
      </c>
      <c r="K66" s="49">
        <f>COUNTIF(R66:CI66,"&lt;=0")</f>
        <v>0</v>
      </c>
      <c r="L66" s="91"/>
      <c r="M66" s="91"/>
      <c r="N66" s="91"/>
      <c r="O66" s="91" t="s">
        <v>5967</v>
      </c>
      <c r="P66" s="91">
        <v>2</v>
      </c>
      <c r="Q66" s="91"/>
      <c r="R66" s="92"/>
      <c r="S66" s="151"/>
      <c r="T66" s="92"/>
      <c r="U66" s="151"/>
      <c r="V66" s="92"/>
      <c r="W66" s="27"/>
      <c r="X66" s="27"/>
    </row>
    <row r="67" spans="1:24" ht="15.5">
      <c r="A67" s="85"/>
      <c r="B67" s="85"/>
      <c r="C67" s="64"/>
      <c r="D67" s="44">
        <f t="shared" si="6"/>
        <v>63</v>
      </c>
      <c r="E67" s="17">
        <v>1548</v>
      </c>
      <c r="F67" s="88" t="str">
        <f>IFERROR(VLOOKUP(Table21314[[#This Row],[Player No]],Table10[[No]:[Province]],2,0),"")</f>
        <v xml:space="preserve">SMITH Kelvin </v>
      </c>
      <c r="G67" s="47" t="str">
        <f>IFERROR(VLOOKUP(Table21314[[#This Row],[Player No]],Table10[[No]:[Province]],3,0),"")</f>
        <v>CT</v>
      </c>
      <c r="H67" s="81">
        <v>0</v>
      </c>
      <c r="I67" s="81">
        <f t="shared" si="4"/>
        <v>2</v>
      </c>
      <c r="J67" s="49">
        <f t="shared" si="5"/>
        <v>1</v>
      </c>
      <c r="K67" s="49">
        <f>COUNTIF(R67:CI67,"&lt;=0")</f>
        <v>0</v>
      </c>
      <c r="L67" s="91"/>
      <c r="M67" s="91"/>
      <c r="N67" s="91"/>
      <c r="O67" s="91" t="s">
        <v>5967</v>
      </c>
      <c r="P67" s="91">
        <v>2</v>
      </c>
      <c r="Q67" s="91"/>
      <c r="R67" s="92"/>
      <c r="S67" s="151"/>
      <c r="T67" s="92"/>
      <c r="U67" s="151"/>
      <c r="V67" s="92"/>
      <c r="W67" s="27"/>
      <c r="X67" s="27"/>
    </row>
    <row r="68" spans="1:24" ht="15.5">
      <c r="A68" s="85"/>
      <c r="B68" s="85"/>
      <c r="C68" s="64"/>
      <c r="D68" s="44">
        <f t="shared" si="6"/>
        <v>64</v>
      </c>
      <c r="E68" s="17">
        <v>3679</v>
      </c>
      <c r="F68" s="88" t="str">
        <f>IFERROR(VLOOKUP(Table21314[[#This Row],[Player No]],Table10[[No]:[Province]],2,0),"")</f>
        <v>BHENGU Vika</v>
      </c>
      <c r="G68" s="47" t="str">
        <f>IFERROR(VLOOKUP(Table21314[[#This Row],[Player No]],Table10[[No]:[Province]],3,0),"")</f>
        <v>ETK</v>
      </c>
      <c r="H68" s="81">
        <v>0</v>
      </c>
      <c r="I68" s="81">
        <f t="shared" si="4"/>
        <v>1</v>
      </c>
      <c r="J68" s="49">
        <f t="shared" si="5"/>
        <v>1</v>
      </c>
      <c r="K68" s="49">
        <f>COUNTIF(L68:X68,"&lt;=0")</f>
        <v>0</v>
      </c>
      <c r="L68" s="91"/>
      <c r="M68" s="91"/>
      <c r="N68" s="91">
        <v>1</v>
      </c>
      <c r="O68" s="91" t="s">
        <v>5967</v>
      </c>
      <c r="P68" s="91" t="s">
        <v>5967</v>
      </c>
      <c r="Q68" s="91"/>
      <c r="R68" s="92"/>
      <c r="S68" s="92"/>
      <c r="T68" s="92"/>
      <c r="U68" s="92"/>
      <c r="V68" s="92"/>
      <c r="W68" s="27"/>
      <c r="X68" s="27"/>
    </row>
    <row r="69" spans="1:24" ht="15.5">
      <c r="A69" s="85"/>
      <c r="B69" s="85"/>
      <c r="C69" s="64"/>
      <c r="D69" s="44">
        <f t="shared" si="6"/>
        <v>65</v>
      </c>
      <c r="E69" s="422">
        <v>4832</v>
      </c>
      <c r="F69" s="88" t="str">
        <f>IFERROR(VLOOKUP(Table21314[[#This Row],[Player No]],Table10[[No]:[Province]],2,0),"")</f>
        <v>CASIM Rezaan</v>
      </c>
      <c r="G69" s="47" t="str">
        <f>IFERROR(VLOOKUP(Table21314[[#This Row],[Player No]],Table10[[No]:[Province]],3,0),"")</f>
        <v>UMG</v>
      </c>
      <c r="H69" s="81">
        <v>0</v>
      </c>
      <c r="I69" s="81">
        <f t="shared" ref="I69:I100" si="8">H69/2+SUM(L69:Q69)</f>
        <v>0</v>
      </c>
      <c r="J69" s="49">
        <f t="shared" ref="J69:J80" si="9">COUNTIF(L69:Q69,"&gt;=0")</f>
        <v>0</v>
      </c>
      <c r="K69" s="420">
        <f>COUNTIF(R69:CI69,"&lt;=0")</f>
        <v>0</v>
      </c>
      <c r="L69" s="413"/>
      <c r="M69" s="91"/>
      <c r="N69" s="413"/>
      <c r="O69" s="413" t="s">
        <v>5967</v>
      </c>
      <c r="P69" s="413" t="s">
        <v>5967</v>
      </c>
      <c r="Q69" s="413"/>
      <c r="R69" s="424"/>
      <c r="S69" s="414"/>
      <c r="T69" s="424"/>
      <c r="U69" s="414"/>
      <c r="V69" s="414"/>
      <c r="W69" s="425"/>
      <c r="X69" s="425"/>
    </row>
    <row r="70" spans="1:24" ht="15.5">
      <c r="A70" s="85"/>
      <c r="B70" s="85"/>
      <c r="C70" s="64"/>
      <c r="D70" s="44">
        <f t="shared" si="6"/>
        <v>66</v>
      </c>
      <c r="E70" s="17">
        <v>4841</v>
      </c>
      <c r="F70" s="88" t="str">
        <f>IFERROR(VLOOKUP(Table21314[[#This Row],[Player No]],Table10[[No]:[Province]],2,0),"")</f>
        <v>BOOYSENS Deon</v>
      </c>
      <c r="G70" s="47" t="str">
        <f>IFERROR(VLOOKUP(Table21314[[#This Row],[Player No]],Table10[[No]:[Province]],3,0),"")</f>
        <v>CT</v>
      </c>
      <c r="H70" s="81">
        <v>0</v>
      </c>
      <c r="I70" s="81">
        <f t="shared" si="8"/>
        <v>1</v>
      </c>
      <c r="J70" s="49">
        <f t="shared" si="9"/>
        <v>1</v>
      </c>
      <c r="K70" s="49">
        <f t="shared" ref="K70:K101" si="10">COUNTIF(L70:X70,"&lt;=0")</f>
        <v>0</v>
      </c>
      <c r="L70" s="91"/>
      <c r="M70" s="91"/>
      <c r="N70" s="91"/>
      <c r="O70" s="91">
        <v>1</v>
      </c>
      <c r="P70" s="91" t="s">
        <v>5967</v>
      </c>
      <c r="Q70" s="91"/>
      <c r="R70" s="92"/>
      <c r="S70" s="92"/>
      <c r="T70" s="92"/>
      <c r="U70" s="92"/>
      <c r="V70" s="92"/>
      <c r="W70" s="27"/>
      <c r="X70" s="27"/>
    </row>
    <row r="71" spans="1:24" ht="15.5">
      <c r="A71" s="85"/>
      <c r="B71" s="85"/>
      <c r="C71" s="64"/>
      <c r="D71" s="44">
        <f t="shared" si="6"/>
        <v>67</v>
      </c>
      <c r="E71" s="17">
        <v>1776</v>
      </c>
      <c r="F71" s="88" t="str">
        <f>IFERROR(VLOOKUP(Table21314[[#This Row],[Player No]],Table10[[No]:[Province]],2,0),"")</f>
        <v>NTAMUTUBA Richard</v>
      </c>
      <c r="G71" s="47" t="str">
        <f>IFERROR(VLOOKUP(Table21314[[#This Row],[Player No]],Table10[[No]:[Province]],3,0),"")</f>
        <v>CT</v>
      </c>
      <c r="H71" s="81">
        <v>0</v>
      </c>
      <c r="I71" s="81">
        <f t="shared" si="8"/>
        <v>1</v>
      </c>
      <c r="J71" s="49">
        <f t="shared" si="9"/>
        <v>1</v>
      </c>
      <c r="K71" s="49">
        <f t="shared" si="10"/>
        <v>0</v>
      </c>
      <c r="L71" s="91"/>
      <c r="M71" s="91"/>
      <c r="N71" s="91"/>
      <c r="O71" s="91">
        <v>1</v>
      </c>
      <c r="P71" s="91" t="s">
        <v>5967</v>
      </c>
      <c r="Q71" s="91"/>
      <c r="R71" s="92"/>
      <c r="S71" s="92"/>
      <c r="T71" s="92"/>
      <c r="U71" s="92"/>
      <c r="V71" s="92"/>
      <c r="W71" s="27"/>
      <c r="X71" s="27"/>
    </row>
    <row r="72" spans="1:24" ht="15.5">
      <c r="A72" s="84"/>
      <c r="B72" s="85"/>
      <c r="C72" s="64"/>
      <c r="D72" s="44">
        <f t="shared" si="6"/>
        <v>68</v>
      </c>
      <c r="E72" s="17">
        <v>1733</v>
      </c>
      <c r="F72" s="88" t="str">
        <f>IFERROR(VLOOKUP(Table21314[[#This Row],[Player No]],Table10[[No]:[Province]],2,0),"")</f>
        <v xml:space="preserve">FREDERICK Russel </v>
      </c>
      <c r="G72" s="47" t="str">
        <f>IFERROR(VLOOKUP(Table21314[[#This Row],[Player No]],Table10[[No]:[Province]],3,0),"")</f>
        <v>CT</v>
      </c>
      <c r="H72" s="81">
        <v>0</v>
      </c>
      <c r="I72" s="81">
        <f t="shared" si="8"/>
        <v>1</v>
      </c>
      <c r="J72" s="49">
        <f t="shared" si="9"/>
        <v>1</v>
      </c>
      <c r="K72" s="49">
        <f t="shared" si="10"/>
        <v>0</v>
      </c>
      <c r="L72" s="91"/>
      <c r="M72" s="91"/>
      <c r="N72" s="91"/>
      <c r="O72" s="91">
        <v>1</v>
      </c>
      <c r="P72" s="91" t="s">
        <v>5967</v>
      </c>
      <c r="Q72" s="91"/>
      <c r="R72" s="92"/>
      <c r="S72" s="92"/>
      <c r="T72" s="92"/>
      <c r="U72" s="92"/>
      <c r="V72" s="92"/>
      <c r="W72" s="27"/>
      <c r="X72" s="27"/>
    </row>
    <row r="73" spans="1:24" ht="15.5">
      <c r="A73" s="84"/>
      <c r="B73" s="85"/>
      <c r="C73" s="64"/>
      <c r="D73" s="44">
        <f t="shared" si="6"/>
        <v>69</v>
      </c>
      <c r="E73" s="17">
        <v>2250</v>
      </c>
      <c r="F73" s="88" t="str">
        <f>IFERROR(VLOOKUP(Table21314[[#This Row],[Player No]],Table10[[No]:[Province]],2,0),"")</f>
        <v xml:space="preserve">STEENKAMP Andries </v>
      </c>
      <c r="G73" s="47" t="str">
        <f>IFERROR(VLOOKUP(Table21314[[#This Row],[Player No]],Table10[[No]:[Province]],3,0),"")</f>
        <v>CT</v>
      </c>
      <c r="H73" s="81">
        <v>0</v>
      </c>
      <c r="I73" s="81">
        <f t="shared" si="8"/>
        <v>1</v>
      </c>
      <c r="J73" s="49">
        <f t="shared" si="9"/>
        <v>1</v>
      </c>
      <c r="K73" s="49">
        <f t="shared" si="10"/>
        <v>0</v>
      </c>
      <c r="L73" s="91"/>
      <c r="M73" s="91"/>
      <c r="N73" s="91"/>
      <c r="O73" s="91">
        <v>1</v>
      </c>
      <c r="P73" s="91" t="s">
        <v>5967</v>
      </c>
      <c r="Q73" s="91"/>
      <c r="R73" s="92"/>
      <c r="S73" s="92"/>
      <c r="T73" s="92"/>
      <c r="U73" s="92"/>
      <c r="V73" s="92"/>
      <c r="W73" s="27"/>
      <c r="X73" s="27"/>
    </row>
    <row r="74" spans="1:24" ht="15.5">
      <c r="A74" s="84"/>
      <c r="B74" s="85"/>
      <c r="C74" s="64"/>
      <c r="D74" s="44">
        <f t="shared" si="6"/>
        <v>70</v>
      </c>
      <c r="E74" s="17">
        <v>1027</v>
      </c>
      <c r="F74" s="88" t="str">
        <f>IFERROR(VLOOKUP(Table21314[[#This Row],[Player No]],Table10[[No]:[Province]],2,0),"")</f>
        <v>DIAMANT Simon</v>
      </c>
      <c r="G74" s="47" t="str">
        <f>IFERROR(VLOOKUP(Table21314[[#This Row],[Player No]],Table10[[No]:[Province]],3,0),"")</f>
        <v>SAVETTS</v>
      </c>
      <c r="H74" s="81">
        <v>1</v>
      </c>
      <c r="I74" s="81">
        <f t="shared" si="8"/>
        <v>0.5</v>
      </c>
      <c r="J74" s="49">
        <f t="shared" si="9"/>
        <v>0</v>
      </c>
      <c r="K74" s="49">
        <f t="shared" si="10"/>
        <v>0</v>
      </c>
      <c r="L74" s="91"/>
      <c r="M74" s="91"/>
      <c r="N74" s="91"/>
      <c r="O74" s="91" t="s">
        <v>5967</v>
      </c>
      <c r="P74" s="91" t="s">
        <v>5967</v>
      </c>
      <c r="Q74" s="91"/>
      <c r="R74" s="92"/>
      <c r="S74" s="92"/>
      <c r="T74" s="92">
        <v>1</v>
      </c>
      <c r="U74" s="92"/>
      <c r="V74" s="92"/>
      <c r="W74" s="27"/>
      <c r="X74" s="27"/>
    </row>
    <row r="75" spans="1:24" ht="15.5">
      <c r="A75" s="84"/>
      <c r="B75" s="85"/>
      <c r="C75" s="64"/>
      <c r="D75" s="44">
        <f t="shared" si="6"/>
        <v>71</v>
      </c>
      <c r="E75" s="17">
        <v>2894</v>
      </c>
      <c r="F75" s="88" t="str">
        <f>IFERROR(VLOOKUP(Table21314[[#This Row],[Player No]],Table10[[No]:[Province]],2,0),"")</f>
        <v>LOUW Terrence</v>
      </c>
      <c r="G75" s="47" t="str">
        <f>IFERROR(VLOOKUP(Table21314[[#This Row],[Player No]],Table10[[No]:[Province]],3,0),"")</f>
        <v>GN</v>
      </c>
      <c r="H75" s="81">
        <v>1</v>
      </c>
      <c r="I75" s="81">
        <f t="shared" si="8"/>
        <v>0.5</v>
      </c>
      <c r="J75" s="49">
        <f t="shared" si="9"/>
        <v>0</v>
      </c>
      <c r="K75" s="49">
        <f t="shared" si="10"/>
        <v>0</v>
      </c>
      <c r="L75" s="91"/>
      <c r="M75" s="91" t="s">
        <v>5967</v>
      </c>
      <c r="N75" s="91" t="s">
        <v>5967</v>
      </c>
      <c r="O75" s="91" t="s">
        <v>5967</v>
      </c>
      <c r="P75" s="91" t="s">
        <v>5967</v>
      </c>
      <c r="Q75" s="91"/>
      <c r="R75" s="92"/>
      <c r="S75" s="92"/>
      <c r="T75" s="92">
        <v>1</v>
      </c>
      <c r="U75" s="92"/>
      <c r="V75" s="92"/>
      <c r="W75" s="27"/>
      <c r="X75" s="27"/>
    </row>
    <row r="76" spans="1:24" ht="15.5">
      <c r="A76" s="85"/>
      <c r="B76" s="85"/>
      <c r="C76" s="64"/>
      <c r="D76" s="44">
        <f t="shared" si="6"/>
        <v>72</v>
      </c>
      <c r="E76" s="17">
        <v>3823</v>
      </c>
      <c r="F76" s="88" t="str">
        <f>IFERROR(VLOOKUP(Table21314[[#This Row],[Player No]],Table10[[No]:[Province]],2,0),"")</f>
        <v>MC LEOD Ian</v>
      </c>
      <c r="G76" s="47" t="str">
        <f>IFERROR(VLOOKUP(Table21314[[#This Row],[Player No]],Table10[[No]:[Province]],3,0),"")</f>
        <v>GN</v>
      </c>
      <c r="H76" s="81">
        <v>1</v>
      </c>
      <c r="I76" s="81">
        <f t="shared" si="8"/>
        <v>0.5</v>
      </c>
      <c r="J76" s="49">
        <f t="shared" si="9"/>
        <v>0</v>
      </c>
      <c r="K76" s="49">
        <f t="shared" si="10"/>
        <v>0</v>
      </c>
      <c r="L76" s="91"/>
      <c r="M76" s="91" t="s">
        <v>5967</v>
      </c>
      <c r="N76" s="91" t="s">
        <v>5967</v>
      </c>
      <c r="O76" s="91" t="s">
        <v>5967</v>
      </c>
      <c r="P76" s="91" t="s">
        <v>5967</v>
      </c>
      <c r="Q76" s="91"/>
      <c r="R76" s="92"/>
      <c r="S76" s="92"/>
      <c r="T76" s="92">
        <v>1</v>
      </c>
      <c r="U76" s="92"/>
      <c r="V76" s="92"/>
      <c r="W76" s="27"/>
      <c r="X76" s="27"/>
    </row>
    <row r="77" spans="1:24" ht="15.5">
      <c r="A77" s="85"/>
      <c r="B77" s="85"/>
      <c r="C77" s="64"/>
      <c r="D77" s="44">
        <f t="shared" si="6"/>
        <v>73</v>
      </c>
      <c r="E77" s="17">
        <v>4369</v>
      </c>
      <c r="F77" s="88" t="str">
        <f>IFERROR(VLOOKUP(Table21314[[#This Row],[Player No]],Table10[[No]:[Province]],2,0),"")</f>
        <v>RAMLUGAN Raveen</v>
      </c>
      <c r="G77" s="47" t="str">
        <f>IFERROR(VLOOKUP(Table21314[[#This Row],[Player No]],Table10[[No]:[Province]],3,0),"")</f>
        <v>ETTA</v>
      </c>
      <c r="H77" s="81">
        <v>1</v>
      </c>
      <c r="I77" s="81">
        <f t="shared" si="8"/>
        <v>0.5</v>
      </c>
      <c r="J77" s="49">
        <f t="shared" si="9"/>
        <v>0</v>
      </c>
      <c r="K77" s="49">
        <f t="shared" si="10"/>
        <v>0</v>
      </c>
      <c r="L77" s="91"/>
      <c r="M77" s="91" t="s">
        <v>5967</v>
      </c>
      <c r="N77" s="91" t="s">
        <v>5967</v>
      </c>
      <c r="O77" s="91" t="s">
        <v>5967</v>
      </c>
      <c r="P77" s="91" t="s">
        <v>5967</v>
      </c>
      <c r="Q77" s="91"/>
      <c r="R77" s="92"/>
      <c r="S77" s="92"/>
      <c r="T77" s="92"/>
      <c r="U77" s="92"/>
      <c r="V77" s="92">
        <v>1</v>
      </c>
      <c r="W77" s="27"/>
      <c r="X77" s="27"/>
    </row>
    <row r="78" spans="1:24" ht="15.5">
      <c r="A78" s="85"/>
      <c r="B78" s="85"/>
      <c r="C78" s="64"/>
      <c r="D78" s="44">
        <f t="shared" si="6"/>
        <v>74</v>
      </c>
      <c r="E78" s="17">
        <v>4514</v>
      </c>
      <c r="F78" s="88" t="str">
        <f>IFERROR(VLOOKUP(Table21314[[#This Row],[Player No]],Table10[[No]:[Province]],2,0),"")</f>
        <v xml:space="preserve">OOSTHUIZEN Marius </v>
      </c>
      <c r="G78" s="47" t="str">
        <f>IFERROR(VLOOKUP(Table21314[[#This Row],[Player No]],Table10[[No]:[Province]],3,0),"")</f>
        <v xml:space="preserve">GN </v>
      </c>
      <c r="H78" s="81">
        <v>1</v>
      </c>
      <c r="I78" s="81">
        <f t="shared" si="8"/>
        <v>0.5</v>
      </c>
      <c r="J78" s="49">
        <f t="shared" si="9"/>
        <v>0</v>
      </c>
      <c r="K78" s="49">
        <f t="shared" si="10"/>
        <v>0</v>
      </c>
      <c r="L78" s="91"/>
      <c r="M78" s="91" t="s">
        <v>5967</v>
      </c>
      <c r="N78" s="91" t="s">
        <v>5967</v>
      </c>
      <c r="O78" s="91" t="s">
        <v>5967</v>
      </c>
      <c r="P78" s="91" t="s">
        <v>5967</v>
      </c>
      <c r="Q78" s="91"/>
      <c r="R78" s="92"/>
      <c r="S78" s="92"/>
      <c r="T78" s="92">
        <v>1</v>
      </c>
      <c r="U78" s="92"/>
      <c r="V78" s="92"/>
      <c r="W78" s="27"/>
      <c r="X78" s="27"/>
    </row>
    <row r="79" spans="1:24" ht="15.5">
      <c r="A79" s="85"/>
      <c r="B79" s="85"/>
      <c r="C79" s="64"/>
      <c r="D79" s="44">
        <f t="shared" si="6"/>
        <v>75</v>
      </c>
      <c r="E79" s="17">
        <v>4630</v>
      </c>
      <c r="F79" s="88" t="str">
        <f>IFERROR(VLOOKUP(Table21314[[#This Row],[Player No]],Table10[[No]:[Province]],2,0),"")</f>
        <v xml:space="preserve">DORASAMY Mervin </v>
      </c>
      <c r="G79" s="47" t="str">
        <f>IFERROR(VLOOKUP(Table21314[[#This Row],[Player No]],Table10[[No]:[Province]],3,0),"")</f>
        <v>ETTA</v>
      </c>
      <c r="H79" s="81">
        <v>1</v>
      </c>
      <c r="I79" s="81">
        <f t="shared" si="8"/>
        <v>0.5</v>
      </c>
      <c r="J79" s="49">
        <f t="shared" si="9"/>
        <v>0</v>
      </c>
      <c r="K79" s="49">
        <f t="shared" si="10"/>
        <v>0</v>
      </c>
      <c r="L79" s="91"/>
      <c r="M79" s="91" t="s">
        <v>5967</v>
      </c>
      <c r="N79" s="91" t="s">
        <v>5967</v>
      </c>
      <c r="O79" s="91" t="s">
        <v>5967</v>
      </c>
      <c r="P79" s="91" t="s">
        <v>5967</v>
      </c>
      <c r="Q79" s="91"/>
      <c r="R79" s="92"/>
      <c r="S79" s="92"/>
      <c r="T79" s="92"/>
      <c r="U79" s="92"/>
      <c r="V79" s="92">
        <v>1</v>
      </c>
      <c r="W79" s="27"/>
      <c r="X79" s="27"/>
    </row>
    <row r="80" spans="1:24" ht="15.5">
      <c r="A80" s="84"/>
      <c r="B80" s="85"/>
      <c r="C80" s="64"/>
      <c r="D80" s="44">
        <f t="shared" si="6"/>
        <v>76</v>
      </c>
      <c r="E80" s="17">
        <v>4492</v>
      </c>
      <c r="F80" s="88" t="str">
        <f>IFERROR(VLOOKUP(Table21314[[#This Row],[Player No]],Table10[[No]:[Province]],2,0),"")</f>
        <v>ROBERTSON Colin</v>
      </c>
      <c r="G80" s="47" t="str">
        <f>IFERROR(VLOOKUP(Table21314[[#This Row],[Player No]],Table10[[No]:[Province]],3,0),"")</f>
        <v>JTTA</v>
      </c>
      <c r="H80" s="81">
        <v>0</v>
      </c>
      <c r="I80" s="81">
        <f t="shared" si="8"/>
        <v>0</v>
      </c>
      <c r="J80" s="49">
        <f t="shared" si="9"/>
        <v>0</v>
      </c>
      <c r="K80" s="49">
        <f t="shared" si="10"/>
        <v>1</v>
      </c>
      <c r="L80" s="91"/>
      <c r="M80" s="91" t="s">
        <v>5967</v>
      </c>
      <c r="N80" s="91" t="s">
        <v>5967</v>
      </c>
      <c r="O80" s="91" t="s">
        <v>5967</v>
      </c>
      <c r="P80" s="91" t="s">
        <v>5967</v>
      </c>
      <c r="Q80" s="91"/>
      <c r="R80" s="92"/>
      <c r="S80" s="92">
        <v>0</v>
      </c>
      <c r="T80" s="92"/>
      <c r="U80" s="92"/>
      <c r="V80" s="92"/>
      <c r="W80" s="27"/>
      <c r="X80" s="27"/>
    </row>
    <row r="81" spans="1:24" ht="15.5">
      <c r="A81" s="84"/>
      <c r="B81" s="85"/>
      <c r="C81" s="64"/>
      <c r="D81" s="29"/>
      <c r="E81" s="17"/>
      <c r="F81" s="88"/>
      <c r="G81" s="47" t="str">
        <f>IFERROR(VLOOKUP(Table21314[[#This Row],[Player No]],Table10[[No]:[Province]],3,0),"")</f>
        <v/>
      </c>
      <c r="H81" s="90"/>
      <c r="I81" s="90">
        <f t="shared" si="8"/>
        <v>0</v>
      </c>
      <c r="J81" s="91"/>
      <c r="K81" s="49">
        <f t="shared" si="10"/>
        <v>0</v>
      </c>
      <c r="L81" s="91"/>
      <c r="M81" s="91"/>
      <c r="N81" s="91"/>
      <c r="O81" s="91" t="str">
        <f>IFERROR(VALUE(IF(Table21314[[#This Row],[Player No]]="","",IFERROR(VLOOKUP(Table21314[[#This Row],[Player No]],[5]Sheet1!$C$556:$D$571,2,FALSE)&amp;"",""))),"")</f>
        <v/>
      </c>
      <c r="P81" s="91" t="str">
        <f>IFERROR(VALUE(IF(Table21314[[#This Row],[Player No]]="","",IFERROR(VLOOKUP(Table21314[[#This Row],[Player No]],[6]Sheet1!$C$482:$D$500,2,FALSE)&amp;"",""))),"")</f>
        <v/>
      </c>
      <c r="Q81" s="91"/>
      <c r="R81" s="92"/>
      <c r="S81" s="92"/>
      <c r="T81" s="92"/>
      <c r="U81" s="92"/>
      <c r="V81" s="92"/>
      <c r="W81" s="27"/>
      <c r="X81" s="27"/>
    </row>
    <row r="82" spans="1:24" ht="15.5">
      <c r="A82" s="84"/>
      <c r="B82" s="85"/>
      <c r="C82" s="64"/>
      <c r="D82" s="29"/>
      <c r="E82" s="17"/>
      <c r="F82" s="88"/>
      <c r="G82" s="47" t="str">
        <f>IFERROR(VLOOKUP(Table21314[[#This Row],[Player No]],Table10[[No]:[Province]],3,0),"")</f>
        <v/>
      </c>
      <c r="H82" s="90"/>
      <c r="I82" s="90">
        <f t="shared" si="8"/>
        <v>0</v>
      </c>
      <c r="J82" s="91"/>
      <c r="K82" s="49">
        <f t="shared" si="10"/>
        <v>0</v>
      </c>
      <c r="L82" s="91"/>
      <c r="M82" s="91"/>
      <c r="N82" s="91"/>
      <c r="O82" s="91" t="str">
        <f>IFERROR(VALUE(IF(Table21314[[#This Row],[Player No]]="","",IFERROR(VLOOKUP(Table21314[[#This Row],[Player No]],[5]Sheet1!$C$556:$D$571,2,FALSE)&amp;"",""))),"")</f>
        <v/>
      </c>
      <c r="P82" s="91" t="str">
        <f>IFERROR(VALUE(IF(Table21314[[#This Row],[Player No]]="","",IFERROR(VLOOKUP(Table21314[[#This Row],[Player No]],[6]Sheet1!$C$482:$D$500,2,FALSE)&amp;"",""))),"")</f>
        <v/>
      </c>
      <c r="Q82" s="91"/>
      <c r="R82" s="92"/>
      <c r="S82" s="92"/>
      <c r="T82" s="92"/>
      <c r="U82" s="92"/>
      <c r="V82" s="92"/>
      <c r="W82" s="27"/>
      <c r="X82" s="27"/>
    </row>
    <row r="83" spans="1:24" ht="15.5">
      <c r="A83" s="85"/>
      <c r="B83" s="85"/>
      <c r="C83" s="64"/>
      <c r="D83" s="29"/>
      <c r="E83" s="17"/>
      <c r="F83" s="88"/>
      <c r="G83" s="47" t="str">
        <f>IFERROR(VLOOKUP(Table21314[[#This Row],[Player No]],Table10[[No]:[Province]],3,0),"")</f>
        <v/>
      </c>
      <c r="H83" s="90"/>
      <c r="I83" s="90">
        <f t="shared" si="8"/>
        <v>0</v>
      </c>
      <c r="J83" s="91"/>
      <c r="K83" s="49">
        <f t="shared" si="10"/>
        <v>0</v>
      </c>
      <c r="L83" s="91"/>
      <c r="M83" s="91"/>
      <c r="N83" s="91"/>
      <c r="O83" s="91" t="str">
        <f>IFERROR(VALUE(IF(Table21314[[#This Row],[Player No]]="","",IFERROR(VLOOKUP(Table21314[[#This Row],[Player No]],[5]Sheet1!$C$556:$D$571,2,FALSE)&amp;"",""))),"")</f>
        <v/>
      </c>
      <c r="P83" s="91" t="str">
        <f>IFERROR(VALUE(IF(Table21314[[#This Row],[Player No]]="","",IFERROR(VLOOKUP(Table21314[[#This Row],[Player No]],[6]Sheet1!$C$482:$D$500,2,FALSE)&amp;"",""))),"")</f>
        <v/>
      </c>
      <c r="Q83" s="91"/>
      <c r="R83" s="92"/>
      <c r="S83" s="92"/>
      <c r="T83" s="92"/>
      <c r="U83" s="92"/>
      <c r="V83" s="92"/>
      <c r="W83" s="27"/>
      <c r="X83" s="27"/>
    </row>
    <row r="84" spans="1:24" ht="15.5">
      <c r="A84" s="85"/>
      <c r="B84" s="85"/>
      <c r="C84" s="64"/>
      <c r="D84" s="29"/>
      <c r="E84" s="17"/>
      <c r="F84" s="88"/>
      <c r="G84" s="47" t="str">
        <f>IFERROR(VLOOKUP(Table21314[[#This Row],[Player No]],Table10[[No]:[Province]],3,0),"")</f>
        <v/>
      </c>
      <c r="H84" s="90"/>
      <c r="I84" s="90">
        <f t="shared" si="8"/>
        <v>0</v>
      </c>
      <c r="J84" s="91"/>
      <c r="K84" s="49">
        <f t="shared" si="10"/>
        <v>0</v>
      </c>
      <c r="L84" s="91"/>
      <c r="M84" s="91"/>
      <c r="N84" s="91"/>
      <c r="O84" s="91" t="str">
        <f>IFERROR(VALUE(IF(Table21314[[#This Row],[Player No]]="","",IFERROR(VLOOKUP(Table21314[[#This Row],[Player No]],[5]Sheet1!$C$556:$D$571,2,FALSE)&amp;"",""))),"")</f>
        <v/>
      </c>
      <c r="P84" s="91" t="str">
        <f>IFERROR(VALUE(IF(Table21314[[#This Row],[Player No]]="","",IFERROR(VLOOKUP(Table21314[[#This Row],[Player No]],[6]Sheet1!$C$482:$D$500,2,FALSE)&amp;"",""))),"")</f>
        <v/>
      </c>
      <c r="Q84" s="91"/>
      <c r="R84" s="92"/>
      <c r="S84" s="92"/>
      <c r="T84" s="92"/>
      <c r="U84" s="92"/>
      <c r="V84" s="92"/>
      <c r="W84" s="27"/>
      <c r="X84" s="27"/>
    </row>
    <row r="85" spans="1:24" ht="15.5">
      <c r="A85" s="85"/>
      <c r="B85" s="85"/>
      <c r="C85" s="64"/>
      <c r="D85" s="29"/>
      <c r="E85" s="17"/>
      <c r="F85" s="88"/>
      <c r="G85" s="47" t="str">
        <f>IFERROR(VLOOKUP(Table21314[[#This Row],[Player No]],Table10[[No]:[Province]],3,0),"")</f>
        <v/>
      </c>
      <c r="H85" s="90"/>
      <c r="I85" s="90">
        <f t="shared" si="8"/>
        <v>0</v>
      </c>
      <c r="J85" s="91"/>
      <c r="K85" s="49">
        <f t="shared" si="10"/>
        <v>0</v>
      </c>
      <c r="L85" s="91"/>
      <c r="M85" s="91"/>
      <c r="N85" s="91"/>
      <c r="O85" s="91" t="str">
        <f>IFERROR(VALUE(IF(Table21314[[#This Row],[Player No]]="","",IFERROR(VLOOKUP(Table21314[[#This Row],[Player No]],[5]Sheet1!$C$556:$D$571,2,FALSE)&amp;"",""))),"")</f>
        <v/>
      </c>
      <c r="P85" s="91" t="str">
        <f>IFERROR(VALUE(IF(Table21314[[#This Row],[Player No]]="","",IFERROR(VLOOKUP(Table21314[[#This Row],[Player No]],[6]Sheet1!$C$482:$D$500,2,FALSE)&amp;"",""))),"")</f>
        <v/>
      </c>
      <c r="Q85" s="91"/>
      <c r="R85" s="92"/>
      <c r="S85" s="92"/>
      <c r="T85" s="92"/>
      <c r="U85" s="92"/>
      <c r="V85" s="92"/>
      <c r="W85" s="27"/>
      <c r="X85" s="27"/>
    </row>
    <row r="86" spans="1:24" ht="15.5">
      <c r="A86" s="85"/>
      <c r="B86" s="85"/>
      <c r="C86" s="64"/>
      <c r="D86" s="29"/>
      <c r="E86" s="17"/>
      <c r="F86" s="88"/>
      <c r="G86" s="47" t="str">
        <f>IFERROR(VLOOKUP(Table21314[[#This Row],[Player No]],Table10[[No]:[Province]],3,0),"")</f>
        <v/>
      </c>
      <c r="H86" s="90"/>
      <c r="I86" s="90">
        <f t="shared" si="8"/>
        <v>0</v>
      </c>
      <c r="J86" s="91"/>
      <c r="K86" s="49">
        <f t="shared" si="10"/>
        <v>0</v>
      </c>
      <c r="L86" s="91"/>
      <c r="M86" s="91"/>
      <c r="N86" s="91"/>
      <c r="O86" s="91" t="str">
        <f>IFERROR(VALUE(IF(Table21314[[#This Row],[Player No]]="","",IFERROR(VLOOKUP(Table21314[[#This Row],[Player No]],[5]Sheet1!$C$556:$D$571,2,FALSE)&amp;"",""))),"")</f>
        <v/>
      </c>
      <c r="P86" s="91" t="str">
        <f>IFERROR(VALUE(IF(Table21314[[#This Row],[Player No]]="","",IFERROR(VLOOKUP(Table21314[[#This Row],[Player No]],[6]Sheet1!$C$482:$D$500,2,FALSE)&amp;"",""))),"")</f>
        <v/>
      </c>
      <c r="Q86" s="91"/>
      <c r="R86" s="92"/>
      <c r="S86" s="92"/>
      <c r="T86" s="92"/>
      <c r="U86" s="92"/>
      <c r="V86" s="92"/>
      <c r="W86" s="27"/>
      <c r="X86" s="27"/>
    </row>
    <row r="87" spans="1:24" ht="15.5">
      <c r="A87" s="85"/>
      <c r="B87" s="85"/>
      <c r="C87" s="64"/>
      <c r="D87" s="29"/>
      <c r="E87" s="17"/>
      <c r="F87" s="88"/>
      <c r="G87" s="47" t="str">
        <f>IFERROR(VLOOKUP(Table21314[[#This Row],[Player No]],Table10[[No]:[Province]],3,0),"")</f>
        <v/>
      </c>
      <c r="H87" s="90"/>
      <c r="I87" s="90">
        <f t="shared" si="8"/>
        <v>0</v>
      </c>
      <c r="J87" s="91"/>
      <c r="K87" s="49">
        <f t="shared" si="10"/>
        <v>0</v>
      </c>
      <c r="L87" s="91"/>
      <c r="M87" s="91"/>
      <c r="N87" s="91"/>
      <c r="O87" s="91" t="str">
        <f>IFERROR(VALUE(IF(Table21314[[#This Row],[Player No]]="","",IFERROR(VLOOKUP(Table21314[[#This Row],[Player No]],[5]Sheet1!$C$556:$D$571,2,FALSE)&amp;"",""))),"")</f>
        <v/>
      </c>
      <c r="P87" s="91" t="str">
        <f>IFERROR(VALUE(IF(Table21314[[#This Row],[Player No]]="","",IFERROR(VLOOKUP(Table21314[[#This Row],[Player No]],[6]Sheet1!$C$482:$D$500,2,FALSE)&amp;"",""))),"")</f>
        <v/>
      </c>
      <c r="Q87" s="91"/>
      <c r="R87" s="92"/>
      <c r="S87" s="92"/>
      <c r="T87" s="92"/>
      <c r="U87" s="92"/>
      <c r="V87" s="92"/>
      <c r="W87" s="27"/>
      <c r="X87" s="27"/>
    </row>
    <row r="88" spans="1:24" ht="15.5">
      <c r="A88" s="85"/>
      <c r="B88" s="85"/>
      <c r="C88" s="64"/>
      <c r="D88" s="29"/>
      <c r="E88" s="17"/>
      <c r="F88" s="88"/>
      <c r="G88" s="47" t="str">
        <f>IFERROR(VLOOKUP(Table21314[[#This Row],[Player No]],Table10[[No]:[Province]],3,0),"")</f>
        <v/>
      </c>
      <c r="H88" s="90"/>
      <c r="I88" s="90">
        <f t="shared" si="8"/>
        <v>0</v>
      </c>
      <c r="J88" s="91"/>
      <c r="K88" s="49">
        <f t="shared" si="10"/>
        <v>0</v>
      </c>
      <c r="L88" s="91"/>
      <c r="M88" s="91"/>
      <c r="N88" s="91"/>
      <c r="O88" s="91" t="str">
        <f>IFERROR(VALUE(IF(Table21314[[#This Row],[Player No]]="","",IFERROR(VLOOKUP(Table21314[[#This Row],[Player No]],[5]Sheet1!$C$556:$D$571,2,FALSE)&amp;"",""))),"")</f>
        <v/>
      </c>
      <c r="P88" s="91" t="str">
        <f>IFERROR(VALUE(IF(Table21314[[#This Row],[Player No]]="","",IFERROR(VLOOKUP(Table21314[[#This Row],[Player No]],[6]Sheet1!$C$482:$D$500,2,FALSE)&amp;"",""))),"")</f>
        <v/>
      </c>
      <c r="Q88" s="91"/>
      <c r="R88" s="92"/>
      <c r="S88" s="92"/>
      <c r="T88" s="92"/>
      <c r="U88" s="92"/>
      <c r="V88" s="92"/>
      <c r="W88" s="27"/>
      <c r="X88" s="27"/>
    </row>
    <row r="89" spans="1:24" ht="15.5">
      <c r="A89" s="85"/>
      <c r="B89" s="85"/>
      <c r="C89" s="64"/>
      <c r="D89" s="29"/>
      <c r="E89" s="17"/>
      <c r="F89" s="88"/>
      <c r="G89" s="47" t="str">
        <f>IFERROR(VLOOKUP(Table21314[[#This Row],[Player No]],Table10[[No]:[Province]],3,0),"")</f>
        <v/>
      </c>
      <c r="H89" s="90"/>
      <c r="I89" s="90">
        <f t="shared" si="8"/>
        <v>0</v>
      </c>
      <c r="J89" s="91"/>
      <c r="K89" s="49">
        <f t="shared" si="10"/>
        <v>0</v>
      </c>
      <c r="L89" s="91"/>
      <c r="M89" s="91"/>
      <c r="N89" s="91"/>
      <c r="O89" s="91" t="str">
        <f>IFERROR(VALUE(IF(Table21314[[#This Row],[Player No]]="","",IFERROR(VLOOKUP(Table21314[[#This Row],[Player No]],[5]Sheet1!$C$556:$D$571,2,FALSE)&amp;"",""))),"")</f>
        <v/>
      </c>
      <c r="P89" s="91" t="str">
        <f>IFERROR(VALUE(IF(Table21314[[#This Row],[Player No]]="","",IFERROR(VLOOKUP(Table21314[[#This Row],[Player No]],[6]Sheet1!$C$482:$D$500,2,FALSE)&amp;"",""))),"")</f>
        <v/>
      </c>
      <c r="Q89" s="91"/>
      <c r="R89" s="92"/>
      <c r="S89" s="92"/>
      <c r="T89" s="92"/>
      <c r="U89" s="92"/>
      <c r="V89" s="92"/>
      <c r="W89" s="27"/>
      <c r="X89" s="27"/>
    </row>
    <row r="90" spans="1:24" ht="15.5">
      <c r="A90" s="85"/>
      <c r="B90" s="85"/>
      <c r="C90" s="64"/>
      <c r="D90" s="29"/>
      <c r="E90" s="17"/>
      <c r="F90" s="88"/>
      <c r="G90" s="47" t="str">
        <f>IFERROR(VLOOKUP(Table21314[[#This Row],[Player No]],Table10[[No]:[Province]],3,0),"")</f>
        <v/>
      </c>
      <c r="H90" s="90"/>
      <c r="I90" s="90">
        <f t="shared" si="8"/>
        <v>0</v>
      </c>
      <c r="J90" s="91"/>
      <c r="K90" s="49">
        <f t="shared" si="10"/>
        <v>0</v>
      </c>
      <c r="L90" s="91"/>
      <c r="M90" s="91"/>
      <c r="N90" s="91"/>
      <c r="O90" s="91" t="str">
        <f>IFERROR(VALUE(IF(Table21314[[#This Row],[Player No]]="","",IFERROR(VLOOKUP(Table21314[[#This Row],[Player No]],[5]Sheet1!$C$556:$D$571,2,FALSE)&amp;"",""))),"")</f>
        <v/>
      </c>
      <c r="P90" s="91" t="str">
        <f>IFERROR(VALUE(IF(Table21314[[#This Row],[Player No]]="","",IFERROR(VLOOKUP(Table21314[[#This Row],[Player No]],[6]Sheet1!$C$482:$D$500,2,FALSE)&amp;"",""))),"")</f>
        <v/>
      </c>
      <c r="Q90" s="91"/>
      <c r="R90" s="92"/>
      <c r="S90" s="92"/>
      <c r="T90" s="92"/>
      <c r="U90" s="92"/>
      <c r="V90" s="92"/>
      <c r="W90" s="27"/>
      <c r="X90" s="27"/>
    </row>
    <row r="91" spans="1:24" ht="15.5">
      <c r="A91" s="85"/>
      <c r="B91" s="85"/>
      <c r="C91" s="64"/>
      <c r="D91" s="29"/>
      <c r="E91" s="17"/>
      <c r="F91" s="88"/>
      <c r="G91" s="47" t="str">
        <f>IFERROR(VLOOKUP(Table21314[[#This Row],[Player No]],Table10[[No]:[Province]],3,0),"")</f>
        <v/>
      </c>
      <c r="H91" s="90"/>
      <c r="I91" s="90">
        <f t="shared" si="8"/>
        <v>0</v>
      </c>
      <c r="J91" s="91"/>
      <c r="K91" s="49">
        <f t="shared" si="10"/>
        <v>0</v>
      </c>
      <c r="L91" s="91"/>
      <c r="M91" s="91"/>
      <c r="N91" s="91"/>
      <c r="O91" s="91" t="str">
        <f>IFERROR(VALUE(IF(Table21314[[#This Row],[Player No]]="","",IFERROR(VLOOKUP(Table21314[[#This Row],[Player No]],[5]Sheet1!$C$556:$D$571,2,FALSE)&amp;"",""))),"")</f>
        <v/>
      </c>
      <c r="P91" s="91" t="str">
        <f>IFERROR(VALUE(IF(Table21314[[#This Row],[Player No]]="","",IFERROR(VLOOKUP(Table21314[[#This Row],[Player No]],[6]Sheet1!$C$482:$D$500,2,FALSE)&amp;"",""))),"")</f>
        <v/>
      </c>
      <c r="Q91" s="91"/>
      <c r="R91" s="93"/>
      <c r="S91" s="93"/>
      <c r="T91" s="93"/>
      <c r="U91" s="93"/>
      <c r="V91" s="93"/>
      <c r="W91" s="89"/>
      <c r="X91" s="27"/>
    </row>
    <row r="92" spans="1:24" ht="15.5">
      <c r="A92" s="85"/>
      <c r="B92" s="85"/>
      <c r="C92" s="64"/>
      <c r="D92" s="29"/>
      <c r="E92" s="17"/>
      <c r="F92" s="88"/>
      <c r="G92" s="47" t="str">
        <f>IFERROR(VLOOKUP(Table21314[[#This Row],[Player No]],Table10[[No]:[Province]],3,0),"")</f>
        <v/>
      </c>
      <c r="H92" s="90"/>
      <c r="I92" s="90">
        <f t="shared" si="8"/>
        <v>0</v>
      </c>
      <c r="J92" s="91"/>
      <c r="K92" s="49">
        <f t="shared" si="10"/>
        <v>0</v>
      </c>
      <c r="L92" s="91"/>
      <c r="M92" s="91"/>
      <c r="N92" s="91"/>
      <c r="O92" s="91" t="str">
        <f>IFERROR(VALUE(IF(Table21314[[#This Row],[Player No]]="","",IFERROR(VLOOKUP(Table21314[[#This Row],[Player No]],[5]Sheet1!$C$556:$D$571,2,FALSE)&amp;"",""))),"")</f>
        <v/>
      </c>
      <c r="P92" s="91" t="str">
        <f>IFERROR(VALUE(IF(Table21314[[#This Row],[Player No]]="","",IFERROR(VLOOKUP(Table21314[[#This Row],[Player No]],[6]Sheet1!$C$482:$D$500,2,FALSE)&amp;"",""))),"")</f>
        <v/>
      </c>
      <c r="Q92" s="91"/>
      <c r="R92" s="92"/>
      <c r="S92" s="92"/>
      <c r="T92" s="92"/>
      <c r="U92" s="92"/>
      <c r="V92" s="92"/>
      <c r="W92" s="27"/>
      <c r="X92" s="27"/>
    </row>
    <row r="93" spans="1:24" ht="15.5">
      <c r="A93" s="85"/>
      <c r="B93" s="85"/>
      <c r="C93" s="64"/>
      <c r="D93" s="29"/>
      <c r="E93" s="17"/>
      <c r="F93" s="88"/>
      <c r="G93" s="47" t="str">
        <f>IFERROR(VLOOKUP(Table21314[[#This Row],[Player No]],Table10[[No]:[Province]],3,0),"")</f>
        <v/>
      </c>
      <c r="H93" s="90"/>
      <c r="I93" s="90">
        <f t="shared" si="8"/>
        <v>0</v>
      </c>
      <c r="J93" s="91"/>
      <c r="K93" s="49">
        <f t="shared" si="10"/>
        <v>0</v>
      </c>
      <c r="L93" s="91"/>
      <c r="M93" s="91"/>
      <c r="N93" s="91"/>
      <c r="O93" s="91" t="str">
        <f>IFERROR(VALUE(IF(Table21314[[#This Row],[Player No]]="","",IFERROR(VLOOKUP(Table21314[[#This Row],[Player No]],[5]Sheet1!$C$556:$D$571,2,FALSE)&amp;"",""))),"")</f>
        <v/>
      </c>
      <c r="P93" s="91" t="str">
        <f>IFERROR(VALUE(IF(Table21314[[#This Row],[Player No]]="","",IFERROR(VLOOKUP(Table21314[[#This Row],[Player No]],[6]Sheet1!$C$482:$D$500,2,FALSE)&amp;"",""))),"")</f>
        <v/>
      </c>
      <c r="Q93" s="91"/>
      <c r="R93" s="92"/>
      <c r="S93" s="92"/>
      <c r="T93" s="92"/>
      <c r="U93" s="92"/>
      <c r="V93" s="92"/>
      <c r="W93" s="27"/>
      <c r="X93" s="27"/>
    </row>
    <row r="94" spans="1:24" ht="15.5">
      <c r="A94" s="85"/>
      <c r="B94" s="85"/>
      <c r="C94" s="64"/>
      <c r="D94" s="29"/>
      <c r="E94" s="17"/>
      <c r="F94" s="88"/>
      <c r="G94" s="47" t="str">
        <f>IFERROR(VLOOKUP(Table21314[[#This Row],[Player No]],Table10[[No]:[Province]],3,0),"")</f>
        <v/>
      </c>
      <c r="H94" s="90"/>
      <c r="I94" s="90">
        <f t="shared" si="8"/>
        <v>0</v>
      </c>
      <c r="J94" s="91"/>
      <c r="K94" s="49">
        <f t="shared" si="10"/>
        <v>0</v>
      </c>
      <c r="L94" s="91"/>
      <c r="M94" s="91"/>
      <c r="N94" s="91"/>
      <c r="O94" s="91" t="str">
        <f>IFERROR(VALUE(IF(Table21314[[#This Row],[Player No]]="","",IFERROR(VLOOKUP(Table21314[[#This Row],[Player No]],[5]Sheet1!$C$556:$D$571,2,FALSE)&amp;"",""))),"")</f>
        <v/>
      </c>
      <c r="P94" s="91" t="str">
        <f>IFERROR(VALUE(IF(Table21314[[#This Row],[Player No]]="","",IFERROR(VLOOKUP(Table21314[[#This Row],[Player No]],[6]Sheet1!$C$482:$D$500,2,FALSE)&amp;"",""))),"")</f>
        <v/>
      </c>
      <c r="Q94" s="91"/>
      <c r="R94" s="92"/>
      <c r="S94" s="92"/>
      <c r="T94" s="92"/>
      <c r="U94" s="92"/>
      <c r="V94" s="92"/>
      <c r="W94" s="27"/>
      <c r="X94" s="27"/>
    </row>
    <row r="95" spans="1:24" ht="15.5">
      <c r="A95" s="85"/>
      <c r="B95" s="85"/>
      <c r="C95" s="64"/>
      <c r="D95" s="29"/>
      <c r="E95" s="17"/>
      <c r="F95" s="88"/>
      <c r="G95" s="47" t="str">
        <f>IFERROR(VLOOKUP(Table21314[[#This Row],[Player No]],Table10[[No]:[Province]],3,0),"")</f>
        <v/>
      </c>
      <c r="H95" s="90"/>
      <c r="I95" s="90">
        <f t="shared" si="8"/>
        <v>0</v>
      </c>
      <c r="J95" s="91"/>
      <c r="K95" s="49">
        <f t="shared" si="10"/>
        <v>0</v>
      </c>
      <c r="L95" s="91"/>
      <c r="M95" s="91"/>
      <c r="N95" s="91"/>
      <c r="O95" s="91" t="str">
        <f>IFERROR(VALUE(IF(Table21314[[#This Row],[Player No]]="","",IFERROR(VLOOKUP(Table21314[[#This Row],[Player No]],[5]Sheet1!$C$556:$D$571,2,FALSE)&amp;"",""))),"")</f>
        <v/>
      </c>
      <c r="P95" s="91" t="str">
        <f>IFERROR(VALUE(IF(Table21314[[#This Row],[Player No]]="","",IFERROR(VLOOKUP(Table21314[[#This Row],[Player No]],[6]Sheet1!$C$482:$D$500,2,FALSE)&amp;"",""))),"")</f>
        <v/>
      </c>
      <c r="Q95" s="91"/>
      <c r="R95" s="92"/>
      <c r="S95" s="92"/>
      <c r="T95" s="92"/>
      <c r="U95" s="92"/>
      <c r="V95" s="92"/>
      <c r="W95" s="27"/>
      <c r="X95" s="27"/>
    </row>
    <row r="96" spans="1:24" ht="15.5">
      <c r="A96" s="85"/>
      <c r="B96" s="85"/>
      <c r="C96" s="64"/>
      <c r="D96" s="29"/>
      <c r="E96" s="17"/>
      <c r="F96" s="88"/>
      <c r="G96" s="47" t="str">
        <f>IFERROR(VLOOKUP(Table21314[[#This Row],[Player No]],Table10[[No]:[Province]],3,0),"")</f>
        <v/>
      </c>
      <c r="H96" s="90"/>
      <c r="I96" s="90">
        <f t="shared" si="8"/>
        <v>0</v>
      </c>
      <c r="J96" s="91"/>
      <c r="K96" s="49">
        <f t="shared" si="10"/>
        <v>0</v>
      </c>
      <c r="L96" s="91"/>
      <c r="M96" s="91"/>
      <c r="N96" s="91"/>
      <c r="O96" s="91" t="str">
        <f>IFERROR(VALUE(IF(Table21314[[#This Row],[Player No]]="","",IFERROR(VLOOKUP(Table21314[[#This Row],[Player No]],[5]Sheet1!$C$556:$D$571,2,FALSE)&amp;"",""))),"")</f>
        <v/>
      </c>
      <c r="P96" s="91" t="str">
        <f>IFERROR(VALUE(IF(Table21314[[#This Row],[Player No]]="","",IFERROR(VLOOKUP(Table21314[[#This Row],[Player No]],[6]Sheet1!$C$482:$D$500,2,FALSE)&amp;"",""))),"")</f>
        <v/>
      </c>
      <c r="Q96" s="91"/>
      <c r="R96" s="92"/>
      <c r="S96" s="92"/>
      <c r="T96" s="92"/>
      <c r="U96" s="92"/>
      <c r="V96" s="92"/>
      <c r="W96" s="27"/>
      <c r="X96" s="27"/>
    </row>
    <row r="97" spans="1:24" ht="15.5">
      <c r="A97" s="85"/>
      <c r="B97" s="85"/>
      <c r="C97" s="64"/>
      <c r="D97" s="29"/>
      <c r="E97" s="17"/>
      <c r="F97" s="88"/>
      <c r="G97" s="47" t="str">
        <f>IFERROR(VLOOKUP(Table21314[[#This Row],[Player No]],Table10[[No]:[Province]],3,0),"")</f>
        <v/>
      </c>
      <c r="H97" s="90"/>
      <c r="I97" s="90">
        <f t="shared" si="8"/>
        <v>0</v>
      </c>
      <c r="J97" s="91"/>
      <c r="K97" s="49">
        <f t="shared" si="10"/>
        <v>0</v>
      </c>
      <c r="L97" s="91"/>
      <c r="M97" s="91"/>
      <c r="N97" s="91"/>
      <c r="O97" s="91" t="str">
        <f>IFERROR(VALUE(IF(Table21314[[#This Row],[Player No]]="","",IFERROR(VLOOKUP(Table21314[[#This Row],[Player No]],[5]Sheet1!$C$556:$D$571,2,FALSE)&amp;"",""))),"")</f>
        <v/>
      </c>
      <c r="P97" s="91" t="str">
        <f>IFERROR(VALUE(IF(Table21314[[#This Row],[Player No]]="","",IFERROR(VLOOKUP(Table21314[[#This Row],[Player No]],[6]Sheet1!$C$482:$D$500,2,FALSE)&amp;"",""))),"")</f>
        <v/>
      </c>
      <c r="Q97" s="91"/>
      <c r="R97" s="92"/>
      <c r="S97" s="92"/>
      <c r="T97" s="92"/>
      <c r="U97" s="92"/>
      <c r="V97" s="92"/>
      <c r="W97" s="27"/>
      <c r="X97" s="27"/>
    </row>
    <row r="98" spans="1:24" ht="15.5">
      <c r="A98" s="85"/>
      <c r="B98" s="85"/>
      <c r="C98" s="64"/>
      <c r="D98" s="29"/>
      <c r="E98" s="17"/>
      <c r="F98" s="88"/>
      <c r="G98" s="47" t="str">
        <f>IFERROR(VLOOKUP(Table21314[[#This Row],[Player No]],Table10[[No]:[Province]],3,0),"")</f>
        <v/>
      </c>
      <c r="H98" s="90"/>
      <c r="I98" s="90">
        <f t="shared" si="8"/>
        <v>0</v>
      </c>
      <c r="J98" s="91"/>
      <c r="K98" s="49">
        <f t="shared" si="10"/>
        <v>0</v>
      </c>
      <c r="L98" s="91"/>
      <c r="M98" s="91"/>
      <c r="N98" s="91"/>
      <c r="O98" s="91" t="str">
        <f>IFERROR(VALUE(IF(Table21314[[#This Row],[Player No]]="","",IFERROR(VLOOKUP(Table21314[[#This Row],[Player No]],[5]Sheet1!$C$556:$D$571,2,FALSE)&amp;"",""))),"")</f>
        <v/>
      </c>
      <c r="P98" s="91" t="str">
        <f>IFERROR(VALUE(IF(Table21314[[#This Row],[Player No]]="","",IFERROR(VLOOKUP(Table21314[[#This Row],[Player No]],[6]Sheet1!$C$482:$D$500,2,FALSE)&amp;"",""))),"")</f>
        <v/>
      </c>
      <c r="Q98" s="91"/>
      <c r="R98" s="92"/>
      <c r="S98" s="92"/>
      <c r="T98" s="92"/>
      <c r="U98" s="92"/>
      <c r="V98" s="92"/>
      <c r="W98" s="27"/>
      <c r="X98" s="27"/>
    </row>
    <row r="99" spans="1:24" ht="15.5">
      <c r="A99" s="85"/>
      <c r="B99" s="85"/>
      <c r="C99" s="64"/>
      <c r="D99" s="29"/>
      <c r="E99" s="17"/>
      <c r="F99" s="88"/>
      <c r="G99" s="47" t="str">
        <f>IFERROR(VLOOKUP(Table21314[[#This Row],[Player No]],Table10[[No]:[Province]],3,0),"")</f>
        <v/>
      </c>
      <c r="H99" s="90"/>
      <c r="I99" s="90">
        <f t="shared" si="8"/>
        <v>0</v>
      </c>
      <c r="J99" s="91"/>
      <c r="K99" s="49">
        <f t="shared" si="10"/>
        <v>0</v>
      </c>
      <c r="L99" s="91"/>
      <c r="M99" s="91"/>
      <c r="N99" s="91"/>
      <c r="O99" s="91" t="str">
        <f>IFERROR(VALUE(IF(Table21314[[#This Row],[Player No]]="","",IFERROR(VLOOKUP(Table21314[[#This Row],[Player No]],[5]Sheet1!$C$556:$D$571,2,FALSE)&amp;"",""))),"")</f>
        <v/>
      </c>
      <c r="P99" s="91" t="str">
        <f>IFERROR(VALUE(IF(Table21314[[#This Row],[Player No]]="","",IFERROR(VLOOKUP(Table21314[[#This Row],[Player No]],[6]Sheet1!$C$482:$D$500,2,FALSE)&amp;"",""))),"")</f>
        <v/>
      </c>
      <c r="Q99" s="91"/>
      <c r="R99" s="92"/>
      <c r="S99" s="92"/>
      <c r="T99" s="92"/>
      <c r="U99" s="92"/>
      <c r="V99" s="92"/>
      <c r="W99" s="27"/>
      <c r="X99" s="27"/>
    </row>
    <row r="100" spans="1:24" ht="15.5">
      <c r="A100" s="85"/>
      <c r="B100" s="85"/>
      <c r="C100" s="64"/>
      <c r="D100" s="29"/>
      <c r="E100" s="17"/>
      <c r="F100" s="88"/>
      <c r="G100" s="47" t="str">
        <f>IFERROR(VLOOKUP(Table21314[[#This Row],[Player No]],Table10[[No]:[Province]],3,0),"")</f>
        <v/>
      </c>
      <c r="H100" s="90"/>
      <c r="I100" s="90">
        <f t="shared" si="8"/>
        <v>0</v>
      </c>
      <c r="J100" s="91"/>
      <c r="K100" s="49">
        <f t="shared" si="10"/>
        <v>0</v>
      </c>
      <c r="L100" s="91"/>
      <c r="M100" s="91"/>
      <c r="N100" s="91"/>
      <c r="O100" s="91" t="str">
        <f>IFERROR(VALUE(IF(Table21314[[#This Row],[Player No]]="","",IFERROR(VLOOKUP(Table21314[[#This Row],[Player No]],[5]Sheet1!$C$556:$D$571,2,FALSE)&amp;"",""))),"")</f>
        <v/>
      </c>
      <c r="P100" s="91" t="str">
        <f>IFERROR(VALUE(IF(Table21314[[#This Row],[Player No]]="","",IFERROR(VLOOKUP(Table21314[[#This Row],[Player No]],[6]Sheet1!$C$482:$D$500,2,FALSE)&amp;"",""))),"")</f>
        <v/>
      </c>
      <c r="Q100" s="91"/>
      <c r="R100" s="92"/>
      <c r="S100" s="92"/>
      <c r="T100" s="92"/>
      <c r="U100" s="92"/>
      <c r="V100" s="92"/>
      <c r="W100" s="27"/>
      <c r="X100" s="27"/>
    </row>
    <row r="101" spans="1:24" ht="15.5">
      <c r="A101" s="65"/>
      <c r="B101" s="65"/>
      <c r="C101" s="65"/>
      <c r="D101" s="29"/>
      <c r="E101" s="17"/>
      <c r="F101" s="88"/>
      <c r="G101" s="47" t="str">
        <f>IFERROR(VLOOKUP(Table21314[[#This Row],[Player No]],Table10[[No]:[Province]],3,0),"")</f>
        <v/>
      </c>
      <c r="H101" s="90"/>
      <c r="I101" s="90">
        <f t="shared" ref="I101:I132" si="11">H101/2+SUM(L101:Q101)</f>
        <v>0</v>
      </c>
      <c r="J101" s="91"/>
      <c r="K101" s="49">
        <f t="shared" si="10"/>
        <v>0</v>
      </c>
      <c r="L101" s="91"/>
      <c r="M101" s="91"/>
      <c r="N101" s="91"/>
      <c r="O101" s="91" t="str">
        <f>IFERROR(VALUE(IF(Table21314[[#This Row],[Player No]]="","",IFERROR(VLOOKUP(Table21314[[#This Row],[Player No]],[5]Sheet1!$C$556:$D$571,2,FALSE)&amp;"",""))),"")</f>
        <v/>
      </c>
      <c r="P101" s="91" t="str">
        <f>IFERROR(VALUE(IF(Table21314[[#This Row],[Player No]]="","",IFERROR(VLOOKUP(Table21314[[#This Row],[Player No]],[6]Sheet1!$C$482:$D$500,2,FALSE)&amp;"",""))),"")</f>
        <v/>
      </c>
      <c r="Q101" s="91"/>
      <c r="R101" s="92"/>
      <c r="S101" s="92"/>
      <c r="T101" s="92"/>
      <c r="U101" s="92"/>
      <c r="V101" s="92"/>
      <c r="W101" s="27"/>
      <c r="X101" s="27"/>
    </row>
    <row r="102" spans="1:24" ht="15.5">
      <c r="A102" s="65"/>
      <c r="B102" s="65"/>
      <c r="C102" s="65"/>
      <c r="D102" s="29"/>
      <c r="E102" s="17"/>
      <c r="F102" s="88"/>
      <c r="G102" s="47" t="str">
        <f>IFERROR(VLOOKUP(Table21314[[#This Row],[Player No]],Table10[[No]:[Province]],3,0),"")</f>
        <v/>
      </c>
      <c r="H102" s="90"/>
      <c r="I102" s="90">
        <f t="shared" si="11"/>
        <v>0</v>
      </c>
      <c r="J102" s="91"/>
      <c r="K102" s="49">
        <f t="shared" ref="K102:K133" si="12">COUNTIF(L102:X102,"&lt;=0")</f>
        <v>0</v>
      </c>
      <c r="L102" s="91"/>
      <c r="M102" s="91"/>
      <c r="N102" s="91"/>
      <c r="O102" s="91" t="str">
        <f>IFERROR(VALUE(IF(Table21314[[#This Row],[Player No]]="","",IFERROR(VLOOKUP(Table21314[[#This Row],[Player No]],[5]Sheet1!$C$556:$D$571,2,FALSE)&amp;"",""))),"")</f>
        <v/>
      </c>
      <c r="P102" s="91" t="str">
        <f>IFERROR(VALUE(IF(Table21314[[#This Row],[Player No]]="","",IFERROR(VLOOKUP(Table21314[[#This Row],[Player No]],[6]Sheet1!$C$482:$D$500,2,FALSE)&amp;"",""))),"")</f>
        <v/>
      </c>
      <c r="Q102" s="91"/>
      <c r="R102" s="92"/>
      <c r="S102" s="92"/>
      <c r="T102" s="92"/>
      <c r="U102" s="92"/>
      <c r="V102" s="92"/>
      <c r="W102" s="27"/>
      <c r="X102" s="27"/>
    </row>
    <row r="103" spans="1:24" ht="15.5">
      <c r="A103" s="65"/>
      <c r="B103" s="65"/>
      <c r="C103" s="65"/>
      <c r="D103" s="29"/>
      <c r="E103" s="17"/>
      <c r="F103" s="88"/>
      <c r="G103" s="47" t="str">
        <f>IFERROR(VLOOKUP(Table21314[[#This Row],[Player No]],Table10[[No]:[Province]],3,0),"")</f>
        <v/>
      </c>
      <c r="H103" s="90"/>
      <c r="I103" s="90">
        <f t="shared" si="11"/>
        <v>0</v>
      </c>
      <c r="J103" s="91"/>
      <c r="K103" s="49">
        <f t="shared" si="12"/>
        <v>0</v>
      </c>
      <c r="L103" s="91"/>
      <c r="M103" s="91"/>
      <c r="N103" s="91"/>
      <c r="O103" s="91" t="str">
        <f>IFERROR(VALUE(IF(Table21314[[#This Row],[Player No]]="","",IFERROR(VLOOKUP(Table21314[[#This Row],[Player No]],[5]Sheet1!$C$556:$D$571,2,FALSE)&amp;"",""))),"")</f>
        <v/>
      </c>
      <c r="P103" s="91" t="str">
        <f>IFERROR(VALUE(IF(Table21314[[#This Row],[Player No]]="","",IFERROR(VLOOKUP(Table21314[[#This Row],[Player No]],[6]Sheet1!$C$482:$D$500,2,FALSE)&amp;"",""))),"")</f>
        <v/>
      </c>
      <c r="Q103" s="91"/>
      <c r="R103" s="92"/>
      <c r="S103" s="92"/>
      <c r="T103" s="92"/>
      <c r="U103" s="92"/>
      <c r="V103" s="92"/>
      <c r="W103" s="27"/>
      <c r="X103" s="27"/>
    </row>
    <row r="104" spans="1:24" ht="15.5">
      <c r="A104" s="65"/>
      <c r="B104" s="65"/>
      <c r="C104" s="65"/>
      <c r="D104" s="29"/>
      <c r="E104" s="17"/>
      <c r="F104" s="88"/>
      <c r="G104" s="47" t="str">
        <f>IFERROR(VLOOKUP(Table21314[[#This Row],[Player No]],Table10[[No]:[Province]],3,0),"")</f>
        <v/>
      </c>
      <c r="H104" s="90"/>
      <c r="I104" s="90">
        <f t="shared" si="11"/>
        <v>0</v>
      </c>
      <c r="J104" s="91"/>
      <c r="K104" s="49">
        <f t="shared" si="12"/>
        <v>0</v>
      </c>
      <c r="L104" s="91"/>
      <c r="M104" s="91"/>
      <c r="N104" s="91"/>
      <c r="O104" s="91" t="str">
        <f>IFERROR(VALUE(IF(Table21314[[#This Row],[Player No]]="","",IFERROR(VLOOKUP(Table21314[[#This Row],[Player No]],[5]Sheet1!$C$556:$D$571,2,FALSE)&amp;"",""))),"")</f>
        <v/>
      </c>
      <c r="P104" s="91" t="str">
        <f>IFERROR(VALUE(IF(Table21314[[#This Row],[Player No]]="","",IFERROR(VLOOKUP(Table21314[[#This Row],[Player No]],[6]Sheet1!$C$482:$D$500,2,FALSE)&amp;"",""))),"")</f>
        <v/>
      </c>
      <c r="Q104" s="91"/>
      <c r="R104" s="92"/>
      <c r="S104" s="92"/>
      <c r="T104" s="92"/>
      <c r="U104" s="92"/>
      <c r="V104" s="92"/>
      <c r="W104" s="27"/>
      <c r="X104" s="27"/>
    </row>
    <row r="105" spans="1:24" ht="15.5">
      <c r="A105" s="65"/>
      <c r="B105" s="65"/>
      <c r="C105" s="65"/>
      <c r="D105" s="29"/>
      <c r="E105" s="17"/>
      <c r="F105" s="88"/>
      <c r="G105" s="47" t="str">
        <f>IFERROR(VLOOKUP(Table21314[[#This Row],[Player No]],Table10[[No]:[Province]],3,0),"")</f>
        <v/>
      </c>
      <c r="H105" s="90"/>
      <c r="I105" s="90">
        <f t="shared" si="11"/>
        <v>0</v>
      </c>
      <c r="J105" s="91"/>
      <c r="K105" s="49">
        <f t="shared" si="12"/>
        <v>0</v>
      </c>
      <c r="L105" s="91"/>
      <c r="M105" s="91"/>
      <c r="N105" s="91"/>
      <c r="O105" s="91" t="str">
        <f>IFERROR(VALUE(IF(Table21314[[#This Row],[Player No]]="","",IFERROR(VLOOKUP(Table21314[[#This Row],[Player No]],[5]Sheet1!$C$556:$D$571,2,FALSE)&amp;"",""))),"")</f>
        <v/>
      </c>
      <c r="P105" s="91" t="str">
        <f>IFERROR(VALUE(IF(Table21314[[#This Row],[Player No]]="","",IFERROR(VLOOKUP(Table21314[[#This Row],[Player No]],[6]Sheet1!$C$482:$D$500,2,FALSE)&amp;"",""))),"")</f>
        <v/>
      </c>
      <c r="Q105" s="91"/>
      <c r="R105" s="92"/>
      <c r="S105" s="92"/>
      <c r="T105" s="92"/>
      <c r="U105" s="92"/>
      <c r="V105" s="92"/>
      <c r="W105" s="27"/>
      <c r="X105" s="27"/>
    </row>
    <row r="106" spans="1:24" ht="15.5">
      <c r="A106" s="65"/>
      <c r="B106" s="65"/>
      <c r="C106" s="65"/>
      <c r="D106" s="29"/>
      <c r="E106" s="17"/>
      <c r="F106" s="88"/>
      <c r="G106" s="47" t="str">
        <f>IFERROR(VLOOKUP(Table21314[[#This Row],[Player No]],Table10[[No]:[Province]],3,0),"")</f>
        <v/>
      </c>
      <c r="H106" s="90"/>
      <c r="I106" s="90">
        <f t="shared" si="11"/>
        <v>0</v>
      </c>
      <c r="J106" s="91"/>
      <c r="K106" s="49">
        <f t="shared" si="12"/>
        <v>0</v>
      </c>
      <c r="L106" s="91"/>
      <c r="M106" s="91"/>
      <c r="N106" s="91"/>
      <c r="O106" s="91" t="str">
        <f>IFERROR(VALUE(IF(Table21314[[#This Row],[Player No]]="","",IFERROR(VLOOKUP(Table21314[[#This Row],[Player No]],[5]Sheet1!$C$556:$D$571,2,FALSE)&amp;"",""))),"")</f>
        <v/>
      </c>
      <c r="P106" s="91" t="str">
        <f>IFERROR(VALUE(IF(Table21314[[#This Row],[Player No]]="","",IFERROR(VLOOKUP(Table21314[[#This Row],[Player No]],[6]Sheet1!$C$482:$D$500,2,FALSE)&amp;"",""))),"")</f>
        <v/>
      </c>
      <c r="Q106" s="91"/>
      <c r="R106" s="92"/>
      <c r="S106" s="92"/>
      <c r="T106" s="92"/>
      <c r="U106" s="92"/>
      <c r="V106" s="92"/>
      <c r="W106" s="27"/>
      <c r="X106" s="27"/>
    </row>
    <row r="107" spans="1:24" ht="15.5">
      <c r="A107" s="65"/>
      <c r="B107" s="65"/>
      <c r="C107" s="65"/>
      <c r="D107" s="29"/>
      <c r="E107" s="17"/>
      <c r="F107" s="88"/>
      <c r="G107" s="47" t="str">
        <f>IFERROR(VLOOKUP(Table21314[[#This Row],[Player No]],Table10[[No]:[Province]],3,0),"")</f>
        <v/>
      </c>
      <c r="H107" s="90"/>
      <c r="I107" s="90">
        <f t="shared" si="11"/>
        <v>0</v>
      </c>
      <c r="J107" s="91"/>
      <c r="K107" s="49">
        <f t="shared" si="12"/>
        <v>0</v>
      </c>
      <c r="L107" s="91"/>
      <c r="M107" s="91"/>
      <c r="N107" s="91"/>
      <c r="O107" s="91" t="str">
        <f>IFERROR(VALUE(IF(Table21314[[#This Row],[Player No]]="","",IFERROR(VLOOKUP(Table21314[[#This Row],[Player No]],[5]Sheet1!$C$556:$D$571,2,FALSE)&amp;"",""))),"")</f>
        <v/>
      </c>
      <c r="P107" s="91" t="str">
        <f>IFERROR(VALUE(IF(Table21314[[#This Row],[Player No]]="","",IFERROR(VLOOKUP(Table21314[[#This Row],[Player No]],[6]Sheet1!$C$482:$D$500,2,FALSE)&amp;"",""))),"")</f>
        <v/>
      </c>
      <c r="Q107" s="91"/>
      <c r="R107" s="92"/>
      <c r="S107" s="92"/>
      <c r="T107" s="92"/>
      <c r="U107" s="92"/>
      <c r="V107" s="92"/>
      <c r="W107" s="27"/>
      <c r="X107" s="27"/>
    </row>
    <row r="108" spans="1:24" ht="15.5">
      <c r="A108" s="65"/>
      <c r="B108" s="65"/>
      <c r="C108" s="65"/>
      <c r="D108" s="29"/>
      <c r="E108" s="17"/>
      <c r="F108" s="88"/>
      <c r="G108" s="47" t="str">
        <f>IFERROR(VLOOKUP(Table21314[[#This Row],[Player No]],Table10[[No]:[Province]],3,0),"")</f>
        <v/>
      </c>
      <c r="H108" s="90"/>
      <c r="I108" s="90">
        <f t="shared" si="11"/>
        <v>0</v>
      </c>
      <c r="J108" s="91"/>
      <c r="K108" s="49">
        <f t="shared" si="12"/>
        <v>0</v>
      </c>
      <c r="L108" s="91"/>
      <c r="M108" s="91"/>
      <c r="N108" s="91"/>
      <c r="O108" s="91" t="str">
        <f>IFERROR(VALUE(IF(Table21314[[#This Row],[Player No]]="","",IFERROR(VLOOKUP(Table21314[[#This Row],[Player No]],[5]Sheet1!$C$556:$D$571,2,FALSE)&amp;"",""))),"")</f>
        <v/>
      </c>
      <c r="P108" s="91" t="str">
        <f>IFERROR(VALUE(IF(Table21314[[#This Row],[Player No]]="","",IFERROR(VLOOKUP(Table21314[[#This Row],[Player No]],[6]Sheet1!$C$482:$D$500,2,FALSE)&amp;"",""))),"")</f>
        <v/>
      </c>
      <c r="Q108" s="91"/>
      <c r="R108" s="92"/>
      <c r="S108" s="92"/>
      <c r="T108" s="92"/>
      <c r="U108" s="92"/>
      <c r="V108" s="92"/>
      <c r="W108" s="27"/>
      <c r="X108" s="89"/>
    </row>
    <row r="109" spans="1:24" ht="15.5">
      <c r="A109" s="65"/>
      <c r="B109" s="65"/>
      <c r="C109" s="65"/>
      <c r="D109" s="29"/>
      <c r="E109" s="17"/>
      <c r="F109" s="88"/>
      <c r="G109" s="47" t="str">
        <f>IFERROR(VLOOKUP(Table21314[[#This Row],[Player No]],Table10[[No]:[Province]],3,0),"")</f>
        <v/>
      </c>
      <c r="H109" s="90"/>
      <c r="I109" s="90">
        <f t="shared" si="11"/>
        <v>0</v>
      </c>
      <c r="J109" s="91"/>
      <c r="K109" s="49">
        <f t="shared" si="12"/>
        <v>0</v>
      </c>
      <c r="L109" s="91"/>
      <c r="M109" s="91"/>
      <c r="N109" s="91"/>
      <c r="O109" s="91" t="str">
        <f>IFERROR(VALUE(IF(Table21314[[#This Row],[Player No]]="","",IFERROR(VLOOKUP(Table21314[[#This Row],[Player No]],[5]Sheet1!$C$556:$D$571,2,FALSE)&amp;"",""))),"")</f>
        <v/>
      </c>
      <c r="P109" s="91" t="str">
        <f>IFERROR(VALUE(IF(Table21314[[#This Row],[Player No]]="","",IFERROR(VLOOKUP(Table21314[[#This Row],[Player No]],[6]Sheet1!$C$482:$D$500,2,FALSE)&amp;"",""))),"")</f>
        <v/>
      </c>
      <c r="Q109" s="91"/>
      <c r="R109" s="92"/>
      <c r="S109" s="92"/>
      <c r="T109" s="92"/>
      <c r="U109" s="92"/>
      <c r="V109" s="92"/>
      <c r="W109" s="27"/>
      <c r="X109" s="27"/>
    </row>
    <row r="110" spans="1:24" ht="15.5">
      <c r="A110" s="65"/>
      <c r="B110" s="65"/>
      <c r="C110" s="65"/>
      <c r="D110" s="29"/>
      <c r="E110" s="17"/>
      <c r="F110" s="88"/>
      <c r="G110" s="47" t="str">
        <f>IFERROR(VLOOKUP(Table21314[[#This Row],[Player No]],Table10[[No]:[Province]],3,0),"")</f>
        <v/>
      </c>
      <c r="H110" s="90"/>
      <c r="I110" s="90">
        <f t="shared" si="11"/>
        <v>0</v>
      </c>
      <c r="J110" s="91"/>
      <c r="K110" s="49">
        <f t="shared" si="12"/>
        <v>0</v>
      </c>
      <c r="L110" s="91"/>
      <c r="M110" s="91"/>
      <c r="N110" s="91"/>
      <c r="O110" s="91" t="str">
        <f>IFERROR(VALUE(IF(Table21314[[#This Row],[Player No]]="","",IFERROR(VLOOKUP(Table21314[[#This Row],[Player No]],[5]Sheet1!$C$556:$D$571,2,FALSE)&amp;"",""))),"")</f>
        <v/>
      </c>
      <c r="P110" s="91" t="str">
        <f>IFERROR(VALUE(IF(Table21314[[#This Row],[Player No]]="","",IFERROR(VLOOKUP(Table21314[[#This Row],[Player No]],[6]Sheet1!$C$482:$D$500,2,FALSE)&amp;"",""))),"")</f>
        <v/>
      </c>
      <c r="Q110" s="91"/>
      <c r="R110" s="92"/>
      <c r="S110" s="92"/>
      <c r="T110" s="92"/>
      <c r="U110" s="92"/>
      <c r="V110" s="92"/>
      <c r="W110" s="27"/>
      <c r="X110" s="27"/>
    </row>
    <row r="111" spans="1:24" ht="15.5">
      <c r="A111" s="65"/>
      <c r="B111" s="65"/>
      <c r="C111" s="65"/>
      <c r="D111" s="29"/>
      <c r="E111" s="17"/>
      <c r="F111" s="88"/>
      <c r="G111" s="47" t="str">
        <f>IFERROR(VLOOKUP(Table21314[[#This Row],[Player No]],Table10[[No]:[Province]],3,0),"")</f>
        <v/>
      </c>
      <c r="H111" s="90"/>
      <c r="I111" s="90">
        <f t="shared" si="11"/>
        <v>0</v>
      </c>
      <c r="J111" s="91"/>
      <c r="K111" s="49">
        <f t="shared" si="12"/>
        <v>0</v>
      </c>
      <c r="L111" s="91"/>
      <c r="M111" s="91"/>
      <c r="N111" s="91"/>
      <c r="O111" s="91" t="str">
        <f>IFERROR(VALUE(IF(Table21314[[#This Row],[Player No]]="","",IFERROR(VLOOKUP(Table21314[[#This Row],[Player No]],[5]Sheet1!$C$556:$D$571,2,FALSE)&amp;"",""))),"")</f>
        <v/>
      </c>
      <c r="P111" s="91" t="str">
        <f>IFERROR(VALUE(IF(Table21314[[#This Row],[Player No]]="","",IFERROR(VLOOKUP(Table21314[[#This Row],[Player No]],[6]Sheet1!$C$482:$D$500,2,FALSE)&amp;"",""))),"")</f>
        <v/>
      </c>
      <c r="Q111" s="91"/>
      <c r="R111" s="92"/>
      <c r="S111" s="92"/>
      <c r="T111" s="92"/>
      <c r="U111" s="92"/>
      <c r="V111" s="92"/>
      <c r="W111" s="27"/>
      <c r="X111" s="27"/>
    </row>
    <row r="112" spans="1:24" ht="15.5">
      <c r="A112" s="65"/>
      <c r="B112" s="65"/>
      <c r="C112" s="65"/>
      <c r="D112" s="29"/>
      <c r="E112" s="17"/>
      <c r="F112" s="88"/>
      <c r="G112" s="47" t="str">
        <f>IFERROR(VLOOKUP(Table21314[[#This Row],[Player No]],Table10[[No]:[Province]],3,0),"")</f>
        <v/>
      </c>
      <c r="H112" s="90"/>
      <c r="I112" s="90">
        <f t="shared" si="11"/>
        <v>0</v>
      </c>
      <c r="J112" s="91"/>
      <c r="K112" s="49">
        <f t="shared" si="12"/>
        <v>0</v>
      </c>
      <c r="L112" s="91"/>
      <c r="M112" s="91"/>
      <c r="N112" s="91"/>
      <c r="O112" s="91" t="str">
        <f>IFERROR(VALUE(IF(Table21314[[#This Row],[Player No]]="","",IFERROR(VLOOKUP(Table21314[[#This Row],[Player No]],[5]Sheet1!$C$556:$D$571,2,FALSE)&amp;"",""))),"")</f>
        <v/>
      </c>
      <c r="P112" s="91" t="str">
        <f>IFERROR(VALUE(IF(Table21314[[#This Row],[Player No]]="","",IFERROR(VLOOKUP(Table21314[[#This Row],[Player No]],[6]Sheet1!$C$482:$D$500,2,FALSE)&amp;"",""))),"")</f>
        <v/>
      </c>
      <c r="Q112" s="91"/>
      <c r="R112" s="92"/>
      <c r="S112" s="92"/>
      <c r="T112" s="92"/>
      <c r="U112" s="92"/>
      <c r="V112" s="92"/>
      <c r="W112" s="27"/>
      <c r="X112" s="27"/>
    </row>
    <row r="113" spans="1:24" ht="15.5">
      <c r="A113" s="65"/>
      <c r="B113" s="65"/>
      <c r="C113" s="65"/>
      <c r="D113" s="29"/>
      <c r="E113" s="17"/>
      <c r="F113" s="88"/>
      <c r="G113" s="47" t="str">
        <f>IFERROR(VLOOKUP(Table21314[[#This Row],[Player No]],Table10[[No]:[Province]],3,0),"")</f>
        <v/>
      </c>
      <c r="H113" s="90"/>
      <c r="I113" s="90">
        <f t="shared" si="11"/>
        <v>0</v>
      </c>
      <c r="J113" s="91"/>
      <c r="K113" s="49">
        <f t="shared" si="12"/>
        <v>0</v>
      </c>
      <c r="L113" s="91"/>
      <c r="M113" s="91"/>
      <c r="N113" s="91"/>
      <c r="O113" s="91" t="str">
        <f>IFERROR(VALUE(IF(Table21314[[#This Row],[Player No]]="","",IFERROR(VLOOKUP(Table21314[[#This Row],[Player No]],[5]Sheet1!$C$556:$D$571,2,FALSE)&amp;"",""))),"")</f>
        <v/>
      </c>
      <c r="P113" s="91" t="str">
        <f>IFERROR(VALUE(IF(Table21314[[#This Row],[Player No]]="","",IFERROR(VLOOKUP(Table21314[[#This Row],[Player No]],[6]Sheet1!$C$482:$D$500,2,FALSE)&amp;"",""))),"")</f>
        <v/>
      </c>
      <c r="Q113" s="91"/>
      <c r="R113" s="92"/>
      <c r="S113" s="92"/>
      <c r="T113" s="92"/>
      <c r="U113" s="92"/>
      <c r="V113" s="92"/>
      <c r="W113" s="27"/>
      <c r="X113" s="27"/>
    </row>
    <row r="114" spans="1:24" ht="15.5">
      <c r="A114" s="84"/>
      <c r="B114" s="65"/>
      <c r="C114" s="65"/>
      <c r="D114" s="29"/>
      <c r="E114" s="17"/>
      <c r="F114" s="88"/>
      <c r="G114" s="47" t="str">
        <f>IFERROR(VLOOKUP(Table21314[[#This Row],[Player No]],Table10[[No]:[Province]],3,0),"")</f>
        <v/>
      </c>
      <c r="H114" s="90"/>
      <c r="I114" s="90">
        <f t="shared" si="11"/>
        <v>0</v>
      </c>
      <c r="J114" s="91"/>
      <c r="K114" s="49">
        <f t="shared" si="12"/>
        <v>0</v>
      </c>
      <c r="L114" s="91"/>
      <c r="M114" s="91"/>
      <c r="N114" s="91"/>
      <c r="O114" s="91" t="str">
        <f>IFERROR(VALUE(IF(Table21314[[#This Row],[Player No]]="","",IFERROR(VLOOKUP(Table21314[[#This Row],[Player No]],[5]Sheet1!$C$556:$D$571,2,FALSE)&amp;"",""))),"")</f>
        <v/>
      </c>
      <c r="P114" s="91" t="str">
        <f>IFERROR(VALUE(IF(Table21314[[#This Row],[Player No]]="","",IFERROR(VLOOKUP(Table21314[[#This Row],[Player No]],[6]Sheet1!$C$482:$D$500,2,FALSE)&amp;"",""))),"")</f>
        <v/>
      </c>
      <c r="Q114" s="91"/>
      <c r="R114" s="92"/>
      <c r="S114" s="92"/>
      <c r="T114" s="92"/>
      <c r="U114" s="92"/>
      <c r="V114" s="92"/>
      <c r="W114" s="27"/>
      <c r="X114" s="27"/>
    </row>
    <row r="115" spans="1:24" ht="15.5">
      <c r="A115" s="84"/>
      <c r="B115" s="65"/>
      <c r="C115" s="65"/>
      <c r="D115" s="29"/>
      <c r="E115" s="17"/>
      <c r="F115" s="88"/>
      <c r="G115" s="47" t="str">
        <f>IFERROR(VLOOKUP(Table21314[[#This Row],[Player No]],Table10[[No]:[Province]],3,0),"")</f>
        <v/>
      </c>
      <c r="H115" s="90"/>
      <c r="I115" s="90">
        <f t="shared" si="11"/>
        <v>0</v>
      </c>
      <c r="J115" s="91"/>
      <c r="K115" s="49">
        <f t="shared" si="12"/>
        <v>0</v>
      </c>
      <c r="L115" s="91"/>
      <c r="M115" s="91"/>
      <c r="N115" s="91"/>
      <c r="O115" s="91" t="str">
        <f>IFERROR(VALUE(IF(Table21314[[#This Row],[Player No]]="","",IFERROR(VLOOKUP(Table21314[[#This Row],[Player No]],[5]Sheet1!$C$556:$D$571,2,FALSE)&amp;"",""))),"")</f>
        <v/>
      </c>
      <c r="P115" s="91" t="str">
        <f>IFERROR(VALUE(IF(Table21314[[#This Row],[Player No]]="","",IFERROR(VLOOKUP(Table21314[[#This Row],[Player No]],[6]Sheet1!$C$482:$D$500,2,FALSE)&amp;"",""))),"")</f>
        <v/>
      </c>
      <c r="Q115" s="91"/>
      <c r="R115" s="92"/>
      <c r="S115" s="92"/>
      <c r="T115" s="92"/>
      <c r="U115" s="92"/>
      <c r="V115" s="92"/>
      <c r="W115" s="27"/>
      <c r="X115" s="27"/>
    </row>
    <row r="116" spans="1:24" ht="15.5">
      <c r="A116" s="84"/>
      <c r="B116" s="65"/>
      <c r="C116" s="65"/>
      <c r="D116" s="29"/>
      <c r="E116" s="17"/>
      <c r="F116" s="88"/>
      <c r="G116" s="47" t="str">
        <f>IFERROR(VLOOKUP(Table21314[[#This Row],[Player No]],Table10[[No]:[Province]],3,0),"")</f>
        <v/>
      </c>
      <c r="H116" s="90"/>
      <c r="I116" s="90">
        <f t="shared" si="11"/>
        <v>0</v>
      </c>
      <c r="J116" s="91"/>
      <c r="K116" s="49">
        <f t="shared" si="12"/>
        <v>0</v>
      </c>
      <c r="L116" s="91"/>
      <c r="M116" s="91"/>
      <c r="N116" s="91"/>
      <c r="O116" s="91" t="str">
        <f>IFERROR(VALUE(IF(Table21314[[#This Row],[Player No]]="","",IFERROR(VLOOKUP(Table21314[[#This Row],[Player No]],[5]Sheet1!$C$556:$D$571,2,FALSE)&amp;"",""))),"")</f>
        <v/>
      </c>
      <c r="P116" s="91" t="str">
        <f>IFERROR(VALUE(IF(Table21314[[#This Row],[Player No]]="","",IFERROR(VLOOKUP(Table21314[[#This Row],[Player No]],[6]Sheet1!$C$482:$D$500,2,FALSE)&amp;"",""))),"")</f>
        <v/>
      </c>
      <c r="Q116" s="91"/>
      <c r="R116" s="92"/>
      <c r="S116" s="92"/>
      <c r="T116" s="92"/>
      <c r="U116" s="92"/>
      <c r="V116" s="92"/>
      <c r="W116" s="27"/>
      <c r="X116" s="27"/>
    </row>
    <row r="117" spans="1:24" ht="15.5">
      <c r="A117" s="84"/>
      <c r="B117" s="65"/>
      <c r="C117" s="65"/>
      <c r="D117" s="29"/>
      <c r="E117" s="17"/>
      <c r="F117" s="88"/>
      <c r="G117" s="47" t="str">
        <f>IFERROR(VLOOKUP(Table21314[[#This Row],[Player No]],Table10[[No]:[Province]],3,0),"")</f>
        <v/>
      </c>
      <c r="H117" s="90"/>
      <c r="I117" s="90">
        <f t="shared" si="11"/>
        <v>0</v>
      </c>
      <c r="J117" s="91"/>
      <c r="K117" s="49">
        <f t="shared" si="12"/>
        <v>0</v>
      </c>
      <c r="L117" s="91"/>
      <c r="M117" s="91"/>
      <c r="N117" s="91"/>
      <c r="O117" s="91" t="str">
        <f>IFERROR(VALUE(IF(Table21314[[#This Row],[Player No]]="","",IFERROR(VLOOKUP(Table21314[[#This Row],[Player No]],[5]Sheet1!$C$556:$D$571,2,FALSE)&amp;"",""))),"")</f>
        <v/>
      </c>
      <c r="P117" s="91" t="str">
        <f>IFERROR(VALUE(IF(Table21314[[#This Row],[Player No]]="","",IFERROR(VLOOKUP(Table21314[[#This Row],[Player No]],[6]Sheet1!$C$482:$D$500,2,FALSE)&amp;"",""))),"")</f>
        <v/>
      </c>
      <c r="Q117" s="91"/>
      <c r="R117" s="92"/>
      <c r="S117" s="92"/>
      <c r="T117" s="92"/>
      <c r="U117" s="92"/>
      <c r="V117" s="92"/>
      <c r="W117" s="27"/>
      <c r="X117" s="27"/>
    </row>
    <row r="118" spans="1:24" ht="15.5">
      <c r="A118" s="84"/>
      <c r="B118" s="65"/>
      <c r="C118" s="65"/>
      <c r="D118" s="29"/>
      <c r="E118" s="17"/>
      <c r="F118" s="88"/>
      <c r="G118" s="47" t="str">
        <f>IFERROR(VLOOKUP(Table21314[[#This Row],[Player No]],Table10[[No]:[Province]],3,0),"")</f>
        <v/>
      </c>
      <c r="H118" s="90"/>
      <c r="I118" s="90">
        <f t="shared" si="11"/>
        <v>0</v>
      </c>
      <c r="J118" s="91"/>
      <c r="K118" s="49">
        <f t="shared" si="12"/>
        <v>0</v>
      </c>
      <c r="L118" s="91"/>
      <c r="M118" s="91"/>
      <c r="N118" s="91"/>
      <c r="O118" s="91" t="str">
        <f>IFERROR(VALUE(IF(Table21314[[#This Row],[Player No]]="","",IFERROR(VLOOKUP(Table21314[[#This Row],[Player No]],[5]Sheet1!$C$556:$D$571,2,FALSE)&amp;"",""))),"")</f>
        <v/>
      </c>
      <c r="P118" s="91" t="str">
        <f>IFERROR(VALUE(IF(Table21314[[#This Row],[Player No]]="","",IFERROR(VLOOKUP(Table21314[[#This Row],[Player No]],[6]Sheet1!$C$482:$D$500,2,FALSE)&amp;"",""))),"")</f>
        <v/>
      </c>
      <c r="Q118" s="91"/>
      <c r="R118" s="92"/>
      <c r="S118" s="92"/>
      <c r="T118" s="92"/>
      <c r="U118" s="92"/>
      <c r="V118" s="92"/>
      <c r="W118" s="27"/>
      <c r="X118" s="27"/>
    </row>
    <row r="119" spans="1:24" ht="15.5">
      <c r="A119" s="84"/>
      <c r="B119" s="65"/>
      <c r="C119" s="65"/>
      <c r="D119" s="29"/>
      <c r="E119" s="17"/>
      <c r="F119" s="88"/>
      <c r="G119" s="47" t="str">
        <f>IFERROR(VLOOKUP(Table21314[[#This Row],[Player No]],Table10[[No]:[Province]],3,0),"")</f>
        <v/>
      </c>
      <c r="H119" s="90"/>
      <c r="I119" s="90">
        <f t="shared" si="11"/>
        <v>0</v>
      </c>
      <c r="J119" s="91"/>
      <c r="K119" s="49">
        <f t="shared" si="12"/>
        <v>0</v>
      </c>
      <c r="L119" s="91"/>
      <c r="M119" s="91"/>
      <c r="N119" s="91"/>
      <c r="O119" s="91" t="str">
        <f>IFERROR(VALUE(IF(Table21314[[#This Row],[Player No]]="","",IFERROR(VLOOKUP(Table21314[[#This Row],[Player No]],[5]Sheet1!$C$556:$D$571,2,FALSE)&amp;"",""))),"")</f>
        <v/>
      </c>
      <c r="P119" s="91" t="str">
        <f>IFERROR(VALUE(IF(Table21314[[#This Row],[Player No]]="","",IFERROR(VLOOKUP(Table21314[[#This Row],[Player No]],[6]Sheet1!$C$482:$D$500,2,FALSE)&amp;"",""))),"")</f>
        <v/>
      </c>
      <c r="Q119" s="91"/>
      <c r="R119" s="92"/>
      <c r="S119" s="92"/>
      <c r="T119" s="92"/>
      <c r="U119" s="92"/>
      <c r="V119" s="92"/>
      <c r="W119" s="27"/>
      <c r="X119" s="27"/>
    </row>
    <row r="120" spans="1:24" ht="15.5">
      <c r="A120" s="84"/>
      <c r="B120" s="65"/>
      <c r="C120" s="65"/>
      <c r="D120" s="29"/>
      <c r="E120" s="17"/>
      <c r="F120" s="88"/>
      <c r="G120" s="47" t="str">
        <f>IFERROR(VLOOKUP(Table21314[[#This Row],[Player No]],Table10[[No]:[Province]],3,0),"")</f>
        <v/>
      </c>
      <c r="H120" s="90"/>
      <c r="I120" s="90">
        <f t="shared" si="11"/>
        <v>0</v>
      </c>
      <c r="J120" s="91"/>
      <c r="K120" s="49">
        <f t="shared" si="12"/>
        <v>0</v>
      </c>
      <c r="L120" s="91"/>
      <c r="M120" s="91"/>
      <c r="N120" s="91"/>
      <c r="O120" s="91" t="str">
        <f>IFERROR(VALUE(IF(Table21314[[#This Row],[Player No]]="","",IFERROR(VLOOKUP(Table21314[[#This Row],[Player No]],[5]Sheet1!$C$556:$D$571,2,FALSE)&amp;"",""))),"")</f>
        <v/>
      </c>
      <c r="P120" s="91" t="str">
        <f>IFERROR(VALUE(IF(Table21314[[#This Row],[Player No]]="","",IFERROR(VLOOKUP(Table21314[[#This Row],[Player No]],[6]Sheet1!$C$482:$D$500,2,FALSE)&amp;"",""))),"")</f>
        <v/>
      </c>
      <c r="Q120" s="91"/>
      <c r="R120" s="92"/>
      <c r="S120" s="92"/>
      <c r="T120" s="92"/>
      <c r="U120" s="92"/>
      <c r="V120" s="92"/>
      <c r="W120" s="27"/>
      <c r="X120" s="27"/>
    </row>
    <row r="121" spans="1:24" ht="15.5">
      <c r="A121" s="84"/>
      <c r="B121" s="65"/>
      <c r="C121" s="65"/>
      <c r="D121" s="29"/>
      <c r="E121" s="17"/>
      <c r="F121" s="88"/>
      <c r="G121" s="47" t="str">
        <f>IFERROR(VLOOKUP(Table21314[[#This Row],[Player No]],Table10[[No]:[Province]],3,0),"")</f>
        <v/>
      </c>
      <c r="H121" s="90"/>
      <c r="I121" s="90">
        <f t="shared" si="11"/>
        <v>0</v>
      </c>
      <c r="J121" s="91"/>
      <c r="K121" s="49">
        <f t="shared" si="12"/>
        <v>0</v>
      </c>
      <c r="L121" s="91"/>
      <c r="M121" s="91"/>
      <c r="N121" s="91"/>
      <c r="O121" s="91" t="str">
        <f>IFERROR(VALUE(IF(Table21314[[#This Row],[Player No]]="","",IFERROR(VLOOKUP(Table21314[[#This Row],[Player No]],[5]Sheet1!$C$556:$D$571,2,FALSE)&amp;"",""))),"")</f>
        <v/>
      </c>
      <c r="P121" s="91" t="str">
        <f>IFERROR(VALUE(IF(Table21314[[#This Row],[Player No]]="","",IFERROR(VLOOKUP(Table21314[[#This Row],[Player No]],[6]Sheet1!$C$482:$D$500,2,FALSE)&amp;"",""))),"")</f>
        <v/>
      </c>
      <c r="Q121" s="91"/>
      <c r="R121" s="92"/>
      <c r="S121" s="92"/>
      <c r="T121" s="92"/>
      <c r="U121" s="92"/>
      <c r="V121" s="92"/>
      <c r="W121" s="27"/>
      <c r="X121" s="27"/>
    </row>
    <row r="122" spans="1:24" ht="15.5">
      <c r="A122" s="84"/>
      <c r="B122" s="65"/>
      <c r="C122" s="65"/>
      <c r="D122" s="29"/>
      <c r="E122" s="17"/>
      <c r="F122" s="88"/>
      <c r="G122" s="47" t="str">
        <f>IFERROR(VLOOKUP(Table21314[[#This Row],[Player No]],Table10[[No]:[Province]],3,0),"")</f>
        <v/>
      </c>
      <c r="H122" s="90"/>
      <c r="I122" s="90">
        <f t="shared" si="11"/>
        <v>0</v>
      </c>
      <c r="J122" s="91"/>
      <c r="K122" s="49">
        <f t="shared" si="12"/>
        <v>0</v>
      </c>
      <c r="L122" s="91"/>
      <c r="M122" s="91"/>
      <c r="N122" s="91"/>
      <c r="O122" s="91" t="str">
        <f>IFERROR(VALUE(IF(Table21314[[#This Row],[Player No]]="","",IFERROR(VLOOKUP(Table21314[[#This Row],[Player No]],[5]Sheet1!$C$556:$D$571,2,FALSE)&amp;"",""))),"")</f>
        <v/>
      </c>
      <c r="P122" s="91" t="str">
        <f>IFERROR(VALUE(IF(Table21314[[#This Row],[Player No]]="","",IFERROR(VLOOKUP(Table21314[[#This Row],[Player No]],[6]Sheet1!$C$482:$D$500,2,FALSE)&amp;"",""))),"")</f>
        <v/>
      </c>
      <c r="Q122" s="91"/>
      <c r="R122" s="92"/>
      <c r="S122" s="92"/>
      <c r="T122" s="92"/>
      <c r="U122" s="92"/>
      <c r="V122" s="92"/>
      <c r="W122" s="27"/>
      <c r="X122" s="27"/>
    </row>
    <row r="123" spans="1:24" ht="15.5">
      <c r="A123" s="84"/>
      <c r="B123" s="65"/>
      <c r="C123" s="65"/>
      <c r="D123" s="29"/>
      <c r="E123" s="17"/>
      <c r="F123" s="88"/>
      <c r="G123" s="47" t="str">
        <f>IFERROR(VLOOKUP(Table21314[[#This Row],[Player No]],Table10[[No]:[Province]],3,0),"")</f>
        <v/>
      </c>
      <c r="H123" s="90"/>
      <c r="I123" s="90">
        <f t="shared" si="11"/>
        <v>0</v>
      </c>
      <c r="J123" s="91"/>
      <c r="K123" s="49">
        <f t="shared" si="12"/>
        <v>0</v>
      </c>
      <c r="L123" s="91"/>
      <c r="M123" s="91"/>
      <c r="N123" s="91"/>
      <c r="O123" s="91" t="str">
        <f>IFERROR(VALUE(IF(Table21314[[#This Row],[Player No]]="","",IFERROR(VLOOKUP(Table21314[[#This Row],[Player No]],[5]Sheet1!$C$556:$D$571,2,FALSE)&amp;"",""))),"")</f>
        <v/>
      </c>
      <c r="P123" s="91" t="str">
        <f>IFERROR(VALUE(IF(Table21314[[#This Row],[Player No]]="","",IFERROR(VLOOKUP(Table21314[[#This Row],[Player No]],[6]Sheet1!$C$482:$D$500,2,FALSE)&amp;"",""))),"")</f>
        <v/>
      </c>
      <c r="Q123" s="91"/>
      <c r="R123" s="92"/>
      <c r="S123" s="92"/>
      <c r="T123" s="92"/>
      <c r="U123" s="92"/>
      <c r="V123" s="92"/>
      <c r="W123" s="27"/>
      <c r="X123" s="27"/>
    </row>
    <row r="124" spans="1:24" ht="15.5">
      <c r="A124" s="84"/>
      <c r="B124" s="65"/>
      <c r="C124" s="65"/>
      <c r="D124" s="29"/>
      <c r="E124" s="17"/>
      <c r="F124" s="88"/>
      <c r="G124" s="47" t="str">
        <f>IFERROR(VLOOKUP(Table21314[[#This Row],[Player No]],Table10[[No]:[Province]],3,0),"")</f>
        <v/>
      </c>
      <c r="H124" s="90"/>
      <c r="I124" s="90">
        <f t="shared" si="11"/>
        <v>0</v>
      </c>
      <c r="J124" s="91"/>
      <c r="K124" s="49">
        <f t="shared" si="12"/>
        <v>0</v>
      </c>
      <c r="L124" s="91"/>
      <c r="M124" s="91"/>
      <c r="N124" s="91"/>
      <c r="O124" s="91" t="str">
        <f>IFERROR(VALUE(IF(Table21314[[#This Row],[Player No]]="","",IFERROR(VLOOKUP(Table21314[[#This Row],[Player No]],[5]Sheet1!$C$556:$D$571,2,FALSE)&amp;"",""))),"")</f>
        <v/>
      </c>
      <c r="P124" s="91" t="str">
        <f>IFERROR(VALUE(IF(Table21314[[#This Row],[Player No]]="","",IFERROR(VLOOKUP(Table21314[[#This Row],[Player No]],[6]Sheet1!$C$482:$D$500,2,FALSE)&amp;"",""))),"")</f>
        <v/>
      </c>
      <c r="Q124" s="91"/>
      <c r="R124" s="92"/>
      <c r="S124" s="92"/>
      <c r="T124" s="92"/>
      <c r="U124" s="92"/>
      <c r="V124" s="92"/>
      <c r="W124" s="27"/>
      <c r="X124" s="27"/>
    </row>
    <row r="125" spans="1:24" ht="15.5">
      <c r="A125" s="84"/>
      <c r="B125" s="65"/>
      <c r="C125" s="65"/>
      <c r="D125" s="29"/>
      <c r="E125" s="17"/>
      <c r="F125" s="88"/>
      <c r="G125" s="47" t="str">
        <f>IFERROR(VLOOKUP(Table21314[[#This Row],[Player No]],Table10[[No]:[Province]],3,0),"")</f>
        <v/>
      </c>
      <c r="H125" s="90"/>
      <c r="I125" s="90">
        <f t="shared" si="11"/>
        <v>0</v>
      </c>
      <c r="J125" s="91"/>
      <c r="K125" s="49">
        <f t="shared" si="12"/>
        <v>0</v>
      </c>
      <c r="L125" s="91"/>
      <c r="M125" s="91"/>
      <c r="N125" s="91"/>
      <c r="O125" s="91" t="str">
        <f>IFERROR(VALUE(IF(Table21314[[#This Row],[Player No]]="","",IFERROR(VLOOKUP(Table21314[[#This Row],[Player No]],[5]Sheet1!$C$556:$D$571,2,FALSE)&amp;"",""))),"")</f>
        <v/>
      </c>
      <c r="P125" s="91" t="str">
        <f>IFERROR(VALUE(IF(Table21314[[#This Row],[Player No]]="","",IFERROR(VLOOKUP(Table21314[[#This Row],[Player No]],[6]Sheet1!$C$482:$D$500,2,FALSE)&amp;"",""))),"")</f>
        <v/>
      </c>
      <c r="Q125" s="91"/>
      <c r="R125" s="92"/>
      <c r="S125" s="92"/>
      <c r="T125" s="92"/>
      <c r="U125" s="92"/>
      <c r="V125" s="92"/>
      <c r="W125" s="27"/>
      <c r="X125" s="27"/>
    </row>
    <row r="126" spans="1:24" ht="15.5">
      <c r="A126" s="84"/>
      <c r="B126" s="65"/>
      <c r="C126" s="65"/>
      <c r="D126" s="29"/>
      <c r="E126" s="17"/>
      <c r="F126" s="88"/>
      <c r="G126" s="47" t="str">
        <f>IFERROR(VLOOKUP(Table21314[[#This Row],[Player No]],Table10[[No]:[Province]],3,0),"")</f>
        <v/>
      </c>
      <c r="H126" s="90"/>
      <c r="I126" s="90">
        <f t="shared" si="11"/>
        <v>0</v>
      </c>
      <c r="J126" s="91"/>
      <c r="K126" s="49">
        <f t="shared" si="12"/>
        <v>0</v>
      </c>
      <c r="L126" s="91"/>
      <c r="M126" s="91"/>
      <c r="N126" s="91"/>
      <c r="O126" s="91" t="str">
        <f>IFERROR(VALUE(IF(Table21314[[#This Row],[Player No]]="","",IFERROR(VLOOKUP(Table21314[[#This Row],[Player No]],[5]Sheet1!$C$556:$D$571,2,FALSE)&amp;"",""))),"")</f>
        <v/>
      </c>
      <c r="P126" s="91" t="str">
        <f>IFERROR(VALUE(IF(Table21314[[#This Row],[Player No]]="","",IFERROR(VLOOKUP(Table21314[[#This Row],[Player No]],[6]Sheet1!$C$482:$D$500,2,FALSE)&amp;"",""))),"")</f>
        <v/>
      </c>
      <c r="Q126" s="91"/>
      <c r="R126" s="92"/>
      <c r="S126" s="92"/>
      <c r="T126" s="92"/>
      <c r="U126" s="92"/>
      <c r="V126" s="92"/>
      <c r="W126" s="27"/>
      <c r="X126" s="27"/>
    </row>
    <row r="127" spans="1:24" ht="15.5">
      <c r="A127" s="84"/>
      <c r="B127" s="65"/>
      <c r="C127" s="65"/>
      <c r="D127" s="29"/>
      <c r="E127" s="17"/>
      <c r="F127" s="88"/>
      <c r="G127" s="47" t="str">
        <f>IFERROR(VLOOKUP(Table21314[[#This Row],[Player No]],Table10[[No]:[Province]],3,0),"")</f>
        <v/>
      </c>
      <c r="H127" s="90"/>
      <c r="I127" s="90">
        <f t="shared" si="11"/>
        <v>0</v>
      </c>
      <c r="J127" s="91"/>
      <c r="K127" s="49">
        <f t="shared" si="12"/>
        <v>0</v>
      </c>
      <c r="L127" s="91"/>
      <c r="M127" s="91"/>
      <c r="N127" s="91"/>
      <c r="O127" s="91" t="str">
        <f>IFERROR(VALUE(IF(Table21314[[#This Row],[Player No]]="","",IFERROR(VLOOKUP(Table21314[[#This Row],[Player No]],[5]Sheet1!$C$556:$D$571,2,FALSE)&amp;"",""))),"")</f>
        <v/>
      </c>
      <c r="P127" s="91" t="str">
        <f>IFERROR(VALUE(IF(Table21314[[#This Row],[Player No]]="","",IFERROR(VLOOKUP(Table21314[[#This Row],[Player No]],[6]Sheet1!$C$482:$D$500,2,FALSE)&amp;"",""))),"")</f>
        <v/>
      </c>
      <c r="Q127" s="91"/>
      <c r="R127" s="92"/>
      <c r="S127" s="92"/>
      <c r="T127" s="92"/>
      <c r="U127" s="92"/>
      <c r="V127" s="92"/>
      <c r="W127" s="27"/>
      <c r="X127" s="27"/>
    </row>
    <row r="128" spans="1:24" ht="15.5">
      <c r="A128" s="84"/>
      <c r="B128" s="65"/>
      <c r="C128" s="65"/>
      <c r="D128" s="29"/>
      <c r="E128" s="17"/>
      <c r="F128" s="88"/>
      <c r="G128" s="47" t="str">
        <f>IFERROR(VLOOKUP(Table21314[[#This Row],[Player No]],Table10[[No]:[Province]],3,0),"")</f>
        <v/>
      </c>
      <c r="H128" s="90"/>
      <c r="I128" s="90">
        <f t="shared" si="11"/>
        <v>0</v>
      </c>
      <c r="J128" s="91"/>
      <c r="K128" s="49">
        <f t="shared" si="12"/>
        <v>0</v>
      </c>
      <c r="L128" s="91"/>
      <c r="M128" s="91"/>
      <c r="N128" s="91"/>
      <c r="O128" s="91" t="str">
        <f>IFERROR(VALUE(IF(Table21314[[#This Row],[Player No]]="","",IFERROR(VLOOKUP(Table21314[[#This Row],[Player No]],[5]Sheet1!$C$556:$D$571,2,FALSE)&amp;"",""))),"")</f>
        <v/>
      </c>
      <c r="P128" s="91" t="str">
        <f>IFERROR(VALUE(IF(Table21314[[#This Row],[Player No]]="","",IFERROR(VLOOKUP(Table21314[[#This Row],[Player No]],[6]Sheet1!$C$482:$D$500,2,FALSE)&amp;"",""))),"")</f>
        <v/>
      </c>
      <c r="Q128" s="91"/>
      <c r="R128" s="92"/>
      <c r="S128" s="92"/>
      <c r="T128" s="92"/>
      <c r="U128" s="92"/>
      <c r="V128" s="92"/>
      <c r="W128" s="27"/>
      <c r="X128" s="27"/>
    </row>
    <row r="129" spans="1:24" ht="15.5">
      <c r="A129" s="84"/>
      <c r="B129" s="65"/>
      <c r="C129" s="65"/>
      <c r="D129" s="29"/>
      <c r="E129" s="17"/>
      <c r="F129" s="88"/>
      <c r="G129" s="47" t="str">
        <f>IFERROR(VLOOKUP(Table21314[[#This Row],[Player No]],Table10[[No]:[Province]],3,0),"")</f>
        <v/>
      </c>
      <c r="H129" s="90"/>
      <c r="I129" s="90">
        <f t="shared" si="11"/>
        <v>0</v>
      </c>
      <c r="J129" s="91"/>
      <c r="K129" s="49">
        <f t="shared" si="12"/>
        <v>0</v>
      </c>
      <c r="L129" s="91"/>
      <c r="M129" s="91"/>
      <c r="N129" s="91"/>
      <c r="O129" s="91" t="str">
        <f>IFERROR(VALUE(IF(Table21314[[#This Row],[Player No]]="","",IFERROR(VLOOKUP(Table21314[[#This Row],[Player No]],[5]Sheet1!$C$556:$D$571,2,FALSE)&amp;"",""))),"")</f>
        <v/>
      </c>
      <c r="P129" s="91" t="str">
        <f>IFERROR(VALUE(IF(Table21314[[#This Row],[Player No]]="","",IFERROR(VLOOKUP(Table21314[[#This Row],[Player No]],[6]Sheet1!$C$482:$D$500,2,FALSE)&amp;"",""))),"")</f>
        <v/>
      </c>
      <c r="Q129" s="91"/>
      <c r="R129" s="92"/>
      <c r="S129" s="92"/>
      <c r="T129" s="92"/>
      <c r="U129" s="92"/>
      <c r="V129" s="92"/>
      <c r="W129" s="27"/>
      <c r="X129" s="27"/>
    </row>
    <row r="130" spans="1:24" ht="15.5">
      <c r="A130" s="65"/>
      <c r="B130" s="65"/>
      <c r="C130" s="65"/>
      <c r="D130" s="29"/>
      <c r="E130" s="17"/>
      <c r="F130" s="88"/>
      <c r="G130" s="47" t="str">
        <f>IFERROR(VLOOKUP(Table21314[[#This Row],[Player No]],Table10[[No]:[Province]],3,0),"")</f>
        <v/>
      </c>
      <c r="H130" s="90"/>
      <c r="I130" s="90">
        <f t="shared" si="11"/>
        <v>0</v>
      </c>
      <c r="J130" s="91"/>
      <c r="K130" s="49">
        <f t="shared" si="12"/>
        <v>0</v>
      </c>
      <c r="L130" s="91"/>
      <c r="M130" s="91"/>
      <c r="N130" s="91"/>
      <c r="O130" s="91" t="str">
        <f>IFERROR(VALUE(IF(Table21314[[#This Row],[Player No]]="","",IFERROR(VLOOKUP(Table21314[[#This Row],[Player No]],[5]Sheet1!$C$556:$D$571,2,FALSE)&amp;"",""))),"")</f>
        <v/>
      </c>
      <c r="P130" s="91" t="str">
        <f>IFERROR(VALUE(IF(Table21314[[#This Row],[Player No]]="","",IFERROR(VLOOKUP(Table21314[[#This Row],[Player No]],[6]Sheet1!$C$482:$D$500,2,FALSE)&amp;"",""))),"")</f>
        <v/>
      </c>
      <c r="Q130" s="91"/>
      <c r="R130" s="92"/>
      <c r="S130" s="92"/>
      <c r="T130" s="92"/>
      <c r="U130" s="92"/>
      <c r="V130" s="92"/>
      <c r="W130" s="27"/>
      <c r="X130" s="27"/>
    </row>
    <row r="131" spans="1:24" ht="15.5">
      <c r="A131" s="65"/>
      <c r="B131" s="65"/>
      <c r="C131" s="65"/>
      <c r="D131" s="29"/>
      <c r="E131" s="17"/>
      <c r="F131" s="88"/>
      <c r="G131" s="47" t="str">
        <f>IFERROR(VLOOKUP(Table21314[[#This Row],[Player No]],Table10[[No]:[Province]],3,0),"")</f>
        <v/>
      </c>
      <c r="H131" s="90"/>
      <c r="I131" s="90">
        <f t="shared" si="11"/>
        <v>0</v>
      </c>
      <c r="J131" s="91"/>
      <c r="K131" s="49">
        <f t="shared" si="12"/>
        <v>0</v>
      </c>
      <c r="L131" s="91"/>
      <c r="M131" s="91"/>
      <c r="N131" s="91"/>
      <c r="O131" s="91" t="str">
        <f>IFERROR(VALUE(IF(Table21314[[#This Row],[Player No]]="","",IFERROR(VLOOKUP(Table21314[[#This Row],[Player No]],[5]Sheet1!$C$556:$D$571,2,FALSE)&amp;"",""))),"")</f>
        <v/>
      </c>
      <c r="P131" s="91" t="str">
        <f>IFERROR(VALUE(IF(Table21314[[#This Row],[Player No]]="","",IFERROR(VLOOKUP(Table21314[[#This Row],[Player No]],[6]Sheet1!$C$482:$D$500,2,FALSE)&amp;"",""))),"")</f>
        <v/>
      </c>
      <c r="Q131" s="91"/>
      <c r="R131" s="92"/>
      <c r="S131" s="92"/>
      <c r="T131" s="92"/>
      <c r="U131" s="92"/>
      <c r="V131" s="92"/>
      <c r="W131" s="27"/>
      <c r="X131" s="27"/>
    </row>
    <row r="132" spans="1:24" ht="15.5">
      <c r="A132" s="65"/>
      <c r="B132" s="65"/>
      <c r="C132" s="65"/>
      <c r="D132" s="29"/>
      <c r="E132" s="17"/>
      <c r="F132" s="88"/>
      <c r="G132" s="47" t="str">
        <f>IFERROR(VLOOKUP(Table21314[[#This Row],[Player No]],Table10[[No]:[Province]],3,0),"")</f>
        <v/>
      </c>
      <c r="H132" s="90"/>
      <c r="I132" s="90">
        <f t="shared" si="11"/>
        <v>0</v>
      </c>
      <c r="J132" s="91"/>
      <c r="K132" s="49">
        <f t="shared" si="12"/>
        <v>0</v>
      </c>
      <c r="L132" s="91"/>
      <c r="M132" s="91"/>
      <c r="N132" s="91"/>
      <c r="O132" s="91" t="str">
        <f>IFERROR(VALUE(IF(Table21314[[#This Row],[Player No]]="","",IFERROR(VLOOKUP(Table21314[[#This Row],[Player No]],[5]Sheet1!$C$556:$D$571,2,FALSE)&amp;"",""))),"")</f>
        <v/>
      </c>
      <c r="P132" s="91" t="str">
        <f>IFERROR(VALUE(IF(Table21314[[#This Row],[Player No]]="","",IFERROR(VLOOKUP(Table21314[[#This Row],[Player No]],[6]Sheet1!$C$482:$D$500,2,FALSE)&amp;"",""))),"")</f>
        <v/>
      </c>
      <c r="Q132" s="91"/>
      <c r="R132" s="92"/>
      <c r="S132" s="92"/>
      <c r="T132" s="92"/>
      <c r="U132" s="92"/>
      <c r="V132" s="92"/>
      <c r="W132" s="27"/>
      <c r="X132" s="27"/>
    </row>
    <row r="133" spans="1:24" ht="15.5">
      <c r="A133" s="65"/>
      <c r="B133" s="65"/>
      <c r="C133" s="65"/>
      <c r="D133" s="29"/>
      <c r="E133" s="17"/>
      <c r="F133" s="88"/>
      <c r="G133" s="47" t="str">
        <f>IFERROR(VLOOKUP(Table21314[[#This Row],[Player No]],Table10[[No]:[Province]],3,0),"")</f>
        <v/>
      </c>
      <c r="H133" s="90"/>
      <c r="I133" s="90">
        <f t="shared" ref="I133:I156" si="13">H133/2+SUM(L133:Q133)</f>
        <v>0</v>
      </c>
      <c r="J133" s="91"/>
      <c r="K133" s="49">
        <f t="shared" si="12"/>
        <v>0</v>
      </c>
      <c r="L133" s="91"/>
      <c r="M133" s="91"/>
      <c r="N133" s="91"/>
      <c r="O133" s="91" t="str">
        <f>IFERROR(VALUE(IF(Table21314[[#This Row],[Player No]]="","",IFERROR(VLOOKUP(Table21314[[#This Row],[Player No]],[5]Sheet1!$C$556:$D$571,2,FALSE)&amp;"",""))),"")</f>
        <v/>
      </c>
      <c r="P133" s="91" t="str">
        <f>IFERROR(VALUE(IF(Table21314[[#This Row],[Player No]]="","",IFERROR(VLOOKUP(Table21314[[#This Row],[Player No]],[6]Sheet1!$C$482:$D$500,2,FALSE)&amp;"",""))),"")</f>
        <v/>
      </c>
      <c r="Q133" s="91"/>
      <c r="R133" s="92"/>
      <c r="S133" s="92"/>
      <c r="T133" s="92"/>
      <c r="U133" s="92"/>
      <c r="V133" s="92"/>
      <c r="W133" s="27"/>
      <c r="X133" s="27"/>
    </row>
    <row r="134" spans="1:24" ht="15.5">
      <c r="A134" s="65"/>
      <c r="B134" s="65"/>
      <c r="C134" s="65"/>
      <c r="D134" s="29"/>
      <c r="E134" s="17"/>
      <c r="F134" s="88"/>
      <c r="G134" s="47" t="str">
        <f>IFERROR(VLOOKUP(Table21314[[#This Row],[Player No]],Table10[[No]:[Province]],3,0),"")</f>
        <v/>
      </c>
      <c r="H134" s="90"/>
      <c r="I134" s="90">
        <f t="shared" si="13"/>
        <v>0</v>
      </c>
      <c r="J134" s="91"/>
      <c r="K134" s="49">
        <f t="shared" ref="K134:K154" si="14">COUNTIF(L134:X134,"&lt;=0")</f>
        <v>0</v>
      </c>
      <c r="L134" s="91"/>
      <c r="M134" s="91"/>
      <c r="N134" s="91"/>
      <c r="O134" s="91" t="str">
        <f>IFERROR(VALUE(IF(Table21314[[#This Row],[Player No]]="","",IFERROR(VLOOKUP(Table21314[[#This Row],[Player No]],[5]Sheet1!$C$556:$D$571,2,FALSE)&amp;"",""))),"")</f>
        <v/>
      </c>
      <c r="P134" s="91" t="str">
        <f>IFERROR(VALUE(IF(Table21314[[#This Row],[Player No]]="","",IFERROR(VLOOKUP(Table21314[[#This Row],[Player No]],[6]Sheet1!$C$482:$D$500,2,FALSE)&amp;"",""))),"")</f>
        <v/>
      </c>
      <c r="Q134" s="91"/>
      <c r="R134" s="92"/>
      <c r="S134" s="92"/>
      <c r="T134" s="92"/>
      <c r="U134" s="92"/>
      <c r="V134" s="92"/>
      <c r="W134" s="27"/>
      <c r="X134" s="27"/>
    </row>
    <row r="135" spans="1:24" ht="15.5">
      <c r="A135" s="65"/>
      <c r="B135" s="65"/>
      <c r="C135" s="65"/>
      <c r="D135" s="29"/>
      <c r="E135" s="17"/>
      <c r="F135" s="88"/>
      <c r="G135" s="47" t="str">
        <f>IFERROR(VLOOKUP(Table21314[[#This Row],[Player No]],Table10[[No]:[Province]],3,0),"")</f>
        <v/>
      </c>
      <c r="H135" s="90"/>
      <c r="I135" s="90">
        <f t="shared" si="13"/>
        <v>0</v>
      </c>
      <c r="J135" s="91"/>
      <c r="K135" s="49">
        <f t="shared" si="14"/>
        <v>0</v>
      </c>
      <c r="L135" s="91"/>
      <c r="M135" s="91"/>
      <c r="N135" s="91"/>
      <c r="O135" s="91" t="str">
        <f>IFERROR(VALUE(IF(Table21314[[#This Row],[Player No]]="","",IFERROR(VLOOKUP(Table21314[[#This Row],[Player No]],[5]Sheet1!$C$556:$D$571,2,FALSE)&amp;"",""))),"")</f>
        <v/>
      </c>
      <c r="P135" s="91" t="str">
        <f>IFERROR(VALUE(IF(Table21314[[#This Row],[Player No]]="","",IFERROR(VLOOKUP(Table21314[[#This Row],[Player No]],[6]Sheet1!$C$482:$D$500,2,FALSE)&amp;"",""))),"")</f>
        <v/>
      </c>
      <c r="Q135" s="91"/>
      <c r="R135" s="92"/>
      <c r="S135" s="92"/>
      <c r="T135" s="92"/>
      <c r="U135" s="92"/>
      <c r="V135" s="92"/>
      <c r="W135" s="27"/>
      <c r="X135" s="27"/>
    </row>
    <row r="136" spans="1:24" ht="15.5">
      <c r="A136" s="65"/>
      <c r="B136" s="65"/>
      <c r="C136" s="65"/>
      <c r="D136" s="29"/>
      <c r="E136" s="17"/>
      <c r="F136" s="88"/>
      <c r="G136" s="47" t="str">
        <f>IFERROR(VLOOKUP(Table21314[[#This Row],[Player No]],Table10[[No]:[Province]],3,0),"")</f>
        <v/>
      </c>
      <c r="H136" s="90"/>
      <c r="I136" s="90">
        <f t="shared" si="13"/>
        <v>0</v>
      </c>
      <c r="J136" s="91"/>
      <c r="K136" s="49">
        <f t="shared" si="14"/>
        <v>0</v>
      </c>
      <c r="L136" s="91"/>
      <c r="M136" s="91"/>
      <c r="N136" s="91"/>
      <c r="O136" s="91" t="str">
        <f>IFERROR(VALUE(IF(Table21314[[#This Row],[Player No]]="","",IFERROR(VLOOKUP(Table21314[[#This Row],[Player No]],[5]Sheet1!$C$556:$D$571,2,FALSE)&amp;"",""))),"")</f>
        <v/>
      </c>
      <c r="P136" s="91" t="str">
        <f>IFERROR(VALUE(IF(Table21314[[#This Row],[Player No]]="","",IFERROR(VLOOKUP(Table21314[[#This Row],[Player No]],[6]Sheet1!$C$482:$D$500,2,FALSE)&amp;"",""))),"")</f>
        <v/>
      </c>
      <c r="Q136" s="91"/>
      <c r="R136" s="92"/>
      <c r="S136" s="92"/>
      <c r="T136" s="92"/>
      <c r="U136" s="92"/>
      <c r="V136" s="92"/>
      <c r="W136" s="27"/>
      <c r="X136" s="27"/>
    </row>
    <row r="137" spans="1:24" ht="15.5">
      <c r="A137" s="65"/>
      <c r="B137" s="65"/>
      <c r="C137" s="65"/>
      <c r="D137" s="29"/>
      <c r="E137" s="17"/>
      <c r="F137" s="88"/>
      <c r="G137" s="47" t="str">
        <f>IFERROR(VLOOKUP(Table21314[[#This Row],[Player No]],Table10[[No]:[Province]],3,0),"")</f>
        <v/>
      </c>
      <c r="H137" s="90"/>
      <c r="I137" s="90">
        <f t="shared" si="13"/>
        <v>0</v>
      </c>
      <c r="J137" s="91"/>
      <c r="K137" s="49">
        <f t="shared" si="14"/>
        <v>0</v>
      </c>
      <c r="L137" s="91"/>
      <c r="M137" s="91"/>
      <c r="N137" s="91"/>
      <c r="O137" s="91" t="str">
        <f>IFERROR(VALUE(IF(Table21314[[#This Row],[Player No]]="","",IFERROR(VLOOKUP(Table21314[[#This Row],[Player No]],[5]Sheet1!$C$556:$D$571,2,FALSE)&amp;"",""))),"")</f>
        <v/>
      </c>
      <c r="P137" s="91" t="str">
        <f>IFERROR(VALUE(IF(Table21314[[#This Row],[Player No]]="","",IFERROR(VLOOKUP(Table21314[[#This Row],[Player No]],[6]Sheet1!$C$482:$D$500,2,FALSE)&amp;"",""))),"")</f>
        <v/>
      </c>
      <c r="Q137" s="91"/>
      <c r="R137" s="92"/>
      <c r="S137" s="92"/>
      <c r="T137" s="92"/>
      <c r="U137" s="92"/>
      <c r="V137" s="92"/>
      <c r="W137" s="27"/>
      <c r="X137" s="27"/>
    </row>
    <row r="138" spans="1:24" ht="15.5">
      <c r="A138" s="65"/>
      <c r="B138" s="65"/>
      <c r="C138" s="65"/>
      <c r="D138" s="29"/>
      <c r="E138" s="17"/>
      <c r="F138" s="88"/>
      <c r="G138" s="47" t="str">
        <f>IFERROR(VLOOKUP(Table21314[[#This Row],[Player No]],Table10[[No]:[Province]],3,0),"")</f>
        <v/>
      </c>
      <c r="H138" s="90"/>
      <c r="I138" s="90">
        <f t="shared" si="13"/>
        <v>0</v>
      </c>
      <c r="J138" s="91"/>
      <c r="K138" s="49">
        <f t="shared" si="14"/>
        <v>0</v>
      </c>
      <c r="L138" s="91"/>
      <c r="M138" s="91"/>
      <c r="N138" s="91"/>
      <c r="O138" s="91" t="str">
        <f>IFERROR(VALUE(IF(Table21314[[#This Row],[Player No]]="","",IFERROR(VLOOKUP(Table21314[[#This Row],[Player No]],[5]Sheet1!$C$556:$D$571,2,FALSE)&amp;"",""))),"")</f>
        <v/>
      </c>
      <c r="P138" s="91" t="str">
        <f>IFERROR(VALUE(IF(Table21314[[#This Row],[Player No]]="","",IFERROR(VLOOKUP(Table21314[[#This Row],[Player No]],[6]Sheet1!$C$482:$D$500,2,FALSE)&amp;"",""))),"")</f>
        <v/>
      </c>
      <c r="Q138" s="91"/>
      <c r="R138" s="92"/>
      <c r="S138" s="92"/>
      <c r="T138" s="92"/>
      <c r="U138" s="92"/>
      <c r="V138" s="92"/>
      <c r="W138" s="27"/>
      <c r="X138" s="27"/>
    </row>
    <row r="139" spans="1:24" ht="15.5">
      <c r="A139" s="65"/>
      <c r="B139" s="65"/>
      <c r="C139" s="65"/>
      <c r="D139" s="29"/>
      <c r="E139" s="17"/>
      <c r="F139" s="88"/>
      <c r="G139" s="47" t="str">
        <f>IFERROR(VLOOKUP(Table21314[[#This Row],[Player No]],Table10[[No]:[Province]],3,0),"")</f>
        <v/>
      </c>
      <c r="H139" s="90"/>
      <c r="I139" s="90">
        <f t="shared" si="13"/>
        <v>0</v>
      </c>
      <c r="J139" s="91"/>
      <c r="K139" s="49">
        <f t="shared" si="14"/>
        <v>0</v>
      </c>
      <c r="L139" s="91"/>
      <c r="M139" s="91"/>
      <c r="N139" s="91"/>
      <c r="O139" s="91" t="str">
        <f>IFERROR(VALUE(IF(Table21314[[#This Row],[Player No]]="","",IFERROR(VLOOKUP(Table21314[[#This Row],[Player No]],[5]Sheet1!$C$556:$D$571,2,FALSE)&amp;"",""))),"")</f>
        <v/>
      </c>
      <c r="P139" s="91" t="str">
        <f>IFERROR(VALUE(IF(Table21314[[#This Row],[Player No]]="","",IFERROR(VLOOKUP(Table21314[[#This Row],[Player No]],[6]Sheet1!$C$482:$D$500,2,FALSE)&amp;"",""))),"")</f>
        <v/>
      </c>
      <c r="Q139" s="91"/>
      <c r="R139" s="92"/>
      <c r="S139" s="92"/>
      <c r="T139" s="92"/>
      <c r="U139" s="92"/>
      <c r="V139" s="92"/>
      <c r="W139" s="27"/>
      <c r="X139" s="27"/>
    </row>
    <row r="140" spans="1:24" ht="15.5">
      <c r="A140" s="65"/>
      <c r="B140" s="65"/>
      <c r="C140" s="65"/>
      <c r="D140" s="29"/>
      <c r="E140" s="17"/>
      <c r="F140" s="88"/>
      <c r="G140" s="47" t="str">
        <f>IFERROR(VLOOKUP(Table21314[[#This Row],[Player No]],Table10[[No]:[Province]],3,0),"")</f>
        <v/>
      </c>
      <c r="H140" s="90"/>
      <c r="I140" s="90">
        <f t="shared" si="13"/>
        <v>0</v>
      </c>
      <c r="J140" s="91"/>
      <c r="K140" s="49">
        <f t="shared" si="14"/>
        <v>0</v>
      </c>
      <c r="L140" s="91"/>
      <c r="M140" s="91"/>
      <c r="N140" s="91"/>
      <c r="O140" s="91" t="str">
        <f>IFERROR(VALUE(IF(Table21314[[#This Row],[Player No]]="","",IFERROR(VLOOKUP(Table21314[[#This Row],[Player No]],[5]Sheet1!$C$556:$D$571,2,FALSE)&amp;"",""))),"")</f>
        <v/>
      </c>
      <c r="P140" s="91" t="str">
        <f>IFERROR(VALUE(IF(Table21314[[#This Row],[Player No]]="","",IFERROR(VLOOKUP(Table21314[[#This Row],[Player No]],[6]Sheet1!$C$482:$D$500,2,FALSE)&amp;"",""))),"")</f>
        <v/>
      </c>
      <c r="Q140" s="91"/>
      <c r="R140" s="92"/>
      <c r="S140" s="92"/>
      <c r="T140" s="92"/>
      <c r="U140" s="92"/>
      <c r="V140" s="92"/>
      <c r="W140" s="27"/>
      <c r="X140" s="27"/>
    </row>
    <row r="141" spans="1:24" ht="15.5">
      <c r="A141" s="65"/>
      <c r="B141" s="65"/>
      <c r="C141" s="65"/>
      <c r="D141" s="29"/>
      <c r="E141" s="17"/>
      <c r="F141" s="88"/>
      <c r="G141" s="47" t="str">
        <f>IFERROR(VLOOKUP(Table21314[[#This Row],[Player No]],Table10[[No]:[Province]],3,0),"")</f>
        <v/>
      </c>
      <c r="H141" s="90"/>
      <c r="I141" s="90">
        <f t="shared" si="13"/>
        <v>0</v>
      </c>
      <c r="J141" s="91"/>
      <c r="K141" s="49">
        <f t="shared" si="14"/>
        <v>0</v>
      </c>
      <c r="L141" s="91"/>
      <c r="M141" s="91"/>
      <c r="N141" s="91"/>
      <c r="O141" s="91" t="str">
        <f>IFERROR(VALUE(IF(Table21314[[#This Row],[Player No]]="","",IFERROR(VLOOKUP(Table21314[[#This Row],[Player No]],[5]Sheet1!$C$556:$D$571,2,FALSE)&amp;"",""))),"")</f>
        <v/>
      </c>
      <c r="P141" s="91" t="str">
        <f>IFERROR(VALUE(IF(Table21314[[#This Row],[Player No]]="","",IFERROR(VLOOKUP(Table21314[[#This Row],[Player No]],[6]Sheet1!$C$482:$D$500,2,FALSE)&amp;"",""))),"")</f>
        <v/>
      </c>
      <c r="Q141" s="91"/>
      <c r="R141" s="92"/>
      <c r="S141" s="92"/>
      <c r="T141" s="92"/>
      <c r="U141" s="92"/>
      <c r="V141" s="92"/>
      <c r="W141" s="27"/>
      <c r="X141" s="27"/>
    </row>
    <row r="142" spans="1:24" ht="15.5">
      <c r="A142" s="65"/>
      <c r="B142" s="65"/>
      <c r="C142" s="65"/>
      <c r="D142" s="29"/>
      <c r="E142" s="17"/>
      <c r="F142" s="88"/>
      <c r="G142" s="47" t="str">
        <f>IFERROR(VLOOKUP(Table21314[[#This Row],[Player No]],Table10[[No]:[Province]],3,0),"")</f>
        <v/>
      </c>
      <c r="H142" s="90"/>
      <c r="I142" s="90">
        <f t="shared" si="13"/>
        <v>0</v>
      </c>
      <c r="J142" s="91"/>
      <c r="K142" s="49">
        <f t="shared" si="14"/>
        <v>0</v>
      </c>
      <c r="L142" s="91"/>
      <c r="M142" s="91"/>
      <c r="N142" s="91"/>
      <c r="O142" s="91" t="str">
        <f>IFERROR(VALUE(IF(Table21314[[#This Row],[Player No]]="","",IFERROR(VLOOKUP(Table21314[[#This Row],[Player No]],[5]Sheet1!$C$556:$D$571,2,FALSE)&amp;"",""))),"")</f>
        <v/>
      </c>
      <c r="P142" s="91" t="str">
        <f>IFERROR(VALUE(IF(Table21314[[#This Row],[Player No]]="","",IFERROR(VLOOKUP(Table21314[[#This Row],[Player No]],[6]Sheet1!$C$482:$D$500,2,FALSE)&amp;"",""))),"")</f>
        <v/>
      </c>
      <c r="Q142" s="91"/>
      <c r="R142" s="92"/>
      <c r="S142" s="92"/>
      <c r="T142" s="92"/>
      <c r="U142" s="92"/>
      <c r="V142" s="92"/>
      <c r="W142" s="27"/>
      <c r="X142" s="27"/>
    </row>
    <row r="143" spans="1:24" ht="15.5">
      <c r="A143" s="65"/>
      <c r="B143" s="65"/>
      <c r="C143" s="65"/>
      <c r="D143" s="421"/>
      <c r="E143" s="122"/>
      <c r="F143" s="46"/>
      <c r="G143" s="47" t="str">
        <f>IFERROR(VLOOKUP(Table21314[[#This Row],[Player No]],Table10[[No]:[Province]],3,0),"")</f>
        <v/>
      </c>
      <c r="H143" s="423"/>
      <c r="I143" s="423">
        <f t="shared" si="13"/>
        <v>0</v>
      </c>
      <c r="J143" s="120"/>
      <c r="K143" s="121">
        <f t="shared" si="14"/>
        <v>0</v>
      </c>
      <c r="L143" s="91"/>
      <c r="M143" s="91"/>
      <c r="N143" s="91"/>
      <c r="O143" s="91" t="str">
        <f>IFERROR(VALUE(IF(Table21314[[#This Row],[Player No]]="","",IFERROR(VLOOKUP(Table21314[[#This Row],[Player No]],[5]Sheet1!$C$556:$D$571,2,FALSE)&amp;"",""))),"")</f>
        <v/>
      </c>
      <c r="P143" s="91" t="str">
        <f>IFERROR(VALUE(IF(Table21314[[#This Row],[Player No]]="","",IFERROR(VLOOKUP(Table21314[[#This Row],[Player No]],[6]Sheet1!$C$482:$D$500,2,FALSE)&amp;"",""))),"")</f>
        <v/>
      </c>
      <c r="Q143" s="91"/>
      <c r="R143" s="116"/>
      <c r="S143" s="92"/>
      <c r="T143" s="116"/>
      <c r="U143" s="92"/>
      <c r="V143" s="92"/>
      <c r="W143" s="122"/>
      <c r="X143" s="122"/>
    </row>
    <row r="144" spans="1:24" ht="15.5">
      <c r="D144" s="421"/>
      <c r="E144" s="122"/>
      <c r="F144" s="46"/>
      <c r="G144" s="47" t="str">
        <f>IFERROR(VLOOKUP(Table21314[[#This Row],[Player No]],Table10[[No]:[Province]],3,0),"")</f>
        <v/>
      </c>
      <c r="H144" s="419"/>
      <c r="I144" s="90">
        <f t="shared" si="13"/>
        <v>0</v>
      </c>
      <c r="J144" s="120"/>
      <c r="K144" s="121">
        <f t="shared" si="14"/>
        <v>0</v>
      </c>
      <c r="L144" s="91"/>
      <c r="M144" s="91"/>
      <c r="N144" s="91"/>
      <c r="O144" s="91" t="str">
        <f>IFERROR(VALUE(IF(Table21314[[#This Row],[Player No]]="","",IFERROR(VLOOKUP(Table21314[[#This Row],[Player No]],[5]Sheet1!$C$556:$D$571,2,FALSE)&amp;"",""))),"")</f>
        <v/>
      </c>
      <c r="P144" s="91" t="str">
        <f>IFERROR(VALUE(IF(Table21314[[#This Row],[Player No]]="","",IFERROR(VLOOKUP(Table21314[[#This Row],[Player No]],[6]Sheet1!$C$482:$D$500,2,FALSE)&amp;"",""))),"")</f>
        <v/>
      </c>
      <c r="Q144" s="91"/>
      <c r="R144" s="116"/>
      <c r="S144" s="92"/>
      <c r="T144" s="116"/>
      <c r="U144" s="92"/>
      <c r="V144" s="92"/>
      <c r="W144" s="122"/>
      <c r="X144" s="122"/>
    </row>
    <row r="145" spans="4:24" ht="15.5">
      <c r="D145" s="421"/>
      <c r="E145" s="122"/>
      <c r="F145" s="46"/>
      <c r="G145" s="47" t="str">
        <f>IFERROR(VLOOKUP(Table21314[[#This Row],[Player No]],Table10[[No]:[Province]],3,0),"")</f>
        <v/>
      </c>
      <c r="H145" s="419"/>
      <c r="I145" s="90">
        <f t="shared" si="13"/>
        <v>0</v>
      </c>
      <c r="J145" s="120"/>
      <c r="K145" s="121">
        <f t="shared" si="14"/>
        <v>0</v>
      </c>
      <c r="L145" s="91"/>
      <c r="M145" s="91"/>
      <c r="N145" s="91"/>
      <c r="O145" s="91" t="str">
        <f>IFERROR(VALUE(IF(Table21314[[#This Row],[Player No]]="","",IFERROR(VLOOKUP(Table21314[[#This Row],[Player No]],[5]Sheet1!$C$556:$D$571,2,FALSE)&amp;"",""))),"")</f>
        <v/>
      </c>
      <c r="P145" s="91" t="str">
        <f>IFERROR(VALUE(IF(Table21314[[#This Row],[Player No]]="","",IFERROR(VLOOKUP(Table21314[[#This Row],[Player No]],[6]Sheet1!$C$482:$D$500,2,FALSE)&amp;"",""))),"")</f>
        <v/>
      </c>
      <c r="Q145" s="91"/>
      <c r="R145" s="116"/>
      <c r="S145" s="92"/>
      <c r="T145" s="116"/>
      <c r="U145" s="92"/>
      <c r="V145" s="92"/>
      <c r="W145" s="122"/>
      <c r="X145" s="122"/>
    </row>
    <row r="146" spans="4:24" ht="15.5">
      <c r="D146" s="421"/>
      <c r="E146" s="122"/>
      <c r="F146" s="46"/>
      <c r="G146" s="47" t="str">
        <f>IFERROR(VLOOKUP(Table21314[[#This Row],[Player No]],Table10[[No]:[Province]],3,0),"")</f>
        <v/>
      </c>
      <c r="H146" s="419"/>
      <c r="I146" s="90">
        <f t="shared" si="13"/>
        <v>0</v>
      </c>
      <c r="J146" s="120"/>
      <c r="K146" s="121">
        <f t="shared" si="14"/>
        <v>0</v>
      </c>
      <c r="L146" s="91"/>
      <c r="M146" s="91"/>
      <c r="N146" s="91"/>
      <c r="O146" s="91" t="str">
        <f>IFERROR(VALUE(IF(Table21314[[#This Row],[Player No]]="","",IFERROR(VLOOKUP(Table21314[[#This Row],[Player No]],[5]Sheet1!$C$556:$D$571,2,FALSE)&amp;"",""))),"")</f>
        <v/>
      </c>
      <c r="P146" s="91" t="str">
        <f>IFERROR(VALUE(IF(Table21314[[#This Row],[Player No]]="","",IFERROR(VLOOKUP(Table21314[[#This Row],[Player No]],[6]Sheet1!$C$482:$D$500,2,FALSE)&amp;"",""))),"")</f>
        <v/>
      </c>
      <c r="Q146" s="91"/>
      <c r="R146" s="116"/>
      <c r="S146" s="92"/>
      <c r="T146" s="116"/>
      <c r="U146" s="92"/>
      <c r="V146" s="92"/>
      <c r="W146" s="122"/>
      <c r="X146" s="122"/>
    </row>
    <row r="147" spans="4:24" ht="15.5">
      <c r="D147" s="421"/>
      <c r="E147" s="122"/>
      <c r="F147" s="46"/>
      <c r="G147" s="47" t="str">
        <f>IFERROR(VLOOKUP(Table21314[[#This Row],[Player No]],Table10[[No]:[Province]],3,0),"")</f>
        <v/>
      </c>
      <c r="H147" s="419"/>
      <c r="I147" s="90">
        <f t="shared" si="13"/>
        <v>0</v>
      </c>
      <c r="J147" s="120"/>
      <c r="K147" s="121">
        <f t="shared" si="14"/>
        <v>0</v>
      </c>
      <c r="L147" s="91"/>
      <c r="M147" s="91"/>
      <c r="N147" s="91"/>
      <c r="O147" s="91" t="str">
        <f>IFERROR(VALUE(IF(Table21314[[#This Row],[Player No]]="","",IFERROR(VLOOKUP(Table21314[[#This Row],[Player No]],[5]Sheet1!$C$556:$D$571,2,FALSE)&amp;"",""))),"")</f>
        <v/>
      </c>
      <c r="P147" s="91" t="str">
        <f>IFERROR(VALUE(IF(Table21314[[#This Row],[Player No]]="","",IFERROR(VLOOKUP(Table21314[[#This Row],[Player No]],[6]Sheet1!$C$482:$D$500,2,FALSE)&amp;"",""))),"")</f>
        <v/>
      </c>
      <c r="Q147" s="91"/>
      <c r="R147" s="116"/>
      <c r="S147" s="92"/>
      <c r="T147" s="116"/>
      <c r="U147" s="92"/>
      <c r="V147" s="92"/>
      <c r="W147" s="122"/>
      <c r="X147" s="122"/>
    </row>
    <row r="148" spans="4:24" ht="15.5">
      <c r="D148" s="421"/>
      <c r="E148" s="122"/>
      <c r="F148" s="46"/>
      <c r="G148" s="47" t="str">
        <f>IFERROR(VLOOKUP(Table21314[[#This Row],[Player No]],Table10[[No]:[Province]],3,0),"")</f>
        <v/>
      </c>
      <c r="H148" s="419"/>
      <c r="I148" s="90">
        <f t="shared" si="13"/>
        <v>0</v>
      </c>
      <c r="J148" s="120"/>
      <c r="K148" s="121">
        <f t="shared" si="14"/>
        <v>0</v>
      </c>
      <c r="L148" s="91"/>
      <c r="M148" s="91"/>
      <c r="N148" s="91"/>
      <c r="O148" s="91" t="str">
        <f>IFERROR(VALUE(IF(Table21314[[#This Row],[Player No]]="","",IFERROR(VLOOKUP(Table21314[[#This Row],[Player No]],[5]Sheet1!$C$556:$D$571,2,FALSE)&amp;"",""))),"")</f>
        <v/>
      </c>
      <c r="P148" s="91" t="str">
        <f>IFERROR(VALUE(IF(Table21314[[#This Row],[Player No]]="","",IFERROR(VLOOKUP(Table21314[[#This Row],[Player No]],[6]Sheet1!$C$482:$D$500,2,FALSE)&amp;"",""))),"")</f>
        <v/>
      </c>
      <c r="Q148" s="91"/>
      <c r="R148" s="116"/>
      <c r="S148" s="92"/>
      <c r="T148" s="116"/>
      <c r="U148" s="92"/>
      <c r="V148" s="92"/>
      <c r="W148" s="122"/>
      <c r="X148" s="122"/>
    </row>
    <row r="149" spans="4:24" ht="15.5">
      <c r="D149" s="421"/>
      <c r="E149" s="122"/>
      <c r="F149" s="46"/>
      <c r="G149" s="47" t="str">
        <f>IFERROR(VLOOKUP(Table21314[[#This Row],[Player No]],Table10[[No]:[Province]],3,0),"")</f>
        <v/>
      </c>
      <c r="H149" s="419"/>
      <c r="I149" s="90">
        <f t="shared" si="13"/>
        <v>0</v>
      </c>
      <c r="J149" s="120"/>
      <c r="K149" s="121">
        <f t="shared" si="14"/>
        <v>0</v>
      </c>
      <c r="L149" s="91"/>
      <c r="M149" s="91"/>
      <c r="N149" s="91"/>
      <c r="O149" s="91" t="str">
        <f>IFERROR(VALUE(IF(Table21314[[#This Row],[Player No]]="","",IFERROR(VLOOKUP(Table21314[[#This Row],[Player No]],[5]Sheet1!$C$556:$D$571,2,FALSE)&amp;"",""))),"")</f>
        <v/>
      </c>
      <c r="P149" s="91" t="str">
        <f>IFERROR(VALUE(IF(Table21314[[#This Row],[Player No]]="","",IFERROR(VLOOKUP(Table21314[[#This Row],[Player No]],[6]Sheet1!$C$482:$D$500,2,FALSE)&amp;"",""))),"")</f>
        <v/>
      </c>
      <c r="Q149" s="91"/>
      <c r="R149" s="116"/>
      <c r="S149" s="92"/>
      <c r="T149" s="116"/>
      <c r="U149" s="92"/>
      <c r="V149" s="92"/>
      <c r="W149" s="122"/>
      <c r="X149" s="122"/>
    </row>
    <row r="150" spans="4:24" ht="15.5">
      <c r="D150" s="421"/>
      <c r="E150" s="122"/>
      <c r="F150" s="46"/>
      <c r="G150" s="47" t="str">
        <f>IFERROR(VLOOKUP(Table21314[[#This Row],[Player No]],Table10[[No]:[Province]],3,0),"")</f>
        <v/>
      </c>
      <c r="H150" s="419"/>
      <c r="I150" s="90">
        <f t="shared" si="13"/>
        <v>0</v>
      </c>
      <c r="J150" s="120"/>
      <c r="K150" s="121">
        <f t="shared" si="14"/>
        <v>0</v>
      </c>
      <c r="L150" s="91"/>
      <c r="M150" s="91"/>
      <c r="N150" s="91"/>
      <c r="O150" s="91" t="str">
        <f>IFERROR(VALUE(IF(Table21314[[#This Row],[Player No]]="","",IFERROR(VLOOKUP(Table21314[[#This Row],[Player No]],[5]Sheet1!$C$556:$D$571,2,FALSE)&amp;"",""))),"")</f>
        <v/>
      </c>
      <c r="P150" s="91" t="str">
        <f>IFERROR(VALUE(IF(Table21314[[#This Row],[Player No]]="","",IFERROR(VLOOKUP(Table21314[[#This Row],[Player No]],[6]Sheet1!$C$482:$D$500,2,FALSE)&amp;"",""))),"")</f>
        <v/>
      </c>
      <c r="Q150" s="91"/>
      <c r="R150" s="116"/>
      <c r="S150" s="92"/>
      <c r="T150" s="116"/>
      <c r="U150" s="92"/>
      <c r="V150" s="92"/>
      <c r="W150" s="122"/>
      <c r="X150" s="122"/>
    </row>
    <row r="151" spans="4:24" ht="15.5">
      <c r="D151" s="421"/>
      <c r="E151" s="122"/>
      <c r="F151" s="46"/>
      <c r="G151" s="47" t="str">
        <f>IFERROR(VLOOKUP(Table21314[[#This Row],[Player No]],Table10[[No]:[Province]],3,0),"")</f>
        <v/>
      </c>
      <c r="H151" s="419"/>
      <c r="I151" s="90">
        <f t="shared" si="13"/>
        <v>0</v>
      </c>
      <c r="J151" s="120"/>
      <c r="K151" s="121">
        <f t="shared" si="14"/>
        <v>0</v>
      </c>
      <c r="L151" s="91"/>
      <c r="M151" s="91"/>
      <c r="N151" s="91"/>
      <c r="O151" s="91" t="str">
        <f>IFERROR(VALUE(IF(Table21314[[#This Row],[Player No]]="","",IFERROR(VLOOKUP(Table21314[[#This Row],[Player No]],[5]Sheet1!$C$556:$D$571,2,FALSE)&amp;"",""))),"")</f>
        <v/>
      </c>
      <c r="P151" s="91" t="str">
        <f>IFERROR(VALUE(IF(Table21314[[#This Row],[Player No]]="","",IFERROR(VLOOKUP(Table21314[[#This Row],[Player No]],[6]Sheet1!$C$482:$D$500,2,FALSE)&amp;"",""))),"")</f>
        <v/>
      </c>
      <c r="Q151" s="91"/>
      <c r="R151" s="116"/>
      <c r="S151" s="92"/>
      <c r="T151" s="116"/>
      <c r="U151" s="92"/>
      <c r="V151" s="92"/>
      <c r="W151" s="122"/>
      <c r="X151" s="122"/>
    </row>
    <row r="152" spans="4:24" ht="15.5">
      <c r="D152" s="421"/>
      <c r="E152" s="122"/>
      <c r="F152" s="46"/>
      <c r="G152" s="47" t="str">
        <f>IFERROR(VLOOKUP(Table21314[[#This Row],[Player No]],Table10[[No]:[Province]],3,0),"")</f>
        <v/>
      </c>
      <c r="H152" s="419"/>
      <c r="I152" s="90">
        <f t="shared" si="13"/>
        <v>0</v>
      </c>
      <c r="J152" s="120"/>
      <c r="K152" s="121">
        <f t="shared" si="14"/>
        <v>0</v>
      </c>
      <c r="L152" s="91"/>
      <c r="M152" s="91"/>
      <c r="N152" s="91"/>
      <c r="O152" s="91" t="str">
        <f>IFERROR(VALUE(IF(Table21314[[#This Row],[Player No]]="","",IFERROR(VLOOKUP(Table21314[[#This Row],[Player No]],[5]Sheet1!$C$556:$D$571,2,FALSE)&amp;"",""))),"")</f>
        <v/>
      </c>
      <c r="P152" s="91" t="str">
        <f>IFERROR(VALUE(IF(Table21314[[#This Row],[Player No]]="","",IFERROR(VLOOKUP(Table21314[[#This Row],[Player No]],[6]Sheet1!$C$482:$D$500,2,FALSE)&amp;"",""))),"")</f>
        <v/>
      </c>
      <c r="Q152" s="91"/>
      <c r="R152" s="116"/>
      <c r="S152" s="92"/>
      <c r="T152" s="116"/>
      <c r="U152" s="92"/>
      <c r="V152" s="92"/>
      <c r="W152" s="122"/>
      <c r="X152" s="122"/>
    </row>
    <row r="153" spans="4:24" ht="15.5">
      <c r="D153" s="421"/>
      <c r="E153" s="122"/>
      <c r="F153" s="46"/>
      <c r="G153" s="47" t="str">
        <f>IFERROR(VLOOKUP(Table21314[[#This Row],[Player No]],Table10[[No]:[Province]],3,0),"")</f>
        <v/>
      </c>
      <c r="H153" s="419"/>
      <c r="I153" s="90">
        <f t="shared" si="13"/>
        <v>0</v>
      </c>
      <c r="J153" s="120"/>
      <c r="K153" s="121">
        <f t="shared" si="14"/>
        <v>0</v>
      </c>
      <c r="L153" s="91"/>
      <c r="M153" s="91"/>
      <c r="N153" s="91"/>
      <c r="O153" s="91" t="str">
        <f>IFERROR(VALUE(IF(Table21314[[#This Row],[Player No]]="","",IFERROR(VLOOKUP(Table21314[[#This Row],[Player No]],[5]Sheet1!$C$556:$D$571,2,FALSE)&amp;"",""))),"")</f>
        <v/>
      </c>
      <c r="P153" s="91" t="str">
        <f>IFERROR(VALUE(IF(Table21314[[#This Row],[Player No]]="","",IFERROR(VLOOKUP(Table21314[[#This Row],[Player No]],[6]Sheet1!$C$482:$D$500,2,FALSE)&amp;"",""))),"")</f>
        <v/>
      </c>
      <c r="Q153" s="91"/>
      <c r="R153" s="116"/>
      <c r="S153" s="92"/>
      <c r="T153" s="116"/>
      <c r="U153" s="92"/>
      <c r="V153" s="92"/>
      <c r="W153" s="122"/>
      <c r="X153" s="122"/>
    </row>
    <row r="154" spans="4:24" ht="15.5">
      <c r="D154" s="421"/>
      <c r="E154" s="122"/>
      <c r="F154" s="46"/>
      <c r="G154" s="47" t="str">
        <f>IFERROR(VLOOKUP(Table21314[[#This Row],[Player No]],Table10[[No]:[Province]],3,0),"")</f>
        <v/>
      </c>
      <c r="H154" s="419"/>
      <c r="I154" s="90">
        <f t="shared" si="13"/>
        <v>0</v>
      </c>
      <c r="J154" s="120"/>
      <c r="K154" s="121">
        <f t="shared" si="14"/>
        <v>0</v>
      </c>
      <c r="L154" s="91"/>
      <c r="M154" s="91"/>
      <c r="N154" s="91"/>
      <c r="O154" s="91" t="str">
        <f>IFERROR(VALUE(IF(Table21314[[#This Row],[Player No]]="","",IFERROR(VLOOKUP(Table21314[[#This Row],[Player No]],[5]Sheet1!$C$556:$D$571,2,FALSE)&amp;"",""))),"")</f>
        <v/>
      </c>
      <c r="P154" s="91" t="str">
        <f>IFERROR(VALUE(IF(Table21314[[#This Row],[Player No]]="","",IFERROR(VLOOKUP(Table21314[[#This Row],[Player No]],[6]Sheet1!$C$482:$D$500,2,FALSE)&amp;"",""))),"")</f>
        <v/>
      </c>
      <c r="Q154" s="91"/>
      <c r="R154" s="116"/>
      <c r="S154" s="92"/>
      <c r="T154" s="116"/>
      <c r="U154" s="92"/>
      <c r="V154" s="92"/>
      <c r="W154" s="122"/>
      <c r="X154" s="122"/>
    </row>
    <row r="155" spans="4:24" ht="15.5">
      <c r="D155" s="421"/>
      <c r="E155" s="122"/>
      <c r="F155" s="433"/>
      <c r="G155" s="131"/>
      <c r="H155" s="419">
        <v>0</v>
      </c>
      <c r="I155" s="69">
        <f t="shared" si="13"/>
        <v>0</v>
      </c>
      <c r="J155" s="120">
        <f>COUNTIF(R155:CI155,"&gt;=0")</f>
        <v>0</v>
      </c>
      <c r="K155" s="121">
        <f>COUNTIF(R155:CI155,"&lt;=0")</f>
        <v>0</v>
      </c>
      <c r="L155" s="91"/>
      <c r="M155" s="91"/>
      <c r="N155" s="91"/>
      <c r="O155" s="91" t="str">
        <f>IFERROR(VALUE(IF(Table21314[[#This Row],[Player No]]="","",IFERROR(VLOOKUP(Table21314[[#This Row],[Player No]],[5]Sheet1!$C$556:$D$571,2,FALSE)&amp;"",""))),"")</f>
        <v/>
      </c>
      <c r="P155" s="91" t="str">
        <f>IFERROR(VALUE(IF(Table21314[[#This Row],[Player No]]="","",IFERROR(VLOOKUP(Table21314[[#This Row],[Player No]],[6]Sheet1!$C$482:$D$500,2,FALSE)&amp;"",""))),"")</f>
        <v/>
      </c>
      <c r="Q155" s="91"/>
      <c r="R155" s="116"/>
      <c r="S155" s="151"/>
      <c r="T155" s="116"/>
      <c r="U155" s="151"/>
      <c r="V155" s="92"/>
      <c r="W155" s="122"/>
      <c r="X155" s="122"/>
    </row>
    <row r="156" spans="4:24" ht="15.5">
      <c r="D156" s="421"/>
      <c r="E156" s="122"/>
      <c r="F156" s="433"/>
      <c r="G156" s="131"/>
      <c r="H156" s="419">
        <v>0</v>
      </c>
      <c r="I156" s="69">
        <f t="shared" si="13"/>
        <v>0</v>
      </c>
      <c r="J156" s="120">
        <f>COUNTIF(R156:CI156,"&gt;=0")</f>
        <v>0</v>
      </c>
      <c r="K156" s="121">
        <f>COUNTIF(R156:CI156,"&lt;=0")</f>
        <v>0</v>
      </c>
      <c r="L156" s="91"/>
      <c r="M156" s="91"/>
      <c r="N156" s="91"/>
      <c r="O156" s="91" t="str">
        <f>IFERROR(VALUE(IF(Table21314[[#This Row],[Player No]]="","",IFERROR(VLOOKUP(Table21314[[#This Row],[Player No]],[5]Sheet1!$C$556:$D$571,2,FALSE)&amp;"",""))),"")</f>
        <v/>
      </c>
      <c r="P156" s="91" t="str">
        <f>IFERROR(VALUE(IF(Table21314[[#This Row],[Player No]]="","",IFERROR(VLOOKUP(Table21314[[#This Row],[Player No]],[6]Sheet1!$C$482:$D$500,2,FALSE)&amp;"",""))),"")</f>
        <v/>
      </c>
      <c r="Q156" s="91"/>
      <c r="R156" s="116"/>
      <c r="S156" s="151"/>
      <c r="T156" s="116"/>
      <c r="U156" s="151"/>
      <c r="V156" s="92"/>
      <c r="W156" s="122"/>
      <c r="X156" s="122"/>
    </row>
  </sheetData>
  <sheetProtection algorithmName="SHA-512" hashValue="bBwQCDOiAczgjaAOBAmByzkebiAM4gk27Vy/pIEpzskVJJkJMbsbzCNtZUqMrJNWMYkYIgOhf0V7skG2YThzmw==" saltValue="SytA9/JXREtyMMgjPfuLyQ==" spinCount="100000" sheet="1" objects="1" scenarios="1" sort="0" autoFilter="0"/>
  <mergeCells count="7">
    <mergeCell ref="U3:W3"/>
    <mergeCell ref="S2:X2"/>
    <mergeCell ref="D1:F1"/>
    <mergeCell ref="D2:F2"/>
    <mergeCell ref="L2:Q2"/>
    <mergeCell ref="L3:N3"/>
    <mergeCell ref="O3:P3"/>
  </mergeCells>
  <phoneticPr fontId="52" type="noConversion"/>
  <conditionalFormatting sqref="E35:E36">
    <cfRule type="duplicateValues" dxfId="169" priority="1"/>
  </conditionalFormatting>
  <conditionalFormatting sqref="F5:F156">
    <cfRule type="duplicateValues" dxfId="168" priority="2"/>
  </conditionalFormatting>
  <conditionalFormatting sqref="L134:Q134">
    <cfRule type="duplicateValues" dxfId="167" priority="3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152"/>
  <sheetViews>
    <sheetView topLeftCell="H5" zoomScaleNormal="100" workbookViewId="0">
      <selection activeCell="P6" sqref="P6"/>
    </sheetView>
  </sheetViews>
  <sheetFormatPr defaultRowHeight="15.5" outlineLevelCol="1"/>
  <cols>
    <col min="1" max="2" width="8.90625" style="65" hidden="1" customWidth="1" outlineLevel="1"/>
    <col min="3" max="3" width="11.6328125" style="65" hidden="1" customWidth="1" collapsed="1"/>
    <col min="4" max="4" width="9.08984375" style="68" customWidth="1"/>
    <col min="5" max="5" width="11.54296875" customWidth="1"/>
    <col min="6" max="6" width="28.54296875" customWidth="1"/>
    <col min="7" max="7" width="12.36328125" style="27" customWidth="1"/>
    <col min="8" max="9" width="11" style="29" customWidth="1"/>
    <col min="10" max="10" width="14" style="29" customWidth="1"/>
    <col min="11" max="17" width="8.453125" style="29" customWidth="1"/>
    <col min="18" max="18" width="11" customWidth="1"/>
    <col min="19" max="19" width="10.54296875" style="30" customWidth="1"/>
    <col min="20" max="21" width="10.54296875" customWidth="1"/>
    <col min="22" max="23" width="10.54296875" style="95" customWidth="1"/>
    <col min="24" max="26" width="10.54296875" style="30" customWidth="1"/>
    <col min="27" max="27" width="9.08984375" customWidth="1"/>
    <col min="28" max="28" width="9.08984375" style="30" customWidth="1"/>
    <col min="29" max="29" width="8.6328125" customWidth="1"/>
  </cols>
  <sheetData>
    <row r="1" spans="1:29" ht="24" thickBot="1">
      <c r="A1" s="28"/>
      <c r="B1" s="28"/>
      <c r="C1" s="28"/>
      <c r="D1" s="94" t="s">
        <v>8</v>
      </c>
      <c r="E1" s="458" t="str">
        <f>Tournaments!F1</f>
        <v>2026 MAY 1</v>
      </c>
      <c r="F1" s="458"/>
    </row>
    <row r="2" spans="1:29" ht="25.5" thickBot="1">
      <c r="A2"/>
      <c r="B2"/>
      <c r="C2"/>
      <c r="D2" s="71"/>
      <c r="E2" s="459" t="s">
        <v>67</v>
      </c>
      <c r="F2" s="459"/>
      <c r="G2" s="31"/>
      <c r="H2" s="32"/>
      <c r="I2" s="32"/>
      <c r="J2" s="32"/>
      <c r="K2" s="32"/>
      <c r="L2" s="460">
        <v>2026</v>
      </c>
      <c r="M2" s="461"/>
      <c r="N2" s="461"/>
      <c r="O2" s="461"/>
      <c r="P2" s="461"/>
      <c r="Q2" s="462"/>
      <c r="R2" s="363">
        <v>2024</v>
      </c>
      <c r="S2" s="464">
        <v>2025</v>
      </c>
      <c r="T2" s="464"/>
      <c r="U2" s="464"/>
      <c r="V2" s="464"/>
      <c r="W2" s="464"/>
      <c r="X2" s="464"/>
      <c r="Y2" s="464"/>
      <c r="Z2" s="464"/>
      <c r="AA2" s="464"/>
      <c r="AB2" s="464"/>
      <c r="AC2" s="465"/>
    </row>
    <row r="3" spans="1:29" ht="25" thickBot="1">
      <c r="A3"/>
      <c r="B3"/>
      <c r="C3"/>
      <c r="D3" s="32"/>
      <c r="E3" s="32"/>
      <c r="F3" s="32"/>
      <c r="G3" s="18"/>
      <c r="H3" s="32"/>
      <c r="I3" s="32"/>
      <c r="J3" s="32"/>
      <c r="K3" s="32"/>
      <c r="L3" s="460" t="s">
        <v>39</v>
      </c>
      <c r="M3" s="461"/>
      <c r="N3" s="462"/>
      <c r="O3" s="139" t="s">
        <v>41</v>
      </c>
      <c r="P3" s="139"/>
      <c r="Q3" s="33" t="s">
        <v>40</v>
      </c>
      <c r="R3" s="96" t="s">
        <v>20</v>
      </c>
      <c r="S3" s="97" t="s">
        <v>20</v>
      </c>
      <c r="T3" s="477" t="s">
        <v>40</v>
      </c>
      <c r="U3" s="478"/>
      <c r="V3" s="479"/>
      <c r="W3" s="474" t="s">
        <v>39</v>
      </c>
      <c r="X3" s="475"/>
      <c r="Y3" s="475"/>
      <c r="Z3" s="475"/>
      <c r="AA3" s="476"/>
      <c r="AB3" s="98" t="s">
        <v>68</v>
      </c>
      <c r="AC3" s="99" t="s">
        <v>41</v>
      </c>
    </row>
    <row r="4" spans="1:29" ht="58.5" thickBot="1">
      <c r="A4" s="34" t="s">
        <v>42</v>
      </c>
      <c r="B4" s="34" t="s">
        <v>43</v>
      </c>
      <c r="C4" s="74" t="s">
        <v>44</v>
      </c>
      <c r="D4" s="100" t="s">
        <v>45</v>
      </c>
      <c r="E4" s="101" t="s">
        <v>46</v>
      </c>
      <c r="F4" s="102" t="s">
        <v>47</v>
      </c>
      <c r="G4" s="103" t="s">
        <v>48</v>
      </c>
      <c r="H4" s="104" t="s">
        <v>49</v>
      </c>
      <c r="I4" s="104" t="s">
        <v>50</v>
      </c>
      <c r="J4" s="105" t="s">
        <v>51</v>
      </c>
      <c r="K4" s="106" t="s">
        <v>52</v>
      </c>
      <c r="L4" s="106" t="s">
        <v>5981</v>
      </c>
      <c r="M4" s="106" t="s">
        <v>6000</v>
      </c>
      <c r="N4" s="105" t="s">
        <v>5966</v>
      </c>
      <c r="O4" s="106" t="s">
        <v>6071</v>
      </c>
      <c r="P4" s="106" t="s">
        <v>6073</v>
      </c>
      <c r="Q4" s="106" t="s">
        <v>55</v>
      </c>
      <c r="R4" s="107" t="s">
        <v>56</v>
      </c>
      <c r="S4" s="107" t="s">
        <v>69</v>
      </c>
      <c r="T4" s="107" t="s">
        <v>70</v>
      </c>
      <c r="U4" s="107" t="s">
        <v>71</v>
      </c>
      <c r="V4" s="107" t="s">
        <v>72</v>
      </c>
      <c r="W4" s="107" t="s">
        <v>73</v>
      </c>
      <c r="X4" s="107" t="s">
        <v>74</v>
      </c>
      <c r="Y4" s="107" t="s">
        <v>75</v>
      </c>
      <c r="Z4" s="107" t="s">
        <v>76</v>
      </c>
      <c r="AA4" s="106" t="s">
        <v>77</v>
      </c>
      <c r="AB4" s="106" t="s">
        <v>78</v>
      </c>
      <c r="AC4" s="106" t="s">
        <v>60</v>
      </c>
    </row>
    <row r="5" spans="1:29">
      <c r="A5" s="41"/>
      <c r="B5" s="42">
        <v>1</v>
      </c>
      <c r="C5" s="51">
        <f>+B5-D5</f>
        <v>0</v>
      </c>
      <c r="D5" s="108">
        <v>1</v>
      </c>
      <c r="E5" s="110">
        <v>1001</v>
      </c>
      <c r="F5" s="54" t="str">
        <f>IFERROR(VLOOKUP(Table213[[#This Row],[Player No]],Table10[[No]:[Province]],2,0),"")</f>
        <v xml:space="preserve">OVERMEYER Shane </v>
      </c>
      <c r="G5" s="18" t="str">
        <f>IFERROR(VLOOKUP(Table213[[#This Row],[Player No]],Table10[[No]:[Province]],3,0),"")</f>
        <v>CT</v>
      </c>
      <c r="H5" s="109">
        <v>100</v>
      </c>
      <c r="I5" s="109">
        <f>H5/2+SUM(Table213[[#This Row],[O1 GALAXY OPEN 2026]:[P1       GNTTB OPEN 2026]])</f>
        <v>200</v>
      </c>
      <c r="J5" s="56">
        <f t="shared" ref="J5:J36" si="0">COUNTIF(L5:Q5,"&gt;=0")</f>
        <v>1</v>
      </c>
      <c r="K5" s="57">
        <f t="shared" ref="K5:K36" si="1">COUNTIF(R5:AC5,"&lt;=0")</f>
        <v>0</v>
      </c>
      <c r="L5" s="57"/>
      <c r="M5" s="57" t="s">
        <v>5967</v>
      </c>
      <c r="N5" s="57" t="s">
        <v>5967</v>
      </c>
      <c r="O5" s="57" t="s">
        <v>5967</v>
      </c>
      <c r="P5" s="57">
        <v>150</v>
      </c>
      <c r="Q5" s="57"/>
      <c r="R5" s="18"/>
      <c r="S5" s="18">
        <v>250</v>
      </c>
      <c r="T5" s="18"/>
      <c r="U5" s="18"/>
      <c r="V5" s="18">
        <v>100</v>
      </c>
      <c r="W5" s="18"/>
      <c r="X5" s="18"/>
      <c r="Y5" s="18"/>
      <c r="Z5" s="18"/>
      <c r="AA5" s="113"/>
      <c r="AB5" s="128"/>
      <c r="AC5" s="114"/>
    </row>
    <row r="6" spans="1:29">
      <c r="A6" s="41"/>
      <c r="B6" s="42">
        <v>2</v>
      </c>
      <c r="C6" s="51">
        <f t="shared" ref="C6:C69" si="2">+B6-D6</f>
        <v>0</v>
      </c>
      <c r="D6" s="108">
        <f t="shared" ref="D6:D37" si="3">D5+1</f>
        <v>2</v>
      </c>
      <c r="E6" s="53">
        <v>3051</v>
      </c>
      <c r="F6" s="54" t="str">
        <f>IFERROR(VLOOKUP(Table213[[#This Row],[Player No]],Table10[[No]:[Province]],2,0),"")</f>
        <v>STEWE Bernard</v>
      </c>
      <c r="G6" s="18" t="str">
        <f>IFERROR(VLOOKUP(Table213[[#This Row],[Player No]],Table10[[No]:[Province]],3,0),"")</f>
        <v>CT</v>
      </c>
      <c r="H6" s="109">
        <v>125</v>
      </c>
      <c r="I6" s="109">
        <f>H6/2+SUM(Table213[[#This Row],[O1 GALAXY OPEN 2026]:[P1       GNTTB OPEN 2026]])</f>
        <v>197.5</v>
      </c>
      <c r="J6" s="56">
        <f t="shared" si="0"/>
        <v>2</v>
      </c>
      <c r="K6" s="57">
        <f t="shared" si="1"/>
        <v>0</v>
      </c>
      <c r="L6" s="57"/>
      <c r="M6" s="57" t="s">
        <v>5967</v>
      </c>
      <c r="N6" s="57" t="s">
        <v>5967</v>
      </c>
      <c r="O6" s="57">
        <v>35</v>
      </c>
      <c r="P6" s="57">
        <v>100</v>
      </c>
      <c r="Q6" s="57"/>
      <c r="R6" s="18">
        <v>125</v>
      </c>
      <c r="S6" s="18">
        <v>50</v>
      </c>
      <c r="T6" s="18"/>
      <c r="U6" s="18"/>
      <c r="V6" s="18"/>
      <c r="W6" s="18"/>
      <c r="X6" s="18"/>
      <c r="Y6" s="18"/>
      <c r="Z6" s="18"/>
      <c r="AA6" s="17"/>
      <c r="AB6" s="25"/>
      <c r="AC6" s="59"/>
    </row>
    <row r="7" spans="1:29">
      <c r="A7" s="41"/>
      <c r="B7" s="42">
        <v>4</v>
      </c>
      <c r="C7" s="51">
        <f t="shared" si="2"/>
        <v>1</v>
      </c>
      <c r="D7" s="108">
        <f t="shared" si="3"/>
        <v>3</v>
      </c>
      <c r="E7" s="115">
        <v>3500</v>
      </c>
      <c r="F7" s="54" t="str">
        <f>IFERROR(VLOOKUP(Table213[[#This Row],[Player No]],Table10[[No]:[Province]],2,0),"")</f>
        <v>PILLAY Sishen</v>
      </c>
      <c r="G7" s="18" t="str">
        <f>IFERROR(VLOOKUP(Table213[[#This Row],[Player No]],Table10[[No]:[Province]],3,0),"")</f>
        <v>UMG</v>
      </c>
      <c r="H7" s="109">
        <v>165</v>
      </c>
      <c r="I7" s="109">
        <f>H7/2+SUM(Table213[[#This Row],[O1 GALAXY OPEN 2026]:[P1       GNTTB OPEN 2026]])</f>
        <v>192.5</v>
      </c>
      <c r="J7" s="56">
        <f t="shared" si="0"/>
        <v>3</v>
      </c>
      <c r="K7" s="57">
        <f t="shared" si="1"/>
        <v>0</v>
      </c>
      <c r="L7" s="57">
        <v>25</v>
      </c>
      <c r="M7" s="57">
        <v>50</v>
      </c>
      <c r="N7" s="57">
        <v>35</v>
      </c>
      <c r="O7" s="57" t="s">
        <v>5967</v>
      </c>
      <c r="P7" s="57" t="s">
        <v>5967</v>
      </c>
      <c r="Q7" s="57"/>
      <c r="R7" s="18">
        <v>25</v>
      </c>
      <c r="S7" s="18">
        <v>25</v>
      </c>
      <c r="T7" s="18"/>
      <c r="U7" s="18"/>
      <c r="V7" s="18"/>
      <c r="W7" s="18">
        <v>50</v>
      </c>
      <c r="X7" s="18">
        <v>25</v>
      </c>
      <c r="Y7" s="18">
        <v>25</v>
      </c>
      <c r="Z7" s="18">
        <v>25</v>
      </c>
      <c r="AA7" s="17">
        <v>15</v>
      </c>
      <c r="AB7" s="25"/>
      <c r="AC7" s="59"/>
    </row>
    <row r="8" spans="1:29">
      <c r="A8" s="41"/>
      <c r="B8" s="42">
        <v>5</v>
      </c>
      <c r="C8" s="51">
        <f t="shared" si="2"/>
        <v>1</v>
      </c>
      <c r="D8" s="108">
        <f t="shared" si="3"/>
        <v>4</v>
      </c>
      <c r="E8" s="53">
        <v>1569</v>
      </c>
      <c r="F8" s="54" t="str">
        <f>IFERROR(VLOOKUP(Table213[[#This Row],[Player No]],Table10[[No]:[Province]],2,0),"")</f>
        <v xml:space="preserve">OCTOBER Lindsay </v>
      </c>
      <c r="G8" s="18" t="str">
        <f>IFERROR(VLOOKUP(Table213[[#This Row],[Player No]],Table10[[No]:[Province]],3,0),"")</f>
        <v>CT</v>
      </c>
      <c r="H8" s="109">
        <v>75</v>
      </c>
      <c r="I8" s="109">
        <f>H8/2+SUM(Table213[[#This Row],[O1 GALAXY OPEN 2026]:[P1       GNTTB OPEN 2026]])</f>
        <v>162.5</v>
      </c>
      <c r="J8" s="56">
        <f t="shared" si="0"/>
        <v>2</v>
      </c>
      <c r="K8" s="57">
        <f t="shared" si="1"/>
        <v>0</v>
      </c>
      <c r="L8" s="57"/>
      <c r="M8" s="57" t="s">
        <v>5967</v>
      </c>
      <c r="N8" s="57" t="s">
        <v>5967</v>
      </c>
      <c r="O8" s="57">
        <v>50</v>
      </c>
      <c r="P8" s="57">
        <v>75</v>
      </c>
      <c r="Q8" s="57"/>
      <c r="R8" s="18">
        <v>75</v>
      </c>
      <c r="S8" s="18">
        <v>175</v>
      </c>
      <c r="T8" s="18"/>
      <c r="U8" s="18"/>
      <c r="V8" s="18"/>
      <c r="W8" s="18"/>
      <c r="X8" s="18"/>
      <c r="Y8" s="18"/>
      <c r="Z8" s="18"/>
      <c r="AA8" s="17"/>
      <c r="AB8" s="25"/>
      <c r="AC8" s="59"/>
    </row>
    <row r="9" spans="1:29">
      <c r="A9" s="41"/>
      <c r="B9" s="42">
        <v>6</v>
      </c>
      <c r="C9" s="51">
        <f t="shared" si="2"/>
        <v>1</v>
      </c>
      <c r="D9" s="108">
        <f t="shared" si="3"/>
        <v>5</v>
      </c>
      <c r="E9" s="115">
        <v>1197</v>
      </c>
      <c r="F9" s="54" t="str">
        <f>IFERROR(VLOOKUP(Table213[[#This Row],[Player No]],Table10[[No]:[Province]],2,0),"")</f>
        <v>NAIKER Cliffy</v>
      </c>
      <c r="G9" s="18" t="str">
        <f>IFERROR(VLOOKUP(Table213[[#This Row],[Player No]],Table10[[No]:[Province]],3,0),"")</f>
        <v>UMG</v>
      </c>
      <c r="H9" s="109">
        <v>140</v>
      </c>
      <c r="I9" s="109">
        <f>H9/2+SUM(Table213[[#This Row],[O1 GALAXY OPEN 2026]:[P1       GNTTB OPEN 2026]])</f>
        <v>145</v>
      </c>
      <c r="J9" s="56">
        <f t="shared" si="0"/>
        <v>3</v>
      </c>
      <c r="K9" s="57">
        <f t="shared" si="1"/>
        <v>0</v>
      </c>
      <c r="L9" s="57">
        <v>25</v>
      </c>
      <c r="M9" s="57">
        <v>35</v>
      </c>
      <c r="N9" s="57">
        <v>15</v>
      </c>
      <c r="O9" s="57" t="s">
        <v>5967</v>
      </c>
      <c r="P9" s="57" t="s">
        <v>5967</v>
      </c>
      <c r="Q9" s="57"/>
      <c r="R9" s="18">
        <v>5</v>
      </c>
      <c r="S9" s="18">
        <v>5</v>
      </c>
      <c r="T9" s="18"/>
      <c r="U9" s="18"/>
      <c r="V9" s="18"/>
      <c r="W9" s="18">
        <v>75</v>
      </c>
      <c r="X9" s="18">
        <v>25</v>
      </c>
      <c r="Y9" s="18"/>
      <c r="Z9" s="18"/>
      <c r="AA9" s="17">
        <v>35</v>
      </c>
      <c r="AB9" s="59"/>
      <c r="AC9" s="59"/>
    </row>
    <row r="10" spans="1:29">
      <c r="A10" s="41"/>
      <c r="B10" s="42">
        <v>7</v>
      </c>
      <c r="C10" s="51">
        <f t="shared" si="2"/>
        <v>1</v>
      </c>
      <c r="D10" s="108">
        <f t="shared" si="3"/>
        <v>6</v>
      </c>
      <c r="E10" s="53">
        <v>3481</v>
      </c>
      <c r="F10" s="54" t="str">
        <f>IFERROR(VLOOKUP(Table213[[#This Row],[Player No]],Table10[[No]:[Province]],2,0),"")</f>
        <v>BAI Barney</v>
      </c>
      <c r="G10" s="18" t="str">
        <f>IFERROR(VLOOKUP(Table213[[#This Row],[Player No]],Table10[[No]:[Province]],3,0),"")</f>
        <v>JTTA</v>
      </c>
      <c r="H10" s="109">
        <v>272.5</v>
      </c>
      <c r="I10" s="109">
        <f>H10/2+SUM(Table213[[#This Row],[O1 GALAXY OPEN 2026]:[P1       GNTTB OPEN 2026]])</f>
        <v>136.25</v>
      </c>
      <c r="J10" s="56">
        <f t="shared" si="0"/>
        <v>0</v>
      </c>
      <c r="K10" s="57">
        <f t="shared" si="1"/>
        <v>0</v>
      </c>
      <c r="L10" s="57"/>
      <c r="M10" s="57" t="s">
        <v>5967</v>
      </c>
      <c r="N10" s="57" t="s">
        <v>5967</v>
      </c>
      <c r="O10" s="57" t="s">
        <v>5967</v>
      </c>
      <c r="P10" s="57" t="s">
        <v>5967</v>
      </c>
      <c r="Q10" s="57"/>
      <c r="R10" s="18">
        <v>250</v>
      </c>
      <c r="S10" s="18"/>
      <c r="T10" s="18">
        <v>7.5</v>
      </c>
      <c r="U10" s="18"/>
      <c r="V10" s="18">
        <v>15</v>
      </c>
      <c r="W10" s="18"/>
      <c r="X10" s="18"/>
      <c r="Y10" s="18"/>
      <c r="Z10" s="18"/>
      <c r="AA10" s="17"/>
      <c r="AB10" s="59"/>
      <c r="AC10" s="59"/>
    </row>
    <row r="11" spans="1:29">
      <c r="A11" s="41"/>
      <c r="B11" s="42">
        <v>8</v>
      </c>
      <c r="C11" s="51">
        <f t="shared" si="2"/>
        <v>1</v>
      </c>
      <c r="D11" s="108">
        <f t="shared" si="3"/>
        <v>7</v>
      </c>
      <c r="E11" s="53">
        <v>2611</v>
      </c>
      <c r="F11" s="54" t="str">
        <f>IFERROR(VLOOKUP(Table213[[#This Row],[Player No]],Table10[[No]:[Province]],2,0),"")</f>
        <v>NWAFOR David</v>
      </c>
      <c r="G11" s="18" t="str">
        <f>IFERROR(VLOOKUP(Table213[[#This Row],[Player No]],Table10[[No]:[Province]],3,0),"")</f>
        <v>CT</v>
      </c>
      <c r="H11" s="109">
        <v>150</v>
      </c>
      <c r="I11" s="109">
        <f>H11/2+SUM(Table213[[#This Row],[O1 GALAXY OPEN 2026]:[P1       GNTTB OPEN 2026]])</f>
        <v>135</v>
      </c>
      <c r="J11" s="56">
        <f t="shared" si="0"/>
        <v>2</v>
      </c>
      <c r="K11" s="57">
        <f t="shared" si="1"/>
        <v>0</v>
      </c>
      <c r="L11" s="57"/>
      <c r="M11" s="57" t="s">
        <v>5967</v>
      </c>
      <c r="N11" s="57" t="s">
        <v>5967</v>
      </c>
      <c r="O11" s="57">
        <v>10</v>
      </c>
      <c r="P11" s="57">
        <v>50</v>
      </c>
      <c r="Q11" s="57"/>
      <c r="R11" s="18">
        <v>50</v>
      </c>
      <c r="S11" s="18">
        <v>75</v>
      </c>
      <c r="T11" s="18"/>
      <c r="U11" s="18"/>
      <c r="V11" s="18"/>
      <c r="W11" s="18"/>
      <c r="X11" s="18"/>
      <c r="Y11" s="18"/>
      <c r="Z11" s="18"/>
      <c r="AA11" s="17"/>
      <c r="AB11" s="59">
        <v>100</v>
      </c>
      <c r="AC11" s="59"/>
    </row>
    <row r="12" spans="1:29">
      <c r="A12" s="41"/>
      <c r="B12" s="42">
        <v>9</v>
      </c>
      <c r="C12" s="51">
        <f t="shared" si="2"/>
        <v>1</v>
      </c>
      <c r="D12" s="108">
        <f t="shared" si="3"/>
        <v>8</v>
      </c>
      <c r="E12" s="53">
        <v>1052</v>
      </c>
      <c r="F12" s="54" t="str">
        <f>IFERROR(VLOOKUP(Table213[[#This Row],[Player No]],Table10[[No]:[Province]],2,0),"")</f>
        <v xml:space="preserve">WESSON Ashley </v>
      </c>
      <c r="G12" s="18" t="str">
        <f>IFERROR(VLOOKUP(Table213[[#This Row],[Player No]],Table10[[No]:[Province]],3,0),"")</f>
        <v>SANDF</v>
      </c>
      <c r="H12" s="109">
        <v>175</v>
      </c>
      <c r="I12" s="109">
        <f>H12/2+SUM(Table213[[#This Row],[O1 GALAXY OPEN 2026]:[P1       GNTTB OPEN 2026]])</f>
        <v>122.5</v>
      </c>
      <c r="J12" s="56">
        <f t="shared" si="0"/>
        <v>2</v>
      </c>
      <c r="K12" s="57">
        <f t="shared" si="1"/>
        <v>0</v>
      </c>
      <c r="L12" s="57"/>
      <c r="M12" s="57" t="s">
        <v>5967</v>
      </c>
      <c r="N12" s="57" t="s">
        <v>5967</v>
      </c>
      <c r="O12" s="57">
        <v>10</v>
      </c>
      <c r="P12" s="57">
        <v>25</v>
      </c>
      <c r="Q12" s="57"/>
      <c r="R12" s="18">
        <v>175</v>
      </c>
      <c r="S12" s="18">
        <v>125</v>
      </c>
      <c r="T12" s="18"/>
      <c r="U12" s="18"/>
      <c r="V12" s="18"/>
      <c r="W12" s="18"/>
      <c r="X12" s="18"/>
      <c r="Y12" s="18"/>
      <c r="Z12" s="18"/>
      <c r="AA12" s="17"/>
      <c r="AB12" s="59"/>
      <c r="AC12" s="59"/>
    </row>
    <row r="13" spans="1:29">
      <c r="A13" s="41"/>
      <c r="B13" s="42">
        <v>10</v>
      </c>
      <c r="C13" s="51">
        <f t="shared" si="2"/>
        <v>1</v>
      </c>
      <c r="D13" s="108">
        <f t="shared" si="3"/>
        <v>9</v>
      </c>
      <c r="E13" s="53">
        <v>4459</v>
      </c>
      <c r="F13" s="54" t="str">
        <f>IFERROR(VLOOKUP(Table213[[#This Row],[Player No]],Table10[[No]:[Province]],2,0),"")</f>
        <v>AJIBADE Sunday</v>
      </c>
      <c r="G13" s="47" t="str">
        <f>IFERROR(VLOOKUP(Table213[[#This Row],[Player No]],Table10[[No]:[Province]],3,0),"")</f>
        <v>ETTA</v>
      </c>
      <c r="H13" s="109">
        <v>125</v>
      </c>
      <c r="I13" s="109">
        <f>H13/2+SUM(Table213[[#This Row],[O1 GALAXY OPEN 2026]:[P1       GNTTB OPEN 2026]])</f>
        <v>112.5</v>
      </c>
      <c r="J13" s="56">
        <f t="shared" si="0"/>
        <v>1</v>
      </c>
      <c r="K13" s="57">
        <f t="shared" si="1"/>
        <v>0</v>
      </c>
      <c r="L13" s="57">
        <v>50</v>
      </c>
      <c r="M13" s="57" t="s">
        <v>5967</v>
      </c>
      <c r="N13" s="57" t="s">
        <v>5967</v>
      </c>
      <c r="O13" s="57" t="s">
        <v>5967</v>
      </c>
      <c r="P13" s="57" t="s">
        <v>5967</v>
      </c>
      <c r="Q13" s="57"/>
      <c r="R13" s="18"/>
      <c r="S13" s="18">
        <v>25</v>
      </c>
      <c r="T13" s="18"/>
      <c r="U13" s="18"/>
      <c r="V13" s="18"/>
      <c r="W13" s="18"/>
      <c r="X13" s="23"/>
      <c r="Y13" s="23">
        <v>50</v>
      </c>
      <c r="Z13" s="23">
        <v>75</v>
      </c>
      <c r="AA13" s="17"/>
      <c r="AB13" s="59"/>
      <c r="AC13" s="59"/>
    </row>
    <row r="14" spans="1:29">
      <c r="A14" s="41"/>
      <c r="B14" s="42">
        <v>11</v>
      </c>
      <c r="C14" s="51">
        <f t="shared" si="2"/>
        <v>1</v>
      </c>
      <c r="D14" s="108">
        <f t="shared" si="3"/>
        <v>10</v>
      </c>
      <c r="E14" s="115">
        <v>4012</v>
      </c>
      <c r="F14" s="54" t="str">
        <f>IFERROR(VLOOKUP(Table213[[#This Row],[Player No]],Table10[[No]:[Province]],2,0),"")</f>
        <v>RAMCHURRAN Devanand</v>
      </c>
      <c r="G14" s="18" t="str">
        <f>IFERROR(VLOOKUP(Table213[[#This Row],[Player No]],Table10[[No]:[Province]],3,0),"")</f>
        <v>UMG</v>
      </c>
      <c r="H14" s="109">
        <v>95</v>
      </c>
      <c r="I14" s="109">
        <f>H14/2+SUM(Table213[[#This Row],[O1 GALAXY OPEN 2026]:[P1       GNTTB OPEN 2026]])</f>
        <v>112.5</v>
      </c>
      <c r="J14" s="56">
        <f t="shared" si="0"/>
        <v>3</v>
      </c>
      <c r="K14" s="57">
        <f t="shared" si="1"/>
        <v>0</v>
      </c>
      <c r="L14" s="57">
        <v>15</v>
      </c>
      <c r="M14" s="57">
        <v>25</v>
      </c>
      <c r="N14" s="57">
        <v>25</v>
      </c>
      <c r="O14" s="57" t="s">
        <v>5967</v>
      </c>
      <c r="P14" s="57" t="s">
        <v>5967</v>
      </c>
      <c r="Q14" s="57"/>
      <c r="R14" s="18">
        <v>5</v>
      </c>
      <c r="S14" s="18"/>
      <c r="T14" s="116"/>
      <c r="U14" s="116"/>
      <c r="V14" s="116"/>
      <c r="W14" s="116">
        <v>50</v>
      </c>
      <c r="X14" s="116">
        <v>15</v>
      </c>
      <c r="Y14" s="116"/>
      <c r="Z14" s="116"/>
      <c r="AA14" s="17">
        <v>25</v>
      </c>
      <c r="AB14" s="59"/>
      <c r="AC14" s="59"/>
    </row>
    <row r="15" spans="1:29">
      <c r="A15" s="41"/>
      <c r="B15" s="42">
        <v>12</v>
      </c>
      <c r="C15" s="51">
        <f t="shared" si="2"/>
        <v>1</v>
      </c>
      <c r="D15" s="108">
        <f t="shared" si="3"/>
        <v>11</v>
      </c>
      <c r="E15" s="53">
        <v>2107</v>
      </c>
      <c r="F15" s="54" t="str">
        <f>IFERROR(VLOOKUP(Table213[[#This Row],[Player No]],Table10[[No]:[Province]],2,0),"")</f>
        <v>GOVINDASAMY Morganathan</v>
      </c>
      <c r="G15" s="18" t="str">
        <f>IFERROR(VLOOKUP(Table213[[#This Row],[Player No]],Table10[[No]:[Province]],3,0),"")</f>
        <v>UMG</v>
      </c>
      <c r="H15" s="109">
        <v>135</v>
      </c>
      <c r="I15" s="109">
        <f>H15/2+SUM(Table213[[#This Row],[O1 GALAXY OPEN 2026]:[P1       GNTTB OPEN 2026]])</f>
        <v>102.5</v>
      </c>
      <c r="J15" s="56">
        <f t="shared" si="0"/>
        <v>1</v>
      </c>
      <c r="K15" s="57">
        <f t="shared" si="1"/>
        <v>0</v>
      </c>
      <c r="L15" s="57">
        <v>35</v>
      </c>
      <c r="M15" s="57" t="s">
        <v>5967</v>
      </c>
      <c r="N15" s="57" t="s">
        <v>5967</v>
      </c>
      <c r="O15" s="57" t="s">
        <v>5967</v>
      </c>
      <c r="P15" s="57" t="s">
        <v>5967</v>
      </c>
      <c r="Q15" s="57"/>
      <c r="R15" s="18"/>
      <c r="S15" s="18"/>
      <c r="T15" s="116"/>
      <c r="U15" s="116"/>
      <c r="V15" s="116"/>
      <c r="W15" s="116">
        <v>50</v>
      </c>
      <c r="X15" s="116">
        <v>35</v>
      </c>
      <c r="Y15" s="116"/>
      <c r="Z15" s="116"/>
      <c r="AA15" s="17">
        <v>50</v>
      </c>
      <c r="AB15" s="59"/>
      <c r="AC15" s="59"/>
    </row>
    <row r="16" spans="1:29">
      <c r="A16" s="41"/>
      <c r="B16" s="42">
        <v>13</v>
      </c>
      <c r="C16" s="51">
        <f t="shared" si="2"/>
        <v>1</v>
      </c>
      <c r="D16" s="108">
        <f t="shared" si="3"/>
        <v>12</v>
      </c>
      <c r="E16" s="53">
        <v>1158</v>
      </c>
      <c r="F16" s="54" t="str">
        <f>IFERROR(VLOOKUP(Table213[[#This Row],[Player No]],Table10[[No]:[Province]],2,0),"")</f>
        <v xml:space="preserve">SLOSTER Chris </v>
      </c>
      <c r="G16" s="18" t="str">
        <f>IFERROR(VLOOKUP(Table213[[#This Row],[Player No]],Table10[[No]:[Province]],3,0),"")</f>
        <v>CT</v>
      </c>
      <c r="H16" s="109">
        <v>75</v>
      </c>
      <c r="I16" s="109">
        <f>H16/2+SUM(Table213[[#This Row],[O1 GALAXY OPEN 2026]:[P1       GNTTB OPEN 2026]])</f>
        <v>102.5</v>
      </c>
      <c r="J16" s="56">
        <f t="shared" si="0"/>
        <v>2</v>
      </c>
      <c r="K16" s="57">
        <f t="shared" si="1"/>
        <v>0</v>
      </c>
      <c r="L16" s="57"/>
      <c r="M16" s="57" t="s">
        <v>5967</v>
      </c>
      <c r="N16" s="57" t="s">
        <v>5967</v>
      </c>
      <c r="O16" s="57">
        <v>15</v>
      </c>
      <c r="P16" s="57">
        <v>50</v>
      </c>
      <c r="Q16" s="57"/>
      <c r="R16" s="18">
        <v>75</v>
      </c>
      <c r="S16" s="18">
        <v>75</v>
      </c>
      <c r="T16" s="116"/>
      <c r="U16" s="116"/>
      <c r="V16" s="116"/>
      <c r="W16" s="116"/>
      <c r="X16" s="116"/>
      <c r="Y16" s="116"/>
      <c r="Z16" s="116"/>
      <c r="AA16" s="17"/>
      <c r="AB16" s="59"/>
      <c r="AC16" s="59"/>
    </row>
    <row r="17" spans="1:29">
      <c r="A17" s="42"/>
      <c r="B17" s="42">
        <v>14</v>
      </c>
      <c r="C17" s="51">
        <f t="shared" si="2"/>
        <v>1</v>
      </c>
      <c r="D17" s="108">
        <f t="shared" si="3"/>
        <v>13</v>
      </c>
      <c r="E17" s="53">
        <v>1013</v>
      </c>
      <c r="F17" s="54" t="str">
        <f>IFERROR(VLOOKUP(Table213[[#This Row],[Player No]],Table10[[No]:[Province]],2,0),"")</f>
        <v xml:space="preserve">BADAT Ismail </v>
      </c>
      <c r="G17" s="18" t="str">
        <f>IFERROR(VLOOKUP(Table213[[#This Row],[Player No]],Table10[[No]:[Province]],3,0),"")</f>
        <v>JTTA</v>
      </c>
      <c r="H17" s="109">
        <v>175</v>
      </c>
      <c r="I17" s="109">
        <f>H17/2+SUM(Table213[[#This Row],[O1 GALAXY OPEN 2026]:[P1       GNTTB OPEN 2026]])</f>
        <v>87.5</v>
      </c>
      <c r="J17" s="56">
        <f t="shared" si="0"/>
        <v>0</v>
      </c>
      <c r="K17" s="57">
        <f t="shared" si="1"/>
        <v>1</v>
      </c>
      <c r="L17" s="57"/>
      <c r="M17" s="57" t="s">
        <v>5967</v>
      </c>
      <c r="N17" s="57" t="s">
        <v>5967</v>
      </c>
      <c r="O17" s="57" t="s">
        <v>5967</v>
      </c>
      <c r="P17" s="57" t="s">
        <v>5967</v>
      </c>
      <c r="Q17" s="57"/>
      <c r="R17" s="18">
        <v>125</v>
      </c>
      <c r="S17" s="18"/>
      <c r="T17" s="116"/>
      <c r="U17" s="116">
        <v>0</v>
      </c>
      <c r="V17" s="116">
        <v>50</v>
      </c>
      <c r="W17" s="116"/>
      <c r="X17" s="116"/>
      <c r="Y17" s="116"/>
      <c r="Z17" s="116"/>
      <c r="AA17" s="17"/>
      <c r="AB17" s="59"/>
      <c r="AC17" s="59"/>
    </row>
    <row r="18" spans="1:29">
      <c r="A18" s="41"/>
      <c r="B18" s="42">
        <v>15</v>
      </c>
      <c r="C18" s="51">
        <f t="shared" si="2"/>
        <v>1</v>
      </c>
      <c r="D18" s="108">
        <f t="shared" si="3"/>
        <v>14</v>
      </c>
      <c r="E18" s="110">
        <v>3264</v>
      </c>
      <c r="F18" s="111" t="str">
        <f>IFERROR(VLOOKUP(Table213[[#This Row],[Player No]],Table10[[No]:[Province]],2,0),"")</f>
        <v>GAYANDA Kavir</v>
      </c>
      <c r="G18" s="112" t="str">
        <f>IFERROR(VLOOKUP(Table213[[#This Row],[Player No]],Table10[[No]:[Province]],3,0),"")</f>
        <v>JTTA</v>
      </c>
      <c r="H18" s="109">
        <v>125</v>
      </c>
      <c r="I18" s="109">
        <f>H18/2+SUM(Table213[[#This Row],[O1 GALAXY OPEN 2026]:[P1       GNTTB OPEN 2026]])</f>
        <v>87.5</v>
      </c>
      <c r="J18" s="56">
        <f t="shared" si="0"/>
        <v>1</v>
      </c>
      <c r="K18" s="57">
        <f t="shared" si="1"/>
        <v>0</v>
      </c>
      <c r="L18" s="57"/>
      <c r="M18" s="57" t="s">
        <v>5967</v>
      </c>
      <c r="N18" s="57">
        <v>25</v>
      </c>
      <c r="O18" s="57" t="s">
        <v>5967</v>
      </c>
      <c r="P18" s="57" t="s">
        <v>5967</v>
      </c>
      <c r="Q18" s="57"/>
      <c r="R18" s="18"/>
      <c r="S18" s="18">
        <v>25</v>
      </c>
      <c r="T18" s="116"/>
      <c r="U18" s="116"/>
      <c r="V18" s="116"/>
      <c r="W18" s="117">
        <v>25</v>
      </c>
      <c r="X18" s="117"/>
      <c r="Y18" s="117"/>
      <c r="Z18" s="117">
        <v>100</v>
      </c>
      <c r="AA18" s="113"/>
      <c r="AB18" s="114"/>
      <c r="AC18" s="114"/>
    </row>
    <row r="19" spans="1:29">
      <c r="A19" s="41"/>
      <c r="B19" s="42">
        <v>16</v>
      </c>
      <c r="C19" s="51">
        <f t="shared" si="2"/>
        <v>1</v>
      </c>
      <c r="D19" s="108">
        <f t="shared" si="3"/>
        <v>15</v>
      </c>
      <c r="E19" s="110">
        <v>1514</v>
      </c>
      <c r="F19" s="111" t="str">
        <f>IFERROR(VLOOKUP(Table213[[#This Row],[Player No]],Table10[[No]:[Province]],2,0),"")</f>
        <v>DA SILVA Jose</v>
      </c>
      <c r="G19" s="112" t="str">
        <f>IFERROR(VLOOKUP(Table213[[#This Row],[Player No]],Table10[[No]:[Province]],3,0),"")</f>
        <v>GN</v>
      </c>
      <c r="H19" s="109">
        <v>170</v>
      </c>
      <c r="I19" s="109">
        <f>H19/2+SUM(Table213[[#This Row],[O1 GALAXY OPEN 2026]:[P1       GNTTB OPEN 2026]])</f>
        <v>85</v>
      </c>
      <c r="J19" s="56">
        <f t="shared" si="0"/>
        <v>0</v>
      </c>
      <c r="K19" s="57">
        <f t="shared" si="1"/>
        <v>0</v>
      </c>
      <c r="L19" s="57"/>
      <c r="M19" s="57" t="s">
        <v>5967</v>
      </c>
      <c r="N19" s="57" t="s">
        <v>5967</v>
      </c>
      <c r="O19" s="57" t="s">
        <v>5967</v>
      </c>
      <c r="P19" s="57" t="s">
        <v>5967</v>
      </c>
      <c r="Q19" s="57"/>
      <c r="R19" s="18"/>
      <c r="S19" s="18">
        <v>50</v>
      </c>
      <c r="T19" s="116"/>
      <c r="U19" s="116">
        <v>20</v>
      </c>
      <c r="V19" s="116"/>
      <c r="W19" s="117">
        <v>100</v>
      </c>
      <c r="X19" s="117"/>
      <c r="Y19" s="117"/>
      <c r="Z19" s="117"/>
      <c r="AA19" s="113"/>
      <c r="AB19" s="59">
        <v>50</v>
      </c>
      <c r="AC19" s="114"/>
    </row>
    <row r="20" spans="1:29">
      <c r="A20" s="41"/>
      <c r="B20" s="42">
        <v>19</v>
      </c>
      <c r="C20" s="51">
        <f t="shared" si="2"/>
        <v>3</v>
      </c>
      <c r="D20" s="108">
        <f t="shared" si="3"/>
        <v>16</v>
      </c>
      <c r="E20" s="110">
        <v>3485</v>
      </c>
      <c r="F20" s="54" t="str">
        <f>IFERROR(VLOOKUP(Table213[[#This Row],[Player No]],Table10[[No]:[Province]],2,0),"")</f>
        <v>HUI Starn</v>
      </c>
      <c r="G20" s="18" t="str">
        <f>IFERROR(VLOOKUP(Table213[[#This Row],[Player No]],Table10[[No]:[Province]],3,0),"")</f>
        <v>GN</v>
      </c>
      <c r="H20" s="109">
        <v>155</v>
      </c>
      <c r="I20" s="109">
        <f>H20/2+SUM(Table213[[#This Row],[O1 GALAXY OPEN 2026]:[P1       GNTTB OPEN 2026]])</f>
        <v>77.5</v>
      </c>
      <c r="J20" s="56">
        <f t="shared" si="0"/>
        <v>0</v>
      </c>
      <c r="K20" s="57">
        <f t="shared" si="1"/>
        <v>0</v>
      </c>
      <c r="L20" s="57"/>
      <c r="M20" s="57" t="s">
        <v>5967</v>
      </c>
      <c r="N20" s="57" t="s">
        <v>5967</v>
      </c>
      <c r="O20" s="57" t="s">
        <v>5967</v>
      </c>
      <c r="P20" s="57" t="s">
        <v>5967</v>
      </c>
      <c r="Q20" s="57"/>
      <c r="R20" s="18">
        <v>5</v>
      </c>
      <c r="S20" s="18"/>
      <c r="T20" s="116">
        <v>25</v>
      </c>
      <c r="U20" s="116">
        <v>75</v>
      </c>
      <c r="V20" s="116">
        <v>50</v>
      </c>
      <c r="W20" s="116"/>
      <c r="X20" s="116"/>
      <c r="Y20" s="116"/>
      <c r="Z20" s="116"/>
      <c r="AA20" s="113"/>
      <c r="AB20" s="114"/>
      <c r="AC20" s="114"/>
    </row>
    <row r="21" spans="1:29">
      <c r="A21" s="42"/>
      <c r="B21" s="42">
        <v>20</v>
      </c>
      <c r="C21" s="51">
        <f t="shared" si="2"/>
        <v>3</v>
      </c>
      <c r="D21" s="108">
        <f t="shared" si="3"/>
        <v>17</v>
      </c>
      <c r="E21" s="115">
        <v>4011</v>
      </c>
      <c r="F21" s="54" t="str">
        <f>IFERROR(VLOOKUP(Table213[[#This Row],[Player No]],Table10[[No]:[Province]],2,0),"")</f>
        <v>SUBBIAH Shishendren</v>
      </c>
      <c r="G21" s="18" t="str">
        <f>IFERROR(VLOOKUP(Table213[[#This Row],[Player No]],Table10[[No]:[Province]],3,0),"")</f>
        <v>UMG</v>
      </c>
      <c r="H21" s="109">
        <v>61</v>
      </c>
      <c r="I21" s="109">
        <f>H21/2+SUM(Table213[[#This Row],[O1 GALAXY OPEN 2026]:[P1       GNTTB OPEN 2026]])</f>
        <v>75.5</v>
      </c>
      <c r="J21" s="56">
        <f t="shared" si="0"/>
        <v>3</v>
      </c>
      <c r="K21" s="57">
        <f t="shared" si="1"/>
        <v>0</v>
      </c>
      <c r="L21" s="57">
        <v>15</v>
      </c>
      <c r="M21" s="57">
        <v>15</v>
      </c>
      <c r="N21" s="57">
        <v>15</v>
      </c>
      <c r="O21" s="57" t="s">
        <v>5967</v>
      </c>
      <c r="P21" s="57" t="s">
        <v>5967</v>
      </c>
      <c r="Q21" s="57"/>
      <c r="R21" s="18">
        <v>25</v>
      </c>
      <c r="S21" s="18">
        <v>5</v>
      </c>
      <c r="T21" s="18"/>
      <c r="U21" s="18"/>
      <c r="V21" s="18"/>
      <c r="W21" s="18">
        <v>25</v>
      </c>
      <c r="X21" s="18">
        <v>10</v>
      </c>
      <c r="Y21" s="18"/>
      <c r="Z21" s="18"/>
      <c r="AA21" s="17">
        <v>1</v>
      </c>
      <c r="AB21" s="59"/>
      <c r="AC21" s="59"/>
    </row>
    <row r="22" spans="1:29">
      <c r="A22" s="41"/>
      <c r="B22" s="42">
        <v>21</v>
      </c>
      <c r="C22" s="51">
        <f t="shared" si="2"/>
        <v>3</v>
      </c>
      <c r="D22" s="108">
        <f t="shared" si="3"/>
        <v>18</v>
      </c>
      <c r="E22" s="110">
        <v>1022</v>
      </c>
      <c r="F22" s="111" t="str">
        <f>IFERROR(VLOOKUP(Table213[[#This Row],[Player No]],Table10[[No]:[Province]],2,0),"")</f>
        <v xml:space="preserve">PANDAY Navish </v>
      </c>
      <c r="G22" s="112" t="str">
        <f>IFERROR(VLOOKUP(Table213[[#This Row],[Player No]],Table10[[No]:[Province]],3,0),"")</f>
        <v>Ilembe</v>
      </c>
      <c r="H22" s="109">
        <v>150</v>
      </c>
      <c r="I22" s="109">
        <f>H22/2+SUM(Table213[[#This Row],[O1 GALAXY OPEN 2026]:[P1       GNTTB OPEN 2026]])</f>
        <v>75</v>
      </c>
      <c r="J22" s="56">
        <f t="shared" si="0"/>
        <v>0</v>
      </c>
      <c r="K22" s="57">
        <f t="shared" si="1"/>
        <v>1</v>
      </c>
      <c r="L22" s="57"/>
      <c r="M22" s="57" t="s">
        <v>5967</v>
      </c>
      <c r="N22" s="57" t="s">
        <v>5967</v>
      </c>
      <c r="O22" s="57" t="s">
        <v>5967</v>
      </c>
      <c r="P22" s="57" t="s">
        <v>5967</v>
      </c>
      <c r="Q22" s="57"/>
      <c r="R22" s="18"/>
      <c r="S22" s="18"/>
      <c r="T22" s="18"/>
      <c r="U22" s="18"/>
      <c r="V22" s="18"/>
      <c r="W22" s="23">
        <v>150</v>
      </c>
      <c r="X22" s="23"/>
      <c r="Y22" s="23"/>
      <c r="Z22" s="23">
        <v>0</v>
      </c>
      <c r="AA22" s="113"/>
      <c r="AB22" s="114"/>
      <c r="AC22" s="114"/>
    </row>
    <row r="23" spans="1:29">
      <c r="A23" s="41"/>
      <c r="B23" s="42">
        <v>22</v>
      </c>
      <c r="C23" s="51">
        <f t="shared" si="2"/>
        <v>3</v>
      </c>
      <c r="D23" s="108">
        <f t="shared" si="3"/>
        <v>19</v>
      </c>
      <c r="E23" s="53">
        <v>1505</v>
      </c>
      <c r="F23" s="54" t="str">
        <f>IFERROR(VLOOKUP(Table213[[#This Row],[Player No]],Table10[[No]:[Province]],2,0),"")</f>
        <v>HAY Abdul</v>
      </c>
      <c r="G23" s="18" t="str">
        <f>IFERROR(VLOOKUP(Table213[[#This Row],[Player No]],Table10[[No]:[Province]],3,0),"")</f>
        <v>JTTA</v>
      </c>
      <c r="H23" s="109">
        <v>150</v>
      </c>
      <c r="I23" s="109">
        <f>H23/2+SUM(Table213[[#This Row],[O1 GALAXY OPEN 2026]:[P1       GNTTB OPEN 2026]])</f>
        <v>75</v>
      </c>
      <c r="J23" s="56">
        <f t="shared" si="0"/>
        <v>0</v>
      </c>
      <c r="K23" s="57">
        <f t="shared" si="1"/>
        <v>0</v>
      </c>
      <c r="L23" s="57"/>
      <c r="M23" s="57" t="s">
        <v>5967</v>
      </c>
      <c r="N23" s="57" t="s">
        <v>5967</v>
      </c>
      <c r="O23" s="57" t="s">
        <v>5967</v>
      </c>
      <c r="P23" s="57" t="s">
        <v>5967</v>
      </c>
      <c r="Q23" s="57"/>
      <c r="R23" s="18">
        <v>75</v>
      </c>
      <c r="S23" s="18">
        <v>50</v>
      </c>
      <c r="T23" s="18"/>
      <c r="U23" s="18"/>
      <c r="V23" s="18">
        <v>75</v>
      </c>
      <c r="W23" s="18"/>
      <c r="X23" s="18"/>
      <c r="Y23" s="18"/>
      <c r="Z23" s="18"/>
      <c r="AA23" s="17"/>
      <c r="AB23" s="59"/>
      <c r="AC23" s="59"/>
    </row>
    <row r="24" spans="1:29">
      <c r="A24" s="41"/>
      <c r="B24" s="42">
        <v>23</v>
      </c>
      <c r="C24" s="51">
        <f t="shared" si="2"/>
        <v>3</v>
      </c>
      <c r="D24" s="108">
        <f t="shared" si="3"/>
        <v>20</v>
      </c>
      <c r="E24" s="53">
        <v>1119</v>
      </c>
      <c r="F24" s="54" t="str">
        <f>IFERROR(VLOOKUP(Table213[[#This Row],[Player No]],Table10[[No]:[Province]],2,0),"")</f>
        <v>BARTLETT Brandon</v>
      </c>
      <c r="G24" s="18" t="str">
        <f>IFERROR(VLOOKUP(Table213[[#This Row],[Player No]],Table10[[No]:[Province]],3,0),"")</f>
        <v>JTTA</v>
      </c>
      <c r="H24" s="109">
        <v>50</v>
      </c>
      <c r="I24" s="109">
        <f>H24/2+SUM(Table213[[#This Row],[O1 GALAXY OPEN 2026]:[P1       GNTTB OPEN 2026]])</f>
        <v>75</v>
      </c>
      <c r="J24" s="56">
        <f t="shared" si="0"/>
        <v>1</v>
      </c>
      <c r="K24" s="57">
        <f t="shared" si="1"/>
        <v>0</v>
      </c>
      <c r="L24" s="57"/>
      <c r="M24" s="57" t="s">
        <v>5967</v>
      </c>
      <c r="N24" s="57">
        <v>50</v>
      </c>
      <c r="O24" s="57" t="s">
        <v>5967</v>
      </c>
      <c r="P24" s="57" t="s">
        <v>5967</v>
      </c>
      <c r="Q24" s="57"/>
      <c r="R24" s="18">
        <v>50</v>
      </c>
      <c r="S24" s="18"/>
      <c r="T24" s="18"/>
      <c r="U24" s="18"/>
      <c r="V24" s="18"/>
      <c r="W24" s="18"/>
      <c r="X24" s="18"/>
      <c r="Y24" s="18"/>
      <c r="Z24" s="18"/>
      <c r="AA24" s="17"/>
      <c r="AB24" s="59"/>
      <c r="AC24" s="59"/>
    </row>
    <row r="25" spans="1:29">
      <c r="A25" s="42"/>
      <c r="B25" s="42">
        <v>24</v>
      </c>
      <c r="C25" s="51">
        <f t="shared" si="2"/>
        <v>3</v>
      </c>
      <c r="D25" s="108">
        <f t="shared" si="3"/>
        <v>21</v>
      </c>
      <c r="E25" s="53">
        <v>1572</v>
      </c>
      <c r="F25" s="54" t="str">
        <f>IFERROR(VLOOKUP(Table213[[#This Row],[Player No]],Table10[[No]:[Province]],2,0),"")</f>
        <v xml:space="preserve">HAUPT Lorenzo </v>
      </c>
      <c r="G25" s="47" t="str">
        <f>IFERROR(VLOOKUP(Table213[[#This Row],[Player No]],Table10[[No]:[Province]],3,0),"")</f>
        <v>CT</v>
      </c>
      <c r="H25" s="109">
        <v>50</v>
      </c>
      <c r="I25" s="109">
        <f>H25/2+SUM(Table213[[#This Row],[O1 GALAXY OPEN 2026]:[P1       GNTTB OPEN 2026]])</f>
        <v>75</v>
      </c>
      <c r="J25" s="56">
        <f t="shared" si="0"/>
        <v>2</v>
      </c>
      <c r="K25" s="57">
        <f t="shared" si="1"/>
        <v>0</v>
      </c>
      <c r="L25" s="57"/>
      <c r="M25" s="57" t="s">
        <v>5967</v>
      </c>
      <c r="N25" s="57" t="s">
        <v>5967</v>
      </c>
      <c r="O25" s="57">
        <v>25</v>
      </c>
      <c r="P25" s="57">
        <v>25</v>
      </c>
      <c r="Q25" s="57"/>
      <c r="R25" s="18"/>
      <c r="S25" s="18">
        <v>50</v>
      </c>
      <c r="T25" s="18"/>
      <c r="U25" s="18"/>
      <c r="V25" s="18"/>
      <c r="W25" s="18"/>
      <c r="X25" s="23"/>
      <c r="Y25" s="66"/>
      <c r="Z25" s="66"/>
      <c r="AA25" s="17"/>
      <c r="AB25" s="373"/>
      <c r="AC25" s="59"/>
    </row>
    <row r="26" spans="1:29">
      <c r="A26" s="42"/>
      <c r="B26" s="42">
        <v>25</v>
      </c>
      <c r="C26" s="51">
        <f t="shared" si="2"/>
        <v>3</v>
      </c>
      <c r="D26" s="108">
        <f t="shared" si="3"/>
        <v>22</v>
      </c>
      <c r="E26" s="53">
        <v>1583</v>
      </c>
      <c r="F26" s="54" t="str">
        <f>IFERROR(VLOOKUP(Table213[[#This Row],[Player No]],Table10[[No]:[Province]],2,0),"")</f>
        <v xml:space="preserve">FORTUIN Craig </v>
      </c>
      <c r="G26" s="47" t="str">
        <f>IFERROR(VLOOKUP(Table213[[#This Row],[Player No]],Table10[[No]:[Province]],3,0),"")</f>
        <v>CT</v>
      </c>
      <c r="H26" s="109">
        <v>0</v>
      </c>
      <c r="I26" s="109">
        <f>H26/2+SUM(Table213[[#This Row],[O1 GALAXY OPEN 2026]:[P1       GNTTB OPEN 2026]])</f>
        <v>75</v>
      </c>
      <c r="J26" s="56">
        <f t="shared" si="0"/>
        <v>1</v>
      </c>
      <c r="K26" s="57">
        <f t="shared" si="1"/>
        <v>0</v>
      </c>
      <c r="L26" s="57"/>
      <c r="M26" s="57"/>
      <c r="N26" s="57"/>
      <c r="O26" s="57" t="s">
        <v>5967</v>
      </c>
      <c r="P26" s="57">
        <v>75</v>
      </c>
      <c r="Q26" s="57"/>
      <c r="R26" s="18"/>
      <c r="S26" s="18"/>
      <c r="T26" s="18"/>
      <c r="U26" s="18"/>
      <c r="V26" s="18"/>
      <c r="W26" s="18"/>
      <c r="X26" s="23"/>
      <c r="Y26" s="66"/>
      <c r="Z26" s="66"/>
      <c r="AA26" s="17"/>
      <c r="AB26" s="373"/>
      <c r="AC26" s="59"/>
    </row>
    <row r="27" spans="1:29">
      <c r="A27" s="41"/>
      <c r="B27" s="42">
        <v>26</v>
      </c>
      <c r="C27" s="51">
        <f t="shared" si="2"/>
        <v>3</v>
      </c>
      <c r="D27" s="108">
        <f t="shared" si="3"/>
        <v>23</v>
      </c>
      <c r="E27" s="115">
        <v>3501</v>
      </c>
      <c r="F27" s="54" t="str">
        <f>IFERROR(VLOOKUP(Table213[[#This Row],[Player No]],Table10[[No]:[Province]],2,0),"")</f>
        <v>MBAMBASE Mpilo</v>
      </c>
      <c r="G27" s="18" t="str">
        <f>IFERROR(VLOOKUP(Table213[[#This Row],[Player No]],Table10[[No]:[Province]],3,0),"")</f>
        <v>ETK</v>
      </c>
      <c r="H27" s="109">
        <v>125</v>
      </c>
      <c r="I27" s="109">
        <f>H27/2+SUM(Table213[[#This Row],[O1 GALAXY OPEN 2026]:[P1       GNTTB OPEN 2026]])</f>
        <v>62.5</v>
      </c>
      <c r="J27" s="56">
        <f t="shared" si="0"/>
        <v>0</v>
      </c>
      <c r="K27" s="57">
        <f t="shared" si="1"/>
        <v>0</v>
      </c>
      <c r="L27" s="57"/>
      <c r="M27" s="57" t="s">
        <v>5967</v>
      </c>
      <c r="N27" s="57" t="s">
        <v>5967</v>
      </c>
      <c r="O27" s="57" t="s">
        <v>5967</v>
      </c>
      <c r="P27" s="57" t="s">
        <v>5967</v>
      </c>
      <c r="Q27" s="57"/>
      <c r="R27" s="18"/>
      <c r="S27" s="18"/>
      <c r="T27" s="18"/>
      <c r="U27" s="18"/>
      <c r="V27" s="18"/>
      <c r="W27" s="18">
        <v>50</v>
      </c>
      <c r="X27" s="18">
        <v>50</v>
      </c>
      <c r="Y27" s="18"/>
      <c r="Z27" s="18"/>
      <c r="AA27" s="17">
        <v>25</v>
      </c>
      <c r="AB27" s="59"/>
      <c r="AC27" s="59"/>
    </row>
    <row r="28" spans="1:29">
      <c r="A28" s="41"/>
      <c r="B28" s="42">
        <v>27</v>
      </c>
      <c r="C28" s="51">
        <f t="shared" si="2"/>
        <v>3</v>
      </c>
      <c r="D28" s="108">
        <f t="shared" si="3"/>
        <v>24</v>
      </c>
      <c r="E28" s="115">
        <v>3671</v>
      </c>
      <c r="F28" s="54" t="str">
        <f>IFERROR(VLOOKUP(Table213[[#This Row],[Player No]],Table10[[No]:[Province]],2,0),"")</f>
        <v>GOKAL Amar</v>
      </c>
      <c r="G28" s="18" t="str">
        <f>IFERROR(VLOOKUP(Table213[[#This Row],[Player No]],Table10[[No]:[Province]],3,0),"")</f>
        <v>ETK</v>
      </c>
      <c r="H28" s="109">
        <v>71</v>
      </c>
      <c r="I28" s="109">
        <f>H28/2+SUM(Table213[[#This Row],[O1 GALAXY OPEN 2026]:[P1       GNTTB OPEN 2026]])</f>
        <v>62.5</v>
      </c>
      <c r="J28" s="56">
        <f t="shared" si="0"/>
        <v>3</v>
      </c>
      <c r="K28" s="57">
        <f t="shared" si="1"/>
        <v>0</v>
      </c>
      <c r="L28" s="57">
        <v>1</v>
      </c>
      <c r="M28" s="57">
        <v>25</v>
      </c>
      <c r="N28" s="57">
        <v>1</v>
      </c>
      <c r="O28" s="57" t="s">
        <v>5967</v>
      </c>
      <c r="P28" s="57" t="s">
        <v>5967</v>
      </c>
      <c r="Q28" s="57"/>
      <c r="R28" s="18">
        <v>5</v>
      </c>
      <c r="S28" s="18">
        <v>5</v>
      </c>
      <c r="T28" s="18"/>
      <c r="U28" s="18"/>
      <c r="V28" s="18"/>
      <c r="W28" s="18">
        <v>25</v>
      </c>
      <c r="X28" s="18">
        <v>15</v>
      </c>
      <c r="Y28" s="18">
        <v>15</v>
      </c>
      <c r="Z28" s="18">
        <v>1</v>
      </c>
      <c r="AA28" s="17">
        <v>10</v>
      </c>
      <c r="AB28" s="59"/>
      <c r="AC28" s="59"/>
    </row>
    <row r="29" spans="1:29">
      <c r="A29" s="41"/>
      <c r="B29" s="42">
        <v>29</v>
      </c>
      <c r="C29" s="51">
        <f t="shared" si="2"/>
        <v>4</v>
      </c>
      <c r="D29" s="108">
        <f t="shared" si="3"/>
        <v>25</v>
      </c>
      <c r="E29" s="55">
        <v>4242</v>
      </c>
      <c r="F29" s="54" t="str">
        <f>IFERROR(VLOOKUP(Table213[[#This Row],[Player No]],Table10[[No]:[Province]],2,0),"")</f>
        <v>Denver Ince</v>
      </c>
      <c r="G29" s="18" t="str">
        <f>IFERROR(VLOOKUP(Table213[[#This Row],[Player No]],Table10[[No]:[Province]],3,0),"")</f>
        <v>UMG</v>
      </c>
      <c r="H29" s="109">
        <v>26</v>
      </c>
      <c r="I29" s="109">
        <f>H29/2+SUM(Table213[[#This Row],[O1 GALAXY OPEN 2026]:[P1       GNTTB OPEN 2026]])</f>
        <v>53</v>
      </c>
      <c r="J29" s="56">
        <f t="shared" si="0"/>
        <v>3</v>
      </c>
      <c r="K29" s="57">
        <f t="shared" si="1"/>
        <v>0</v>
      </c>
      <c r="L29" s="57">
        <v>15</v>
      </c>
      <c r="M29" s="57">
        <v>15</v>
      </c>
      <c r="N29" s="57">
        <v>10</v>
      </c>
      <c r="O29" s="57" t="s">
        <v>5967</v>
      </c>
      <c r="P29" s="57" t="s">
        <v>5967</v>
      </c>
      <c r="Q29" s="57"/>
      <c r="R29" s="18"/>
      <c r="S29" s="18"/>
      <c r="T29" s="18"/>
      <c r="U29" s="18"/>
      <c r="V29" s="18"/>
      <c r="W29" s="18">
        <v>1</v>
      </c>
      <c r="X29" s="18">
        <v>10</v>
      </c>
      <c r="Y29" s="18"/>
      <c r="Z29" s="18"/>
      <c r="AA29" s="17">
        <v>15</v>
      </c>
      <c r="AB29" s="59"/>
      <c r="AC29" s="59"/>
    </row>
    <row r="30" spans="1:29">
      <c r="A30" s="41"/>
      <c r="B30" s="42">
        <v>31</v>
      </c>
      <c r="C30" s="51">
        <f t="shared" si="2"/>
        <v>5</v>
      </c>
      <c r="D30" s="108">
        <f t="shared" si="3"/>
        <v>26</v>
      </c>
      <c r="E30" s="53">
        <v>1025</v>
      </c>
      <c r="F30" s="54" t="str">
        <f>IFERROR(VLOOKUP(Table213[[#This Row],[Player No]],Table10[[No]:[Province]],2,0),"")</f>
        <v xml:space="preserve">KOETAAN Gaston </v>
      </c>
      <c r="G30" s="18" t="str">
        <f>IFERROR(VLOOKUP(Table213[[#This Row],[Player No]],Table10[[No]:[Province]],3,0),"")</f>
        <v>SANDF</v>
      </c>
      <c r="H30" s="109">
        <v>75</v>
      </c>
      <c r="I30" s="109">
        <f>H30/2+SUM(Table213[[#This Row],[O1 GALAXY OPEN 2026]:[P1       GNTTB OPEN 2026]])</f>
        <v>52.5</v>
      </c>
      <c r="J30" s="56">
        <f t="shared" si="0"/>
        <v>1</v>
      </c>
      <c r="K30" s="57">
        <f t="shared" si="1"/>
        <v>0</v>
      </c>
      <c r="L30" s="57"/>
      <c r="M30" s="57" t="s">
        <v>5967</v>
      </c>
      <c r="N30" s="57" t="s">
        <v>5967</v>
      </c>
      <c r="O30" s="57">
        <v>15</v>
      </c>
      <c r="P30" s="57" t="s">
        <v>5967</v>
      </c>
      <c r="Q30" s="57"/>
      <c r="R30" s="18">
        <v>75</v>
      </c>
      <c r="S30" s="18"/>
      <c r="T30" s="18"/>
      <c r="U30" s="18"/>
      <c r="V30" s="18"/>
      <c r="W30" s="18"/>
      <c r="X30" s="18"/>
      <c r="Y30" s="18"/>
      <c r="Z30" s="18"/>
      <c r="AA30" s="17"/>
      <c r="AB30" s="59"/>
      <c r="AC30" s="59"/>
    </row>
    <row r="31" spans="1:29">
      <c r="A31" s="41"/>
      <c r="B31" s="42">
        <v>32</v>
      </c>
      <c r="C31" s="51">
        <f t="shared" si="2"/>
        <v>5</v>
      </c>
      <c r="D31" s="108">
        <f t="shared" si="3"/>
        <v>27</v>
      </c>
      <c r="E31" s="53">
        <v>1037</v>
      </c>
      <c r="F31" s="54" t="str">
        <f>IFERROR(VLOOKUP(Table213[[#This Row],[Player No]],Table10[[No]:[Province]],2,0),"")</f>
        <v xml:space="preserve">WAGNER Ashlyn </v>
      </c>
      <c r="G31" s="47" t="str">
        <f>IFERROR(VLOOKUP(Table213[[#This Row],[Player No]],Table10[[No]:[Province]],3,0),"")</f>
        <v>SAVETTS</v>
      </c>
      <c r="H31" s="109">
        <v>0</v>
      </c>
      <c r="I31" s="109">
        <f>H31/2+SUM(Table213[[#This Row],[O1 GALAXY OPEN 2026]:[P1       GNTTB OPEN 2026]])</f>
        <v>50</v>
      </c>
      <c r="J31" s="56">
        <f t="shared" si="0"/>
        <v>1</v>
      </c>
      <c r="K31" s="57">
        <f t="shared" si="1"/>
        <v>0</v>
      </c>
      <c r="L31" s="57"/>
      <c r="M31" s="57"/>
      <c r="N31" s="57"/>
      <c r="O31" s="57" t="s">
        <v>5967</v>
      </c>
      <c r="P31" s="57">
        <v>50</v>
      </c>
      <c r="Q31" s="57"/>
      <c r="R31" s="18"/>
      <c r="S31" s="18"/>
      <c r="T31" s="18"/>
      <c r="U31" s="18"/>
      <c r="V31" s="18"/>
      <c r="W31" s="18"/>
      <c r="X31" s="23"/>
      <c r="Y31" s="66"/>
      <c r="Z31" s="66"/>
      <c r="AA31" s="17"/>
      <c r="AB31" s="373"/>
      <c r="AC31" s="59"/>
    </row>
    <row r="32" spans="1:29">
      <c r="A32" s="41"/>
      <c r="B32" s="42">
        <v>34</v>
      </c>
      <c r="C32" s="51">
        <f t="shared" si="2"/>
        <v>6</v>
      </c>
      <c r="D32" s="108">
        <f t="shared" si="3"/>
        <v>28</v>
      </c>
      <c r="E32" s="53">
        <v>1020</v>
      </c>
      <c r="F32" s="54" t="str">
        <f>IFERROR(VLOOKUP(Table213[[#This Row],[Player No]],Table10[[No]:[Province]],2,0),"")</f>
        <v xml:space="preserve">JONES Shaun </v>
      </c>
      <c r="G32" s="47" t="str">
        <f>IFERROR(VLOOKUP(Table213[[#This Row],[Player No]],Table10[[No]:[Province]],3,0),"")</f>
        <v>CT</v>
      </c>
      <c r="H32" s="109">
        <v>0</v>
      </c>
      <c r="I32" s="109">
        <f>H32/2+SUM(Table213[[#This Row],[O1 GALAXY OPEN 2026]:[P1       GNTTB OPEN 2026]])</f>
        <v>50</v>
      </c>
      <c r="J32" s="56">
        <f t="shared" si="0"/>
        <v>1</v>
      </c>
      <c r="K32" s="57">
        <f t="shared" si="1"/>
        <v>0</v>
      </c>
      <c r="L32" s="57"/>
      <c r="M32" s="57"/>
      <c r="N32" s="57"/>
      <c r="O32" s="57" t="s">
        <v>5967</v>
      </c>
      <c r="P32" s="57">
        <v>50</v>
      </c>
      <c r="Q32" s="57"/>
      <c r="R32" s="18"/>
      <c r="S32" s="18"/>
      <c r="T32" s="18"/>
      <c r="U32" s="18"/>
      <c r="V32" s="18"/>
      <c r="W32" s="18"/>
      <c r="X32" s="23"/>
      <c r="Y32" s="66"/>
      <c r="Z32" s="66"/>
      <c r="AA32" s="17"/>
      <c r="AB32" s="373"/>
      <c r="AC32" s="59"/>
    </row>
    <row r="33" spans="1:29">
      <c r="A33" s="41"/>
      <c r="B33" s="42">
        <v>35</v>
      </c>
      <c r="C33" s="51">
        <f t="shared" si="2"/>
        <v>6</v>
      </c>
      <c r="D33" s="108">
        <f t="shared" si="3"/>
        <v>29</v>
      </c>
      <c r="E33" s="53">
        <v>1562</v>
      </c>
      <c r="F33" s="54" t="str">
        <f>IFERROR(VLOOKUP(Table213[[#This Row],[Player No]],Table10[[No]:[Province]],2,0),"")</f>
        <v xml:space="preserve">BROWN Merlin </v>
      </c>
      <c r="G33" s="47" t="str">
        <f>IFERROR(VLOOKUP(Table213[[#This Row],[Player No]],Table10[[No]:[Province]],3,0),"")</f>
        <v>CT</v>
      </c>
      <c r="H33" s="109">
        <v>0</v>
      </c>
      <c r="I33" s="109">
        <f>H33/2+SUM(Table213[[#This Row],[O1 GALAXY OPEN 2026]:[P1       GNTTB OPEN 2026]])</f>
        <v>50</v>
      </c>
      <c r="J33" s="56">
        <f t="shared" si="0"/>
        <v>2</v>
      </c>
      <c r="K33" s="57">
        <f t="shared" si="1"/>
        <v>0</v>
      </c>
      <c r="L33" s="57"/>
      <c r="M33" s="57"/>
      <c r="N33" s="57"/>
      <c r="O33" s="57">
        <v>25</v>
      </c>
      <c r="P33" s="57">
        <v>25</v>
      </c>
      <c r="Q33" s="57"/>
      <c r="R33" s="18"/>
      <c r="S33" s="18"/>
      <c r="T33" s="18"/>
      <c r="U33" s="18"/>
      <c r="V33" s="18"/>
      <c r="W33" s="18"/>
      <c r="X33" s="23"/>
      <c r="Y33" s="66"/>
      <c r="Z33" s="66"/>
      <c r="AA33" s="17"/>
      <c r="AB33" s="373"/>
      <c r="AC33" s="59"/>
    </row>
    <row r="34" spans="1:29">
      <c r="A34" s="41"/>
      <c r="B34" s="42">
        <v>37</v>
      </c>
      <c r="C34" s="51">
        <f t="shared" si="2"/>
        <v>7</v>
      </c>
      <c r="D34" s="108">
        <f t="shared" si="3"/>
        <v>30</v>
      </c>
      <c r="E34" s="110">
        <v>2647</v>
      </c>
      <c r="F34" s="54" t="str">
        <f>IFERROR(VLOOKUP(Table213[[#This Row],[Player No]],Table10[[No]:[Province]],2,0),"")</f>
        <v xml:space="preserve">CARRASCO Vic </v>
      </c>
      <c r="G34" s="18" t="str">
        <f>IFERROR(VLOOKUP(Table213[[#This Row],[Player No]],Table10[[No]:[Province]],3,0),"")</f>
        <v>FS</v>
      </c>
      <c r="H34" s="109">
        <v>90</v>
      </c>
      <c r="I34" s="109">
        <f>H34/2+SUM(Table213[[#This Row],[O1 GALAXY OPEN 2026]:[P1       GNTTB OPEN 2026]])</f>
        <v>45</v>
      </c>
      <c r="J34" s="56">
        <f t="shared" si="0"/>
        <v>0</v>
      </c>
      <c r="K34" s="57">
        <f t="shared" si="1"/>
        <v>0</v>
      </c>
      <c r="L34" s="57"/>
      <c r="M34" s="57" t="s">
        <v>5967</v>
      </c>
      <c r="N34" s="57" t="s">
        <v>5967</v>
      </c>
      <c r="O34" s="57" t="s">
        <v>5967</v>
      </c>
      <c r="P34" s="57" t="s">
        <v>5967</v>
      </c>
      <c r="Q34" s="57"/>
      <c r="R34" s="18"/>
      <c r="S34" s="18"/>
      <c r="T34" s="18"/>
      <c r="U34" s="18"/>
      <c r="V34" s="18">
        <v>15</v>
      </c>
      <c r="W34" s="18"/>
      <c r="X34" s="18"/>
      <c r="Y34" s="18"/>
      <c r="Z34" s="18"/>
      <c r="AA34" s="113"/>
      <c r="AB34" s="114">
        <v>75</v>
      </c>
      <c r="AC34" s="114"/>
    </row>
    <row r="35" spans="1:29">
      <c r="A35" s="41"/>
      <c r="B35" s="42">
        <v>38</v>
      </c>
      <c r="C35" s="51">
        <f t="shared" si="2"/>
        <v>7</v>
      </c>
      <c r="D35" s="108">
        <f t="shared" si="3"/>
        <v>31</v>
      </c>
      <c r="E35" s="110">
        <v>3673</v>
      </c>
      <c r="F35" s="111" t="str">
        <f>IFERROR(VLOOKUP(Table213[[#This Row],[Player No]],Table10[[No]:[Province]],2,0),"")</f>
        <v>REDDY Kogasan</v>
      </c>
      <c r="G35" s="112" t="str">
        <f>IFERROR(VLOOKUP(Table213[[#This Row],[Player No]],Table10[[No]:[Province]],3,0),"")</f>
        <v>ETK</v>
      </c>
      <c r="H35" s="109">
        <v>90</v>
      </c>
      <c r="I35" s="109">
        <f>H35/2+SUM(Table213[[#This Row],[O1 GALAXY OPEN 2026]:[P1       GNTTB OPEN 2026]])</f>
        <v>45</v>
      </c>
      <c r="J35" s="56">
        <f t="shared" si="0"/>
        <v>0</v>
      </c>
      <c r="K35" s="57">
        <f t="shared" si="1"/>
        <v>0</v>
      </c>
      <c r="L35" s="57"/>
      <c r="M35" s="57" t="s">
        <v>5967</v>
      </c>
      <c r="N35" s="57" t="s">
        <v>5967</v>
      </c>
      <c r="O35" s="57" t="s">
        <v>5967</v>
      </c>
      <c r="P35" s="57" t="s">
        <v>5967</v>
      </c>
      <c r="Q35" s="57"/>
      <c r="R35" s="18"/>
      <c r="S35" s="18"/>
      <c r="T35" s="18"/>
      <c r="U35" s="18"/>
      <c r="V35" s="18"/>
      <c r="W35" s="23">
        <v>75</v>
      </c>
      <c r="X35" s="23"/>
      <c r="Y35" s="23">
        <v>15</v>
      </c>
      <c r="Z35" s="23"/>
      <c r="AA35" s="113"/>
      <c r="AB35" s="114"/>
      <c r="AC35" s="114"/>
    </row>
    <row r="36" spans="1:29">
      <c r="A36" s="41"/>
      <c r="B36" s="42">
        <v>40</v>
      </c>
      <c r="C36" s="51">
        <f t="shared" si="2"/>
        <v>8</v>
      </c>
      <c r="D36" s="108">
        <f t="shared" si="3"/>
        <v>32</v>
      </c>
      <c r="E36" s="53">
        <v>2895</v>
      </c>
      <c r="F36" s="54" t="str">
        <f>IFERROR(VLOOKUP(Table213[[#This Row],[Player No]],Table10[[No]:[Province]],2,0),"")</f>
        <v>JOB Marvin</v>
      </c>
      <c r="G36" s="18" t="str">
        <f>IFERROR(VLOOKUP(Table213[[#This Row],[Player No]],Table10[[No]:[Province]],3,0),"")</f>
        <v>GN</v>
      </c>
      <c r="H36" s="109">
        <v>85</v>
      </c>
      <c r="I36" s="109">
        <f>H36/2+SUM(Table213[[#This Row],[O1 GALAXY OPEN 2026]:[P1       GNTTB OPEN 2026]])</f>
        <v>42.5</v>
      </c>
      <c r="J36" s="56">
        <f t="shared" si="0"/>
        <v>0</v>
      </c>
      <c r="K36" s="57">
        <f t="shared" si="1"/>
        <v>0</v>
      </c>
      <c r="L36" s="57"/>
      <c r="M36" s="57" t="s">
        <v>5967</v>
      </c>
      <c r="N36" s="57" t="s">
        <v>5967</v>
      </c>
      <c r="O36" s="57" t="s">
        <v>5967</v>
      </c>
      <c r="P36" s="57" t="s">
        <v>5967</v>
      </c>
      <c r="Q36" s="57"/>
      <c r="R36" s="18">
        <v>50</v>
      </c>
      <c r="S36" s="18">
        <v>50</v>
      </c>
      <c r="T36" s="18"/>
      <c r="U36" s="18">
        <v>35</v>
      </c>
      <c r="V36" s="18"/>
      <c r="W36" s="18"/>
      <c r="X36" s="18"/>
      <c r="Y36" s="18"/>
      <c r="Z36" s="18"/>
      <c r="AA36" s="17"/>
      <c r="AB36" s="59"/>
      <c r="AC36" s="59"/>
    </row>
    <row r="37" spans="1:29">
      <c r="A37" s="41"/>
      <c r="B37" s="42">
        <v>41</v>
      </c>
      <c r="C37" s="51">
        <f t="shared" si="2"/>
        <v>8</v>
      </c>
      <c r="D37" s="108">
        <f t="shared" si="3"/>
        <v>33</v>
      </c>
      <c r="E37" s="53">
        <v>4460</v>
      </c>
      <c r="F37" s="54" t="str">
        <f>IFERROR(VLOOKUP(Table213[[#This Row],[Player No]],Table10[[No]:[Province]],2,0),"")</f>
        <v>MUDASHIRA AKEEM</v>
      </c>
      <c r="G37" s="47" t="str">
        <f>IFERROR(VLOOKUP(Table213[[#This Row],[Player No]],Table10[[No]:[Province]],3,0),"")</f>
        <v>ETTA</v>
      </c>
      <c r="H37" s="109">
        <v>85</v>
      </c>
      <c r="I37" s="109">
        <f>H37/2+SUM(Table213[[#This Row],[O1 GALAXY OPEN 2026]:[P1       GNTTB OPEN 2026]])</f>
        <v>42.5</v>
      </c>
      <c r="J37" s="56">
        <f t="shared" ref="J37:J68" si="4">COUNTIF(L37:Q37,"&gt;=0")</f>
        <v>1</v>
      </c>
      <c r="K37" s="57">
        <f t="shared" ref="K37:K68" si="5">COUNTIF(R37:AC37,"&lt;=0")</f>
        <v>0</v>
      </c>
      <c r="L37" s="57">
        <v>0</v>
      </c>
      <c r="M37" s="57" t="s">
        <v>5967</v>
      </c>
      <c r="N37" s="57" t="s">
        <v>5967</v>
      </c>
      <c r="O37" s="57" t="s">
        <v>5967</v>
      </c>
      <c r="P37" s="57" t="s">
        <v>5967</v>
      </c>
      <c r="Q37" s="57"/>
      <c r="R37" s="18"/>
      <c r="S37" s="18">
        <v>25</v>
      </c>
      <c r="T37" s="18"/>
      <c r="U37" s="18"/>
      <c r="V37" s="18"/>
      <c r="W37" s="18"/>
      <c r="X37" s="23"/>
      <c r="Y37" s="23">
        <v>35</v>
      </c>
      <c r="Z37" s="23">
        <v>50</v>
      </c>
      <c r="AA37" s="18"/>
      <c r="AB37" s="118"/>
      <c r="AC37" s="118"/>
    </row>
    <row r="38" spans="1:29">
      <c r="A38" s="41"/>
      <c r="B38" s="42">
        <v>42</v>
      </c>
      <c r="C38" s="51">
        <f t="shared" si="2"/>
        <v>8</v>
      </c>
      <c r="D38" s="108">
        <f t="shared" ref="D38:D67" si="6">D37+1</f>
        <v>34</v>
      </c>
      <c r="E38" s="53">
        <v>4200</v>
      </c>
      <c r="F38" s="54" t="str">
        <f>IFERROR(VLOOKUP(Table213[[#This Row],[Player No]],Table10[[No]:[Province]],2,0),"")</f>
        <v>Depesh Bhoola</v>
      </c>
      <c r="G38" s="18" t="str">
        <f>IFERROR(VLOOKUP(Table213[[#This Row],[Player No]],Table10[[No]:[Province]],3,0),"")</f>
        <v>UMG</v>
      </c>
      <c r="H38" s="109">
        <v>18</v>
      </c>
      <c r="I38" s="109">
        <f>H38/2+SUM(Table213[[#This Row],[O1 GALAXY OPEN 2026]:[P1       GNTTB OPEN 2026]])</f>
        <v>39</v>
      </c>
      <c r="J38" s="56">
        <f t="shared" si="4"/>
        <v>2</v>
      </c>
      <c r="K38" s="57">
        <f t="shared" si="5"/>
        <v>0</v>
      </c>
      <c r="L38" s="57"/>
      <c r="M38" s="57">
        <v>15</v>
      </c>
      <c r="N38" s="57">
        <v>15</v>
      </c>
      <c r="O38" s="57" t="s">
        <v>5967</v>
      </c>
      <c r="P38" s="57" t="s">
        <v>5967</v>
      </c>
      <c r="Q38" s="57"/>
      <c r="R38" s="18"/>
      <c r="S38" s="18"/>
      <c r="T38" s="18"/>
      <c r="U38" s="18"/>
      <c r="V38" s="18"/>
      <c r="W38" s="18">
        <v>1</v>
      </c>
      <c r="X38" s="18">
        <v>1</v>
      </c>
      <c r="Y38" s="18">
        <v>15</v>
      </c>
      <c r="Z38" s="18"/>
      <c r="AA38" s="18">
        <v>1</v>
      </c>
      <c r="AB38" s="118"/>
      <c r="AC38" s="59"/>
    </row>
    <row r="39" spans="1:29">
      <c r="A39" s="41"/>
      <c r="B39" s="42">
        <v>43</v>
      </c>
      <c r="C39" s="51">
        <f t="shared" si="2"/>
        <v>8</v>
      </c>
      <c r="D39" s="108">
        <f t="shared" si="6"/>
        <v>35</v>
      </c>
      <c r="E39" s="115">
        <v>3504</v>
      </c>
      <c r="F39" s="54" t="str">
        <f>IFERROR(VLOOKUP(Table213[[#This Row],[Player No]],Table10[[No]:[Province]],2,0),"")</f>
        <v xml:space="preserve">ROYAPPEN Denzil </v>
      </c>
      <c r="G39" s="18" t="str">
        <f>IFERROR(VLOOKUP(Table213[[#This Row],[Player No]],Table10[[No]:[Province]],3,0),"")</f>
        <v>UMG</v>
      </c>
      <c r="H39" s="109">
        <v>42</v>
      </c>
      <c r="I39" s="109">
        <f>H39/2+SUM(Table213[[#This Row],[O1 GALAXY OPEN 2026]:[P1       GNTTB OPEN 2026]])</f>
        <v>38</v>
      </c>
      <c r="J39" s="56">
        <f t="shared" si="4"/>
        <v>3</v>
      </c>
      <c r="K39" s="57">
        <f t="shared" si="5"/>
        <v>0</v>
      </c>
      <c r="L39" s="57">
        <v>1</v>
      </c>
      <c r="M39" s="57">
        <v>15</v>
      </c>
      <c r="N39" s="57">
        <v>1</v>
      </c>
      <c r="O39" s="57" t="s">
        <v>5967</v>
      </c>
      <c r="P39" s="57" t="s">
        <v>5967</v>
      </c>
      <c r="Q39" s="57"/>
      <c r="R39" s="18"/>
      <c r="S39" s="18">
        <v>5</v>
      </c>
      <c r="T39" s="18"/>
      <c r="U39" s="18"/>
      <c r="V39" s="18"/>
      <c r="W39" s="18">
        <v>1</v>
      </c>
      <c r="X39" s="18">
        <v>15</v>
      </c>
      <c r="Y39" s="18">
        <v>15</v>
      </c>
      <c r="Z39" s="18">
        <v>1</v>
      </c>
      <c r="AA39" s="17">
        <v>10</v>
      </c>
      <c r="AB39" s="59"/>
      <c r="AC39" s="59"/>
    </row>
    <row r="40" spans="1:29">
      <c r="A40" s="42"/>
      <c r="B40" s="42">
        <v>46</v>
      </c>
      <c r="C40" s="51">
        <f t="shared" si="2"/>
        <v>10</v>
      </c>
      <c r="D40" s="108">
        <f t="shared" si="6"/>
        <v>36</v>
      </c>
      <c r="E40" s="53">
        <v>1568</v>
      </c>
      <c r="F40" s="54" t="str">
        <f>IFERROR(VLOOKUP(Table213[[#This Row],[Player No]],Table10[[No]:[Province]],2,0),"")</f>
        <v xml:space="preserve">ISAACS Zahier </v>
      </c>
      <c r="G40" s="47" t="str">
        <f>IFERROR(VLOOKUP(Table213[[#This Row],[Player No]],Table10[[No]:[Province]],3,0),"")</f>
        <v>SAVETTS</v>
      </c>
      <c r="H40" s="109">
        <v>75</v>
      </c>
      <c r="I40" s="109">
        <f>H40/2+SUM(Table213[[#This Row],[O1 GALAXY OPEN 2026]:[P1       GNTTB OPEN 2026]])</f>
        <v>37.5</v>
      </c>
      <c r="J40" s="56">
        <f t="shared" si="4"/>
        <v>0</v>
      </c>
      <c r="K40" s="57">
        <f t="shared" si="5"/>
        <v>0</v>
      </c>
      <c r="L40" s="57"/>
      <c r="M40" s="57" t="s">
        <v>5967</v>
      </c>
      <c r="N40" s="57" t="s">
        <v>5967</v>
      </c>
      <c r="O40" s="57" t="s">
        <v>5967</v>
      </c>
      <c r="P40" s="57" t="s">
        <v>5967</v>
      </c>
      <c r="Q40" s="57"/>
      <c r="R40" s="18"/>
      <c r="S40" s="18">
        <v>75</v>
      </c>
      <c r="T40" s="18"/>
      <c r="U40" s="18"/>
      <c r="V40" s="18"/>
      <c r="W40" s="18"/>
      <c r="X40" s="23"/>
      <c r="Y40" s="66"/>
      <c r="Z40" s="66"/>
      <c r="AA40" s="17"/>
      <c r="AB40" s="373"/>
      <c r="AC40" s="59"/>
    </row>
    <row r="41" spans="1:29">
      <c r="B41" s="42">
        <v>47</v>
      </c>
      <c r="C41" s="51">
        <f t="shared" si="2"/>
        <v>10</v>
      </c>
      <c r="D41" s="108">
        <f t="shared" si="6"/>
        <v>37</v>
      </c>
      <c r="E41" s="123">
        <v>2652</v>
      </c>
      <c r="F41" s="54" t="str">
        <f>IFERROR(VLOOKUP(Table213[[#This Row],[Player No]],Table10[[No]:[Province]],2,0),"")</f>
        <v>ARGAMAN Alon</v>
      </c>
      <c r="G41" s="18" t="str">
        <f>IFERROR(VLOOKUP(Table213[[#This Row],[Player No]],Table10[[No]:[Province]],3,0),"")</f>
        <v>JTTA</v>
      </c>
      <c r="H41" s="109">
        <v>72.5</v>
      </c>
      <c r="I41" s="109">
        <f>H41/2+SUM(Table213[[#This Row],[O1 GALAXY OPEN 2026]:[P1       GNTTB OPEN 2026]])</f>
        <v>36.25</v>
      </c>
      <c r="J41" s="120">
        <f t="shared" si="4"/>
        <v>0</v>
      </c>
      <c r="K41" s="57">
        <f t="shared" si="5"/>
        <v>0</v>
      </c>
      <c r="L41" s="121"/>
      <c r="M41" s="121" t="s">
        <v>5967</v>
      </c>
      <c r="N41" s="121" t="s">
        <v>5967</v>
      </c>
      <c r="O41" s="121" t="s">
        <v>5967</v>
      </c>
      <c r="P41" s="121" t="s">
        <v>5967</v>
      </c>
      <c r="Q41" s="121"/>
      <c r="R41" s="116"/>
      <c r="S41" s="116"/>
      <c r="T41" s="116">
        <v>7.5</v>
      </c>
      <c r="U41" s="116">
        <v>50</v>
      </c>
      <c r="V41" s="18">
        <v>15</v>
      </c>
      <c r="W41" s="18"/>
      <c r="X41" s="18"/>
      <c r="Y41" s="18"/>
      <c r="Z41" s="18"/>
      <c r="AA41" s="124"/>
      <c r="AB41" s="128"/>
      <c r="AC41" s="128"/>
    </row>
    <row r="42" spans="1:29">
      <c r="B42" s="42">
        <v>48</v>
      </c>
      <c r="C42" s="51">
        <f t="shared" si="2"/>
        <v>10</v>
      </c>
      <c r="D42" s="108">
        <f t="shared" si="6"/>
        <v>38</v>
      </c>
      <c r="E42" s="119">
        <v>3293</v>
      </c>
      <c r="F42" s="54" t="str">
        <f>IFERROR(VLOOKUP(Table213[[#This Row],[Player No]],Table10[[No]:[Province]],2,0),"")</f>
        <v>BRICKHILL Jason</v>
      </c>
      <c r="G42" s="18" t="str">
        <f>IFERROR(VLOOKUP(Table213[[#This Row],[Player No]],Table10[[No]:[Province]],3,0),"")</f>
        <v>JTTA</v>
      </c>
      <c r="H42" s="109">
        <v>72.5</v>
      </c>
      <c r="I42" s="109">
        <f>H42/2+SUM(Table213[[#This Row],[O1 GALAXY OPEN 2026]:[P1       GNTTB OPEN 2026]])</f>
        <v>36.25</v>
      </c>
      <c r="J42" s="120">
        <f t="shared" si="4"/>
        <v>0</v>
      </c>
      <c r="K42" s="57">
        <f t="shared" si="5"/>
        <v>0</v>
      </c>
      <c r="L42" s="121"/>
      <c r="M42" s="121" t="s">
        <v>5967</v>
      </c>
      <c r="N42" s="121" t="s">
        <v>5967</v>
      </c>
      <c r="O42" s="121" t="s">
        <v>5967</v>
      </c>
      <c r="P42" s="121" t="s">
        <v>5967</v>
      </c>
      <c r="Q42" s="121"/>
      <c r="R42" s="116">
        <v>50</v>
      </c>
      <c r="S42" s="116">
        <v>5</v>
      </c>
      <c r="T42" s="116">
        <v>17.5</v>
      </c>
      <c r="U42" s="116"/>
      <c r="V42" s="18">
        <v>5</v>
      </c>
      <c r="W42" s="18"/>
      <c r="X42" s="18"/>
      <c r="Y42" s="18"/>
      <c r="Z42" s="18"/>
      <c r="AA42" s="122"/>
      <c r="AB42" s="122"/>
      <c r="AC42" s="122"/>
    </row>
    <row r="43" spans="1:29">
      <c r="B43" s="42">
        <v>50</v>
      </c>
      <c r="C43" s="51">
        <f t="shared" si="2"/>
        <v>11</v>
      </c>
      <c r="D43" s="108">
        <f t="shared" si="6"/>
        <v>39</v>
      </c>
      <c r="E43" s="119">
        <v>3519</v>
      </c>
      <c r="F43" s="54" t="str">
        <f>IFERROR(VLOOKUP(Table213[[#This Row],[Player No]],Table10[[No]:[Province]],2,0),"")</f>
        <v>LAWRENCE Ronald</v>
      </c>
      <c r="G43" s="18" t="str">
        <f>IFERROR(VLOOKUP(Table213[[#This Row],[Player No]],Table10[[No]:[Province]],3,0),"")</f>
        <v>GN</v>
      </c>
      <c r="H43" s="109">
        <v>70</v>
      </c>
      <c r="I43" s="109">
        <f>H43/2+SUM(Table213[[#This Row],[O1 GALAXY OPEN 2026]:[P1       GNTTB OPEN 2026]])</f>
        <v>35</v>
      </c>
      <c r="J43" s="120">
        <f t="shared" si="4"/>
        <v>0</v>
      </c>
      <c r="K43" s="57">
        <f t="shared" si="5"/>
        <v>0</v>
      </c>
      <c r="L43" s="121"/>
      <c r="M43" s="121" t="s">
        <v>5967</v>
      </c>
      <c r="N43" s="121" t="s">
        <v>5967</v>
      </c>
      <c r="O43" s="121" t="s">
        <v>5967</v>
      </c>
      <c r="P43" s="121" t="s">
        <v>5967</v>
      </c>
      <c r="Q43" s="121"/>
      <c r="R43" s="116">
        <v>25</v>
      </c>
      <c r="S43" s="116">
        <v>25</v>
      </c>
      <c r="T43" s="116"/>
      <c r="U43" s="116">
        <v>20</v>
      </c>
      <c r="V43" s="116">
        <v>25</v>
      </c>
      <c r="W43" s="116"/>
      <c r="X43" s="116"/>
      <c r="Y43" s="116"/>
      <c r="Z43" s="116"/>
      <c r="AA43" s="122"/>
      <c r="AB43" s="122"/>
      <c r="AC43" s="122"/>
    </row>
    <row r="44" spans="1:29">
      <c r="B44" s="42">
        <v>52</v>
      </c>
      <c r="C44" s="51">
        <f t="shared" si="2"/>
        <v>12</v>
      </c>
      <c r="D44" s="108">
        <f t="shared" si="6"/>
        <v>40</v>
      </c>
      <c r="E44" s="119">
        <v>2260</v>
      </c>
      <c r="F44" s="54" t="str">
        <f>IFERROR(VLOOKUP(Table213[[#This Row],[Player No]],Table10[[No]:[Province]],2,0),"")</f>
        <v>BARTLETT Llewellyn</v>
      </c>
      <c r="G44" s="47" t="str">
        <f>IFERROR(VLOOKUP(Table213[[#This Row],[Player No]],Table10[[No]:[Province]],3,0),"")</f>
        <v>CT</v>
      </c>
      <c r="H44" s="109">
        <v>0</v>
      </c>
      <c r="I44" s="109">
        <f>H44/2+SUM(Table213[[#This Row],[O1 GALAXY OPEN 2026]:[P1       GNTTB OPEN 2026]])</f>
        <v>35</v>
      </c>
      <c r="J44" s="120">
        <f t="shared" si="4"/>
        <v>2</v>
      </c>
      <c r="K44" s="57">
        <f t="shared" si="5"/>
        <v>0</v>
      </c>
      <c r="L44" s="121"/>
      <c r="M44" s="121"/>
      <c r="N44" s="121"/>
      <c r="O44" s="121">
        <v>10</v>
      </c>
      <c r="P44" s="121">
        <v>25</v>
      </c>
      <c r="Q44" s="121"/>
      <c r="R44" s="116"/>
      <c r="S44" s="116"/>
      <c r="T44" s="116"/>
      <c r="U44" s="116"/>
      <c r="V44" s="116"/>
      <c r="W44" s="116"/>
      <c r="X44" s="117"/>
      <c r="Y44" s="370"/>
      <c r="Z44" s="370"/>
      <c r="AA44" s="122"/>
      <c r="AB44" s="369"/>
      <c r="AC44" s="122"/>
    </row>
    <row r="45" spans="1:29">
      <c r="B45" s="42">
        <v>53</v>
      </c>
      <c r="C45" s="51">
        <f t="shared" si="2"/>
        <v>12</v>
      </c>
      <c r="D45" s="108">
        <f t="shared" si="6"/>
        <v>41</v>
      </c>
      <c r="E45" s="119">
        <v>4418</v>
      </c>
      <c r="F45" s="54" t="str">
        <f>IFERROR(VLOOKUP(Table213[[#This Row],[Player No]],Table10[[No]:[Province]],2,0),"")</f>
        <v>MUNILALL Ruvash</v>
      </c>
      <c r="G45" s="47" t="str">
        <f>IFERROR(VLOOKUP(Table213[[#This Row],[Player No]],Table10[[No]:[Province]],3,0),"")</f>
        <v>ETTA</v>
      </c>
      <c r="H45" s="109">
        <v>65</v>
      </c>
      <c r="I45" s="109">
        <f>H45/2+SUM(Table213[[#This Row],[O1 GALAXY OPEN 2026]:[P1       GNTTB OPEN 2026]])</f>
        <v>33.5</v>
      </c>
      <c r="J45" s="120">
        <f t="shared" si="4"/>
        <v>1</v>
      </c>
      <c r="K45" s="57">
        <f t="shared" si="5"/>
        <v>0</v>
      </c>
      <c r="L45" s="121"/>
      <c r="M45" s="121" t="s">
        <v>5967</v>
      </c>
      <c r="N45" s="121">
        <v>1</v>
      </c>
      <c r="O45" s="121" t="s">
        <v>5967</v>
      </c>
      <c r="P45" s="121" t="s">
        <v>5967</v>
      </c>
      <c r="Q45" s="121"/>
      <c r="R45" s="116"/>
      <c r="S45" s="116"/>
      <c r="T45" s="116"/>
      <c r="U45" s="116"/>
      <c r="V45" s="116"/>
      <c r="W45" s="117">
        <v>25</v>
      </c>
      <c r="X45" s="117"/>
      <c r="Y45" s="117">
        <v>25</v>
      </c>
      <c r="Z45" s="117">
        <v>15</v>
      </c>
      <c r="AA45" s="122"/>
      <c r="AB45" s="122"/>
      <c r="AC45" s="122"/>
    </row>
    <row r="46" spans="1:29">
      <c r="B46" s="42">
        <v>54</v>
      </c>
      <c r="C46" s="51">
        <f t="shared" si="2"/>
        <v>12</v>
      </c>
      <c r="D46" s="108">
        <f t="shared" si="6"/>
        <v>42</v>
      </c>
      <c r="E46" s="427">
        <v>3871</v>
      </c>
      <c r="F46" s="54" t="str">
        <f>IFERROR(VLOOKUP(Table213[[#This Row],[Player No]],Table10[[No]:[Province]],2,0),"")</f>
        <v>PILLAY Ruvershan</v>
      </c>
      <c r="G46" s="18" t="str">
        <f>IFERROR(VLOOKUP(Table213[[#This Row],[Player No]],Table10[[No]:[Province]],3,0),"")</f>
        <v>UMG</v>
      </c>
      <c r="H46" s="109">
        <v>31</v>
      </c>
      <c r="I46" s="109">
        <f>H46/2+SUM(Table213[[#This Row],[O1 GALAXY OPEN 2026]:[P1       GNTTB OPEN 2026]])</f>
        <v>30.5</v>
      </c>
      <c r="J46" s="120">
        <f t="shared" si="4"/>
        <v>1</v>
      </c>
      <c r="K46" s="57">
        <f t="shared" si="5"/>
        <v>0</v>
      </c>
      <c r="L46" s="121"/>
      <c r="M46" s="121" t="s">
        <v>5967</v>
      </c>
      <c r="N46" s="121">
        <v>15</v>
      </c>
      <c r="O46" s="121" t="s">
        <v>5967</v>
      </c>
      <c r="P46" s="121" t="s">
        <v>5967</v>
      </c>
      <c r="Q46" s="121"/>
      <c r="R46" s="116"/>
      <c r="S46" s="116">
        <v>5</v>
      </c>
      <c r="T46" s="116"/>
      <c r="U46" s="116"/>
      <c r="V46" s="116"/>
      <c r="W46" s="116">
        <v>15</v>
      </c>
      <c r="X46" s="116"/>
      <c r="Y46" s="116">
        <v>1</v>
      </c>
      <c r="Z46" s="116"/>
      <c r="AA46" s="122">
        <v>15</v>
      </c>
      <c r="AB46" s="122"/>
      <c r="AC46" s="122"/>
    </row>
    <row r="47" spans="1:29">
      <c r="B47" s="42">
        <v>56</v>
      </c>
      <c r="C47" s="51">
        <f t="shared" si="2"/>
        <v>13</v>
      </c>
      <c r="D47" s="108">
        <f t="shared" si="6"/>
        <v>43</v>
      </c>
      <c r="E47" s="119">
        <v>2901</v>
      </c>
      <c r="F47" s="54" t="str">
        <f>IFERROR(VLOOKUP(Table213[[#This Row],[Player No]],Table10[[No]:[Province]],2,0),"")</f>
        <v>EBRAHIM Mujeeb</v>
      </c>
      <c r="G47" s="18" t="str">
        <f>IFERROR(VLOOKUP(Table213[[#This Row],[Player No]],Table10[[No]:[Province]],3,0),"")</f>
        <v>GN</v>
      </c>
      <c r="H47" s="109">
        <v>56</v>
      </c>
      <c r="I47" s="109">
        <f>H47/2+SUM(Table213[[#This Row],[O1 GALAXY OPEN 2026]:[P1       GNTTB OPEN 2026]])</f>
        <v>28</v>
      </c>
      <c r="J47" s="120">
        <f t="shared" si="4"/>
        <v>0</v>
      </c>
      <c r="K47" s="57">
        <f t="shared" si="5"/>
        <v>0</v>
      </c>
      <c r="L47" s="121"/>
      <c r="M47" s="121" t="s">
        <v>5967</v>
      </c>
      <c r="N47" s="121" t="s">
        <v>5967</v>
      </c>
      <c r="O47" s="121" t="s">
        <v>5967</v>
      </c>
      <c r="P47" s="121" t="s">
        <v>5967</v>
      </c>
      <c r="Q47" s="121"/>
      <c r="R47" s="116">
        <v>50</v>
      </c>
      <c r="S47" s="116">
        <v>50</v>
      </c>
      <c r="T47" s="116"/>
      <c r="U47" s="116">
        <v>1</v>
      </c>
      <c r="V47" s="116">
        <v>5</v>
      </c>
      <c r="W47" s="116"/>
      <c r="X47" s="116"/>
      <c r="Y47" s="116"/>
      <c r="Z47" s="116"/>
      <c r="AA47" s="122"/>
      <c r="AB47" s="122"/>
      <c r="AC47" s="122"/>
    </row>
    <row r="48" spans="1:29">
      <c r="B48" s="42">
        <v>58</v>
      </c>
      <c r="C48" s="51">
        <f t="shared" si="2"/>
        <v>14</v>
      </c>
      <c r="D48" s="108">
        <f t="shared" si="6"/>
        <v>44</v>
      </c>
      <c r="E48" s="60">
        <v>1729</v>
      </c>
      <c r="F48" s="54" t="str">
        <f>IFERROR(VLOOKUP(Table213[[#This Row],[Player No]],Table10[[No]:[Province]],2,0),"")</f>
        <v xml:space="preserve">MATHEE Gielie </v>
      </c>
      <c r="G48" s="47" t="str">
        <f>IFERROR(VLOOKUP(Table213[[#This Row],[Player No]],Table10[[No]:[Province]],3,0),"")</f>
        <v>CT</v>
      </c>
      <c r="H48" s="109">
        <v>0</v>
      </c>
      <c r="I48" s="109">
        <f>H48/2+SUM(Table213[[#This Row],[O1 GALAXY OPEN 2026]:[P1       GNTTB OPEN 2026]])</f>
        <v>26</v>
      </c>
      <c r="J48" s="56">
        <f t="shared" si="4"/>
        <v>2</v>
      </c>
      <c r="K48" s="57">
        <f t="shared" si="5"/>
        <v>0</v>
      </c>
      <c r="L48" s="126"/>
      <c r="M48" s="126"/>
      <c r="N48" s="126"/>
      <c r="O48" s="126">
        <v>1</v>
      </c>
      <c r="P48" s="126">
        <v>25</v>
      </c>
      <c r="Q48" s="126"/>
      <c r="R48" s="18"/>
      <c r="S48" s="18"/>
      <c r="T48" s="18"/>
      <c r="U48" s="18"/>
      <c r="V48" s="18"/>
      <c r="W48" s="18"/>
      <c r="X48" s="23"/>
      <c r="Y48" s="66"/>
      <c r="Z48" s="66"/>
      <c r="AA48" s="17"/>
      <c r="AB48" s="369"/>
      <c r="AC48" s="122"/>
    </row>
    <row r="49" spans="2:29">
      <c r="B49" s="42">
        <v>59</v>
      </c>
      <c r="C49" s="51">
        <f t="shared" si="2"/>
        <v>14</v>
      </c>
      <c r="D49" s="108">
        <f t="shared" si="6"/>
        <v>45</v>
      </c>
      <c r="E49" s="60">
        <v>1085</v>
      </c>
      <c r="F49" s="54" t="str">
        <f>IFERROR(VLOOKUP(Table213[[#This Row],[Player No]],Table10[[No]:[Province]],2,0),"")</f>
        <v xml:space="preserve">JOOSTE Hennie </v>
      </c>
      <c r="G49" s="18" t="str">
        <f>IFERROR(VLOOKUP(Table213[[#This Row],[Player No]],Table10[[No]:[Province]],3,0),"")</f>
        <v>SANDF</v>
      </c>
      <c r="H49" s="109">
        <v>50</v>
      </c>
      <c r="I49" s="109">
        <f>H49/2+SUM(Table213[[#This Row],[O1 GALAXY OPEN 2026]:[P1       GNTTB OPEN 2026]])</f>
        <v>25</v>
      </c>
      <c r="J49" s="56">
        <f t="shared" si="4"/>
        <v>0</v>
      </c>
      <c r="K49" s="57">
        <f t="shared" si="5"/>
        <v>0</v>
      </c>
      <c r="L49" s="126"/>
      <c r="M49" s="126" t="s">
        <v>5967</v>
      </c>
      <c r="N49" s="126" t="s">
        <v>5967</v>
      </c>
      <c r="O49" s="126" t="s">
        <v>5967</v>
      </c>
      <c r="P49" s="126" t="s">
        <v>5967</v>
      </c>
      <c r="Q49" s="126"/>
      <c r="R49" s="18">
        <v>50</v>
      </c>
      <c r="S49" s="18"/>
      <c r="T49" s="18"/>
      <c r="U49" s="18"/>
      <c r="V49" s="18"/>
      <c r="W49" s="18"/>
      <c r="X49" s="18"/>
      <c r="Y49" s="18"/>
      <c r="Z49" s="18"/>
      <c r="AA49" s="17"/>
      <c r="AB49" s="25"/>
      <c r="AC49" s="25"/>
    </row>
    <row r="50" spans="2:29">
      <c r="B50" s="42">
        <v>61</v>
      </c>
      <c r="C50" s="51">
        <f t="shared" si="2"/>
        <v>15</v>
      </c>
      <c r="D50" s="108">
        <f t="shared" si="6"/>
        <v>46</v>
      </c>
      <c r="E50" s="60">
        <v>1512</v>
      </c>
      <c r="F50" s="54" t="str">
        <f>IFERROR(VLOOKUP(Table213[[#This Row],[Player No]],Table10[[No]:[Province]],2,0),"")</f>
        <v>ILORI Samuel</v>
      </c>
      <c r="G50" s="18" t="str">
        <f>IFERROR(VLOOKUP(Table213[[#This Row],[Player No]],Table10[[No]:[Province]],3,0),"")</f>
        <v>JTTA</v>
      </c>
      <c r="H50" s="109">
        <v>50</v>
      </c>
      <c r="I50" s="109">
        <f>H50/2+SUM(Table213[[#This Row],[O1 GALAXY OPEN 2026]:[P1       GNTTB OPEN 2026]])</f>
        <v>25</v>
      </c>
      <c r="J50" s="56">
        <f t="shared" si="4"/>
        <v>0</v>
      </c>
      <c r="K50" s="57">
        <f t="shared" si="5"/>
        <v>0</v>
      </c>
      <c r="L50" s="126"/>
      <c r="M50" s="126" t="s">
        <v>5967</v>
      </c>
      <c r="N50" s="126" t="s">
        <v>5967</v>
      </c>
      <c r="O50" s="126" t="s">
        <v>5967</v>
      </c>
      <c r="P50" s="126" t="s">
        <v>5967</v>
      </c>
      <c r="Q50" s="126"/>
      <c r="R50" s="18">
        <v>25</v>
      </c>
      <c r="S50" s="18">
        <v>50</v>
      </c>
      <c r="T50" s="18"/>
      <c r="U50" s="18"/>
      <c r="V50" s="18">
        <v>25</v>
      </c>
      <c r="W50" s="18"/>
      <c r="X50" s="18"/>
      <c r="Y50" s="18"/>
      <c r="Z50" s="18"/>
      <c r="AA50" s="17"/>
      <c r="AB50" s="25"/>
      <c r="AC50" s="25"/>
    </row>
    <row r="51" spans="2:29">
      <c r="B51" s="42">
        <v>62</v>
      </c>
      <c r="C51" s="51">
        <f t="shared" si="2"/>
        <v>15</v>
      </c>
      <c r="D51" s="108">
        <f t="shared" si="6"/>
        <v>47</v>
      </c>
      <c r="E51" s="60">
        <v>1563</v>
      </c>
      <c r="F51" s="54" t="str">
        <f>IFERROR(VLOOKUP(Table213[[#This Row],[Player No]],Table10[[No]:[Province]],2,0),"")</f>
        <v xml:space="preserve">DRACOULIDES Demos </v>
      </c>
      <c r="G51" s="18" t="str">
        <f>IFERROR(VLOOKUP(Table213[[#This Row],[Player No]],Table10[[No]:[Province]],3,0),"")</f>
        <v>CT</v>
      </c>
      <c r="H51" s="109">
        <v>50</v>
      </c>
      <c r="I51" s="109">
        <f>H51/2+SUM(Table213[[#This Row],[O1 GALAXY OPEN 2026]:[P1       GNTTB OPEN 2026]])</f>
        <v>25</v>
      </c>
      <c r="J51" s="56">
        <f t="shared" si="4"/>
        <v>0</v>
      </c>
      <c r="K51" s="57">
        <f t="shared" si="5"/>
        <v>0</v>
      </c>
      <c r="L51" s="126"/>
      <c r="M51" s="126" t="s">
        <v>5967</v>
      </c>
      <c r="N51" s="126" t="s">
        <v>5967</v>
      </c>
      <c r="O51" s="126" t="s">
        <v>5967</v>
      </c>
      <c r="P51" s="126" t="s">
        <v>5967</v>
      </c>
      <c r="Q51" s="126"/>
      <c r="R51" s="18">
        <v>50</v>
      </c>
      <c r="S51" s="18">
        <v>75</v>
      </c>
      <c r="T51" s="18"/>
      <c r="U51" s="18"/>
      <c r="V51" s="18"/>
      <c r="W51" s="18"/>
      <c r="X51" s="18"/>
      <c r="Y51" s="18"/>
      <c r="Z51" s="18"/>
      <c r="AA51" s="17"/>
      <c r="AB51" s="25"/>
      <c r="AC51" s="25"/>
    </row>
    <row r="52" spans="2:29">
      <c r="B52" s="42">
        <v>63</v>
      </c>
      <c r="C52" s="51">
        <f t="shared" si="2"/>
        <v>15</v>
      </c>
      <c r="D52" s="108">
        <f t="shared" si="6"/>
        <v>48</v>
      </c>
      <c r="E52" s="60">
        <v>3591</v>
      </c>
      <c r="F52" s="54" t="str">
        <f>IFERROR(VLOOKUP(Table213[[#This Row],[Player No]],Table10[[No]:[Province]],2,0),"")</f>
        <v>ADAMS Muaath</v>
      </c>
      <c r="G52" s="18" t="str">
        <f>IFERROR(VLOOKUP(Table213[[#This Row],[Player No]],Table10[[No]:[Province]],3,0),"")</f>
        <v>CT</v>
      </c>
      <c r="H52" s="109">
        <v>50</v>
      </c>
      <c r="I52" s="109">
        <f>H52/2+SUM(Table213[[#This Row],[O1 GALAXY OPEN 2026]:[P1       GNTTB OPEN 2026]])</f>
        <v>25</v>
      </c>
      <c r="J52" s="56">
        <f t="shared" si="4"/>
        <v>0</v>
      </c>
      <c r="K52" s="57">
        <f t="shared" si="5"/>
        <v>0</v>
      </c>
      <c r="L52" s="126"/>
      <c r="M52" s="126" t="s">
        <v>5967</v>
      </c>
      <c r="N52" s="126" t="s">
        <v>5967</v>
      </c>
      <c r="O52" s="126" t="s">
        <v>5967</v>
      </c>
      <c r="P52" s="126" t="s">
        <v>5967</v>
      </c>
      <c r="Q52" s="126"/>
      <c r="R52" s="18">
        <v>50</v>
      </c>
      <c r="S52" s="18">
        <v>125</v>
      </c>
      <c r="T52" s="18"/>
      <c r="U52" s="18"/>
      <c r="V52" s="18"/>
      <c r="W52" s="18"/>
      <c r="X52" s="18"/>
      <c r="Y52" s="18"/>
      <c r="Z52" s="18"/>
      <c r="AA52" s="17"/>
      <c r="AB52" s="25"/>
      <c r="AC52" s="25"/>
    </row>
    <row r="53" spans="2:29">
      <c r="B53" s="42">
        <v>64</v>
      </c>
      <c r="C53" s="51">
        <f t="shared" si="2"/>
        <v>15</v>
      </c>
      <c r="D53" s="108">
        <f t="shared" si="6"/>
        <v>49</v>
      </c>
      <c r="E53" s="60">
        <v>4324</v>
      </c>
      <c r="F53" s="54" t="str">
        <f>IFERROR(VLOOKUP(Table213[[#This Row],[Player No]],Table10[[No]:[Province]],2,0),"")</f>
        <v>RAFUBE William</v>
      </c>
      <c r="G53" s="47" t="str">
        <f>IFERROR(VLOOKUP(Table213[[#This Row],[Player No]],Table10[[No]:[Province]],3,0),"")</f>
        <v>FS</v>
      </c>
      <c r="H53" s="109">
        <v>50</v>
      </c>
      <c r="I53" s="109">
        <f>H53/2+SUM(Table213[[#This Row],[O1 GALAXY OPEN 2026]:[P1       GNTTB OPEN 2026]])</f>
        <v>25</v>
      </c>
      <c r="J53" s="56">
        <f t="shared" si="4"/>
        <v>0</v>
      </c>
      <c r="K53" s="57">
        <f t="shared" si="5"/>
        <v>0</v>
      </c>
      <c r="L53" s="126"/>
      <c r="M53" s="126" t="s">
        <v>5967</v>
      </c>
      <c r="N53" s="126" t="s">
        <v>5967</v>
      </c>
      <c r="O53" s="126" t="s">
        <v>5967</v>
      </c>
      <c r="P53" s="126" t="s">
        <v>5967</v>
      </c>
      <c r="Q53" s="126"/>
      <c r="R53" s="18"/>
      <c r="S53" s="18">
        <v>5</v>
      </c>
      <c r="T53" s="18"/>
      <c r="U53" s="18"/>
      <c r="V53" s="18"/>
      <c r="W53" s="18"/>
      <c r="X53" s="23"/>
      <c r="Y53" s="23"/>
      <c r="Z53" s="23"/>
      <c r="AA53" s="17"/>
      <c r="AB53" s="25">
        <v>50</v>
      </c>
      <c r="AC53" s="25"/>
    </row>
    <row r="54" spans="2:29">
      <c r="B54" s="42">
        <v>67</v>
      </c>
      <c r="C54" s="51">
        <f t="shared" si="2"/>
        <v>17</v>
      </c>
      <c r="D54" s="108">
        <f t="shared" si="6"/>
        <v>50</v>
      </c>
      <c r="E54" s="60">
        <v>4623</v>
      </c>
      <c r="F54" s="54" t="str">
        <f>IFERROR(VLOOKUP(Table213[[#This Row],[Player No]],Table10[[No]:[Province]],2,0),"")</f>
        <v xml:space="preserve">HASSIM Osman </v>
      </c>
      <c r="G54" s="47" t="str">
        <f>IFERROR(VLOOKUP(Table213[[#This Row],[Player No]],Table10[[No]:[Province]],3,0),"")</f>
        <v>ETTA</v>
      </c>
      <c r="H54" s="109">
        <v>50</v>
      </c>
      <c r="I54" s="109">
        <f>H54/2+SUM(Table213[[#This Row],[O1 GALAXY OPEN 2026]:[P1       GNTTB OPEN 2026]])</f>
        <v>25</v>
      </c>
      <c r="J54" s="56">
        <f t="shared" si="4"/>
        <v>0</v>
      </c>
      <c r="K54" s="57">
        <f t="shared" si="5"/>
        <v>0</v>
      </c>
      <c r="L54" s="126"/>
      <c r="M54" s="126" t="s">
        <v>5967</v>
      </c>
      <c r="N54" s="126" t="s">
        <v>5967</v>
      </c>
      <c r="O54" s="126" t="s">
        <v>5967</v>
      </c>
      <c r="P54" s="126" t="s">
        <v>5967</v>
      </c>
      <c r="Q54" s="126"/>
      <c r="R54" s="18"/>
      <c r="S54" s="18"/>
      <c r="T54" s="18"/>
      <c r="U54" s="18"/>
      <c r="V54" s="18"/>
      <c r="W54" s="18"/>
      <c r="X54" s="23"/>
      <c r="Y54" s="23"/>
      <c r="Z54" s="23">
        <v>50</v>
      </c>
      <c r="AA54" s="18"/>
      <c r="AB54" s="26"/>
      <c r="AC54" s="26"/>
    </row>
    <row r="55" spans="2:29">
      <c r="B55" s="42">
        <v>69</v>
      </c>
      <c r="C55" s="51">
        <f t="shared" si="2"/>
        <v>18</v>
      </c>
      <c r="D55" s="108">
        <f t="shared" si="6"/>
        <v>51</v>
      </c>
      <c r="E55" s="60">
        <v>1567</v>
      </c>
      <c r="F55" s="54" t="str">
        <f>IFERROR(VLOOKUP(Table213[[#This Row],[Player No]],Table10[[No]:[Province]],2,0),"")</f>
        <v xml:space="preserve">STEYN Yusuf </v>
      </c>
      <c r="G55" s="47" t="str">
        <f>IFERROR(VLOOKUP(Table213[[#This Row],[Player No]],Table10[[No]:[Province]],3,0),"")</f>
        <v>SAVETTS</v>
      </c>
      <c r="H55" s="109">
        <v>0</v>
      </c>
      <c r="I55" s="109">
        <f>H55/2+SUM(Table213[[#This Row],[O1 GALAXY OPEN 2026]:[P1       GNTTB OPEN 2026]])</f>
        <v>25</v>
      </c>
      <c r="J55" s="56">
        <f t="shared" si="4"/>
        <v>1</v>
      </c>
      <c r="K55" s="57">
        <f t="shared" si="5"/>
        <v>0</v>
      </c>
      <c r="L55" s="126"/>
      <c r="M55" s="126"/>
      <c r="N55" s="126"/>
      <c r="O55" s="126" t="s">
        <v>5967</v>
      </c>
      <c r="P55" s="126">
        <v>25</v>
      </c>
      <c r="Q55" s="126"/>
      <c r="R55" s="18"/>
      <c r="S55" s="18"/>
      <c r="T55" s="18"/>
      <c r="U55" s="18"/>
      <c r="V55" s="18"/>
      <c r="W55" s="18"/>
      <c r="X55" s="23"/>
      <c r="Y55" s="66"/>
      <c r="Z55" s="66"/>
      <c r="AA55" s="17"/>
      <c r="AB55" s="430"/>
      <c r="AC55" s="25"/>
    </row>
    <row r="56" spans="2:29">
      <c r="B56" s="42">
        <v>70</v>
      </c>
      <c r="C56" s="51">
        <f t="shared" si="2"/>
        <v>18</v>
      </c>
      <c r="D56" s="108">
        <f t="shared" si="6"/>
        <v>52</v>
      </c>
      <c r="E56" s="60">
        <v>1046</v>
      </c>
      <c r="F56" s="54" t="str">
        <f>IFERROR(VLOOKUP(Table213[[#This Row],[Player No]],Table10[[No]:[Province]],2,0),"")</f>
        <v xml:space="preserve">WILLIAMS Gershwin </v>
      </c>
      <c r="G56" s="47" t="str">
        <f>IFERROR(VLOOKUP(Table213[[#This Row],[Player No]],Table10[[No]:[Province]],3,0),"")</f>
        <v>EDEN</v>
      </c>
      <c r="H56" s="109">
        <v>0</v>
      </c>
      <c r="I56" s="109">
        <f>H56/2+SUM(Table213[[#This Row],[O1 GALAXY OPEN 2026]:[P1       GNTTB OPEN 2026]])</f>
        <v>25</v>
      </c>
      <c r="J56" s="56">
        <f t="shared" si="4"/>
        <v>1</v>
      </c>
      <c r="K56" s="57">
        <f t="shared" si="5"/>
        <v>0</v>
      </c>
      <c r="L56" s="126"/>
      <c r="M56" s="126"/>
      <c r="N56" s="126"/>
      <c r="O56" s="126" t="s">
        <v>5967</v>
      </c>
      <c r="P56" s="126">
        <v>25</v>
      </c>
      <c r="Q56" s="126"/>
      <c r="R56" s="18"/>
      <c r="S56" s="18"/>
      <c r="T56" s="18"/>
      <c r="U56" s="18"/>
      <c r="V56" s="18"/>
      <c r="W56" s="18"/>
      <c r="X56" s="23"/>
      <c r="Y56" s="66"/>
      <c r="Z56" s="66"/>
      <c r="AA56" s="17"/>
      <c r="AB56" s="430"/>
      <c r="AC56" s="25"/>
    </row>
    <row r="57" spans="2:29">
      <c r="B57" s="42">
        <v>71</v>
      </c>
      <c r="C57" s="51">
        <f t="shared" si="2"/>
        <v>18</v>
      </c>
      <c r="D57" s="108">
        <f t="shared" si="6"/>
        <v>53</v>
      </c>
      <c r="E57" s="60">
        <v>1059</v>
      </c>
      <c r="F57" s="54" t="str">
        <f>IFERROR(VLOOKUP(Table213[[#This Row],[Player No]],Table10[[No]:[Province]],2,0),"")</f>
        <v xml:space="preserve">LOMBARD Mario </v>
      </c>
      <c r="G57" s="47" t="str">
        <f>IFERROR(VLOOKUP(Table213[[#This Row],[Player No]],Table10[[No]:[Province]],3,0),"")</f>
        <v>CW</v>
      </c>
      <c r="H57" s="109">
        <v>0</v>
      </c>
      <c r="I57" s="109">
        <f>H57/2+SUM(Table213[[#This Row],[O1 GALAXY OPEN 2026]:[P1       GNTTB OPEN 2026]])</f>
        <v>25</v>
      </c>
      <c r="J57" s="56">
        <f t="shared" si="4"/>
        <v>1</v>
      </c>
      <c r="K57" s="57">
        <f t="shared" si="5"/>
        <v>0</v>
      </c>
      <c r="L57" s="126"/>
      <c r="M57" s="126"/>
      <c r="N57" s="126"/>
      <c r="O57" s="126" t="s">
        <v>5967</v>
      </c>
      <c r="P57" s="126">
        <v>25</v>
      </c>
      <c r="Q57" s="126"/>
      <c r="R57" s="18"/>
      <c r="S57" s="18"/>
      <c r="T57" s="18"/>
      <c r="U57" s="18"/>
      <c r="V57" s="18"/>
      <c r="W57" s="18"/>
      <c r="X57" s="23"/>
      <c r="Y57" s="66"/>
      <c r="Z57" s="66"/>
      <c r="AA57" s="17"/>
      <c r="AB57" s="430"/>
      <c r="AC57" s="25"/>
    </row>
    <row r="58" spans="2:29">
      <c r="B58" s="42">
        <v>72</v>
      </c>
      <c r="C58" s="51">
        <f t="shared" si="2"/>
        <v>18</v>
      </c>
      <c r="D58" s="108">
        <f t="shared" si="6"/>
        <v>54</v>
      </c>
      <c r="E58" s="125">
        <v>3867</v>
      </c>
      <c r="F58" s="54" t="str">
        <f>IFERROR(VLOOKUP(Table213[[#This Row],[Player No]],Table10[[No]:[Province]],2,0),"")</f>
        <v>PILLAY Devan</v>
      </c>
      <c r="G58" s="18" t="str">
        <f>IFERROR(VLOOKUP(Table213[[#This Row],[Player No]],Table10[[No]:[Province]],3,0),"")</f>
        <v>UMG</v>
      </c>
      <c r="H58" s="109">
        <v>11</v>
      </c>
      <c r="I58" s="109">
        <f>H58/2+SUM(Table213[[#This Row],[O1 GALAXY OPEN 2026]:[P1       GNTTB OPEN 2026]])</f>
        <v>22.5</v>
      </c>
      <c r="J58" s="56">
        <f t="shared" si="4"/>
        <v>3</v>
      </c>
      <c r="K58" s="57">
        <f t="shared" si="5"/>
        <v>0</v>
      </c>
      <c r="L58" s="126">
        <v>15</v>
      </c>
      <c r="M58" s="126">
        <v>1</v>
      </c>
      <c r="N58" s="126">
        <v>1</v>
      </c>
      <c r="O58" s="126" t="s">
        <v>5967</v>
      </c>
      <c r="P58" s="126" t="s">
        <v>5967</v>
      </c>
      <c r="Q58" s="126"/>
      <c r="R58" s="18"/>
      <c r="S58" s="18">
        <v>5</v>
      </c>
      <c r="T58" s="18"/>
      <c r="U58" s="18"/>
      <c r="V58" s="18"/>
      <c r="W58" s="18"/>
      <c r="X58" s="18">
        <v>10</v>
      </c>
      <c r="Y58" s="18"/>
      <c r="Z58" s="18"/>
      <c r="AA58" s="18">
        <v>1</v>
      </c>
      <c r="AB58" s="26"/>
      <c r="AC58" s="25"/>
    </row>
    <row r="59" spans="2:29">
      <c r="B59" s="42">
        <v>73</v>
      </c>
      <c r="C59" s="51">
        <f t="shared" si="2"/>
        <v>18</v>
      </c>
      <c r="D59" s="108">
        <f t="shared" si="6"/>
        <v>55</v>
      </c>
      <c r="E59" s="60">
        <v>2736</v>
      </c>
      <c r="F59" s="54" t="str">
        <f>IFERROR(VLOOKUP(Table213[[#This Row],[Player No]],Table10[[No]:[Province]],2,0),"")</f>
        <v>DU PREEZ Neil</v>
      </c>
      <c r="G59" s="18" t="str">
        <f>IFERROR(VLOOKUP(Table213[[#This Row],[Player No]],Table10[[No]:[Province]],3,0),"")</f>
        <v>JTTA</v>
      </c>
      <c r="H59" s="109">
        <v>40</v>
      </c>
      <c r="I59" s="109">
        <f>H59/2+SUM(Table213[[#This Row],[O1 GALAXY OPEN 2026]:[P1       GNTTB OPEN 2026]])</f>
        <v>20</v>
      </c>
      <c r="J59" s="56">
        <f t="shared" si="4"/>
        <v>0</v>
      </c>
      <c r="K59" s="57">
        <f t="shared" si="5"/>
        <v>0</v>
      </c>
      <c r="L59" s="126"/>
      <c r="M59" s="126" t="s">
        <v>5967</v>
      </c>
      <c r="N59" s="126" t="s">
        <v>5967</v>
      </c>
      <c r="O59" s="126" t="s">
        <v>5967</v>
      </c>
      <c r="P59" s="126" t="s">
        <v>5967</v>
      </c>
      <c r="Q59" s="126"/>
      <c r="R59" s="18">
        <v>25</v>
      </c>
      <c r="S59" s="18"/>
      <c r="T59" s="18"/>
      <c r="U59" s="18"/>
      <c r="V59" s="18">
        <v>15</v>
      </c>
      <c r="W59" s="18"/>
      <c r="X59" s="18"/>
      <c r="Y59" s="18"/>
      <c r="Z59" s="18"/>
      <c r="AA59" s="17"/>
      <c r="AB59" s="25"/>
      <c r="AC59" s="25"/>
    </row>
    <row r="60" spans="2:29">
      <c r="B60" s="42">
        <v>74</v>
      </c>
      <c r="C60" s="51">
        <f t="shared" si="2"/>
        <v>18</v>
      </c>
      <c r="D60" s="108">
        <f t="shared" si="6"/>
        <v>56</v>
      </c>
      <c r="E60" s="60">
        <v>3518</v>
      </c>
      <c r="F60" s="54" t="str">
        <f>IFERROR(VLOOKUP(Table213[[#This Row],[Player No]],Table10[[No]:[Province]],2,0),"")</f>
        <v>PETERS Lindley</v>
      </c>
      <c r="G60" s="18" t="str">
        <f>IFERROR(VLOOKUP(Table213[[#This Row],[Player No]],Table10[[No]:[Province]],3,0),"")</f>
        <v>GN</v>
      </c>
      <c r="H60" s="109">
        <v>40</v>
      </c>
      <c r="I60" s="109">
        <f>H60/2+SUM(Table213[[#This Row],[O1 GALAXY OPEN 2026]:[P1       GNTTB OPEN 2026]])</f>
        <v>20</v>
      </c>
      <c r="J60" s="56">
        <f t="shared" si="4"/>
        <v>0</v>
      </c>
      <c r="K60" s="57">
        <f t="shared" si="5"/>
        <v>0</v>
      </c>
      <c r="L60" s="126"/>
      <c r="M60" s="126" t="s">
        <v>5967</v>
      </c>
      <c r="N60" s="126" t="s">
        <v>5967</v>
      </c>
      <c r="O60" s="126" t="s">
        <v>5967</v>
      </c>
      <c r="P60" s="126" t="s">
        <v>5967</v>
      </c>
      <c r="Q60" s="126"/>
      <c r="R60" s="18">
        <v>25</v>
      </c>
      <c r="S60" s="18">
        <v>25</v>
      </c>
      <c r="T60" s="18"/>
      <c r="U60" s="18"/>
      <c r="V60" s="18">
        <v>15</v>
      </c>
      <c r="W60" s="18"/>
      <c r="X60" s="18"/>
      <c r="Y60" s="18"/>
      <c r="Z60" s="18"/>
      <c r="AA60" s="17"/>
      <c r="AB60" s="25"/>
      <c r="AC60" s="25"/>
    </row>
    <row r="61" spans="2:29">
      <c r="B61" s="42">
        <v>75</v>
      </c>
      <c r="C61" s="51">
        <f t="shared" si="2"/>
        <v>18</v>
      </c>
      <c r="D61" s="108">
        <f t="shared" si="6"/>
        <v>57</v>
      </c>
      <c r="E61" s="127">
        <v>3814</v>
      </c>
      <c r="F61" s="54" t="str">
        <f>IFERROR(VLOOKUP(Table213[[#This Row],[Player No]],Table10[[No]:[Province]],2,0),"")</f>
        <v>BROWNLEY Timothy</v>
      </c>
      <c r="G61" s="18" t="str">
        <f>IFERROR(VLOOKUP(Table213[[#This Row],[Player No]],Table10[[No]:[Province]],3,0),"")</f>
        <v>JTTA</v>
      </c>
      <c r="H61" s="109">
        <v>40</v>
      </c>
      <c r="I61" s="109">
        <f>H61/2+SUM(Table213[[#This Row],[O1 GALAXY OPEN 2026]:[P1       GNTTB OPEN 2026]])</f>
        <v>20</v>
      </c>
      <c r="J61" s="56">
        <f t="shared" si="4"/>
        <v>0</v>
      </c>
      <c r="K61" s="57">
        <f t="shared" si="5"/>
        <v>0</v>
      </c>
      <c r="L61" s="126"/>
      <c r="M61" s="126" t="s">
        <v>5967</v>
      </c>
      <c r="N61" s="126" t="s">
        <v>5967</v>
      </c>
      <c r="O61" s="126" t="s">
        <v>5967</v>
      </c>
      <c r="P61" s="126" t="s">
        <v>5967</v>
      </c>
      <c r="Q61" s="126"/>
      <c r="R61" s="18">
        <v>25</v>
      </c>
      <c r="S61" s="18"/>
      <c r="T61" s="18"/>
      <c r="U61" s="18"/>
      <c r="V61" s="18">
        <v>15</v>
      </c>
      <c r="W61" s="18"/>
      <c r="X61" s="18"/>
      <c r="Y61" s="18"/>
      <c r="Z61" s="18"/>
      <c r="AA61" s="113"/>
      <c r="AB61" s="113"/>
      <c r="AC61" s="128"/>
    </row>
    <row r="62" spans="2:29">
      <c r="B62" s="42">
        <v>77</v>
      </c>
      <c r="C62" s="51">
        <f t="shared" si="2"/>
        <v>19</v>
      </c>
      <c r="D62" s="108">
        <f t="shared" si="6"/>
        <v>58</v>
      </c>
      <c r="E62" s="125">
        <v>4013</v>
      </c>
      <c r="F62" s="54" t="str">
        <f>IFERROR(VLOOKUP(Table213[[#This Row],[Player No]],Table10[[No]:[Province]],2,0),"")</f>
        <v>SOOKDAW Dinesh</v>
      </c>
      <c r="G62" s="18" t="str">
        <f>IFERROR(VLOOKUP(Table213[[#This Row],[Player No]],Table10[[No]:[Province]],3,0),"")</f>
        <v>UMG</v>
      </c>
      <c r="H62" s="109">
        <v>18</v>
      </c>
      <c r="I62" s="109">
        <f>H62/2+SUM(Table213[[#This Row],[O1 GALAXY OPEN 2026]:[P1       GNTTB OPEN 2026]])</f>
        <v>19</v>
      </c>
      <c r="J62" s="56">
        <f t="shared" si="4"/>
        <v>1</v>
      </c>
      <c r="K62" s="57">
        <f t="shared" si="5"/>
        <v>0</v>
      </c>
      <c r="L62" s="126"/>
      <c r="M62" s="126" t="s">
        <v>5967</v>
      </c>
      <c r="N62" s="126">
        <v>10</v>
      </c>
      <c r="O62" s="126" t="s">
        <v>5967</v>
      </c>
      <c r="P62" s="126" t="s">
        <v>5967</v>
      </c>
      <c r="Q62" s="126"/>
      <c r="R62" s="18"/>
      <c r="S62" s="18"/>
      <c r="T62" s="18"/>
      <c r="U62" s="18"/>
      <c r="V62" s="18"/>
      <c r="W62" s="18">
        <v>1</v>
      </c>
      <c r="X62" s="18"/>
      <c r="Y62" s="18">
        <v>1</v>
      </c>
      <c r="Z62" s="18">
        <v>1</v>
      </c>
      <c r="AA62" s="18">
        <v>15</v>
      </c>
      <c r="AB62" s="18"/>
      <c r="AC62" s="25"/>
    </row>
    <row r="63" spans="2:29">
      <c r="B63" s="42">
        <v>78</v>
      </c>
      <c r="C63" s="51">
        <f t="shared" si="2"/>
        <v>19</v>
      </c>
      <c r="D63" s="108">
        <f t="shared" si="6"/>
        <v>59</v>
      </c>
      <c r="E63" s="60">
        <v>3178</v>
      </c>
      <c r="F63" s="54" t="str">
        <f>IFERROR(VLOOKUP(Table213[[#This Row],[Player No]],Table10[[No]:[Province]],2,0),"")</f>
        <v>OLANIPEKUN Olusegun</v>
      </c>
      <c r="G63" s="47" t="str">
        <f>IFERROR(VLOOKUP(Table213[[#This Row],[Player No]],Table10[[No]:[Province]],3,0),"")</f>
        <v>GN</v>
      </c>
      <c r="H63" s="109">
        <v>35</v>
      </c>
      <c r="I63" s="109">
        <f>H63/2+SUM(Table213[[#This Row],[O1 GALAXY OPEN 2026]:[P1       GNTTB OPEN 2026]])</f>
        <v>17.5</v>
      </c>
      <c r="J63" s="56">
        <f t="shared" si="4"/>
        <v>0</v>
      </c>
      <c r="K63" s="57">
        <f t="shared" si="5"/>
        <v>1</v>
      </c>
      <c r="L63" s="126"/>
      <c r="M63" s="126" t="s">
        <v>5967</v>
      </c>
      <c r="N63" s="126" t="s">
        <v>5967</v>
      </c>
      <c r="O63" s="126" t="s">
        <v>5967</v>
      </c>
      <c r="P63" s="126" t="s">
        <v>5967</v>
      </c>
      <c r="Q63" s="126"/>
      <c r="R63" s="18"/>
      <c r="S63" s="18">
        <v>0</v>
      </c>
      <c r="T63" s="18"/>
      <c r="U63" s="18">
        <v>35</v>
      </c>
      <c r="V63" s="18"/>
      <c r="W63" s="18"/>
      <c r="X63" s="23"/>
      <c r="Y63" s="23"/>
      <c r="Z63" s="23"/>
      <c r="AA63" s="18"/>
      <c r="AB63" s="18"/>
      <c r="AC63" s="26"/>
    </row>
    <row r="64" spans="2:29">
      <c r="B64" s="42">
        <v>79</v>
      </c>
      <c r="C64" s="51">
        <f t="shared" si="2"/>
        <v>19</v>
      </c>
      <c r="D64" s="108">
        <f t="shared" si="6"/>
        <v>60</v>
      </c>
      <c r="E64" s="60">
        <v>3352</v>
      </c>
      <c r="F64" s="54" t="str">
        <f>IFERROR(VLOOKUP(Table213[[#This Row],[Player No]],Table10[[No]:[Province]],2,0),"")</f>
        <v>CLARK Allan</v>
      </c>
      <c r="G64" s="47" t="str">
        <f>IFERROR(VLOOKUP(Table213[[#This Row],[Player No]],Table10[[No]:[Province]],3,0),"")</f>
        <v>CT</v>
      </c>
      <c r="H64" s="109">
        <v>0</v>
      </c>
      <c r="I64" s="109">
        <f>H64/2+SUM(Table213[[#This Row],[O1 GALAXY OPEN 2026]:[P1       GNTTB OPEN 2026]])</f>
        <v>17</v>
      </c>
      <c r="J64" s="56">
        <f t="shared" si="4"/>
        <v>2</v>
      </c>
      <c r="K64" s="57">
        <f t="shared" si="5"/>
        <v>0</v>
      </c>
      <c r="L64" s="126"/>
      <c r="M64" s="126"/>
      <c r="N64" s="126"/>
      <c r="O64" s="126">
        <v>15</v>
      </c>
      <c r="P64" s="126">
        <v>2</v>
      </c>
      <c r="Q64" s="126"/>
      <c r="R64" s="18"/>
      <c r="S64" s="18"/>
      <c r="T64" s="18"/>
      <c r="U64" s="18"/>
      <c r="V64" s="18"/>
      <c r="W64" s="18"/>
      <c r="X64" s="23"/>
      <c r="Y64" s="66"/>
      <c r="Z64" s="66"/>
      <c r="AA64" s="17"/>
      <c r="AB64" s="22"/>
      <c r="AC64" s="25"/>
    </row>
    <row r="65" spans="2:29">
      <c r="B65" s="42">
        <v>80</v>
      </c>
      <c r="C65" s="51">
        <f t="shared" si="2"/>
        <v>19</v>
      </c>
      <c r="D65" s="108">
        <f t="shared" si="6"/>
        <v>61</v>
      </c>
      <c r="E65" s="60">
        <v>4154</v>
      </c>
      <c r="F65" s="54" t="str">
        <f>IFERROR(VLOOKUP(Table213[[#This Row],[Player No]],Table10[[No]:[Province]],2,0),"")</f>
        <v>Quentin THOMAS</v>
      </c>
      <c r="G65" s="47" t="str">
        <f>IFERROR(VLOOKUP(Table213[[#This Row],[Player No]],Table10[[No]:[Province]],3,0),"")</f>
        <v>CT</v>
      </c>
      <c r="H65" s="109">
        <v>0</v>
      </c>
      <c r="I65" s="109">
        <f>H65/2+SUM(Table213[[#This Row],[O1 GALAXY OPEN 2026]:[P1       GNTTB OPEN 2026]])</f>
        <v>16</v>
      </c>
      <c r="J65" s="56">
        <f t="shared" si="4"/>
        <v>2</v>
      </c>
      <c r="K65" s="57">
        <f t="shared" si="5"/>
        <v>0</v>
      </c>
      <c r="L65" s="126"/>
      <c r="M65" s="126"/>
      <c r="N65" s="126"/>
      <c r="O65" s="126">
        <v>1</v>
      </c>
      <c r="P65" s="126">
        <v>15</v>
      </c>
      <c r="Q65" s="126"/>
      <c r="R65" s="18"/>
      <c r="S65" s="18"/>
      <c r="T65" s="18"/>
      <c r="U65" s="18"/>
      <c r="V65" s="18"/>
      <c r="W65" s="18"/>
      <c r="X65" s="23"/>
      <c r="Y65" s="66"/>
      <c r="Z65" s="66"/>
      <c r="AA65" s="17"/>
      <c r="AB65" s="22"/>
      <c r="AC65" s="25"/>
    </row>
    <row r="66" spans="2:29">
      <c r="B66" s="42">
        <v>81</v>
      </c>
      <c r="C66" s="51">
        <f t="shared" si="2"/>
        <v>19</v>
      </c>
      <c r="D66" s="108">
        <f t="shared" si="6"/>
        <v>62</v>
      </c>
      <c r="E66" s="60">
        <v>2894</v>
      </c>
      <c r="F66" s="54" t="str">
        <f>IFERROR(VLOOKUP(Table213[[#This Row],[Player No]],Table10[[No]:[Province]],2,0),"")</f>
        <v>LOUW Terrence</v>
      </c>
      <c r="G66" s="18" t="str">
        <f>IFERROR(VLOOKUP(Table213[[#This Row],[Player No]],Table10[[No]:[Province]],3,0),"")</f>
        <v>GN</v>
      </c>
      <c r="H66" s="109">
        <v>30</v>
      </c>
      <c r="I66" s="109">
        <f>H66/2+SUM(Table213[[#This Row],[O1 GALAXY OPEN 2026]:[P1       GNTTB OPEN 2026]])</f>
        <v>15</v>
      </c>
      <c r="J66" s="56">
        <f t="shared" si="4"/>
        <v>0</v>
      </c>
      <c r="K66" s="57">
        <f t="shared" si="5"/>
        <v>0</v>
      </c>
      <c r="L66" s="126"/>
      <c r="M66" s="126" t="s">
        <v>5967</v>
      </c>
      <c r="N66" s="126" t="s">
        <v>5967</v>
      </c>
      <c r="O66" s="126" t="s">
        <v>5967</v>
      </c>
      <c r="P66" s="126" t="s">
        <v>5967</v>
      </c>
      <c r="Q66" s="126"/>
      <c r="R66" s="18">
        <v>5</v>
      </c>
      <c r="S66" s="18"/>
      <c r="T66" s="18"/>
      <c r="U66" s="18">
        <v>20</v>
      </c>
      <c r="V66" s="18">
        <v>5</v>
      </c>
      <c r="W66" s="18"/>
      <c r="X66" s="18"/>
      <c r="Y66" s="18"/>
      <c r="Z66" s="18"/>
      <c r="AA66" s="17"/>
      <c r="AB66" s="17"/>
      <c r="AC66" s="25"/>
    </row>
    <row r="67" spans="2:29">
      <c r="B67" s="42">
        <v>82</v>
      </c>
      <c r="C67" s="51">
        <f t="shared" si="2"/>
        <v>19</v>
      </c>
      <c r="D67" s="108">
        <f t="shared" si="6"/>
        <v>63</v>
      </c>
      <c r="E67" s="60">
        <v>2709</v>
      </c>
      <c r="F67" s="54" t="str">
        <f>IFERROR(VLOOKUP(Table213[[#This Row],[Player No]],Table10[[No]:[Province]],2,0),"")</f>
        <v>GREYBE Garth</v>
      </c>
      <c r="G67" s="47" t="str">
        <f>IFERROR(VLOOKUP(Table213[[#This Row],[Player No]],Table10[[No]:[Province]],3,0),"")</f>
        <v>CT</v>
      </c>
      <c r="H67" s="109">
        <v>0</v>
      </c>
      <c r="I67" s="109">
        <f>H67/2+SUM(Table213[[#This Row],[O1 GALAXY OPEN 2026]:[P1       GNTTB OPEN 2026]])</f>
        <v>15</v>
      </c>
      <c r="J67" s="56">
        <f t="shared" si="4"/>
        <v>1</v>
      </c>
      <c r="K67" s="57">
        <f t="shared" si="5"/>
        <v>0</v>
      </c>
      <c r="L67" s="126"/>
      <c r="M67" s="126"/>
      <c r="N67" s="126"/>
      <c r="O67" s="126" t="s">
        <v>5967</v>
      </c>
      <c r="P67" s="126">
        <v>15</v>
      </c>
      <c r="Q67" s="126"/>
      <c r="R67" s="18"/>
      <c r="S67" s="18"/>
      <c r="T67" s="18"/>
      <c r="U67" s="18"/>
      <c r="V67" s="18"/>
      <c r="W67" s="18"/>
      <c r="X67" s="23"/>
      <c r="Y67" s="66"/>
      <c r="Z67" s="66"/>
      <c r="AA67" s="17"/>
      <c r="AB67" s="22"/>
      <c r="AC67" s="25"/>
    </row>
    <row r="68" spans="2:29">
      <c r="B68" s="42">
        <v>83</v>
      </c>
      <c r="C68" s="51">
        <f t="shared" si="2"/>
        <v>19</v>
      </c>
      <c r="D68" s="108">
        <f t="shared" ref="D68:D131" si="7">D67+1</f>
        <v>64</v>
      </c>
      <c r="E68" s="434">
        <v>1237</v>
      </c>
      <c r="F68" s="54" t="str">
        <f>IFERROR(VLOOKUP(Table213[[#This Row],[Player No]],Table10[[No]:[Province]],2,0),"")</f>
        <v>VAN DER ROSS Benjamin</v>
      </c>
      <c r="G68" s="438" t="str">
        <f>IFERROR(VLOOKUP(Table213[[#This Row],[Player No]],Table10[[No]:[Province]],3,0),"")</f>
        <v>CT</v>
      </c>
      <c r="H68" s="109">
        <v>0</v>
      </c>
      <c r="I68" s="440">
        <f>H68/2+SUM(Table213[[#This Row],[O1 GALAXY OPEN 2026]:[P1       GNTTB OPEN 2026]])</f>
        <v>15</v>
      </c>
      <c r="J68" s="441">
        <f t="shared" si="4"/>
        <v>1</v>
      </c>
      <c r="K68" s="442">
        <f t="shared" si="5"/>
        <v>0</v>
      </c>
      <c r="L68" s="443"/>
      <c r="M68" s="126" t="s">
        <v>5967</v>
      </c>
      <c r="N68" s="443"/>
      <c r="O68" s="443">
        <v>15</v>
      </c>
      <c r="P68" s="443" t="s">
        <v>5967</v>
      </c>
      <c r="Q68" s="443"/>
      <c r="R68" s="444"/>
      <c r="S68" s="444"/>
      <c r="T68" s="444"/>
      <c r="U68" s="444"/>
      <c r="V68" s="444"/>
      <c r="W68" s="444"/>
      <c r="X68" s="446"/>
      <c r="Y68" s="447"/>
      <c r="Z68" s="447"/>
      <c r="AA68" s="422"/>
      <c r="AB68" s="448"/>
      <c r="AC68" s="449"/>
    </row>
    <row r="69" spans="2:29">
      <c r="B69" s="42">
        <v>84</v>
      </c>
      <c r="C69" s="51">
        <f t="shared" si="2"/>
        <v>19</v>
      </c>
      <c r="D69" s="108">
        <f t="shared" si="7"/>
        <v>65</v>
      </c>
      <c r="E69" s="60">
        <v>3345</v>
      </c>
      <c r="F69" s="54" t="str">
        <f>IFERROR(VLOOKUP(Table213[[#This Row],[Player No]],Table10[[No]:[Province]],2,0),"")</f>
        <v>JABAAR Saaliegh</v>
      </c>
      <c r="G69" s="18" t="str">
        <f>IFERROR(VLOOKUP(Table213[[#This Row],[Player No]],Table10[[No]:[Province]],3,0),"")</f>
        <v>CT</v>
      </c>
      <c r="H69" s="109">
        <v>25</v>
      </c>
      <c r="I69" s="109">
        <f>H69/2+SUM(Table213[[#This Row],[O1 GALAXY OPEN 2026]:[P1       GNTTB OPEN 2026]])</f>
        <v>14.5</v>
      </c>
      <c r="J69" s="56">
        <f t="shared" ref="J69:J100" si="8">COUNTIF(L69:Q69,"&gt;=0")</f>
        <v>1</v>
      </c>
      <c r="K69" s="57">
        <f t="shared" ref="K69:K100" si="9">COUNTIF(R69:AC69,"&lt;=0")</f>
        <v>0</v>
      </c>
      <c r="L69" s="126"/>
      <c r="M69" s="126" t="s">
        <v>5967</v>
      </c>
      <c r="N69" s="126" t="s">
        <v>5967</v>
      </c>
      <c r="O69" s="126" t="s">
        <v>5967</v>
      </c>
      <c r="P69" s="126">
        <v>2</v>
      </c>
      <c r="Q69" s="126"/>
      <c r="R69" s="18">
        <v>25</v>
      </c>
      <c r="S69" s="18"/>
      <c r="T69" s="18"/>
      <c r="U69" s="18"/>
      <c r="V69" s="18"/>
      <c r="W69" s="18"/>
      <c r="X69" s="18"/>
      <c r="Y69" s="18"/>
      <c r="Z69" s="18"/>
      <c r="AA69" s="18"/>
      <c r="AB69" s="17"/>
      <c r="AC69" s="25"/>
    </row>
    <row r="70" spans="2:29">
      <c r="B70" s="42">
        <v>85</v>
      </c>
      <c r="C70" s="51">
        <f t="shared" ref="C70:C84" si="10">+B70-D70</f>
        <v>19</v>
      </c>
      <c r="D70" s="108">
        <f t="shared" si="7"/>
        <v>66</v>
      </c>
      <c r="E70" s="60">
        <v>2598</v>
      </c>
      <c r="F70" s="54" t="str">
        <f>IFERROR(VLOOKUP(Table213[[#This Row],[Player No]],Table10[[No]:[Province]],2,0),"")</f>
        <v>NAIDOO Dev</v>
      </c>
      <c r="G70" s="18" t="str">
        <f>IFERROR(VLOOKUP(Table213[[#This Row],[Player No]],Table10[[No]:[Province]],3,0),"")</f>
        <v>UMG</v>
      </c>
      <c r="H70" s="109">
        <v>26</v>
      </c>
      <c r="I70" s="109">
        <f>H70/2+SUM(Table213[[#This Row],[O1 GALAXY OPEN 2026]:[P1       GNTTB OPEN 2026]])</f>
        <v>14</v>
      </c>
      <c r="J70" s="56">
        <f t="shared" si="8"/>
        <v>1</v>
      </c>
      <c r="K70" s="57">
        <f t="shared" si="9"/>
        <v>0</v>
      </c>
      <c r="L70" s="126">
        <v>1</v>
      </c>
      <c r="M70" s="126" t="s">
        <v>5967</v>
      </c>
      <c r="N70" s="126" t="s">
        <v>5967</v>
      </c>
      <c r="O70" s="126" t="s">
        <v>5967</v>
      </c>
      <c r="P70" s="126" t="s">
        <v>5967</v>
      </c>
      <c r="Q70" s="126"/>
      <c r="R70" s="18"/>
      <c r="S70" s="18"/>
      <c r="T70" s="18"/>
      <c r="U70" s="18"/>
      <c r="V70" s="18"/>
      <c r="W70" s="18">
        <v>25</v>
      </c>
      <c r="X70" s="18">
        <v>1</v>
      </c>
      <c r="Y70" s="18"/>
      <c r="Z70" s="18"/>
      <c r="AA70" s="17"/>
      <c r="AB70" s="17"/>
      <c r="AC70" s="25"/>
    </row>
    <row r="71" spans="2:29">
      <c r="B71" s="42">
        <v>86</v>
      </c>
      <c r="C71" s="51">
        <f t="shared" si="10"/>
        <v>19</v>
      </c>
      <c r="D71" s="108">
        <f t="shared" si="7"/>
        <v>67</v>
      </c>
      <c r="E71" s="60">
        <v>3497</v>
      </c>
      <c r="F71" s="54" t="str">
        <f>IFERROR(VLOOKUP(Table213[[#This Row],[Player No]],Table10[[No]:[Province]],2,0),"")</f>
        <v>HIMANSHU Kapoor</v>
      </c>
      <c r="G71" s="18" t="str">
        <f>IFERROR(VLOOKUP(Table213[[#This Row],[Player No]],Table10[[No]:[Province]],3,0),"")</f>
        <v>ETK</v>
      </c>
      <c r="H71" s="109">
        <v>26</v>
      </c>
      <c r="I71" s="109">
        <f>H71/2+SUM(Table213[[#This Row],[O1 GALAXY OPEN 2026]:[P1       GNTTB OPEN 2026]])</f>
        <v>13</v>
      </c>
      <c r="J71" s="56">
        <f t="shared" si="8"/>
        <v>0</v>
      </c>
      <c r="K71" s="57">
        <f t="shared" si="9"/>
        <v>0</v>
      </c>
      <c r="L71" s="126"/>
      <c r="M71" s="126" t="s">
        <v>5967</v>
      </c>
      <c r="N71" s="126" t="s">
        <v>5967</v>
      </c>
      <c r="O71" s="126" t="s">
        <v>5967</v>
      </c>
      <c r="P71" s="126" t="s">
        <v>5967</v>
      </c>
      <c r="Q71" s="126"/>
      <c r="R71" s="18">
        <v>25</v>
      </c>
      <c r="S71" s="18">
        <v>25</v>
      </c>
      <c r="T71" s="18"/>
      <c r="U71" s="18"/>
      <c r="V71" s="18"/>
      <c r="W71" s="18">
        <v>1</v>
      </c>
      <c r="X71" s="18"/>
      <c r="Y71" s="18"/>
      <c r="Z71" s="18"/>
      <c r="AA71" s="17"/>
      <c r="AB71" s="17"/>
      <c r="AC71" s="25"/>
    </row>
    <row r="72" spans="2:29">
      <c r="C72" s="51">
        <f t="shared" si="10"/>
        <v>-68</v>
      </c>
      <c r="D72" s="108">
        <f t="shared" si="7"/>
        <v>68</v>
      </c>
      <c r="E72" s="436">
        <v>4243</v>
      </c>
      <c r="F72" s="129" t="str">
        <f>IFERROR(VLOOKUP(Table213[[#This Row],[Player No]],Table10[[No]:[Province]],2,0),"")</f>
        <v>Akash Rampersad</v>
      </c>
      <c r="G72" s="130" t="str">
        <f>IFERROR(VLOOKUP(Table213[[#This Row],[Player No]],Table10[[No]:[Province]],3,0),"")</f>
        <v>UMG</v>
      </c>
      <c r="H72" s="109">
        <v>26</v>
      </c>
      <c r="I72" s="109">
        <f>H72/2+SUM(Table213[[#This Row],[O1 GALAXY OPEN 2026]:[P1       GNTTB OPEN 2026]])</f>
        <v>13</v>
      </c>
      <c r="J72" s="120">
        <f t="shared" si="8"/>
        <v>0</v>
      </c>
      <c r="K72" s="57">
        <f t="shared" si="9"/>
        <v>0</v>
      </c>
      <c r="L72" s="121"/>
      <c r="M72" s="121" t="s">
        <v>5967</v>
      </c>
      <c r="N72" s="121" t="s">
        <v>5967</v>
      </c>
      <c r="O72" s="121" t="s">
        <v>5967</v>
      </c>
      <c r="P72" s="121" t="s">
        <v>5967</v>
      </c>
      <c r="Q72" s="121"/>
      <c r="R72" s="116"/>
      <c r="S72" s="116"/>
      <c r="T72" s="116"/>
      <c r="U72" s="116"/>
      <c r="V72" s="116"/>
      <c r="W72" s="116">
        <v>25</v>
      </c>
      <c r="X72" s="116"/>
      <c r="Y72" s="116"/>
      <c r="Z72" s="116"/>
      <c r="AA72" s="122">
        <v>1</v>
      </c>
      <c r="AB72" s="122"/>
      <c r="AC72" s="122"/>
    </row>
    <row r="73" spans="2:29">
      <c r="C73" s="51">
        <f t="shared" si="10"/>
        <v>-69</v>
      </c>
      <c r="D73" s="108">
        <f t="shared" si="7"/>
        <v>69</v>
      </c>
      <c r="E73" s="123">
        <v>1041</v>
      </c>
      <c r="F73" s="129" t="str">
        <f>IFERROR(VLOOKUP(Table213[[#This Row],[Player No]],Table10[[No]:[Province]],2,0),"")</f>
        <v xml:space="preserve">MONTAZ Villian </v>
      </c>
      <c r="G73" s="130" t="str">
        <f>IFERROR(VLOOKUP(Table213[[#This Row],[Player No]],Table10[[No]:[Province]],3,0),"")</f>
        <v>JTTA</v>
      </c>
      <c r="H73" s="109">
        <v>25</v>
      </c>
      <c r="I73" s="109">
        <f>H73/2+SUM(Table213[[#This Row],[O1 GALAXY OPEN 2026]:[P1       GNTTB OPEN 2026]])</f>
        <v>12.5</v>
      </c>
      <c r="J73" s="120">
        <f t="shared" si="8"/>
        <v>0</v>
      </c>
      <c r="K73" s="57">
        <f t="shared" si="9"/>
        <v>0</v>
      </c>
      <c r="L73" s="121"/>
      <c r="M73" s="121" t="s">
        <v>5967</v>
      </c>
      <c r="N73" s="121" t="s">
        <v>5967</v>
      </c>
      <c r="O73" s="121" t="s">
        <v>5967</v>
      </c>
      <c r="P73" s="121" t="s">
        <v>5967</v>
      </c>
      <c r="Q73" s="121"/>
      <c r="R73" s="116"/>
      <c r="S73" s="116">
        <v>50</v>
      </c>
      <c r="T73" s="116"/>
      <c r="U73" s="116"/>
      <c r="V73" s="116">
        <v>25</v>
      </c>
      <c r="W73" s="116"/>
      <c r="X73" s="116"/>
      <c r="Y73" s="116"/>
      <c r="Z73" s="116"/>
      <c r="AA73" s="124"/>
      <c r="AB73" s="124"/>
      <c r="AC73" s="124"/>
    </row>
    <row r="74" spans="2:29">
      <c r="C74" s="51">
        <f t="shared" si="10"/>
        <v>-70</v>
      </c>
      <c r="D74" s="108">
        <f t="shared" si="7"/>
        <v>70</v>
      </c>
      <c r="E74" s="119">
        <v>1054</v>
      </c>
      <c r="F74" s="129" t="str">
        <f>IFERROR(VLOOKUP(Table213[[#This Row],[Player No]],Table10[[No]:[Province]],2,0),"")</f>
        <v>SCHRIEFF Gerard</v>
      </c>
      <c r="G74" s="131" t="str">
        <f>IFERROR(VLOOKUP(Table213[[#This Row],[Player No]],Table10[[No]:[Province]],3,0),"")</f>
        <v>CT</v>
      </c>
      <c r="H74" s="109">
        <v>25</v>
      </c>
      <c r="I74" s="109">
        <f>H74/2+SUM(Table213[[#This Row],[O1 GALAXY OPEN 2026]:[P1       GNTTB OPEN 2026]])</f>
        <v>12.5</v>
      </c>
      <c r="J74" s="120">
        <f t="shared" si="8"/>
        <v>0</v>
      </c>
      <c r="K74" s="57">
        <f t="shared" si="9"/>
        <v>0</v>
      </c>
      <c r="L74" s="121"/>
      <c r="M74" s="121" t="s">
        <v>5967</v>
      </c>
      <c r="N74" s="121" t="s">
        <v>5967</v>
      </c>
      <c r="O74" s="121" t="s">
        <v>5967</v>
      </c>
      <c r="P74" s="121" t="s">
        <v>5967</v>
      </c>
      <c r="Q74" s="121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22">
        <v>25</v>
      </c>
      <c r="AC74" s="122"/>
    </row>
    <row r="75" spans="2:29">
      <c r="C75" s="51">
        <f t="shared" si="10"/>
        <v>-71</v>
      </c>
      <c r="D75" s="108">
        <f t="shared" si="7"/>
        <v>71</v>
      </c>
      <c r="E75" s="119">
        <v>1172</v>
      </c>
      <c r="F75" s="129" t="str">
        <f>IFERROR(VLOOKUP(Table213[[#This Row],[Player No]],Table10[[No]:[Province]],2,0),"")</f>
        <v xml:space="preserve">ERASMUS Frans </v>
      </c>
      <c r="G75" s="130" t="str">
        <f>IFERROR(VLOOKUP(Table213[[#This Row],[Player No]],Table10[[No]:[Province]],3,0),"")</f>
        <v>CT</v>
      </c>
      <c r="H75" s="109">
        <v>25</v>
      </c>
      <c r="I75" s="109">
        <f>H75/2+SUM(Table213[[#This Row],[O1 GALAXY OPEN 2026]:[P1       GNTTB OPEN 2026]])</f>
        <v>12.5</v>
      </c>
      <c r="J75" s="120">
        <f t="shared" si="8"/>
        <v>0</v>
      </c>
      <c r="K75" s="57">
        <f t="shared" si="9"/>
        <v>0</v>
      </c>
      <c r="L75" s="121"/>
      <c r="M75" s="121" t="s">
        <v>5967</v>
      </c>
      <c r="N75" s="121" t="s">
        <v>5967</v>
      </c>
      <c r="O75" s="121" t="s">
        <v>5967</v>
      </c>
      <c r="P75" s="121" t="s">
        <v>5967</v>
      </c>
      <c r="Q75" s="121"/>
      <c r="R75" s="116">
        <v>25</v>
      </c>
      <c r="S75" s="116"/>
      <c r="T75" s="116"/>
      <c r="U75" s="116"/>
      <c r="V75" s="116"/>
      <c r="W75" s="116"/>
      <c r="X75" s="116"/>
      <c r="Y75" s="116"/>
      <c r="Z75" s="116"/>
      <c r="AA75" s="116"/>
      <c r="AB75" s="122"/>
      <c r="AC75" s="122"/>
    </row>
    <row r="76" spans="2:29">
      <c r="C76" s="51">
        <f t="shared" si="10"/>
        <v>-72</v>
      </c>
      <c r="D76" s="108">
        <f t="shared" si="7"/>
        <v>72</v>
      </c>
      <c r="E76" s="123">
        <v>2452</v>
      </c>
      <c r="F76" s="129" t="str">
        <f>IFERROR(VLOOKUP(Table213[[#This Row],[Player No]],Table10[[No]:[Province]],2,0),"")</f>
        <v>BIAN Peter</v>
      </c>
      <c r="G76" s="130" t="str">
        <f>IFERROR(VLOOKUP(Table213[[#This Row],[Player No]],Table10[[No]:[Province]],3,0),"")</f>
        <v>GN</v>
      </c>
      <c r="H76" s="109">
        <v>25</v>
      </c>
      <c r="I76" s="109">
        <f>H76/2+SUM(Table213[[#This Row],[O1 GALAXY OPEN 2026]:[P1       GNTTB OPEN 2026]])</f>
        <v>12.5</v>
      </c>
      <c r="J76" s="120">
        <f t="shared" si="8"/>
        <v>0</v>
      </c>
      <c r="K76" s="57">
        <f t="shared" si="9"/>
        <v>0</v>
      </c>
      <c r="L76" s="121"/>
      <c r="M76" s="121" t="s">
        <v>5967</v>
      </c>
      <c r="N76" s="121" t="s">
        <v>5967</v>
      </c>
      <c r="O76" s="121" t="s">
        <v>5967</v>
      </c>
      <c r="P76" s="121" t="s">
        <v>5967</v>
      </c>
      <c r="Q76" s="121"/>
      <c r="R76" s="116"/>
      <c r="S76" s="116"/>
      <c r="T76" s="116"/>
      <c r="U76" s="116"/>
      <c r="V76" s="116">
        <v>25</v>
      </c>
      <c r="W76" s="116"/>
      <c r="X76" s="116"/>
      <c r="Y76" s="116"/>
      <c r="Z76" s="116"/>
      <c r="AA76" s="116"/>
      <c r="AB76" s="124"/>
      <c r="AC76" s="124"/>
    </row>
    <row r="77" spans="2:29">
      <c r="C77" s="51">
        <f t="shared" si="10"/>
        <v>-73</v>
      </c>
      <c r="D77" s="108">
        <f t="shared" si="7"/>
        <v>73</v>
      </c>
      <c r="E77" s="119">
        <v>3536</v>
      </c>
      <c r="F77" s="129" t="str">
        <f>IFERROR(VLOOKUP(Table213[[#This Row],[Player No]],Table10[[No]:[Province]],2,0),"")</f>
        <v>ALCOCK Ashley</v>
      </c>
      <c r="G77" s="131" t="str">
        <f>IFERROR(VLOOKUP(Table213[[#This Row],[Player No]],Table10[[No]:[Province]],3,0),"")</f>
        <v>SANDF</v>
      </c>
      <c r="H77" s="109">
        <v>25</v>
      </c>
      <c r="I77" s="109">
        <f>H77/2+SUM(Table213[[#This Row],[O1 GALAXY OPEN 2026]:[P1       GNTTB OPEN 2026]])</f>
        <v>12.5</v>
      </c>
      <c r="J77" s="120">
        <f t="shared" si="8"/>
        <v>0</v>
      </c>
      <c r="K77" s="57">
        <f t="shared" si="9"/>
        <v>0</v>
      </c>
      <c r="L77" s="121"/>
      <c r="M77" s="121" t="s">
        <v>5967</v>
      </c>
      <c r="N77" s="121" t="s">
        <v>5967</v>
      </c>
      <c r="O77" s="121" t="s">
        <v>5967</v>
      </c>
      <c r="P77" s="121" t="s">
        <v>5967</v>
      </c>
      <c r="Q77" s="121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22">
        <v>25</v>
      </c>
      <c r="AC77" s="122"/>
    </row>
    <row r="78" spans="2:29">
      <c r="C78" s="51">
        <f t="shared" si="10"/>
        <v>-74</v>
      </c>
      <c r="D78" s="108">
        <f t="shared" si="7"/>
        <v>74</v>
      </c>
      <c r="E78" s="119">
        <v>3684</v>
      </c>
      <c r="F78" s="129" t="str">
        <f>IFERROR(VLOOKUP(Table213[[#This Row],[Player No]],Table10[[No]:[Province]],2,0),"")</f>
        <v>NAIDOO Reggie</v>
      </c>
      <c r="G78" s="131" t="str">
        <f>IFERROR(VLOOKUP(Table213[[#This Row],[Player No]],Table10[[No]:[Province]],3,0),"")</f>
        <v>ETK</v>
      </c>
      <c r="H78" s="109">
        <v>25</v>
      </c>
      <c r="I78" s="109">
        <f>H78/2+SUM(Table213[[#This Row],[O1 GALAXY OPEN 2026]:[P1       GNTTB OPEN 2026]])</f>
        <v>12.5</v>
      </c>
      <c r="J78" s="120">
        <f t="shared" si="8"/>
        <v>0</v>
      </c>
      <c r="K78" s="57">
        <f t="shared" si="9"/>
        <v>0</v>
      </c>
      <c r="L78" s="121"/>
      <c r="M78" s="121" t="s">
        <v>5967</v>
      </c>
      <c r="N78" s="121" t="s">
        <v>5967</v>
      </c>
      <c r="O78" s="121" t="s">
        <v>5967</v>
      </c>
      <c r="P78" s="121" t="s">
        <v>5967</v>
      </c>
      <c r="Q78" s="121"/>
      <c r="R78" s="116"/>
      <c r="S78" s="116"/>
      <c r="T78" s="116"/>
      <c r="U78" s="116"/>
      <c r="V78" s="116"/>
      <c r="W78" s="117">
        <v>25</v>
      </c>
      <c r="X78" s="116"/>
      <c r="Y78" s="116"/>
      <c r="Z78" s="116"/>
      <c r="AA78" s="116"/>
      <c r="AB78" s="122"/>
      <c r="AC78" s="122"/>
    </row>
    <row r="79" spans="2:29">
      <c r="C79" s="51">
        <f t="shared" si="10"/>
        <v>-75</v>
      </c>
      <c r="D79" s="108">
        <f t="shared" si="7"/>
        <v>75</v>
      </c>
      <c r="E79" s="119">
        <v>4345</v>
      </c>
      <c r="F79" s="129" t="str">
        <f>IFERROR(VLOOKUP(Table213[[#This Row],[Player No]],Table10[[No]:[Province]],2,0),"")</f>
        <v>HOLNESS David</v>
      </c>
      <c r="G79" s="131" t="str">
        <f>IFERROR(VLOOKUP(Table213[[#This Row],[Player No]],Table10[[No]:[Province]],3,0),"")</f>
        <v>ETTA</v>
      </c>
      <c r="H79" s="109">
        <v>25</v>
      </c>
      <c r="I79" s="109">
        <f>H79/2+SUM(Table213[[#This Row],[O1 GALAXY OPEN 2026]:[P1       GNTTB OPEN 2026]])</f>
        <v>12.5</v>
      </c>
      <c r="J79" s="120">
        <f t="shared" si="8"/>
        <v>0</v>
      </c>
      <c r="K79" s="57">
        <f t="shared" si="9"/>
        <v>0</v>
      </c>
      <c r="L79" s="121"/>
      <c r="M79" s="121" t="s">
        <v>5967</v>
      </c>
      <c r="N79" s="121" t="s">
        <v>5967</v>
      </c>
      <c r="O79" s="121" t="s">
        <v>5967</v>
      </c>
      <c r="P79" s="121" t="s">
        <v>5967</v>
      </c>
      <c r="Q79" s="121"/>
      <c r="R79" s="116"/>
      <c r="S79" s="116">
        <v>25</v>
      </c>
      <c r="T79" s="116"/>
      <c r="U79" s="116"/>
      <c r="V79" s="116"/>
      <c r="W79" s="116"/>
      <c r="X79" s="116"/>
      <c r="Y79" s="116"/>
      <c r="Z79" s="116">
        <v>25</v>
      </c>
      <c r="AA79" s="116"/>
      <c r="AB79" s="116"/>
      <c r="AC79" s="122"/>
    </row>
    <row r="80" spans="2:29">
      <c r="C80" s="51">
        <f t="shared" si="10"/>
        <v>-76</v>
      </c>
      <c r="D80" s="108">
        <f t="shared" si="7"/>
        <v>76</v>
      </c>
      <c r="E80" s="119">
        <v>4419</v>
      </c>
      <c r="F80" s="129" t="str">
        <f>IFERROR(VLOOKUP(Table213[[#This Row],[Player No]],Table10[[No]:[Province]],2,0),"")</f>
        <v>PILLAY Gavin</v>
      </c>
      <c r="G80" s="131" t="str">
        <f>IFERROR(VLOOKUP(Table213[[#This Row],[Player No]],Table10[[No]:[Province]],3,0),"")</f>
        <v>UMG</v>
      </c>
      <c r="H80" s="109">
        <v>25</v>
      </c>
      <c r="I80" s="109">
        <f>H80/2+SUM(Table213[[#This Row],[O1 GALAXY OPEN 2026]:[P1       GNTTB OPEN 2026]])</f>
        <v>12.5</v>
      </c>
      <c r="J80" s="120">
        <f t="shared" si="8"/>
        <v>0</v>
      </c>
      <c r="K80" s="57">
        <f t="shared" si="9"/>
        <v>0</v>
      </c>
      <c r="L80" s="121"/>
      <c r="M80" s="121" t="s">
        <v>5967</v>
      </c>
      <c r="N80" s="121" t="s">
        <v>5967</v>
      </c>
      <c r="O80" s="121" t="s">
        <v>5967</v>
      </c>
      <c r="P80" s="121" t="s">
        <v>5967</v>
      </c>
      <c r="Q80" s="121"/>
      <c r="R80" s="116"/>
      <c r="S80" s="116"/>
      <c r="T80" s="116"/>
      <c r="U80" s="116"/>
      <c r="V80" s="116"/>
      <c r="W80" s="117">
        <v>25</v>
      </c>
      <c r="X80" s="116"/>
      <c r="Y80" s="116"/>
      <c r="Z80" s="116"/>
      <c r="AA80" s="116"/>
      <c r="AB80" s="116"/>
      <c r="AC80" s="122"/>
    </row>
    <row r="81" spans="3:29">
      <c r="C81" s="51">
        <f t="shared" si="10"/>
        <v>-77</v>
      </c>
      <c r="D81" s="108">
        <f t="shared" si="7"/>
        <v>77</v>
      </c>
      <c r="E81" s="119">
        <v>4570</v>
      </c>
      <c r="F81" s="129" t="str">
        <f>IFERROR(VLOOKUP(Table213[[#This Row],[Player No]],Table10[[No]:[Province]],2,0),"")</f>
        <v>Johnson CHUO</v>
      </c>
      <c r="G81" s="131" t="str">
        <f>IFERROR(VLOOKUP(Table213[[#This Row],[Player No]],Table10[[No]:[Province]],3,0),"")</f>
        <v>FS</v>
      </c>
      <c r="H81" s="109">
        <v>25</v>
      </c>
      <c r="I81" s="109">
        <f>H81/2+SUM(Table213[[#This Row],[O1 GALAXY OPEN 2026]:[P1       GNTTB OPEN 2026]])</f>
        <v>12.5</v>
      </c>
      <c r="J81" s="120">
        <f t="shared" si="8"/>
        <v>0</v>
      </c>
      <c r="K81" s="57">
        <f t="shared" si="9"/>
        <v>0</v>
      </c>
      <c r="L81" s="121"/>
      <c r="M81" s="121" t="s">
        <v>5967</v>
      </c>
      <c r="N81" s="121" t="s">
        <v>5967</v>
      </c>
      <c r="O81" s="121" t="s">
        <v>5967</v>
      </c>
      <c r="P81" s="121" t="s">
        <v>5967</v>
      </c>
      <c r="Q81" s="121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>
        <v>25</v>
      </c>
      <c r="AC81" s="117"/>
    </row>
    <row r="82" spans="3:29">
      <c r="C82" s="51">
        <f t="shared" si="10"/>
        <v>-78</v>
      </c>
      <c r="D82" s="108">
        <f t="shared" si="7"/>
        <v>78</v>
      </c>
      <c r="E82" s="119">
        <v>4615</v>
      </c>
      <c r="F82" s="129" t="str">
        <f>IFERROR(VLOOKUP(Table213[[#This Row],[Player No]],Table10[[No]:[Province]],2,0),"")</f>
        <v xml:space="preserve">MGENGE Sphephelo </v>
      </c>
      <c r="G82" s="131" t="str">
        <f>IFERROR(VLOOKUP(Table213[[#This Row],[Player No]],Table10[[No]:[Province]],3,0),"")</f>
        <v>ETTA</v>
      </c>
      <c r="H82" s="109">
        <v>25</v>
      </c>
      <c r="I82" s="109">
        <f>H82/2+SUM(Table213[[#This Row],[O1 GALAXY OPEN 2026]:[P1       GNTTB OPEN 2026]])</f>
        <v>12.5</v>
      </c>
      <c r="J82" s="120">
        <f t="shared" si="8"/>
        <v>0</v>
      </c>
      <c r="K82" s="57">
        <f t="shared" si="9"/>
        <v>0</v>
      </c>
      <c r="L82" s="121"/>
      <c r="M82" s="121" t="s">
        <v>5967</v>
      </c>
      <c r="N82" s="121" t="s">
        <v>5967</v>
      </c>
      <c r="O82" s="121" t="s">
        <v>5967</v>
      </c>
      <c r="P82" s="121" t="s">
        <v>5967</v>
      </c>
      <c r="Q82" s="121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>
        <v>25</v>
      </c>
      <c r="AC82" s="116"/>
    </row>
    <row r="83" spans="3:29" ht="15.75" customHeight="1">
      <c r="C83" s="51">
        <f t="shared" si="10"/>
        <v>-79</v>
      </c>
      <c r="D83" s="108">
        <f t="shared" si="7"/>
        <v>79</v>
      </c>
      <c r="E83" s="119">
        <v>4624</v>
      </c>
      <c r="F83" s="129" t="str">
        <f>IFERROR(VLOOKUP(Table213[[#This Row],[Player No]],Table10[[No]:[Province]],2,0),"")</f>
        <v xml:space="preserve">BOBAT Bilal </v>
      </c>
      <c r="G83" s="131" t="str">
        <f>IFERROR(VLOOKUP(Table213[[#This Row],[Player No]],Table10[[No]:[Province]],3,0),"")</f>
        <v>ETTA</v>
      </c>
      <c r="H83" s="109">
        <v>25</v>
      </c>
      <c r="I83" s="109">
        <f>H83/2+SUM(Table213[[#This Row],[O1 GALAXY OPEN 2026]:[P1       GNTTB OPEN 2026]])</f>
        <v>12.5</v>
      </c>
      <c r="J83" s="120">
        <f t="shared" si="8"/>
        <v>0</v>
      </c>
      <c r="K83" s="57">
        <f t="shared" si="9"/>
        <v>0</v>
      </c>
      <c r="L83" s="121"/>
      <c r="M83" s="121" t="s">
        <v>5967</v>
      </c>
      <c r="N83" s="121" t="s">
        <v>5967</v>
      </c>
      <c r="O83" s="121" t="s">
        <v>5967</v>
      </c>
      <c r="P83" s="121" t="s">
        <v>5967</v>
      </c>
      <c r="Q83" s="121"/>
      <c r="R83" s="116"/>
      <c r="S83" s="116"/>
      <c r="T83" s="116"/>
      <c r="U83" s="116"/>
      <c r="V83" s="116"/>
      <c r="W83" s="116"/>
      <c r="X83" s="116"/>
      <c r="Y83" s="116"/>
      <c r="Z83" s="116">
        <v>25</v>
      </c>
      <c r="AA83" s="116"/>
      <c r="AB83" s="116"/>
      <c r="AC83" s="117"/>
    </row>
    <row r="84" spans="3:29">
      <c r="C84" s="51">
        <f t="shared" si="10"/>
        <v>-80</v>
      </c>
      <c r="D84" s="108">
        <f t="shared" si="7"/>
        <v>80</v>
      </c>
      <c r="E84" s="119">
        <v>4625</v>
      </c>
      <c r="F84" s="129" t="str">
        <f>IFERROR(VLOOKUP(Table213[[#This Row],[Player No]],Table10[[No]:[Province]],2,0),"")</f>
        <v xml:space="preserve">BOBAT Imraan </v>
      </c>
      <c r="G84" s="131" t="str">
        <f>IFERROR(VLOOKUP(Table213[[#This Row],[Player No]],Table10[[No]:[Province]],3,0),"")</f>
        <v>ETTA</v>
      </c>
      <c r="H84" s="109">
        <v>25</v>
      </c>
      <c r="I84" s="109">
        <f>H84/2+SUM(Table213[[#This Row],[O1 GALAXY OPEN 2026]:[P1       GNTTB OPEN 2026]])</f>
        <v>12.5</v>
      </c>
      <c r="J84" s="120">
        <f t="shared" si="8"/>
        <v>0</v>
      </c>
      <c r="K84" s="57">
        <f t="shared" si="9"/>
        <v>0</v>
      </c>
      <c r="L84" s="121"/>
      <c r="M84" s="121" t="s">
        <v>5967</v>
      </c>
      <c r="N84" s="121" t="s">
        <v>5967</v>
      </c>
      <c r="O84" s="121" t="s">
        <v>5967</v>
      </c>
      <c r="P84" s="121" t="s">
        <v>5967</v>
      </c>
      <c r="Q84" s="121"/>
      <c r="R84" s="116"/>
      <c r="S84" s="116"/>
      <c r="T84" s="116"/>
      <c r="U84" s="116"/>
      <c r="V84" s="116"/>
      <c r="W84" s="116"/>
      <c r="X84" s="116"/>
      <c r="Y84" s="116"/>
      <c r="Z84" s="116">
        <v>25</v>
      </c>
      <c r="AA84" s="116"/>
      <c r="AB84" s="116"/>
      <c r="AC84" s="116"/>
    </row>
    <row r="85" spans="3:29">
      <c r="D85" s="108">
        <f t="shared" si="7"/>
        <v>81</v>
      </c>
      <c r="E85" s="119">
        <v>2518</v>
      </c>
      <c r="F85" s="129" t="str">
        <f>IFERROR(VLOOKUP(Table213[[#This Row],[Player No]],Table10[[No]:[Province]],2,0),"")</f>
        <v>VOLKWYN Quinton</v>
      </c>
      <c r="G85" s="131" t="str">
        <f>IFERROR(VLOOKUP(Table213[[#This Row],[Player No]],Table10[[No]:[Province]],3,0),"")</f>
        <v>JTTA</v>
      </c>
      <c r="H85" s="109">
        <v>25</v>
      </c>
      <c r="I85" s="109">
        <f>H85/2+SUM(Table213[[#This Row],[O1 GALAXY OPEN 2026]:[P1       GNTTB OPEN 2026]])</f>
        <v>12.5</v>
      </c>
      <c r="J85" s="120">
        <f t="shared" si="8"/>
        <v>0</v>
      </c>
      <c r="K85" s="57">
        <f t="shared" si="9"/>
        <v>0</v>
      </c>
      <c r="L85" s="121"/>
      <c r="M85" s="121" t="s">
        <v>5967</v>
      </c>
      <c r="N85" s="121" t="s">
        <v>5967</v>
      </c>
      <c r="O85" s="121" t="s">
        <v>5967</v>
      </c>
      <c r="P85" s="121" t="s">
        <v>5967</v>
      </c>
      <c r="Q85" s="121"/>
      <c r="R85" s="116"/>
      <c r="S85" s="116">
        <v>25</v>
      </c>
      <c r="T85" s="116"/>
      <c r="U85" s="116"/>
      <c r="V85" s="116"/>
      <c r="W85" s="116"/>
      <c r="X85" s="117"/>
      <c r="Y85" s="370"/>
      <c r="Z85" s="370"/>
      <c r="AA85" s="122"/>
      <c r="AB85" s="369"/>
      <c r="AC85" s="122"/>
    </row>
    <row r="86" spans="3:29" ht="15.75" customHeight="1">
      <c r="D86" s="108">
        <f t="shared" si="7"/>
        <v>82</v>
      </c>
      <c r="E86" s="119">
        <v>2758</v>
      </c>
      <c r="F86" s="129" t="str">
        <f>IFERROR(VLOOKUP(Table213[[#This Row],[Player No]],Table10[[No]:[Province]],2,0),"")</f>
        <v>MASOTE Onkgopotse</v>
      </c>
      <c r="G86" s="131" t="str">
        <f>IFERROR(VLOOKUP(Table213[[#This Row],[Player No]],Table10[[No]:[Province]],3,0),"")</f>
        <v>JTTA</v>
      </c>
      <c r="H86" s="109">
        <v>25</v>
      </c>
      <c r="I86" s="109">
        <f>H86/2+SUM(Table213[[#This Row],[O1 GALAXY OPEN 2026]:[P1       GNTTB OPEN 2026]])</f>
        <v>12.5</v>
      </c>
      <c r="J86" s="120">
        <f t="shared" si="8"/>
        <v>0</v>
      </c>
      <c r="K86" s="57">
        <f t="shared" si="9"/>
        <v>0</v>
      </c>
      <c r="L86" s="121"/>
      <c r="M86" s="121" t="s">
        <v>5967</v>
      </c>
      <c r="N86" s="121" t="s">
        <v>5967</v>
      </c>
      <c r="O86" s="121" t="s">
        <v>5967</v>
      </c>
      <c r="P86" s="121" t="s">
        <v>5967</v>
      </c>
      <c r="Q86" s="121"/>
      <c r="R86" s="116"/>
      <c r="S86" s="116">
        <v>25</v>
      </c>
      <c r="T86" s="116"/>
      <c r="U86" s="116"/>
      <c r="V86" s="116"/>
      <c r="W86" s="116"/>
      <c r="X86" s="117"/>
      <c r="Y86" s="370"/>
      <c r="Z86" s="370"/>
      <c r="AA86" s="122"/>
      <c r="AB86" s="369"/>
      <c r="AC86" s="122"/>
    </row>
    <row r="87" spans="3:29" ht="15.75" customHeight="1">
      <c r="D87" s="108">
        <f t="shared" si="7"/>
        <v>83</v>
      </c>
      <c r="E87" s="119">
        <v>4622</v>
      </c>
      <c r="F87" s="129" t="str">
        <f>IFERROR(VLOOKUP(Table213[[#This Row],[Player No]],Table10[[No]:[Province]],2,0),"")</f>
        <v xml:space="preserve">GUNPUTH Santosh </v>
      </c>
      <c r="G87" s="131" t="str">
        <f>IFERROR(VLOOKUP(Table213[[#This Row],[Player No]],Table10[[No]:[Province]],3,0),"")</f>
        <v>UMG</v>
      </c>
      <c r="H87" s="109">
        <v>1</v>
      </c>
      <c r="I87" s="109">
        <f>H87/2+SUM(Table213[[#This Row],[O1 GALAXY OPEN 2026]:[P1       GNTTB OPEN 2026]])</f>
        <v>10.5</v>
      </c>
      <c r="J87" s="120">
        <f t="shared" si="8"/>
        <v>1</v>
      </c>
      <c r="K87" s="57">
        <f t="shared" si="9"/>
        <v>0</v>
      </c>
      <c r="L87" s="121"/>
      <c r="M87" s="121" t="s">
        <v>5967</v>
      </c>
      <c r="N87" s="121">
        <v>10</v>
      </c>
      <c r="O87" s="121" t="s">
        <v>5967</v>
      </c>
      <c r="P87" s="121" t="s">
        <v>5967</v>
      </c>
      <c r="Q87" s="121"/>
      <c r="R87" s="116"/>
      <c r="S87" s="116"/>
      <c r="T87" s="116"/>
      <c r="U87" s="116"/>
      <c r="V87" s="116"/>
      <c r="W87" s="116"/>
      <c r="X87" s="116"/>
      <c r="Y87" s="116">
        <v>1</v>
      </c>
      <c r="Z87" s="116"/>
      <c r="AA87" s="116"/>
      <c r="AB87" s="116"/>
      <c r="AC87" s="116"/>
    </row>
    <row r="88" spans="3:29">
      <c r="D88" s="108">
        <f t="shared" si="7"/>
        <v>84</v>
      </c>
      <c r="E88" s="60">
        <v>4064</v>
      </c>
      <c r="F88" s="132" t="str">
        <f>IFERROR(VLOOKUP(Table213[[#This Row],[Player No]],Table10[[No]:[Province]],2,0),"")</f>
        <v xml:space="preserve">MADIKIZA Lucky </v>
      </c>
      <c r="G88" s="55" t="str">
        <f>IFERROR(VLOOKUP(Table213[[#This Row],[Player No]],Table10[[No]:[Province]],3,0),"")</f>
        <v>GN</v>
      </c>
      <c r="H88" s="109">
        <v>20</v>
      </c>
      <c r="I88" s="109">
        <f>H88/2+SUM(Table213[[#This Row],[O1 GALAXY OPEN 2026]:[P1       GNTTB OPEN 2026]])</f>
        <v>10</v>
      </c>
      <c r="J88" s="56">
        <f t="shared" si="8"/>
        <v>0</v>
      </c>
      <c r="K88" s="57">
        <f t="shared" si="9"/>
        <v>0</v>
      </c>
      <c r="L88" s="126"/>
      <c r="M88" s="126" t="s">
        <v>5967</v>
      </c>
      <c r="N88" s="126" t="s">
        <v>5967</v>
      </c>
      <c r="O88" s="126" t="s">
        <v>5967</v>
      </c>
      <c r="P88" s="126" t="s">
        <v>5967</v>
      </c>
      <c r="Q88" s="126"/>
      <c r="R88" s="18"/>
      <c r="S88" s="18"/>
      <c r="T88" s="18"/>
      <c r="U88" s="116">
        <v>20</v>
      </c>
      <c r="V88" s="116"/>
      <c r="W88" s="18"/>
      <c r="X88" s="18"/>
      <c r="Y88" s="18"/>
      <c r="Z88" s="18"/>
      <c r="AA88" s="18"/>
      <c r="AB88" s="18"/>
      <c r="AC88" s="116"/>
    </row>
    <row r="89" spans="3:29">
      <c r="D89" s="108">
        <f t="shared" si="7"/>
        <v>85</v>
      </c>
      <c r="E89" s="119">
        <v>4809</v>
      </c>
      <c r="F89" s="129" t="str">
        <f>IFERROR(VLOOKUP(Table213[[#This Row],[Player No]],Table10[[No]:[Province]],2,0),"")</f>
        <v>METCALF Graham</v>
      </c>
      <c r="G89" s="131" t="str">
        <f>IFERROR(VLOOKUP(Table213[[#This Row],[Player No]],Table10[[No]:[Province]],3,0),"")</f>
        <v>UMG</v>
      </c>
      <c r="H89" s="109">
        <v>0</v>
      </c>
      <c r="I89" s="134">
        <f>H89/2+SUM(Table213[[#This Row],[O1 GALAXY OPEN 2026]:[P1       GNTTB OPEN 2026]])</f>
        <v>10</v>
      </c>
      <c r="J89" s="120">
        <f t="shared" si="8"/>
        <v>1</v>
      </c>
      <c r="K89" s="57">
        <f t="shared" si="9"/>
        <v>0</v>
      </c>
      <c r="L89" s="121"/>
      <c r="M89" s="121" t="s">
        <v>5967</v>
      </c>
      <c r="N89" s="121">
        <v>10</v>
      </c>
      <c r="O89" s="121" t="s">
        <v>5967</v>
      </c>
      <c r="P89" s="121" t="s">
        <v>5967</v>
      </c>
      <c r="Q89" s="121"/>
      <c r="R89" s="116"/>
      <c r="S89" s="116"/>
      <c r="T89" s="116"/>
      <c r="U89" s="116"/>
      <c r="V89" s="116"/>
      <c r="W89" s="116"/>
      <c r="X89" s="117"/>
      <c r="Y89" s="370"/>
      <c r="Z89" s="370"/>
      <c r="AA89" s="122"/>
      <c r="AB89" s="369"/>
      <c r="AC89" s="25"/>
    </row>
    <row r="90" spans="3:29" ht="15.75" customHeight="1">
      <c r="D90" s="108">
        <f t="shared" si="7"/>
        <v>86</v>
      </c>
      <c r="E90" s="60">
        <v>1594</v>
      </c>
      <c r="F90" s="132" t="str">
        <f>IFERROR(VLOOKUP(Table213[[#This Row],[Player No]],Table10[[No]:[Province]],2,0),"")</f>
        <v xml:space="preserve">WILLEMSE Rubin </v>
      </c>
      <c r="G90" s="55" t="str">
        <f>IFERROR(VLOOKUP(Table213[[#This Row],[Player No]],Table10[[No]:[Province]],3,0),"")</f>
        <v>CT</v>
      </c>
      <c r="H90" s="109">
        <v>0</v>
      </c>
      <c r="I90" s="134">
        <f>H90/2+SUM(Table213[[#This Row],[O1 GALAXY OPEN 2026]:[P1       GNTTB OPEN 2026]])</f>
        <v>10</v>
      </c>
      <c r="J90" s="56">
        <f t="shared" si="8"/>
        <v>1</v>
      </c>
      <c r="K90" s="57">
        <f t="shared" si="9"/>
        <v>0</v>
      </c>
      <c r="L90" s="126"/>
      <c r="M90" s="126"/>
      <c r="N90" s="126"/>
      <c r="O90" s="126">
        <v>10</v>
      </c>
      <c r="P90" s="126" t="s">
        <v>5967</v>
      </c>
      <c r="Q90" s="126"/>
      <c r="R90" s="18"/>
      <c r="S90" s="18"/>
      <c r="T90" s="18"/>
      <c r="U90" s="116"/>
      <c r="V90" s="116"/>
      <c r="W90" s="18"/>
      <c r="X90" s="23"/>
      <c r="Y90" s="66"/>
      <c r="Z90" s="66"/>
      <c r="AA90" s="17"/>
      <c r="AB90" s="22"/>
      <c r="AC90" s="122"/>
    </row>
    <row r="91" spans="3:29">
      <c r="D91" s="108">
        <f t="shared" si="7"/>
        <v>87</v>
      </c>
      <c r="E91" s="127">
        <v>1027</v>
      </c>
      <c r="F91" s="132" t="str">
        <f>IFERROR(VLOOKUP(Table213[[#This Row],[Player No]],Table10[[No]:[Province]],2,0),"")</f>
        <v>DIAMANT Simon</v>
      </c>
      <c r="G91" s="133" t="str">
        <f>IFERROR(VLOOKUP(Table213[[#This Row],[Player No]],Table10[[No]:[Province]],3,0),"")</f>
        <v>SAVETTS</v>
      </c>
      <c r="H91" s="109">
        <v>17.5</v>
      </c>
      <c r="I91" s="134">
        <f>H91/2+SUM(Table213[[#This Row],[O1 GALAXY OPEN 2026]:[P1       GNTTB OPEN 2026]])</f>
        <v>8.75</v>
      </c>
      <c r="J91" s="56">
        <f t="shared" si="8"/>
        <v>0</v>
      </c>
      <c r="K91" s="57">
        <f t="shared" si="9"/>
        <v>0</v>
      </c>
      <c r="L91" s="126"/>
      <c r="M91" s="126" t="s">
        <v>5967</v>
      </c>
      <c r="N91" s="126" t="s">
        <v>5967</v>
      </c>
      <c r="O91" s="126" t="s">
        <v>5967</v>
      </c>
      <c r="P91" s="126" t="s">
        <v>5967</v>
      </c>
      <c r="Q91" s="126"/>
      <c r="R91" s="18"/>
      <c r="S91" s="18"/>
      <c r="T91" s="18">
        <v>12.5</v>
      </c>
      <c r="U91" s="116"/>
      <c r="V91" s="116">
        <v>5</v>
      </c>
      <c r="W91" s="18"/>
      <c r="X91" s="18"/>
      <c r="Y91" s="18"/>
      <c r="Z91" s="18"/>
      <c r="AA91" s="18"/>
      <c r="AB91" s="18"/>
      <c r="AC91" s="128"/>
    </row>
    <row r="92" spans="3:29">
      <c r="D92" s="108">
        <f t="shared" si="7"/>
        <v>88</v>
      </c>
      <c r="E92" s="60">
        <v>3679</v>
      </c>
      <c r="F92" s="132" t="str">
        <f>IFERROR(VLOOKUP(Table213[[#This Row],[Player No]],Table10[[No]:[Province]],2,0),"")</f>
        <v>BHENGU Vika</v>
      </c>
      <c r="G92" s="133" t="str">
        <f>IFERROR(VLOOKUP(Table213[[#This Row],[Player No]],Table10[[No]:[Province]],3,0),"")</f>
        <v>ETK</v>
      </c>
      <c r="H92" s="109">
        <v>16</v>
      </c>
      <c r="I92" s="134">
        <f>H92/2+SUM(Table213[[#This Row],[O1 GALAXY OPEN 2026]:[P1       GNTTB OPEN 2026]])</f>
        <v>8</v>
      </c>
      <c r="J92" s="56">
        <f t="shared" si="8"/>
        <v>0</v>
      </c>
      <c r="K92" s="57">
        <f t="shared" si="9"/>
        <v>0</v>
      </c>
      <c r="L92" s="126"/>
      <c r="M92" s="126" t="s">
        <v>5967</v>
      </c>
      <c r="N92" s="126" t="s">
        <v>5967</v>
      </c>
      <c r="O92" s="126" t="s">
        <v>5967</v>
      </c>
      <c r="P92" s="126" t="s">
        <v>5967</v>
      </c>
      <c r="Q92" s="126"/>
      <c r="R92" s="18"/>
      <c r="S92" s="18"/>
      <c r="T92" s="18"/>
      <c r="U92" s="116"/>
      <c r="V92" s="116"/>
      <c r="W92" s="18">
        <v>1</v>
      </c>
      <c r="X92" s="18">
        <v>15</v>
      </c>
      <c r="Y92" s="18"/>
      <c r="Z92" s="18"/>
      <c r="AA92" s="18"/>
      <c r="AB92" s="18"/>
      <c r="AC92" s="25"/>
    </row>
    <row r="93" spans="3:29">
      <c r="D93" s="108">
        <f t="shared" si="7"/>
        <v>89</v>
      </c>
      <c r="E93" s="127">
        <v>3299</v>
      </c>
      <c r="F93" s="132" t="str">
        <f>IFERROR(VLOOKUP(Table213[[#This Row],[Player No]],Table10[[No]:[Province]],2,0),"")</f>
        <v>JANSEN Randell</v>
      </c>
      <c r="G93" s="133" t="str">
        <f>IFERROR(VLOOKUP(Table213[[#This Row],[Player No]],Table10[[No]:[Province]],3,0),"")</f>
        <v>JTTA</v>
      </c>
      <c r="H93" s="109">
        <v>15</v>
      </c>
      <c r="I93" s="134">
        <f>H93/2+SUM(Table213[[#This Row],[O1 GALAXY OPEN 2026]:[P1       GNTTB OPEN 2026]])</f>
        <v>7.5</v>
      </c>
      <c r="J93" s="56">
        <f t="shared" si="8"/>
        <v>0</v>
      </c>
      <c r="K93" s="57">
        <f t="shared" si="9"/>
        <v>0</v>
      </c>
      <c r="L93" s="126"/>
      <c r="M93" s="126" t="s">
        <v>5967</v>
      </c>
      <c r="N93" s="126" t="s">
        <v>5967</v>
      </c>
      <c r="O93" s="126" t="s">
        <v>5967</v>
      </c>
      <c r="P93" s="126" t="s">
        <v>5967</v>
      </c>
      <c r="Q93" s="126"/>
      <c r="R93" s="18"/>
      <c r="S93" s="18"/>
      <c r="T93" s="18"/>
      <c r="U93" s="116"/>
      <c r="V93" s="116">
        <v>15</v>
      </c>
      <c r="W93" s="18"/>
      <c r="X93" s="18"/>
      <c r="Y93" s="18"/>
      <c r="Z93" s="18"/>
      <c r="AA93" s="18"/>
      <c r="AB93" s="18"/>
      <c r="AC93" s="128"/>
    </row>
    <row r="94" spans="3:29">
      <c r="D94" s="108">
        <f t="shared" si="7"/>
        <v>90</v>
      </c>
      <c r="E94" s="127">
        <v>4386</v>
      </c>
      <c r="F94" s="132" t="str">
        <f>IFERROR(VLOOKUP(Table213[[#This Row],[Player No]],Table10[[No]:[Province]],2,0),"")</f>
        <v>Jawaad EBRAHIM</v>
      </c>
      <c r="G94" s="133" t="str">
        <f>IFERROR(VLOOKUP(Table213[[#This Row],[Player No]],Table10[[No]:[Province]],3,0),"")</f>
        <v>GN</v>
      </c>
      <c r="H94" s="109">
        <v>15</v>
      </c>
      <c r="I94" s="134">
        <f>H94/2+SUM(Table213[[#This Row],[O1 GALAXY OPEN 2026]:[P1       GNTTB OPEN 2026]])</f>
        <v>7.5</v>
      </c>
      <c r="J94" s="56">
        <f t="shared" si="8"/>
        <v>0</v>
      </c>
      <c r="K94" s="57">
        <f t="shared" si="9"/>
        <v>0</v>
      </c>
      <c r="L94" s="126"/>
      <c r="M94" s="126" t="s">
        <v>5967</v>
      </c>
      <c r="N94" s="126" t="s">
        <v>5967</v>
      </c>
      <c r="O94" s="126" t="s">
        <v>5967</v>
      </c>
      <c r="P94" s="126" t="s">
        <v>5967</v>
      </c>
      <c r="Q94" s="126"/>
      <c r="R94" s="18"/>
      <c r="S94" s="18"/>
      <c r="T94" s="18"/>
      <c r="U94" s="116"/>
      <c r="V94" s="116">
        <v>15</v>
      </c>
      <c r="W94" s="18"/>
      <c r="X94" s="18"/>
      <c r="Y94" s="18"/>
      <c r="Z94" s="18"/>
      <c r="AA94" s="18"/>
      <c r="AB94" s="18"/>
      <c r="AC94" s="128"/>
    </row>
    <row r="95" spans="3:29">
      <c r="D95" s="108">
        <f t="shared" si="7"/>
        <v>91</v>
      </c>
      <c r="E95" s="60">
        <v>4447</v>
      </c>
      <c r="F95" s="132" t="str">
        <f>IFERROR(VLOOKUP(Table213[[#This Row],[Player No]],Table10[[No]:[Province]],2,0),"")</f>
        <v>MODIBA Katlego</v>
      </c>
      <c r="G95" s="55" t="str">
        <f>IFERROR(VLOOKUP(Table213[[#This Row],[Player No]],Table10[[No]:[Province]],3,0),"")</f>
        <v>EKU</v>
      </c>
      <c r="H95" s="109">
        <v>15</v>
      </c>
      <c r="I95" s="134">
        <f>H95/2+SUM(Table213[[#This Row],[O1 GALAXY OPEN 2026]:[P1       GNTTB OPEN 2026]])</f>
        <v>7.5</v>
      </c>
      <c r="J95" s="56">
        <f t="shared" si="8"/>
        <v>0</v>
      </c>
      <c r="K95" s="57">
        <f t="shared" si="9"/>
        <v>0</v>
      </c>
      <c r="L95" s="126"/>
      <c r="M95" s="126" t="s">
        <v>5967</v>
      </c>
      <c r="N95" s="126" t="s">
        <v>5967</v>
      </c>
      <c r="O95" s="126" t="s">
        <v>5967</v>
      </c>
      <c r="P95" s="126" t="s">
        <v>5967</v>
      </c>
      <c r="Q95" s="126"/>
      <c r="R95" s="18"/>
      <c r="S95" s="18"/>
      <c r="T95" s="18"/>
      <c r="U95" s="116"/>
      <c r="V95" s="116"/>
      <c r="W95" s="23">
        <v>15</v>
      </c>
      <c r="X95" s="18"/>
      <c r="Y95" s="18"/>
      <c r="Z95" s="18"/>
      <c r="AA95" s="18"/>
      <c r="AB95" s="18"/>
      <c r="AC95" s="25"/>
    </row>
    <row r="96" spans="3:29">
      <c r="D96" s="108">
        <f t="shared" si="7"/>
        <v>92</v>
      </c>
      <c r="E96" s="119">
        <v>4626</v>
      </c>
      <c r="F96" s="129" t="str">
        <f>IFERROR(VLOOKUP(Table213[[#This Row],[Player No]],Table10[[No]:[Province]],2,0),"")</f>
        <v xml:space="preserve">NAIDOO Denver </v>
      </c>
      <c r="G96" s="131" t="str">
        <f>IFERROR(VLOOKUP(Table213[[#This Row],[Player No]],Table10[[No]:[Province]],3,0),"")</f>
        <v>ETTA</v>
      </c>
      <c r="H96" s="109">
        <v>15</v>
      </c>
      <c r="I96" s="134">
        <f>H96/2+SUM(Table213[[#This Row],[O1 GALAXY OPEN 2026]:[P1       GNTTB OPEN 2026]])</f>
        <v>7.5</v>
      </c>
      <c r="J96" s="120">
        <f t="shared" si="8"/>
        <v>0</v>
      </c>
      <c r="K96" s="57">
        <f t="shared" si="9"/>
        <v>0</v>
      </c>
      <c r="L96" s="121"/>
      <c r="M96" s="121" t="s">
        <v>5967</v>
      </c>
      <c r="N96" s="121" t="s">
        <v>5967</v>
      </c>
      <c r="O96" s="121" t="s">
        <v>5967</v>
      </c>
      <c r="P96" s="121" t="s">
        <v>5967</v>
      </c>
      <c r="Q96" s="121"/>
      <c r="R96" s="116"/>
      <c r="S96" s="116"/>
      <c r="T96" s="116"/>
      <c r="U96" s="116"/>
      <c r="V96" s="116"/>
      <c r="W96" s="116"/>
      <c r="X96" s="116"/>
      <c r="Y96" s="116"/>
      <c r="Z96" s="116">
        <v>15</v>
      </c>
      <c r="AA96" s="116"/>
      <c r="AB96" s="116"/>
      <c r="AC96" s="393"/>
    </row>
    <row r="97" spans="4:63">
      <c r="D97" s="108">
        <f t="shared" si="7"/>
        <v>93</v>
      </c>
      <c r="E97" s="119">
        <v>4627</v>
      </c>
      <c r="F97" s="129" t="str">
        <f>IFERROR(VLOOKUP(Table213[[#This Row],[Player No]],Table10[[No]:[Province]],2,0),"")</f>
        <v xml:space="preserve">MADAREE Sanjeev </v>
      </c>
      <c r="G97" s="131" t="str">
        <f>IFERROR(VLOOKUP(Table213[[#This Row],[Player No]],Table10[[No]:[Province]],3,0),"")</f>
        <v>ETTA</v>
      </c>
      <c r="H97" s="109">
        <v>15</v>
      </c>
      <c r="I97" s="134">
        <f>H97/2+SUM(Table213[[#This Row],[O1 GALAXY OPEN 2026]:[P1       GNTTB OPEN 2026]])</f>
        <v>7.5</v>
      </c>
      <c r="J97" s="120">
        <f t="shared" si="8"/>
        <v>0</v>
      </c>
      <c r="K97" s="57">
        <f t="shared" si="9"/>
        <v>0</v>
      </c>
      <c r="L97" s="121"/>
      <c r="M97" s="121" t="s">
        <v>5967</v>
      </c>
      <c r="N97" s="121" t="s">
        <v>5967</v>
      </c>
      <c r="O97" s="121" t="s">
        <v>5967</v>
      </c>
      <c r="P97" s="121" t="s">
        <v>5967</v>
      </c>
      <c r="Q97" s="121"/>
      <c r="R97" s="116"/>
      <c r="S97" s="116"/>
      <c r="T97" s="116"/>
      <c r="U97" s="116"/>
      <c r="V97" s="116"/>
      <c r="W97" s="116"/>
      <c r="X97" s="116"/>
      <c r="Y97" s="116"/>
      <c r="Z97" s="116">
        <v>15</v>
      </c>
      <c r="AA97" s="116"/>
      <c r="AB97" s="116"/>
      <c r="AC97" s="451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</row>
    <row r="98" spans="4:63" ht="20.25" customHeight="1">
      <c r="D98" s="108">
        <f t="shared" si="7"/>
        <v>94</v>
      </c>
      <c r="E98" s="119">
        <v>4628</v>
      </c>
      <c r="F98" s="129" t="str">
        <f>IFERROR(VLOOKUP(Table213[[#This Row],[Player No]],Table10[[No]:[Province]],2,0),"")</f>
        <v xml:space="preserve">GUNPATH Santosh </v>
      </c>
      <c r="G98" s="131" t="str">
        <f>IFERROR(VLOOKUP(Table213[[#This Row],[Player No]],Table10[[No]:[Province]],3,0),"")</f>
        <v>UMG</v>
      </c>
      <c r="H98" s="109">
        <v>15</v>
      </c>
      <c r="I98" s="134">
        <f>H98/2+SUM(Table213[[#This Row],[O1 GALAXY OPEN 2026]:[P1       GNTTB OPEN 2026]])</f>
        <v>7.5</v>
      </c>
      <c r="J98" s="120">
        <f t="shared" si="8"/>
        <v>0</v>
      </c>
      <c r="K98" s="57">
        <f t="shared" si="9"/>
        <v>0</v>
      </c>
      <c r="L98" s="121"/>
      <c r="M98" s="121" t="s">
        <v>5967</v>
      </c>
      <c r="N98" s="121" t="s">
        <v>5967</v>
      </c>
      <c r="O98" s="121" t="s">
        <v>5967</v>
      </c>
      <c r="P98" s="121" t="s">
        <v>5967</v>
      </c>
      <c r="Q98" s="121"/>
      <c r="R98" s="116"/>
      <c r="S98" s="116"/>
      <c r="T98" s="116"/>
      <c r="U98" s="116"/>
      <c r="V98" s="116"/>
      <c r="W98" s="116"/>
      <c r="X98" s="116"/>
      <c r="Y98" s="116"/>
      <c r="Z98" s="116">
        <v>15</v>
      </c>
      <c r="AA98" s="116"/>
      <c r="AB98" s="116"/>
      <c r="AC98" s="45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</row>
    <row r="99" spans="4:63" ht="20.25" customHeight="1">
      <c r="D99" s="108">
        <f t="shared" si="7"/>
        <v>95</v>
      </c>
      <c r="E99" s="123">
        <v>3866</v>
      </c>
      <c r="F99" s="129" t="str">
        <f>IFERROR(VLOOKUP(Table213[[#This Row],[Player No]],Table10[[No]:[Province]],2,0),"")</f>
        <v>PARBHOODEEN Vishal</v>
      </c>
      <c r="G99" s="130" t="str">
        <f>IFERROR(VLOOKUP(Table213[[#This Row],[Player No]],Table10[[No]:[Province]],3,0),"")</f>
        <v>UMG</v>
      </c>
      <c r="H99" s="109">
        <v>8</v>
      </c>
      <c r="I99" s="134">
        <f>H99/2+SUM(Table213[[#This Row],[O1 GALAXY OPEN 2026]:[P1       GNTTB OPEN 2026]])</f>
        <v>7</v>
      </c>
      <c r="J99" s="120">
        <f t="shared" si="8"/>
        <v>3</v>
      </c>
      <c r="K99" s="57">
        <f t="shared" si="9"/>
        <v>0</v>
      </c>
      <c r="L99" s="121">
        <v>1</v>
      </c>
      <c r="M99" s="121">
        <v>1</v>
      </c>
      <c r="N99" s="121">
        <v>1</v>
      </c>
      <c r="O99" s="121" t="s">
        <v>5967</v>
      </c>
      <c r="P99" s="121" t="s">
        <v>5967</v>
      </c>
      <c r="Q99" s="121"/>
      <c r="R99" s="116">
        <v>5</v>
      </c>
      <c r="S99" s="116"/>
      <c r="T99" s="116"/>
      <c r="U99" s="116">
        <v>1</v>
      </c>
      <c r="V99" s="116"/>
      <c r="W99" s="116"/>
      <c r="X99" s="116">
        <v>1</v>
      </c>
      <c r="Y99" s="116">
        <v>1</v>
      </c>
      <c r="Z99" s="116"/>
      <c r="AA99" s="116"/>
      <c r="AB99" s="116"/>
      <c r="AC99" s="383"/>
      <c r="AD99" s="151"/>
      <c r="AE99" s="151"/>
      <c r="AF99" s="151"/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  <c r="BI99" s="151"/>
      <c r="BJ99" s="151"/>
      <c r="BK99" s="151"/>
    </row>
    <row r="100" spans="4:63">
      <c r="D100" s="108">
        <f t="shared" si="7"/>
        <v>96</v>
      </c>
      <c r="E100" s="123">
        <v>3678</v>
      </c>
      <c r="F100" s="129" t="str">
        <f>IFERROR(VLOOKUP(Table213[[#This Row],[Player No]],Table10[[No]:[Province]],2,0),"")</f>
        <v>PILLAY Nathan</v>
      </c>
      <c r="G100" s="130" t="str">
        <f>IFERROR(VLOOKUP(Table213[[#This Row],[Player No]],Table10[[No]:[Province]],3,0),"")</f>
        <v>JTTA</v>
      </c>
      <c r="H100" s="109">
        <v>13.5</v>
      </c>
      <c r="I100" s="134">
        <f>H100/2+SUM(Table213[[#This Row],[O1 GALAXY OPEN 2026]:[P1       GNTTB OPEN 2026]])</f>
        <v>6.75</v>
      </c>
      <c r="J100" s="120">
        <f t="shared" si="8"/>
        <v>0</v>
      </c>
      <c r="K100" s="57">
        <f t="shared" si="9"/>
        <v>0</v>
      </c>
      <c r="L100" s="121"/>
      <c r="M100" s="121" t="s">
        <v>5967</v>
      </c>
      <c r="N100" s="121" t="s">
        <v>5967</v>
      </c>
      <c r="O100" s="121" t="s">
        <v>5967</v>
      </c>
      <c r="P100" s="121" t="s">
        <v>5967</v>
      </c>
      <c r="Q100" s="121"/>
      <c r="R100" s="116"/>
      <c r="S100" s="116"/>
      <c r="T100" s="116">
        <v>12.5</v>
      </c>
      <c r="U100" s="116"/>
      <c r="V100" s="116">
        <v>1</v>
      </c>
      <c r="W100" s="116"/>
      <c r="X100" s="116"/>
      <c r="Y100" s="116"/>
      <c r="Z100" s="116"/>
      <c r="AA100" s="116"/>
      <c r="AB100" s="116"/>
      <c r="AC100" s="383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</row>
    <row r="101" spans="4:63" ht="15.75" customHeight="1">
      <c r="D101" s="108">
        <f t="shared" si="7"/>
        <v>97</v>
      </c>
      <c r="E101" s="60">
        <v>2108</v>
      </c>
      <c r="F101" s="132" t="str">
        <f>IFERROR(VLOOKUP(Table213[[#This Row],[Player No]],Table10[[No]:[Province]],2,0),"")</f>
        <v>AMOD Happy</v>
      </c>
      <c r="G101" s="133" t="str">
        <f>IFERROR(VLOOKUP(Table213[[#This Row],[Player No]],Table10[[No]:[Province]],3,0),"")</f>
        <v>UMG</v>
      </c>
      <c r="H101" s="109">
        <v>11</v>
      </c>
      <c r="I101" s="134">
        <f>H101/2+SUM(Table213[[#This Row],[O1 GALAXY OPEN 2026]:[P1       GNTTB OPEN 2026]])</f>
        <v>5.5</v>
      </c>
      <c r="J101" s="56">
        <f t="shared" ref="J101:J132" si="11">COUNTIF(L101:Q101,"&gt;=0")</f>
        <v>0</v>
      </c>
      <c r="K101" s="57">
        <f t="shared" ref="K101:K132" si="12">COUNTIF(R101:AC101,"&lt;=0")</f>
        <v>0</v>
      </c>
      <c r="L101" s="126"/>
      <c r="M101" s="126" t="s">
        <v>5967</v>
      </c>
      <c r="N101" s="126" t="s">
        <v>5967</v>
      </c>
      <c r="O101" s="126" t="s">
        <v>5967</v>
      </c>
      <c r="P101" s="126" t="s">
        <v>5967</v>
      </c>
      <c r="Q101" s="126"/>
      <c r="R101" s="18"/>
      <c r="S101" s="18"/>
      <c r="T101" s="18"/>
      <c r="U101" s="116"/>
      <c r="V101" s="116"/>
      <c r="W101" s="18">
        <v>1</v>
      </c>
      <c r="X101" s="18">
        <v>10</v>
      </c>
      <c r="Y101" s="18"/>
      <c r="Z101" s="18"/>
      <c r="AA101" s="18"/>
      <c r="AB101" s="18"/>
      <c r="AC101" s="58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</row>
    <row r="102" spans="4:63" ht="15.75" customHeight="1">
      <c r="D102" s="108">
        <f t="shared" si="7"/>
        <v>98</v>
      </c>
      <c r="E102" s="127">
        <v>2769</v>
      </c>
      <c r="F102" s="132" t="str">
        <f>IFERROR(VLOOKUP(Table213[[#This Row],[Player No]],Table10[[No]:[Province]],2,0),"")</f>
        <v>DEVCHAND Himal</v>
      </c>
      <c r="G102" s="133" t="str">
        <f>IFERROR(VLOOKUP(Table213[[#This Row],[Player No]],Table10[[No]:[Province]],3,0),"")</f>
        <v>JTTA</v>
      </c>
      <c r="H102" s="109">
        <v>6</v>
      </c>
      <c r="I102" s="134">
        <f>H102/2+SUM(Table213[[#This Row],[O1 GALAXY OPEN 2026]:[P1       GNTTB OPEN 2026]])</f>
        <v>3</v>
      </c>
      <c r="J102" s="56">
        <f t="shared" si="11"/>
        <v>0</v>
      </c>
      <c r="K102" s="57">
        <f t="shared" si="12"/>
        <v>0</v>
      </c>
      <c r="L102" s="126"/>
      <c r="M102" s="126" t="s">
        <v>5967</v>
      </c>
      <c r="N102" s="126" t="s">
        <v>5967</v>
      </c>
      <c r="O102" s="126" t="s">
        <v>5967</v>
      </c>
      <c r="P102" s="126" t="s">
        <v>5967</v>
      </c>
      <c r="Q102" s="126"/>
      <c r="R102" s="18">
        <v>5</v>
      </c>
      <c r="S102" s="18">
        <v>25</v>
      </c>
      <c r="T102" s="18"/>
      <c r="U102" s="116"/>
      <c r="V102" s="116">
        <v>1</v>
      </c>
      <c r="W102" s="18"/>
      <c r="X102" s="18"/>
      <c r="Y102" s="18"/>
      <c r="Z102" s="18"/>
      <c r="AA102" s="18"/>
      <c r="AB102" s="18"/>
      <c r="AC102" s="383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</row>
    <row r="103" spans="4:63">
      <c r="D103" s="108">
        <f t="shared" si="7"/>
        <v>99</v>
      </c>
      <c r="E103" s="127">
        <v>3488</v>
      </c>
      <c r="F103" s="132" t="str">
        <f>IFERROR(VLOOKUP(Table213[[#This Row],[Player No]],Table10[[No]:[Province]],2,0),"")</f>
        <v>OLIVIER Jannie</v>
      </c>
      <c r="G103" s="133" t="str">
        <f>IFERROR(VLOOKUP(Table213[[#This Row],[Player No]],Table10[[No]:[Province]],3,0),"")</f>
        <v>JTTA</v>
      </c>
      <c r="H103" s="109">
        <v>6</v>
      </c>
      <c r="I103" s="134">
        <f>H103/2+SUM(Table213[[#This Row],[O1 GALAXY OPEN 2026]:[P1       GNTTB OPEN 2026]])</f>
        <v>3</v>
      </c>
      <c r="J103" s="56">
        <f t="shared" si="11"/>
        <v>0</v>
      </c>
      <c r="K103" s="57">
        <f t="shared" si="12"/>
        <v>1</v>
      </c>
      <c r="L103" s="126"/>
      <c r="M103" s="126" t="s">
        <v>5967</v>
      </c>
      <c r="N103" s="126" t="s">
        <v>5967</v>
      </c>
      <c r="O103" s="126" t="s">
        <v>5967</v>
      </c>
      <c r="P103" s="126" t="s">
        <v>5967</v>
      </c>
      <c r="Q103" s="126"/>
      <c r="R103" s="18"/>
      <c r="S103" s="18"/>
      <c r="T103" s="18"/>
      <c r="U103" s="116">
        <v>1</v>
      </c>
      <c r="V103" s="116">
        <v>5</v>
      </c>
      <c r="W103" s="18"/>
      <c r="X103" s="18"/>
      <c r="Y103" s="18"/>
      <c r="Z103" s="18"/>
      <c r="AA103" s="18"/>
      <c r="AB103" s="18">
        <v>0</v>
      </c>
      <c r="AC103" s="383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</row>
    <row r="104" spans="4:63">
      <c r="D104" s="108">
        <f t="shared" si="7"/>
        <v>100</v>
      </c>
      <c r="E104" s="60">
        <v>3672</v>
      </c>
      <c r="F104" s="132" t="str">
        <f>IFERROR(VLOOKUP(Table213[[#This Row],[Player No]],Table10[[No]:[Province]],2,0),"")</f>
        <v>RAGHUNAN Ronan</v>
      </c>
      <c r="G104" s="133" t="str">
        <f>IFERROR(VLOOKUP(Table213[[#This Row],[Player No]],Table10[[No]:[Province]],3,0),"")</f>
        <v>ETK</v>
      </c>
      <c r="H104" s="109">
        <v>6</v>
      </c>
      <c r="I104" s="134">
        <f>H104/2+SUM(Table213[[#This Row],[O1 GALAXY OPEN 2026]:[P1       GNTTB OPEN 2026]])</f>
        <v>3</v>
      </c>
      <c r="J104" s="56">
        <f t="shared" si="11"/>
        <v>0</v>
      </c>
      <c r="K104" s="57">
        <f t="shared" si="12"/>
        <v>1</v>
      </c>
      <c r="L104" s="126"/>
      <c r="M104" s="126" t="s">
        <v>5967</v>
      </c>
      <c r="N104" s="126" t="s">
        <v>5967</v>
      </c>
      <c r="O104" s="126" t="s">
        <v>5967</v>
      </c>
      <c r="P104" s="126" t="s">
        <v>5967</v>
      </c>
      <c r="Q104" s="126"/>
      <c r="R104" s="18">
        <v>5</v>
      </c>
      <c r="S104" s="18">
        <v>0</v>
      </c>
      <c r="T104" s="18"/>
      <c r="U104" s="116"/>
      <c r="V104" s="116"/>
      <c r="W104" s="18"/>
      <c r="X104" s="18"/>
      <c r="Y104" s="18"/>
      <c r="Z104" s="18">
        <v>1</v>
      </c>
      <c r="AA104" s="18"/>
      <c r="AB104" s="18"/>
      <c r="AC104" s="58"/>
      <c r="AD104" s="151"/>
      <c r="AE104" s="151"/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  <c r="BI104" s="151"/>
      <c r="BJ104" s="151"/>
      <c r="BK104" s="151"/>
    </row>
    <row r="105" spans="4:63">
      <c r="D105" s="108">
        <f t="shared" si="7"/>
        <v>101</v>
      </c>
      <c r="E105" s="127">
        <v>3821</v>
      </c>
      <c r="F105" s="132" t="str">
        <f>IFERROR(VLOOKUP(Table213[[#This Row],[Player No]],Table10[[No]:[Province]],2,0),"")</f>
        <v>MANUEL Nas</v>
      </c>
      <c r="G105" s="133" t="str">
        <f>IFERROR(VLOOKUP(Table213[[#This Row],[Player No]],Table10[[No]:[Province]],3,0),"")</f>
        <v>JTTA</v>
      </c>
      <c r="H105" s="109">
        <v>6</v>
      </c>
      <c r="I105" s="134">
        <f>H105/2+SUM(Table213[[#This Row],[O1 GALAXY OPEN 2026]:[P1       GNTTB OPEN 2026]])</f>
        <v>3</v>
      </c>
      <c r="J105" s="56">
        <f t="shared" si="11"/>
        <v>0</v>
      </c>
      <c r="K105" s="57">
        <f t="shared" si="12"/>
        <v>0</v>
      </c>
      <c r="L105" s="126"/>
      <c r="M105" s="126" t="s">
        <v>5967</v>
      </c>
      <c r="N105" s="126" t="s">
        <v>5967</v>
      </c>
      <c r="O105" s="126" t="s">
        <v>5967</v>
      </c>
      <c r="P105" s="126" t="s">
        <v>5967</v>
      </c>
      <c r="Q105" s="126"/>
      <c r="R105" s="18">
        <v>5</v>
      </c>
      <c r="S105" s="18"/>
      <c r="T105" s="18"/>
      <c r="U105" s="116"/>
      <c r="V105" s="116">
        <v>1</v>
      </c>
      <c r="W105" s="18"/>
      <c r="X105" s="18"/>
      <c r="Y105" s="18"/>
      <c r="Z105" s="18"/>
      <c r="AA105" s="18"/>
      <c r="AB105" s="18"/>
      <c r="AC105" s="383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</row>
    <row r="106" spans="4:63">
      <c r="D106" s="108">
        <f t="shared" si="7"/>
        <v>102</v>
      </c>
      <c r="E106" s="127">
        <v>1980</v>
      </c>
      <c r="F106" s="132" t="str">
        <f>IFERROR(VLOOKUP(Table213[[#This Row],[Player No]],Table10[[No]:[Province]],2,0),"")</f>
        <v>COETZER Gerrit</v>
      </c>
      <c r="G106" s="133" t="str">
        <f>IFERROR(VLOOKUP(Table213[[#This Row],[Player No]],Table10[[No]:[Province]],3,0),"")</f>
        <v>SAVETTS</v>
      </c>
      <c r="H106" s="109">
        <v>5</v>
      </c>
      <c r="I106" s="134">
        <f>H106/2+SUM(Table213[[#This Row],[O1 GALAXY OPEN 2026]:[P1       GNTTB OPEN 2026]])</f>
        <v>2.5</v>
      </c>
      <c r="J106" s="56">
        <f t="shared" si="11"/>
        <v>0</v>
      </c>
      <c r="K106" s="57">
        <f t="shared" si="12"/>
        <v>0</v>
      </c>
      <c r="L106" s="126"/>
      <c r="M106" s="126" t="s">
        <v>5967</v>
      </c>
      <c r="N106" s="126" t="s">
        <v>5967</v>
      </c>
      <c r="O106" s="126" t="s">
        <v>5967</v>
      </c>
      <c r="P106" s="126" t="s">
        <v>5967</v>
      </c>
      <c r="Q106" s="126"/>
      <c r="R106" s="18"/>
      <c r="S106" s="18"/>
      <c r="T106" s="18"/>
      <c r="U106" s="116"/>
      <c r="V106" s="116">
        <v>5</v>
      </c>
      <c r="W106" s="18"/>
      <c r="X106" s="18"/>
      <c r="Y106" s="18"/>
      <c r="Z106" s="18"/>
      <c r="AA106" s="18"/>
      <c r="AB106" s="18"/>
      <c r="AC106" s="384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</row>
    <row r="107" spans="4:63">
      <c r="D107" s="108">
        <f t="shared" si="7"/>
        <v>103</v>
      </c>
      <c r="E107" s="60">
        <v>2020</v>
      </c>
      <c r="F107" s="132" t="str">
        <f>IFERROR(VLOOKUP(Table213[[#This Row],[Player No]],Table10[[No]:[Province]],2,0),"")</f>
        <v xml:space="preserve">MC KENZIE IK. </v>
      </c>
      <c r="G107" s="133" t="str">
        <f>IFERROR(VLOOKUP(Table213[[#This Row],[Player No]],Table10[[No]:[Province]],3,0),"")</f>
        <v>SANDF</v>
      </c>
      <c r="H107" s="109">
        <v>5</v>
      </c>
      <c r="I107" s="134">
        <f>H107/2+SUM(Table213[[#This Row],[O1 GALAXY OPEN 2026]:[P1       GNTTB OPEN 2026]])</f>
        <v>2.5</v>
      </c>
      <c r="J107" s="56">
        <f t="shared" si="11"/>
        <v>0</v>
      </c>
      <c r="K107" s="57">
        <f t="shared" si="12"/>
        <v>0</v>
      </c>
      <c r="L107" s="126"/>
      <c r="M107" s="126" t="s">
        <v>5967</v>
      </c>
      <c r="N107" s="126" t="s">
        <v>5967</v>
      </c>
      <c r="O107" s="126" t="s">
        <v>5967</v>
      </c>
      <c r="P107" s="126" t="s">
        <v>5967</v>
      </c>
      <c r="Q107" s="126"/>
      <c r="R107" s="18">
        <v>5</v>
      </c>
      <c r="S107" s="18"/>
      <c r="T107" s="18"/>
      <c r="U107" s="116"/>
      <c r="V107" s="116"/>
      <c r="W107" s="18"/>
      <c r="X107" s="18"/>
      <c r="Y107" s="18"/>
      <c r="Z107" s="18"/>
      <c r="AA107" s="18"/>
      <c r="AB107" s="18"/>
      <c r="AC107" s="275"/>
      <c r="AD107" s="151"/>
      <c r="AE107" s="151"/>
      <c r="AF107" s="151"/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  <c r="BI107" s="151"/>
      <c r="BJ107" s="151"/>
      <c r="BK107" s="151"/>
    </row>
    <row r="108" spans="4:63">
      <c r="D108" s="108">
        <f t="shared" si="7"/>
        <v>104</v>
      </c>
      <c r="E108" s="119">
        <v>3502</v>
      </c>
      <c r="F108" s="129" t="str">
        <f>IFERROR(VLOOKUP(Table213[[#This Row],[Player No]],Table10[[No]:[Province]],2,0),"")</f>
        <v>PATEL Nilesh</v>
      </c>
      <c r="G108" s="130" t="str">
        <f>IFERROR(VLOOKUP(Table213[[#This Row],[Player No]],Table10[[No]:[Province]],3,0),"")</f>
        <v>ETK</v>
      </c>
      <c r="H108" s="109">
        <v>5</v>
      </c>
      <c r="I108" s="134">
        <f>H108/2+SUM(Table213[[#This Row],[O1 GALAXY OPEN 2026]:[P1       GNTTB OPEN 2026]])</f>
        <v>2.5</v>
      </c>
      <c r="J108" s="120">
        <f t="shared" si="11"/>
        <v>0</v>
      </c>
      <c r="K108" s="57">
        <f t="shared" si="12"/>
        <v>0</v>
      </c>
      <c r="L108" s="121"/>
      <c r="M108" s="121" t="s">
        <v>5967</v>
      </c>
      <c r="N108" s="121" t="s">
        <v>5967</v>
      </c>
      <c r="O108" s="121" t="s">
        <v>5967</v>
      </c>
      <c r="P108" s="121" t="s">
        <v>5967</v>
      </c>
      <c r="Q108" s="121"/>
      <c r="R108" s="116">
        <v>5</v>
      </c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275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</row>
    <row r="109" spans="4:63">
      <c r="D109" s="108">
        <f t="shared" si="7"/>
        <v>105</v>
      </c>
      <c r="E109" s="160">
        <v>3674</v>
      </c>
      <c r="F109" s="129" t="str">
        <f>IFERROR(VLOOKUP(Table213[[#This Row],[Player No]],Table10[[No]:[Province]],2,0),"")</f>
        <v>GOVENDER Nievasen</v>
      </c>
      <c r="G109" s="133" t="str">
        <f>IFERROR(VLOOKUP(Table213[[#This Row],[Player No]],Table10[[No]:[Province]],3,0),"")</f>
        <v>ETK</v>
      </c>
      <c r="H109" s="109">
        <v>5</v>
      </c>
      <c r="I109" s="134">
        <f>H109/2+SUM(Table213[[#This Row],[O1 GALAXY OPEN 2026]:[P1       GNTTB OPEN 2026]])</f>
        <v>2.5</v>
      </c>
      <c r="J109" s="56">
        <f t="shared" si="11"/>
        <v>0</v>
      </c>
      <c r="K109" s="57">
        <f t="shared" si="12"/>
        <v>0</v>
      </c>
      <c r="L109" s="126"/>
      <c r="M109" s="126" t="s">
        <v>5967</v>
      </c>
      <c r="N109" s="126" t="s">
        <v>5967</v>
      </c>
      <c r="O109" s="126" t="s">
        <v>5967</v>
      </c>
      <c r="P109" s="126" t="s">
        <v>5967</v>
      </c>
      <c r="Q109" s="126"/>
      <c r="R109" s="18">
        <v>5</v>
      </c>
      <c r="S109" s="18"/>
      <c r="T109" s="18"/>
      <c r="U109" s="116"/>
      <c r="V109" s="116"/>
      <c r="W109" s="18"/>
      <c r="X109" s="18"/>
      <c r="Y109" s="18"/>
      <c r="Z109" s="18"/>
      <c r="AA109" s="18"/>
      <c r="AB109" s="18"/>
      <c r="AC109" s="384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</row>
    <row r="110" spans="4:63">
      <c r="D110" s="108">
        <f t="shared" si="7"/>
        <v>106</v>
      </c>
      <c r="E110" s="27">
        <v>4723</v>
      </c>
      <c r="F110" s="129" t="str">
        <f>IFERROR(VLOOKUP(Table213[[#This Row],[Player No]],Table10[[No]:[Province]],2,0),"")</f>
        <v>SABAN Anwar</v>
      </c>
      <c r="G110" s="55" t="str">
        <f>IFERROR(VLOOKUP(Table213[[#This Row],[Player No]],Table10[[No]:[Province]],3,0),"")</f>
        <v>JTTA</v>
      </c>
      <c r="H110" s="109">
        <v>5</v>
      </c>
      <c r="I110" s="134">
        <f>H110/2+SUM(Table213[[#This Row],[O1 GALAXY OPEN 2026]:[P1       GNTTB OPEN 2026]])</f>
        <v>2.5</v>
      </c>
      <c r="J110" s="56">
        <f t="shared" si="11"/>
        <v>0</v>
      </c>
      <c r="K110" s="57">
        <f t="shared" si="12"/>
        <v>0</v>
      </c>
      <c r="L110" s="126"/>
      <c r="M110" s="126" t="s">
        <v>5967</v>
      </c>
      <c r="N110" s="126" t="s">
        <v>5967</v>
      </c>
      <c r="O110" s="126" t="s">
        <v>5967</v>
      </c>
      <c r="P110" s="126" t="s">
        <v>5967</v>
      </c>
      <c r="Q110" s="126"/>
      <c r="R110" s="18"/>
      <c r="S110" s="18">
        <v>5</v>
      </c>
      <c r="T110" s="18"/>
      <c r="U110" s="116"/>
      <c r="V110" s="116"/>
      <c r="W110" s="18"/>
      <c r="X110" s="23"/>
      <c r="Y110" s="66"/>
      <c r="Z110" s="66"/>
      <c r="AA110" s="17"/>
      <c r="AB110" s="22"/>
      <c r="AC110" s="275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</row>
    <row r="111" spans="4:63">
      <c r="D111" s="108">
        <f t="shared" si="7"/>
        <v>107</v>
      </c>
      <c r="E111" s="428">
        <v>4811</v>
      </c>
      <c r="F111" s="429" t="str">
        <f>IFERROR(VLOOKUP(Table213[[#This Row],[Player No]],Table10[[No]:[Province]],2,0),"")</f>
        <v>NAIPAL Rakesh</v>
      </c>
      <c r="G111" s="399" t="str">
        <f>IFERROR(VLOOKUP(Table213[[#This Row],[Player No]],Table10[[No]:[Province]],3,0),"")</f>
        <v>UMG</v>
      </c>
      <c r="H111" s="109">
        <v>0</v>
      </c>
      <c r="I111" s="400">
        <f>H111/2+SUM(Table213[[#This Row],[O1 GALAXY OPEN 2026]:[P1       GNTTB OPEN 2026]])</f>
        <v>2</v>
      </c>
      <c r="J111" s="401">
        <f t="shared" si="11"/>
        <v>2</v>
      </c>
      <c r="K111" s="405">
        <f t="shared" si="12"/>
        <v>0</v>
      </c>
      <c r="L111" s="402">
        <v>1</v>
      </c>
      <c r="M111" s="402">
        <v>1</v>
      </c>
      <c r="N111" s="402"/>
      <c r="O111" s="402" t="s">
        <v>5967</v>
      </c>
      <c r="P111" s="402" t="s">
        <v>5967</v>
      </c>
      <c r="Q111" s="402"/>
      <c r="R111" s="398"/>
      <c r="S111" s="398"/>
      <c r="T111" s="398"/>
      <c r="U111" s="403"/>
      <c r="V111" s="403"/>
      <c r="W111" s="398"/>
      <c r="X111" s="397"/>
      <c r="Y111" s="404"/>
      <c r="Z111" s="404"/>
      <c r="AA111" s="394"/>
      <c r="AB111" s="406"/>
      <c r="AC111" s="431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</row>
    <row r="112" spans="4:63">
      <c r="D112" s="108">
        <f t="shared" si="7"/>
        <v>108</v>
      </c>
      <c r="E112" s="60">
        <v>1727</v>
      </c>
      <c r="F112" s="129" t="str">
        <f>IFERROR(VLOOKUP(Table213[[#This Row],[Player No]],Table10[[No]:[Province]],2,0),"")</f>
        <v xml:space="preserve">ABRAHAMS Sedick </v>
      </c>
      <c r="G112" s="55" t="str">
        <f>IFERROR(VLOOKUP(Table213[[#This Row],[Player No]],Table10[[No]:[Province]],3,0),"")</f>
        <v>CT</v>
      </c>
      <c r="H112" s="109">
        <v>0</v>
      </c>
      <c r="I112" s="134">
        <f>H112/2+SUM(Table213[[#This Row],[O1 GALAXY OPEN 2026]:[P1       GNTTB OPEN 2026]])</f>
        <v>2</v>
      </c>
      <c r="J112" s="56">
        <f t="shared" si="11"/>
        <v>1</v>
      </c>
      <c r="K112" s="57">
        <f t="shared" si="12"/>
        <v>0</v>
      </c>
      <c r="L112" s="126"/>
      <c r="M112" s="126"/>
      <c r="N112" s="126"/>
      <c r="O112" s="126" t="s">
        <v>5967</v>
      </c>
      <c r="P112" s="126">
        <v>2</v>
      </c>
      <c r="Q112" s="126"/>
      <c r="R112" s="18"/>
      <c r="S112" s="18"/>
      <c r="T112" s="18"/>
      <c r="U112" s="116"/>
      <c r="V112" s="116"/>
      <c r="W112" s="18"/>
      <c r="X112" s="23"/>
      <c r="Y112" s="66"/>
      <c r="Z112" s="66"/>
      <c r="AA112" s="17"/>
      <c r="AB112" s="22"/>
      <c r="AC112" s="275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</row>
    <row r="113" spans="4:29">
      <c r="D113" s="108">
        <f t="shared" si="7"/>
        <v>109</v>
      </c>
      <c r="E113" s="60">
        <v>4310</v>
      </c>
      <c r="F113" s="129" t="str">
        <f>IFERROR(VLOOKUP(Table213[[#This Row],[Player No]],Table10[[No]:[Province]],2,0),"")</f>
        <v xml:space="preserve">William Rafube </v>
      </c>
      <c r="G113" s="55" t="str">
        <f>IFERROR(VLOOKUP(Table213[[#This Row],[Player No]],Table10[[No]:[Province]],3,0),"")</f>
        <v>FS</v>
      </c>
      <c r="H113" s="109">
        <v>0</v>
      </c>
      <c r="I113" s="134">
        <f>H113/2+SUM(Table213[[#This Row],[O1 GALAXY OPEN 2026]:[P1       GNTTB OPEN 2026]])</f>
        <v>2</v>
      </c>
      <c r="J113" s="56">
        <f t="shared" si="11"/>
        <v>1</v>
      </c>
      <c r="K113" s="57">
        <f t="shared" si="12"/>
        <v>0</v>
      </c>
      <c r="L113" s="126"/>
      <c r="M113" s="126"/>
      <c r="N113" s="126"/>
      <c r="O113" s="126" t="s">
        <v>5967</v>
      </c>
      <c r="P113" s="126">
        <v>2</v>
      </c>
      <c r="Q113" s="126"/>
      <c r="R113" s="18"/>
      <c r="S113" s="18"/>
      <c r="T113" s="18"/>
      <c r="U113" s="116"/>
      <c r="V113" s="116"/>
      <c r="W113" s="18"/>
      <c r="X113" s="23"/>
      <c r="Y113" s="66"/>
      <c r="Z113" s="66"/>
      <c r="AA113" s="17"/>
      <c r="AB113" s="22"/>
      <c r="AC113" s="25"/>
    </row>
    <row r="114" spans="4:29">
      <c r="D114" s="108">
        <f t="shared" si="7"/>
        <v>110</v>
      </c>
      <c r="E114" s="119">
        <v>3592</v>
      </c>
      <c r="F114" s="129" t="str">
        <f>IFERROR(VLOOKUP(Table213[[#This Row],[Player No]],Table10[[No]:[Province]],2,0),"")</f>
        <v>BREDEVELDT Mark</v>
      </c>
      <c r="G114" s="131" t="str">
        <f>IFERROR(VLOOKUP(Table213[[#This Row],[Player No]],Table10[[No]:[Province]],3,0),"")</f>
        <v>CT</v>
      </c>
      <c r="H114" s="109">
        <v>0</v>
      </c>
      <c r="I114" s="134">
        <f>H114/2+SUM(Table213[[#This Row],[O1 GALAXY OPEN 2026]:[P1       GNTTB OPEN 2026]])</f>
        <v>2</v>
      </c>
      <c r="J114" s="120">
        <f t="shared" si="11"/>
        <v>1</v>
      </c>
      <c r="K114" s="57">
        <f t="shared" si="12"/>
        <v>0</v>
      </c>
      <c r="L114" s="121"/>
      <c r="M114" s="121"/>
      <c r="N114" s="121"/>
      <c r="O114" s="121" t="s">
        <v>5967</v>
      </c>
      <c r="P114" s="121">
        <v>2</v>
      </c>
      <c r="Q114" s="121"/>
      <c r="R114" s="116"/>
      <c r="S114" s="116"/>
      <c r="T114" s="116"/>
      <c r="U114" s="116"/>
      <c r="V114" s="116"/>
      <c r="W114" s="116"/>
      <c r="X114" s="117"/>
      <c r="Y114" s="370"/>
      <c r="Z114" s="370"/>
      <c r="AA114" s="122"/>
      <c r="AB114" s="369"/>
      <c r="AC114" s="25"/>
    </row>
    <row r="115" spans="4:29">
      <c r="D115" s="108">
        <f t="shared" si="7"/>
        <v>111</v>
      </c>
      <c r="E115" s="135">
        <v>4147</v>
      </c>
      <c r="F115" s="129" t="str">
        <f>IFERROR(VLOOKUP(Table213[[#This Row],[Player No]],Table10[[No]:[Province]],2,0),"")</f>
        <v xml:space="preserve">PHILLIPS Amien </v>
      </c>
      <c r="G115" s="131" t="str">
        <f>IFERROR(VLOOKUP(Table213[[#This Row],[Player No]],Table10[[No]:[Province]],3,0),"")</f>
        <v>CT</v>
      </c>
      <c r="H115" s="134">
        <v>0</v>
      </c>
      <c r="I115" s="134">
        <f>H115/2+SUM(Table213[[#This Row],[O1 GALAXY OPEN 2026]:[P1       GNTTB OPEN 2026]])</f>
        <v>2</v>
      </c>
      <c r="J115" s="120">
        <f t="shared" si="11"/>
        <v>1</v>
      </c>
      <c r="K115" s="57">
        <f t="shared" si="12"/>
        <v>0</v>
      </c>
      <c r="L115" s="121"/>
      <c r="M115" s="121"/>
      <c r="N115" s="121"/>
      <c r="O115" s="121" t="s">
        <v>5967</v>
      </c>
      <c r="P115" s="121">
        <v>2</v>
      </c>
      <c r="Q115" s="121"/>
      <c r="R115" s="116"/>
      <c r="S115" s="116"/>
      <c r="T115" s="116"/>
      <c r="U115" s="116"/>
      <c r="V115" s="116"/>
      <c r="W115" s="116"/>
      <c r="X115" s="117"/>
      <c r="Y115" s="370"/>
      <c r="Z115" s="370"/>
      <c r="AA115" s="122"/>
      <c r="AB115" s="369"/>
      <c r="AC115" s="122"/>
    </row>
    <row r="116" spans="4:29">
      <c r="D116" s="108">
        <f t="shared" si="7"/>
        <v>112</v>
      </c>
      <c r="E116" s="135">
        <v>3277</v>
      </c>
      <c r="F116" s="129" t="str">
        <f>IFERROR(VLOOKUP(Table213[[#This Row],[Player No]],Table10[[No]:[Province]],2,0),"")</f>
        <v>HEROLD Lester</v>
      </c>
      <c r="G116" s="131" t="str">
        <f>IFERROR(VLOOKUP(Table213[[#This Row],[Player No]],Table10[[No]:[Province]],3,0),"")</f>
        <v>CT</v>
      </c>
      <c r="H116" s="372">
        <v>0</v>
      </c>
      <c r="I116" s="134">
        <f>H116/2+SUM(Table213[[#This Row],[O1 GALAXY OPEN 2026]:[P1       GNTTB OPEN 2026]])</f>
        <v>2</v>
      </c>
      <c r="J116" s="120">
        <f t="shared" si="11"/>
        <v>1</v>
      </c>
      <c r="K116" s="121">
        <f t="shared" si="12"/>
        <v>0</v>
      </c>
      <c r="L116" s="121"/>
      <c r="M116" s="121"/>
      <c r="N116" s="121"/>
      <c r="O116" s="121" t="s">
        <v>5967</v>
      </c>
      <c r="P116" s="121">
        <v>2</v>
      </c>
      <c r="Q116" s="121"/>
      <c r="R116" s="116"/>
      <c r="S116" s="116"/>
      <c r="T116" s="116"/>
      <c r="U116" s="116"/>
      <c r="V116" s="116"/>
      <c r="W116" s="116"/>
      <c r="X116" s="117"/>
      <c r="Y116" s="370"/>
      <c r="Z116" s="370"/>
      <c r="AA116" s="122"/>
      <c r="AB116" s="369"/>
      <c r="AC116" s="122"/>
    </row>
    <row r="117" spans="4:29">
      <c r="D117" s="108">
        <f t="shared" si="7"/>
        <v>113</v>
      </c>
      <c r="E117" s="135">
        <v>2371</v>
      </c>
      <c r="F117" s="129" t="str">
        <f>IFERROR(VLOOKUP(Table213[[#This Row],[Player No]],Table10[[No]:[Province]],2,0),"")</f>
        <v>JOHARDIEN Shahied</v>
      </c>
      <c r="G117" s="131" t="str">
        <f>IFERROR(VLOOKUP(Table213[[#This Row],[Player No]],Table10[[No]:[Province]],3,0),"")</f>
        <v>CT</v>
      </c>
      <c r="H117" s="372">
        <v>0</v>
      </c>
      <c r="I117" s="134">
        <f>H117/2+SUM(Table213[[#This Row],[O1 GALAXY OPEN 2026]:[P1       GNTTB OPEN 2026]])</f>
        <v>2</v>
      </c>
      <c r="J117" s="120">
        <f t="shared" si="11"/>
        <v>1</v>
      </c>
      <c r="K117" s="121">
        <f t="shared" si="12"/>
        <v>0</v>
      </c>
      <c r="L117" s="121"/>
      <c r="M117" s="121"/>
      <c r="N117" s="121"/>
      <c r="O117" s="121" t="s">
        <v>5967</v>
      </c>
      <c r="P117" s="121">
        <v>2</v>
      </c>
      <c r="Q117" s="121"/>
      <c r="R117" s="116"/>
      <c r="S117" s="116"/>
      <c r="T117" s="116"/>
      <c r="U117" s="116"/>
      <c r="V117" s="116"/>
      <c r="W117" s="116"/>
      <c r="X117" s="117"/>
      <c r="Y117" s="370"/>
      <c r="Z117" s="370"/>
      <c r="AA117" s="122"/>
      <c r="AB117" s="369"/>
      <c r="AC117" s="122"/>
    </row>
    <row r="118" spans="4:29">
      <c r="D118" s="108">
        <f t="shared" si="7"/>
        <v>114</v>
      </c>
      <c r="E118" s="135">
        <v>4852</v>
      </c>
      <c r="F118" s="129" t="str">
        <f>IFERROR(VLOOKUP(Table213[[#This Row],[Player No]],Table10[[No]:[Province]],2,0),"")</f>
        <v>VD DER HEYDE Jody</v>
      </c>
      <c r="G118" s="131" t="str">
        <f>IFERROR(VLOOKUP(Table213[[#This Row],[Player No]],Table10[[No]:[Province]],3,0),"")</f>
        <v>CT</v>
      </c>
      <c r="H118" s="372">
        <v>0</v>
      </c>
      <c r="I118" s="134">
        <f>H118/2+SUM(Table213[[#This Row],[O1 GALAXY OPEN 2026]:[P1       GNTTB OPEN 2026]])</f>
        <v>2</v>
      </c>
      <c r="J118" s="120">
        <f t="shared" si="11"/>
        <v>1</v>
      </c>
      <c r="K118" s="121">
        <f t="shared" si="12"/>
        <v>0</v>
      </c>
      <c r="L118" s="121"/>
      <c r="M118" s="121"/>
      <c r="N118" s="121"/>
      <c r="O118" s="121" t="s">
        <v>5967</v>
      </c>
      <c r="P118" s="121">
        <v>2</v>
      </c>
      <c r="Q118" s="121"/>
      <c r="R118" s="116"/>
      <c r="S118" s="116"/>
      <c r="T118" s="116"/>
      <c r="U118" s="116"/>
      <c r="V118" s="116"/>
      <c r="W118" s="116"/>
      <c r="X118" s="117"/>
      <c r="Y118" s="370"/>
      <c r="Z118" s="370"/>
      <c r="AA118" s="122"/>
      <c r="AB118" s="369"/>
      <c r="AC118" s="122"/>
    </row>
    <row r="119" spans="4:29">
      <c r="D119" s="108">
        <f t="shared" si="7"/>
        <v>115</v>
      </c>
      <c r="E119" s="135">
        <v>4385</v>
      </c>
      <c r="F119" s="129" t="str">
        <f>IFERROR(VLOOKUP(Table213[[#This Row],[Player No]],Table10[[No]:[Province]],2,0),"")</f>
        <v>BIPATH Ritesh</v>
      </c>
      <c r="G119" s="130" t="str">
        <f>IFERROR(VLOOKUP(Table213[[#This Row],[Player No]],Table10[[No]:[Province]],3,0),"")</f>
        <v>UMG</v>
      </c>
      <c r="H119" s="372">
        <v>2</v>
      </c>
      <c r="I119" s="134">
        <f>H119/2+SUM(Table213[[#This Row],[O1 GALAXY OPEN 2026]:[P1       GNTTB OPEN 2026]])</f>
        <v>1</v>
      </c>
      <c r="J119" s="120">
        <f t="shared" si="11"/>
        <v>0</v>
      </c>
      <c r="K119" s="121">
        <f t="shared" si="12"/>
        <v>0</v>
      </c>
      <c r="L119" s="121"/>
      <c r="M119" s="121" t="s">
        <v>5967</v>
      </c>
      <c r="N119" s="121" t="s">
        <v>5967</v>
      </c>
      <c r="O119" s="121" t="s">
        <v>5967</v>
      </c>
      <c r="P119" s="121" t="s">
        <v>5967</v>
      </c>
      <c r="Q119" s="121"/>
      <c r="R119" s="116"/>
      <c r="S119" s="116"/>
      <c r="T119" s="116"/>
      <c r="U119" s="116"/>
      <c r="V119" s="116"/>
      <c r="W119" s="116">
        <v>1</v>
      </c>
      <c r="X119" s="116">
        <v>1</v>
      </c>
      <c r="Y119" s="116"/>
      <c r="Z119" s="116"/>
      <c r="AA119" s="116"/>
      <c r="AB119" s="116"/>
      <c r="AC119" s="122"/>
    </row>
    <row r="120" spans="4:29">
      <c r="D120" s="108">
        <f t="shared" si="7"/>
        <v>116</v>
      </c>
      <c r="E120" s="426">
        <v>4244</v>
      </c>
      <c r="F120" s="129" t="str">
        <f>IFERROR(VLOOKUP(Table213[[#This Row],[Player No]],Table10[[No]:[Province]],2,0),"")</f>
        <v>Jay Mannikum</v>
      </c>
      <c r="G120" s="130" t="str">
        <f>IFERROR(VLOOKUP(Table213[[#This Row],[Player No]],Table10[[No]:[Province]],3,0),"")</f>
        <v>UMG</v>
      </c>
      <c r="H120" s="372">
        <v>2</v>
      </c>
      <c r="I120" s="134">
        <f>H120/2+SUM(Table213[[#This Row],[O1 GALAXY OPEN 2026]:[P1       GNTTB OPEN 2026]])</f>
        <v>1</v>
      </c>
      <c r="J120" s="120">
        <f t="shared" si="11"/>
        <v>0</v>
      </c>
      <c r="K120" s="121">
        <f t="shared" si="12"/>
        <v>0</v>
      </c>
      <c r="L120" s="121"/>
      <c r="M120" s="121" t="s">
        <v>5967</v>
      </c>
      <c r="N120" s="121" t="s">
        <v>5967</v>
      </c>
      <c r="O120" s="121" t="s">
        <v>5967</v>
      </c>
      <c r="P120" s="121" t="s">
        <v>5967</v>
      </c>
      <c r="Q120" s="121"/>
      <c r="R120" s="116"/>
      <c r="S120" s="116"/>
      <c r="T120" s="116"/>
      <c r="U120" s="116"/>
      <c r="V120" s="116"/>
      <c r="W120" s="116">
        <v>1</v>
      </c>
      <c r="X120" s="116"/>
      <c r="Y120" s="116"/>
      <c r="Z120" s="116"/>
      <c r="AA120" s="116">
        <v>1</v>
      </c>
      <c r="AB120" s="116"/>
      <c r="AC120" s="122"/>
    </row>
    <row r="121" spans="4:29">
      <c r="D121" s="108">
        <f t="shared" si="7"/>
        <v>117</v>
      </c>
      <c r="E121" s="135">
        <v>4805</v>
      </c>
      <c r="F121" s="129" t="str">
        <f>IFERROR(VLOOKUP(Table213[[#This Row],[Player No]],Table10[[No]:[Province]],2,0),"")</f>
        <v xml:space="preserve">KUWAR Avesh </v>
      </c>
      <c r="G121" s="131" t="str">
        <f>IFERROR(VLOOKUP(Table213[[#This Row],[Player No]],Table10[[No]:[Province]],3,0),"")</f>
        <v>ETTA</v>
      </c>
      <c r="H121" s="372">
        <v>0</v>
      </c>
      <c r="I121" s="134">
        <f>H121/2+SUM(Table213[[#This Row],[O1 GALAXY OPEN 2026]:[P1       GNTTB OPEN 2026]])</f>
        <v>1</v>
      </c>
      <c r="J121" s="120">
        <f t="shared" si="11"/>
        <v>1</v>
      </c>
      <c r="K121" s="121">
        <f t="shared" si="12"/>
        <v>0</v>
      </c>
      <c r="L121" s="121"/>
      <c r="M121" s="121" t="s">
        <v>5967</v>
      </c>
      <c r="N121" s="121">
        <v>1</v>
      </c>
      <c r="O121" s="121" t="s">
        <v>5967</v>
      </c>
      <c r="P121" s="121" t="s">
        <v>5967</v>
      </c>
      <c r="Q121" s="121"/>
      <c r="R121" s="116"/>
      <c r="S121" s="116"/>
      <c r="T121" s="116"/>
      <c r="U121" s="116"/>
      <c r="V121" s="116"/>
      <c r="W121" s="116"/>
      <c r="X121" s="117"/>
      <c r="Y121" s="370"/>
      <c r="Z121" s="370"/>
      <c r="AA121" s="122"/>
      <c r="AB121" s="369"/>
      <c r="AC121" s="122"/>
    </row>
    <row r="122" spans="4:29">
      <c r="D122" s="108">
        <f t="shared" si="7"/>
        <v>118</v>
      </c>
      <c r="E122" s="392">
        <v>4808</v>
      </c>
      <c r="F122" s="132" t="str">
        <f>IFERROR(VLOOKUP(Table213[[#This Row],[Player No]],Table10[[No]:[Province]],2,0),"")</f>
        <v>NAIDOO Puven</v>
      </c>
      <c r="G122" s="131" t="str">
        <f>IFERROR(VLOOKUP(Table213[[#This Row],[Player No]],Table10[[No]:[Province]],3,0),"")</f>
        <v>ETTA</v>
      </c>
      <c r="H122" s="372">
        <v>0</v>
      </c>
      <c r="I122" s="134">
        <f>H122/2+SUM(Table213[[#This Row],[O1 GALAXY OPEN 2026]:[P1       GNTTB OPEN 2026]])</f>
        <v>1</v>
      </c>
      <c r="J122" s="120">
        <f t="shared" si="11"/>
        <v>1</v>
      </c>
      <c r="K122" s="121">
        <f t="shared" si="12"/>
        <v>0</v>
      </c>
      <c r="L122" s="121"/>
      <c r="M122" s="121" t="s">
        <v>5967</v>
      </c>
      <c r="N122" s="121">
        <v>1</v>
      </c>
      <c r="O122" s="121" t="s">
        <v>5967</v>
      </c>
      <c r="P122" s="121" t="s">
        <v>5967</v>
      </c>
      <c r="Q122" s="121"/>
      <c r="R122" s="18"/>
      <c r="S122" s="116"/>
      <c r="T122" s="18"/>
      <c r="U122" s="116"/>
      <c r="V122" s="116"/>
      <c r="W122" s="18"/>
      <c r="X122" s="23"/>
      <c r="Y122" s="66"/>
      <c r="Z122" s="66"/>
      <c r="AA122" s="17"/>
      <c r="AB122" s="369"/>
      <c r="AC122" s="122"/>
    </row>
    <row r="123" spans="4:29" ht="16" thickBot="1">
      <c r="D123" s="108">
        <f t="shared" si="7"/>
        <v>119</v>
      </c>
      <c r="E123" s="435">
        <v>4832</v>
      </c>
      <c r="F123" s="437" t="str">
        <f>IFERROR(VLOOKUP(Table213[[#This Row],[Player No]],Table10[[No]:[Province]],2,0),"")</f>
        <v>CASIM Rezaan</v>
      </c>
      <c r="G123" s="439" t="str">
        <f>IFERROR(VLOOKUP(Table213[[#This Row],[Player No]],Table10[[No]:[Province]],3,0),"")</f>
        <v>UMG</v>
      </c>
      <c r="H123" s="372">
        <v>0</v>
      </c>
      <c r="I123" s="409">
        <f>H123/2+SUM(Table213[[#This Row],[O1 GALAXY OPEN 2026]:[P1       GNTTB OPEN 2026]])</f>
        <v>1</v>
      </c>
      <c r="J123" s="441">
        <f t="shared" si="11"/>
        <v>1</v>
      </c>
      <c r="K123" s="443">
        <f t="shared" si="12"/>
        <v>0</v>
      </c>
      <c r="L123" s="410"/>
      <c r="M123" s="121">
        <v>1</v>
      </c>
      <c r="N123" s="410"/>
      <c r="O123" s="410" t="s">
        <v>5967</v>
      </c>
      <c r="P123" s="410" t="s">
        <v>5967</v>
      </c>
      <c r="Q123" s="410"/>
      <c r="R123" s="444"/>
      <c r="S123" s="445"/>
      <c r="T123" s="444"/>
      <c r="U123" s="445"/>
      <c r="V123" s="411"/>
      <c r="W123" s="444"/>
      <c r="X123" s="446"/>
      <c r="Y123" s="447"/>
      <c r="Z123" s="447"/>
      <c r="AA123" s="422"/>
      <c r="AB123" s="412"/>
      <c r="AC123" s="450"/>
    </row>
    <row r="124" spans="4:29" ht="16" thickBot="1">
      <c r="D124" s="108">
        <f t="shared" si="7"/>
        <v>120</v>
      </c>
      <c r="E124" s="392">
        <v>4161</v>
      </c>
      <c r="F124" s="132" t="str">
        <f>IFERROR(VLOOKUP(Table213[[#This Row],[Player No]],Table10[[No]:[Province]],2,0),"")</f>
        <v>Deon SWARTZ</v>
      </c>
      <c r="G124" s="55" t="str">
        <f>IFERROR(VLOOKUP(Table213[[#This Row],[Player No]],Table10[[No]:[Province]],3,0),"")</f>
        <v>CT</v>
      </c>
      <c r="H124" s="372">
        <v>0</v>
      </c>
      <c r="I124" s="134">
        <f>H124/2+SUM(Table213[[#This Row],[O1 GALAXY OPEN 2026]:[P1       GNTTB OPEN 2026]])</f>
        <v>1</v>
      </c>
      <c r="J124" s="56">
        <f t="shared" si="11"/>
        <v>1</v>
      </c>
      <c r="K124" s="126">
        <f t="shared" si="12"/>
        <v>0</v>
      </c>
      <c r="L124" s="121"/>
      <c r="M124" s="121"/>
      <c r="N124" s="121"/>
      <c r="O124" s="121">
        <v>1</v>
      </c>
      <c r="P124" s="121" t="s">
        <v>5967</v>
      </c>
      <c r="Q124" s="121"/>
      <c r="R124" s="18"/>
      <c r="S124" s="116"/>
      <c r="T124" s="18"/>
      <c r="U124" s="116"/>
      <c r="V124" s="116"/>
      <c r="W124" s="18"/>
      <c r="X124" s="23"/>
      <c r="Y124" s="66"/>
      <c r="Z124" s="66"/>
      <c r="AA124" s="17"/>
      <c r="AB124" s="369"/>
      <c r="AC124" s="360"/>
    </row>
    <row r="125" spans="4:29">
      <c r="D125" s="108">
        <f t="shared" si="7"/>
        <v>121</v>
      </c>
      <c r="E125" s="135">
        <v>1733</v>
      </c>
      <c r="F125" s="129" t="str">
        <f>IFERROR(VLOOKUP(Table213[[#This Row],[Player No]],Table10[[No]:[Province]],2,0),"")</f>
        <v xml:space="preserve">FREDERICK Russel </v>
      </c>
      <c r="G125" s="131" t="str">
        <f>IFERROR(VLOOKUP(Table213[[#This Row],[Player No]],Table10[[No]:[Province]],3,0),"")</f>
        <v>CT</v>
      </c>
      <c r="H125" s="372">
        <v>0</v>
      </c>
      <c r="I125" s="134">
        <f>H125/2+SUM(Table213[[#This Row],[O1 GALAXY OPEN 2026]:[P1       GNTTB OPEN 2026]])</f>
        <v>1</v>
      </c>
      <c r="J125" s="120">
        <f t="shared" si="11"/>
        <v>1</v>
      </c>
      <c r="K125" s="121">
        <f t="shared" si="12"/>
        <v>0</v>
      </c>
      <c r="L125" s="121"/>
      <c r="M125" s="121"/>
      <c r="N125" s="121"/>
      <c r="O125" s="121">
        <v>1</v>
      </c>
      <c r="P125" s="121" t="s">
        <v>5967</v>
      </c>
      <c r="Q125" s="121"/>
      <c r="R125" s="116"/>
      <c r="S125" s="116"/>
      <c r="T125" s="116"/>
      <c r="U125" s="116"/>
      <c r="V125" s="116"/>
      <c r="W125" s="116"/>
      <c r="X125" s="117"/>
      <c r="Y125" s="370"/>
      <c r="Z125" s="370"/>
      <c r="AA125" s="122"/>
      <c r="AB125" s="369"/>
      <c r="AC125" s="122"/>
    </row>
    <row r="126" spans="4:29">
      <c r="D126" s="108">
        <f t="shared" si="7"/>
        <v>122</v>
      </c>
      <c r="E126" s="135">
        <v>4835</v>
      </c>
      <c r="F126" s="129" t="str">
        <f>IFERROR(VLOOKUP(Table213[[#This Row],[Player No]],Table10[[No]:[Province]],2,0),"")</f>
        <v>UZOUKWU Emmanuel</v>
      </c>
      <c r="G126" s="131" t="str">
        <f>IFERROR(VLOOKUP(Table213[[#This Row],[Player No]],Table10[[No]:[Province]],3,0),"")</f>
        <v>CT</v>
      </c>
      <c r="H126" s="109">
        <v>0</v>
      </c>
      <c r="I126" s="134">
        <f>H126/2+SUM(Table213[[#This Row],[O1 GALAXY OPEN 2026]:[P1       GNTTB OPEN 2026]])</f>
        <v>1</v>
      </c>
      <c r="J126" s="120">
        <f t="shared" si="11"/>
        <v>1</v>
      </c>
      <c r="K126" s="121">
        <f t="shared" si="12"/>
        <v>0</v>
      </c>
      <c r="L126" s="121"/>
      <c r="M126" s="121"/>
      <c r="N126" s="121"/>
      <c r="O126" s="121">
        <v>1</v>
      </c>
      <c r="P126" s="121" t="s">
        <v>5967</v>
      </c>
      <c r="Q126" s="121"/>
      <c r="R126" s="116"/>
      <c r="S126" s="116"/>
      <c r="T126" s="116"/>
      <c r="U126" s="116"/>
      <c r="V126" s="116"/>
      <c r="W126" s="116"/>
      <c r="X126" s="117"/>
      <c r="Y126" s="370"/>
      <c r="Z126" s="370"/>
      <c r="AA126" s="122"/>
      <c r="AB126" s="369"/>
      <c r="AC126" s="122"/>
    </row>
    <row r="127" spans="4:29">
      <c r="D127" s="108">
        <f t="shared" si="7"/>
        <v>123</v>
      </c>
      <c r="E127" s="135">
        <v>4841</v>
      </c>
      <c r="F127" s="129" t="str">
        <f>IFERROR(VLOOKUP(Table213[[#This Row],[Player No]],Table10[[No]:[Province]],2,0),"")</f>
        <v>BOOYSENS Deon</v>
      </c>
      <c r="G127" s="131" t="str">
        <f>IFERROR(VLOOKUP(Table213[[#This Row],[Player No]],Table10[[No]:[Province]],3,0),"")</f>
        <v>CT</v>
      </c>
      <c r="H127" s="134">
        <v>0</v>
      </c>
      <c r="I127" s="134">
        <f>H127/2+SUM(Table213[[#This Row],[O1 GALAXY OPEN 2026]:[P1       GNTTB OPEN 2026]])</f>
        <v>1</v>
      </c>
      <c r="J127" s="120">
        <f t="shared" si="11"/>
        <v>1</v>
      </c>
      <c r="K127" s="121">
        <f t="shared" si="12"/>
        <v>0</v>
      </c>
      <c r="L127" s="121"/>
      <c r="M127" s="121"/>
      <c r="N127" s="121"/>
      <c r="O127" s="121">
        <v>1</v>
      </c>
      <c r="P127" s="121" t="s">
        <v>5967</v>
      </c>
      <c r="Q127" s="121"/>
      <c r="R127" s="116"/>
      <c r="S127" s="116"/>
      <c r="T127" s="116"/>
      <c r="U127" s="116"/>
      <c r="V127" s="116"/>
      <c r="W127" s="116"/>
      <c r="X127" s="117"/>
      <c r="Y127" s="370"/>
      <c r="Z127" s="370"/>
      <c r="AA127" s="122"/>
      <c r="AB127" s="369"/>
      <c r="AC127" s="122"/>
    </row>
    <row r="128" spans="4:29">
      <c r="D128" s="108">
        <f t="shared" si="7"/>
        <v>124</v>
      </c>
      <c r="E128" s="135">
        <v>2252</v>
      </c>
      <c r="F128" s="129" t="str">
        <f>IFERROR(VLOOKUP(Table213[[#This Row],[Player No]],Table10[[No]:[Province]],2,0),"")</f>
        <v xml:space="preserve">DARIES Kirk </v>
      </c>
      <c r="G128" s="131" t="str">
        <f>IFERROR(VLOOKUP(Table213[[#This Row],[Player No]],Table10[[No]:[Province]],3,0),"")</f>
        <v>CT</v>
      </c>
      <c r="H128" s="109">
        <v>0</v>
      </c>
      <c r="I128" s="134">
        <f>H128/2+SUM(Table213[[#This Row],[O1 GALAXY OPEN 2026]:[P1       GNTTB OPEN 2026]])</f>
        <v>1</v>
      </c>
      <c r="J128" s="120">
        <f t="shared" si="11"/>
        <v>1</v>
      </c>
      <c r="K128" s="121">
        <f t="shared" si="12"/>
        <v>0</v>
      </c>
      <c r="L128" s="121"/>
      <c r="M128" s="121"/>
      <c r="N128" s="121"/>
      <c r="O128" s="121">
        <v>1</v>
      </c>
      <c r="P128" s="121" t="s">
        <v>5967</v>
      </c>
      <c r="Q128" s="121"/>
      <c r="R128" s="116"/>
      <c r="S128" s="116"/>
      <c r="T128" s="116"/>
      <c r="U128" s="116"/>
      <c r="V128" s="116"/>
      <c r="W128" s="116"/>
      <c r="X128" s="117"/>
      <c r="Y128" s="370"/>
      <c r="Z128" s="370"/>
      <c r="AA128" s="122"/>
      <c r="AB128" s="369"/>
      <c r="AC128" s="122"/>
    </row>
    <row r="129" spans="4:29">
      <c r="D129" s="108">
        <f t="shared" si="7"/>
        <v>125</v>
      </c>
      <c r="E129" s="371">
        <v>4388</v>
      </c>
      <c r="F129" s="129" t="str">
        <f>IFERROR(VLOOKUP(Table213[[#This Row],[Player No]],Table10[[No]:[Province]],2,0),"")</f>
        <v>Antony BULLEN</v>
      </c>
      <c r="G129" s="130" t="str">
        <f>IFERROR(VLOOKUP(Table213[[#This Row],[Player No]],Table10[[No]:[Province]],3,0),"")</f>
        <v>JTTA</v>
      </c>
      <c r="H129" s="109">
        <v>1.5</v>
      </c>
      <c r="I129" s="134">
        <f>H129/2+SUM(Table213[[#This Row],[O1 GALAXY OPEN 2026]:[P1       GNTTB OPEN 2026]])</f>
        <v>0.75</v>
      </c>
      <c r="J129" s="120">
        <f t="shared" si="11"/>
        <v>0</v>
      </c>
      <c r="K129" s="121">
        <f t="shared" si="12"/>
        <v>0</v>
      </c>
      <c r="L129" s="121"/>
      <c r="M129" s="121" t="s">
        <v>5967</v>
      </c>
      <c r="N129" s="121" t="s">
        <v>5967</v>
      </c>
      <c r="O129" s="121" t="s">
        <v>5967</v>
      </c>
      <c r="P129" s="121" t="s">
        <v>5967</v>
      </c>
      <c r="Q129" s="121"/>
      <c r="R129" s="116"/>
      <c r="S129" s="116"/>
      <c r="T129" s="116">
        <v>0.5</v>
      </c>
      <c r="U129" s="116"/>
      <c r="V129" s="116">
        <v>1</v>
      </c>
      <c r="W129" s="116"/>
      <c r="X129" s="116"/>
      <c r="Y129" s="116"/>
      <c r="Z129" s="116"/>
      <c r="AA129" s="116"/>
      <c r="AB129" s="116"/>
      <c r="AC129" s="124"/>
    </row>
    <row r="130" spans="4:29">
      <c r="D130" s="108">
        <f t="shared" si="7"/>
        <v>126</v>
      </c>
      <c r="E130" s="135">
        <v>4369</v>
      </c>
      <c r="F130" s="129" t="str">
        <f>IFERROR(VLOOKUP(Table213[[#This Row],[Player No]],Table10[[No]:[Province]],2,0),"")</f>
        <v>RAMLUGAN Raveen</v>
      </c>
      <c r="G130" s="131" t="str">
        <f>IFERROR(VLOOKUP(Table213[[#This Row],[Player No]],Table10[[No]:[Province]],3,0),"")</f>
        <v>ETTA</v>
      </c>
      <c r="H130" s="109">
        <v>1</v>
      </c>
      <c r="I130" s="134">
        <f>H130/2+SUM(Table213[[#This Row],[O1 GALAXY OPEN 2026]:[P1       GNTTB OPEN 2026]])</f>
        <v>0.5</v>
      </c>
      <c r="J130" s="120">
        <f t="shared" si="11"/>
        <v>0</v>
      </c>
      <c r="K130" s="121">
        <f t="shared" si="12"/>
        <v>0</v>
      </c>
      <c r="L130" s="121"/>
      <c r="M130" s="121" t="s">
        <v>5967</v>
      </c>
      <c r="N130" s="121" t="s">
        <v>5967</v>
      </c>
      <c r="O130" s="121" t="s">
        <v>5967</v>
      </c>
      <c r="P130" s="121" t="s">
        <v>5967</v>
      </c>
      <c r="Q130" s="121"/>
      <c r="R130" s="116"/>
      <c r="S130" s="116"/>
      <c r="T130" s="116"/>
      <c r="U130" s="116"/>
      <c r="V130" s="116"/>
      <c r="W130" s="116"/>
      <c r="X130" s="116"/>
      <c r="Y130" s="116"/>
      <c r="Z130" s="116">
        <v>1</v>
      </c>
      <c r="AA130" s="116"/>
      <c r="AB130" s="116"/>
      <c r="AC130" s="122"/>
    </row>
    <row r="131" spans="4:29">
      <c r="D131" s="108">
        <f t="shared" si="7"/>
        <v>127</v>
      </c>
      <c r="E131" s="135">
        <v>4616</v>
      </c>
      <c r="F131" s="129" t="str">
        <f>IFERROR(VLOOKUP(Table213[[#This Row],[Player No]],Table10[[No]:[Province]],2,0),"")</f>
        <v xml:space="preserve">NGEWU Samkelo </v>
      </c>
      <c r="G131" s="131" t="str">
        <f>IFERROR(VLOOKUP(Table213[[#This Row],[Player No]],Table10[[No]:[Province]],3,0),"")</f>
        <v>ETTA</v>
      </c>
      <c r="H131" s="109">
        <v>1</v>
      </c>
      <c r="I131" s="134">
        <f>H131/2+SUM(Table213[[#This Row],[O1 GALAXY OPEN 2026]:[P1       GNTTB OPEN 2026]])</f>
        <v>0.5</v>
      </c>
      <c r="J131" s="120">
        <f t="shared" si="11"/>
        <v>0</v>
      </c>
      <c r="K131" s="121">
        <f t="shared" si="12"/>
        <v>0</v>
      </c>
      <c r="L131" s="121"/>
      <c r="M131" s="121" t="s">
        <v>5967</v>
      </c>
      <c r="N131" s="121" t="s">
        <v>5967</v>
      </c>
      <c r="O131" s="121" t="s">
        <v>5967</v>
      </c>
      <c r="P131" s="121" t="s">
        <v>5967</v>
      </c>
      <c r="Q131" s="121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>
        <v>1</v>
      </c>
      <c r="AC131" s="116"/>
    </row>
    <row r="132" spans="4:29">
      <c r="D132" s="108">
        <f t="shared" ref="D132:D152" si="13">D131+1</f>
        <v>128</v>
      </c>
      <c r="E132" s="135">
        <v>4384</v>
      </c>
      <c r="F132" s="129" t="str">
        <f>IFERROR(VLOOKUP(Table213[[#This Row],[Player No]],Table10[[No]:[Province]],2,0),"")</f>
        <v>MANIKUM Jayabalan(UMG)</v>
      </c>
      <c r="G132" s="131" t="str">
        <f>IFERROR(VLOOKUP(Table213[[#This Row],[Player No]],Table10[[No]:[Province]],3,0),"")</f>
        <v>UMG</v>
      </c>
      <c r="H132" s="109">
        <v>1</v>
      </c>
      <c r="I132" s="134">
        <f>H132/2+SUM(Table213[[#This Row],[O1 GALAXY OPEN 2026]:[P1       GNTTB OPEN 2026]])</f>
        <v>0.5</v>
      </c>
      <c r="J132" s="120">
        <f t="shared" si="11"/>
        <v>0</v>
      </c>
      <c r="K132" s="121">
        <f t="shared" si="12"/>
        <v>0</v>
      </c>
      <c r="L132" s="121"/>
      <c r="M132" s="121" t="s">
        <v>5967</v>
      </c>
      <c r="N132" s="121" t="s">
        <v>5967</v>
      </c>
      <c r="O132" s="121" t="s">
        <v>5967</v>
      </c>
      <c r="P132" s="121" t="s">
        <v>5967</v>
      </c>
      <c r="Q132" s="121"/>
      <c r="R132" s="116"/>
      <c r="S132" s="116"/>
      <c r="T132" s="116"/>
      <c r="U132" s="116"/>
      <c r="V132" s="116"/>
      <c r="W132" s="116"/>
      <c r="X132" s="116">
        <v>1</v>
      </c>
      <c r="Y132" s="116"/>
      <c r="Z132" s="116"/>
      <c r="AA132" s="116"/>
      <c r="AB132" s="116"/>
      <c r="AC132" s="122"/>
    </row>
    <row r="133" spans="4:29">
      <c r="D133" s="108">
        <f t="shared" si="13"/>
        <v>129</v>
      </c>
      <c r="E133" s="135">
        <v>4464</v>
      </c>
      <c r="F133" s="129" t="str">
        <f>IFERROR(VLOOKUP(Table213[[#This Row],[Player No]],Table10[[No]:[Province]],2,0),"")</f>
        <v>SMOOK Hendry</v>
      </c>
      <c r="G133" s="131" t="str">
        <f>IFERROR(VLOOKUP(Table213[[#This Row],[Player No]],Table10[[No]:[Province]],3,0),"")</f>
        <v>FS</v>
      </c>
      <c r="H133" s="109">
        <v>1</v>
      </c>
      <c r="I133" s="134">
        <f>H133/2+SUM(Table213[[#This Row],[O1 GALAXY OPEN 2026]:[P1       GNTTB OPEN 2026]])</f>
        <v>0.5</v>
      </c>
      <c r="J133" s="120">
        <f t="shared" ref="J133:J152" si="14">COUNTIF(L133:Q133,"&gt;=0")</f>
        <v>0</v>
      </c>
      <c r="K133" s="121">
        <f t="shared" ref="K133:K152" si="15">COUNTIF(R133:AC133,"&lt;=0")</f>
        <v>0</v>
      </c>
      <c r="L133" s="121"/>
      <c r="M133" s="121" t="s">
        <v>5967</v>
      </c>
      <c r="N133" s="121" t="s">
        <v>5967</v>
      </c>
      <c r="O133" s="121" t="s">
        <v>5967</v>
      </c>
      <c r="P133" s="121" t="s">
        <v>5967</v>
      </c>
      <c r="Q133" s="121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>
        <v>1</v>
      </c>
      <c r="AC133" s="116"/>
    </row>
    <row r="134" spans="4:29">
      <c r="D134" s="108">
        <f t="shared" si="13"/>
        <v>130</v>
      </c>
      <c r="E134" s="135">
        <v>4693</v>
      </c>
      <c r="F134" s="129" t="str">
        <f>IFERROR(VLOOKUP(Table213[[#This Row],[Player No]],Table10[[No]:[Province]],2,0),"")</f>
        <v>Vusi PHOKOMPE</v>
      </c>
      <c r="G134" s="131" t="str">
        <f>IFERROR(VLOOKUP(Table213[[#This Row],[Player No]],Table10[[No]:[Province]],3,0),"")</f>
        <v>GN</v>
      </c>
      <c r="H134" s="109">
        <v>1</v>
      </c>
      <c r="I134" s="134">
        <f>H134/2+SUM(Table213[[#This Row],[O1 GALAXY OPEN 2026]:[P1       GNTTB OPEN 2026]])</f>
        <v>0.5</v>
      </c>
      <c r="J134" s="120">
        <f t="shared" si="14"/>
        <v>0</v>
      </c>
      <c r="K134" s="121">
        <f t="shared" si="15"/>
        <v>0</v>
      </c>
      <c r="L134" s="121"/>
      <c r="M134" s="121" t="s">
        <v>5967</v>
      </c>
      <c r="N134" s="121" t="s">
        <v>5967</v>
      </c>
      <c r="O134" s="121" t="s">
        <v>5967</v>
      </c>
      <c r="P134" s="121" t="s">
        <v>5967</v>
      </c>
      <c r="Q134" s="121"/>
      <c r="R134" s="116"/>
      <c r="S134" s="116"/>
      <c r="T134" s="116"/>
      <c r="U134" s="116">
        <v>1</v>
      </c>
      <c r="V134" s="116"/>
      <c r="W134" s="116"/>
      <c r="X134" s="116"/>
      <c r="Y134" s="116"/>
      <c r="Z134" s="116"/>
      <c r="AA134" s="116"/>
      <c r="AB134" s="116"/>
      <c r="AC134" s="116"/>
    </row>
    <row r="135" spans="4:29">
      <c r="D135" s="108">
        <f t="shared" si="13"/>
        <v>131</v>
      </c>
      <c r="E135" s="371">
        <v>4390</v>
      </c>
      <c r="F135" s="129" t="str">
        <f>IFERROR(VLOOKUP(Table213[[#This Row],[Player No]],Table10[[No]:[Province]],2,0),"")</f>
        <v>Arrie WEILBACH</v>
      </c>
      <c r="G135" s="130" t="str">
        <f>IFERROR(VLOOKUP(Table213[[#This Row],[Player No]],Table10[[No]:[Province]],3,0),"")</f>
        <v>JTTA</v>
      </c>
      <c r="H135" s="109">
        <v>1</v>
      </c>
      <c r="I135" s="134">
        <f>H135/2+SUM(Table213[[#This Row],[O1 GALAXY OPEN 2026]:[P1       GNTTB OPEN 2026]])</f>
        <v>0.5</v>
      </c>
      <c r="J135" s="120">
        <f t="shared" si="14"/>
        <v>0</v>
      </c>
      <c r="K135" s="121">
        <f t="shared" si="15"/>
        <v>0</v>
      </c>
      <c r="L135" s="121"/>
      <c r="M135" s="121" t="s">
        <v>5967</v>
      </c>
      <c r="N135" s="121" t="s">
        <v>5967</v>
      </c>
      <c r="O135" s="121" t="s">
        <v>5967</v>
      </c>
      <c r="P135" s="121" t="s">
        <v>5967</v>
      </c>
      <c r="Q135" s="121"/>
      <c r="R135" s="116"/>
      <c r="S135" s="116"/>
      <c r="T135" s="116"/>
      <c r="U135" s="116"/>
      <c r="V135" s="116">
        <v>1</v>
      </c>
      <c r="W135" s="116"/>
      <c r="X135" s="116"/>
      <c r="Y135" s="116"/>
      <c r="Z135" s="116"/>
      <c r="AA135" s="116"/>
      <c r="AB135" s="116"/>
      <c r="AC135" s="124"/>
    </row>
    <row r="136" spans="4:29">
      <c r="D136" s="108">
        <f t="shared" si="13"/>
        <v>132</v>
      </c>
      <c r="E136" s="135">
        <v>4691</v>
      </c>
      <c r="F136" s="129" t="str">
        <f>IFERROR(VLOOKUP(Table213[[#This Row],[Player No]],Table10[[No]:[Province]],2,0),"")</f>
        <v xml:space="preserve"> PARBHOO Gitesh</v>
      </c>
      <c r="G136" s="131" t="str">
        <f>IFERROR(VLOOKUP(Table213[[#This Row],[Player No]],Table10[[No]:[Province]],3,0),"")</f>
        <v>JTTA</v>
      </c>
      <c r="H136" s="109">
        <v>1</v>
      </c>
      <c r="I136" s="134">
        <f>H136/2+SUM(Table213[[#This Row],[O1 GALAXY OPEN 2026]:[P1       GNTTB OPEN 2026]])</f>
        <v>0.5</v>
      </c>
      <c r="J136" s="120">
        <f t="shared" si="14"/>
        <v>0</v>
      </c>
      <c r="K136" s="121">
        <f t="shared" si="15"/>
        <v>0</v>
      </c>
      <c r="L136" s="121"/>
      <c r="M136" s="121" t="s">
        <v>5967</v>
      </c>
      <c r="N136" s="121" t="s">
        <v>5967</v>
      </c>
      <c r="O136" s="121" t="s">
        <v>5967</v>
      </c>
      <c r="P136" s="121" t="s">
        <v>5967</v>
      </c>
      <c r="Q136" s="121"/>
      <c r="R136" s="116"/>
      <c r="S136" s="116"/>
      <c r="T136" s="116"/>
      <c r="U136" s="116">
        <v>1</v>
      </c>
      <c r="V136" s="116"/>
      <c r="W136" s="116"/>
      <c r="X136" s="116"/>
      <c r="Y136" s="116"/>
      <c r="Z136" s="116"/>
      <c r="AA136" s="116"/>
      <c r="AB136" s="116"/>
      <c r="AC136" s="122"/>
    </row>
    <row r="137" spans="4:29">
      <c r="D137" s="108">
        <f t="shared" si="13"/>
        <v>133</v>
      </c>
      <c r="E137" s="371">
        <v>4387</v>
      </c>
      <c r="F137" s="129" t="str">
        <f>IFERROR(VLOOKUP(Table213[[#This Row],[Player No]],Table10[[No]:[Province]],2,0),"")</f>
        <v>Faheem ESSOP</v>
      </c>
      <c r="G137" s="130" t="str">
        <f>IFERROR(VLOOKUP(Table213[[#This Row],[Player No]],Table10[[No]:[Province]],3,0),"")</f>
        <v>OTHER</v>
      </c>
      <c r="H137" s="109">
        <v>1</v>
      </c>
      <c r="I137" s="134">
        <f>H137/2+SUM(Table213[[#This Row],[O1 GALAXY OPEN 2026]:[P1       GNTTB OPEN 2026]])</f>
        <v>0.5</v>
      </c>
      <c r="J137" s="120">
        <f t="shared" si="14"/>
        <v>0</v>
      </c>
      <c r="K137" s="121">
        <f t="shared" si="15"/>
        <v>0</v>
      </c>
      <c r="L137" s="121"/>
      <c r="M137" s="121" t="s">
        <v>5967</v>
      </c>
      <c r="N137" s="121" t="s">
        <v>5967</v>
      </c>
      <c r="O137" s="121" t="s">
        <v>5967</v>
      </c>
      <c r="P137" s="121" t="s">
        <v>5967</v>
      </c>
      <c r="Q137" s="121"/>
      <c r="R137" s="116"/>
      <c r="S137" s="116"/>
      <c r="T137" s="116"/>
      <c r="U137" s="116"/>
      <c r="V137" s="116">
        <v>1</v>
      </c>
      <c r="W137" s="116"/>
      <c r="X137" s="116"/>
      <c r="Y137" s="116"/>
      <c r="Z137" s="116"/>
      <c r="AA137" s="116"/>
      <c r="AB137" s="116"/>
      <c r="AC137" s="124"/>
    </row>
    <row r="138" spans="4:29">
      <c r="D138" s="108">
        <f t="shared" si="13"/>
        <v>134</v>
      </c>
      <c r="E138" s="371">
        <v>4389</v>
      </c>
      <c r="F138" s="129" t="str">
        <f>IFERROR(VLOOKUP(Table213[[#This Row],[Player No]],Table10[[No]:[Province]],2,0),"")</f>
        <v>Mohamed MANSOOR</v>
      </c>
      <c r="G138" s="130" t="str">
        <f>IFERROR(VLOOKUP(Table213[[#This Row],[Player No]],Table10[[No]:[Province]],3,0),"")</f>
        <v>OTHER</v>
      </c>
      <c r="H138" s="109">
        <v>1</v>
      </c>
      <c r="I138" s="134">
        <f>H138/2+SUM(Table213[[#This Row],[O1 GALAXY OPEN 2026]:[P1       GNTTB OPEN 2026]])</f>
        <v>0.5</v>
      </c>
      <c r="J138" s="120">
        <f t="shared" si="14"/>
        <v>0</v>
      </c>
      <c r="K138" s="121">
        <f t="shared" si="15"/>
        <v>0</v>
      </c>
      <c r="L138" s="121"/>
      <c r="M138" s="121" t="s">
        <v>5967</v>
      </c>
      <c r="N138" s="121" t="s">
        <v>5967</v>
      </c>
      <c r="O138" s="121" t="s">
        <v>5967</v>
      </c>
      <c r="P138" s="121" t="s">
        <v>5967</v>
      </c>
      <c r="Q138" s="121"/>
      <c r="R138" s="116"/>
      <c r="S138" s="116"/>
      <c r="T138" s="116"/>
      <c r="U138" s="116"/>
      <c r="V138" s="116">
        <v>1</v>
      </c>
      <c r="W138" s="116"/>
      <c r="X138" s="116"/>
      <c r="Y138" s="116"/>
      <c r="Z138" s="116"/>
      <c r="AA138" s="116"/>
      <c r="AB138" s="116"/>
      <c r="AC138" s="124"/>
    </row>
    <row r="139" spans="4:29">
      <c r="D139" s="108">
        <f t="shared" si="13"/>
        <v>135</v>
      </c>
      <c r="E139" s="135">
        <v>1145</v>
      </c>
      <c r="F139" s="129" t="str">
        <f>IFERROR(VLOOKUP(Table213[[#This Row],[Player No]],Table10[[No]:[Province]],2,0),"")</f>
        <v xml:space="preserve">NAIK Greg </v>
      </c>
      <c r="G139" s="131" t="str">
        <f>IFERROR(VLOOKUP(Table213[[#This Row],[Player No]],Table10[[No]:[Province]],3,0),"")</f>
        <v>SANDF</v>
      </c>
      <c r="H139" s="109">
        <v>1</v>
      </c>
      <c r="I139" s="134">
        <f>H139/2+SUM(Table213[[#This Row],[O1 GALAXY OPEN 2026]:[P1       GNTTB OPEN 2026]])</f>
        <v>0.5</v>
      </c>
      <c r="J139" s="120">
        <f t="shared" si="14"/>
        <v>0</v>
      </c>
      <c r="K139" s="121">
        <f t="shared" si="15"/>
        <v>0</v>
      </c>
      <c r="L139" s="121"/>
      <c r="M139" s="121" t="s">
        <v>5967</v>
      </c>
      <c r="N139" s="121" t="s">
        <v>5967</v>
      </c>
      <c r="O139" s="121" t="s">
        <v>5967</v>
      </c>
      <c r="P139" s="121" t="s">
        <v>5967</v>
      </c>
      <c r="Q139" s="121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>
        <v>1</v>
      </c>
      <c r="AC139" s="122"/>
    </row>
    <row r="140" spans="4:29">
      <c r="D140" s="108">
        <f t="shared" si="13"/>
        <v>136</v>
      </c>
      <c r="E140" s="371">
        <v>1511</v>
      </c>
      <c r="F140" s="129" t="str">
        <f>IFERROR(VLOOKUP(Table213[[#This Row],[Player No]],Table10[[No]:[Province]],2,0),"")</f>
        <v>MAHARAJ Ashen</v>
      </c>
      <c r="G140" s="130" t="str">
        <f>IFERROR(VLOOKUP(Table213[[#This Row],[Player No]],Table10[[No]:[Province]],3,0),"")</f>
        <v>JTTA</v>
      </c>
      <c r="H140" s="109">
        <v>1</v>
      </c>
      <c r="I140" s="134">
        <f>H140/2+SUM(Table213[[#This Row],[O1 GALAXY OPEN 2026]:[P1       GNTTB OPEN 2026]])</f>
        <v>0.5</v>
      </c>
      <c r="J140" s="120">
        <f t="shared" si="14"/>
        <v>0</v>
      </c>
      <c r="K140" s="121">
        <f t="shared" si="15"/>
        <v>0</v>
      </c>
      <c r="L140" s="121"/>
      <c r="M140" s="121" t="s">
        <v>5967</v>
      </c>
      <c r="N140" s="121" t="s">
        <v>5967</v>
      </c>
      <c r="O140" s="121" t="s">
        <v>5967</v>
      </c>
      <c r="P140" s="121" t="s">
        <v>5967</v>
      </c>
      <c r="Q140" s="121"/>
      <c r="R140" s="116"/>
      <c r="S140" s="116"/>
      <c r="T140" s="116"/>
      <c r="U140" s="116"/>
      <c r="V140" s="116">
        <v>1</v>
      </c>
      <c r="W140" s="116"/>
      <c r="X140" s="116"/>
      <c r="Y140" s="116"/>
      <c r="Z140" s="116"/>
      <c r="AA140" s="116"/>
      <c r="AB140" s="116"/>
      <c r="AC140" s="124"/>
    </row>
    <row r="141" spans="4:29">
      <c r="D141" s="108">
        <f t="shared" si="13"/>
        <v>137</v>
      </c>
      <c r="E141" s="135">
        <v>3284</v>
      </c>
      <c r="F141" s="129" t="str">
        <f>IFERROR(VLOOKUP(Table213[[#This Row],[Player No]],Table10[[No]:[Province]],2,0),"")</f>
        <v>ESTERHUIZEN Antheny</v>
      </c>
      <c r="G141" s="131" t="str">
        <f>IFERROR(VLOOKUP(Table213[[#This Row],[Player No]],Table10[[No]:[Province]],3,0),"")</f>
        <v>FS</v>
      </c>
      <c r="H141" s="109">
        <v>1</v>
      </c>
      <c r="I141" s="134">
        <f>H141/2+SUM(Table213[[#This Row],[O1 GALAXY OPEN 2026]:[P1       GNTTB OPEN 2026]])</f>
        <v>0.5</v>
      </c>
      <c r="J141" s="120">
        <f t="shared" si="14"/>
        <v>0</v>
      </c>
      <c r="K141" s="121">
        <f t="shared" si="15"/>
        <v>0</v>
      </c>
      <c r="L141" s="121"/>
      <c r="M141" s="121" t="s">
        <v>5967</v>
      </c>
      <c r="N141" s="121" t="s">
        <v>5967</v>
      </c>
      <c r="O141" s="121" t="s">
        <v>5967</v>
      </c>
      <c r="P141" s="121" t="s">
        <v>5967</v>
      </c>
      <c r="Q141" s="121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>
        <v>1</v>
      </c>
      <c r="AC141" s="122"/>
    </row>
    <row r="142" spans="4:29">
      <c r="D142" s="108">
        <f t="shared" si="13"/>
        <v>138</v>
      </c>
      <c r="E142" s="135">
        <v>3812</v>
      </c>
      <c r="F142" s="129" t="str">
        <f>IFERROR(VLOOKUP(Table213[[#This Row],[Player No]],Table10[[No]:[Province]],2,0),"")</f>
        <v>NYAWO Sithembiso</v>
      </c>
      <c r="G142" s="130" t="str">
        <f>IFERROR(VLOOKUP(Table213[[#This Row],[Player No]],Table10[[No]:[Province]],3,0),"")</f>
        <v>ETK</v>
      </c>
      <c r="H142" s="109">
        <v>1</v>
      </c>
      <c r="I142" s="134">
        <f>H142/2+SUM(Table213[[#This Row],[O1 GALAXY OPEN 2026]:[P1       GNTTB OPEN 2026]])</f>
        <v>0.5</v>
      </c>
      <c r="J142" s="120">
        <f t="shared" si="14"/>
        <v>0</v>
      </c>
      <c r="K142" s="121">
        <f t="shared" si="15"/>
        <v>0</v>
      </c>
      <c r="L142" s="121"/>
      <c r="M142" s="121" t="s">
        <v>5967</v>
      </c>
      <c r="N142" s="121" t="s">
        <v>5967</v>
      </c>
      <c r="O142" s="121" t="s">
        <v>5967</v>
      </c>
      <c r="P142" s="121" t="s">
        <v>5967</v>
      </c>
      <c r="Q142" s="121"/>
      <c r="R142" s="116"/>
      <c r="S142" s="116"/>
      <c r="T142" s="116"/>
      <c r="U142" s="116"/>
      <c r="V142" s="116"/>
      <c r="W142" s="116"/>
      <c r="X142" s="116">
        <v>1</v>
      </c>
      <c r="Y142" s="116"/>
      <c r="Z142" s="116"/>
      <c r="AA142" s="116"/>
      <c r="AB142" s="116"/>
      <c r="AC142" s="122"/>
    </row>
    <row r="143" spans="4:29">
      <c r="D143" s="108">
        <f t="shared" si="13"/>
        <v>139</v>
      </c>
      <c r="E143" s="135">
        <v>3823</v>
      </c>
      <c r="F143" s="129" t="str">
        <f>IFERROR(VLOOKUP(Table213[[#This Row],[Player No]],Table10[[No]:[Province]],2,0),"")</f>
        <v>MC LEOD Ian</v>
      </c>
      <c r="G143" s="131" t="str">
        <f>IFERROR(VLOOKUP(Table213[[#This Row],[Player No]],Table10[[No]:[Province]],3,0),"")</f>
        <v>GN</v>
      </c>
      <c r="H143" s="109">
        <v>1</v>
      </c>
      <c r="I143" s="134">
        <f>H143/2+SUM(Table213[[#This Row],[O1 GALAXY OPEN 2026]:[P1       GNTTB OPEN 2026]])</f>
        <v>0.5</v>
      </c>
      <c r="J143" s="120">
        <f t="shared" si="14"/>
        <v>0</v>
      </c>
      <c r="K143" s="121">
        <f t="shared" si="15"/>
        <v>0</v>
      </c>
      <c r="L143" s="121"/>
      <c r="M143" s="121" t="s">
        <v>5967</v>
      </c>
      <c r="N143" s="121" t="s">
        <v>5967</v>
      </c>
      <c r="O143" s="121" t="s">
        <v>5967</v>
      </c>
      <c r="P143" s="121" t="s">
        <v>5967</v>
      </c>
      <c r="Q143" s="121"/>
      <c r="R143" s="116"/>
      <c r="S143" s="116"/>
      <c r="T143" s="116"/>
      <c r="U143" s="116">
        <v>1</v>
      </c>
      <c r="V143" s="116"/>
      <c r="W143" s="116"/>
      <c r="X143" s="116"/>
      <c r="Y143" s="116"/>
      <c r="Z143" s="116"/>
      <c r="AA143" s="116"/>
      <c r="AB143" s="116"/>
      <c r="AC143" s="122"/>
    </row>
    <row r="144" spans="4:29">
      <c r="D144" s="108">
        <f t="shared" si="13"/>
        <v>140</v>
      </c>
      <c r="E144" s="135">
        <v>4015</v>
      </c>
      <c r="F144" s="129" t="str">
        <f>IFERROR(VLOOKUP(Table213[[#This Row],[Player No]],Table10[[No]:[Province]],2,0),"")</f>
        <v>PADAYACHEE Deneshan</v>
      </c>
      <c r="G144" s="131" t="str">
        <f>IFERROR(VLOOKUP(Table213[[#This Row],[Player No]],Table10[[No]:[Province]],3,0),"")</f>
        <v>UMG</v>
      </c>
      <c r="H144" s="109">
        <v>1</v>
      </c>
      <c r="I144" s="134">
        <f>H144/2+SUM(Table213[[#This Row],[O1 GALAXY OPEN 2026]:[P1       GNTTB OPEN 2026]])</f>
        <v>0.5</v>
      </c>
      <c r="J144" s="120">
        <f t="shared" si="14"/>
        <v>0</v>
      </c>
      <c r="K144" s="121">
        <f t="shared" si="15"/>
        <v>0</v>
      </c>
      <c r="L144" s="121"/>
      <c r="M144" s="121" t="s">
        <v>5967</v>
      </c>
      <c r="N144" s="121" t="s">
        <v>5967</v>
      </c>
      <c r="O144" s="121" t="s">
        <v>5967</v>
      </c>
      <c r="P144" s="121" t="s">
        <v>5967</v>
      </c>
      <c r="Q144" s="121"/>
      <c r="R144" s="116"/>
      <c r="S144" s="116"/>
      <c r="T144" s="116"/>
      <c r="U144" s="116"/>
      <c r="V144" s="116"/>
      <c r="W144" s="117">
        <v>1</v>
      </c>
      <c r="X144" s="116"/>
      <c r="Y144" s="116"/>
      <c r="Z144" s="116"/>
      <c r="AA144" s="116"/>
      <c r="AB144" s="116"/>
      <c r="AC144" s="122"/>
    </row>
    <row r="145" spans="4:29">
      <c r="D145" s="108">
        <f t="shared" si="13"/>
        <v>141</v>
      </c>
      <c r="E145" s="371">
        <v>4068</v>
      </c>
      <c r="F145" s="129" t="str">
        <f>IFERROR(VLOOKUP(Table213[[#This Row],[Player No]],Table10[[No]:[Province]],2,0),"")</f>
        <v>Amit Vig</v>
      </c>
      <c r="G145" s="130" t="str">
        <f>IFERROR(VLOOKUP(Table213[[#This Row],[Player No]],Table10[[No]:[Province]],3,0),"")</f>
        <v>EG</v>
      </c>
      <c r="H145" s="109">
        <v>1</v>
      </c>
      <c r="I145" s="134">
        <f>H145/2+SUM(Table213[[#This Row],[O1 GALAXY OPEN 2026]:[P1       GNTTB OPEN 2026]])</f>
        <v>0.5</v>
      </c>
      <c r="J145" s="120">
        <f t="shared" si="14"/>
        <v>0</v>
      </c>
      <c r="K145" s="121">
        <f t="shared" si="15"/>
        <v>0</v>
      </c>
      <c r="L145" s="121"/>
      <c r="M145" s="121" t="s">
        <v>5967</v>
      </c>
      <c r="N145" s="121" t="s">
        <v>5967</v>
      </c>
      <c r="O145" s="121" t="s">
        <v>5967</v>
      </c>
      <c r="P145" s="121" t="s">
        <v>5967</v>
      </c>
      <c r="Q145" s="121"/>
      <c r="R145" s="116"/>
      <c r="S145" s="116"/>
      <c r="T145" s="116"/>
      <c r="U145" s="116"/>
      <c r="V145" s="116">
        <v>1</v>
      </c>
      <c r="W145" s="116"/>
      <c r="X145" s="116"/>
      <c r="Y145" s="116"/>
      <c r="Z145" s="116"/>
      <c r="AA145" s="116"/>
      <c r="AB145" s="116"/>
      <c r="AC145" s="124"/>
    </row>
    <row r="146" spans="4:29">
      <c r="D146" s="108">
        <f t="shared" si="13"/>
        <v>142</v>
      </c>
      <c r="E146" s="371">
        <v>4274</v>
      </c>
      <c r="F146" s="54" t="str">
        <f>IFERROR(VLOOKUP(Table213[[#This Row],[Player No]],Table10[[No]:[Province]],2,0),"")</f>
        <v>Imiehe Sam</v>
      </c>
      <c r="G146" s="130" t="str">
        <f>IFERROR(VLOOKUP(Table213[[#This Row],[Player No]],Table10[[No]:[Province]],3,0),"")</f>
        <v>JTTA</v>
      </c>
      <c r="H146" s="109">
        <v>1</v>
      </c>
      <c r="I146" s="134">
        <f>H146/2+SUM(Table213[[#This Row],[O1 GALAXY OPEN 2026]:[P1       GNTTB OPEN 2026]])</f>
        <v>0.5</v>
      </c>
      <c r="J146" s="120">
        <f t="shared" si="14"/>
        <v>0</v>
      </c>
      <c r="K146" s="121">
        <f t="shared" si="15"/>
        <v>0</v>
      </c>
      <c r="L146" s="121"/>
      <c r="M146" s="121" t="s">
        <v>5967</v>
      </c>
      <c r="N146" s="121" t="s">
        <v>5967</v>
      </c>
      <c r="O146" s="121" t="s">
        <v>5967</v>
      </c>
      <c r="P146" s="121" t="s">
        <v>5967</v>
      </c>
      <c r="Q146" s="121"/>
      <c r="R146" s="116"/>
      <c r="S146" s="116">
        <v>5</v>
      </c>
      <c r="T146" s="116"/>
      <c r="U146" s="116"/>
      <c r="V146" s="116">
        <v>1</v>
      </c>
      <c r="W146" s="116"/>
      <c r="X146" s="116"/>
      <c r="Y146" s="116"/>
      <c r="Z146" s="116"/>
      <c r="AA146" s="116"/>
      <c r="AB146" s="116"/>
      <c r="AC146" s="124"/>
    </row>
    <row r="147" spans="4:29">
      <c r="D147" s="108">
        <f t="shared" si="13"/>
        <v>143</v>
      </c>
      <c r="E147" s="135">
        <v>4275</v>
      </c>
      <c r="F147" s="129" t="str">
        <f>IFERROR(VLOOKUP(Table213[[#This Row],[Player No]],Table10[[No]:[Province]],2,0),"")</f>
        <v>Padayachee Sumeshan</v>
      </c>
      <c r="G147" s="131" t="str">
        <f>IFERROR(VLOOKUP(Table213[[#This Row],[Player No]],Table10[[No]:[Province]],3,0),"")</f>
        <v>JTTA</v>
      </c>
      <c r="H147" s="109">
        <v>1</v>
      </c>
      <c r="I147" s="134">
        <f>H147/2+SUM(Table213[[#This Row],[O1 GALAXY OPEN 2026]:[P1       GNTTB OPEN 2026]])</f>
        <v>0.5</v>
      </c>
      <c r="J147" s="120">
        <f t="shared" si="14"/>
        <v>0</v>
      </c>
      <c r="K147" s="121">
        <f t="shared" si="15"/>
        <v>0</v>
      </c>
      <c r="L147" s="121"/>
      <c r="M147" s="121" t="s">
        <v>5967</v>
      </c>
      <c r="N147" s="121" t="s">
        <v>5967</v>
      </c>
      <c r="O147" s="121" t="s">
        <v>5967</v>
      </c>
      <c r="P147" s="121" t="s">
        <v>5967</v>
      </c>
      <c r="Q147" s="121"/>
      <c r="R147" s="116"/>
      <c r="S147" s="116"/>
      <c r="T147" s="116"/>
      <c r="U147" s="116"/>
      <c r="V147" s="116"/>
      <c r="W147" s="122">
        <v>1</v>
      </c>
      <c r="X147" s="116"/>
      <c r="Y147" s="116"/>
      <c r="Z147" s="116"/>
      <c r="AA147" s="116"/>
      <c r="AB147" s="116"/>
      <c r="AC147" s="122"/>
    </row>
    <row r="148" spans="4:29">
      <c r="D148" s="108">
        <f t="shared" si="13"/>
        <v>144</v>
      </c>
      <c r="E148" s="371">
        <v>3295</v>
      </c>
      <c r="F148" s="129" t="str">
        <f>IFERROR(VLOOKUP(Table213[[#This Row],[Player No]],Table10[[No]:[Province]],2,0),"")</f>
        <v>SONG HONG Tony</v>
      </c>
      <c r="G148" s="130" t="str">
        <f>IFERROR(VLOOKUP(Table213[[#This Row],[Player No]],Table10[[No]:[Province]],3,0),"")</f>
        <v>JTTA</v>
      </c>
      <c r="H148" s="109">
        <v>0</v>
      </c>
      <c r="I148" s="134">
        <f>H148/2+SUM(Table213[[#This Row],[O1 GALAXY OPEN 2026]:[P1       GNTTB OPEN 2026]])</f>
        <v>0</v>
      </c>
      <c r="J148" s="120">
        <f t="shared" si="14"/>
        <v>0</v>
      </c>
      <c r="K148" s="121">
        <f t="shared" si="15"/>
        <v>1</v>
      </c>
      <c r="L148" s="121"/>
      <c r="M148" s="121" t="s">
        <v>5967</v>
      </c>
      <c r="N148" s="121" t="s">
        <v>5967</v>
      </c>
      <c r="O148" s="121" t="s">
        <v>5967</v>
      </c>
      <c r="P148" s="121" t="s">
        <v>5967</v>
      </c>
      <c r="Q148" s="121"/>
      <c r="R148" s="116"/>
      <c r="S148" s="116"/>
      <c r="T148" s="116"/>
      <c r="U148" s="116"/>
      <c r="V148" s="116">
        <v>0</v>
      </c>
      <c r="W148" s="117"/>
      <c r="X148" s="116"/>
      <c r="Y148" s="116"/>
      <c r="Z148" s="116"/>
      <c r="AA148" s="116"/>
      <c r="AB148" s="116"/>
      <c r="AC148" s="124"/>
    </row>
    <row r="149" spans="4:29">
      <c r="D149" s="108">
        <f t="shared" si="13"/>
        <v>145</v>
      </c>
      <c r="E149" s="135">
        <v>3538</v>
      </c>
      <c r="F149" s="129" t="str">
        <f>IFERROR(VLOOKUP(Table213[[#This Row],[Player No]],Table10[[No]:[Province]],2,0),"")</f>
        <v xml:space="preserve">MOKOENA Lehlohonlo </v>
      </c>
      <c r="G149" s="131" t="str">
        <f>IFERROR(VLOOKUP(Table213[[#This Row],[Player No]],Table10[[No]:[Province]],3,0),"")</f>
        <v>FS</v>
      </c>
      <c r="H149" s="109">
        <v>0</v>
      </c>
      <c r="I149" s="134">
        <f>H149/2+SUM(Table213[[#This Row],[O1 GALAXY OPEN 2026]:[P1       GNTTB OPEN 2026]])</f>
        <v>0</v>
      </c>
      <c r="J149" s="120">
        <f t="shared" si="14"/>
        <v>0</v>
      </c>
      <c r="K149" s="121">
        <f t="shared" si="15"/>
        <v>1</v>
      </c>
      <c r="L149" s="121"/>
      <c r="M149" s="121" t="s">
        <v>5967</v>
      </c>
      <c r="N149" s="121" t="s">
        <v>5967</v>
      </c>
      <c r="O149" s="121" t="s">
        <v>5967</v>
      </c>
      <c r="P149" s="121" t="s">
        <v>5967</v>
      </c>
      <c r="Q149" s="121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>
        <v>0</v>
      </c>
      <c r="AC149" s="122"/>
    </row>
    <row r="150" spans="4:29">
      <c r="D150" s="108">
        <f t="shared" si="13"/>
        <v>146</v>
      </c>
      <c r="E150" s="135">
        <v>3791</v>
      </c>
      <c r="F150" s="129" t="str">
        <f>IFERROR(VLOOKUP(Table213[[#This Row],[Player No]],Table10[[No]:[Province]],2,0),"")</f>
        <v xml:space="preserve">GOOVINDOOSAMY Kadin </v>
      </c>
      <c r="G150" s="131" t="str">
        <f>IFERROR(VLOOKUP(Table213[[#This Row],[Player No]],Table10[[No]:[Province]],3,0),"")</f>
        <v>ETK</v>
      </c>
      <c r="H150" s="109">
        <v>0</v>
      </c>
      <c r="I150" s="134">
        <f>H150/2+SUM(Table213[[#This Row],[O1 GALAXY OPEN 2026]:[P1       GNTTB OPEN 2026]])</f>
        <v>0</v>
      </c>
      <c r="J150" s="120">
        <f t="shared" si="14"/>
        <v>0</v>
      </c>
      <c r="K150" s="121">
        <f t="shared" si="15"/>
        <v>0</v>
      </c>
      <c r="L150" s="121"/>
      <c r="M150" s="121" t="s">
        <v>5967</v>
      </c>
      <c r="N150" s="121" t="s">
        <v>5967</v>
      </c>
      <c r="O150" s="121" t="s">
        <v>5967</v>
      </c>
      <c r="P150" s="121" t="s">
        <v>5967</v>
      </c>
      <c r="Q150" s="121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</row>
    <row r="151" spans="4:29">
      <c r="D151" s="108">
        <f t="shared" si="13"/>
        <v>147</v>
      </c>
      <c r="E151" s="135">
        <v>4245</v>
      </c>
      <c r="F151" s="129" t="str">
        <f>IFERROR(VLOOKUP(Table213[[#This Row],[Player No]],Table10[[No]:[Province]],2,0),"")</f>
        <v>NAIR Shaylin</v>
      </c>
      <c r="G151" s="130" t="str">
        <f>IFERROR(VLOOKUP(Table213[[#This Row],[Player No]],Table10[[No]:[Province]],3,0),"")</f>
        <v>UMG</v>
      </c>
      <c r="H151" s="109">
        <v>0</v>
      </c>
      <c r="I151" s="134">
        <f>H151/2+SUM(Table213[[#This Row],[O1 GALAXY OPEN 2026]:[P1       GNTTB OPEN 2026]])</f>
        <v>0</v>
      </c>
      <c r="J151" s="120">
        <f t="shared" si="14"/>
        <v>0</v>
      </c>
      <c r="K151" s="121">
        <f t="shared" si="15"/>
        <v>0</v>
      </c>
      <c r="L151" s="121"/>
      <c r="M151" s="121" t="s">
        <v>5967</v>
      </c>
      <c r="N151" s="121" t="s">
        <v>5967</v>
      </c>
      <c r="O151" s="121" t="s">
        <v>5967</v>
      </c>
      <c r="P151" s="121" t="s">
        <v>5967</v>
      </c>
      <c r="Q151" s="121"/>
      <c r="R151" s="116"/>
      <c r="S151" s="116"/>
      <c r="T151" s="116"/>
      <c r="U151" s="116"/>
      <c r="V151" s="117"/>
      <c r="W151" s="117"/>
      <c r="X151" s="116"/>
      <c r="Y151" s="116"/>
      <c r="Z151" s="116"/>
      <c r="AA151" s="116"/>
      <c r="AB151" s="116"/>
      <c r="AC151" s="122"/>
    </row>
    <row r="152" spans="4:29">
      <c r="D152" s="108">
        <f t="shared" si="13"/>
        <v>148</v>
      </c>
      <c r="E152" s="135">
        <v>4358</v>
      </c>
      <c r="F152" s="129" t="str">
        <f>IFERROR(VLOOKUP(Table213[[#This Row],[Player No]],Table10[[No]:[Province]],2,0),"")</f>
        <v>NAIDOO Denver</v>
      </c>
      <c r="G152" s="131" t="str">
        <f>IFERROR(VLOOKUP(Table213[[#This Row],[Player No]],Table10[[No]:[Province]],3,0),"")</f>
        <v>ETTA</v>
      </c>
      <c r="H152" s="109">
        <v>0</v>
      </c>
      <c r="I152" s="134">
        <f>H152/2+SUM(Table213[[#This Row],[O1 GALAXY OPEN 2026]:[P1       GNTTB OPEN 2026]])</f>
        <v>0</v>
      </c>
      <c r="J152" s="120">
        <f t="shared" si="14"/>
        <v>0</v>
      </c>
      <c r="K152" s="121">
        <f t="shared" si="15"/>
        <v>1</v>
      </c>
      <c r="L152" s="121"/>
      <c r="M152" s="121" t="s">
        <v>5967</v>
      </c>
      <c r="N152" s="121" t="s">
        <v>5967</v>
      </c>
      <c r="O152" s="121" t="s">
        <v>5967</v>
      </c>
      <c r="P152" s="121" t="s">
        <v>5967</v>
      </c>
      <c r="Q152" s="121"/>
      <c r="R152" s="116"/>
      <c r="S152" s="116">
        <v>0</v>
      </c>
      <c r="T152" s="116"/>
      <c r="U152" s="116"/>
      <c r="V152" s="116"/>
      <c r="W152" s="116"/>
      <c r="X152" s="117"/>
      <c r="Y152" s="370"/>
      <c r="Z152" s="370"/>
      <c r="AA152" s="122"/>
      <c r="AB152" s="369"/>
      <c r="AC152" s="122"/>
    </row>
  </sheetData>
  <sheetProtection algorithmName="SHA-512" hashValue="LLGx0ANmqpRf+eVoGKEAJfJ5X3VWIRnXwvGi2j3PxL1wuGtsp1CbUPMFE0ur0Rp9sw7z6hFYGLguz7VCO+djXA==" saltValue="Ioob4WyEFXA9VDjvbIi8+Q==" spinCount="100000" sheet="1" objects="1" scenarios="1" sort="0" autoFilter="0"/>
  <mergeCells count="7">
    <mergeCell ref="W3:AA3"/>
    <mergeCell ref="S2:AC2"/>
    <mergeCell ref="E1:F1"/>
    <mergeCell ref="E2:F2"/>
    <mergeCell ref="L2:Q2"/>
    <mergeCell ref="L3:N3"/>
    <mergeCell ref="T3:V3"/>
  </mergeCells>
  <phoneticPr fontId="52" type="noConversion"/>
  <conditionalFormatting sqref="F1:F1048576">
    <cfRule type="duplicateValues" dxfId="142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79"/>
  <sheetViews>
    <sheetView topLeftCell="D1" workbookViewId="0">
      <selection activeCell="Q20" sqref="Q20"/>
    </sheetView>
  </sheetViews>
  <sheetFormatPr defaultRowHeight="15.5"/>
  <cols>
    <col min="1" max="1" width="6.90625" hidden="1" customWidth="1"/>
    <col min="2" max="2" width="8.36328125" hidden="1" customWidth="1"/>
    <col min="3" max="3" width="0" hidden="1" customWidth="1"/>
    <col min="4" max="4" width="9.08984375" style="68"/>
    <col min="5" max="5" width="11.54296875" customWidth="1"/>
    <col min="6" max="6" width="28.54296875" customWidth="1"/>
    <col min="7" max="7" width="12.36328125" style="27" customWidth="1"/>
    <col min="8" max="9" width="11" style="69" customWidth="1"/>
    <col min="10" max="10" width="14" style="29" customWidth="1"/>
    <col min="11" max="15" width="8.453125" style="29" customWidth="1"/>
    <col min="16" max="16" width="10.6328125" customWidth="1"/>
    <col min="17" max="17" width="11.36328125" style="27" customWidth="1"/>
    <col min="18" max="19" width="11.36328125" style="95" customWidth="1"/>
    <col min="20" max="20" width="11.36328125" style="27" customWidth="1"/>
    <col min="21" max="21" width="8.6328125" customWidth="1"/>
  </cols>
  <sheetData>
    <row r="1" spans="1:21" ht="24" thickBot="1">
      <c r="C1" s="28"/>
      <c r="D1" s="94" t="s">
        <v>8</v>
      </c>
      <c r="E1" s="458" t="str">
        <f>Tournaments!F1</f>
        <v>2026 MAY 1</v>
      </c>
      <c r="F1" s="458"/>
    </row>
    <row r="2" spans="1:21" ht="25.5" thickBot="1">
      <c r="D2" s="71"/>
      <c r="E2" s="459" t="s">
        <v>79</v>
      </c>
      <c r="F2" s="459"/>
      <c r="G2" s="31"/>
      <c r="H2" s="136"/>
      <c r="I2" s="136"/>
      <c r="J2" s="136"/>
      <c r="K2" s="136"/>
      <c r="L2" s="460">
        <v>2026</v>
      </c>
      <c r="M2" s="461"/>
      <c r="N2" s="461"/>
      <c r="O2" s="462"/>
      <c r="P2" s="137">
        <v>2024</v>
      </c>
      <c r="Q2" s="472">
        <v>2025</v>
      </c>
      <c r="R2" s="472"/>
      <c r="S2" s="472"/>
      <c r="T2" s="472"/>
      <c r="U2" s="473"/>
    </row>
    <row r="3" spans="1:21" ht="25" thickBot="1">
      <c r="D3" s="32"/>
      <c r="E3" s="32"/>
      <c r="F3" s="32"/>
      <c r="G3" s="31"/>
      <c r="H3" s="73"/>
      <c r="I3" s="73"/>
      <c r="J3" s="32"/>
      <c r="K3" s="32"/>
      <c r="L3" s="460" t="s">
        <v>39</v>
      </c>
      <c r="M3" s="462"/>
      <c r="N3" s="139"/>
      <c r="O3" s="33" t="s">
        <v>40</v>
      </c>
      <c r="P3" s="139" t="s">
        <v>20</v>
      </c>
      <c r="Q3" s="140" t="s">
        <v>20</v>
      </c>
      <c r="R3" s="480" t="s">
        <v>39</v>
      </c>
      <c r="S3" s="481"/>
      <c r="T3" s="482"/>
      <c r="U3" s="141" t="s">
        <v>41</v>
      </c>
    </row>
    <row r="4" spans="1:21" ht="58">
      <c r="A4" s="142" t="s">
        <v>42</v>
      </c>
      <c r="B4" s="142" t="s">
        <v>43</v>
      </c>
      <c r="C4" s="143" t="s">
        <v>44</v>
      </c>
      <c r="D4" s="75" t="s">
        <v>45</v>
      </c>
      <c r="E4" s="76" t="s">
        <v>46</v>
      </c>
      <c r="F4" s="77" t="s">
        <v>47</v>
      </c>
      <c r="G4" s="78" t="s">
        <v>48</v>
      </c>
      <c r="H4" s="78" t="s">
        <v>49</v>
      </c>
      <c r="I4" s="78" t="s">
        <v>50</v>
      </c>
      <c r="J4" s="78" t="s">
        <v>51</v>
      </c>
      <c r="K4" s="78" t="s">
        <v>52</v>
      </c>
      <c r="L4" s="78" t="s">
        <v>53</v>
      </c>
      <c r="M4" s="78" t="s">
        <v>54</v>
      </c>
      <c r="N4" s="78" t="s">
        <v>6072</v>
      </c>
      <c r="O4" s="78" t="s">
        <v>55</v>
      </c>
      <c r="P4" s="79" t="s">
        <v>56</v>
      </c>
      <c r="Q4" s="80" t="s">
        <v>62</v>
      </c>
      <c r="R4" s="80" t="s">
        <v>80</v>
      </c>
      <c r="S4" s="80" t="s">
        <v>81</v>
      </c>
      <c r="T4" s="80" t="s">
        <v>74</v>
      </c>
      <c r="U4" s="79" t="s">
        <v>82</v>
      </c>
    </row>
    <row r="5" spans="1:21">
      <c r="A5">
        <v>0</v>
      </c>
      <c r="D5" s="44">
        <v>1</v>
      </c>
      <c r="E5" s="17">
        <v>8480</v>
      </c>
      <c r="F5" s="46" t="str">
        <f>IFERROR(VLOOKUP(Table213162038[[#This Row],[Player No]],Table11[[No]:[Province]],2,0),"")</f>
        <v>MAAL Sameera</v>
      </c>
      <c r="G5" s="46" t="str">
        <f>IFERROR(VLOOKUP(Table213162038[[#This Row],[Player No]],Table11[[No]:[Province]],3,0),"")</f>
        <v>JTTA</v>
      </c>
      <c r="H5" s="144">
        <v>250</v>
      </c>
      <c r="I5" s="144">
        <f t="shared" ref="I5:I68" si="0">H5/2+SUM(L5:O5)</f>
        <v>125</v>
      </c>
      <c r="J5" s="49">
        <f t="shared" ref="J5:J11" si="1">COUNTIF(L5:O5,"&gt;=0")</f>
        <v>0</v>
      </c>
      <c r="K5" s="49">
        <f t="shared" ref="K5:K11" si="2">COUNTIF(L5:U5,"&lt;=0")</f>
        <v>0</v>
      </c>
      <c r="L5" s="49"/>
      <c r="M5" s="49"/>
      <c r="N5" s="49" t="str">
        <f>IFERROR(VALUE(IF(Table213162038[[#This Row],[Player No]]="","",IFERROR(VLOOKUP(Table213162038[[#This Row],[Player No]],[5]Sheet1!$C$479:$D$480,2,FALSE)&amp;"",""))),"")</f>
        <v/>
      </c>
      <c r="O5" s="49"/>
      <c r="P5" s="17"/>
      <c r="Q5" s="18">
        <v>250</v>
      </c>
      <c r="R5" s="47"/>
      <c r="S5" s="47"/>
      <c r="T5" s="47"/>
      <c r="U5" s="17"/>
    </row>
    <row r="6" spans="1:21">
      <c r="D6" s="44">
        <f t="shared" ref="D6:D14" si="3">D5+1</f>
        <v>2</v>
      </c>
      <c r="E6" s="17">
        <v>7009</v>
      </c>
      <c r="F6" s="46" t="str">
        <f>IFERROR(VLOOKUP(Table213162038[[#This Row],[Player No]],Table11[[No]:[Province]],2,0),"")</f>
        <v xml:space="preserve">MADAREE Arisha </v>
      </c>
      <c r="G6" s="46" t="str">
        <f>IFERROR(VLOOKUP(Table213162038[[#This Row],[Player No]],Table11[[No]:[Province]],3,0),"")</f>
        <v>ETK</v>
      </c>
      <c r="H6" s="144">
        <v>175</v>
      </c>
      <c r="I6" s="144">
        <f t="shared" si="0"/>
        <v>87.5</v>
      </c>
      <c r="J6" s="49">
        <f t="shared" si="1"/>
        <v>0</v>
      </c>
      <c r="K6" s="49">
        <f t="shared" si="2"/>
        <v>0</v>
      </c>
      <c r="L6" s="49"/>
      <c r="M6" s="49"/>
      <c r="N6" s="49" t="str">
        <f>IFERROR(VALUE(IF(Table213162038[[#This Row],[Player No]]="","",IFERROR(VLOOKUP(Table213162038[[#This Row],[Player No]],[5]Sheet1!$C$479:$D$480,2,FALSE)&amp;"",""))),"")</f>
        <v/>
      </c>
      <c r="O6" s="49"/>
      <c r="P6" s="17"/>
      <c r="Q6" s="18">
        <v>175</v>
      </c>
      <c r="R6" s="18"/>
      <c r="S6" s="18"/>
      <c r="T6" s="18"/>
      <c r="U6" s="17"/>
    </row>
    <row r="7" spans="1:21">
      <c r="D7" s="44">
        <f t="shared" si="3"/>
        <v>3</v>
      </c>
      <c r="E7" s="17">
        <v>8091</v>
      </c>
      <c r="F7" s="46" t="str">
        <f>IFERROR(VLOOKUP(Table213162038[[#This Row],[Player No]],Table11[[No]:[Province]],2,0),"")</f>
        <v>GOKAL Rakhee</v>
      </c>
      <c r="G7" s="46" t="str">
        <f>IFERROR(VLOOKUP(Table213162038[[#This Row],[Player No]],Table11[[No]:[Province]],3,0),"")</f>
        <v>ETK</v>
      </c>
      <c r="H7" s="144">
        <v>175</v>
      </c>
      <c r="I7" s="144">
        <f t="shared" si="0"/>
        <v>87.5</v>
      </c>
      <c r="J7" s="49">
        <f t="shared" si="1"/>
        <v>0</v>
      </c>
      <c r="K7" s="49">
        <f t="shared" si="2"/>
        <v>0</v>
      </c>
      <c r="L7" s="49"/>
      <c r="M7" s="49"/>
      <c r="N7" s="49" t="str">
        <f>IFERROR(VALUE(IF(Table213162038[[#This Row],[Player No]]="","",IFERROR(VLOOKUP(Table213162038[[#This Row],[Player No]],[5]Sheet1!$C$479:$D$480,2,FALSE)&amp;"",""))),"")</f>
        <v/>
      </c>
      <c r="O7" s="49"/>
      <c r="P7" s="17"/>
      <c r="Q7" s="18"/>
      <c r="R7" s="49">
        <v>100</v>
      </c>
      <c r="S7" s="49">
        <v>50</v>
      </c>
      <c r="T7" s="49">
        <v>25</v>
      </c>
      <c r="U7" s="17"/>
    </row>
    <row r="8" spans="1:21">
      <c r="D8" s="44">
        <f t="shared" si="3"/>
        <v>4</v>
      </c>
      <c r="E8" s="17">
        <v>8540</v>
      </c>
      <c r="F8" s="46" t="str">
        <f>IFERROR(VLOOKUP(Table213162038[[#This Row],[Player No]],Table11[[No]:[Province]],2,0),"")</f>
        <v>HARRY PARSAD Nimmi</v>
      </c>
      <c r="G8" s="46" t="str">
        <f>IFERROR(VLOOKUP(Table213162038[[#This Row],[Player No]],Table11[[No]:[Province]],3,0),"")</f>
        <v>UMG</v>
      </c>
      <c r="H8" s="144">
        <v>175</v>
      </c>
      <c r="I8" s="144">
        <f t="shared" si="0"/>
        <v>87.5</v>
      </c>
      <c r="J8" s="49">
        <f t="shared" si="1"/>
        <v>0</v>
      </c>
      <c r="K8" s="49">
        <f t="shared" si="2"/>
        <v>0</v>
      </c>
      <c r="L8" s="49"/>
      <c r="M8" s="49"/>
      <c r="N8" s="49" t="str">
        <f>IFERROR(VALUE(IF(Table213162038[[#This Row],[Player No]]="","",IFERROR(VLOOKUP(Table213162038[[#This Row],[Player No]],[5]Sheet1!$C$479:$D$480,2,FALSE)&amp;"",""))),"")</f>
        <v/>
      </c>
      <c r="O8" s="49"/>
      <c r="P8" s="113"/>
      <c r="Q8" s="18"/>
      <c r="R8" s="18">
        <v>150</v>
      </c>
      <c r="S8" s="18"/>
      <c r="T8" s="18">
        <v>25</v>
      </c>
      <c r="U8" s="113"/>
    </row>
    <row r="9" spans="1:21">
      <c r="D9" s="44">
        <f t="shared" si="3"/>
        <v>5</v>
      </c>
      <c r="E9" s="17">
        <v>7044</v>
      </c>
      <c r="F9" s="46" t="str">
        <f>IFERROR(VLOOKUP(Table213162038[[#This Row],[Player No]],Table11[[No]:[Province]],2,0),"")</f>
        <v xml:space="preserve">EDWARDS Saadia </v>
      </c>
      <c r="G9" s="46" t="str">
        <f>IFERROR(VLOOKUP(Table213162038[[#This Row],[Player No]],Table11[[No]:[Province]],3,0),"")</f>
        <v>JTTA</v>
      </c>
      <c r="H9" s="144">
        <v>125</v>
      </c>
      <c r="I9" s="144">
        <f t="shared" si="0"/>
        <v>62.5</v>
      </c>
      <c r="J9" s="49">
        <f t="shared" si="1"/>
        <v>0</v>
      </c>
      <c r="K9" s="49">
        <f t="shared" si="2"/>
        <v>0</v>
      </c>
      <c r="L9" s="49"/>
      <c r="M9" s="49"/>
      <c r="N9" s="49" t="str">
        <f>IFERROR(VALUE(IF(Table213162038[[#This Row],[Player No]]="","",IFERROR(VLOOKUP(Table213162038[[#This Row],[Player No]],[5]Sheet1!$C$479:$D$480,2,FALSE)&amp;"",""))),"")</f>
        <v/>
      </c>
      <c r="O9" s="49"/>
      <c r="P9" s="17"/>
      <c r="Q9" s="18" t="s">
        <v>8</v>
      </c>
      <c r="R9" s="18"/>
      <c r="S9" s="18"/>
      <c r="T9" s="18"/>
      <c r="U9" s="17"/>
    </row>
    <row r="10" spans="1:21">
      <c r="D10" s="44">
        <f t="shared" si="3"/>
        <v>6</v>
      </c>
      <c r="E10" s="17">
        <v>8346</v>
      </c>
      <c r="F10" s="46" t="str">
        <f>IFERROR(VLOOKUP(Table213162038[[#This Row],[Player No]],Table11[[No]:[Province]],2,0),"")</f>
        <v>RAMPHAL Rashmika</v>
      </c>
      <c r="G10" s="46" t="str">
        <f>IFERROR(VLOOKUP(Table213162038[[#This Row],[Player No]],Table11[[No]:[Province]],3,0),"")</f>
        <v>JTTA</v>
      </c>
      <c r="H10" s="144">
        <v>125</v>
      </c>
      <c r="I10" s="144">
        <f t="shared" si="0"/>
        <v>62.5</v>
      </c>
      <c r="J10" s="49">
        <f t="shared" si="1"/>
        <v>0</v>
      </c>
      <c r="K10" s="49">
        <f t="shared" si="2"/>
        <v>0</v>
      </c>
      <c r="L10" s="49"/>
      <c r="M10" s="49"/>
      <c r="N10" s="49" t="str">
        <f>IFERROR(VALUE(IF(Table213162038[[#This Row],[Player No]]="","",IFERROR(VLOOKUP(Table213162038[[#This Row],[Player No]],[5]Sheet1!$C$479:$D$480,2,FALSE)&amp;"",""))),"")</f>
        <v/>
      </c>
      <c r="O10" s="49"/>
      <c r="P10" s="17"/>
      <c r="Q10" s="18">
        <v>125</v>
      </c>
      <c r="R10" s="18"/>
      <c r="S10" s="18"/>
      <c r="T10" s="18"/>
      <c r="U10" s="17"/>
    </row>
    <row r="11" spans="1:21">
      <c r="D11" s="44">
        <f t="shared" si="3"/>
        <v>7</v>
      </c>
      <c r="E11" s="17">
        <v>8349</v>
      </c>
      <c r="F11" s="46" t="str">
        <f>IFERROR(VLOOKUP(Table213162038[[#This Row],[Player No]],Table11[[No]:[Province]],2,0),"")</f>
        <v>DOLLIE Nadia</v>
      </c>
      <c r="G11" s="46" t="str">
        <f>IFERROR(VLOOKUP(Table213162038[[#This Row],[Player No]],Table11[[No]:[Province]],3,0),"")</f>
        <v>UMG</v>
      </c>
      <c r="H11" s="144">
        <v>125</v>
      </c>
      <c r="I11" s="144">
        <f t="shared" si="0"/>
        <v>62.5</v>
      </c>
      <c r="J11" s="49">
        <f t="shared" si="1"/>
        <v>0</v>
      </c>
      <c r="K11" s="49">
        <f t="shared" si="2"/>
        <v>0</v>
      </c>
      <c r="L11" s="49"/>
      <c r="M11" s="49"/>
      <c r="N11" s="49" t="str">
        <f>IFERROR(VALUE(IF(Table213162038[[#This Row],[Player No]]="","",IFERROR(VLOOKUP(Table213162038[[#This Row],[Player No]],[5]Sheet1!$C$479:$D$480,2,FALSE)&amp;"",""))),"")</f>
        <v/>
      </c>
      <c r="O11" s="49"/>
      <c r="P11" s="113"/>
      <c r="Q11" s="18"/>
      <c r="R11" s="18">
        <v>75</v>
      </c>
      <c r="S11" s="18"/>
      <c r="T11" s="18">
        <v>50</v>
      </c>
      <c r="U11" s="113"/>
    </row>
    <row r="12" spans="1:21">
      <c r="D12" s="44">
        <f t="shared" si="3"/>
        <v>8</v>
      </c>
      <c r="E12" s="17">
        <v>7105</v>
      </c>
      <c r="F12" s="46" t="str">
        <f>IFERROR(VLOOKUP(Table213162038[[#This Row],[Player No]],Table11[[No]:[Province]],2,0),"")</f>
        <v xml:space="preserve">WOOD Angeline </v>
      </c>
      <c r="G12" s="46" t="str">
        <f>IFERROR(VLOOKUP(Table213162038[[#This Row],[Player No]],Table11[[No]:[Province]],3,0),"")</f>
        <v>CT</v>
      </c>
      <c r="H12" s="144"/>
      <c r="I12" s="144">
        <f t="shared" si="0"/>
        <v>50</v>
      </c>
      <c r="J12" s="49"/>
      <c r="K12" s="49"/>
      <c r="L12" s="49"/>
      <c r="M12" s="49"/>
      <c r="N12" s="49">
        <f>IFERROR(VALUE(IF(Table213162038[[#This Row],[Player No]]="","",IFERROR(VLOOKUP(Table213162038[[#This Row],[Player No]],[5]Sheet1!$C$479:$D$480,2,FALSE)&amp;"",""))),"")</f>
        <v>50</v>
      </c>
      <c r="O12" s="49"/>
      <c r="P12" s="17"/>
      <c r="Q12" s="18"/>
      <c r="R12" s="49"/>
      <c r="S12" s="49"/>
      <c r="T12" s="49"/>
      <c r="U12" s="17"/>
    </row>
    <row r="13" spans="1:21">
      <c r="D13" s="44">
        <f t="shared" si="3"/>
        <v>9</v>
      </c>
      <c r="E13" s="17">
        <v>7451</v>
      </c>
      <c r="F13" s="46" t="str">
        <f>IFERROR(VLOOKUP(Table213162038[[#This Row],[Player No]],Table11[[No]:[Province]],2,0),"")</f>
        <v xml:space="preserve">NAIDOO Sandy </v>
      </c>
      <c r="G13" s="46" t="str">
        <f>IFERROR(VLOOKUP(Table213162038[[#This Row],[Player No]],Table11[[No]:[Province]],3,0),"")</f>
        <v>UMG</v>
      </c>
      <c r="H13" s="144">
        <v>75</v>
      </c>
      <c r="I13" s="144">
        <f t="shared" si="0"/>
        <v>37.5</v>
      </c>
      <c r="J13" s="49">
        <f>COUNTIF(L13:O13,"&gt;=0")</f>
        <v>0</v>
      </c>
      <c r="K13" s="49">
        <f>COUNTIF(L13:U13,"&lt;=0")</f>
        <v>0</v>
      </c>
      <c r="L13" s="49"/>
      <c r="M13" s="49"/>
      <c r="N13" s="49" t="str">
        <f>IFERROR(VALUE(IF(Table213162038[[#This Row],[Player No]]="","",IFERROR(VLOOKUP(Table213162038[[#This Row],[Player No]],[5]Sheet1!$C$479:$D$480,2,FALSE)&amp;"",""))),"")</f>
        <v/>
      </c>
      <c r="O13" s="49"/>
      <c r="P13" s="17"/>
      <c r="Q13" s="18"/>
      <c r="R13" s="49">
        <v>75</v>
      </c>
      <c r="S13" s="49"/>
      <c r="T13" s="49"/>
      <c r="U13" s="17"/>
    </row>
    <row r="14" spans="1:21">
      <c r="D14" s="44">
        <f t="shared" si="3"/>
        <v>10</v>
      </c>
      <c r="E14" s="17">
        <v>8447</v>
      </c>
      <c r="F14" s="46" t="str">
        <f>IFERROR(VLOOKUP(Table213162038[[#This Row],[Player No]],Table11[[No]:[Province]],2,0),"")</f>
        <v>SIMBHOO Nirvana</v>
      </c>
      <c r="G14" s="46" t="str">
        <f>IFERROR(VLOOKUP(Table213162038[[#This Row],[Player No]],Table11[[No]:[Province]],3,0),"")</f>
        <v>UMG</v>
      </c>
      <c r="H14" s="144">
        <v>70</v>
      </c>
      <c r="I14" s="144">
        <f t="shared" si="0"/>
        <v>35</v>
      </c>
      <c r="J14" s="49">
        <f>COUNTIF(L14:O14,"&gt;=0")</f>
        <v>0</v>
      </c>
      <c r="K14" s="49">
        <f>COUNTIF(L14:U14,"&lt;=0")</f>
        <v>0</v>
      </c>
      <c r="L14" s="49"/>
      <c r="M14" s="49"/>
      <c r="N14" s="49" t="str">
        <f>IFERROR(VALUE(IF(Table213162038[[#This Row],[Player No]]="","",IFERROR(VLOOKUP(Table213162038[[#This Row],[Player No]],[5]Sheet1!$C$479:$D$480,2,FALSE)&amp;"",""))),"")</f>
        <v/>
      </c>
      <c r="O14" s="49"/>
      <c r="P14" s="113"/>
      <c r="Q14" s="18"/>
      <c r="R14" s="18"/>
      <c r="S14" s="18">
        <v>35</v>
      </c>
      <c r="T14" s="18">
        <v>35</v>
      </c>
      <c r="U14" s="113"/>
    </row>
    <row r="15" spans="1:21">
      <c r="D15" s="44">
        <v>24</v>
      </c>
      <c r="E15" s="17">
        <v>7343</v>
      </c>
      <c r="F15" s="46" t="str">
        <f>IFERROR(VLOOKUP(Table213162038[[#This Row],[Player No]],Table11[[No]:[Province]],2,0),"")</f>
        <v xml:space="preserve">SAIT Janine </v>
      </c>
      <c r="G15" s="46" t="str">
        <f>IFERROR(VLOOKUP(Table213162038[[#This Row],[Player No]],Table11[[No]:[Province]],3,0),"")</f>
        <v>CT</v>
      </c>
      <c r="H15" s="144"/>
      <c r="I15" s="144">
        <f t="shared" si="0"/>
        <v>35</v>
      </c>
      <c r="J15" s="49"/>
      <c r="K15" s="49"/>
      <c r="L15" s="49"/>
      <c r="M15" s="49"/>
      <c r="N15" s="49">
        <f>IFERROR(VALUE(IF(Table213162038[[#This Row],[Player No]]="","",IFERROR(VLOOKUP(Table213162038[[#This Row],[Player No]],[5]Sheet1!$C$479:$D$480,2,FALSE)&amp;"",""))),"")</f>
        <v>35</v>
      </c>
      <c r="O15" s="49"/>
      <c r="P15" s="17"/>
      <c r="Q15" s="18"/>
      <c r="R15" s="49"/>
      <c r="S15" s="49"/>
      <c r="T15" s="49"/>
      <c r="U15" s="17"/>
    </row>
    <row r="16" spans="1:21">
      <c r="D16" s="44">
        <f t="shared" ref="D16:D28" si="4">D15+1</f>
        <v>25</v>
      </c>
      <c r="E16" s="17">
        <v>8202</v>
      </c>
      <c r="F16" s="46" t="str">
        <f>IFERROR(VLOOKUP(Table213162038[[#This Row],[Player No]],Table11[[No]:[Province]],2,0),"")</f>
        <v>PILLAY Karon</v>
      </c>
      <c r="G16" s="46" t="str">
        <f>IFERROR(VLOOKUP(Table213162038[[#This Row],[Player No]],Table11[[No]:[Province]],3,0),"")</f>
        <v>UMG</v>
      </c>
      <c r="H16" s="144">
        <v>25</v>
      </c>
      <c r="I16" s="144">
        <f t="shared" si="0"/>
        <v>12.5</v>
      </c>
      <c r="J16" s="49">
        <f t="shared" ref="J16:J28" si="5">COUNTIF(L16:O16,"&gt;=0")</f>
        <v>0</v>
      </c>
      <c r="K16" s="49">
        <f t="shared" ref="K16:K28" si="6">COUNTIF(L16:U16,"&lt;=0")</f>
        <v>0</v>
      </c>
      <c r="L16" s="49"/>
      <c r="M16" s="49"/>
      <c r="N16" s="49" t="str">
        <f>IFERROR(VALUE(IF(Table213162038[[#This Row],[Player No]]="","",IFERROR(VLOOKUP(Table213162038[[#This Row],[Player No]],[5]Sheet1!$C$479:$D$480,2,FALSE)&amp;"",""))),"")</f>
        <v/>
      </c>
      <c r="O16" s="49"/>
      <c r="P16" s="17"/>
      <c r="Q16" s="18"/>
      <c r="R16" s="49"/>
      <c r="S16" s="49">
        <v>25</v>
      </c>
      <c r="T16" s="49"/>
      <c r="U16" s="17"/>
    </row>
    <row r="17" spans="4:21">
      <c r="D17" s="44">
        <f t="shared" si="4"/>
        <v>26</v>
      </c>
      <c r="E17" s="17">
        <v>8579</v>
      </c>
      <c r="F17" s="46" t="str">
        <f>IFERROR(VLOOKUP(Table213162038[[#This Row],[Player No]],Table11[[No]:[Province]],2,0),"")</f>
        <v>Amanda Ramchurran</v>
      </c>
      <c r="G17" s="46" t="str">
        <f>IFERROR(VLOOKUP(Table213162038[[#This Row],[Player No]],Table11[[No]:[Province]],3,0),"")</f>
        <v>UMG</v>
      </c>
      <c r="H17" s="144">
        <v>25</v>
      </c>
      <c r="I17" s="144">
        <f t="shared" si="0"/>
        <v>12.5</v>
      </c>
      <c r="J17" s="49">
        <f t="shared" si="5"/>
        <v>0</v>
      </c>
      <c r="K17" s="49">
        <f t="shared" si="6"/>
        <v>0</v>
      </c>
      <c r="L17" s="49"/>
      <c r="M17" s="49"/>
      <c r="N17" s="49" t="str">
        <f>IFERROR(VALUE(IF(Table213162038[[#This Row],[Player No]]="","",IFERROR(VLOOKUP(Table213162038[[#This Row],[Player No]],[5]Sheet1!$C$479:$D$480,2,FALSE)&amp;"",""))),"")</f>
        <v/>
      </c>
      <c r="O17" s="49"/>
      <c r="P17" s="17"/>
      <c r="Q17" s="18"/>
      <c r="R17" s="49"/>
      <c r="S17" s="49">
        <v>25</v>
      </c>
      <c r="T17" s="49"/>
      <c r="U17" s="17"/>
    </row>
    <row r="18" spans="4:21">
      <c r="D18" s="44">
        <f t="shared" si="4"/>
        <v>27</v>
      </c>
      <c r="E18" s="17">
        <v>8582</v>
      </c>
      <c r="F18" s="46" t="str">
        <f>IFERROR(VLOOKUP(Table213162038[[#This Row],[Player No]],Table11[[No]:[Province]],2,0),"")</f>
        <v>Nadia Ali</v>
      </c>
      <c r="G18" s="46" t="str">
        <f>IFERROR(VLOOKUP(Table213162038[[#This Row],[Player No]],Table11[[No]:[Province]],3,0),"")</f>
        <v>UMG</v>
      </c>
      <c r="H18" s="144">
        <v>3</v>
      </c>
      <c r="I18" s="144">
        <f t="shared" si="0"/>
        <v>1.5</v>
      </c>
      <c r="J18" s="49">
        <f t="shared" si="5"/>
        <v>0</v>
      </c>
      <c r="K18" s="49">
        <f t="shared" si="6"/>
        <v>0</v>
      </c>
      <c r="L18" s="49"/>
      <c r="M18" s="49"/>
      <c r="N18" s="49" t="str">
        <f>IFERROR(VALUE(IF(Table213162038[[#This Row],[Player No]]="","",IFERROR(VLOOKUP(Table213162038[[#This Row],[Player No]],[5]Sheet1!$C$479:$D$480,2,FALSE)&amp;"",""))),"")</f>
        <v/>
      </c>
      <c r="O18" s="49"/>
      <c r="P18" s="17"/>
      <c r="Q18" s="18"/>
      <c r="R18" s="18">
        <v>1</v>
      </c>
      <c r="S18" s="18">
        <v>1</v>
      </c>
      <c r="T18" s="18">
        <v>1</v>
      </c>
      <c r="U18" s="17"/>
    </row>
    <row r="19" spans="4:21">
      <c r="D19" s="44">
        <f t="shared" si="4"/>
        <v>28</v>
      </c>
      <c r="E19" s="17">
        <v>8445</v>
      </c>
      <c r="F19" s="46" t="str">
        <f>IFERROR(VLOOKUP(Table213162038[[#This Row],[Player No]],Table11[[No]:[Province]],2,0),"")</f>
        <v>GOVENDER Dhaneshree</v>
      </c>
      <c r="G19" s="46" t="str">
        <f>IFERROR(VLOOKUP(Table213162038[[#This Row],[Player No]],Table11[[No]:[Province]],3,0),"")</f>
        <v>UMG</v>
      </c>
      <c r="H19" s="144">
        <v>2</v>
      </c>
      <c r="I19" s="144">
        <f t="shared" si="0"/>
        <v>1</v>
      </c>
      <c r="J19" s="49">
        <f t="shared" si="5"/>
        <v>0</v>
      </c>
      <c r="K19" s="49">
        <f t="shared" si="6"/>
        <v>0</v>
      </c>
      <c r="L19" s="49"/>
      <c r="M19" s="49"/>
      <c r="N19" s="49" t="str">
        <f>IFERROR(VALUE(IF(Table213162038[[#This Row],[Player No]]="","",IFERROR(VLOOKUP(Table213162038[[#This Row],[Player No]],[5]Sheet1!$C$479:$D$480,2,FALSE)&amp;"",""))),"")</f>
        <v/>
      </c>
      <c r="O19" s="49"/>
      <c r="P19" s="17"/>
      <c r="Q19" s="18"/>
      <c r="R19" s="18">
        <v>1</v>
      </c>
      <c r="S19" s="18"/>
      <c r="T19" s="18">
        <v>1</v>
      </c>
      <c r="U19" s="17"/>
    </row>
    <row r="20" spans="4:21">
      <c r="D20" s="44">
        <f t="shared" si="4"/>
        <v>29</v>
      </c>
      <c r="E20" s="60">
        <v>8448</v>
      </c>
      <c r="F20" s="46" t="str">
        <f>IFERROR(VLOOKUP(Table213162038[[#This Row],[Player No]],Table11[[No]:[Province]],2,0),"")</f>
        <v>MOODLEY Loghnie</v>
      </c>
      <c r="G20" s="46" t="str">
        <f>IFERROR(VLOOKUP(Table213162038[[#This Row],[Player No]],Table11[[No]:[Province]],3,0),"")</f>
        <v>UMG</v>
      </c>
      <c r="H20" s="145">
        <v>2</v>
      </c>
      <c r="I20" s="145">
        <f t="shared" si="0"/>
        <v>1</v>
      </c>
      <c r="J20" s="49">
        <f t="shared" si="5"/>
        <v>0</v>
      </c>
      <c r="K20" s="49">
        <f t="shared" si="6"/>
        <v>0</v>
      </c>
      <c r="L20" s="57"/>
      <c r="M20" s="57"/>
      <c r="N20" s="57" t="str">
        <f>IFERROR(VALUE(IF(Table213162038[[#This Row],[Player No]]="","",IFERROR(VLOOKUP(Table213162038[[#This Row],[Player No]],[5]Sheet1!$C$479:$D$480,2,FALSE)&amp;"",""))),"")</f>
        <v/>
      </c>
      <c r="O20" s="57"/>
      <c r="P20" s="17"/>
      <c r="Q20" s="18"/>
      <c r="R20" s="133">
        <v>1</v>
      </c>
      <c r="S20" s="133"/>
      <c r="T20" s="133">
        <v>1</v>
      </c>
      <c r="U20" s="59"/>
    </row>
    <row r="21" spans="4:21">
      <c r="D21" s="44">
        <f t="shared" si="4"/>
        <v>30</v>
      </c>
      <c r="E21" s="60">
        <v>8183</v>
      </c>
      <c r="F21" s="46" t="str">
        <f>IFERROR(VLOOKUP(Table213162038[[#This Row],[Player No]],Table11[[No]:[Province]],2,0),"")</f>
        <v>PILLAY Ishara</v>
      </c>
      <c r="G21" s="46" t="str">
        <f>IFERROR(VLOOKUP(Table213162038[[#This Row],[Player No]],Table11[[No]:[Province]],3,0),"")</f>
        <v>UMG</v>
      </c>
      <c r="H21" s="145">
        <v>1</v>
      </c>
      <c r="I21" s="145">
        <f t="shared" si="0"/>
        <v>0.5</v>
      </c>
      <c r="J21" s="49">
        <f t="shared" si="5"/>
        <v>0</v>
      </c>
      <c r="K21" s="49">
        <f t="shared" si="6"/>
        <v>0</v>
      </c>
      <c r="L21" s="57"/>
      <c r="M21" s="57"/>
      <c r="N21" s="57" t="str">
        <f>IFERROR(VALUE(IF(Table213162038[[#This Row],[Player No]]="","",IFERROR(VLOOKUP(Table213162038[[#This Row],[Player No]],[5]Sheet1!$C$479:$D$480,2,FALSE)&amp;"",""))),"")</f>
        <v/>
      </c>
      <c r="O21" s="57"/>
      <c r="P21" s="17"/>
      <c r="Q21" s="18"/>
      <c r="R21" s="56"/>
      <c r="S21" s="56">
        <v>1</v>
      </c>
      <c r="T21" s="56"/>
      <c r="U21" s="59"/>
    </row>
    <row r="22" spans="4:21">
      <c r="D22" s="44">
        <f t="shared" si="4"/>
        <v>31</v>
      </c>
      <c r="E22" s="60">
        <v>8318</v>
      </c>
      <c r="F22" s="46" t="str">
        <f>IFERROR(VLOOKUP(Table213162038[[#This Row],[Player No]],Table11[[No]:[Province]],2,0),"")</f>
        <v>LUTCHMINARAIN Rucita</v>
      </c>
      <c r="G22" s="46" t="str">
        <f>IFERROR(VLOOKUP(Table213162038[[#This Row],[Player No]],Table11[[No]:[Province]],3,0),"")</f>
        <v>ETK</v>
      </c>
      <c r="H22" s="145">
        <v>1</v>
      </c>
      <c r="I22" s="145">
        <f t="shared" si="0"/>
        <v>0.5</v>
      </c>
      <c r="J22" s="49">
        <f t="shared" si="5"/>
        <v>0</v>
      </c>
      <c r="K22" s="49">
        <f t="shared" si="6"/>
        <v>0</v>
      </c>
      <c r="L22" s="57"/>
      <c r="M22" s="57"/>
      <c r="N22" s="57" t="str">
        <f>IFERROR(VALUE(IF(Table213162038[[#This Row],[Player No]]="","",IFERROR(VLOOKUP(Table213162038[[#This Row],[Player No]],[5]Sheet1!$C$479:$D$480,2,FALSE)&amp;"",""))),"")</f>
        <v/>
      </c>
      <c r="O22" s="57"/>
      <c r="P22" s="17"/>
      <c r="Q22" s="18">
        <v>5</v>
      </c>
      <c r="R22" s="133"/>
      <c r="S22" s="133"/>
      <c r="T22" s="133">
        <v>1</v>
      </c>
      <c r="U22" s="59"/>
    </row>
    <row r="23" spans="4:21">
      <c r="D23" s="44">
        <f t="shared" si="4"/>
        <v>32</v>
      </c>
      <c r="E23" s="60">
        <v>8580</v>
      </c>
      <c r="F23" s="46" t="str">
        <f>IFERROR(VLOOKUP(Table213162038[[#This Row],[Player No]],Table11[[No]:[Province]],2,0),"")</f>
        <v>Yasmin Patel</v>
      </c>
      <c r="G23" s="46" t="str">
        <f>IFERROR(VLOOKUP(Table213162038[[#This Row],[Player No]],Table11[[No]:[Province]],3,0),"")</f>
        <v>UMG</v>
      </c>
      <c r="H23" s="145">
        <v>1</v>
      </c>
      <c r="I23" s="145">
        <f t="shared" si="0"/>
        <v>0.5</v>
      </c>
      <c r="J23" s="49">
        <f t="shared" si="5"/>
        <v>0</v>
      </c>
      <c r="K23" s="49">
        <f t="shared" si="6"/>
        <v>0</v>
      </c>
      <c r="L23" s="57"/>
      <c r="M23" s="57"/>
      <c r="N23" s="57" t="str">
        <f>IFERROR(VALUE(IF(Table213162038[[#This Row],[Player No]]="","",IFERROR(VLOOKUP(Table213162038[[#This Row],[Player No]],[5]Sheet1!$C$479:$D$480,2,FALSE)&amp;"",""))),"")</f>
        <v/>
      </c>
      <c r="O23" s="57"/>
      <c r="P23" s="17"/>
      <c r="Q23" s="18"/>
      <c r="R23" s="56"/>
      <c r="S23" s="56">
        <v>1</v>
      </c>
      <c r="T23" s="56"/>
      <c r="U23" s="59"/>
    </row>
    <row r="24" spans="4:21">
      <c r="D24" s="44">
        <f t="shared" si="4"/>
        <v>33</v>
      </c>
      <c r="E24" s="60">
        <v>8581</v>
      </c>
      <c r="F24" s="46" t="str">
        <f>IFERROR(VLOOKUP(Table213162038[[#This Row],[Player No]],Table11[[No]:[Province]],2,0),"")</f>
        <v>Amitha Bhundhoo</v>
      </c>
      <c r="G24" s="46" t="str">
        <f>IFERROR(VLOOKUP(Table213162038[[#This Row],[Player No]],Table11[[No]:[Province]],3,0),"")</f>
        <v>UMG</v>
      </c>
      <c r="H24" s="145">
        <v>1</v>
      </c>
      <c r="I24" s="145">
        <f t="shared" si="0"/>
        <v>0.5</v>
      </c>
      <c r="J24" s="49">
        <f t="shared" si="5"/>
        <v>0</v>
      </c>
      <c r="K24" s="49">
        <f t="shared" si="6"/>
        <v>0</v>
      </c>
      <c r="L24" s="57"/>
      <c r="M24" s="57"/>
      <c r="N24" s="57" t="str">
        <f>IFERROR(VALUE(IF(Table213162038[[#This Row],[Player No]]="","",IFERROR(VLOOKUP(Table213162038[[#This Row],[Player No]],[5]Sheet1!$C$479:$D$480,2,FALSE)&amp;"",""))),"")</f>
        <v/>
      </c>
      <c r="O24" s="57"/>
      <c r="P24" s="17"/>
      <c r="Q24" s="18"/>
      <c r="R24" s="56"/>
      <c r="S24" s="56">
        <v>1</v>
      </c>
      <c r="T24" s="56"/>
      <c r="U24" s="59"/>
    </row>
    <row r="25" spans="4:21">
      <c r="D25" s="44">
        <f t="shared" si="4"/>
        <v>34</v>
      </c>
      <c r="E25" s="60">
        <v>8675</v>
      </c>
      <c r="F25" s="46" t="str">
        <f>IFERROR(VLOOKUP(Table213162038[[#This Row],[Player No]],Table11[[No]:[Province]],2,0),"")</f>
        <v>MOHANLAL Narisha</v>
      </c>
      <c r="G25" s="46" t="str">
        <f>IFERROR(VLOOKUP(Table213162038[[#This Row],[Player No]],Table11[[No]:[Province]],3,0),"")</f>
        <v>UMG</v>
      </c>
      <c r="H25" s="145">
        <v>1</v>
      </c>
      <c r="I25" s="145">
        <f t="shared" si="0"/>
        <v>0.5</v>
      </c>
      <c r="J25" s="49">
        <f t="shared" si="5"/>
        <v>0</v>
      </c>
      <c r="K25" s="49">
        <f t="shared" si="6"/>
        <v>0</v>
      </c>
      <c r="L25" s="57"/>
      <c r="M25" s="57"/>
      <c r="N25" s="57" t="str">
        <f>IFERROR(VALUE(IF(Table213162038[[#This Row],[Player No]]="","",IFERROR(VLOOKUP(Table213162038[[#This Row],[Player No]],[5]Sheet1!$C$479:$D$480,2,FALSE)&amp;"",""))),"")</f>
        <v/>
      </c>
      <c r="O25" s="57"/>
      <c r="P25" s="17"/>
      <c r="Q25" s="18"/>
      <c r="R25" s="56">
        <v>1</v>
      </c>
      <c r="S25" s="56"/>
      <c r="T25" s="56"/>
      <c r="U25" s="59"/>
    </row>
    <row r="26" spans="4:21">
      <c r="D26" s="44">
        <f t="shared" si="4"/>
        <v>35</v>
      </c>
      <c r="E26" s="60">
        <v>8235</v>
      </c>
      <c r="F26" s="46" t="str">
        <f>IFERROR(VLOOKUP(Table213162038[[#This Row],[Player No]],Table11[[No]:[Province]],2,0),"")</f>
        <v>MANSINH Avashnee</v>
      </c>
      <c r="G26" s="46" t="str">
        <f>IFERROR(VLOOKUP(Table213162038[[#This Row],[Player No]],Table11[[No]:[Province]],3,0),"")</f>
        <v>ETK</v>
      </c>
      <c r="H26" s="145">
        <v>0</v>
      </c>
      <c r="I26" s="145">
        <f t="shared" si="0"/>
        <v>0</v>
      </c>
      <c r="J26" s="49">
        <f t="shared" si="5"/>
        <v>0</v>
      </c>
      <c r="K26" s="49">
        <f t="shared" si="6"/>
        <v>0</v>
      </c>
      <c r="L26" s="57"/>
      <c r="M26" s="57"/>
      <c r="N26" s="57" t="str">
        <f>IFERROR(VALUE(IF(Table213162038[[#This Row],[Player No]]="","",IFERROR(VLOOKUP(Table213162038[[#This Row],[Player No]],[5]Sheet1!$C$479:$D$480,2,FALSE)&amp;"",""))),"")</f>
        <v/>
      </c>
      <c r="O26" s="57"/>
      <c r="P26" s="47"/>
      <c r="Q26" s="61">
        <v>125</v>
      </c>
      <c r="R26" s="56"/>
      <c r="S26" s="56"/>
      <c r="T26" s="56"/>
      <c r="U26" s="59"/>
    </row>
    <row r="27" spans="4:21">
      <c r="D27" s="44">
        <f t="shared" si="4"/>
        <v>36</v>
      </c>
      <c r="E27" s="60">
        <v>8793</v>
      </c>
      <c r="F27" s="46" t="str">
        <f>IFERROR(VLOOKUP(Table213162038[[#This Row],[Player No]],Table11[[No]:[Province]],2,0),"")</f>
        <v>LUTCHMINARAIN Renisha</v>
      </c>
      <c r="G27" s="46" t="str">
        <f>IFERROR(VLOOKUP(Table213162038[[#This Row],[Player No]],Table11[[No]:[Province]],3,0),"")</f>
        <v>ETTA</v>
      </c>
      <c r="H27" s="145">
        <v>0</v>
      </c>
      <c r="I27" s="145">
        <f t="shared" si="0"/>
        <v>0</v>
      </c>
      <c r="J27" s="56">
        <f t="shared" si="5"/>
        <v>0</v>
      </c>
      <c r="K27" s="57">
        <f t="shared" si="6"/>
        <v>0</v>
      </c>
      <c r="L27" s="57"/>
      <c r="M27" s="57"/>
      <c r="N27" s="57" t="str">
        <f>IFERROR(VALUE(IF(Table213162038[[#This Row],[Player No]]="","",IFERROR(VLOOKUP(Table213162038[[#This Row],[Player No]],[5]Sheet1!$C$479:$D$480,2,FALSE)&amp;"",""))),"")</f>
        <v/>
      </c>
      <c r="O27" s="57"/>
      <c r="P27" s="17"/>
      <c r="Q27" s="18">
        <v>5</v>
      </c>
      <c r="R27" s="56"/>
      <c r="S27" s="56"/>
      <c r="T27" s="56"/>
      <c r="U27" s="59"/>
    </row>
    <row r="28" spans="4:21">
      <c r="D28" s="52">
        <f t="shared" si="4"/>
        <v>37</v>
      </c>
      <c r="E28" s="60">
        <v>7072</v>
      </c>
      <c r="F28" s="46" t="str">
        <f>IFERROR(VLOOKUP(Table213162038[[#This Row],[Player No]],Table11[[No]:[Province]],2,0),"")</f>
        <v xml:space="preserve">LYNERS Shireen </v>
      </c>
      <c r="G28" s="46" t="str">
        <f>IFERROR(VLOOKUP(Table213162038[[#This Row],[Player No]],Table11[[No]:[Province]],3,0),"")</f>
        <v>CT</v>
      </c>
      <c r="H28" s="145">
        <v>0</v>
      </c>
      <c r="I28" s="145">
        <f t="shared" si="0"/>
        <v>0</v>
      </c>
      <c r="J28" s="56">
        <f t="shared" si="5"/>
        <v>0</v>
      </c>
      <c r="K28" s="57">
        <f t="shared" si="6"/>
        <v>1</v>
      </c>
      <c r="L28" s="57"/>
      <c r="M28" s="57"/>
      <c r="N28" s="57" t="str">
        <f>IFERROR(VALUE(IF(Table213162038[[#This Row],[Player No]]="","",IFERROR(VLOOKUP(Table213162038[[#This Row],[Player No]],[5]Sheet1!$C$479:$D$480,2,FALSE)&amp;"",""))),"")</f>
        <v/>
      </c>
      <c r="O28" s="57"/>
      <c r="P28" s="17"/>
      <c r="Q28" s="18">
        <v>0</v>
      </c>
      <c r="R28" s="56"/>
      <c r="S28" s="56"/>
      <c r="T28" s="56"/>
      <c r="U28" s="59"/>
    </row>
    <row r="29" spans="4:21">
      <c r="D29" s="52"/>
      <c r="E29" s="60"/>
      <c r="F29" s="46" t="str">
        <f>IFERROR(VLOOKUP(Table213162038[[#This Row],[Player No]],Table11[[No]:[Province]],2,0),"")</f>
        <v/>
      </c>
      <c r="G29" s="46" t="str">
        <f>IFERROR(VLOOKUP(Table213162038[[#This Row],[Player No]],Table11[[No]:[Province]],3,0),"")</f>
        <v/>
      </c>
      <c r="H29" s="56"/>
      <c r="I29" s="56">
        <f t="shared" si="0"/>
        <v>0</v>
      </c>
      <c r="J29" s="56"/>
      <c r="K29" s="57"/>
      <c r="L29" s="57"/>
      <c r="M29" s="57"/>
      <c r="N29" s="57" t="str">
        <f>IFERROR(VALUE(IF(Table213162038[[#This Row],[Player No]]="","",IFERROR(VLOOKUP(Table213162038[[#This Row],[Player No]],[5]Sheet1!$C$479:$D$480,2,FALSE)&amp;"",""))),"")</f>
        <v/>
      </c>
      <c r="O29" s="57"/>
      <c r="P29" s="17"/>
      <c r="Q29" s="18"/>
      <c r="R29" s="56"/>
      <c r="S29" s="56"/>
      <c r="T29" s="56"/>
      <c r="U29" s="59"/>
    </row>
    <row r="30" spans="4:21">
      <c r="D30" s="52"/>
      <c r="E30" s="60"/>
      <c r="F30" s="46" t="str">
        <f>IFERROR(VLOOKUP(Table213162038[[#This Row],[Player No]],Table11[[No]:[Province]],2,0),"")</f>
        <v/>
      </c>
      <c r="G30" s="46" t="str">
        <f>IFERROR(VLOOKUP(Table213162038[[#This Row],[Player No]],Table11[[No]:[Province]],3,0),"")</f>
        <v/>
      </c>
      <c r="H30" s="56"/>
      <c r="I30" s="56">
        <f t="shared" si="0"/>
        <v>0</v>
      </c>
      <c r="J30" s="56"/>
      <c r="K30" s="57"/>
      <c r="L30" s="57"/>
      <c r="M30" s="57"/>
      <c r="N30" s="57" t="str">
        <f>IFERROR(VALUE(IF(Table213162038[[#This Row],[Player No]]="","",IFERROR(VLOOKUP(Table213162038[[#This Row],[Player No]],[5]Sheet1!$C$479:$D$480,2,FALSE)&amp;"",""))),"")</f>
        <v/>
      </c>
      <c r="O30" s="57"/>
      <c r="P30" s="17"/>
      <c r="Q30" s="18"/>
      <c r="R30" s="56"/>
      <c r="S30" s="56"/>
      <c r="T30" s="56"/>
      <c r="U30" s="59"/>
    </row>
    <row r="31" spans="4:21">
      <c r="D31" s="52"/>
      <c r="E31" s="60"/>
      <c r="F31" s="46" t="str">
        <f>IFERROR(VLOOKUP(Table213162038[[#This Row],[Player No]],Table11[[No]:[Province]],2,0),"")</f>
        <v/>
      </c>
      <c r="G31" s="46" t="str">
        <f>IFERROR(VLOOKUP(Table213162038[[#This Row],[Player No]],Table11[[No]:[Province]],3,0),"")</f>
        <v/>
      </c>
      <c r="H31" s="56"/>
      <c r="I31" s="56">
        <f t="shared" si="0"/>
        <v>0</v>
      </c>
      <c r="J31" s="56"/>
      <c r="K31" s="57"/>
      <c r="L31" s="57"/>
      <c r="M31" s="57"/>
      <c r="N31" s="57" t="str">
        <f>IFERROR(VALUE(IF(Table213162038[[#This Row],[Player No]]="","",IFERROR(VLOOKUP(Table213162038[[#This Row],[Player No]],[5]Sheet1!$C$479:$D$480,2,FALSE)&amp;"",""))),"")</f>
        <v/>
      </c>
      <c r="O31" s="57"/>
      <c r="P31" s="17"/>
      <c r="Q31" s="18"/>
      <c r="R31" s="56"/>
      <c r="S31" s="56"/>
      <c r="T31" s="56"/>
      <c r="U31" s="59"/>
    </row>
    <row r="32" spans="4:21">
      <c r="D32" s="52"/>
      <c r="E32" s="60"/>
      <c r="F32" s="46" t="str">
        <f>IFERROR(VLOOKUP(Table213162038[[#This Row],[Player No]],Table11[[No]:[Province]],2,0),"")</f>
        <v/>
      </c>
      <c r="G32" s="46" t="str">
        <f>IFERROR(VLOOKUP(Table213162038[[#This Row],[Player No]],Table11[[No]:[Province]],3,0),"")</f>
        <v/>
      </c>
      <c r="H32" s="56"/>
      <c r="I32" s="56">
        <f t="shared" si="0"/>
        <v>0</v>
      </c>
      <c r="J32" s="56"/>
      <c r="K32" s="57"/>
      <c r="L32" s="57"/>
      <c r="M32" s="57"/>
      <c r="N32" s="57" t="str">
        <f>IFERROR(VALUE(IF(Table213162038[[#This Row],[Player No]]="","",IFERROR(VLOOKUP(Table213162038[[#This Row],[Player No]],[5]Sheet1!$C$479:$D$480,2,FALSE)&amp;"",""))),"")</f>
        <v/>
      </c>
      <c r="O32" s="57"/>
      <c r="P32" s="17"/>
      <c r="Q32" s="18"/>
      <c r="R32" s="56"/>
      <c r="S32" s="56"/>
      <c r="T32" s="56"/>
      <c r="U32" s="59"/>
    </row>
    <row r="33" spans="4:21">
      <c r="D33" s="52"/>
      <c r="E33" s="60"/>
      <c r="F33" s="46" t="str">
        <f>IFERROR(VLOOKUP(Table213162038[[#This Row],[Player No]],Table11[[No]:[Province]],2,0),"")</f>
        <v/>
      </c>
      <c r="G33" s="46" t="str">
        <f>IFERROR(VLOOKUP(Table213162038[[#This Row],[Player No]],Table11[[No]:[Province]],3,0),"")</f>
        <v/>
      </c>
      <c r="H33" s="56"/>
      <c r="I33" s="56">
        <f t="shared" si="0"/>
        <v>0</v>
      </c>
      <c r="J33" s="56"/>
      <c r="K33" s="57"/>
      <c r="L33" s="57"/>
      <c r="M33" s="57"/>
      <c r="N33" s="57" t="str">
        <f>IFERROR(VALUE(IF(Table213162038[[#This Row],[Player No]]="","",IFERROR(VLOOKUP(Table213162038[[#This Row],[Player No]],[5]Sheet1!$C$479:$D$480,2,FALSE)&amp;"",""))),"")</f>
        <v/>
      </c>
      <c r="O33" s="57"/>
      <c r="P33" s="17"/>
      <c r="Q33" s="18"/>
      <c r="R33" s="56"/>
      <c r="S33" s="56"/>
      <c r="T33" s="56"/>
      <c r="U33" s="59"/>
    </row>
    <row r="34" spans="4:21">
      <c r="D34" s="52"/>
      <c r="E34" s="60"/>
      <c r="F34" s="46" t="str">
        <f>IFERROR(VLOOKUP(Table213162038[[#This Row],[Player No]],Table11[[No]:[Province]],2,0),"")</f>
        <v/>
      </c>
      <c r="G34" s="46" t="str">
        <f>IFERROR(VLOOKUP(Table213162038[[#This Row],[Player No]],Table11[[No]:[Province]],3,0),"")</f>
        <v/>
      </c>
      <c r="H34" s="56"/>
      <c r="I34" s="56">
        <f t="shared" si="0"/>
        <v>0</v>
      </c>
      <c r="J34" s="56"/>
      <c r="K34" s="57"/>
      <c r="L34" s="57"/>
      <c r="M34" s="57"/>
      <c r="N34" s="57" t="str">
        <f>IFERROR(VALUE(IF(Table213162038[[#This Row],[Player No]]="","",IFERROR(VLOOKUP(Table213162038[[#This Row],[Player No]],[5]Sheet1!$C$479:$D$480,2,FALSE)&amp;"",""))),"")</f>
        <v/>
      </c>
      <c r="O34" s="57"/>
      <c r="P34" s="17"/>
      <c r="Q34" s="18"/>
      <c r="R34" s="56"/>
      <c r="S34" s="56"/>
      <c r="T34" s="56"/>
      <c r="U34" s="59"/>
    </row>
    <row r="35" spans="4:21">
      <c r="D35" s="52"/>
      <c r="E35" s="60"/>
      <c r="F35" s="46" t="str">
        <f>IFERROR(VLOOKUP(Table213162038[[#This Row],[Player No]],Table11[[No]:[Province]],2,0),"")</f>
        <v/>
      </c>
      <c r="G35" s="46" t="str">
        <f>IFERROR(VLOOKUP(Table213162038[[#This Row],[Player No]],Table11[[No]:[Province]],3,0),"")</f>
        <v/>
      </c>
      <c r="H35" s="56"/>
      <c r="I35" s="56">
        <f t="shared" si="0"/>
        <v>0</v>
      </c>
      <c r="J35" s="56"/>
      <c r="K35" s="57"/>
      <c r="L35" s="57"/>
      <c r="M35" s="57"/>
      <c r="N35" s="57" t="str">
        <f>IFERROR(VALUE(IF(Table213162038[[#This Row],[Player No]]="","",IFERROR(VLOOKUP(Table213162038[[#This Row],[Player No]],[5]Sheet1!$C$479:$D$480,2,FALSE)&amp;"",""))),"")</f>
        <v/>
      </c>
      <c r="O35" s="57"/>
      <c r="P35" s="17"/>
      <c r="Q35" s="18"/>
      <c r="R35" s="56"/>
      <c r="S35" s="56"/>
      <c r="T35" s="56"/>
      <c r="U35" s="59"/>
    </row>
    <row r="36" spans="4:21">
      <c r="D36" s="52"/>
      <c r="E36" s="60"/>
      <c r="F36" s="46" t="str">
        <f>IFERROR(VLOOKUP(Table213162038[[#This Row],[Player No]],Table11[[No]:[Province]],2,0),"")</f>
        <v/>
      </c>
      <c r="G36" s="46" t="str">
        <f>IFERROR(VLOOKUP(Table213162038[[#This Row],[Player No]],Table11[[No]:[Province]],3,0),"")</f>
        <v/>
      </c>
      <c r="H36" s="56"/>
      <c r="I36" s="56">
        <f t="shared" si="0"/>
        <v>0</v>
      </c>
      <c r="J36" s="56"/>
      <c r="K36" s="57"/>
      <c r="L36" s="57"/>
      <c r="M36" s="57"/>
      <c r="N36" s="57" t="str">
        <f>IFERROR(VALUE(IF(Table213162038[[#This Row],[Player No]]="","",IFERROR(VLOOKUP(Table213162038[[#This Row],[Player No]],[5]Sheet1!$C$479:$D$480,2,FALSE)&amp;"",""))),"")</f>
        <v/>
      </c>
      <c r="O36" s="57"/>
      <c r="P36" s="17"/>
      <c r="Q36" s="18"/>
      <c r="R36" s="56"/>
      <c r="S36" s="56"/>
      <c r="T36" s="56"/>
      <c r="U36" s="59"/>
    </row>
    <row r="37" spans="4:21">
      <c r="D37" s="52"/>
      <c r="E37" s="60"/>
      <c r="F37" s="46" t="str">
        <f>IFERROR(VLOOKUP(Table213162038[[#This Row],[Player No]],Table11[[No]:[Province]],2,0),"")</f>
        <v/>
      </c>
      <c r="G37" s="46" t="str">
        <f>IFERROR(VLOOKUP(Table213162038[[#This Row],[Player No]],Table11[[No]:[Province]],3,0),"")</f>
        <v/>
      </c>
      <c r="H37" s="56"/>
      <c r="I37" s="56">
        <f t="shared" si="0"/>
        <v>0</v>
      </c>
      <c r="J37" s="56"/>
      <c r="K37" s="57"/>
      <c r="L37" s="57"/>
      <c r="M37" s="57"/>
      <c r="N37" s="57" t="str">
        <f>IFERROR(VALUE(IF(Table213162038[[#This Row],[Player No]]="","",IFERROR(VLOOKUP(Table213162038[[#This Row],[Player No]],[5]Sheet1!$C$479:$D$480,2,FALSE)&amp;"",""))),"")</f>
        <v/>
      </c>
      <c r="O37" s="57"/>
      <c r="P37" s="17"/>
      <c r="Q37" s="18"/>
      <c r="R37" s="56"/>
      <c r="S37" s="56"/>
      <c r="T37" s="56"/>
      <c r="U37" s="59"/>
    </row>
    <row r="38" spans="4:21">
      <c r="D38" s="52"/>
      <c r="E38" s="60"/>
      <c r="F38" s="46" t="str">
        <f>IFERROR(VLOOKUP(Table213162038[[#This Row],[Player No]],Table11[[No]:[Province]],2,0),"")</f>
        <v/>
      </c>
      <c r="G38" s="46" t="str">
        <f>IFERROR(VLOOKUP(Table213162038[[#This Row],[Player No]],Table11[[No]:[Province]],3,0),"")</f>
        <v/>
      </c>
      <c r="H38" s="56"/>
      <c r="I38" s="56">
        <f t="shared" si="0"/>
        <v>0</v>
      </c>
      <c r="J38" s="56"/>
      <c r="K38" s="57"/>
      <c r="L38" s="57"/>
      <c r="M38" s="57"/>
      <c r="N38" s="57" t="str">
        <f>IFERROR(VALUE(IF(Table213162038[[#This Row],[Player No]]="","",IFERROR(VLOOKUP(Table213162038[[#This Row],[Player No]],[5]Sheet1!$C$479:$D$480,2,FALSE)&amp;"",""))),"")</f>
        <v/>
      </c>
      <c r="O38" s="57"/>
      <c r="P38" s="17"/>
      <c r="Q38" s="18"/>
      <c r="R38" s="56"/>
      <c r="S38" s="56"/>
      <c r="T38" s="56"/>
      <c r="U38" s="59"/>
    </row>
    <row r="39" spans="4:21">
      <c r="D39" s="52"/>
      <c r="E39" s="60"/>
      <c r="F39" s="46" t="str">
        <f>IFERROR(VLOOKUP(Table213162038[[#This Row],[Player No]],Table11[[No]:[Province]],2,0),"")</f>
        <v/>
      </c>
      <c r="G39" s="46" t="str">
        <f>IFERROR(VLOOKUP(Table213162038[[#This Row],[Player No]],Table11[[No]:[Province]],3,0),"")</f>
        <v/>
      </c>
      <c r="H39" s="56"/>
      <c r="I39" s="56">
        <f t="shared" si="0"/>
        <v>0</v>
      </c>
      <c r="J39" s="56"/>
      <c r="K39" s="57"/>
      <c r="L39" s="57"/>
      <c r="M39" s="57"/>
      <c r="N39" s="57" t="str">
        <f>IFERROR(VALUE(IF(Table213162038[[#This Row],[Player No]]="","",IFERROR(VLOOKUP(Table213162038[[#This Row],[Player No]],[5]Sheet1!$C$479:$D$480,2,FALSE)&amp;"",""))),"")</f>
        <v/>
      </c>
      <c r="O39" s="57"/>
      <c r="P39" s="17"/>
      <c r="Q39" s="18"/>
      <c r="R39" s="56"/>
      <c r="S39" s="56"/>
      <c r="T39" s="56"/>
      <c r="U39" s="59"/>
    </row>
    <row r="40" spans="4:21">
      <c r="D40" s="52"/>
      <c r="E40" s="60"/>
      <c r="F40" s="46" t="str">
        <f>IFERROR(VLOOKUP(Table213162038[[#This Row],[Player No]],Table11[[No]:[Province]],2,0),"")</f>
        <v/>
      </c>
      <c r="G40" s="46" t="str">
        <f>IFERROR(VLOOKUP(Table213162038[[#This Row],[Player No]],Table11[[No]:[Province]],3,0),"")</f>
        <v/>
      </c>
      <c r="H40" s="56"/>
      <c r="I40" s="56">
        <f t="shared" si="0"/>
        <v>0</v>
      </c>
      <c r="J40" s="56"/>
      <c r="K40" s="57"/>
      <c r="L40" s="57"/>
      <c r="M40" s="57"/>
      <c r="N40" s="57" t="str">
        <f>IFERROR(VALUE(IF(Table213162038[[#This Row],[Player No]]="","",IFERROR(VLOOKUP(Table213162038[[#This Row],[Player No]],[5]Sheet1!$C$479:$D$480,2,FALSE)&amp;"",""))),"")</f>
        <v/>
      </c>
      <c r="O40" s="57"/>
      <c r="P40" s="17"/>
      <c r="Q40" s="18"/>
      <c r="R40" s="56"/>
      <c r="S40" s="56"/>
      <c r="T40" s="56"/>
      <c r="U40" s="59"/>
    </row>
    <row r="41" spans="4:21">
      <c r="D41" s="52"/>
      <c r="E41" s="60"/>
      <c r="F41" s="46" t="str">
        <f>IFERROR(VLOOKUP(Table213162038[[#This Row],[Player No]],Table11[[No]:[Province]],2,0),"")</f>
        <v/>
      </c>
      <c r="G41" s="46" t="str">
        <f>IFERROR(VLOOKUP(Table213162038[[#This Row],[Player No]],Table11[[No]:[Province]],3,0),"")</f>
        <v/>
      </c>
      <c r="H41" s="56"/>
      <c r="I41" s="56">
        <f t="shared" si="0"/>
        <v>0</v>
      </c>
      <c r="J41" s="56"/>
      <c r="K41" s="57"/>
      <c r="L41" s="57"/>
      <c r="M41" s="57"/>
      <c r="N41" s="57" t="str">
        <f>IFERROR(VALUE(IF(Table213162038[[#This Row],[Player No]]="","",IFERROR(VLOOKUP(Table213162038[[#This Row],[Player No]],[5]Sheet1!$C$479:$D$480,2,FALSE)&amp;"",""))),"")</f>
        <v/>
      </c>
      <c r="O41" s="57"/>
      <c r="P41" s="17"/>
      <c r="Q41" s="18"/>
      <c r="R41" s="56"/>
      <c r="S41" s="56"/>
      <c r="T41" s="56"/>
      <c r="U41" s="62"/>
    </row>
    <row r="42" spans="4:21">
      <c r="D42" s="52"/>
      <c r="E42" s="60"/>
      <c r="F42" s="46" t="str">
        <f>IFERROR(VLOOKUP(Table213162038[[#This Row],[Player No]],Table11[[No]:[Province]],2,0),"")</f>
        <v/>
      </c>
      <c r="G42" s="46" t="str">
        <f>IFERROR(VLOOKUP(Table213162038[[#This Row],[Player No]],Table11[[No]:[Province]],3,0),"")</f>
        <v/>
      </c>
      <c r="H42" s="56"/>
      <c r="I42" s="56">
        <f t="shared" si="0"/>
        <v>0</v>
      </c>
      <c r="J42" s="56"/>
      <c r="K42" s="57"/>
      <c r="L42" s="57"/>
      <c r="M42" s="57"/>
      <c r="N42" s="57" t="str">
        <f>IFERROR(VALUE(IF(Table213162038[[#This Row],[Player No]]="","",IFERROR(VLOOKUP(Table213162038[[#This Row],[Player No]],[5]Sheet1!$C$479:$D$480,2,FALSE)&amp;"",""))),"")</f>
        <v/>
      </c>
      <c r="O42" s="57"/>
      <c r="P42" s="17"/>
      <c r="Q42" s="18"/>
      <c r="R42" s="56"/>
      <c r="S42" s="56"/>
      <c r="T42" s="56"/>
      <c r="U42" s="59"/>
    </row>
    <row r="43" spans="4:21">
      <c r="D43" s="52"/>
      <c r="E43" s="60"/>
      <c r="F43" s="46" t="str">
        <f>IFERROR(VLOOKUP(Table213162038[[#This Row],[Player No]],Table11[[No]:[Province]],2,0),"")</f>
        <v/>
      </c>
      <c r="G43" s="46" t="str">
        <f>IFERROR(VLOOKUP(Table213162038[[#This Row],[Player No]],Table11[[No]:[Province]],3,0),"")</f>
        <v/>
      </c>
      <c r="H43" s="56"/>
      <c r="I43" s="56">
        <f t="shared" si="0"/>
        <v>0</v>
      </c>
      <c r="J43" s="56"/>
      <c r="K43" s="57"/>
      <c r="L43" s="57"/>
      <c r="M43" s="57"/>
      <c r="N43" s="57" t="str">
        <f>IFERROR(VALUE(IF(Table213162038[[#This Row],[Player No]]="","",IFERROR(VLOOKUP(Table213162038[[#This Row],[Player No]],[5]Sheet1!$C$479:$D$480,2,FALSE)&amp;"",""))),"")</f>
        <v/>
      </c>
      <c r="O43" s="57"/>
      <c r="P43" s="17"/>
      <c r="Q43" s="18"/>
      <c r="R43" s="56"/>
      <c r="S43" s="56"/>
      <c r="T43" s="56"/>
      <c r="U43" s="59"/>
    </row>
    <row r="44" spans="4:21">
      <c r="D44" s="52"/>
      <c r="E44" s="60"/>
      <c r="F44" s="46" t="str">
        <f>IFERROR(VLOOKUP(Table213162038[[#This Row],[Player No]],Table11[[No]:[Province]],2,0),"")</f>
        <v/>
      </c>
      <c r="G44" s="46" t="str">
        <f>IFERROR(VLOOKUP(Table213162038[[#This Row],[Player No]],Table11[[No]:[Province]],3,0),"")</f>
        <v/>
      </c>
      <c r="H44" s="56"/>
      <c r="I44" s="56">
        <f t="shared" si="0"/>
        <v>0</v>
      </c>
      <c r="J44" s="56"/>
      <c r="K44" s="57"/>
      <c r="L44" s="57"/>
      <c r="M44" s="57"/>
      <c r="N44" s="57" t="str">
        <f>IFERROR(VALUE(IF(Table213162038[[#This Row],[Player No]]="","",IFERROR(VLOOKUP(Table213162038[[#This Row],[Player No]],[5]Sheet1!$C$479:$D$480,2,FALSE)&amp;"",""))),"")</f>
        <v/>
      </c>
      <c r="O44" s="57"/>
      <c r="P44" s="17"/>
      <c r="Q44" s="18"/>
      <c r="R44" s="56"/>
      <c r="S44" s="56"/>
      <c r="T44" s="56"/>
      <c r="U44" s="59"/>
    </row>
    <row r="45" spans="4:21">
      <c r="D45" s="52"/>
      <c r="E45" s="60"/>
      <c r="F45" s="46" t="str">
        <f>IFERROR(VLOOKUP(Table213162038[[#This Row],[Player No]],Table11[[No]:[Province]],2,0),"")</f>
        <v/>
      </c>
      <c r="G45" s="46" t="str">
        <f>IFERROR(VLOOKUP(Table213162038[[#This Row],[Player No]],Table11[[No]:[Province]],3,0),"")</f>
        <v/>
      </c>
      <c r="H45" s="56"/>
      <c r="I45" s="56">
        <f t="shared" si="0"/>
        <v>0</v>
      </c>
      <c r="J45" s="56"/>
      <c r="K45" s="57"/>
      <c r="L45" s="57"/>
      <c r="M45" s="57"/>
      <c r="N45" s="57" t="str">
        <f>IFERROR(VALUE(IF(Table213162038[[#This Row],[Player No]]="","",IFERROR(VLOOKUP(Table213162038[[#This Row],[Player No]],[5]Sheet1!$C$479:$D$480,2,FALSE)&amp;"",""))),"")</f>
        <v/>
      </c>
      <c r="O45" s="57"/>
      <c r="P45" s="17"/>
      <c r="Q45" s="18"/>
      <c r="R45" s="56"/>
      <c r="S45" s="56"/>
      <c r="T45" s="56"/>
      <c r="U45" s="59"/>
    </row>
    <row r="46" spans="4:21">
      <c r="D46" s="52"/>
      <c r="E46" s="60"/>
      <c r="F46" s="46" t="str">
        <f>IFERROR(VLOOKUP(Table213162038[[#This Row],[Player No]],Table11[[No]:[Province]],2,0),"")</f>
        <v/>
      </c>
      <c r="G46" s="46" t="str">
        <f>IFERROR(VLOOKUP(Table213162038[[#This Row],[Player No]],Table11[[No]:[Province]],3,0),"")</f>
        <v/>
      </c>
      <c r="H46" s="56"/>
      <c r="I46" s="56">
        <f t="shared" si="0"/>
        <v>0</v>
      </c>
      <c r="J46" s="56"/>
      <c r="K46" s="57"/>
      <c r="L46" s="57"/>
      <c r="M46" s="57"/>
      <c r="N46" s="57" t="str">
        <f>IFERROR(VALUE(IF(Table213162038[[#This Row],[Player No]]="","",IFERROR(VLOOKUP(Table213162038[[#This Row],[Player No]],[5]Sheet1!$C$479:$D$480,2,FALSE)&amp;"",""))),"")</f>
        <v/>
      </c>
      <c r="O46" s="57"/>
      <c r="P46" s="17"/>
      <c r="Q46" s="18"/>
      <c r="R46" s="56"/>
      <c r="S46" s="56"/>
      <c r="T46" s="56"/>
      <c r="U46" s="59"/>
    </row>
    <row r="47" spans="4:21">
      <c r="D47" s="52"/>
      <c r="E47" s="60"/>
      <c r="F47" s="46" t="str">
        <f>IFERROR(VLOOKUP(Table213162038[[#This Row],[Player No]],Table11[[No]:[Province]],2,0),"")</f>
        <v/>
      </c>
      <c r="G47" s="46" t="str">
        <f>IFERROR(VLOOKUP(Table213162038[[#This Row],[Player No]],Table11[[No]:[Province]],3,0),"")</f>
        <v/>
      </c>
      <c r="H47" s="56"/>
      <c r="I47" s="56">
        <f t="shared" si="0"/>
        <v>0</v>
      </c>
      <c r="J47" s="56"/>
      <c r="K47" s="57"/>
      <c r="L47" s="57"/>
      <c r="M47" s="57"/>
      <c r="N47" s="57" t="str">
        <f>IFERROR(VALUE(IF(Table213162038[[#This Row],[Player No]]="","",IFERROR(VLOOKUP(Table213162038[[#This Row],[Player No]],[5]Sheet1!$C$479:$D$480,2,FALSE)&amp;"",""))),"")</f>
        <v/>
      </c>
      <c r="O47" s="57"/>
      <c r="P47" s="17"/>
      <c r="Q47" s="18"/>
      <c r="R47" s="56"/>
      <c r="S47" s="56"/>
      <c r="T47" s="56"/>
      <c r="U47" s="59"/>
    </row>
    <row r="48" spans="4:21">
      <c r="D48" s="52"/>
      <c r="E48" s="60"/>
      <c r="F48" s="46" t="str">
        <f>IFERROR(VLOOKUP(Table213162038[[#This Row],[Player No]],Table11[[No]:[Province]],2,0),"")</f>
        <v/>
      </c>
      <c r="G48" s="46" t="str">
        <f>IFERROR(VLOOKUP(Table213162038[[#This Row],[Player No]],Table11[[No]:[Province]],3,0),"")</f>
        <v/>
      </c>
      <c r="H48" s="56"/>
      <c r="I48" s="56">
        <f t="shared" si="0"/>
        <v>0</v>
      </c>
      <c r="J48" s="56"/>
      <c r="K48" s="57"/>
      <c r="L48" s="57"/>
      <c r="M48" s="57"/>
      <c r="N48" s="57" t="str">
        <f>IFERROR(VALUE(IF(Table213162038[[#This Row],[Player No]]="","",IFERROR(VLOOKUP(Table213162038[[#This Row],[Player No]],[5]Sheet1!$C$479:$D$480,2,FALSE)&amp;"",""))),"")</f>
        <v/>
      </c>
      <c r="O48" s="57"/>
      <c r="P48" s="17"/>
      <c r="Q48" s="18"/>
      <c r="R48" s="56"/>
      <c r="S48" s="56"/>
      <c r="T48" s="56"/>
      <c r="U48" s="59"/>
    </row>
    <row r="49" spans="4:21">
      <c r="D49" s="52"/>
      <c r="E49" s="60"/>
      <c r="F49" s="46" t="str">
        <f>IFERROR(VLOOKUP(Table213162038[[#This Row],[Player No]],Table11[[No]:[Province]],2,0),"")</f>
        <v/>
      </c>
      <c r="G49" s="46" t="str">
        <f>IFERROR(VLOOKUP(Table213162038[[#This Row],[Player No]],Table11[[No]:[Province]],3,0),"")</f>
        <v/>
      </c>
      <c r="H49" s="56"/>
      <c r="I49" s="56">
        <f t="shared" si="0"/>
        <v>0</v>
      </c>
      <c r="J49" s="56"/>
      <c r="K49" s="57"/>
      <c r="L49" s="57"/>
      <c r="M49" s="57"/>
      <c r="N49" s="57" t="str">
        <f>IFERROR(VALUE(IF(Table213162038[[#This Row],[Player No]]="","",IFERROR(VLOOKUP(Table213162038[[#This Row],[Player No]],[5]Sheet1!$C$479:$D$480,2,FALSE)&amp;"",""))),"")</f>
        <v/>
      </c>
      <c r="O49" s="57"/>
      <c r="P49" s="17"/>
      <c r="Q49" s="18"/>
      <c r="R49" s="56"/>
      <c r="S49" s="56"/>
      <c r="T49" s="56"/>
      <c r="U49" s="59"/>
    </row>
    <row r="50" spans="4:21">
      <c r="D50" s="52"/>
      <c r="E50" s="60"/>
      <c r="F50" s="46" t="str">
        <f>IFERROR(VLOOKUP(Table213162038[[#This Row],[Player No]],Table11[[No]:[Province]],2,0),"")</f>
        <v/>
      </c>
      <c r="G50" s="46" t="str">
        <f>IFERROR(VLOOKUP(Table213162038[[#This Row],[Player No]],Table11[[No]:[Province]],3,0),"")</f>
        <v/>
      </c>
      <c r="H50" s="56"/>
      <c r="I50" s="56">
        <f t="shared" si="0"/>
        <v>0</v>
      </c>
      <c r="J50" s="56"/>
      <c r="K50" s="57"/>
      <c r="L50" s="57"/>
      <c r="M50" s="57"/>
      <c r="N50" s="57" t="str">
        <f>IFERROR(VALUE(IF(Table213162038[[#This Row],[Player No]]="","",IFERROR(VLOOKUP(Table213162038[[#This Row],[Player No]],[5]Sheet1!$C$479:$D$480,2,FALSE)&amp;"",""))),"")</f>
        <v/>
      </c>
      <c r="O50" s="57"/>
      <c r="P50" s="17"/>
      <c r="Q50" s="18"/>
      <c r="R50" s="56"/>
      <c r="S50" s="56"/>
      <c r="T50" s="56"/>
      <c r="U50" s="59"/>
    </row>
    <row r="51" spans="4:21">
      <c r="D51" s="52"/>
      <c r="E51" s="60"/>
      <c r="F51" s="46" t="str">
        <f>IFERROR(VLOOKUP(Table213162038[[#This Row],[Player No]],Table11[[No]:[Province]],2,0),"")</f>
        <v/>
      </c>
      <c r="G51" s="46" t="str">
        <f>IFERROR(VLOOKUP(Table213162038[[#This Row],[Player No]],Table11[[No]:[Province]],3,0),"")</f>
        <v/>
      </c>
      <c r="H51" s="56"/>
      <c r="I51" s="56">
        <f t="shared" si="0"/>
        <v>0</v>
      </c>
      <c r="J51" s="56"/>
      <c r="K51" s="57"/>
      <c r="L51" s="57"/>
      <c r="M51" s="57"/>
      <c r="N51" s="57" t="str">
        <f>IFERROR(VALUE(IF(Table213162038[[#This Row],[Player No]]="","",IFERROR(VLOOKUP(Table213162038[[#This Row],[Player No]],[5]Sheet1!$C$479:$D$480,2,FALSE)&amp;"",""))),"")</f>
        <v/>
      </c>
      <c r="O51" s="57"/>
      <c r="P51" s="17"/>
      <c r="Q51" s="18"/>
      <c r="R51" s="56"/>
      <c r="S51" s="56"/>
      <c r="T51" s="56"/>
      <c r="U51" s="59"/>
    </row>
    <row r="52" spans="4:21">
      <c r="D52" s="52"/>
      <c r="E52" s="60"/>
      <c r="F52" s="46" t="str">
        <f>IFERROR(VLOOKUP(Table213162038[[#This Row],[Player No]],Table11[[No]:[Province]],2,0),"")</f>
        <v/>
      </c>
      <c r="G52" s="46" t="str">
        <f>IFERROR(VLOOKUP(Table213162038[[#This Row],[Player No]],Table11[[No]:[Province]],3,0),"")</f>
        <v/>
      </c>
      <c r="H52" s="56"/>
      <c r="I52" s="56">
        <f t="shared" si="0"/>
        <v>0</v>
      </c>
      <c r="J52" s="56"/>
      <c r="K52" s="57"/>
      <c r="L52" s="57"/>
      <c r="M52" s="57"/>
      <c r="N52" s="57" t="str">
        <f>IFERROR(VALUE(IF(Table213162038[[#This Row],[Player No]]="","",IFERROR(VLOOKUP(Table213162038[[#This Row],[Player No]],[5]Sheet1!$C$479:$D$480,2,FALSE)&amp;"",""))),"")</f>
        <v/>
      </c>
      <c r="O52" s="57"/>
      <c r="P52" s="17"/>
      <c r="Q52" s="18"/>
      <c r="R52" s="56"/>
      <c r="S52" s="56"/>
      <c r="T52" s="56"/>
      <c r="U52" s="59"/>
    </row>
    <row r="53" spans="4:21">
      <c r="D53" s="52"/>
      <c r="E53" s="60"/>
      <c r="F53" s="46" t="str">
        <f>IFERROR(VLOOKUP(Table213162038[[#This Row],[Player No]],Table11[[No]:[Province]],2,0),"")</f>
        <v/>
      </c>
      <c r="G53" s="46" t="str">
        <f>IFERROR(VLOOKUP(Table213162038[[#This Row],[Player No]],Table11[[No]:[Province]],3,0),"")</f>
        <v/>
      </c>
      <c r="H53" s="56"/>
      <c r="I53" s="56">
        <f t="shared" si="0"/>
        <v>0</v>
      </c>
      <c r="J53" s="56"/>
      <c r="K53" s="57"/>
      <c r="L53" s="57"/>
      <c r="M53" s="57"/>
      <c r="N53" s="57" t="str">
        <f>IFERROR(VALUE(IF(Table213162038[[#This Row],[Player No]]="","",IFERROR(VLOOKUP(Table213162038[[#This Row],[Player No]],[5]Sheet1!$C$479:$D$480,2,FALSE)&amp;"",""))),"")</f>
        <v/>
      </c>
      <c r="O53" s="57"/>
      <c r="P53" s="17"/>
      <c r="Q53" s="18"/>
      <c r="R53" s="56"/>
      <c r="S53" s="56"/>
      <c r="T53" s="56"/>
      <c r="U53" s="59"/>
    </row>
    <row r="54" spans="4:21">
      <c r="D54" s="52"/>
      <c r="E54" s="60"/>
      <c r="F54" s="46" t="str">
        <f>IFERROR(VLOOKUP(Table213162038[[#This Row],[Player No]],Table11[[No]:[Province]],2,0),"")</f>
        <v/>
      </c>
      <c r="G54" s="46" t="str">
        <f>IFERROR(VLOOKUP(Table213162038[[#This Row],[Player No]],Table11[[No]:[Province]],3,0),"")</f>
        <v/>
      </c>
      <c r="H54" s="56"/>
      <c r="I54" s="56">
        <f t="shared" si="0"/>
        <v>0</v>
      </c>
      <c r="J54" s="56"/>
      <c r="K54" s="57"/>
      <c r="L54" s="57"/>
      <c r="M54" s="57"/>
      <c r="N54" s="57" t="str">
        <f>IFERROR(VALUE(IF(Table213162038[[#This Row],[Player No]]="","",IFERROR(VLOOKUP(Table213162038[[#This Row],[Player No]],[5]Sheet1!$C$479:$D$480,2,FALSE)&amp;"",""))),"")</f>
        <v/>
      </c>
      <c r="O54" s="57"/>
      <c r="P54" s="17"/>
      <c r="Q54" s="18"/>
      <c r="R54" s="56"/>
      <c r="S54" s="56"/>
      <c r="T54" s="56"/>
      <c r="U54" s="59"/>
    </row>
    <row r="55" spans="4:21">
      <c r="D55" s="52"/>
      <c r="E55" s="60"/>
      <c r="F55" s="46" t="str">
        <f>IFERROR(VLOOKUP(Table213162038[[#This Row],[Player No]],Table11[[No]:[Province]],2,0),"")</f>
        <v/>
      </c>
      <c r="G55" s="46" t="str">
        <f>IFERROR(VLOOKUP(Table213162038[[#This Row],[Player No]],Table11[[No]:[Province]],3,0),"")</f>
        <v/>
      </c>
      <c r="H55" s="56"/>
      <c r="I55" s="56">
        <f t="shared" si="0"/>
        <v>0</v>
      </c>
      <c r="J55" s="56"/>
      <c r="K55" s="57"/>
      <c r="L55" s="57"/>
      <c r="M55" s="57"/>
      <c r="N55" s="57" t="str">
        <f>IFERROR(VALUE(IF(Table213162038[[#This Row],[Player No]]="","",IFERROR(VLOOKUP(Table213162038[[#This Row],[Player No]],[5]Sheet1!$C$479:$D$480,2,FALSE)&amp;"",""))),"")</f>
        <v/>
      </c>
      <c r="O55" s="57"/>
      <c r="P55" s="17"/>
      <c r="Q55" s="18"/>
      <c r="R55" s="56"/>
      <c r="S55" s="56"/>
      <c r="T55" s="56"/>
      <c r="U55" s="59"/>
    </row>
    <row r="56" spans="4:21">
      <c r="D56" s="52"/>
      <c r="E56" s="60"/>
      <c r="F56" s="46" t="str">
        <f>IFERROR(VLOOKUP(Table213162038[[#This Row],[Player No]],Table11[[No]:[Province]],2,0),"")</f>
        <v/>
      </c>
      <c r="G56" s="46" t="str">
        <f>IFERROR(VLOOKUP(Table213162038[[#This Row],[Player No]],Table11[[No]:[Province]],3,0),"")</f>
        <v/>
      </c>
      <c r="H56" s="56"/>
      <c r="I56" s="56">
        <f t="shared" si="0"/>
        <v>0</v>
      </c>
      <c r="J56" s="56"/>
      <c r="K56" s="57"/>
      <c r="L56" s="57"/>
      <c r="M56" s="57"/>
      <c r="N56" s="57" t="str">
        <f>IFERROR(VALUE(IF(Table213162038[[#This Row],[Player No]]="","",IFERROR(VLOOKUP(Table213162038[[#This Row],[Player No]],[5]Sheet1!$C$479:$D$480,2,FALSE)&amp;"",""))),"")</f>
        <v/>
      </c>
      <c r="O56" s="57"/>
      <c r="P56" s="17"/>
      <c r="Q56" s="18"/>
      <c r="R56" s="56"/>
      <c r="S56" s="56"/>
      <c r="T56" s="56"/>
      <c r="U56" s="59"/>
    </row>
    <row r="57" spans="4:21">
      <c r="D57" s="52"/>
      <c r="E57" s="60"/>
      <c r="F57" s="46" t="str">
        <f>IFERROR(VLOOKUP(Table213162038[[#This Row],[Player No]],Table11[[No]:[Province]],2,0),"")</f>
        <v/>
      </c>
      <c r="G57" s="46" t="str">
        <f>IFERROR(VLOOKUP(Table213162038[[#This Row],[Player No]],Table11[[No]:[Province]],3,0),"")</f>
        <v/>
      </c>
      <c r="H57" s="56"/>
      <c r="I57" s="56">
        <f t="shared" si="0"/>
        <v>0</v>
      </c>
      <c r="J57" s="56"/>
      <c r="K57" s="57"/>
      <c r="L57" s="57"/>
      <c r="M57" s="57"/>
      <c r="N57" s="57" t="str">
        <f>IFERROR(VALUE(IF(Table213162038[[#This Row],[Player No]]="","",IFERROR(VLOOKUP(Table213162038[[#This Row],[Player No]],[5]Sheet1!$C$479:$D$480,2,FALSE)&amp;"",""))),"")</f>
        <v/>
      </c>
      <c r="O57" s="57"/>
      <c r="P57" s="17"/>
      <c r="Q57" s="18"/>
      <c r="R57" s="56"/>
      <c r="S57" s="56"/>
      <c r="T57" s="56"/>
      <c r="U57" s="59"/>
    </row>
    <row r="58" spans="4:21">
      <c r="D58" s="52"/>
      <c r="E58" s="60"/>
      <c r="F58" s="46" t="str">
        <f>IFERROR(VLOOKUP(Table213162038[[#This Row],[Player No]],Table11[[No]:[Province]],2,0),"")</f>
        <v/>
      </c>
      <c r="G58" s="46" t="str">
        <f>IFERROR(VLOOKUP(Table213162038[[#This Row],[Player No]],Table11[[No]:[Province]],3,0),"")</f>
        <v/>
      </c>
      <c r="H58" s="56"/>
      <c r="I58" s="56">
        <f t="shared" si="0"/>
        <v>0</v>
      </c>
      <c r="J58" s="56"/>
      <c r="K58" s="57"/>
      <c r="L58" s="57"/>
      <c r="M58" s="57"/>
      <c r="N58" s="57" t="str">
        <f>IFERROR(VALUE(IF(Table213162038[[#This Row],[Player No]]="","",IFERROR(VLOOKUP(Table213162038[[#This Row],[Player No]],[5]Sheet1!$C$479:$D$480,2,FALSE)&amp;"",""))),"")</f>
        <v/>
      </c>
      <c r="O58" s="57"/>
      <c r="P58" s="17"/>
      <c r="Q58" s="18"/>
      <c r="R58" s="56"/>
      <c r="S58" s="56"/>
      <c r="T58" s="56"/>
      <c r="U58" s="59"/>
    </row>
    <row r="59" spans="4:21">
      <c r="D59" s="52"/>
      <c r="E59" s="60"/>
      <c r="F59" s="46" t="str">
        <f>IFERROR(VLOOKUP(Table213162038[[#This Row],[Player No]],Table11[[No]:[Province]],2,0),"")</f>
        <v/>
      </c>
      <c r="G59" s="46" t="str">
        <f>IFERROR(VLOOKUP(Table213162038[[#This Row],[Player No]],Table11[[No]:[Province]],3,0),"")</f>
        <v/>
      </c>
      <c r="H59" s="56"/>
      <c r="I59" s="56">
        <f t="shared" si="0"/>
        <v>0</v>
      </c>
      <c r="J59" s="56"/>
      <c r="K59" s="57"/>
      <c r="L59" s="57"/>
      <c r="M59" s="57"/>
      <c r="N59" s="57" t="str">
        <f>IFERROR(VALUE(IF(Table213162038[[#This Row],[Player No]]="","",IFERROR(VLOOKUP(Table213162038[[#This Row],[Player No]],[5]Sheet1!$C$479:$D$480,2,FALSE)&amp;"",""))),"")</f>
        <v/>
      </c>
      <c r="O59" s="57"/>
      <c r="P59" s="17"/>
      <c r="Q59" s="18"/>
      <c r="R59" s="56"/>
      <c r="S59" s="56"/>
      <c r="T59" s="56"/>
      <c r="U59" s="59"/>
    </row>
    <row r="60" spans="4:21">
      <c r="D60" s="52"/>
      <c r="E60" s="60"/>
      <c r="F60" s="46" t="str">
        <f>IFERROR(VLOOKUP(Table213162038[[#This Row],[Player No]],Table11[[No]:[Province]],2,0),"")</f>
        <v/>
      </c>
      <c r="G60" s="46" t="str">
        <f>IFERROR(VLOOKUP(Table213162038[[#This Row],[Player No]],Table11[[No]:[Province]],3,0),"")</f>
        <v/>
      </c>
      <c r="H60" s="56"/>
      <c r="I60" s="56">
        <f t="shared" si="0"/>
        <v>0</v>
      </c>
      <c r="J60" s="56"/>
      <c r="K60" s="57"/>
      <c r="L60" s="57"/>
      <c r="M60" s="57"/>
      <c r="N60" s="57" t="str">
        <f>IFERROR(VALUE(IF(Table213162038[[#This Row],[Player No]]="","",IFERROR(VLOOKUP(Table213162038[[#This Row],[Player No]],[5]Sheet1!$C$479:$D$480,2,FALSE)&amp;"",""))),"")</f>
        <v/>
      </c>
      <c r="O60" s="57"/>
      <c r="P60" s="17"/>
      <c r="Q60" s="18"/>
      <c r="R60" s="56"/>
      <c r="S60" s="56"/>
      <c r="T60" s="56"/>
      <c r="U60" s="59"/>
    </row>
    <row r="61" spans="4:21">
      <c r="D61" s="52"/>
      <c r="E61" s="60"/>
      <c r="F61" s="46" t="str">
        <f>IFERROR(VLOOKUP(Table213162038[[#This Row],[Player No]],Table11[[No]:[Province]],2,0),"")</f>
        <v/>
      </c>
      <c r="G61" s="46" t="str">
        <f>IFERROR(VLOOKUP(Table213162038[[#This Row],[Player No]],Table11[[No]:[Province]],3,0),"")</f>
        <v/>
      </c>
      <c r="H61" s="56"/>
      <c r="I61" s="56">
        <f t="shared" si="0"/>
        <v>0</v>
      </c>
      <c r="J61" s="56"/>
      <c r="K61" s="57"/>
      <c r="L61" s="57"/>
      <c r="M61" s="57"/>
      <c r="N61" s="57" t="str">
        <f>IFERROR(VALUE(IF(Table213162038[[#This Row],[Player No]]="","",IFERROR(VLOOKUP(Table213162038[[#This Row],[Player No]],[5]Sheet1!$C$479:$D$480,2,FALSE)&amp;"",""))),"")</f>
        <v/>
      </c>
      <c r="O61" s="57"/>
      <c r="P61" s="17"/>
      <c r="Q61" s="18"/>
      <c r="R61" s="56"/>
      <c r="S61" s="56"/>
      <c r="T61" s="56"/>
      <c r="U61" s="59"/>
    </row>
    <row r="62" spans="4:21">
      <c r="D62" s="52"/>
      <c r="E62" s="60"/>
      <c r="F62" s="46" t="str">
        <f>IFERROR(VLOOKUP(Table213162038[[#This Row],[Player No]],Table11[[No]:[Province]],2,0),"")</f>
        <v/>
      </c>
      <c r="G62" s="46" t="str">
        <f>IFERROR(VLOOKUP(Table213162038[[#This Row],[Player No]],Table11[[No]:[Province]],3,0),"")</f>
        <v/>
      </c>
      <c r="H62" s="56"/>
      <c r="I62" s="56">
        <f t="shared" si="0"/>
        <v>0</v>
      </c>
      <c r="J62" s="56"/>
      <c r="K62" s="57"/>
      <c r="L62" s="57"/>
      <c r="M62" s="57"/>
      <c r="N62" s="57" t="str">
        <f>IFERROR(VALUE(IF(Table213162038[[#This Row],[Player No]]="","",IFERROR(VLOOKUP(Table213162038[[#This Row],[Player No]],[5]Sheet1!$C$479:$D$480,2,FALSE)&amp;"",""))),"")</f>
        <v/>
      </c>
      <c r="O62" s="57"/>
      <c r="P62" s="17"/>
      <c r="Q62" s="18"/>
      <c r="R62" s="56"/>
      <c r="S62" s="56"/>
      <c r="T62" s="56"/>
      <c r="U62" s="59"/>
    </row>
    <row r="63" spans="4:21">
      <c r="D63" s="52"/>
      <c r="E63" s="60"/>
      <c r="F63" s="46" t="str">
        <f>IFERROR(VLOOKUP(Table213162038[[#This Row],[Player No]],Table11[[No]:[Province]],2,0),"")</f>
        <v/>
      </c>
      <c r="G63" s="46" t="str">
        <f>IFERROR(VLOOKUP(Table213162038[[#This Row],[Player No]],Table11[[No]:[Province]],3,0),"")</f>
        <v/>
      </c>
      <c r="H63" s="56"/>
      <c r="I63" s="56">
        <f t="shared" si="0"/>
        <v>0</v>
      </c>
      <c r="J63" s="56"/>
      <c r="K63" s="57"/>
      <c r="L63" s="57"/>
      <c r="M63" s="57"/>
      <c r="N63" s="57" t="str">
        <f>IFERROR(VALUE(IF(Table213162038[[#This Row],[Player No]]="","",IFERROR(VLOOKUP(Table213162038[[#This Row],[Player No]],[5]Sheet1!$C$479:$D$480,2,FALSE)&amp;"",""))),"")</f>
        <v/>
      </c>
      <c r="O63" s="57"/>
      <c r="P63" s="17"/>
      <c r="Q63" s="18"/>
      <c r="R63" s="56"/>
      <c r="S63" s="56"/>
      <c r="T63" s="56"/>
      <c r="U63" s="59"/>
    </row>
    <row r="64" spans="4:21">
      <c r="D64" s="52"/>
      <c r="E64" s="60"/>
      <c r="F64" s="46" t="str">
        <f>IFERROR(VLOOKUP(Table213162038[[#This Row],[Player No]],Table11[[No]:[Province]],2,0),"")</f>
        <v/>
      </c>
      <c r="G64" s="46" t="str">
        <f>IFERROR(VLOOKUP(Table213162038[[#This Row],[Player No]],Table11[[No]:[Province]],3,0),"")</f>
        <v/>
      </c>
      <c r="H64" s="56"/>
      <c r="I64" s="56">
        <f t="shared" si="0"/>
        <v>0</v>
      </c>
      <c r="J64" s="56"/>
      <c r="K64" s="57"/>
      <c r="L64" s="57"/>
      <c r="M64" s="57"/>
      <c r="N64" s="57" t="str">
        <f>IFERROR(VALUE(IF(Table213162038[[#This Row],[Player No]]="","",IFERROR(VLOOKUP(Table213162038[[#This Row],[Player No]],[5]Sheet1!$C$479:$D$480,2,FALSE)&amp;"",""))),"")</f>
        <v/>
      </c>
      <c r="O64" s="57"/>
      <c r="P64" s="17"/>
      <c r="Q64" s="18"/>
      <c r="R64" s="56"/>
      <c r="S64" s="56"/>
      <c r="T64" s="56"/>
      <c r="U64" s="59"/>
    </row>
    <row r="65" spans="4:21">
      <c r="D65" s="52"/>
      <c r="E65" s="60"/>
      <c r="F65" s="46" t="str">
        <f>IFERROR(VLOOKUP(Table213162038[[#This Row],[Player No]],Table11[[No]:[Province]],2,0),"")</f>
        <v/>
      </c>
      <c r="G65" s="46" t="str">
        <f>IFERROR(VLOOKUP(Table213162038[[#This Row],[Player No]],Table11[[No]:[Province]],3,0),"")</f>
        <v/>
      </c>
      <c r="H65" s="56"/>
      <c r="I65" s="56">
        <f t="shared" si="0"/>
        <v>0</v>
      </c>
      <c r="J65" s="56"/>
      <c r="K65" s="57"/>
      <c r="L65" s="57"/>
      <c r="M65" s="57"/>
      <c r="N65" s="57" t="str">
        <f>IFERROR(VALUE(IF(Table213162038[[#This Row],[Player No]]="","",IFERROR(VLOOKUP(Table213162038[[#This Row],[Player No]],[5]Sheet1!$C$479:$D$480,2,FALSE)&amp;"",""))),"")</f>
        <v/>
      </c>
      <c r="O65" s="57"/>
      <c r="P65" s="17"/>
      <c r="Q65" s="18"/>
      <c r="R65" s="56"/>
      <c r="S65" s="56"/>
      <c r="T65" s="56"/>
      <c r="U65" s="59"/>
    </row>
    <row r="66" spans="4:21">
      <c r="D66" s="52"/>
      <c r="E66" s="60"/>
      <c r="F66" s="46" t="str">
        <f>IFERROR(VLOOKUP(Table213162038[[#This Row],[Player No]],Table11[[No]:[Province]],2,0),"")</f>
        <v/>
      </c>
      <c r="G66" s="46" t="str">
        <f>IFERROR(VLOOKUP(Table213162038[[#This Row],[Player No]],Table11[[No]:[Province]],3,0),"")</f>
        <v/>
      </c>
      <c r="H66" s="56"/>
      <c r="I66" s="56">
        <f t="shared" si="0"/>
        <v>0</v>
      </c>
      <c r="J66" s="56"/>
      <c r="K66" s="57"/>
      <c r="L66" s="57"/>
      <c r="M66" s="57"/>
      <c r="N66" s="57" t="str">
        <f>IFERROR(VALUE(IF(Table213162038[[#This Row],[Player No]]="","",IFERROR(VLOOKUP(Table213162038[[#This Row],[Player No]],[5]Sheet1!$C$479:$D$480,2,FALSE)&amp;"",""))),"")</f>
        <v/>
      </c>
      <c r="O66" s="57"/>
      <c r="P66" s="17"/>
      <c r="Q66" s="18"/>
      <c r="R66" s="56"/>
      <c r="S66" s="56"/>
      <c r="T66" s="56"/>
      <c r="U66" s="59"/>
    </row>
    <row r="67" spans="4:21">
      <c r="D67" s="52"/>
      <c r="E67" s="60"/>
      <c r="F67" s="46" t="str">
        <f>IFERROR(VLOOKUP(Table213162038[[#This Row],[Player No]],Table11[[No]:[Province]],2,0),"")</f>
        <v/>
      </c>
      <c r="G67" s="46" t="str">
        <f>IFERROR(VLOOKUP(Table213162038[[#This Row],[Player No]],Table11[[No]:[Province]],3,0),"")</f>
        <v/>
      </c>
      <c r="H67" s="56"/>
      <c r="I67" s="56">
        <f t="shared" si="0"/>
        <v>0</v>
      </c>
      <c r="J67" s="56"/>
      <c r="K67" s="57"/>
      <c r="L67" s="57"/>
      <c r="M67" s="57"/>
      <c r="N67" s="57" t="str">
        <f>IFERROR(VALUE(IF(Table213162038[[#This Row],[Player No]]="","",IFERROR(VLOOKUP(Table213162038[[#This Row],[Player No]],[5]Sheet1!$C$479:$D$480,2,FALSE)&amp;"",""))),"")</f>
        <v/>
      </c>
      <c r="O67" s="57"/>
      <c r="P67" s="17"/>
      <c r="Q67" s="18"/>
      <c r="R67" s="56"/>
      <c r="S67" s="56"/>
      <c r="T67" s="56"/>
      <c r="U67" s="59"/>
    </row>
    <row r="68" spans="4:21">
      <c r="D68" s="52"/>
      <c r="E68" s="60"/>
      <c r="F68" s="46" t="str">
        <f>IFERROR(VLOOKUP(Table213162038[[#This Row],[Player No]],Table11[[No]:[Province]],2,0),"")</f>
        <v/>
      </c>
      <c r="G68" s="46" t="str">
        <f>IFERROR(VLOOKUP(Table213162038[[#This Row],[Player No]],Table11[[No]:[Province]],3,0),"")</f>
        <v/>
      </c>
      <c r="H68" s="56"/>
      <c r="I68" s="56">
        <f t="shared" si="0"/>
        <v>0</v>
      </c>
      <c r="J68" s="56"/>
      <c r="K68" s="57"/>
      <c r="L68" s="57"/>
      <c r="M68" s="57"/>
      <c r="N68" s="57" t="str">
        <f>IFERROR(VALUE(IF(Table213162038[[#This Row],[Player No]]="","",IFERROR(VLOOKUP(Table213162038[[#This Row],[Player No]],[5]Sheet1!$C$479:$D$480,2,FALSE)&amp;"",""))),"")</f>
        <v/>
      </c>
      <c r="O68" s="57"/>
      <c r="P68" s="17"/>
      <c r="Q68" s="18"/>
      <c r="R68" s="56"/>
      <c r="S68" s="56"/>
      <c r="T68" s="56"/>
      <c r="U68" s="59"/>
    </row>
    <row r="69" spans="4:21">
      <c r="D69" s="52"/>
      <c r="E69" s="60"/>
      <c r="F69" s="46" t="str">
        <f>IFERROR(VLOOKUP(Table213162038[[#This Row],[Player No]],Table11[[No]:[Province]],2,0),"")</f>
        <v/>
      </c>
      <c r="G69" s="46" t="str">
        <f>IFERROR(VLOOKUP(Table213162038[[#This Row],[Player No]],Table11[[No]:[Province]],3,0),"")</f>
        <v/>
      </c>
      <c r="H69" s="56"/>
      <c r="I69" s="56">
        <f t="shared" ref="I69:I132" si="7">H69/2+SUM(L69:O69)</f>
        <v>0</v>
      </c>
      <c r="J69" s="56"/>
      <c r="K69" s="57"/>
      <c r="L69" s="57"/>
      <c r="M69" s="57"/>
      <c r="N69" s="57" t="str">
        <f>IFERROR(VALUE(IF(Table213162038[[#This Row],[Player No]]="","",IFERROR(VLOOKUP(Table213162038[[#This Row],[Player No]],[5]Sheet1!$C$479:$D$480,2,FALSE)&amp;"",""))),"")</f>
        <v/>
      </c>
      <c r="O69" s="57"/>
      <c r="P69" s="17"/>
      <c r="Q69" s="18"/>
      <c r="R69" s="56"/>
      <c r="S69" s="56"/>
      <c r="T69" s="56"/>
      <c r="U69" s="59"/>
    </row>
    <row r="70" spans="4:21">
      <c r="D70" s="52"/>
      <c r="E70" s="60"/>
      <c r="F70" s="46" t="str">
        <f>IFERROR(VLOOKUP(Table213162038[[#This Row],[Player No]],Table11[[No]:[Province]],2,0),"")</f>
        <v/>
      </c>
      <c r="G70" s="46" t="str">
        <f>IFERROR(VLOOKUP(Table213162038[[#This Row],[Player No]],Table11[[No]:[Province]],3,0),"")</f>
        <v/>
      </c>
      <c r="H70" s="56"/>
      <c r="I70" s="56">
        <f t="shared" si="7"/>
        <v>0</v>
      </c>
      <c r="J70" s="56"/>
      <c r="K70" s="57"/>
      <c r="L70" s="57"/>
      <c r="M70" s="57"/>
      <c r="N70" s="57" t="str">
        <f>IFERROR(VALUE(IF(Table213162038[[#This Row],[Player No]]="","",IFERROR(VLOOKUP(Table213162038[[#This Row],[Player No]],[5]Sheet1!$C$479:$D$480,2,FALSE)&amp;"",""))),"")</f>
        <v/>
      </c>
      <c r="O70" s="57"/>
      <c r="P70" s="17"/>
      <c r="Q70" s="18"/>
      <c r="R70" s="56"/>
      <c r="S70" s="56"/>
      <c r="T70" s="56"/>
      <c r="U70" s="59"/>
    </row>
    <row r="71" spans="4:21">
      <c r="D71" s="52"/>
      <c r="E71" s="60"/>
      <c r="F71" s="46" t="str">
        <f>IFERROR(VLOOKUP(Table213162038[[#This Row],[Player No]],Table11[[No]:[Province]],2,0),"")</f>
        <v/>
      </c>
      <c r="G71" s="46" t="str">
        <f>IFERROR(VLOOKUP(Table213162038[[#This Row],[Player No]],Table11[[No]:[Province]],3,0),"")</f>
        <v/>
      </c>
      <c r="H71" s="56"/>
      <c r="I71" s="56">
        <f t="shared" si="7"/>
        <v>0</v>
      </c>
      <c r="J71" s="56"/>
      <c r="K71" s="57"/>
      <c r="L71" s="57"/>
      <c r="M71" s="57"/>
      <c r="N71" s="57" t="str">
        <f>IFERROR(VALUE(IF(Table213162038[[#This Row],[Player No]]="","",IFERROR(VLOOKUP(Table213162038[[#This Row],[Player No]],[5]Sheet1!$C$479:$D$480,2,FALSE)&amp;"",""))),"")</f>
        <v/>
      </c>
      <c r="O71" s="57"/>
      <c r="P71" s="17"/>
      <c r="Q71" s="18"/>
      <c r="R71" s="56"/>
      <c r="S71" s="56"/>
      <c r="T71" s="56"/>
      <c r="U71" s="59"/>
    </row>
    <row r="72" spans="4:21">
      <c r="D72" s="52"/>
      <c r="E72" s="60"/>
      <c r="F72" s="46" t="str">
        <f>IFERROR(VLOOKUP(Table213162038[[#This Row],[Player No]],Table11[[No]:[Province]],2,0),"")</f>
        <v/>
      </c>
      <c r="G72" s="46" t="str">
        <f>IFERROR(VLOOKUP(Table213162038[[#This Row],[Player No]],Table11[[No]:[Province]],3,0),"")</f>
        <v/>
      </c>
      <c r="H72" s="56"/>
      <c r="I72" s="56">
        <f t="shared" si="7"/>
        <v>0</v>
      </c>
      <c r="J72" s="56"/>
      <c r="K72" s="57"/>
      <c r="L72" s="57"/>
      <c r="M72" s="57"/>
      <c r="N72" s="57" t="str">
        <f>IFERROR(VALUE(IF(Table213162038[[#This Row],[Player No]]="","",IFERROR(VLOOKUP(Table213162038[[#This Row],[Player No]],[5]Sheet1!$C$479:$D$480,2,FALSE)&amp;"",""))),"")</f>
        <v/>
      </c>
      <c r="O72" s="57"/>
      <c r="P72" s="17"/>
      <c r="Q72" s="18"/>
      <c r="R72" s="56"/>
      <c r="S72" s="56"/>
      <c r="T72" s="56"/>
      <c r="U72" s="59"/>
    </row>
    <row r="73" spans="4:21">
      <c r="D73" s="52"/>
      <c r="E73" s="60"/>
      <c r="F73" s="46" t="str">
        <f>IFERROR(VLOOKUP(Table213162038[[#This Row],[Player No]],Table11[[No]:[Province]],2,0),"")</f>
        <v/>
      </c>
      <c r="G73" s="46" t="str">
        <f>IFERROR(VLOOKUP(Table213162038[[#This Row],[Player No]],Table11[[No]:[Province]],3,0),"")</f>
        <v/>
      </c>
      <c r="H73" s="56"/>
      <c r="I73" s="56">
        <f t="shared" si="7"/>
        <v>0</v>
      </c>
      <c r="J73" s="56"/>
      <c r="K73" s="57"/>
      <c r="L73" s="57"/>
      <c r="M73" s="57"/>
      <c r="N73" s="57" t="str">
        <f>IFERROR(VALUE(IF(Table213162038[[#This Row],[Player No]]="","",IFERROR(VLOOKUP(Table213162038[[#This Row],[Player No]],[5]Sheet1!$C$479:$D$480,2,FALSE)&amp;"",""))),"")</f>
        <v/>
      </c>
      <c r="O73" s="57"/>
      <c r="P73" s="17"/>
      <c r="Q73" s="18"/>
      <c r="R73" s="56"/>
      <c r="S73" s="56"/>
      <c r="T73" s="56"/>
      <c r="U73" s="59"/>
    </row>
    <row r="74" spans="4:21">
      <c r="D74" s="52"/>
      <c r="E74" s="60"/>
      <c r="F74" s="46" t="str">
        <f>IFERROR(VLOOKUP(Table213162038[[#This Row],[Player No]],Table11[[No]:[Province]],2,0),"")</f>
        <v/>
      </c>
      <c r="G74" s="46" t="str">
        <f>IFERROR(VLOOKUP(Table213162038[[#This Row],[Player No]],Table11[[No]:[Province]],3,0),"")</f>
        <v/>
      </c>
      <c r="H74" s="56"/>
      <c r="I74" s="56">
        <f t="shared" si="7"/>
        <v>0</v>
      </c>
      <c r="J74" s="56"/>
      <c r="K74" s="57"/>
      <c r="L74" s="57"/>
      <c r="M74" s="57"/>
      <c r="N74" s="57" t="str">
        <f>IFERROR(VALUE(IF(Table213162038[[#This Row],[Player No]]="","",IFERROR(VLOOKUP(Table213162038[[#This Row],[Player No]],[5]Sheet1!$C$479:$D$480,2,FALSE)&amp;"",""))),"")</f>
        <v/>
      </c>
      <c r="O74" s="57"/>
      <c r="P74" s="17"/>
      <c r="Q74" s="18"/>
      <c r="R74" s="56"/>
      <c r="S74" s="56"/>
      <c r="T74" s="56"/>
      <c r="U74" s="59"/>
    </row>
    <row r="75" spans="4:21">
      <c r="D75" s="52"/>
      <c r="E75" s="60"/>
      <c r="F75" s="46" t="str">
        <f>IFERROR(VLOOKUP(Table213162038[[#This Row],[Player No]],Table11[[No]:[Province]],2,0),"")</f>
        <v/>
      </c>
      <c r="G75" s="46" t="str">
        <f>IFERROR(VLOOKUP(Table213162038[[#This Row],[Player No]],Table11[[No]:[Province]],3,0),"")</f>
        <v/>
      </c>
      <c r="H75" s="56"/>
      <c r="I75" s="56">
        <f t="shared" si="7"/>
        <v>0</v>
      </c>
      <c r="J75" s="56"/>
      <c r="K75" s="57"/>
      <c r="L75" s="57"/>
      <c r="M75" s="57"/>
      <c r="N75" s="57" t="str">
        <f>IFERROR(VALUE(IF(Table213162038[[#This Row],[Player No]]="","",IFERROR(VLOOKUP(Table213162038[[#This Row],[Player No]],[5]Sheet1!$C$479:$D$480,2,FALSE)&amp;"",""))),"")</f>
        <v/>
      </c>
      <c r="O75" s="57"/>
      <c r="P75" s="17"/>
      <c r="Q75" s="18"/>
      <c r="R75" s="56"/>
      <c r="S75" s="56"/>
      <c r="T75" s="56"/>
      <c r="U75" s="59"/>
    </row>
    <row r="76" spans="4:21">
      <c r="D76" s="52"/>
      <c r="E76" s="60"/>
      <c r="F76" s="46" t="str">
        <f>IFERROR(VLOOKUP(Table213162038[[#This Row],[Player No]],Table11[[No]:[Province]],2,0),"")</f>
        <v/>
      </c>
      <c r="G76" s="46" t="str">
        <f>IFERROR(VLOOKUP(Table213162038[[#This Row],[Player No]],Table11[[No]:[Province]],3,0),"")</f>
        <v/>
      </c>
      <c r="H76" s="56"/>
      <c r="I76" s="56">
        <f t="shared" si="7"/>
        <v>0</v>
      </c>
      <c r="J76" s="56"/>
      <c r="K76" s="57"/>
      <c r="L76" s="57"/>
      <c r="M76" s="57"/>
      <c r="N76" s="57" t="str">
        <f>IFERROR(VALUE(IF(Table213162038[[#This Row],[Player No]]="","",IFERROR(VLOOKUP(Table213162038[[#This Row],[Player No]],[5]Sheet1!$C$479:$D$480,2,FALSE)&amp;"",""))),"")</f>
        <v/>
      </c>
      <c r="O76" s="57"/>
      <c r="P76" s="17"/>
      <c r="Q76" s="18"/>
      <c r="R76" s="56"/>
      <c r="S76" s="56"/>
      <c r="T76" s="56"/>
      <c r="U76" s="59"/>
    </row>
    <row r="77" spans="4:21">
      <c r="D77" s="52"/>
      <c r="E77" s="60"/>
      <c r="F77" s="46" t="str">
        <f>IFERROR(VLOOKUP(Table213162038[[#This Row],[Player No]],Table11[[No]:[Province]],2,0),"")</f>
        <v/>
      </c>
      <c r="G77" s="46" t="str">
        <f>IFERROR(VLOOKUP(Table213162038[[#This Row],[Player No]],Table11[[No]:[Province]],3,0),"")</f>
        <v/>
      </c>
      <c r="H77" s="56"/>
      <c r="I77" s="56">
        <f t="shared" si="7"/>
        <v>0</v>
      </c>
      <c r="J77" s="56"/>
      <c r="K77" s="57"/>
      <c r="L77" s="57"/>
      <c r="M77" s="57"/>
      <c r="N77" s="57" t="str">
        <f>IFERROR(VALUE(IF(Table213162038[[#This Row],[Player No]]="","",IFERROR(VLOOKUP(Table213162038[[#This Row],[Player No]],[5]Sheet1!$C$479:$D$480,2,FALSE)&amp;"",""))),"")</f>
        <v/>
      </c>
      <c r="O77" s="57"/>
      <c r="P77" s="17"/>
      <c r="Q77" s="18"/>
      <c r="R77" s="56"/>
      <c r="S77" s="56"/>
      <c r="T77" s="56"/>
      <c r="U77" s="59"/>
    </row>
    <row r="78" spans="4:21">
      <c r="D78" s="52"/>
      <c r="E78" s="60"/>
      <c r="F78" s="46" t="str">
        <f>IFERROR(VLOOKUP(Table213162038[[#This Row],[Player No]],Table11[[No]:[Province]],2,0),"")</f>
        <v/>
      </c>
      <c r="G78" s="46" t="str">
        <f>IFERROR(VLOOKUP(Table213162038[[#This Row],[Player No]],Table11[[No]:[Province]],3,0),"")</f>
        <v/>
      </c>
      <c r="H78" s="56"/>
      <c r="I78" s="56">
        <f t="shared" si="7"/>
        <v>0</v>
      </c>
      <c r="J78" s="56"/>
      <c r="K78" s="57"/>
      <c r="L78" s="57"/>
      <c r="M78" s="57"/>
      <c r="N78" s="57" t="str">
        <f>IFERROR(VALUE(IF(Table213162038[[#This Row],[Player No]]="","",IFERROR(VLOOKUP(Table213162038[[#This Row],[Player No]],[5]Sheet1!$C$479:$D$480,2,FALSE)&amp;"",""))),"")</f>
        <v/>
      </c>
      <c r="O78" s="57"/>
      <c r="P78" s="17"/>
      <c r="Q78" s="18"/>
      <c r="R78" s="56"/>
      <c r="S78" s="56"/>
      <c r="T78" s="56"/>
      <c r="U78" s="59"/>
    </row>
    <row r="79" spans="4:21">
      <c r="D79" s="52"/>
      <c r="E79" s="60"/>
      <c r="F79" s="46" t="str">
        <f>IFERROR(VLOOKUP(Table213162038[[#This Row],[Player No]],Table11[[No]:[Province]],2,0),"")</f>
        <v/>
      </c>
      <c r="G79" s="46" t="str">
        <f>IFERROR(VLOOKUP(Table213162038[[#This Row],[Player No]],Table11[[No]:[Province]],3,0),"")</f>
        <v/>
      </c>
      <c r="H79" s="56"/>
      <c r="I79" s="56">
        <f t="shared" si="7"/>
        <v>0</v>
      </c>
      <c r="J79" s="56"/>
      <c r="K79" s="57"/>
      <c r="L79" s="57"/>
      <c r="M79" s="57"/>
      <c r="N79" s="57" t="str">
        <f>IFERROR(VALUE(IF(Table213162038[[#This Row],[Player No]]="","",IFERROR(VLOOKUP(Table213162038[[#This Row],[Player No]],[5]Sheet1!$C$479:$D$480,2,FALSE)&amp;"",""))),"")</f>
        <v/>
      </c>
      <c r="O79" s="57"/>
      <c r="P79" s="17"/>
      <c r="Q79" s="18"/>
      <c r="R79" s="56"/>
      <c r="S79" s="56"/>
      <c r="T79" s="56"/>
      <c r="U79" s="59"/>
    </row>
    <row r="80" spans="4:21">
      <c r="D80" s="52"/>
      <c r="E80" s="60"/>
      <c r="F80" s="46" t="str">
        <f>IFERROR(VLOOKUP(Table213162038[[#This Row],[Player No]],Table11[[No]:[Province]],2,0),"")</f>
        <v/>
      </c>
      <c r="G80" s="46" t="str">
        <f>IFERROR(VLOOKUP(Table213162038[[#This Row],[Player No]],Table11[[No]:[Province]],3,0),"")</f>
        <v/>
      </c>
      <c r="H80" s="56"/>
      <c r="I80" s="56">
        <f t="shared" si="7"/>
        <v>0</v>
      </c>
      <c r="J80" s="56"/>
      <c r="K80" s="57"/>
      <c r="L80" s="57"/>
      <c r="M80" s="57"/>
      <c r="N80" s="57" t="str">
        <f>IFERROR(VALUE(IF(Table213162038[[#This Row],[Player No]]="","",IFERROR(VLOOKUP(Table213162038[[#This Row],[Player No]],[5]Sheet1!$C$479:$D$480,2,FALSE)&amp;"",""))),"")</f>
        <v/>
      </c>
      <c r="O80" s="57"/>
      <c r="P80" s="17"/>
      <c r="Q80" s="18"/>
      <c r="R80" s="56"/>
      <c r="S80" s="56"/>
      <c r="T80" s="56"/>
      <c r="U80" s="59"/>
    </row>
    <row r="81" spans="4:21">
      <c r="D81" s="52"/>
      <c r="E81" s="60"/>
      <c r="F81" s="46" t="str">
        <f>IFERROR(VLOOKUP(Table213162038[[#This Row],[Player No]],Table11[[No]:[Province]],2,0),"")</f>
        <v/>
      </c>
      <c r="G81" s="46" t="str">
        <f>IFERROR(VLOOKUP(Table213162038[[#This Row],[Player No]],Table11[[No]:[Province]],3,0),"")</f>
        <v/>
      </c>
      <c r="H81" s="56"/>
      <c r="I81" s="56">
        <f t="shared" si="7"/>
        <v>0</v>
      </c>
      <c r="J81" s="56"/>
      <c r="K81" s="57"/>
      <c r="L81" s="57"/>
      <c r="M81" s="57"/>
      <c r="N81" s="57" t="str">
        <f>IFERROR(VALUE(IF(Table213162038[[#This Row],[Player No]]="","",IFERROR(VLOOKUP(Table213162038[[#This Row],[Player No]],[5]Sheet1!$C$479:$D$480,2,FALSE)&amp;"",""))),"")</f>
        <v/>
      </c>
      <c r="O81" s="57"/>
      <c r="P81" s="17"/>
      <c r="Q81" s="18"/>
      <c r="R81" s="56"/>
      <c r="S81" s="56"/>
      <c r="T81" s="56"/>
      <c r="U81" s="59"/>
    </row>
    <row r="82" spans="4:21">
      <c r="D82" s="52"/>
      <c r="E82" s="60"/>
      <c r="F82" s="46" t="str">
        <f>IFERROR(VLOOKUP(Table213162038[[#This Row],[Player No]],Table11[[No]:[Province]],2,0),"")</f>
        <v/>
      </c>
      <c r="G82" s="46" t="str">
        <f>IFERROR(VLOOKUP(Table213162038[[#This Row],[Player No]],Table11[[No]:[Province]],3,0),"")</f>
        <v/>
      </c>
      <c r="H82" s="56"/>
      <c r="I82" s="56">
        <f t="shared" si="7"/>
        <v>0</v>
      </c>
      <c r="J82" s="56"/>
      <c r="K82" s="57"/>
      <c r="L82" s="57"/>
      <c r="M82" s="57"/>
      <c r="N82" s="57" t="str">
        <f>IFERROR(VALUE(IF(Table213162038[[#This Row],[Player No]]="","",IFERROR(VLOOKUP(Table213162038[[#This Row],[Player No]],[5]Sheet1!$C$479:$D$480,2,FALSE)&amp;"",""))),"")</f>
        <v/>
      </c>
      <c r="O82" s="57"/>
      <c r="P82" s="17"/>
      <c r="Q82" s="18"/>
      <c r="R82" s="56"/>
      <c r="S82" s="56"/>
      <c r="T82" s="56"/>
      <c r="U82" s="59"/>
    </row>
    <row r="83" spans="4:21">
      <c r="D83" s="52"/>
      <c r="E83" s="60"/>
      <c r="F83" s="46" t="str">
        <f>IFERROR(VLOOKUP(Table213162038[[#This Row],[Player No]],Table11[[No]:[Province]],2,0),"")</f>
        <v/>
      </c>
      <c r="G83" s="46" t="str">
        <f>IFERROR(VLOOKUP(Table213162038[[#This Row],[Player No]],Table11[[No]:[Province]],3,0),"")</f>
        <v/>
      </c>
      <c r="H83" s="56"/>
      <c r="I83" s="56">
        <f t="shared" si="7"/>
        <v>0</v>
      </c>
      <c r="J83" s="56"/>
      <c r="K83" s="57"/>
      <c r="L83" s="57"/>
      <c r="M83" s="57"/>
      <c r="N83" s="57" t="str">
        <f>IFERROR(VALUE(IF(Table213162038[[#This Row],[Player No]]="","",IFERROR(VLOOKUP(Table213162038[[#This Row],[Player No]],[5]Sheet1!$C$479:$D$480,2,FALSE)&amp;"",""))),"")</f>
        <v/>
      </c>
      <c r="O83" s="57"/>
      <c r="P83" s="17"/>
      <c r="Q83" s="18"/>
      <c r="R83" s="56"/>
      <c r="S83" s="56"/>
      <c r="T83" s="56"/>
      <c r="U83" s="59"/>
    </row>
    <row r="84" spans="4:21">
      <c r="D84" s="52"/>
      <c r="E84" s="60"/>
      <c r="F84" s="46" t="str">
        <f>IFERROR(VLOOKUP(Table213162038[[#This Row],[Player No]],Table11[[No]:[Province]],2,0),"")</f>
        <v/>
      </c>
      <c r="G84" s="46" t="str">
        <f>IFERROR(VLOOKUP(Table213162038[[#This Row],[Player No]],Table11[[No]:[Province]],3,0),"")</f>
        <v/>
      </c>
      <c r="H84" s="56"/>
      <c r="I84" s="56">
        <f t="shared" si="7"/>
        <v>0</v>
      </c>
      <c r="J84" s="56"/>
      <c r="K84" s="57"/>
      <c r="L84" s="57"/>
      <c r="M84" s="57"/>
      <c r="N84" s="57" t="str">
        <f>IFERROR(VALUE(IF(Table213162038[[#This Row],[Player No]]="","",IFERROR(VLOOKUP(Table213162038[[#This Row],[Player No]],[5]Sheet1!$C$479:$D$480,2,FALSE)&amp;"",""))),"")</f>
        <v/>
      </c>
      <c r="O84" s="57"/>
      <c r="P84" s="17"/>
      <c r="Q84" s="18"/>
      <c r="R84" s="56"/>
      <c r="S84" s="56"/>
      <c r="T84" s="56"/>
      <c r="U84" s="59"/>
    </row>
    <row r="85" spans="4:21">
      <c r="D85" s="52"/>
      <c r="E85" s="60"/>
      <c r="F85" s="46" t="str">
        <f>IFERROR(VLOOKUP(Table213162038[[#This Row],[Player No]],Table11[[No]:[Province]],2,0),"")</f>
        <v/>
      </c>
      <c r="G85" s="46" t="str">
        <f>IFERROR(VLOOKUP(Table213162038[[#This Row],[Player No]],Table11[[No]:[Province]],3,0),"")</f>
        <v/>
      </c>
      <c r="H85" s="56"/>
      <c r="I85" s="56">
        <f t="shared" si="7"/>
        <v>0</v>
      </c>
      <c r="J85" s="56"/>
      <c r="K85" s="57"/>
      <c r="L85" s="57"/>
      <c r="M85" s="57"/>
      <c r="N85" s="57" t="str">
        <f>IFERROR(VALUE(IF(Table213162038[[#This Row],[Player No]]="","",IFERROR(VLOOKUP(Table213162038[[#This Row],[Player No]],[5]Sheet1!$C$479:$D$480,2,FALSE)&amp;"",""))),"")</f>
        <v/>
      </c>
      <c r="O85" s="57"/>
      <c r="P85" s="17"/>
      <c r="Q85" s="18"/>
      <c r="R85" s="56"/>
      <c r="S85" s="56"/>
      <c r="T85" s="56"/>
      <c r="U85" s="59"/>
    </row>
    <row r="86" spans="4:21">
      <c r="D86" s="52"/>
      <c r="E86" s="60"/>
      <c r="F86" s="46" t="str">
        <f>IFERROR(VLOOKUP(Table213162038[[#This Row],[Player No]],Table11[[No]:[Province]],2,0),"")</f>
        <v/>
      </c>
      <c r="G86" s="46" t="str">
        <f>IFERROR(VLOOKUP(Table213162038[[#This Row],[Player No]],Table11[[No]:[Province]],3,0),"")</f>
        <v/>
      </c>
      <c r="H86" s="56"/>
      <c r="I86" s="56">
        <f t="shared" si="7"/>
        <v>0</v>
      </c>
      <c r="J86" s="56"/>
      <c r="K86" s="57"/>
      <c r="L86" s="57"/>
      <c r="M86" s="57"/>
      <c r="N86" s="57" t="str">
        <f>IFERROR(VALUE(IF(Table213162038[[#This Row],[Player No]]="","",IFERROR(VLOOKUP(Table213162038[[#This Row],[Player No]],[5]Sheet1!$C$479:$D$480,2,FALSE)&amp;"",""))),"")</f>
        <v/>
      </c>
      <c r="O86" s="57"/>
      <c r="P86" s="17"/>
      <c r="Q86" s="18"/>
      <c r="R86" s="56"/>
      <c r="S86" s="56"/>
      <c r="T86" s="56"/>
      <c r="U86" s="59"/>
    </row>
    <row r="87" spans="4:21">
      <c r="D87" s="52"/>
      <c r="E87" s="60"/>
      <c r="F87" s="46" t="str">
        <f>IFERROR(VLOOKUP(Table213162038[[#This Row],[Player No]],Table11[[No]:[Province]],2,0),"")</f>
        <v/>
      </c>
      <c r="G87" s="46" t="str">
        <f>IFERROR(VLOOKUP(Table213162038[[#This Row],[Player No]],Table11[[No]:[Province]],3,0),"")</f>
        <v/>
      </c>
      <c r="H87" s="56"/>
      <c r="I87" s="56">
        <f t="shared" si="7"/>
        <v>0</v>
      </c>
      <c r="J87" s="56"/>
      <c r="K87" s="57"/>
      <c r="L87" s="57"/>
      <c r="M87" s="57"/>
      <c r="N87" s="57" t="str">
        <f>IFERROR(VALUE(IF(Table213162038[[#This Row],[Player No]]="","",IFERROR(VLOOKUP(Table213162038[[#This Row],[Player No]],[5]Sheet1!$C$479:$D$480,2,FALSE)&amp;"",""))),"")</f>
        <v/>
      </c>
      <c r="O87" s="57"/>
      <c r="P87" s="17"/>
      <c r="Q87" s="18"/>
      <c r="R87" s="56"/>
      <c r="S87" s="56"/>
      <c r="T87" s="56"/>
      <c r="U87" s="59"/>
    </row>
    <row r="88" spans="4:21">
      <c r="D88" s="52"/>
      <c r="E88" s="60"/>
      <c r="F88" s="46" t="str">
        <f>IFERROR(VLOOKUP(Table213162038[[#This Row],[Player No]],Table11[[No]:[Province]],2,0),"")</f>
        <v/>
      </c>
      <c r="G88" s="46" t="str">
        <f>IFERROR(VLOOKUP(Table213162038[[#This Row],[Player No]],Table11[[No]:[Province]],3,0),"")</f>
        <v/>
      </c>
      <c r="H88" s="56"/>
      <c r="I88" s="56">
        <f t="shared" si="7"/>
        <v>0</v>
      </c>
      <c r="J88" s="56"/>
      <c r="K88" s="57"/>
      <c r="L88" s="57"/>
      <c r="M88" s="57"/>
      <c r="N88" s="57" t="str">
        <f>IFERROR(VALUE(IF(Table213162038[[#This Row],[Player No]]="","",IFERROR(VLOOKUP(Table213162038[[#This Row],[Player No]],[5]Sheet1!$C$479:$D$480,2,FALSE)&amp;"",""))),"")</f>
        <v/>
      </c>
      <c r="O88" s="57"/>
      <c r="P88" s="17"/>
      <c r="Q88" s="18"/>
      <c r="R88" s="56"/>
      <c r="S88" s="56"/>
      <c r="T88" s="56"/>
      <c r="U88" s="59"/>
    </row>
    <row r="89" spans="4:21">
      <c r="D89" s="52"/>
      <c r="E89" s="60"/>
      <c r="F89" s="46" t="str">
        <f>IFERROR(VLOOKUP(Table213162038[[#This Row],[Player No]],Table11[[No]:[Province]],2,0),"")</f>
        <v/>
      </c>
      <c r="G89" s="46" t="str">
        <f>IFERROR(VLOOKUP(Table213162038[[#This Row],[Player No]],Table11[[No]:[Province]],3,0),"")</f>
        <v/>
      </c>
      <c r="H89" s="56"/>
      <c r="I89" s="56">
        <f t="shared" si="7"/>
        <v>0</v>
      </c>
      <c r="J89" s="56"/>
      <c r="K89" s="57"/>
      <c r="L89" s="57"/>
      <c r="M89" s="57"/>
      <c r="N89" s="57" t="str">
        <f>IFERROR(VALUE(IF(Table213162038[[#This Row],[Player No]]="","",IFERROR(VLOOKUP(Table213162038[[#This Row],[Player No]],[5]Sheet1!$C$479:$D$480,2,FALSE)&amp;"",""))),"")</f>
        <v/>
      </c>
      <c r="O89" s="57"/>
      <c r="P89" s="17"/>
      <c r="Q89" s="18"/>
      <c r="R89" s="56"/>
      <c r="S89" s="56"/>
      <c r="T89" s="56"/>
      <c r="U89" s="59"/>
    </row>
    <row r="90" spans="4:21">
      <c r="D90" s="52"/>
      <c r="E90" s="60"/>
      <c r="F90" s="46" t="str">
        <f>IFERROR(VLOOKUP(Table213162038[[#This Row],[Player No]],Table11[[No]:[Province]],2,0),"")</f>
        <v/>
      </c>
      <c r="G90" s="46" t="str">
        <f>IFERROR(VLOOKUP(Table213162038[[#This Row],[Player No]],Table11[[No]:[Province]],3,0),"")</f>
        <v/>
      </c>
      <c r="H90" s="56"/>
      <c r="I90" s="56">
        <f t="shared" si="7"/>
        <v>0</v>
      </c>
      <c r="J90" s="56"/>
      <c r="K90" s="57"/>
      <c r="L90" s="57"/>
      <c r="M90" s="57"/>
      <c r="N90" s="57" t="str">
        <f>IFERROR(VALUE(IF(Table213162038[[#This Row],[Player No]]="","",IFERROR(VLOOKUP(Table213162038[[#This Row],[Player No]],[5]Sheet1!$C$479:$D$480,2,FALSE)&amp;"",""))),"")</f>
        <v/>
      </c>
      <c r="O90" s="57"/>
      <c r="P90" s="17"/>
      <c r="Q90" s="18"/>
      <c r="R90" s="56"/>
      <c r="S90" s="56"/>
      <c r="T90" s="56"/>
      <c r="U90" s="59"/>
    </row>
    <row r="91" spans="4:21">
      <c r="D91" s="52"/>
      <c r="E91" s="60"/>
      <c r="F91" s="46" t="str">
        <f>IFERROR(VLOOKUP(Table213162038[[#This Row],[Player No]],Table11[[No]:[Province]],2,0),"")</f>
        <v/>
      </c>
      <c r="G91" s="46" t="str">
        <f>IFERROR(VLOOKUP(Table213162038[[#This Row],[Player No]],Table11[[No]:[Province]],3,0),"")</f>
        <v/>
      </c>
      <c r="H91" s="56"/>
      <c r="I91" s="56">
        <f t="shared" si="7"/>
        <v>0</v>
      </c>
      <c r="J91" s="56"/>
      <c r="K91" s="57"/>
      <c r="L91" s="57"/>
      <c r="M91" s="57"/>
      <c r="N91" s="57" t="str">
        <f>IFERROR(VALUE(IF(Table213162038[[#This Row],[Player No]]="","",IFERROR(VLOOKUP(Table213162038[[#This Row],[Player No]],[5]Sheet1!$C$479:$D$480,2,FALSE)&amp;"",""))),"")</f>
        <v/>
      </c>
      <c r="O91" s="57"/>
      <c r="P91" s="17"/>
      <c r="Q91" s="18"/>
      <c r="R91" s="56"/>
      <c r="S91" s="56"/>
      <c r="T91" s="56"/>
      <c r="U91" s="59"/>
    </row>
    <row r="92" spans="4:21">
      <c r="D92" s="52"/>
      <c r="E92" s="60"/>
      <c r="F92" s="46" t="str">
        <f>IFERROR(VLOOKUP(Table213162038[[#This Row],[Player No]],Table11[[No]:[Province]],2,0),"")</f>
        <v/>
      </c>
      <c r="G92" s="46" t="str">
        <f>IFERROR(VLOOKUP(Table213162038[[#This Row],[Player No]],Table11[[No]:[Province]],3,0),"")</f>
        <v/>
      </c>
      <c r="H92" s="56"/>
      <c r="I92" s="56">
        <f t="shared" si="7"/>
        <v>0</v>
      </c>
      <c r="J92" s="56"/>
      <c r="K92" s="57"/>
      <c r="L92" s="57"/>
      <c r="M92" s="57"/>
      <c r="N92" s="57" t="str">
        <f>IFERROR(VALUE(IF(Table213162038[[#This Row],[Player No]]="","",IFERROR(VLOOKUP(Table213162038[[#This Row],[Player No]],[5]Sheet1!$C$479:$D$480,2,FALSE)&amp;"",""))),"")</f>
        <v/>
      </c>
      <c r="O92" s="57"/>
      <c r="P92" s="17"/>
      <c r="Q92" s="18"/>
      <c r="R92" s="56"/>
      <c r="S92" s="56"/>
      <c r="T92" s="56"/>
      <c r="U92" s="59"/>
    </row>
    <row r="93" spans="4:21">
      <c r="D93" s="52"/>
      <c r="E93" s="60"/>
      <c r="F93" s="46" t="str">
        <f>IFERROR(VLOOKUP(Table213162038[[#This Row],[Player No]],Table11[[No]:[Province]],2,0),"")</f>
        <v/>
      </c>
      <c r="G93" s="46" t="str">
        <f>IFERROR(VLOOKUP(Table213162038[[#This Row],[Player No]],Table11[[No]:[Province]],3,0),"")</f>
        <v/>
      </c>
      <c r="H93" s="56"/>
      <c r="I93" s="56">
        <f t="shared" si="7"/>
        <v>0</v>
      </c>
      <c r="J93" s="56"/>
      <c r="K93" s="57"/>
      <c r="L93" s="57"/>
      <c r="M93" s="57"/>
      <c r="N93" s="57" t="str">
        <f>IFERROR(VALUE(IF(Table213162038[[#This Row],[Player No]]="","",IFERROR(VLOOKUP(Table213162038[[#This Row],[Player No]],[5]Sheet1!$C$479:$D$480,2,FALSE)&amp;"",""))),"")</f>
        <v/>
      </c>
      <c r="O93" s="57"/>
      <c r="P93" s="17"/>
      <c r="Q93" s="18"/>
      <c r="R93" s="56"/>
      <c r="S93" s="56"/>
      <c r="T93" s="56"/>
      <c r="U93" s="59"/>
    </row>
    <row r="94" spans="4:21">
      <c r="D94" s="52"/>
      <c r="E94" s="60"/>
      <c r="F94" s="46" t="str">
        <f>IFERROR(VLOOKUP(Table213162038[[#This Row],[Player No]],Table11[[No]:[Province]],2,0),"")</f>
        <v/>
      </c>
      <c r="G94" s="46" t="str">
        <f>IFERROR(VLOOKUP(Table213162038[[#This Row],[Player No]],Table11[[No]:[Province]],3,0),"")</f>
        <v/>
      </c>
      <c r="H94" s="56"/>
      <c r="I94" s="56">
        <f t="shared" si="7"/>
        <v>0</v>
      </c>
      <c r="J94" s="56"/>
      <c r="K94" s="57"/>
      <c r="L94" s="57"/>
      <c r="M94" s="57"/>
      <c r="N94" s="57" t="str">
        <f>IFERROR(VALUE(IF(Table213162038[[#This Row],[Player No]]="","",IFERROR(VLOOKUP(Table213162038[[#This Row],[Player No]],[5]Sheet1!$C$479:$D$480,2,FALSE)&amp;"",""))),"")</f>
        <v/>
      </c>
      <c r="O94" s="57"/>
      <c r="P94" s="17"/>
      <c r="Q94" s="18"/>
      <c r="R94" s="56"/>
      <c r="S94" s="56"/>
      <c r="T94" s="56"/>
      <c r="U94" s="59"/>
    </row>
    <row r="95" spans="4:21">
      <c r="D95" s="52"/>
      <c r="E95" s="60"/>
      <c r="F95" s="46" t="str">
        <f>IFERROR(VLOOKUP(Table213162038[[#This Row],[Player No]],Table11[[No]:[Province]],2,0),"")</f>
        <v/>
      </c>
      <c r="G95" s="46" t="str">
        <f>IFERROR(VLOOKUP(Table213162038[[#This Row],[Player No]],Table11[[No]:[Province]],3,0),"")</f>
        <v/>
      </c>
      <c r="H95" s="56"/>
      <c r="I95" s="56">
        <f t="shared" si="7"/>
        <v>0</v>
      </c>
      <c r="J95" s="56"/>
      <c r="K95" s="57"/>
      <c r="L95" s="57"/>
      <c r="M95" s="57"/>
      <c r="N95" s="57" t="str">
        <f>IFERROR(VALUE(IF(Table213162038[[#This Row],[Player No]]="","",IFERROR(VLOOKUP(Table213162038[[#This Row],[Player No]],[5]Sheet1!$C$479:$D$480,2,FALSE)&amp;"",""))),"")</f>
        <v/>
      </c>
      <c r="O95" s="57"/>
      <c r="P95" s="17"/>
      <c r="Q95" s="18"/>
      <c r="R95" s="56"/>
      <c r="S95" s="56"/>
      <c r="T95" s="56"/>
      <c r="U95" s="59"/>
    </row>
    <row r="96" spans="4:21">
      <c r="D96" s="52"/>
      <c r="E96" s="60"/>
      <c r="F96" s="46" t="str">
        <f>IFERROR(VLOOKUP(Table213162038[[#This Row],[Player No]],Table11[[No]:[Province]],2,0),"")</f>
        <v/>
      </c>
      <c r="G96" s="46" t="str">
        <f>IFERROR(VLOOKUP(Table213162038[[#This Row],[Player No]],Table11[[No]:[Province]],3,0),"")</f>
        <v/>
      </c>
      <c r="H96" s="56"/>
      <c r="I96" s="56">
        <f t="shared" si="7"/>
        <v>0</v>
      </c>
      <c r="J96" s="56"/>
      <c r="K96" s="57"/>
      <c r="L96" s="57"/>
      <c r="M96" s="57"/>
      <c r="N96" s="57" t="str">
        <f>IFERROR(VALUE(IF(Table213162038[[#This Row],[Player No]]="","",IFERROR(VLOOKUP(Table213162038[[#This Row],[Player No]],[5]Sheet1!$C$479:$D$480,2,FALSE)&amp;"",""))),"")</f>
        <v/>
      </c>
      <c r="O96" s="57"/>
      <c r="P96" s="17"/>
      <c r="Q96" s="18"/>
      <c r="R96" s="56"/>
      <c r="S96" s="56"/>
      <c r="T96" s="56"/>
      <c r="U96" s="59"/>
    </row>
    <row r="97" spans="4:21">
      <c r="D97" s="52"/>
      <c r="E97" s="60"/>
      <c r="F97" s="46" t="str">
        <f>IFERROR(VLOOKUP(Table213162038[[#This Row],[Player No]],Table11[[No]:[Province]],2,0),"")</f>
        <v/>
      </c>
      <c r="G97" s="46" t="str">
        <f>IFERROR(VLOOKUP(Table213162038[[#This Row],[Player No]],Table11[[No]:[Province]],3,0),"")</f>
        <v/>
      </c>
      <c r="H97" s="56"/>
      <c r="I97" s="56">
        <f t="shared" si="7"/>
        <v>0</v>
      </c>
      <c r="J97" s="56"/>
      <c r="K97" s="57"/>
      <c r="L97" s="57"/>
      <c r="M97" s="57"/>
      <c r="N97" s="57" t="str">
        <f>IFERROR(VALUE(IF(Table213162038[[#This Row],[Player No]]="","",IFERROR(VLOOKUP(Table213162038[[#This Row],[Player No]],[5]Sheet1!$C$479:$D$480,2,FALSE)&amp;"",""))),"")</f>
        <v/>
      </c>
      <c r="O97" s="57"/>
      <c r="P97" s="17"/>
      <c r="Q97" s="18"/>
      <c r="R97" s="56"/>
      <c r="S97" s="56"/>
      <c r="T97" s="56"/>
      <c r="U97" s="59"/>
    </row>
    <row r="98" spans="4:21">
      <c r="D98" s="52"/>
      <c r="E98" s="60"/>
      <c r="F98" s="46" t="str">
        <f>IFERROR(VLOOKUP(Table213162038[[#This Row],[Player No]],Table11[[No]:[Province]],2,0),"")</f>
        <v/>
      </c>
      <c r="G98" s="46" t="str">
        <f>IFERROR(VLOOKUP(Table213162038[[#This Row],[Player No]],Table11[[No]:[Province]],3,0),"")</f>
        <v/>
      </c>
      <c r="H98" s="56"/>
      <c r="I98" s="56">
        <f t="shared" si="7"/>
        <v>0</v>
      </c>
      <c r="J98" s="56"/>
      <c r="K98" s="57"/>
      <c r="L98" s="57"/>
      <c r="M98" s="57"/>
      <c r="N98" s="57" t="str">
        <f>IFERROR(VALUE(IF(Table213162038[[#This Row],[Player No]]="","",IFERROR(VLOOKUP(Table213162038[[#This Row],[Player No]],[5]Sheet1!$C$479:$D$480,2,FALSE)&amp;"",""))),"")</f>
        <v/>
      </c>
      <c r="O98" s="57"/>
      <c r="P98" s="17"/>
      <c r="Q98" s="18"/>
      <c r="R98" s="56"/>
      <c r="S98" s="56"/>
      <c r="T98" s="56"/>
      <c r="U98" s="59"/>
    </row>
    <row r="99" spans="4:21">
      <c r="D99" s="52"/>
      <c r="E99" s="60"/>
      <c r="F99" s="46" t="str">
        <f>IFERROR(VLOOKUP(Table213162038[[#This Row],[Player No]],Table11[[No]:[Province]],2,0),"")</f>
        <v/>
      </c>
      <c r="G99" s="46" t="str">
        <f>IFERROR(VLOOKUP(Table213162038[[#This Row],[Player No]],Table11[[No]:[Province]],3,0),"")</f>
        <v/>
      </c>
      <c r="H99" s="56"/>
      <c r="I99" s="56">
        <f t="shared" si="7"/>
        <v>0</v>
      </c>
      <c r="J99" s="56"/>
      <c r="K99" s="57"/>
      <c r="L99" s="57"/>
      <c r="M99" s="57"/>
      <c r="N99" s="57" t="str">
        <f>IFERROR(VALUE(IF(Table213162038[[#This Row],[Player No]]="","",IFERROR(VLOOKUP(Table213162038[[#This Row],[Player No]],[5]Sheet1!$C$479:$D$480,2,FALSE)&amp;"",""))),"")</f>
        <v/>
      </c>
      <c r="O99" s="57"/>
      <c r="P99" s="17"/>
      <c r="Q99" s="18"/>
      <c r="R99" s="56"/>
      <c r="S99" s="56"/>
      <c r="T99" s="56"/>
      <c r="U99" s="59"/>
    </row>
    <row r="100" spans="4:21">
      <c r="D100" s="52"/>
      <c r="E100" s="60"/>
      <c r="F100" s="46" t="str">
        <f>IFERROR(VLOOKUP(Table213162038[[#This Row],[Player No]],Table11[[No]:[Province]],2,0),"")</f>
        <v/>
      </c>
      <c r="G100" s="46" t="str">
        <f>IFERROR(VLOOKUP(Table213162038[[#This Row],[Player No]],Table11[[No]:[Province]],3,0),"")</f>
        <v/>
      </c>
      <c r="H100" s="56"/>
      <c r="I100" s="56">
        <f t="shared" si="7"/>
        <v>0</v>
      </c>
      <c r="J100" s="56"/>
      <c r="K100" s="57"/>
      <c r="L100" s="57"/>
      <c r="M100" s="57"/>
      <c r="N100" s="57" t="str">
        <f>IFERROR(VALUE(IF(Table213162038[[#This Row],[Player No]]="","",IFERROR(VLOOKUP(Table213162038[[#This Row],[Player No]],[5]Sheet1!$C$479:$D$480,2,FALSE)&amp;"",""))),"")</f>
        <v/>
      </c>
      <c r="O100" s="57"/>
      <c r="P100" s="17"/>
      <c r="Q100" s="18"/>
      <c r="R100" s="56"/>
      <c r="S100" s="56"/>
      <c r="T100" s="56"/>
      <c r="U100" s="59"/>
    </row>
    <row r="101" spans="4:21">
      <c r="D101" s="52"/>
      <c r="E101" s="60"/>
      <c r="F101" s="46" t="str">
        <f>IFERROR(VLOOKUP(Table213162038[[#This Row],[Player No]],Table11[[No]:[Province]],2,0),"")</f>
        <v/>
      </c>
      <c r="G101" s="46" t="str">
        <f>IFERROR(VLOOKUP(Table213162038[[#This Row],[Player No]],Table11[[No]:[Province]],3,0),"")</f>
        <v/>
      </c>
      <c r="H101" s="56"/>
      <c r="I101" s="56">
        <f t="shared" si="7"/>
        <v>0</v>
      </c>
      <c r="J101" s="56"/>
      <c r="K101" s="57"/>
      <c r="L101" s="57"/>
      <c r="M101" s="57"/>
      <c r="N101" s="57" t="str">
        <f>IFERROR(VALUE(IF(Table213162038[[#This Row],[Player No]]="","",IFERROR(VLOOKUP(Table213162038[[#This Row],[Player No]],[5]Sheet1!$C$479:$D$480,2,FALSE)&amp;"",""))),"")</f>
        <v/>
      </c>
      <c r="O101" s="57"/>
      <c r="P101" s="17"/>
      <c r="Q101" s="18"/>
      <c r="R101" s="56"/>
      <c r="S101" s="56"/>
      <c r="T101" s="56"/>
      <c r="U101" s="59"/>
    </row>
    <row r="102" spans="4:21">
      <c r="D102" s="52"/>
      <c r="E102" s="60"/>
      <c r="F102" s="46" t="str">
        <f>IFERROR(VLOOKUP(Table213162038[[#This Row],[Player No]],Table11[[No]:[Province]],2,0),"")</f>
        <v/>
      </c>
      <c r="G102" s="46" t="str">
        <f>IFERROR(VLOOKUP(Table213162038[[#This Row],[Player No]],Table11[[No]:[Province]],3,0),"")</f>
        <v/>
      </c>
      <c r="H102" s="56"/>
      <c r="I102" s="56">
        <f t="shared" si="7"/>
        <v>0</v>
      </c>
      <c r="J102" s="56"/>
      <c r="K102" s="57"/>
      <c r="L102" s="57"/>
      <c r="M102" s="57"/>
      <c r="N102" s="57" t="str">
        <f>IFERROR(VALUE(IF(Table213162038[[#This Row],[Player No]]="","",IFERROR(VLOOKUP(Table213162038[[#This Row],[Player No]],[5]Sheet1!$C$479:$D$480,2,FALSE)&amp;"",""))),"")</f>
        <v/>
      </c>
      <c r="O102" s="57"/>
      <c r="P102" s="17"/>
      <c r="Q102" s="18"/>
      <c r="R102" s="56"/>
      <c r="S102" s="56"/>
      <c r="T102" s="56"/>
      <c r="U102" s="59"/>
    </row>
    <row r="103" spans="4:21">
      <c r="D103" s="52"/>
      <c r="E103" s="60"/>
      <c r="F103" s="46" t="str">
        <f>IFERROR(VLOOKUP(Table213162038[[#This Row],[Player No]],Table11[[No]:[Province]],2,0),"")</f>
        <v/>
      </c>
      <c r="G103" s="46" t="str">
        <f>IFERROR(VLOOKUP(Table213162038[[#This Row],[Player No]],Table11[[No]:[Province]],3,0),"")</f>
        <v/>
      </c>
      <c r="H103" s="56"/>
      <c r="I103" s="56">
        <f t="shared" si="7"/>
        <v>0</v>
      </c>
      <c r="J103" s="56"/>
      <c r="K103" s="57"/>
      <c r="L103" s="57"/>
      <c r="M103" s="57"/>
      <c r="N103" s="57" t="str">
        <f>IFERROR(VALUE(IF(Table213162038[[#This Row],[Player No]]="","",IFERROR(VLOOKUP(Table213162038[[#This Row],[Player No]],[5]Sheet1!$C$479:$D$480,2,FALSE)&amp;"",""))),"")</f>
        <v/>
      </c>
      <c r="O103" s="57"/>
      <c r="P103" s="17"/>
      <c r="Q103" s="18"/>
      <c r="R103" s="56"/>
      <c r="S103" s="56"/>
      <c r="T103" s="56"/>
      <c r="U103" s="59"/>
    </row>
    <row r="104" spans="4:21">
      <c r="D104" s="52"/>
      <c r="E104" s="60"/>
      <c r="F104" s="46" t="str">
        <f>IFERROR(VLOOKUP(Table213162038[[#This Row],[Player No]],Table11[[No]:[Province]],2,0),"")</f>
        <v/>
      </c>
      <c r="G104" s="46" t="str">
        <f>IFERROR(VLOOKUP(Table213162038[[#This Row],[Player No]],Table11[[No]:[Province]],3,0),"")</f>
        <v/>
      </c>
      <c r="H104" s="56"/>
      <c r="I104" s="56">
        <f t="shared" si="7"/>
        <v>0</v>
      </c>
      <c r="J104" s="56"/>
      <c r="K104" s="57"/>
      <c r="L104" s="57"/>
      <c r="M104" s="57"/>
      <c r="N104" s="57" t="str">
        <f>IFERROR(VALUE(IF(Table213162038[[#This Row],[Player No]]="","",IFERROR(VLOOKUP(Table213162038[[#This Row],[Player No]],[5]Sheet1!$C$479:$D$480,2,FALSE)&amp;"",""))),"")</f>
        <v/>
      </c>
      <c r="O104" s="57"/>
      <c r="P104" s="17"/>
      <c r="Q104" s="18"/>
      <c r="R104" s="56"/>
      <c r="S104" s="56"/>
      <c r="T104" s="56"/>
      <c r="U104" s="59"/>
    </row>
    <row r="105" spans="4:21">
      <c r="D105" s="52"/>
      <c r="E105" s="60"/>
      <c r="F105" s="46" t="str">
        <f>IFERROR(VLOOKUP(Table213162038[[#This Row],[Player No]],Table11[[No]:[Province]],2,0),"")</f>
        <v/>
      </c>
      <c r="G105" s="46" t="str">
        <f>IFERROR(VLOOKUP(Table213162038[[#This Row],[Player No]],Table11[[No]:[Province]],3,0),"")</f>
        <v/>
      </c>
      <c r="H105" s="56"/>
      <c r="I105" s="56">
        <f t="shared" si="7"/>
        <v>0</v>
      </c>
      <c r="J105" s="56"/>
      <c r="K105" s="57"/>
      <c r="L105" s="57"/>
      <c r="M105" s="57"/>
      <c r="N105" s="57" t="str">
        <f>IFERROR(VALUE(IF(Table213162038[[#This Row],[Player No]]="","",IFERROR(VLOOKUP(Table213162038[[#This Row],[Player No]],[5]Sheet1!$C$479:$D$480,2,FALSE)&amp;"",""))),"")</f>
        <v/>
      </c>
      <c r="O105" s="57"/>
      <c r="P105" s="17"/>
      <c r="Q105" s="18"/>
      <c r="R105" s="56"/>
      <c r="S105" s="56"/>
      <c r="T105" s="56"/>
      <c r="U105" s="59"/>
    </row>
    <row r="106" spans="4:21">
      <c r="D106" s="52"/>
      <c r="E106" s="60"/>
      <c r="F106" s="46" t="str">
        <f>IFERROR(VLOOKUP(Table213162038[[#This Row],[Player No]],Table11[[No]:[Province]],2,0),"")</f>
        <v/>
      </c>
      <c r="G106" s="46" t="str">
        <f>IFERROR(VLOOKUP(Table213162038[[#This Row],[Player No]],Table11[[No]:[Province]],3,0),"")</f>
        <v/>
      </c>
      <c r="H106" s="56"/>
      <c r="I106" s="56">
        <f t="shared" si="7"/>
        <v>0</v>
      </c>
      <c r="J106" s="56"/>
      <c r="K106" s="57"/>
      <c r="L106" s="57"/>
      <c r="M106" s="57"/>
      <c r="N106" s="57" t="str">
        <f>IFERROR(VALUE(IF(Table213162038[[#This Row],[Player No]]="","",IFERROR(VLOOKUP(Table213162038[[#This Row],[Player No]],[5]Sheet1!$C$479:$D$480,2,FALSE)&amp;"",""))),"")</f>
        <v/>
      </c>
      <c r="O106" s="57"/>
      <c r="P106" s="17"/>
      <c r="Q106" s="18"/>
      <c r="R106" s="56"/>
      <c r="S106" s="56"/>
      <c r="T106" s="56"/>
      <c r="U106" s="59"/>
    </row>
    <row r="107" spans="4:21">
      <c r="D107" s="52"/>
      <c r="E107" s="60"/>
      <c r="F107" s="46" t="str">
        <f>IFERROR(VLOOKUP(Table213162038[[#This Row],[Player No]],Table11[[No]:[Province]],2,0),"")</f>
        <v/>
      </c>
      <c r="G107" s="46" t="str">
        <f>IFERROR(VLOOKUP(Table213162038[[#This Row],[Player No]],Table11[[No]:[Province]],3,0),"")</f>
        <v/>
      </c>
      <c r="H107" s="56"/>
      <c r="I107" s="56">
        <f t="shared" si="7"/>
        <v>0</v>
      </c>
      <c r="J107" s="56"/>
      <c r="K107" s="57"/>
      <c r="L107" s="57"/>
      <c r="M107" s="57"/>
      <c r="N107" s="57" t="str">
        <f>IFERROR(VALUE(IF(Table213162038[[#This Row],[Player No]]="","",IFERROR(VLOOKUP(Table213162038[[#This Row],[Player No]],[5]Sheet1!$C$479:$D$480,2,FALSE)&amp;"",""))),"")</f>
        <v/>
      </c>
      <c r="O107" s="57"/>
      <c r="P107" s="17"/>
      <c r="Q107" s="18"/>
      <c r="R107" s="56"/>
      <c r="S107" s="56"/>
      <c r="T107" s="56"/>
      <c r="U107" s="59"/>
    </row>
    <row r="108" spans="4:21">
      <c r="D108" s="52"/>
      <c r="E108" s="60"/>
      <c r="F108" s="46" t="str">
        <f>IFERROR(VLOOKUP(Table213162038[[#This Row],[Player No]],Table11[[No]:[Province]],2,0),"")</f>
        <v/>
      </c>
      <c r="G108" s="46" t="str">
        <f>IFERROR(VLOOKUP(Table213162038[[#This Row],[Player No]],Table11[[No]:[Province]],3,0),"")</f>
        <v/>
      </c>
      <c r="H108" s="56"/>
      <c r="I108" s="56">
        <f t="shared" si="7"/>
        <v>0</v>
      </c>
      <c r="J108" s="56"/>
      <c r="K108" s="57"/>
      <c r="L108" s="57"/>
      <c r="M108" s="57"/>
      <c r="N108" s="57" t="str">
        <f>IFERROR(VALUE(IF(Table213162038[[#This Row],[Player No]]="","",IFERROR(VLOOKUP(Table213162038[[#This Row],[Player No]],[5]Sheet1!$C$479:$D$480,2,FALSE)&amp;"",""))),"")</f>
        <v/>
      </c>
      <c r="O108" s="57"/>
      <c r="P108" s="17"/>
      <c r="Q108" s="18"/>
      <c r="R108" s="56"/>
      <c r="S108" s="56"/>
      <c r="T108" s="56"/>
      <c r="U108" s="59"/>
    </row>
    <row r="109" spans="4:21">
      <c r="D109" s="52"/>
      <c r="E109" s="60"/>
      <c r="F109" s="46" t="str">
        <f>IFERROR(VLOOKUP(Table213162038[[#This Row],[Player No]],Table11[[No]:[Province]],2,0),"")</f>
        <v/>
      </c>
      <c r="G109" s="46" t="str">
        <f>IFERROR(VLOOKUP(Table213162038[[#This Row],[Player No]],Table11[[No]:[Province]],3,0),"")</f>
        <v/>
      </c>
      <c r="H109" s="56"/>
      <c r="I109" s="56">
        <f t="shared" si="7"/>
        <v>0</v>
      </c>
      <c r="J109" s="56"/>
      <c r="K109" s="57"/>
      <c r="L109" s="57"/>
      <c r="M109" s="57"/>
      <c r="N109" s="57" t="str">
        <f>IFERROR(VALUE(IF(Table213162038[[#This Row],[Player No]]="","",IFERROR(VLOOKUP(Table213162038[[#This Row],[Player No]],[5]Sheet1!$C$479:$D$480,2,FALSE)&amp;"",""))),"")</f>
        <v/>
      </c>
      <c r="O109" s="57"/>
      <c r="P109" s="17"/>
      <c r="Q109" s="18"/>
      <c r="R109" s="56"/>
      <c r="S109" s="56"/>
      <c r="T109" s="56"/>
      <c r="U109" s="59"/>
    </row>
    <row r="110" spans="4:21">
      <c r="D110" s="52"/>
      <c r="E110" s="60"/>
      <c r="F110" s="46" t="str">
        <f>IFERROR(VLOOKUP(Table213162038[[#This Row],[Player No]],Table11[[No]:[Province]],2,0),"")</f>
        <v/>
      </c>
      <c r="G110" s="46" t="str">
        <f>IFERROR(VLOOKUP(Table213162038[[#This Row],[Player No]],Table11[[No]:[Province]],3,0),"")</f>
        <v/>
      </c>
      <c r="H110" s="56"/>
      <c r="I110" s="56">
        <f t="shared" si="7"/>
        <v>0</v>
      </c>
      <c r="J110" s="56"/>
      <c r="K110" s="57"/>
      <c r="L110" s="57"/>
      <c r="M110" s="57"/>
      <c r="N110" s="57" t="str">
        <f>IFERROR(VALUE(IF(Table213162038[[#This Row],[Player No]]="","",IFERROR(VLOOKUP(Table213162038[[#This Row],[Player No]],[5]Sheet1!$C$479:$D$480,2,FALSE)&amp;"",""))),"")</f>
        <v/>
      </c>
      <c r="O110" s="57"/>
      <c r="P110" s="17"/>
      <c r="Q110" s="18"/>
      <c r="R110" s="56"/>
      <c r="S110" s="56"/>
      <c r="T110" s="56"/>
      <c r="U110" s="59"/>
    </row>
    <row r="111" spans="4:21">
      <c r="D111" s="52"/>
      <c r="E111" s="60"/>
      <c r="F111" s="46" t="str">
        <f>IFERROR(VLOOKUP(Table213162038[[#This Row],[Player No]],Table11[[No]:[Province]],2,0),"")</f>
        <v/>
      </c>
      <c r="G111" s="46" t="str">
        <f>IFERROR(VLOOKUP(Table213162038[[#This Row],[Player No]],Table11[[No]:[Province]],3,0),"")</f>
        <v/>
      </c>
      <c r="H111" s="56"/>
      <c r="I111" s="56">
        <f t="shared" si="7"/>
        <v>0</v>
      </c>
      <c r="J111" s="56"/>
      <c r="K111" s="57"/>
      <c r="L111" s="57"/>
      <c r="M111" s="57"/>
      <c r="N111" s="57" t="str">
        <f>IFERROR(VALUE(IF(Table213162038[[#This Row],[Player No]]="","",IFERROR(VLOOKUP(Table213162038[[#This Row],[Player No]],[5]Sheet1!$C$479:$D$480,2,FALSE)&amp;"",""))),"")</f>
        <v/>
      </c>
      <c r="O111" s="57"/>
      <c r="P111" s="17"/>
      <c r="Q111" s="18"/>
      <c r="R111" s="56"/>
      <c r="S111" s="56"/>
      <c r="T111" s="56"/>
      <c r="U111" s="59"/>
    </row>
    <row r="112" spans="4:21">
      <c r="D112" s="52"/>
      <c r="E112" s="60"/>
      <c r="F112" s="46" t="str">
        <f>IFERROR(VLOOKUP(Table213162038[[#This Row],[Player No]],Table11[[No]:[Province]],2,0),"")</f>
        <v/>
      </c>
      <c r="G112" s="46" t="str">
        <f>IFERROR(VLOOKUP(Table213162038[[#This Row],[Player No]],Table11[[No]:[Province]],3,0),"")</f>
        <v/>
      </c>
      <c r="H112" s="56"/>
      <c r="I112" s="56">
        <f t="shared" si="7"/>
        <v>0</v>
      </c>
      <c r="J112" s="56"/>
      <c r="K112" s="57"/>
      <c r="L112" s="57"/>
      <c r="M112" s="57"/>
      <c r="N112" s="57" t="str">
        <f>IFERROR(VALUE(IF(Table213162038[[#This Row],[Player No]]="","",IFERROR(VLOOKUP(Table213162038[[#This Row],[Player No]],[5]Sheet1!$C$479:$D$480,2,FALSE)&amp;"",""))),"")</f>
        <v/>
      </c>
      <c r="O112" s="57"/>
      <c r="P112" s="17"/>
      <c r="Q112" s="18"/>
      <c r="R112" s="56"/>
      <c r="S112" s="56"/>
      <c r="T112" s="56"/>
      <c r="U112" s="59"/>
    </row>
    <row r="113" spans="4:21">
      <c r="D113" s="52"/>
      <c r="E113" s="60"/>
      <c r="F113" s="46" t="str">
        <f>IFERROR(VLOOKUP(Table213162038[[#This Row],[Player No]],Table11[[No]:[Province]],2,0),"")</f>
        <v/>
      </c>
      <c r="G113" s="46" t="str">
        <f>IFERROR(VLOOKUP(Table213162038[[#This Row],[Player No]],Table11[[No]:[Province]],3,0),"")</f>
        <v/>
      </c>
      <c r="H113" s="56"/>
      <c r="I113" s="56">
        <f t="shared" si="7"/>
        <v>0</v>
      </c>
      <c r="J113" s="56"/>
      <c r="K113" s="57"/>
      <c r="L113" s="57"/>
      <c r="M113" s="57"/>
      <c r="N113" s="57" t="str">
        <f>IFERROR(VALUE(IF(Table213162038[[#This Row],[Player No]]="","",IFERROR(VLOOKUP(Table213162038[[#This Row],[Player No]],[5]Sheet1!$C$479:$D$480,2,FALSE)&amp;"",""))),"")</f>
        <v/>
      </c>
      <c r="O113" s="57"/>
      <c r="P113" s="17"/>
      <c r="Q113" s="18"/>
      <c r="R113" s="56"/>
      <c r="S113" s="56"/>
      <c r="T113" s="56"/>
      <c r="U113" s="59"/>
    </row>
    <row r="114" spans="4:21">
      <c r="D114" s="52"/>
      <c r="E114" s="60"/>
      <c r="F114" s="46" t="str">
        <f>IFERROR(VLOOKUP(Table213162038[[#This Row],[Player No]],Table11[[No]:[Province]],2,0),"")</f>
        <v/>
      </c>
      <c r="G114" s="46" t="str">
        <f>IFERROR(VLOOKUP(Table213162038[[#This Row],[Player No]],Table11[[No]:[Province]],3,0),"")</f>
        <v/>
      </c>
      <c r="H114" s="56"/>
      <c r="I114" s="56">
        <f t="shared" si="7"/>
        <v>0</v>
      </c>
      <c r="J114" s="56"/>
      <c r="K114" s="57"/>
      <c r="L114" s="57"/>
      <c r="M114" s="57"/>
      <c r="N114" s="57" t="str">
        <f>IFERROR(VALUE(IF(Table213162038[[#This Row],[Player No]]="","",IFERROR(VLOOKUP(Table213162038[[#This Row],[Player No]],[5]Sheet1!$C$479:$D$480,2,FALSE)&amp;"",""))),"")</f>
        <v/>
      </c>
      <c r="O114" s="57"/>
      <c r="P114" s="17"/>
      <c r="Q114" s="18"/>
      <c r="R114" s="56"/>
      <c r="S114" s="56"/>
      <c r="T114" s="56"/>
      <c r="U114" s="59"/>
    </row>
    <row r="115" spans="4:21">
      <c r="D115" s="52"/>
      <c r="E115" s="60"/>
      <c r="F115" s="46" t="str">
        <f>IFERROR(VLOOKUP(Table213162038[[#This Row],[Player No]],Table11[[No]:[Province]],2,0),"")</f>
        <v/>
      </c>
      <c r="G115" s="46" t="str">
        <f>IFERROR(VLOOKUP(Table213162038[[#This Row],[Player No]],Table11[[No]:[Province]],3,0),"")</f>
        <v/>
      </c>
      <c r="H115" s="56"/>
      <c r="I115" s="56">
        <f t="shared" si="7"/>
        <v>0</v>
      </c>
      <c r="J115" s="56"/>
      <c r="K115" s="57"/>
      <c r="L115" s="57"/>
      <c r="M115" s="57"/>
      <c r="N115" s="57" t="str">
        <f>IFERROR(VALUE(IF(Table213162038[[#This Row],[Player No]]="","",IFERROR(VLOOKUP(Table213162038[[#This Row],[Player No]],[5]Sheet1!$C$479:$D$480,2,FALSE)&amp;"",""))),"")</f>
        <v/>
      </c>
      <c r="O115" s="57"/>
      <c r="P115" s="17"/>
      <c r="Q115" s="18"/>
      <c r="R115" s="56"/>
      <c r="S115" s="56"/>
      <c r="T115" s="56"/>
      <c r="U115" s="59"/>
    </row>
    <row r="116" spans="4:21">
      <c r="D116" s="52"/>
      <c r="E116" s="60"/>
      <c r="F116" s="46" t="str">
        <f>IFERROR(VLOOKUP(Table213162038[[#This Row],[Player No]],Table11[[No]:[Province]],2,0),"")</f>
        <v/>
      </c>
      <c r="G116" s="46" t="str">
        <f>IFERROR(VLOOKUP(Table213162038[[#This Row],[Player No]],Table11[[No]:[Province]],3,0),"")</f>
        <v/>
      </c>
      <c r="H116" s="56"/>
      <c r="I116" s="56">
        <f t="shared" si="7"/>
        <v>0</v>
      </c>
      <c r="J116" s="56"/>
      <c r="K116" s="57"/>
      <c r="L116" s="57"/>
      <c r="M116" s="57"/>
      <c r="N116" s="57" t="str">
        <f>IFERROR(VALUE(IF(Table213162038[[#This Row],[Player No]]="","",IFERROR(VLOOKUP(Table213162038[[#This Row],[Player No]],[5]Sheet1!$C$479:$D$480,2,FALSE)&amp;"",""))),"")</f>
        <v/>
      </c>
      <c r="O116" s="57"/>
      <c r="P116" s="17"/>
      <c r="Q116" s="18"/>
      <c r="R116" s="56"/>
      <c r="S116" s="56"/>
      <c r="T116" s="56"/>
      <c r="U116" s="59"/>
    </row>
    <row r="117" spans="4:21">
      <c r="D117" s="52"/>
      <c r="E117" s="60"/>
      <c r="F117" s="46" t="str">
        <f>IFERROR(VLOOKUP(Table213162038[[#This Row],[Player No]],Table11[[No]:[Province]],2,0),"")</f>
        <v/>
      </c>
      <c r="G117" s="46" t="str">
        <f>IFERROR(VLOOKUP(Table213162038[[#This Row],[Player No]],Table11[[No]:[Province]],3,0),"")</f>
        <v/>
      </c>
      <c r="H117" s="56"/>
      <c r="I117" s="56">
        <f t="shared" si="7"/>
        <v>0</v>
      </c>
      <c r="J117" s="56"/>
      <c r="K117" s="57"/>
      <c r="L117" s="57"/>
      <c r="M117" s="57"/>
      <c r="N117" s="57" t="str">
        <f>IFERROR(VALUE(IF(Table213162038[[#This Row],[Player No]]="","",IFERROR(VLOOKUP(Table213162038[[#This Row],[Player No]],[5]Sheet1!$C$479:$D$480,2,FALSE)&amp;"",""))),"")</f>
        <v/>
      </c>
      <c r="O117" s="57"/>
      <c r="P117" s="17"/>
      <c r="Q117" s="18"/>
      <c r="R117" s="56"/>
      <c r="S117" s="56"/>
      <c r="T117" s="56"/>
      <c r="U117" s="59"/>
    </row>
    <row r="118" spans="4:21">
      <c r="D118" s="52"/>
      <c r="E118" s="60"/>
      <c r="F118" s="46" t="str">
        <f>IFERROR(VLOOKUP(Table213162038[[#This Row],[Player No]],Table11[[No]:[Province]],2,0),"")</f>
        <v/>
      </c>
      <c r="G118" s="46" t="str">
        <f>IFERROR(VLOOKUP(Table213162038[[#This Row],[Player No]],Table11[[No]:[Province]],3,0),"")</f>
        <v/>
      </c>
      <c r="H118" s="56"/>
      <c r="I118" s="56">
        <f t="shared" si="7"/>
        <v>0</v>
      </c>
      <c r="J118" s="56"/>
      <c r="K118" s="57"/>
      <c r="L118" s="57"/>
      <c r="M118" s="57"/>
      <c r="N118" s="57" t="str">
        <f>IFERROR(VALUE(IF(Table213162038[[#This Row],[Player No]]="","",IFERROR(VLOOKUP(Table213162038[[#This Row],[Player No]],[5]Sheet1!$C$479:$D$480,2,FALSE)&amp;"",""))),"")</f>
        <v/>
      </c>
      <c r="O118" s="57"/>
      <c r="P118" s="17"/>
      <c r="Q118" s="18"/>
      <c r="R118" s="56"/>
      <c r="S118" s="56"/>
      <c r="T118" s="56"/>
      <c r="U118" s="59"/>
    </row>
    <row r="119" spans="4:21">
      <c r="D119" s="52"/>
      <c r="E119" s="60"/>
      <c r="F119" s="46" t="str">
        <f>IFERROR(VLOOKUP(Table213162038[[#This Row],[Player No]],Table11[[No]:[Province]],2,0),"")</f>
        <v/>
      </c>
      <c r="G119" s="46" t="str">
        <f>IFERROR(VLOOKUP(Table213162038[[#This Row],[Player No]],Table11[[No]:[Province]],3,0),"")</f>
        <v/>
      </c>
      <c r="H119" s="56"/>
      <c r="I119" s="56">
        <f t="shared" si="7"/>
        <v>0</v>
      </c>
      <c r="J119" s="56"/>
      <c r="K119" s="57"/>
      <c r="L119" s="57"/>
      <c r="M119" s="57"/>
      <c r="N119" s="57" t="str">
        <f>IFERROR(VALUE(IF(Table213162038[[#This Row],[Player No]]="","",IFERROR(VLOOKUP(Table213162038[[#This Row],[Player No]],[5]Sheet1!$C$479:$D$480,2,FALSE)&amp;"",""))),"")</f>
        <v/>
      </c>
      <c r="O119" s="57"/>
      <c r="P119" s="17"/>
      <c r="Q119" s="18"/>
      <c r="R119" s="56"/>
      <c r="S119" s="56"/>
      <c r="T119" s="56"/>
      <c r="U119" s="59"/>
    </row>
    <row r="120" spans="4:21">
      <c r="D120" s="52"/>
      <c r="E120" s="60"/>
      <c r="F120" s="46" t="str">
        <f>IFERROR(VLOOKUP(Table213162038[[#This Row],[Player No]],Table11[[No]:[Province]],2,0),"")</f>
        <v/>
      </c>
      <c r="G120" s="46" t="str">
        <f>IFERROR(VLOOKUP(Table213162038[[#This Row],[Player No]],Table11[[No]:[Province]],3,0),"")</f>
        <v/>
      </c>
      <c r="H120" s="56"/>
      <c r="I120" s="56">
        <f t="shared" si="7"/>
        <v>0</v>
      </c>
      <c r="J120" s="56"/>
      <c r="K120" s="57"/>
      <c r="L120" s="57"/>
      <c r="M120" s="57"/>
      <c r="N120" s="57" t="str">
        <f>IFERROR(VALUE(IF(Table213162038[[#This Row],[Player No]]="","",IFERROR(VLOOKUP(Table213162038[[#This Row],[Player No]],[5]Sheet1!$C$479:$D$480,2,FALSE)&amp;"",""))),"")</f>
        <v/>
      </c>
      <c r="O120" s="57"/>
      <c r="P120" s="17"/>
      <c r="Q120" s="18"/>
      <c r="R120" s="56"/>
      <c r="S120" s="56"/>
      <c r="T120" s="56"/>
      <c r="U120" s="59"/>
    </row>
    <row r="121" spans="4:21">
      <c r="D121" s="52"/>
      <c r="E121" s="60"/>
      <c r="F121" s="46" t="str">
        <f>IFERROR(VLOOKUP(Table213162038[[#This Row],[Player No]],Table11[[No]:[Province]],2,0),"")</f>
        <v/>
      </c>
      <c r="G121" s="46" t="str">
        <f>IFERROR(VLOOKUP(Table213162038[[#This Row],[Player No]],Table11[[No]:[Province]],3,0),"")</f>
        <v/>
      </c>
      <c r="H121" s="56"/>
      <c r="I121" s="56">
        <f t="shared" si="7"/>
        <v>0</v>
      </c>
      <c r="J121" s="56"/>
      <c r="K121" s="57"/>
      <c r="L121" s="57"/>
      <c r="M121" s="57"/>
      <c r="N121" s="57" t="str">
        <f>IFERROR(VALUE(IF(Table213162038[[#This Row],[Player No]]="","",IFERROR(VLOOKUP(Table213162038[[#This Row],[Player No]],[5]Sheet1!$C$479:$D$480,2,FALSE)&amp;"",""))),"")</f>
        <v/>
      </c>
      <c r="O121" s="57"/>
      <c r="P121" s="17"/>
      <c r="Q121" s="18"/>
      <c r="R121" s="56"/>
      <c r="S121" s="56"/>
      <c r="T121" s="56"/>
      <c r="U121" s="59"/>
    </row>
    <row r="122" spans="4:21">
      <c r="D122" s="52"/>
      <c r="E122" s="60"/>
      <c r="F122" s="46" t="str">
        <f>IFERROR(VLOOKUP(Table213162038[[#This Row],[Player No]],Table11[[No]:[Province]],2,0),"")</f>
        <v/>
      </c>
      <c r="G122" s="46" t="str">
        <f>IFERROR(VLOOKUP(Table213162038[[#This Row],[Player No]],Table11[[No]:[Province]],3,0),"")</f>
        <v/>
      </c>
      <c r="H122" s="56"/>
      <c r="I122" s="56">
        <f t="shared" si="7"/>
        <v>0</v>
      </c>
      <c r="J122" s="56"/>
      <c r="K122" s="57"/>
      <c r="L122" s="57"/>
      <c r="M122" s="57"/>
      <c r="N122" s="57" t="str">
        <f>IFERROR(VALUE(IF(Table213162038[[#This Row],[Player No]]="","",IFERROR(VLOOKUP(Table213162038[[#This Row],[Player No]],[5]Sheet1!$C$479:$D$480,2,FALSE)&amp;"",""))),"")</f>
        <v/>
      </c>
      <c r="O122" s="57"/>
      <c r="P122" s="17"/>
      <c r="Q122" s="18"/>
      <c r="R122" s="56"/>
      <c r="S122" s="56"/>
      <c r="T122" s="56"/>
      <c r="U122" s="59"/>
    </row>
    <row r="123" spans="4:21">
      <c r="D123" s="52"/>
      <c r="E123" s="60"/>
      <c r="F123" s="46" t="str">
        <f>IFERROR(VLOOKUP(Table213162038[[#This Row],[Player No]],Table11[[No]:[Province]],2,0),"")</f>
        <v/>
      </c>
      <c r="G123" s="46" t="str">
        <f>IFERROR(VLOOKUP(Table213162038[[#This Row],[Player No]],Table11[[No]:[Province]],3,0),"")</f>
        <v/>
      </c>
      <c r="H123" s="56"/>
      <c r="I123" s="56">
        <f t="shared" si="7"/>
        <v>0</v>
      </c>
      <c r="J123" s="56"/>
      <c r="K123" s="57"/>
      <c r="L123" s="57"/>
      <c r="M123" s="57"/>
      <c r="N123" s="57" t="str">
        <f>IFERROR(VALUE(IF(Table213162038[[#This Row],[Player No]]="","",IFERROR(VLOOKUP(Table213162038[[#This Row],[Player No]],[5]Sheet1!$C$479:$D$480,2,FALSE)&amp;"",""))),"")</f>
        <v/>
      </c>
      <c r="O123" s="57"/>
      <c r="P123" s="17"/>
      <c r="Q123" s="18"/>
      <c r="R123" s="56"/>
      <c r="S123" s="56"/>
      <c r="T123" s="56"/>
      <c r="U123" s="59"/>
    </row>
    <row r="124" spans="4:21">
      <c r="D124" s="52"/>
      <c r="E124" s="60"/>
      <c r="F124" s="46" t="str">
        <f>IFERROR(VLOOKUP(Table213162038[[#This Row],[Player No]],Table11[[No]:[Province]],2,0),"")</f>
        <v/>
      </c>
      <c r="G124" s="46" t="str">
        <f>IFERROR(VLOOKUP(Table213162038[[#This Row],[Player No]],Table11[[No]:[Province]],3,0),"")</f>
        <v/>
      </c>
      <c r="H124" s="56"/>
      <c r="I124" s="56">
        <f t="shared" si="7"/>
        <v>0</v>
      </c>
      <c r="J124" s="56"/>
      <c r="K124" s="57"/>
      <c r="L124" s="57"/>
      <c r="M124" s="57"/>
      <c r="N124" s="57" t="str">
        <f>IFERROR(VALUE(IF(Table213162038[[#This Row],[Player No]]="","",IFERROR(VLOOKUP(Table213162038[[#This Row],[Player No]],[5]Sheet1!$C$479:$D$480,2,FALSE)&amp;"",""))),"")</f>
        <v/>
      </c>
      <c r="O124" s="57"/>
      <c r="P124" s="17"/>
      <c r="Q124" s="18"/>
      <c r="R124" s="56"/>
      <c r="S124" s="56"/>
      <c r="T124" s="56"/>
      <c r="U124" s="59"/>
    </row>
    <row r="125" spans="4:21">
      <c r="D125" s="52"/>
      <c r="E125" s="60"/>
      <c r="F125" s="46" t="str">
        <f>IFERROR(VLOOKUP(Table213162038[[#This Row],[Player No]],Table11[[No]:[Province]],2,0),"")</f>
        <v/>
      </c>
      <c r="G125" s="46" t="str">
        <f>IFERROR(VLOOKUP(Table213162038[[#This Row],[Player No]],Table11[[No]:[Province]],3,0),"")</f>
        <v/>
      </c>
      <c r="H125" s="56"/>
      <c r="I125" s="56">
        <f t="shared" si="7"/>
        <v>0</v>
      </c>
      <c r="J125" s="56"/>
      <c r="K125" s="57"/>
      <c r="L125" s="57"/>
      <c r="M125" s="57"/>
      <c r="N125" s="57" t="str">
        <f>IFERROR(VALUE(IF(Table213162038[[#This Row],[Player No]]="","",IFERROR(VLOOKUP(Table213162038[[#This Row],[Player No]],[5]Sheet1!$C$479:$D$480,2,FALSE)&amp;"",""))),"")</f>
        <v/>
      </c>
      <c r="O125" s="57"/>
      <c r="P125" s="17"/>
      <c r="Q125" s="18"/>
      <c r="R125" s="56"/>
      <c r="S125" s="56"/>
      <c r="T125" s="56"/>
      <c r="U125" s="59"/>
    </row>
    <row r="126" spans="4:21">
      <c r="D126" s="52"/>
      <c r="E126" s="60"/>
      <c r="F126" s="46" t="str">
        <f>IFERROR(VLOOKUP(Table213162038[[#This Row],[Player No]],Table11[[No]:[Province]],2,0),"")</f>
        <v/>
      </c>
      <c r="G126" s="46" t="str">
        <f>IFERROR(VLOOKUP(Table213162038[[#This Row],[Player No]],Table11[[No]:[Province]],3,0),"")</f>
        <v/>
      </c>
      <c r="H126" s="56"/>
      <c r="I126" s="56">
        <f t="shared" si="7"/>
        <v>0</v>
      </c>
      <c r="J126" s="56"/>
      <c r="K126" s="57"/>
      <c r="L126" s="57"/>
      <c r="M126" s="57"/>
      <c r="N126" s="57" t="str">
        <f>IFERROR(VALUE(IF(Table213162038[[#This Row],[Player No]]="","",IFERROR(VLOOKUP(Table213162038[[#This Row],[Player No]],[5]Sheet1!$C$479:$D$480,2,FALSE)&amp;"",""))),"")</f>
        <v/>
      </c>
      <c r="O126" s="57"/>
      <c r="P126" s="17"/>
      <c r="Q126" s="18"/>
      <c r="R126" s="56"/>
      <c r="S126" s="56"/>
      <c r="T126" s="56"/>
      <c r="U126" s="59"/>
    </row>
    <row r="127" spans="4:21">
      <c r="D127" s="52"/>
      <c r="E127" s="60"/>
      <c r="F127" s="46" t="str">
        <f>IFERROR(VLOOKUP(Table213162038[[#This Row],[Player No]],Table11[[No]:[Province]],2,0),"")</f>
        <v/>
      </c>
      <c r="G127" s="46" t="str">
        <f>IFERROR(VLOOKUP(Table213162038[[#This Row],[Player No]],Table11[[No]:[Province]],3,0),"")</f>
        <v/>
      </c>
      <c r="H127" s="56"/>
      <c r="I127" s="56">
        <f t="shared" si="7"/>
        <v>0</v>
      </c>
      <c r="J127" s="56"/>
      <c r="K127" s="57"/>
      <c r="L127" s="57"/>
      <c r="M127" s="57"/>
      <c r="N127" s="57" t="str">
        <f>IFERROR(VALUE(IF(Table213162038[[#This Row],[Player No]]="","",IFERROR(VLOOKUP(Table213162038[[#This Row],[Player No]],[5]Sheet1!$C$479:$D$480,2,FALSE)&amp;"",""))),"")</f>
        <v/>
      </c>
      <c r="O127" s="57"/>
      <c r="P127" s="17"/>
      <c r="Q127" s="18"/>
      <c r="R127" s="56"/>
      <c r="S127" s="56"/>
      <c r="T127" s="56"/>
      <c r="U127" s="59"/>
    </row>
    <row r="128" spans="4:21">
      <c r="D128" s="52"/>
      <c r="E128" s="60"/>
      <c r="F128" s="46" t="str">
        <f>IFERROR(VLOOKUP(Table213162038[[#This Row],[Player No]],Table11[[No]:[Province]],2,0),"")</f>
        <v/>
      </c>
      <c r="G128" s="46" t="str">
        <f>IFERROR(VLOOKUP(Table213162038[[#This Row],[Player No]],Table11[[No]:[Province]],3,0),"")</f>
        <v/>
      </c>
      <c r="H128" s="56"/>
      <c r="I128" s="56">
        <f t="shared" si="7"/>
        <v>0</v>
      </c>
      <c r="J128" s="56"/>
      <c r="K128" s="57"/>
      <c r="L128" s="57"/>
      <c r="M128" s="57"/>
      <c r="N128" s="57" t="str">
        <f>IFERROR(VALUE(IF(Table213162038[[#This Row],[Player No]]="","",IFERROR(VLOOKUP(Table213162038[[#This Row],[Player No]],[5]Sheet1!$C$479:$D$480,2,FALSE)&amp;"",""))),"")</f>
        <v/>
      </c>
      <c r="O128" s="57"/>
      <c r="P128" s="17"/>
      <c r="Q128" s="18"/>
      <c r="R128" s="56"/>
      <c r="S128" s="56"/>
      <c r="T128" s="56"/>
      <c r="U128" s="59"/>
    </row>
    <row r="129" spans="4:21">
      <c r="D129" s="52"/>
      <c r="E129" s="60"/>
      <c r="F129" s="46" t="str">
        <f>IFERROR(VLOOKUP(Table213162038[[#This Row],[Player No]],Table11[[No]:[Province]],2,0),"")</f>
        <v/>
      </c>
      <c r="G129" s="46" t="str">
        <f>IFERROR(VLOOKUP(Table213162038[[#This Row],[Player No]],Table11[[No]:[Province]],3,0),"")</f>
        <v/>
      </c>
      <c r="H129" s="56"/>
      <c r="I129" s="56">
        <f t="shared" si="7"/>
        <v>0</v>
      </c>
      <c r="J129" s="56"/>
      <c r="K129" s="57"/>
      <c r="L129" s="57"/>
      <c r="M129" s="57"/>
      <c r="N129" s="57" t="str">
        <f>IFERROR(VALUE(IF(Table213162038[[#This Row],[Player No]]="","",IFERROR(VLOOKUP(Table213162038[[#This Row],[Player No]],[5]Sheet1!$C$479:$D$480,2,FALSE)&amp;"",""))),"")</f>
        <v/>
      </c>
      <c r="O129" s="57"/>
      <c r="P129" s="17"/>
      <c r="Q129" s="18"/>
      <c r="R129" s="56"/>
      <c r="S129" s="56"/>
      <c r="T129" s="56"/>
      <c r="U129" s="59"/>
    </row>
    <row r="130" spans="4:21">
      <c r="D130" s="52"/>
      <c r="E130" s="60"/>
      <c r="F130" s="46" t="str">
        <f>IFERROR(VLOOKUP(Table213162038[[#This Row],[Player No]],Table11[[No]:[Province]],2,0),"")</f>
        <v/>
      </c>
      <c r="G130" s="46" t="str">
        <f>IFERROR(VLOOKUP(Table213162038[[#This Row],[Player No]],Table11[[No]:[Province]],3,0),"")</f>
        <v/>
      </c>
      <c r="H130" s="56"/>
      <c r="I130" s="56">
        <f t="shared" si="7"/>
        <v>0</v>
      </c>
      <c r="J130" s="56"/>
      <c r="K130" s="57"/>
      <c r="L130" s="57"/>
      <c r="M130" s="57"/>
      <c r="N130" s="57" t="str">
        <f>IFERROR(VALUE(IF(Table213162038[[#This Row],[Player No]]="","",IFERROR(VLOOKUP(Table213162038[[#This Row],[Player No]],[5]Sheet1!$C$479:$D$480,2,FALSE)&amp;"",""))),"")</f>
        <v/>
      </c>
      <c r="O130" s="57"/>
      <c r="P130" s="17"/>
      <c r="Q130" s="18"/>
      <c r="R130" s="56"/>
      <c r="S130" s="56"/>
      <c r="T130" s="56"/>
      <c r="U130" s="59"/>
    </row>
    <row r="131" spans="4:21">
      <c r="D131" s="52"/>
      <c r="E131" s="60"/>
      <c r="F131" s="46" t="str">
        <f>IFERROR(VLOOKUP(Table213162038[[#This Row],[Player No]],Table11[[No]:[Province]],2,0),"")</f>
        <v/>
      </c>
      <c r="G131" s="46" t="str">
        <f>IFERROR(VLOOKUP(Table213162038[[#This Row],[Player No]],Table11[[No]:[Province]],3,0),"")</f>
        <v/>
      </c>
      <c r="H131" s="56"/>
      <c r="I131" s="56">
        <f t="shared" si="7"/>
        <v>0</v>
      </c>
      <c r="J131" s="56"/>
      <c r="K131" s="57"/>
      <c r="L131" s="57"/>
      <c r="M131" s="57"/>
      <c r="N131" s="57" t="str">
        <f>IFERROR(VALUE(IF(Table213162038[[#This Row],[Player No]]="","",IFERROR(VLOOKUP(Table213162038[[#This Row],[Player No]],[5]Sheet1!$C$479:$D$480,2,FALSE)&amp;"",""))),"")</f>
        <v/>
      </c>
      <c r="O131" s="57"/>
      <c r="P131" s="17"/>
      <c r="Q131" s="18"/>
      <c r="R131" s="56"/>
      <c r="S131" s="56"/>
      <c r="T131" s="56"/>
      <c r="U131" s="59"/>
    </row>
    <row r="132" spans="4:21">
      <c r="D132" s="52"/>
      <c r="E132" s="60"/>
      <c r="F132" s="46" t="str">
        <f>IFERROR(VLOOKUP(Table213162038[[#This Row],[Player No]],Table11[[No]:[Province]],2,0),"")</f>
        <v/>
      </c>
      <c r="G132" s="46" t="str">
        <f>IFERROR(VLOOKUP(Table213162038[[#This Row],[Player No]],Table11[[No]:[Province]],3,0),"")</f>
        <v/>
      </c>
      <c r="H132" s="56"/>
      <c r="I132" s="56">
        <f t="shared" si="7"/>
        <v>0</v>
      </c>
      <c r="J132" s="56"/>
      <c r="K132" s="57"/>
      <c r="L132" s="57"/>
      <c r="M132" s="57"/>
      <c r="N132" s="57" t="str">
        <f>IFERROR(VALUE(IF(Table213162038[[#This Row],[Player No]]="","",IFERROR(VLOOKUP(Table213162038[[#This Row],[Player No]],[5]Sheet1!$C$479:$D$480,2,FALSE)&amp;"",""))),"")</f>
        <v/>
      </c>
      <c r="O132" s="57"/>
      <c r="P132" s="17"/>
      <c r="Q132" s="18"/>
      <c r="R132" s="56"/>
      <c r="S132" s="56"/>
      <c r="T132" s="56"/>
      <c r="U132" s="59"/>
    </row>
    <row r="133" spans="4:21">
      <c r="D133" s="52"/>
      <c r="E133" s="60"/>
      <c r="F133" s="46" t="str">
        <f>IFERROR(VLOOKUP(Table213162038[[#This Row],[Player No]],Table11[[No]:[Province]],2,0),"")</f>
        <v/>
      </c>
      <c r="G133" s="46" t="str">
        <f>IFERROR(VLOOKUP(Table213162038[[#This Row],[Player No]],Table11[[No]:[Province]],3,0),"")</f>
        <v/>
      </c>
      <c r="H133" s="56"/>
      <c r="I133" s="56">
        <f t="shared" ref="I133:I196" si="8">H133/2+SUM(L133:O133)</f>
        <v>0</v>
      </c>
      <c r="J133" s="56"/>
      <c r="K133" s="57"/>
      <c r="L133" s="57"/>
      <c r="M133" s="57"/>
      <c r="N133" s="57" t="str">
        <f>IFERROR(VALUE(IF(Table213162038[[#This Row],[Player No]]="","",IFERROR(VLOOKUP(Table213162038[[#This Row],[Player No]],[5]Sheet1!$C$479:$D$480,2,FALSE)&amp;"",""))),"")</f>
        <v/>
      </c>
      <c r="O133" s="57"/>
      <c r="P133" s="17"/>
      <c r="Q133" s="18"/>
      <c r="R133" s="56"/>
      <c r="S133" s="56"/>
      <c r="T133" s="56"/>
      <c r="U133" s="59"/>
    </row>
    <row r="134" spans="4:21">
      <c r="D134" s="52"/>
      <c r="E134" s="60"/>
      <c r="F134" s="46" t="str">
        <f>IFERROR(VLOOKUP(Table213162038[[#This Row],[Player No]],Table11[[No]:[Province]],2,0),"")</f>
        <v/>
      </c>
      <c r="G134" s="46" t="str">
        <f>IFERROR(VLOOKUP(Table213162038[[#This Row],[Player No]],Table11[[No]:[Province]],3,0),"")</f>
        <v/>
      </c>
      <c r="H134" s="56"/>
      <c r="I134" s="56">
        <f t="shared" si="8"/>
        <v>0</v>
      </c>
      <c r="J134" s="56"/>
      <c r="K134" s="57"/>
      <c r="L134" s="57"/>
      <c r="M134" s="57"/>
      <c r="N134" s="57" t="str">
        <f>IFERROR(VALUE(IF(Table213162038[[#This Row],[Player No]]="","",IFERROR(VLOOKUP(Table213162038[[#This Row],[Player No]],[5]Sheet1!$C$479:$D$480,2,FALSE)&amp;"",""))),"")</f>
        <v/>
      </c>
      <c r="O134" s="57"/>
      <c r="P134" s="17"/>
      <c r="Q134" s="18"/>
      <c r="R134" s="56"/>
      <c r="S134" s="56"/>
      <c r="T134" s="56"/>
      <c r="U134" s="59"/>
    </row>
    <row r="135" spans="4:21">
      <c r="D135" s="52"/>
      <c r="E135" s="60"/>
      <c r="F135" s="46" t="str">
        <f>IFERROR(VLOOKUP(Table213162038[[#This Row],[Player No]],Table11[[No]:[Province]],2,0),"")</f>
        <v/>
      </c>
      <c r="G135" s="46" t="str">
        <f>IFERROR(VLOOKUP(Table213162038[[#This Row],[Player No]],Table11[[No]:[Province]],3,0),"")</f>
        <v/>
      </c>
      <c r="H135" s="56"/>
      <c r="I135" s="56">
        <f t="shared" si="8"/>
        <v>0</v>
      </c>
      <c r="J135" s="56"/>
      <c r="K135" s="57"/>
      <c r="L135" s="57"/>
      <c r="M135" s="57"/>
      <c r="N135" s="57" t="str">
        <f>IFERROR(VALUE(IF(Table213162038[[#This Row],[Player No]]="","",IFERROR(VLOOKUP(Table213162038[[#This Row],[Player No]],[5]Sheet1!$C$479:$D$480,2,FALSE)&amp;"",""))),"")</f>
        <v/>
      </c>
      <c r="O135" s="57"/>
      <c r="P135" s="17"/>
      <c r="Q135" s="18"/>
      <c r="R135" s="56"/>
      <c r="S135" s="56"/>
      <c r="T135" s="56"/>
      <c r="U135" s="59"/>
    </row>
    <row r="136" spans="4:21">
      <c r="D136" s="52"/>
      <c r="E136" s="60"/>
      <c r="F136" s="46" t="str">
        <f>IFERROR(VLOOKUP(Table213162038[[#This Row],[Player No]],Table11[[No]:[Province]],2,0),"")</f>
        <v/>
      </c>
      <c r="G136" s="46" t="str">
        <f>IFERROR(VLOOKUP(Table213162038[[#This Row],[Player No]],Table11[[No]:[Province]],3,0),"")</f>
        <v/>
      </c>
      <c r="H136" s="56"/>
      <c r="I136" s="56">
        <f t="shared" si="8"/>
        <v>0</v>
      </c>
      <c r="J136" s="56"/>
      <c r="K136" s="57"/>
      <c r="L136" s="57"/>
      <c r="M136" s="57"/>
      <c r="N136" s="57" t="str">
        <f>IFERROR(VALUE(IF(Table213162038[[#This Row],[Player No]]="","",IFERROR(VLOOKUP(Table213162038[[#This Row],[Player No]],[5]Sheet1!$C$479:$D$480,2,FALSE)&amp;"",""))),"")</f>
        <v/>
      </c>
      <c r="O136" s="57"/>
      <c r="P136" s="17"/>
      <c r="Q136" s="18"/>
      <c r="R136" s="56"/>
      <c r="S136" s="56"/>
      <c r="T136" s="56"/>
      <c r="U136" s="59"/>
    </row>
    <row r="137" spans="4:21">
      <c r="D137" s="52"/>
      <c r="E137" s="60"/>
      <c r="F137" s="46" t="str">
        <f>IFERROR(VLOOKUP(Table213162038[[#This Row],[Player No]],Table11[[No]:[Province]],2,0),"")</f>
        <v/>
      </c>
      <c r="G137" s="46" t="str">
        <f>IFERROR(VLOOKUP(Table213162038[[#This Row],[Player No]],Table11[[No]:[Province]],3,0),"")</f>
        <v/>
      </c>
      <c r="H137" s="56"/>
      <c r="I137" s="56">
        <f t="shared" si="8"/>
        <v>0</v>
      </c>
      <c r="J137" s="56"/>
      <c r="K137" s="57"/>
      <c r="L137" s="57"/>
      <c r="M137" s="57"/>
      <c r="N137" s="57" t="str">
        <f>IFERROR(VALUE(IF(Table213162038[[#This Row],[Player No]]="","",IFERROR(VLOOKUP(Table213162038[[#This Row],[Player No]],[5]Sheet1!$C$479:$D$480,2,FALSE)&amp;"",""))),"")</f>
        <v/>
      </c>
      <c r="O137" s="57"/>
      <c r="P137" s="17"/>
      <c r="Q137" s="18"/>
      <c r="R137" s="56"/>
      <c r="S137" s="56"/>
      <c r="T137" s="56"/>
      <c r="U137" s="59"/>
    </row>
    <row r="138" spans="4:21">
      <c r="D138" s="52"/>
      <c r="E138" s="60"/>
      <c r="F138" s="46" t="str">
        <f>IFERROR(VLOOKUP(Table213162038[[#This Row],[Player No]],Table11[[No]:[Province]],2,0),"")</f>
        <v/>
      </c>
      <c r="G138" s="46" t="str">
        <f>IFERROR(VLOOKUP(Table213162038[[#This Row],[Player No]],Table11[[No]:[Province]],3,0),"")</f>
        <v/>
      </c>
      <c r="H138" s="56"/>
      <c r="I138" s="56">
        <f t="shared" si="8"/>
        <v>0</v>
      </c>
      <c r="J138" s="56"/>
      <c r="K138" s="57"/>
      <c r="L138" s="57"/>
      <c r="M138" s="57"/>
      <c r="N138" s="57" t="str">
        <f>IFERROR(VALUE(IF(Table213162038[[#This Row],[Player No]]="","",IFERROR(VLOOKUP(Table213162038[[#This Row],[Player No]],[5]Sheet1!$C$479:$D$480,2,FALSE)&amp;"",""))),"")</f>
        <v/>
      </c>
      <c r="O138" s="57"/>
      <c r="P138" s="17"/>
      <c r="Q138" s="18"/>
      <c r="R138" s="56"/>
      <c r="S138" s="56"/>
      <c r="T138" s="56"/>
      <c r="U138" s="59"/>
    </row>
    <row r="139" spans="4:21">
      <c r="D139" s="52"/>
      <c r="E139" s="60"/>
      <c r="F139" s="46" t="str">
        <f>IFERROR(VLOOKUP(Table213162038[[#This Row],[Player No]],Table11[[No]:[Province]],2,0),"")</f>
        <v/>
      </c>
      <c r="G139" s="46" t="str">
        <f>IFERROR(VLOOKUP(Table213162038[[#This Row],[Player No]],Table11[[No]:[Province]],3,0),"")</f>
        <v/>
      </c>
      <c r="H139" s="56"/>
      <c r="I139" s="56">
        <f t="shared" si="8"/>
        <v>0</v>
      </c>
      <c r="J139" s="56"/>
      <c r="K139" s="57"/>
      <c r="L139" s="57"/>
      <c r="M139" s="57"/>
      <c r="N139" s="57" t="str">
        <f>IFERROR(VALUE(IF(Table213162038[[#This Row],[Player No]]="","",IFERROR(VLOOKUP(Table213162038[[#This Row],[Player No]],[5]Sheet1!$C$479:$D$480,2,FALSE)&amp;"",""))),"")</f>
        <v/>
      </c>
      <c r="O139" s="57"/>
      <c r="P139" s="17"/>
      <c r="Q139" s="18"/>
      <c r="R139" s="56"/>
      <c r="S139" s="56"/>
      <c r="T139" s="56"/>
      <c r="U139" s="59"/>
    </row>
    <row r="140" spans="4:21">
      <c r="D140" s="52"/>
      <c r="E140" s="60"/>
      <c r="F140" s="46" t="str">
        <f>IFERROR(VLOOKUP(Table213162038[[#This Row],[Player No]],Table11[[No]:[Province]],2,0),"")</f>
        <v/>
      </c>
      <c r="G140" s="46" t="str">
        <f>IFERROR(VLOOKUP(Table213162038[[#This Row],[Player No]],Table11[[No]:[Province]],3,0),"")</f>
        <v/>
      </c>
      <c r="H140" s="56"/>
      <c r="I140" s="56">
        <f t="shared" si="8"/>
        <v>0</v>
      </c>
      <c r="J140" s="56"/>
      <c r="K140" s="57"/>
      <c r="L140" s="57"/>
      <c r="M140" s="57"/>
      <c r="N140" s="57" t="str">
        <f>IFERROR(VALUE(IF(Table213162038[[#This Row],[Player No]]="","",IFERROR(VLOOKUP(Table213162038[[#This Row],[Player No]],[5]Sheet1!$C$479:$D$480,2,FALSE)&amp;"",""))),"")</f>
        <v/>
      </c>
      <c r="O140" s="57"/>
      <c r="P140" s="17"/>
      <c r="Q140" s="18"/>
      <c r="R140" s="56"/>
      <c r="S140" s="56"/>
      <c r="T140" s="56"/>
      <c r="U140" s="59"/>
    </row>
    <row r="141" spans="4:21">
      <c r="D141" s="52"/>
      <c r="E141" s="60"/>
      <c r="F141" s="46" t="str">
        <f>IFERROR(VLOOKUP(Table213162038[[#This Row],[Player No]],Table11[[No]:[Province]],2,0),"")</f>
        <v/>
      </c>
      <c r="G141" s="46" t="str">
        <f>IFERROR(VLOOKUP(Table213162038[[#This Row],[Player No]],Table11[[No]:[Province]],3,0),"")</f>
        <v/>
      </c>
      <c r="H141" s="56"/>
      <c r="I141" s="56">
        <f t="shared" si="8"/>
        <v>0</v>
      </c>
      <c r="J141" s="56"/>
      <c r="K141" s="57"/>
      <c r="L141" s="57"/>
      <c r="M141" s="57"/>
      <c r="N141" s="57" t="str">
        <f>IFERROR(VALUE(IF(Table213162038[[#This Row],[Player No]]="","",IFERROR(VLOOKUP(Table213162038[[#This Row],[Player No]],[5]Sheet1!$C$479:$D$480,2,FALSE)&amp;"",""))),"")</f>
        <v/>
      </c>
      <c r="O141" s="57"/>
      <c r="P141" s="17"/>
      <c r="Q141" s="18"/>
      <c r="R141" s="56"/>
      <c r="S141" s="56"/>
      <c r="T141" s="56"/>
      <c r="U141" s="59"/>
    </row>
    <row r="142" spans="4:21">
      <c r="D142" s="52"/>
      <c r="E142" s="60"/>
      <c r="F142" s="46" t="str">
        <f>IFERROR(VLOOKUP(Table213162038[[#This Row],[Player No]],Table11[[No]:[Province]],2,0),"")</f>
        <v/>
      </c>
      <c r="G142" s="46" t="str">
        <f>IFERROR(VLOOKUP(Table213162038[[#This Row],[Player No]],Table11[[No]:[Province]],3,0),"")</f>
        <v/>
      </c>
      <c r="H142" s="56"/>
      <c r="I142" s="56">
        <f t="shared" si="8"/>
        <v>0</v>
      </c>
      <c r="J142" s="56"/>
      <c r="K142" s="57"/>
      <c r="L142" s="57"/>
      <c r="M142" s="57"/>
      <c r="N142" s="57" t="str">
        <f>IFERROR(VALUE(IF(Table213162038[[#This Row],[Player No]]="","",IFERROR(VLOOKUP(Table213162038[[#This Row],[Player No]],[5]Sheet1!$C$479:$D$480,2,FALSE)&amp;"",""))),"")</f>
        <v/>
      </c>
      <c r="O142" s="57"/>
      <c r="P142" s="17"/>
      <c r="Q142" s="18"/>
      <c r="R142" s="56"/>
      <c r="S142" s="56"/>
      <c r="T142" s="56"/>
      <c r="U142" s="59"/>
    </row>
    <row r="143" spans="4:21">
      <c r="D143" s="52"/>
      <c r="E143" s="60"/>
      <c r="F143" s="46" t="str">
        <f>IFERROR(VLOOKUP(Table213162038[[#This Row],[Player No]],Table11[[No]:[Province]],2,0),"")</f>
        <v/>
      </c>
      <c r="G143" s="46" t="str">
        <f>IFERROR(VLOOKUP(Table213162038[[#This Row],[Player No]],Table11[[No]:[Province]],3,0),"")</f>
        <v/>
      </c>
      <c r="H143" s="56"/>
      <c r="I143" s="56">
        <f t="shared" si="8"/>
        <v>0</v>
      </c>
      <c r="J143" s="56"/>
      <c r="K143" s="57"/>
      <c r="L143" s="57"/>
      <c r="M143" s="57"/>
      <c r="N143" s="57" t="str">
        <f>IFERROR(VALUE(IF(Table213162038[[#This Row],[Player No]]="","",IFERROR(VLOOKUP(Table213162038[[#This Row],[Player No]],[5]Sheet1!$C$479:$D$480,2,FALSE)&amp;"",""))),"")</f>
        <v/>
      </c>
      <c r="O143" s="57"/>
      <c r="P143" s="17"/>
      <c r="Q143" s="18"/>
      <c r="R143" s="56"/>
      <c r="S143" s="56"/>
      <c r="T143" s="56"/>
      <c r="U143" s="59"/>
    </row>
    <row r="144" spans="4:21">
      <c r="D144" s="52"/>
      <c r="E144" s="60"/>
      <c r="F144" s="46" t="str">
        <f>IFERROR(VLOOKUP(Table213162038[[#This Row],[Player No]],Table11[[No]:[Province]],2,0),"")</f>
        <v/>
      </c>
      <c r="G144" s="46" t="str">
        <f>IFERROR(VLOOKUP(Table213162038[[#This Row],[Player No]],Table11[[No]:[Province]],3,0),"")</f>
        <v/>
      </c>
      <c r="H144" s="56"/>
      <c r="I144" s="56">
        <f t="shared" si="8"/>
        <v>0</v>
      </c>
      <c r="J144" s="56"/>
      <c r="K144" s="57"/>
      <c r="L144" s="57"/>
      <c r="M144" s="57"/>
      <c r="N144" s="57" t="str">
        <f>IFERROR(VALUE(IF(Table213162038[[#This Row],[Player No]]="","",IFERROR(VLOOKUP(Table213162038[[#This Row],[Player No]],[5]Sheet1!$C$479:$D$480,2,FALSE)&amp;"",""))),"")</f>
        <v/>
      </c>
      <c r="O144" s="57"/>
      <c r="P144" s="17"/>
      <c r="Q144" s="18"/>
      <c r="R144" s="56"/>
      <c r="S144" s="56"/>
      <c r="T144" s="56"/>
      <c r="U144" s="59"/>
    </row>
    <row r="145" spans="4:21">
      <c r="D145" s="52"/>
      <c r="E145" s="60"/>
      <c r="F145" s="46" t="str">
        <f>IFERROR(VLOOKUP(Table213162038[[#This Row],[Player No]],Table11[[No]:[Province]],2,0),"")</f>
        <v/>
      </c>
      <c r="G145" s="46" t="str">
        <f>IFERROR(VLOOKUP(Table213162038[[#This Row],[Player No]],Table11[[No]:[Province]],3,0),"")</f>
        <v/>
      </c>
      <c r="H145" s="56"/>
      <c r="I145" s="56">
        <f t="shared" si="8"/>
        <v>0</v>
      </c>
      <c r="J145" s="56"/>
      <c r="K145" s="57"/>
      <c r="L145" s="57"/>
      <c r="M145" s="57"/>
      <c r="N145" s="57" t="str">
        <f>IFERROR(VALUE(IF(Table213162038[[#This Row],[Player No]]="","",IFERROR(VLOOKUP(Table213162038[[#This Row],[Player No]],[5]Sheet1!$C$479:$D$480,2,FALSE)&amp;"",""))),"")</f>
        <v/>
      </c>
      <c r="O145" s="57"/>
      <c r="P145" s="17"/>
      <c r="Q145" s="18"/>
      <c r="R145" s="56"/>
      <c r="S145" s="56"/>
      <c r="T145" s="56"/>
      <c r="U145" s="59"/>
    </row>
    <row r="146" spans="4:21">
      <c r="D146" s="52"/>
      <c r="E146" s="60"/>
      <c r="F146" s="46" t="str">
        <f>IFERROR(VLOOKUP(Table213162038[[#This Row],[Player No]],Table11[[No]:[Province]],2,0),"")</f>
        <v/>
      </c>
      <c r="G146" s="46" t="str">
        <f>IFERROR(VLOOKUP(Table213162038[[#This Row],[Player No]],Table11[[No]:[Province]],3,0),"")</f>
        <v/>
      </c>
      <c r="H146" s="56"/>
      <c r="I146" s="56">
        <f t="shared" si="8"/>
        <v>0</v>
      </c>
      <c r="J146" s="56"/>
      <c r="K146" s="57"/>
      <c r="L146" s="57"/>
      <c r="M146" s="57"/>
      <c r="N146" s="57" t="str">
        <f>IFERROR(VALUE(IF(Table213162038[[#This Row],[Player No]]="","",IFERROR(VLOOKUP(Table213162038[[#This Row],[Player No]],[5]Sheet1!$C$479:$D$480,2,FALSE)&amp;"",""))),"")</f>
        <v/>
      </c>
      <c r="O146" s="57"/>
      <c r="P146" s="17"/>
      <c r="Q146" s="18"/>
      <c r="R146" s="56"/>
      <c r="S146" s="56"/>
      <c r="T146" s="56"/>
      <c r="U146" s="59"/>
    </row>
    <row r="147" spans="4:21">
      <c r="D147" s="52"/>
      <c r="E147" s="60"/>
      <c r="F147" s="46" t="str">
        <f>IFERROR(VLOOKUP(Table213162038[[#This Row],[Player No]],Table11[[No]:[Province]],2,0),"")</f>
        <v/>
      </c>
      <c r="G147" s="46" t="str">
        <f>IFERROR(VLOOKUP(Table213162038[[#This Row],[Player No]],Table11[[No]:[Province]],3,0),"")</f>
        <v/>
      </c>
      <c r="H147" s="56"/>
      <c r="I147" s="56">
        <f t="shared" si="8"/>
        <v>0</v>
      </c>
      <c r="J147" s="56"/>
      <c r="K147" s="57"/>
      <c r="L147" s="57"/>
      <c r="M147" s="57"/>
      <c r="N147" s="57" t="str">
        <f>IFERROR(VALUE(IF(Table213162038[[#This Row],[Player No]]="","",IFERROR(VLOOKUP(Table213162038[[#This Row],[Player No]],[5]Sheet1!$C$479:$D$480,2,FALSE)&amp;"",""))),"")</f>
        <v/>
      </c>
      <c r="O147" s="57"/>
      <c r="P147" s="17"/>
      <c r="Q147" s="18"/>
      <c r="R147" s="56"/>
      <c r="S147" s="56"/>
      <c r="T147" s="56"/>
      <c r="U147" s="59"/>
    </row>
    <row r="148" spans="4:21">
      <c r="D148" s="52"/>
      <c r="E148" s="60"/>
      <c r="F148" s="46" t="str">
        <f>IFERROR(VLOOKUP(Table213162038[[#This Row],[Player No]],Table11[[No]:[Province]],2,0),"")</f>
        <v/>
      </c>
      <c r="G148" s="46" t="str">
        <f>IFERROR(VLOOKUP(Table213162038[[#This Row],[Player No]],Table11[[No]:[Province]],3,0),"")</f>
        <v/>
      </c>
      <c r="H148" s="56"/>
      <c r="I148" s="56">
        <f t="shared" si="8"/>
        <v>0</v>
      </c>
      <c r="J148" s="56"/>
      <c r="K148" s="57"/>
      <c r="L148" s="57"/>
      <c r="M148" s="57"/>
      <c r="N148" s="57" t="str">
        <f>IFERROR(VALUE(IF(Table213162038[[#This Row],[Player No]]="","",IFERROR(VLOOKUP(Table213162038[[#This Row],[Player No]],[5]Sheet1!$C$479:$D$480,2,FALSE)&amp;"",""))),"")</f>
        <v/>
      </c>
      <c r="O148" s="57"/>
      <c r="P148" s="17"/>
      <c r="Q148" s="18"/>
      <c r="R148" s="56"/>
      <c r="S148" s="56"/>
      <c r="T148" s="56"/>
      <c r="U148" s="59"/>
    </row>
    <row r="149" spans="4:21">
      <c r="D149" s="52"/>
      <c r="E149" s="60"/>
      <c r="F149" s="46" t="str">
        <f>IFERROR(VLOOKUP(Table213162038[[#This Row],[Player No]],Table11[[No]:[Province]],2,0),"")</f>
        <v/>
      </c>
      <c r="G149" s="46" t="str">
        <f>IFERROR(VLOOKUP(Table213162038[[#This Row],[Player No]],Table11[[No]:[Province]],3,0),"")</f>
        <v/>
      </c>
      <c r="H149" s="56"/>
      <c r="I149" s="56">
        <f t="shared" si="8"/>
        <v>0</v>
      </c>
      <c r="J149" s="56"/>
      <c r="K149" s="57"/>
      <c r="L149" s="57"/>
      <c r="M149" s="57"/>
      <c r="N149" s="57" t="str">
        <f>IFERROR(VALUE(IF(Table213162038[[#This Row],[Player No]]="","",IFERROR(VLOOKUP(Table213162038[[#This Row],[Player No]],[5]Sheet1!$C$479:$D$480,2,FALSE)&amp;"",""))),"")</f>
        <v/>
      </c>
      <c r="O149" s="57"/>
      <c r="P149" s="17"/>
      <c r="Q149" s="18"/>
      <c r="R149" s="56"/>
      <c r="S149" s="56"/>
      <c r="T149" s="56"/>
      <c r="U149" s="59"/>
    </row>
    <row r="150" spans="4:21">
      <c r="D150" s="52"/>
      <c r="E150" s="60"/>
      <c r="F150" s="46" t="str">
        <f>IFERROR(VLOOKUP(Table213162038[[#This Row],[Player No]],Table11[[No]:[Province]],2,0),"")</f>
        <v/>
      </c>
      <c r="G150" s="46" t="str">
        <f>IFERROR(VLOOKUP(Table213162038[[#This Row],[Player No]],Table11[[No]:[Province]],3,0),"")</f>
        <v/>
      </c>
      <c r="H150" s="56"/>
      <c r="I150" s="56">
        <f t="shared" si="8"/>
        <v>0</v>
      </c>
      <c r="J150" s="56"/>
      <c r="K150" s="57"/>
      <c r="L150" s="57"/>
      <c r="M150" s="57"/>
      <c r="N150" s="57" t="str">
        <f>IFERROR(VALUE(IF(Table213162038[[#This Row],[Player No]]="","",IFERROR(VLOOKUP(Table213162038[[#This Row],[Player No]],[5]Sheet1!$C$479:$D$480,2,FALSE)&amp;"",""))),"")</f>
        <v/>
      </c>
      <c r="O150" s="57"/>
      <c r="P150" s="17"/>
      <c r="Q150" s="18"/>
      <c r="R150" s="56"/>
      <c r="S150" s="56"/>
      <c r="T150" s="56"/>
      <c r="U150" s="59"/>
    </row>
    <row r="151" spans="4:21">
      <c r="D151" s="52"/>
      <c r="E151" s="60"/>
      <c r="F151" s="46" t="str">
        <f>IFERROR(VLOOKUP(Table213162038[[#This Row],[Player No]],Table11[[No]:[Province]],2,0),"")</f>
        <v/>
      </c>
      <c r="G151" s="46" t="str">
        <f>IFERROR(VLOOKUP(Table213162038[[#This Row],[Player No]],Table11[[No]:[Province]],3,0),"")</f>
        <v/>
      </c>
      <c r="H151" s="56"/>
      <c r="I151" s="56">
        <f t="shared" si="8"/>
        <v>0</v>
      </c>
      <c r="J151" s="56"/>
      <c r="K151" s="57"/>
      <c r="L151" s="57"/>
      <c r="M151" s="57"/>
      <c r="N151" s="57" t="str">
        <f>IFERROR(VALUE(IF(Table213162038[[#This Row],[Player No]]="","",IFERROR(VLOOKUP(Table213162038[[#This Row],[Player No]],[5]Sheet1!$C$479:$D$480,2,FALSE)&amp;"",""))),"")</f>
        <v/>
      </c>
      <c r="O151" s="57"/>
      <c r="P151" s="17"/>
      <c r="Q151" s="18"/>
      <c r="R151" s="56"/>
      <c r="S151" s="56"/>
      <c r="T151" s="56"/>
      <c r="U151" s="59"/>
    </row>
    <row r="152" spans="4:21">
      <c r="D152" s="52"/>
      <c r="E152" s="60"/>
      <c r="F152" s="46" t="str">
        <f>IFERROR(VLOOKUP(Table213162038[[#This Row],[Player No]],Table11[[No]:[Province]],2,0),"")</f>
        <v/>
      </c>
      <c r="G152" s="46" t="str">
        <f>IFERROR(VLOOKUP(Table213162038[[#This Row],[Player No]],Table11[[No]:[Province]],3,0),"")</f>
        <v/>
      </c>
      <c r="H152" s="56"/>
      <c r="I152" s="56">
        <f t="shared" si="8"/>
        <v>0</v>
      </c>
      <c r="J152" s="56"/>
      <c r="K152" s="57"/>
      <c r="L152" s="57"/>
      <c r="M152" s="57"/>
      <c r="N152" s="57" t="str">
        <f>IFERROR(VALUE(IF(Table213162038[[#This Row],[Player No]]="","",IFERROR(VLOOKUP(Table213162038[[#This Row],[Player No]],[5]Sheet1!$C$479:$D$480,2,FALSE)&amp;"",""))),"")</f>
        <v/>
      </c>
      <c r="O152" s="57"/>
      <c r="P152" s="17"/>
      <c r="Q152" s="18"/>
      <c r="R152" s="56"/>
      <c r="S152" s="56"/>
      <c r="T152" s="56"/>
      <c r="U152" s="59"/>
    </row>
    <row r="153" spans="4:21">
      <c r="D153" s="52"/>
      <c r="E153" s="60"/>
      <c r="F153" s="46" t="str">
        <f>IFERROR(VLOOKUP(Table213162038[[#This Row],[Player No]],Table11[[No]:[Province]],2,0),"")</f>
        <v/>
      </c>
      <c r="G153" s="46" t="str">
        <f>IFERROR(VLOOKUP(Table213162038[[#This Row],[Player No]],Table11[[No]:[Province]],3,0),"")</f>
        <v/>
      </c>
      <c r="H153" s="56"/>
      <c r="I153" s="56">
        <f t="shared" si="8"/>
        <v>0</v>
      </c>
      <c r="J153" s="56"/>
      <c r="K153" s="57"/>
      <c r="L153" s="57"/>
      <c r="M153" s="57"/>
      <c r="N153" s="57" t="str">
        <f>IFERROR(VALUE(IF(Table213162038[[#This Row],[Player No]]="","",IFERROR(VLOOKUP(Table213162038[[#This Row],[Player No]],[5]Sheet1!$C$479:$D$480,2,FALSE)&amp;"",""))),"")</f>
        <v/>
      </c>
      <c r="O153" s="57"/>
      <c r="P153" s="17"/>
      <c r="Q153" s="18"/>
      <c r="R153" s="56"/>
      <c r="S153" s="56"/>
      <c r="T153" s="56"/>
      <c r="U153" s="59"/>
    </row>
    <row r="154" spans="4:21">
      <c r="D154" s="52"/>
      <c r="E154" s="60"/>
      <c r="F154" s="46" t="str">
        <f>IFERROR(VLOOKUP(Table213162038[[#This Row],[Player No]],Table11[[No]:[Province]],2,0),"")</f>
        <v/>
      </c>
      <c r="G154" s="46" t="str">
        <f>IFERROR(VLOOKUP(Table213162038[[#This Row],[Player No]],Table11[[No]:[Province]],3,0),"")</f>
        <v/>
      </c>
      <c r="H154" s="56"/>
      <c r="I154" s="56">
        <f t="shared" si="8"/>
        <v>0</v>
      </c>
      <c r="J154" s="56"/>
      <c r="K154" s="57"/>
      <c r="L154" s="57"/>
      <c r="M154" s="57"/>
      <c r="N154" s="57" t="str">
        <f>IFERROR(VALUE(IF(Table213162038[[#This Row],[Player No]]="","",IFERROR(VLOOKUP(Table213162038[[#This Row],[Player No]],[5]Sheet1!$C$479:$D$480,2,FALSE)&amp;"",""))),"")</f>
        <v/>
      </c>
      <c r="O154" s="57"/>
      <c r="P154" s="17"/>
      <c r="Q154" s="18"/>
      <c r="R154" s="56"/>
      <c r="S154" s="56"/>
      <c r="T154" s="56"/>
      <c r="U154" s="59"/>
    </row>
    <row r="155" spans="4:21">
      <c r="D155" s="52"/>
      <c r="E155" s="60"/>
      <c r="F155" s="46" t="str">
        <f>IFERROR(VLOOKUP(Table213162038[[#This Row],[Player No]],Table11[[No]:[Province]],2,0),"")</f>
        <v/>
      </c>
      <c r="G155" s="46" t="str">
        <f>IFERROR(VLOOKUP(Table213162038[[#This Row],[Player No]],Table11[[No]:[Province]],3,0),"")</f>
        <v/>
      </c>
      <c r="H155" s="56"/>
      <c r="I155" s="56">
        <f t="shared" si="8"/>
        <v>0</v>
      </c>
      <c r="J155" s="56"/>
      <c r="K155" s="57"/>
      <c r="L155" s="57"/>
      <c r="M155" s="57"/>
      <c r="N155" s="57" t="str">
        <f>IFERROR(VALUE(IF(Table213162038[[#This Row],[Player No]]="","",IFERROR(VLOOKUP(Table213162038[[#This Row],[Player No]],[5]Sheet1!$C$479:$D$480,2,FALSE)&amp;"",""))),"")</f>
        <v/>
      </c>
      <c r="O155" s="57"/>
      <c r="P155" s="17"/>
      <c r="Q155" s="18"/>
      <c r="R155" s="56"/>
      <c r="S155" s="56"/>
      <c r="T155" s="56"/>
      <c r="U155" s="59"/>
    </row>
    <row r="156" spans="4:21">
      <c r="D156" s="52"/>
      <c r="E156" s="60"/>
      <c r="F156" s="46" t="str">
        <f>IFERROR(VLOOKUP(Table213162038[[#This Row],[Player No]],Table11[[No]:[Province]],2,0),"")</f>
        <v/>
      </c>
      <c r="G156" s="46" t="str">
        <f>IFERROR(VLOOKUP(Table213162038[[#This Row],[Player No]],Table11[[No]:[Province]],3,0),"")</f>
        <v/>
      </c>
      <c r="H156" s="56"/>
      <c r="I156" s="56">
        <f t="shared" si="8"/>
        <v>0</v>
      </c>
      <c r="J156" s="56"/>
      <c r="K156" s="57"/>
      <c r="L156" s="57"/>
      <c r="M156" s="57"/>
      <c r="N156" s="57" t="str">
        <f>IFERROR(VALUE(IF(Table213162038[[#This Row],[Player No]]="","",IFERROR(VLOOKUP(Table213162038[[#This Row],[Player No]],[5]Sheet1!$C$479:$D$480,2,FALSE)&amp;"",""))),"")</f>
        <v/>
      </c>
      <c r="O156" s="57"/>
      <c r="P156" s="17"/>
      <c r="Q156" s="18"/>
      <c r="R156" s="56"/>
      <c r="S156" s="56"/>
      <c r="T156" s="56"/>
      <c r="U156" s="59"/>
    </row>
    <row r="157" spans="4:21">
      <c r="D157" s="52"/>
      <c r="E157" s="60"/>
      <c r="F157" s="46" t="str">
        <f>IFERROR(VLOOKUP(Table213162038[[#This Row],[Player No]],Table11[[No]:[Province]],2,0),"")</f>
        <v/>
      </c>
      <c r="G157" s="46" t="str">
        <f>IFERROR(VLOOKUP(Table213162038[[#This Row],[Player No]],Table11[[No]:[Province]],3,0),"")</f>
        <v/>
      </c>
      <c r="H157" s="56"/>
      <c r="I157" s="56">
        <f t="shared" si="8"/>
        <v>0</v>
      </c>
      <c r="J157" s="56"/>
      <c r="K157" s="57"/>
      <c r="L157" s="57"/>
      <c r="M157" s="57"/>
      <c r="N157" s="57" t="str">
        <f>IFERROR(VALUE(IF(Table213162038[[#This Row],[Player No]]="","",IFERROR(VLOOKUP(Table213162038[[#This Row],[Player No]],[5]Sheet1!$C$479:$D$480,2,FALSE)&amp;"",""))),"")</f>
        <v/>
      </c>
      <c r="O157" s="57"/>
      <c r="P157" s="17"/>
      <c r="Q157" s="18"/>
      <c r="R157" s="56"/>
      <c r="S157" s="56"/>
      <c r="T157" s="56"/>
      <c r="U157" s="59"/>
    </row>
    <row r="158" spans="4:21">
      <c r="D158" s="52"/>
      <c r="E158" s="60"/>
      <c r="F158" s="46" t="str">
        <f>IFERROR(VLOOKUP(Table213162038[[#This Row],[Player No]],Table11[[No]:[Province]],2,0),"")</f>
        <v/>
      </c>
      <c r="G158" s="46" t="str">
        <f>IFERROR(VLOOKUP(Table213162038[[#This Row],[Player No]],Table11[[No]:[Province]],3,0),"")</f>
        <v/>
      </c>
      <c r="H158" s="56"/>
      <c r="I158" s="56">
        <f t="shared" si="8"/>
        <v>0</v>
      </c>
      <c r="J158" s="56"/>
      <c r="K158" s="57"/>
      <c r="L158" s="57"/>
      <c r="M158" s="57"/>
      <c r="N158" s="57" t="str">
        <f>IFERROR(VALUE(IF(Table213162038[[#This Row],[Player No]]="","",IFERROR(VLOOKUP(Table213162038[[#This Row],[Player No]],[5]Sheet1!$C$479:$D$480,2,FALSE)&amp;"",""))),"")</f>
        <v/>
      </c>
      <c r="O158" s="57"/>
      <c r="P158" s="17"/>
      <c r="Q158" s="18"/>
      <c r="R158" s="56"/>
      <c r="S158" s="56"/>
      <c r="T158" s="56"/>
      <c r="U158" s="59"/>
    </row>
    <row r="159" spans="4:21">
      <c r="D159" s="52"/>
      <c r="E159" s="60"/>
      <c r="F159" s="46" t="str">
        <f>IFERROR(VLOOKUP(Table213162038[[#This Row],[Player No]],Table11[[No]:[Province]],2,0),"")</f>
        <v/>
      </c>
      <c r="G159" s="46" t="str">
        <f>IFERROR(VLOOKUP(Table213162038[[#This Row],[Player No]],Table11[[No]:[Province]],3,0),"")</f>
        <v/>
      </c>
      <c r="H159" s="56"/>
      <c r="I159" s="56">
        <f t="shared" si="8"/>
        <v>0</v>
      </c>
      <c r="J159" s="56"/>
      <c r="K159" s="57"/>
      <c r="L159" s="57"/>
      <c r="M159" s="57"/>
      <c r="N159" s="57" t="str">
        <f>IFERROR(VALUE(IF(Table213162038[[#This Row],[Player No]]="","",IFERROR(VLOOKUP(Table213162038[[#This Row],[Player No]],[5]Sheet1!$C$479:$D$480,2,FALSE)&amp;"",""))),"")</f>
        <v/>
      </c>
      <c r="O159" s="57"/>
      <c r="P159" s="17"/>
      <c r="Q159" s="18"/>
      <c r="R159" s="56"/>
      <c r="S159" s="56"/>
      <c r="T159" s="56"/>
      <c r="U159" s="59"/>
    </row>
    <row r="160" spans="4:21">
      <c r="D160" s="52"/>
      <c r="E160" s="60"/>
      <c r="F160" s="46" t="str">
        <f>IFERROR(VLOOKUP(Table213162038[[#This Row],[Player No]],Table11[[No]:[Province]],2,0),"")</f>
        <v/>
      </c>
      <c r="G160" s="46" t="str">
        <f>IFERROR(VLOOKUP(Table213162038[[#This Row],[Player No]],Table11[[No]:[Province]],3,0),"")</f>
        <v/>
      </c>
      <c r="H160" s="56"/>
      <c r="I160" s="56">
        <f t="shared" si="8"/>
        <v>0</v>
      </c>
      <c r="J160" s="56"/>
      <c r="K160" s="57"/>
      <c r="L160" s="57"/>
      <c r="M160" s="57"/>
      <c r="N160" s="57" t="str">
        <f>IFERROR(VALUE(IF(Table213162038[[#This Row],[Player No]]="","",IFERROR(VLOOKUP(Table213162038[[#This Row],[Player No]],[5]Sheet1!$C$479:$D$480,2,FALSE)&amp;"",""))),"")</f>
        <v/>
      </c>
      <c r="O160" s="57"/>
      <c r="P160" s="17"/>
      <c r="Q160" s="18"/>
      <c r="R160" s="56"/>
      <c r="S160" s="56"/>
      <c r="T160" s="56"/>
      <c r="U160" s="59"/>
    </row>
    <row r="161" spans="4:21">
      <c r="D161" s="52"/>
      <c r="E161" s="60"/>
      <c r="F161" s="46" t="str">
        <f>IFERROR(VLOOKUP(Table213162038[[#This Row],[Player No]],Table11[[No]:[Province]],2,0),"")</f>
        <v/>
      </c>
      <c r="G161" s="46" t="str">
        <f>IFERROR(VLOOKUP(Table213162038[[#This Row],[Player No]],Table11[[No]:[Province]],3,0),"")</f>
        <v/>
      </c>
      <c r="H161" s="56"/>
      <c r="I161" s="56">
        <f t="shared" si="8"/>
        <v>0</v>
      </c>
      <c r="J161" s="56"/>
      <c r="K161" s="57"/>
      <c r="L161" s="57"/>
      <c r="M161" s="57"/>
      <c r="N161" s="57" t="str">
        <f>IFERROR(VALUE(IF(Table213162038[[#This Row],[Player No]]="","",IFERROR(VLOOKUP(Table213162038[[#This Row],[Player No]],[5]Sheet1!$C$479:$D$480,2,FALSE)&amp;"",""))),"")</f>
        <v/>
      </c>
      <c r="O161" s="57"/>
      <c r="P161" s="17"/>
      <c r="Q161" s="18"/>
      <c r="R161" s="56"/>
      <c r="S161" s="56"/>
      <c r="T161" s="56"/>
      <c r="U161" s="59"/>
    </row>
    <row r="162" spans="4:21">
      <c r="D162" s="52"/>
      <c r="E162" s="60"/>
      <c r="F162" s="46" t="str">
        <f>IFERROR(VLOOKUP(Table213162038[[#This Row],[Player No]],Table11[[No]:[Province]],2,0),"")</f>
        <v/>
      </c>
      <c r="G162" s="46" t="str">
        <f>IFERROR(VLOOKUP(Table213162038[[#This Row],[Player No]],Table11[[No]:[Province]],3,0),"")</f>
        <v/>
      </c>
      <c r="H162" s="56"/>
      <c r="I162" s="56">
        <f t="shared" si="8"/>
        <v>0</v>
      </c>
      <c r="J162" s="56"/>
      <c r="K162" s="57"/>
      <c r="L162" s="57"/>
      <c r="M162" s="57"/>
      <c r="N162" s="57" t="str">
        <f>IFERROR(VALUE(IF(Table213162038[[#This Row],[Player No]]="","",IFERROR(VLOOKUP(Table213162038[[#This Row],[Player No]],[5]Sheet1!$C$479:$D$480,2,FALSE)&amp;"",""))),"")</f>
        <v/>
      </c>
      <c r="O162" s="57"/>
      <c r="P162" s="17"/>
      <c r="Q162" s="18"/>
      <c r="R162" s="56"/>
      <c r="S162" s="56"/>
      <c r="T162" s="56"/>
      <c r="U162" s="59"/>
    </row>
    <row r="163" spans="4:21">
      <c r="D163" s="52"/>
      <c r="E163" s="60"/>
      <c r="F163" s="46" t="str">
        <f>IFERROR(VLOOKUP(Table213162038[[#This Row],[Player No]],Table11[[No]:[Province]],2,0),"")</f>
        <v/>
      </c>
      <c r="G163" s="46" t="str">
        <f>IFERROR(VLOOKUP(Table213162038[[#This Row],[Player No]],Table11[[No]:[Province]],3,0),"")</f>
        <v/>
      </c>
      <c r="H163" s="56"/>
      <c r="I163" s="56">
        <f t="shared" si="8"/>
        <v>0</v>
      </c>
      <c r="J163" s="56"/>
      <c r="K163" s="57"/>
      <c r="L163" s="57"/>
      <c r="M163" s="57"/>
      <c r="N163" s="57" t="str">
        <f>IFERROR(VALUE(IF(Table213162038[[#This Row],[Player No]]="","",IFERROR(VLOOKUP(Table213162038[[#This Row],[Player No]],[5]Sheet1!$C$479:$D$480,2,FALSE)&amp;"",""))),"")</f>
        <v/>
      </c>
      <c r="O163" s="57"/>
      <c r="P163" s="17"/>
      <c r="Q163" s="18"/>
      <c r="R163" s="56"/>
      <c r="S163" s="56"/>
      <c r="T163" s="56"/>
      <c r="U163" s="59"/>
    </row>
    <row r="164" spans="4:21">
      <c r="D164" s="52"/>
      <c r="E164" s="60"/>
      <c r="F164" s="46" t="str">
        <f>IFERROR(VLOOKUP(Table213162038[[#This Row],[Player No]],Table11[[No]:[Province]],2,0),"")</f>
        <v/>
      </c>
      <c r="G164" s="46" t="str">
        <f>IFERROR(VLOOKUP(Table213162038[[#This Row],[Player No]],Table11[[No]:[Province]],3,0),"")</f>
        <v/>
      </c>
      <c r="H164" s="56"/>
      <c r="I164" s="56">
        <f t="shared" si="8"/>
        <v>0</v>
      </c>
      <c r="J164" s="56"/>
      <c r="K164" s="57"/>
      <c r="L164" s="57"/>
      <c r="M164" s="57"/>
      <c r="N164" s="57" t="str">
        <f>IFERROR(VALUE(IF(Table213162038[[#This Row],[Player No]]="","",IFERROR(VLOOKUP(Table213162038[[#This Row],[Player No]],[5]Sheet1!$C$479:$D$480,2,FALSE)&amp;"",""))),"")</f>
        <v/>
      </c>
      <c r="O164" s="57"/>
      <c r="P164" s="17"/>
      <c r="Q164" s="18"/>
      <c r="R164" s="56"/>
      <c r="S164" s="56"/>
      <c r="T164" s="56"/>
      <c r="U164" s="59"/>
    </row>
    <row r="165" spans="4:21">
      <c r="D165" s="52"/>
      <c r="E165" s="60"/>
      <c r="F165" s="46" t="str">
        <f>IFERROR(VLOOKUP(Table213162038[[#This Row],[Player No]],Table11[[No]:[Province]],2,0),"")</f>
        <v/>
      </c>
      <c r="G165" s="46" t="str">
        <f>IFERROR(VLOOKUP(Table213162038[[#This Row],[Player No]],Table11[[No]:[Province]],3,0),"")</f>
        <v/>
      </c>
      <c r="H165" s="56"/>
      <c r="I165" s="56">
        <f t="shared" si="8"/>
        <v>0</v>
      </c>
      <c r="J165" s="56"/>
      <c r="K165" s="57"/>
      <c r="L165" s="57"/>
      <c r="M165" s="57"/>
      <c r="N165" s="57" t="str">
        <f>IFERROR(VALUE(IF(Table213162038[[#This Row],[Player No]]="","",IFERROR(VLOOKUP(Table213162038[[#This Row],[Player No]],[5]Sheet1!$C$479:$D$480,2,FALSE)&amp;"",""))),"")</f>
        <v/>
      </c>
      <c r="O165" s="57"/>
      <c r="P165" s="17"/>
      <c r="Q165" s="18"/>
      <c r="R165" s="56"/>
      <c r="S165" s="56"/>
      <c r="T165" s="56"/>
      <c r="U165" s="59"/>
    </row>
    <row r="166" spans="4:21">
      <c r="D166" s="52"/>
      <c r="E166" s="60"/>
      <c r="F166" s="46" t="str">
        <f>IFERROR(VLOOKUP(Table213162038[[#This Row],[Player No]],Table11[[No]:[Province]],2,0),"")</f>
        <v/>
      </c>
      <c r="G166" s="46" t="str">
        <f>IFERROR(VLOOKUP(Table213162038[[#This Row],[Player No]],Table11[[No]:[Province]],3,0),"")</f>
        <v/>
      </c>
      <c r="H166" s="56"/>
      <c r="I166" s="56">
        <f t="shared" si="8"/>
        <v>0</v>
      </c>
      <c r="J166" s="56"/>
      <c r="K166" s="57"/>
      <c r="L166" s="57"/>
      <c r="M166" s="57"/>
      <c r="N166" s="57" t="str">
        <f>IFERROR(VALUE(IF(Table213162038[[#This Row],[Player No]]="","",IFERROR(VLOOKUP(Table213162038[[#This Row],[Player No]],[5]Sheet1!$C$479:$D$480,2,FALSE)&amp;"",""))),"")</f>
        <v/>
      </c>
      <c r="O166" s="57"/>
      <c r="P166" s="17"/>
      <c r="Q166" s="18"/>
      <c r="R166" s="56"/>
      <c r="S166" s="56"/>
      <c r="T166" s="56"/>
      <c r="U166" s="59"/>
    </row>
    <row r="167" spans="4:21">
      <c r="D167" s="52"/>
      <c r="E167" s="60"/>
      <c r="F167" s="46" t="str">
        <f>IFERROR(VLOOKUP(Table213162038[[#This Row],[Player No]],Table11[[No]:[Province]],2,0),"")</f>
        <v/>
      </c>
      <c r="G167" s="46" t="str">
        <f>IFERROR(VLOOKUP(Table213162038[[#This Row],[Player No]],Table11[[No]:[Province]],3,0),"")</f>
        <v/>
      </c>
      <c r="H167" s="56"/>
      <c r="I167" s="56">
        <f t="shared" si="8"/>
        <v>0</v>
      </c>
      <c r="J167" s="56"/>
      <c r="K167" s="57"/>
      <c r="L167" s="57"/>
      <c r="M167" s="57"/>
      <c r="N167" s="57" t="str">
        <f>IFERROR(VALUE(IF(Table213162038[[#This Row],[Player No]]="","",IFERROR(VLOOKUP(Table213162038[[#This Row],[Player No]],[5]Sheet1!$C$479:$D$480,2,FALSE)&amp;"",""))),"")</f>
        <v/>
      </c>
      <c r="O167" s="57"/>
      <c r="P167" s="17"/>
      <c r="Q167" s="18"/>
      <c r="R167" s="56"/>
      <c r="S167" s="56"/>
      <c r="T167" s="56"/>
      <c r="U167" s="59"/>
    </row>
    <row r="168" spans="4:21">
      <c r="D168" s="52"/>
      <c r="E168" s="60"/>
      <c r="F168" s="46" t="str">
        <f>IFERROR(VLOOKUP(Table213162038[[#This Row],[Player No]],Table11[[No]:[Province]],2,0),"")</f>
        <v/>
      </c>
      <c r="G168" s="46" t="str">
        <f>IFERROR(VLOOKUP(Table213162038[[#This Row],[Player No]],Table11[[No]:[Province]],3,0),"")</f>
        <v/>
      </c>
      <c r="H168" s="56"/>
      <c r="I168" s="56">
        <f t="shared" si="8"/>
        <v>0</v>
      </c>
      <c r="J168" s="56"/>
      <c r="K168" s="57"/>
      <c r="L168" s="57"/>
      <c r="M168" s="57"/>
      <c r="N168" s="57" t="str">
        <f>IFERROR(VALUE(IF(Table213162038[[#This Row],[Player No]]="","",IFERROR(VLOOKUP(Table213162038[[#This Row],[Player No]],[5]Sheet1!$C$479:$D$480,2,FALSE)&amp;"",""))),"")</f>
        <v/>
      </c>
      <c r="O168" s="57"/>
      <c r="P168" s="17"/>
      <c r="Q168" s="18"/>
      <c r="R168" s="56"/>
      <c r="S168" s="56"/>
      <c r="T168" s="56"/>
      <c r="U168" s="59"/>
    </row>
    <row r="169" spans="4:21">
      <c r="D169" s="52"/>
      <c r="E169" s="60"/>
      <c r="F169" s="46" t="str">
        <f>IFERROR(VLOOKUP(Table213162038[[#This Row],[Player No]],Table11[[No]:[Province]],2,0),"")</f>
        <v/>
      </c>
      <c r="G169" s="46" t="str">
        <f>IFERROR(VLOOKUP(Table213162038[[#This Row],[Player No]],Table11[[No]:[Province]],3,0),"")</f>
        <v/>
      </c>
      <c r="H169" s="56"/>
      <c r="I169" s="56">
        <f t="shared" si="8"/>
        <v>0</v>
      </c>
      <c r="J169" s="56"/>
      <c r="K169" s="57"/>
      <c r="L169" s="57"/>
      <c r="M169" s="57"/>
      <c r="N169" s="57" t="str">
        <f>IFERROR(VALUE(IF(Table213162038[[#This Row],[Player No]]="","",IFERROR(VLOOKUP(Table213162038[[#This Row],[Player No]],[5]Sheet1!$C$479:$D$480,2,FALSE)&amp;"",""))),"")</f>
        <v/>
      </c>
      <c r="O169" s="57"/>
      <c r="P169" s="17"/>
      <c r="Q169" s="18"/>
      <c r="R169" s="56"/>
      <c r="S169" s="56"/>
      <c r="T169" s="56"/>
      <c r="U169" s="59"/>
    </row>
    <row r="170" spans="4:21">
      <c r="D170" s="52"/>
      <c r="E170" s="60"/>
      <c r="F170" s="46" t="str">
        <f>IFERROR(VLOOKUP(Table213162038[[#This Row],[Player No]],Table11[[No]:[Province]],2,0),"")</f>
        <v/>
      </c>
      <c r="G170" s="46" t="str">
        <f>IFERROR(VLOOKUP(Table213162038[[#This Row],[Player No]],Table11[[No]:[Province]],3,0),"")</f>
        <v/>
      </c>
      <c r="H170" s="56"/>
      <c r="I170" s="56">
        <f t="shared" si="8"/>
        <v>0</v>
      </c>
      <c r="J170" s="56"/>
      <c r="K170" s="57"/>
      <c r="L170" s="57"/>
      <c r="M170" s="57"/>
      <c r="N170" s="57" t="str">
        <f>IFERROR(VALUE(IF(Table213162038[[#This Row],[Player No]]="","",IFERROR(VLOOKUP(Table213162038[[#This Row],[Player No]],[5]Sheet1!$C$479:$D$480,2,FALSE)&amp;"",""))),"")</f>
        <v/>
      </c>
      <c r="O170" s="57"/>
      <c r="P170" s="17"/>
      <c r="Q170" s="18"/>
      <c r="R170" s="56"/>
      <c r="S170" s="56"/>
      <c r="T170" s="56"/>
      <c r="U170" s="59"/>
    </row>
    <row r="171" spans="4:21">
      <c r="D171" s="52"/>
      <c r="E171" s="60"/>
      <c r="F171" s="46" t="str">
        <f>IFERROR(VLOOKUP(Table213162038[[#This Row],[Player No]],Table11[[No]:[Province]],2,0),"")</f>
        <v/>
      </c>
      <c r="G171" s="46" t="str">
        <f>IFERROR(VLOOKUP(Table213162038[[#This Row],[Player No]],Table11[[No]:[Province]],3,0),"")</f>
        <v/>
      </c>
      <c r="H171" s="56"/>
      <c r="I171" s="56">
        <f t="shared" si="8"/>
        <v>0</v>
      </c>
      <c r="J171" s="56"/>
      <c r="K171" s="57"/>
      <c r="L171" s="57"/>
      <c r="M171" s="57"/>
      <c r="N171" s="57" t="str">
        <f>IFERROR(VALUE(IF(Table213162038[[#This Row],[Player No]]="","",IFERROR(VLOOKUP(Table213162038[[#This Row],[Player No]],[5]Sheet1!$C$479:$D$480,2,FALSE)&amp;"",""))),"")</f>
        <v/>
      </c>
      <c r="O171" s="57"/>
      <c r="P171" s="17"/>
      <c r="Q171" s="18"/>
      <c r="R171" s="56"/>
      <c r="S171" s="56"/>
      <c r="T171" s="56"/>
      <c r="U171" s="59"/>
    </row>
    <row r="172" spans="4:21">
      <c r="D172" s="52"/>
      <c r="E172" s="60"/>
      <c r="F172" s="46" t="str">
        <f>IFERROR(VLOOKUP(Table213162038[[#This Row],[Player No]],Table11[[No]:[Province]],2,0),"")</f>
        <v/>
      </c>
      <c r="G172" s="46" t="str">
        <f>IFERROR(VLOOKUP(Table213162038[[#This Row],[Player No]],Table11[[No]:[Province]],3,0),"")</f>
        <v/>
      </c>
      <c r="H172" s="56"/>
      <c r="I172" s="56">
        <f t="shared" si="8"/>
        <v>0</v>
      </c>
      <c r="J172" s="56"/>
      <c r="K172" s="57"/>
      <c r="L172" s="57"/>
      <c r="M172" s="57"/>
      <c r="N172" s="57" t="str">
        <f>IFERROR(VALUE(IF(Table213162038[[#This Row],[Player No]]="","",IFERROR(VLOOKUP(Table213162038[[#This Row],[Player No]],[5]Sheet1!$C$479:$D$480,2,FALSE)&amp;"",""))),"")</f>
        <v/>
      </c>
      <c r="O172" s="57"/>
      <c r="P172" s="17"/>
      <c r="Q172" s="18"/>
      <c r="R172" s="56"/>
      <c r="S172" s="56"/>
      <c r="T172" s="56"/>
      <c r="U172" s="59"/>
    </row>
    <row r="173" spans="4:21">
      <c r="D173" s="52"/>
      <c r="E173" s="60"/>
      <c r="F173" s="46" t="str">
        <f>IFERROR(VLOOKUP(Table213162038[[#This Row],[Player No]],Table11[[No]:[Province]],2,0),"")</f>
        <v/>
      </c>
      <c r="G173" s="46" t="str">
        <f>IFERROR(VLOOKUP(Table213162038[[#This Row],[Player No]],Table11[[No]:[Province]],3,0),"")</f>
        <v/>
      </c>
      <c r="H173" s="56"/>
      <c r="I173" s="56">
        <f t="shared" si="8"/>
        <v>0</v>
      </c>
      <c r="J173" s="56"/>
      <c r="K173" s="57"/>
      <c r="L173" s="57"/>
      <c r="M173" s="57"/>
      <c r="N173" s="57" t="str">
        <f>IFERROR(VALUE(IF(Table213162038[[#This Row],[Player No]]="","",IFERROR(VLOOKUP(Table213162038[[#This Row],[Player No]],[5]Sheet1!$C$479:$D$480,2,FALSE)&amp;"",""))),"")</f>
        <v/>
      </c>
      <c r="O173" s="57"/>
      <c r="P173" s="17"/>
      <c r="Q173" s="18"/>
      <c r="R173" s="56"/>
      <c r="S173" s="56"/>
      <c r="T173" s="56"/>
      <c r="U173" s="59"/>
    </row>
    <row r="174" spans="4:21">
      <c r="D174" s="52"/>
      <c r="E174" s="60"/>
      <c r="F174" s="46" t="str">
        <f>IFERROR(VLOOKUP(Table213162038[[#This Row],[Player No]],Table11[[No]:[Province]],2,0),"")</f>
        <v/>
      </c>
      <c r="G174" s="46" t="str">
        <f>IFERROR(VLOOKUP(Table213162038[[#This Row],[Player No]],Table11[[No]:[Province]],3,0),"")</f>
        <v/>
      </c>
      <c r="H174" s="56"/>
      <c r="I174" s="56">
        <f t="shared" si="8"/>
        <v>0</v>
      </c>
      <c r="J174" s="56"/>
      <c r="K174" s="57"/>
      <c r="L174" s="57"/>
      <c r="M174" s="57"/>
      <c r="N174" s="57" t="str">
        <f>IFERROR(VALUE(IF(Table213162038[[#This Row],[Player No]]="","",IFERROR(VLOOKUP(Table213162038[[#This Row],[Player No]],[5]Sheet1!$C$479:$D$480,2,FALSE)&amp;"",""))),"")</f>
        <v/>
      </c>
      <c r="O174" s="57"/>
      <c r="P174" s="17"/>
      <c r="Q174" s="18"/>
      <c r="R174" s="56"/>
      <c r="S174" s="56"/>
      <c r="T174" s="56"/>
      <c r="U174" s="59"/>
    </row>
    <row r="175" spans="4:21">
      <c r="D175" s="52"/>
      <c r="E175" s="60"/>
      <c r="F175" s="46" t="str">
        <f>IFERROR(VLOOKUP(Table213162038[[#This Row],[Player No]],Table11[[No]:[Province]],2,0),"")</f>
        <v/>
      </c>
      <c r="G175" s="46" t="str">
        <f>IFERROR(VLOOKUP(Table213162038[[#This Row],[Player No]],Table11[[No]:[Province]],3,0),"")</f>
        <v/>
      </c>
      <c r="H175" s="56"/>
      <c r="I175" s="56">
        <f t="shared" si="8"/>
        <v>0</v>
      </c>
      <c r="J175" s="56"/>
      <c r="K175" s="57"/>
      <c r="L175" s="57"/>
      <c r="M175" s="57"/>
      <c r="N175" s="57" t="str">
        <f>IFERROR(VALUE(IF(Table213162038[[#This Row],[Player No]]="","",IFERROR(VLOOKUP(Table213162038[[#This Row],[Player No]],[5]Sheet1!$C$479:$D$480,2,FALSE)&amp;"",""))),"")</f>
        <v/>
      </c>
      <c r="O175" s="57"/>
      <c r="P175" s="17"/>
      <c r="Q175" s="18"/>
      <c r="R175" s="56"/>
      <c r="S175" s="56"/>
      <c r="T175" s="56"/>
      <c r="U175" s="59"/>
    </row>
    <row r="176" spans="4:21">
      <c r="D176" s="52"/>
      <c r="E176" s="60"/>
      <c r="F176" s="46" t="str">
        <f>IFERROR(VLOOKUP(Table213162038[[#This Row],[Player No]],Table11[[No]:[Province]],2,0),"")</f>
        <v/>
      </c>
      <c r="G176" s="46" t="str">
        <f>IFERROR(VLOOKUP(Table213162038[[#This Row],[Player No]],Table11[[No]:[Province]],3,0),"")</f>
        <v/>
      </c>
      <c r="H176" s="56"/>
      <c r="I176" s="56">
        <f t="shared" si="8"/>
        <v>0</v>
      </c>
      <c r="J176" s="56"/>
      <c r="K176" s="57"/>
      <c r="L176" s="57"/>
      <c r="M176" s="57"/>
      <c r="N176" s="57" t="str">
        <f>IFERROR(VALUE(IF(Table213162038[[#This Row],[Player No]]="","",IFERROR(VLOOKUP(Table213162038[[#This Row],[Player No]],[5]Sheet1!$C$479:$D$480,2,FALSE)&amp;"",""))),"")</f>
        <v/>
      </c>
      <c r="O176" s="57"/>
      <c r="P176" s="17"/>
      <c r="Q176" s="18"/>
      <c r="R176" s="56"/>
      <c r="S176" s="56"/>
      <c r="T176" s="56"/>
      <c r="U176" s="59"/>
    </row>
    <row r="177" spans="4:21">
      <c r="D177" s="52"/>
      <c r="E177" s="60"/>
      <c r="F177" s="46" t="str">
        <f>IFERROR(VLOOKUP(Table213162038[[#This Row],[Player No]],Table11[[No]:[Province]],2,0),"")</f>
        <v/>
      </c>
      <c r="G177" s="46" t="str">
        <f>IFERROR(VLOOKUP(Table213162038[[#This Row],[Player No]],Table11[[No]:[Province]],3,0),"")</f>
        <v/>
      </c>
      <c r="H177" s="56"/>
      <c r="I177" s="56">
        <f t="shared" si="8"/>
        <v>0</v>
      </c>
      <c r="J177" s="56"/>
      <c r="K177" s="57"/>
      <c r="L177" s="57"/>
      <c r="M177" s="57"/>
      <c r="N177" s="57" t="str">
        <f>IFERROR(VALUE(IF(Table213162038[[#This Row],[Player No]]="","",IFERROR(VLOOKUP(Table213162038[[#This Row],[Player No]],[5]Sheet1!$C$479:$D$480,2,FALSE)&amp;"",""))),"")</f>
        <v/>
      </c>
      <c r="O177" s="57"/>
      <c r="P177" s="17"/>
      <c r="Q177" s="18"/>
      <c r="R177" s="56"/>
      <c r="S177" s="56"/>
      <c r="T177" s="56"/>
      <c r="U177" s="59"/>
    </row>
    <row r="178" spans="4:21">
      <c r="D178" s="52"/>
      <c r="E178" s="60"/>
      <c r="F178" s="46" t="str">
        <f>IFERROR(VLOOKUP(Table213162038[[#This Row],[Player No]],Table11[[No]:[Province]],2,0),"")</f>
        <v/>
      </c>
      <c r="G178" s="46" t="str">
        <f>IFERROR(VLOOKUP(Table213162038[[#This Row],[Player No]],Table11[[No]:[Province]],3,0),"")</f>
        <v/>
      </c>
      <c r="H178" s="56"/>
      <c r="I178" s="56">
        <f t="shared" si="8"/>
        <v>0</v>
      </c>
      <c r="J178" s="56"/>
      <c r="K178" s="57"/>
      <c r="L178" s="57"/>
      <c r="M178" s="57"/>
      <c r="N178" s="57" t="str">
        <f>IFERROR(VALUE(IF(Table213162038[[#This Row],[Player No]]="","",IFERROR(VLOOKUP(Table213162038[[#This Row],[Player No]],[5]Sheet1!$C$479:$D$480,2,FALSE)&amp;"",""))),"")</f>
        <v/>
      </c>
      <c r="O178" s="57"/>
      <c r="P178" s="17"/>
      <c r="Q178" s="18"/>
      <c r="R178" s="56"/>
      <c r="S178" s="56"/>
      <c r="T178" s="56"/>
      <c r="U178" s="59"/>
    </row>
    <row r="179" spans="4:21">
      <c r="D179" s="52"/>
      <c r="E179" s="60"/>
      <c r="F179" s="46" t="str">
        <f>IFERROR(VLOOKUP(Table213162038[[#This Row],[Player No]],Table11[[No]:[Province]],2,0),"")</f>
        <v/>
      </c>
      <c r="G179" s="46" t="str">
        <f>IFERROR(VLOOKUP(Table213162038[[#This Row],[Player No]],Table11[[No]:[Province]],3,0),"")</f>
        <v/>
      </c>
      <c r="H179" s="56"/>
      <c r="I179" s="56">
        <f t="shared" si="8"/>
        <v>0</v>
      </c>
      <c r="J179" s="56"/>
      <c r="K179" s="57"/>
      <c r="L179" s="57"/>
      <c r="M179" s="57"/>
      <c r="N179" s="57" t="str">
        <f>IFERROR(VALUE(IF(Table213162038[[#This Row],[Player No]]="","",IFERROR(VLOOKUP(Table213162038[[#This Row],[Player No]],[5]Sheet1!$C$479:$D$480,2,FALSE)&amp;"",""))),"")</f>
        <v/>
      </c>
      <c r="O179" s="57"/>
      <c r="P179" s="17"/>
      <c r="Q179" s="18"/>
      <c r="R179" s="56"/>
      <c r="S179" s="56"/>
      <c r="T179" s="56"/>
      <c r="U179" s="59"/>
    </row>
    <row r="180" spans="4:21">
      <c r="D180" s="52"/>
      <c r="E180" s="60"/>
      <c r="F180" s="46" t="str">
        <f>IFERROR(VLOOKUP(Table213162038[[#This Row],[Player No]],Table11[[No]:[Province]],2,0),"")</f>
        <v/>
      </c>
      <c r="G180" s="46" t="str">
        <f>IFERROR(VLOOKUP(Table213162038[[#This Row],[Player No]],Table11[[No]:[Province]],3,0),"")</f>
        <v/>
      </c>
      <c r="H180" s="56"/>
      <c r="I180" s="56">
        <f t="shared" si="8"/>
        <v>0</v>
      </c>
      <c r="J180" s="56"/>
      <c r="K180" s="57"/>
      <c r="L180" s="57"/>
      <c r="M180" s="57"/>
      <c r="N180" s="57" t="str">
        <f>IFERROR(VALUE(IF(Table213162038[[#This Row],[Player No]]="","",IFERROR(VLOOKUP(Table213162038[[#This Row],[Player No]],[5]Sheet1!$C$479:$D$480,2,FALSE)&amp;"",""))),"")</f>
        <v/>
      </c>
      <c r="O180" s="57"/>
      <c r="P180" s="17"/>
      <c r="Q180" s="18"/>
      <c r="R180" s="56"/>
      <c r="S180" s="56"/>
      <c r="T180" s="56"/>
      <c r="U180" s="59"/>
    </row>
    <row r="181" spans="4:21">
      <c r="D181" s="52"/>
      <c r="E181" s="60"/>
      <c r="F181" s="46" t="str">
        <f>IFERROR(VLOOKUP(Table213162038[[#This Row],[Player No]],Table11[[No]:[Province]],2,0),"")</f>
        <v/>
      </c>
      <c r="G181" s="46" t="str">
        <f>IFERROR(VLOOKUP(Table213162038[[#This Row],[Player No]],Table11[[No]:[Province]],3,0),"")</f>
        <v/>
      </c>
      <c r="H181" s="56"/>
      <c r="I181" s="56">
        <f t="shared" si="8"/>
        <v>0</v>
      </c>
      <c r="J181" s="56"/>
      <c r="K181" s="57"/>
      <c r="L181" s="57"/>
      <c r="M181" s="57"/>
      <c r="N181" s="57" t="str">
        <f>IFERROR(VALUE(IF(Table213162038[[#This Row],[Player No]]="","",IFERROR(VLOOKUP(Table213162038[[#This Row],[Player No]],[5]Sheet1!$C$479:$D$480,2,FALSE)&amp;"",""))),"")</f>
        <v/>
      </c>
      <c r="O181" s="57"/>
      <c r="P181" s="17"/>
      <c r="Q181" s="18"/>
      <c r="R181" s="56"/>
      <c r="S181" s="56"/>
      <c r="T181" s="56"/>
      <c r="U181" s="59"/>
    </row>
    <row r="182" spans="4:21">
      <c r="D182" s="52"/>
      <c r="E182" s="60"/>
      <c r="F182" s="46" t="str">
        <f>IFERROR(VLOOKUP(Table213162038[[#This Row],[Player No]],Table11[[No]:[Province]],2,0),"")</f>
        <v/>
      </c>
      <c r="G182" s="46" t="str">
        <f>IFERROR(VLOOKUP(Table213162038[[#This Row],[Player No]],Table11[[No]:[Province]],3,0),"")</f>
        <v/>
      </c>
      <c r="H182" s="56"/>
      <c r="I182" s="56">
        <f t="shared" si="8"/>
        <v>0</v>
      </c>
      <c r="J182" s="56"/>
      <c r="K182" s="57"/>
      <c r="L182" s="57"/>
      <c r="M182" s="57"/>
      <c r="N182" s="57" t="str">
        <f>IFERROR(VALUE(IF(Table213162038[[#This Row],[Player No]]="","",IFERROR(VLOOKUP(Table213162038[[#This Row],[Player No]],[5]Sheet1!$C$479:$D$480,2,FALSE)&amp;"",""))),"")</f>
        <v/>
      </c>
      <c r="O182" s="57"/>
      <c r="P182" s="17"/>
      <c r="Q182" s="18"/>
      <c r="R182" s="56"/>
      <c r="S182" s="56"/>
      <c r="T182" s="56"/>
      <c r="U182" s="59"/>
    </row>
    <row r="183" spans="4:21">
      <c r="D183" s="52"/>
      <c r="E183" s="60"/>
      <c r="F183" s="46" t="str">
        <f>IFERROR(VLOOKUP(Table213162038[[#This Row],[Player No]],Table11[[No]:[Province]],2,0),"")</f>
        <v/>
      </c>
      <c r="G183" s="46" t="str">
        <f>IFERROR(VLOOKUP(Table213162038[[#This Row],[Player No]],Table11[[No]:[Province]],3,0),"")</f>
        <v/>
      </c>
      <c r="H183" s="56"/>
      <c r="I183" s="56">
        <f t="shared" si="8"/>
        <v>0</v>
      </c>
      <c r="J183" s="56"/>
      <c r="K183" s="57"/>
      <c r="L183" s="57"/>
      <c r="M183" s="57"/>
      <c r="N183" s="57" t="str">
        <f>IFERROR(VALUE(IF(Table213162038[[#This Row],[Player No]]="","",IFERROR(VLOOKUP(Table213162038[[#This Row],[Player No]],[5]Sheet1!$C$479:$D$480,2,FALSE)&amp;"",""))),"")</f>
        <v/>
      </c>
      <c r="O183" s="57"/>
      <c r="P183" s="17"/>
      <c r="Q183" s="18"/>
      <c r="R183" s="56"/>
      <c r="S183" s="56"/>
      <c r="T183" s="56"/>
      <c r="U183" s="59"/>
    </row>
    <row r="184" spans="4:21">
      <c r="D184" s="52"/>
      <c r="E184" s="60"/>
      <c r="F184" s="46" t="str">
        <f>IFERROR(VLOOKUP(Table213162038[[#This Row],[Player No]],Table11[[No]:[Province]],2,0),"")</f>
        <v/>
      </c>
      <c r="G184" s="46" t="str">
        <f>IFERROR(VLOOKUP(Table213162038[[#This Row],[Player No]],Table11[[No]:[Province]],3,0),"")</f>
        <v/>
      </c>
      <c r="H184" s="56"/>
      <c r="I184" s="56">
        <f t="shared" si="8"/>
        <v>0</v>
      </c>
      <c r="J184" s="56"/>
      <c r="K184" s="57"/>
      <c r="L184" s="57"/>
      <c r="M184" s="57"/>
      <c r="N184" s="57" t="str">
        <f>IFERROR(VALUE(IF(Table213162038[[#This Row],[Player No]]="","",IFERROR(VLOOKUP(Table213162038[[#This Row],[Player No]],[5]Sheet1!$C$479:$D$480,2,FALSE)&amp;"",""))),"")</f>
        <v/>
      </c>
      <c r="O184" s="57"/>
      <c r="P184" s="17"/>
      <c r="Q184" s="18"/>
      <c r="R184" s="56"/>
      <c r="S184" s="56"/>
      <c r="T184" s="56"/>
      <c r="U184" s="59"/>
    </row>
    <row r="185" spans="4:21">
      <c r="D185" s="52"/>
      <c r="E185" s="60"/>
      <c r="F185" s="46" t="str">
        <f>IFERROR(VLOOKUP(Table213162038[[#This Row],[Player No]],Table11[[No]:[Province]],2,0),"")</f>
        <v/>
      </c>
      <c r="G185" s="46" t="str">
        <f>IFERROR(VLOOKUP(Table213162038[[#This Row],[Player No]],Table11[[No]:[Province]],3,0),"")</f>
        <v/>
      </c>
      <c r="H185" s="56"/>
      <c r="I185" s="56">
        <f t="shared" si="8"/>
        <v>0</v>
      </c>
      <c r="J185" s="56"/>
      <c r="K185" s="57"/>
      <c r="L185" s="57"/>
      <c r="M185" s="57"/>
      <c r="N185" s="57" t="str">
        <f>IFERROR(VALUE(IF(Table213162038[[#This Row],[Player No]]="","",IFERROR(VLOOKUP(Table213162038[[#This Row],[Player No]],[5]Sheet1!$C$479:$D$480,2,FALSE)&amp;"",""))),"")</f>
        <v/>
      </c>
      <c r="O185" s="57"/>
      <c r="P185" s="17"/>
      <c r="Q185" s="18"/>
      <c r="R185" s="56"/>
      <c r="S185" s="56"/>
      <c r="T185" s="56"/>
      <c r="U185" s="59"/>
    </row>
    <row r="186" spans="4:21">
      <c r="D186" s="52"/>
      <c r="E186" s="60"/>
      <c r="F186" s="46" t="str">
        <f>IFERROR(VLOOKUP(Table213162038[[#This Row],[Player No]],Table11[[No]:[Province]],2,0),"")</f>
        <v/>
      </c>
      <c r="G186" s="46" t="str">
        <f>IFERROR(VLOOKUP(Table213162038[[#This Row],[Player No]],Table11[[No]:[Province]],3,0),"")</f>
        <v/>
      </c>
      <c r="H186" s="56"/>
      <c r="I186" s="56">
        <f t="shared" si="8"/>
        <v>0</v>
      </c>
      <c r="J186" s="56"/>
      <c r="K186" s="57"/>
      <c r="L186" s="57"/>
      <c r="M186" s="57"/>
      <c r="N186" s="57" t="str">
        <f>IFERROR(VALUE(IF(Table213162038[[#This Row],[Player No]]="","",IFERROR(VLOOKUP(Table213162038[[#This Row],[Player No]],[5]Sheet1!$C$479:$D$480,2,FALSE)&amp;"",""))),"")</f>
        <v/>
      </c>
      <c r="O186" s="57"/>
      <c r="P186" s="17"/>
      <c r="Q186" s="18"/>
      <c r="R186" s="56"/>
      <c r="S186" s="56"/>
      <c r="T186" s="56"/>
      <c r="U186" s="59"/>
    </row>
    <row r="187" spans="4:21">
      <c r="D187" s="52"/>
      <c r="E187" s="60"/>
      <c r="F187" s="46" t="str">
        <f>IFERROR(VLOOKUP(Table213162038[[#This Row],[Player No]],Table11[[No]:[Province]],2,0),"")</f>
        <v/>
      </c>
      <c r="G187" s="46" t="str">
        <f>IFERROR(VLOOKUP(Table213162038[[#This Row],[Player No]],Table11[[No]:[Province]],3,0),"")</f>
        <v/>
      </c>
      <c r="H187" s="56"/>
      <c r="I187" s="56">
        <f t="shared" si="8"/>
        <v>0</v>
      </c>
      <c r="J187" s="56"/>
      <c r="K187" s="57"/>
      <c r="L187" s="57"/>
      <c r="M187" s="57"/>
      <c r="N187" s="57" t="str">
        <f>IFERROR(VALUE(IF(Table213162038[[#This Row],[Player No]]="","",IFERROR(VLOOKUP(Table213162038[[#This Row],[Player No]],[5]Sheet1!$C$479:$D$480,2,FALSE)&amp;"",""))),"")</f>
        <v/>
      </c>
      <c r="O187" s="57"/>
      <c r="P187" s="17"/>
      <c r="Q187" s="18"/>
      <c r="R187" s="56"/>
      <c r="S187" s="56"/>
      <c r="T187" s="56"/>
      <c r="U187" s="59"/>
    </row>
    <row r="188" spans="4:21">
      <c r="D188" s="52"/>
      <c r="E188" s="60"/>
      <c r="F188" s="46" t="str">
        <f>IFERROR(VLOOKUP(Table213162038[[#This Row],[Player No]],Table11[[No]:[Province]],2,0),"")</f>
        <v/>
      </c>
      <c r="G188" s="46" t="str">
        <f>IFERROR(VLOOKUP(Table213162038[[#This Row],[Player No]],Table11[[No]:[Province]],3,0),"")</f>
        <v/>
      </c>
      <c r="H188" s="56"/>
      <c r="I188" s="56">
        <f t="shared" si="8"/>
        <v>0</v>
      </c>
      <c r="J188" s="56"/>
      <c r="K188" s="57"/>
      <c r="L188" s="57"/>
      <c r="M188" s="57"/>
      <c r="N188" s="57" t="str">
        <f>IFERROR(VALUE(IF(Table213162038[[#This Row],[Player No]]="","",IFERROR(VLOOKUP(Table213162038[[#This Row],[Player No]],[5]Sheet1!$C$479:$D$480,2,FALSE)&amp;"",""))),"")</f>
        <v/>
      </c>
      <c r="O188" s="57"/>
      <c r="P188" s="17"/>
      <c r="Q188" s="18"/>
      <c r="R188" s="56"/>
      <c r="S188" s="56"/>
      <c r="T188" s="56"/>
      <c r="U188" s="59"/>
    </row>
    <row r="189" spans="4:21">
      <c r="D189" s="52"/>
      <c r="E189" s="60"/>
      <c r="F189" s="46" t="str">
        <f>IFERROR(VLOOKUP(Table213162038[[#This Row],[Player No]],Table11[[No]:[Province]],2,0),"")</f>
        <v/>
      </c>
      <c r="G189" s="46" t="str">
        <f>IFERROR(VLOOKUP(Table213162038[[#This Row],[Player No]],Table11[[No]:[Province]],3,0),"")</f>
        <v/>
      </c>
      <c r="H189" s="56"/>
      <c r="I189" s="56">
        <f t="shared" si="8"/>
        <v>0</v>
      </c>
      <c r="J189" s="56"/>
      <c r="K189" s="57"/>
      <c r="L189" s="57"/>
      <c r="M189" s="57"/>
      <c r="N189" s="57" t="str">
        <f>IFERROR(VALUE(IF(Table213162038[[#This Row],[Player No]]="","",IFERROR(VLOOKUP(Table213162038[[#This Row],[Player No]],[5]Sheet1!$C$479:$D$480,2,FALSE)&amp;"",""))),"")</f>
        <v/>
      </c>
      <c r="O189" s="57"/>
      <c r="P189" s="17"/>
      <c r="Q189" s="18"/>
      <c r="R189" s="56"/>
      <c r="S189" s="56"/>
      <c r="T189" s="56"/>
      <c r="U189" s="59"/>
    </row>
    <row r="190" spans="4:21">
      <c r="D190" s="52"/>
      <c r="E190" s="60"/>
      <c r="F190" s="46" t="str">
        <f>IFERROR(VLOOKUP(Table213162038[[#This Row],[Player No]],Table11[[No]:[Province]],2,0),"")</f>
        <v/>
      </c>
      <c r="G190" s="46" t="str">
        <f>IFERROR(VLOOKUP(Table213162038[[#This Row],[Player No]],Table11[[No]:[Province]],3,0),"")</f>
        <v/>
      </c>
      <c r="H190" s="56"/>
      <c r="I190" s="56">
        <f t="shared" si="8"/>
        <v>0</v>
      </c>
      <c r="J190" s="56"/>
      <c r="K190" s="57"/>
      <c r="L190" s="57"/>
      <c r="M190" s="57"/>
      <c r="N190" s="57" t="str">
        <f>IFERROR(VALUE(IF(Table213162038[[#This Row],[Player No]]="","",IFERROR(VLOOKUP(Table213162038[[#This Row],[Player No]],[5]Sheet1!$C$479:$D$480,2,FALSE)&amp;"",""))),"")</f>
        <v/>
      </c>
      <c r="O190" s="57"/>
      <c r="P190" s="17"/>
      <c r="Q190" s="18"/>
      <c r="R190" s="56"/>
      <c r="S190" s="56"/>
      <c r="T190" s="56"/>
      <c r="U190" s="59"/>
    </row>
    <row r="191" spans="4:21">
      <c r="D191" s="52"/>
      <c r="E191" s="60"/>
      <c r="F191" s="46" t="str">
        <f>IFERROR(VLOOKUP(Table213162038[[#This Row],[Player No]],Table11[[No]:[Province]],2,0),"")</f>
        <v/>
      </c>
      <c r="G191" s="46" t="str">
        <f>IFERROR(VLOOKUP(Table213162038[[#This Row],[Player No]],Table11[[No]:[Province]],3,0),"")</f>
        <v/>
      </c>
      <c r="H191" s="56"/>
      <c r="I191" s="56">
        <f t="shared" si="8"/>
        <v>0</v>
      </c>
      <c r="J191" s="56"/>
      <c r="K191" s="57"/>
      <c r="L191" s="57"/>
      <c r="M191" s="57"/>
      <c r="N191" s="57" t="str">
        <f>IFERROR(VALUE(IF(Table213162038[[#This Row],[Player No]]="","",IFERROR(VLOOKUP(Table213162038[[#This Row],[Player No]],[5]Sheet1!$C$479:$D$480,2,FALSE)&amp;"",""))),"")</f>
        <v/>
      </c>
      <c r="O191" s="57"/>
      <c r="P191" s="17"/>
      <c r="Q191" s="18"/>
      <c r="R191" s="56"/>
      <c r="S191" s="56"/>
      <c r="T191" s="56"/>
      <c r="U191" s="59"/>
    </row>
    <row r="192" spans="4:21">
      <c r="D192" s="52"/>
      <c r="E192" s="60"/>
      <c r="F192" s="46" t="str">
        <f>IFERROR(VLOOKUP(Table213162038[[#This Row],[Player No]],Table11[[No]:[Province]],2,0),"")</f>
        <v/>
      </c>
      <c r="G192" s="46" t="str">
        <f>IFERROR(VLOOKUP(Table213162038[[#This Row],[Player No]],Table11[[No]:[Province]],3,0),"")</f>
        <v/>
      </c>
      <c r="H192" s="56"/>
      <c r="I192" s="56">
        <f t="shared" si="8"/>
        <v>0</v>
      </c>
      <c r="J192" s="56"/>
      <c r="K192" s="57"/>
      <c r="L192" s="57"/>
      <c r="M192" s="57"/>
      <c r="N192" s="57" t="str">
        <f>IFERROR(VALUE(IF(Table213162038[[#This Row],[Player No]]="","",IFERROR(VLOOKUP(Table213162038[[#This Row],[Player No]],[5]Sheet1!$C$479:$D$480,2,FALSE)&amp;"",""))),"")</f>
        <v/>
      </c>
      <c r="O192" s="57"/>
      <c r="P192" s="17"/>
      <c r="Q192" s="18"/>
      <c r="R192" s="56"/>
      <c r="S192" s="56"/>
      <c r="T192" s="56"/>
      <c r="U192" s="59"/>
    </row>
    <row r="193" spans="4:21">
      <c r="D193" s="52"/>
      <c r="E193" s="60"/>
      <c r="F193" s="46" t="str">
        <f>IFERROR(VLOOKUP(Table213162038[[#This Row],[Player No]],Table11[[No]:[Province]],2,0),"")</f>
        <v/>
      </c>
      <c r="G193" s="46" t="str">
        <f>IFERROR(VLOOKUP(Table213162038[[#This Row],[Player No]],Table11[[No]:[Province]],3,0),"")</f>
        <v/>
      </c>
      <c r="H193" s="56"/>
      <c r="I193" s="56">
        <f t="shared" si="8"/>
        <v>0</v>
      </c>
      <c r="J193" s="56"/>
      <c r="K193" s="57"/>
      <c r="L193" s="57"/>
      <c r="M193" s="57"/>
      <c r="N193" s="57" t="str">
        <f>IFERROR(VALUE(IF(Table213162038[[#This Row],[Player No]]="","",IFERROR(VLOOKUP(Table213162038[[#This Row],[Player No]],[5]Sheet1!$C$479:$D$480,2,FALSE)&amp;"",""))),"")</f>
        <v/>
      </c>
      <c r="O193" s="57"/>
      <c r="P193" s="17"/>
      <c r="Q193" s="18"/>
      <c r="R193" s="56"/>
      <c r="S193" s="56"/>
      <c r="T193" s="56"/>
      <c r="U193" s="59"/>
    </row>
    <row r="194" spans="4:21">
      <c r="D194" s="52"/>
      <c r="E194" s="60"/>
      <c r="F194" s="46" t="str">
        <f>IFERROR(VLOOKUP(Table213162038[[#This Row],[Player No]],Table11[[No]:[Province]],2,0),"")</f>
        <v/>
      </c>
      <c r="G194" s="46" t="str">
        <f>IFERROR(VLOOKUP(Table213162038[[#This Row],[Player No]],Table11[[No]:[Province]],3,0),"")</f>
        <v/>
      </c>
      <c r="H194" s="56"/>
      <c r="I194" s="56">
        <f t="shared" si="8"/>
        <v>0</v>
      </c>
      <c r="J194" s="56"/>
      <c r="K194" s="57"/>
      <c r="L194" s="57"/>
      <c r="M194" s="57"/>
      <c r="N194" s="57" t="str">
        <f>IFERROR(VALUE(IF(Table213162038[[#This Row],[Player No]]="","",IFERROR(VLOOKUP(Table213162038[[#This Row],[Player No]],[5]Sheet1!$C$479:$D$480,2,FALSE)&amp;"",""))),"")</f>
        <v/>
      </c>
      <c r="O194" s="57"/>
      <c r="P194" s="17"/>
      <c r="Q194" s="18"/>
      <c r="R194" s="56"/>
      <c r="S194" s="56"/>
      <c r="T194" s="56"/>
      <c r="U194" s="59"/>
    </row>
    <row r="195" spans="4:21">
      <c r="D195" s="52"/>
      <c r="E195" s="60"/>
      <c r="F195" s="46" t="str">
        <f>IFERROR(VLOOKUP(Table213162038[[#This Row],[Player No]],Table11[[No]:[Province]],2,0),"")</f>
        <v/>
      </c>
      <c r="G195" s="46" t="str">
        <f>IFERROR(VLOOKUP(Table213162038[[#This Row],[Player No]],Table11[[No]:[Province]],3,0),"")</f>
        <v/>
      </c>
      <c r="H195" s="56"/>
      <c r="I195" s="56">
        <f t="shared" si="8"/>
        <v>0</v>
      </c>
      <c r="J195" s="56"/>
      <c r="K195" s="57"/>
      <c r="L195" s="57"/>
      <c r="M195" s="57"/>
      <c r="N195" s="57" t="str">
        <f>IFERROR(VALUE(IF(Table213162038[[#This Row],[Player No]]="","",IFERROR(VLOOKUP(Table213162038[[#This Row],[Player No]],[5]Sheet1!$C$479:$D$480,2,FALSE)&amp;"",""))),"")</f>
        <v/>
      </c>
      <c r="O195" s="57"/>
      <c r="P195" s="17"/>
      <c r="Q195" s="18"/>
      <c r="R195" s="56"/>
      <c r="S195" s="56"/>
      <c r="T195" s="56"/>
      <c r="U195" s="59"/>
    </row>
    <row r="196" spans="4:21">
      <c r="D196" s="52"/>
      <c r="E196" s="60"/>
      <c r="F196" s="46" t="str">
        <f>IFERROR(VLOOKUP(Table213162038[[#This Row],[Player No]],Table11[[No]:[Province]],2,0),"")</f>
        <v/>
      </c>
      <c r="G196" s="46" t="str">
        <f>IFERROR(VLOOKUP(Table213162038[[#This Row],[Player No]],Table11[[No]:[Province]],3,0),"")</f>
        <v/>
      </c>
      <c r="H196" s="56"/>
      <c r="I196" s="56">
        <f t="shared" si="8"/>
        <v>0</v>
      </c>
      <c r="J196" s="56"/>
      <c r="K196" s="57"/>
      <c r="L196" s="57"/>
      <c r="M196" s="57"/>
      <c r="N196" s="57" t="str">
        <f>IFERROR(VALUE(IF(Table213162038[[#This Row],[Player No]]="","",IFERROR(VLOOKUP(Table213162038[[#This Row],[Player No]],[5]Sheet1!$C$479:$D$480,2,FALSE)&amp;"",""))),"")</f>
        <v/>
      </c>
      <c r="O196" s="57"/>
      <c r="P196" s="17"/>
      <c r="Q196" s="18"/>
      <c r="R196" s="56"/>
      <c r="S196" s="56"/>
      <c r="T196" s="56"/>
      <c r="U196" s="59"/>
    </row>
    <row r="197" spans="4:21">
      <c r="D197" s="52"/>
      <c r="E197" s="60"/>
      <c r="F197" s="46" t="str">
        <f>IFERROR(VLOOKUP(Table213162038[[#This Row],[Player No]],Table11[[No]:[Province]],2,0),"")</f>
        <v/>
      </c>
      <c r="G197" s="46" t="str">
        <f>IFERROR(VLOOKUP(Table213162038[[#This Row],[Player No]],Table11[[No]:[Province]],3,0),"")</f>
        <v/>
      </c>
      <c r="H197" s="56"/>
      <c r="I197" s="56">
        <f t="shared" ref="I197:I260" si="9">H197/2+SUM(L197:O197)</f>
        <v>0</v>
      </c>
      <c r="J197" s="56"/>
      <c r="K197" s="57"/>
      <c r="L197" s="57"/>
      <c r="M197" s="57"/>
      <c r="N197" s="57" t="str">
        <f>IFERROR(VALUE(IF(Table213162038[[#This Row],[Player No]]="","",IFERROR(VLOOKUP(Table213162038[[#This Row],[Player No]],[5]Sheet1!$C$479:$D$480,2,FALSE)&amp;"",""))),"")</f>
        <v/>
      </c>
      <c r="O197" s="57"/>
      <c r="P197" s="17"/>
      <c r="Q197" s="18"/>
      <c r="R197" s="56"/>
      <c r="S197" s="56"/>
      <c r="T197" s="56"/>
      <c r="U197" s="59"/>
    </row>
    <row r="198" spans="4:21">
      <c r="D198" s="52"/>
      <c r="E198" s="60"/>
      <c r="F198" s="46" t="str">
        <f>IFERROR(VLOOKUP(Table213162038[[#This Row],[Player No]],Table11[[No]:[Province]],2,0),"")</f>
        <v/>
      </c>
      <c r="G198" s="46" t="str">
        <f>IFERROR(VLOOKUP(Table213162038[[#This Row],[Player No]],Table11[[No]:[Province]],3,0),"")</f>
        <v/>
      </c>
      <c r="H198" s="56"/>
      <c r="I198" s="56">
        <f t="shared" si="9"/>
        <v>0</v>
      </c>
      <c r="J198" s="56"/>
      <c r="K198" s="57"/>
      <c r="L198" s="57"/>
      <c r="M198" s="57"/>
      <c r="N198" s="57" t="str">
        <f>IFERROR(VALUE(IF(Table213162038[[#This Row],[Player No]]="","",IFERROR(VLOOKUP(Table213162038[[#This Row],[Player No]],[5]Sheet1!$C$479:$D$480,2,FALSE)&amp;"",""))),"")</f>
        <v/>
      </c>
      <c r="O198" s="57"/>
      <c r="P198" s="17"/>
      <c r="Q198" s="18"/>
      <c r="R198" s="56"/>
      <c r="S198" s="56"/>
      <c r="T198" s="56"/>
      <c r="U198" s="59"/>
    </row>
    <row r="199" spans="4:21">
      <c r="D199" s="52"/>
      <c r="E199" s="60"/>
      <c r="F199" s="46" t="str">
        <f>IFERROR(VLOOKUP(Table213162038[[#This Row],[Player No]],Table11[[No]:[Province]],2,0),"")</f>
        <v/>
      </c>
      <c r="G199" s="46" t="str">
        <f>IFERROR(VLOOKUP(Table213162038[[#This Row],[Player No]],Table11[[No]:[Province]],3,0),"")</f>
        <v/>
      </c>
      <c r="H199" s="56"/>
      <c r="I199" s="56">
        <f t="shared" si="9"/>
        <v>0</v>
      </c>
      <c r="J199" s="56"/>
      <c r="K199" s="57"/>
      <c r="L199" s="57"/>
      <c r="M199" s="57"/>
      <c r="N199" s="57" t="str">
        <f>IFERROR(VALUE(IF(Table213162038[[#This Row],[Player No]]="","",IFERROR(VLOOKUP(Table213162038[[#This Row],[Player No]],[5]Sheet1!$C$479:$D$480,2,FALSE)&amp;"",""))),"")</f>
        <v/>
      </c>
      <c r="O199" s="57"/>
      <c r="P199" s="17"/>
      <c r="Q199" s="18"/>
      <c r="R199" s="56"/>
      <c r="S199" s="56"/>
      <c r="T199" s="56"/>
      <c r="U199" s="59"/>
    </row>
    <row r="200" spans="4:21">
      <c r="D200" s="52"/>
      <c r="E200" s="60"/>
      <c r="F200" s="46" t="str">
        <f>IFERROR(VLOOKUP(Table213162038[[#This Row],[Player No]],Table11[[No]:[Province]],2,0),"")</f>
        <v/>
      </c>
      <c r="G200" s="46" t="str">
        <f>IFERROR(VLOOKUP(Table213162038[[#This Row],[Player No]],Table11[[No]:[Province]],3,0),"")</f>
        <v/>
      </c>
      <c r="H200" s="56"/>
      <c r="I200" s="56">
        <f t="shared" si="9"/>
        <v>0</v>
      </c>
      <c r="J200" s="56"/>
      <c r="K200" s="57"/>
      <c r="L200" s="57"/>
      <c r="M200" s="57"/>
      <c r="N200" s="57" t="str">
        <f>IFERROR(VALUE(IF(Table213162038[[#This Row],[Player No]]="","",IFERROR(VLOOKUP(Table213162038[[#This Row],[Player No]],[5]Sheet1!$C$479:$D$480,2,FALSE)&amp;"",""))),"")</f>
        <v/>
      </c>
      <c r="O200" s="57"/>
      <c r="P200" s="17"/>
      <c r="Q200" s="18"/>
      <c r="R200" s="56"/>
      <c r="S200" s="56"/>
      <c r="T200" s="56"/>
      <c r="U200" s="59"/>
    </row>
    <row r="201" spans="4:21">
      <c r="D201" s="52"/>
      <c r="E201" s="60"/>
      <c r="F201" s="46" t="str">
        <f>IFERROR(VLOOKUP(Table213162038[[#This Row],[Player No]],Table11[[No]:[Province]],2,0),"")</f>
        <v/>
      </c>
      <c r="G201" s="46" t="str">
        <f>IFERROR(VLOOKUP(Table213162038[[#This Row],[Player No]],Table11[[No]:[Province]],3,0),"")</f>
        <v/>
      </c>
      <c r="H201" s="56"/>
      <c r="I201" s="56">
        <f t="shared" si="9"/>
        <v>0</v>
      </c>
      <c r="J201" s="56"/>
      <c r="K201" s="57"/>
      <c r="L201" s="57"/>
      <c r="M201" s="57"/>
      <c r="N201" s="57" t="str">
        <f>IFERROR(VALUE(IF(Table213162038[[#This Row],[Player No]]="","",IFERROR(VLOOKUP(Table213162038[[#This Row],[Player No]],[5]Sheet1!$C$479:$D$480,2,FALSE)&amp;"",""))),"")</f>
        <v/>
      </c>
      <c r="O201" s="57"/>
      <c r="P201" s="17"/>
      <c r="Q201" s="18"/>
      <c r="R201" s="56"/>
      <c r="S201" s="56"/>
      <c r="T201" s="56"/>
      <c r="U201" s="59"/>
    </row>
    <row r="202" spans="4:21">
      <c r="D202" s="52"/>
      <c r="E202" s="60"/>
      <c r="F202" s="46" t="str">
        <f>IFERROR(VLOOKUP(Table213162038[[#This Row],[Player No]],Table11[[No]:[Province]],2,0),"")</f>
        <v/>
      </c>
      <c r="G202" s="46" t="str">
        <f>IFERROR(VLOOKUP(Table213162038[[#This Row],[Player No]],Table11[[No]:[Province]],3,0),"")</f>
        <v/>
      </c>
      <c r="H202" s="56"/>
      <c r="I202" s="56">
        <f t="shared" si="9"/>
        <v>0</v>
      </c>
      <c r="J202" s="56"/>
      <c r="K202" s="57"/>
      <c r="L202" s="57"/>
      <c r="M202" s="57"/>
      <c r="N202" s="57" t="str">
        <f>IFERROR(VALUE(IF(Table213162038[[#This Row],[Player No]]="","",IFERROR(VLOOKUP(Table213162038[[#This Row],[Player No]],[5]Sheet1!$C$479:$D$480,2,FALSE)&amp;"",""))),"")</f>
        <v/>
      </c>
      <c r="O202" s="57"/>
      <c r="P202" s="17"/>
      <c r="Q202" s="18"/>
      <c r="R202" s="56"/>
      <c r="S202" s="56"/>
      <c r="T202" s="56"/>
      <c r="U202" s="59"/>
    </row>
    <row r="203" spans="4:21">
      <c r="D203" s="52"/>
      <c r="E203" s="60"/>
      <c r="F203" s="46" t="str">
        <f>IFERROR(VLOOKUP(Table213162038[[#This Row],[Player No]],Table11[[No]:[Province]],2,0),"")</f>
        <v/>
      </c>
      <c r="G203" s="46" t="str">
        <f>IFERROR(VLOOKUP(Table213162038[[#This Row],[Player No]],Table11[[No]:[Province]],3,0),"")</f>
        <v/>
      </c>
      <c r="H203" s="56"/>
      <c r="I203" s="56">
        <f t="shared" si="9"/>
        <v>0</v>
      </c>
      <c r="J203" s="56"/>
      <c r="K203" s="57"/>
      <c r="L203" s="57"/>
      <c r="M203" s="57"/>
      <c r="N203" s="57" t="str">
        <f>IFERROR(VALUE(IF(Table213162038[[#This Row],[Player No]]="","",IFERROR(VLOOKUP(Table213162038[[#This Row],[Player No]],[5]Sheet1!$C$479:$D$480,2,FALSE)&amp;"",""))),"")</f>
        <v/>
      </c>
      <c r="O203" s="57"/>
      <c r="P203" s="17"/>
      <c r="Q203" s="18"/>
      <c r="R203" s="56"/>
      <c r="S203" s="56"/>
      <c r="T203" s="56"/>
      <c r="U203" s="59"/>
    </row>
    <row r="204" spans="4:21">
      <c r="D204" s="52"/>
      <c r="E204" s="60"/>
      <c r="F204" s="46" t="str">
        <f>IFERROR(VLOOKUP(Table213162038[[#This Row],[Player No]],Table11[[No]:[Province]],2,0),"")</f>
        <v/>
      </c>
      <c r="G204" s="46" t="str">
        <f>IFERROR(VLOOKUP(Table213162038[[#This Row],[Player No]],Table11[[No]:[Province]],3,0),"")</f>
        <v/>
      </c>
      <c r="H204" s="56"/>
      <c r="I204" s="56">
        <f t="shared" si="9"/>
        <v>0</v>
      </c>
      <c r="J204" s="56"/>
      <c r="K204" s="57"/>
      <c r="L204" s="57"/>
      <c r="M204" s="57"/>
      <c r="N204" s="57" t="str">
        <f>IFERROR(VALUE(IF(Table213162038[[#This Row],[Player No]]="","",IFERROR(VLOOKUP(Table213162038[[#This Row],[Player No]],[5]Sheet1!$C$479:$D$480,2,FALSE)&amp;"",""))),"")</f>
        <v/>
      </c>
      <c r="O204" s="57"/>
      <c r="P204" s="17"/>
      <c r="Q204" s="18"/>
      <c r="R204" s="56"/>
      <c r="S204" s="56"/>
      <c r="T204" s="56"/>
      <c r="U204" s="59"/>
    </row>
    <row r="205" spans="4:21">
      <c r="D205" s="52"/>
      <c r="E205" s="60"/>
      <c r="F205" s="46" t="str">
        <f>IFERROR(VLOOKUP(Table213162038[[#This Row],[Player No]],Table11[[No]:[Province]],2,0),"")</f>
        <v/>
      </c>
      <c r="G205" s="46" t="str">
        <f>IFERROR(VLOOKUP(Table213162038[[#This Row],[Player No]],Table11[[No]:[Province]],3,0),"")</f>
        <v/>
      </c>
      <c r="H205" s="56"/>
      <c r="I205" s="56">
        <f t="shared" si="9"/>
        <v>0</v>
      </c>
      <c r="J205" s="56"/>
      <c r="K205" s="57"/>
      <c r="L205" s="57"/>
      <c r="M205" s="57"/>
      <c r="N205" s="57" t="str">
        <f>IFERROR(VALUE(IF(Table213162038[[#This Row],[Player No]]="","",IFERROR(VLOOKUP(Table213162038[[#This Row],[Player No]],[5]Sheet1!$C$479:$D$480,2,FALSE)&amp;"",""))),"")</f>
        <v/>
      </c>
      <c r="O205" s="57"/>
      <c r="P205" s="17"/>
      <c r="Q205" s="18"/>
      <c r="R205" s="56"/>
      <c r="S205" s="56"/>
      <c r="T205" s="56"/>
      <c r="U205" s="59"/>
    </row>
    <row r="206" spans="4:21">
      <c r="D206" s="52"/>
      <c r="E206" s="60"/>
      <c r="F206" s="46" t="str">
        <f>IFERROR(VLOOKUP(Table213162038[[#This Row],[Player No]],Table11[[No]:[Province]],2,0),"")</f>
        <v/>
      </c>
      <c r="G206" s="46" t="str">
        <f>IFERROR(VLOOKUP(Table213162038[[#This Row],[Player No]],Table11[[No]:[Province]],3,0),"")</f>
        <v/>
      </c>
      <c r="H206" s="56"/>
      <c r="I206" s="56">
        <f t="shared" si="9"/>
        <v>0</v>
      </c>
      <c r="J206" s="56"/>
      <c r="K206" s="57"/>
      <c r="L206" s="57"/>
      <c r="M206" s="57"/>
      <c r="N206" s="57" t="str">
        <f>IFERROR(VALUE(IF(Table213162038[[#This Row],[Player No]]="","",IFERROR(VLOOKUP(Table213162038[[#This Row],[Player No]],[5]Sheet1!$C$479:$D$480,2,FALSE)&amp;"",""))),"")</f>
        <v/>
      </c>
      <c r="O206" s="57"/>
      <c r="P206" s="17"/>
      <c r="Q206" s="18"/>
      <c r="R206" s="56"/>
      <c r="S206" s="56"/>
      <c r="T206" s="56"/>
      <c r="U206" s="59"/>
    </row>
    <row r="207" spans="4:21">
      <c r="D207" s="52"/>
      <c r="E207" s="60"/>
      <c r="F207" s="46" t="str">
        <f>IFERROR(VLOOKUP(Table213162038[[#This Row],[Player No]],Table11[[No]:[Province]],2,0),"")</f>
        <v/>
      </c>
      <c r="G207" s="46" t="str">
        <f>IFERROR(VLOOKUP(Table213162038[[#This Row],[Player No]],Table11[[No]:[Province]],3,0),"")</f>
        <v/>
      </c>
      <c r="H207" s="56"/>
      <c r="I207" s="56">
        <f t="shared" si="9"/>
        <v>0</v>
      </c>
      <c r="J207" s="56"/>
      <c r="K207" s="57"/>
      <c r="L207" s="57"/>
      <c r="M207" s="57"/>
      <c r="N207" s="57" t="str">
        <f>IFERROR(VALUE(IF(Table213162038[[#This Row],[Player No]]="","",IFERROR(VLOOKUP(Table213162038[[#This Row],[Player No]],[5]Sheet1!$C$479:$D$480,2,FALSE)&amp;"",""))),"")</f>
        <v/>
      </c>
      <c r="O207" s="57"/>
      <c r="P207" s="17"/>
      <c r="Q207" s="18"/>
      <c r="R207" s="56"/>
      <c r="S207" s="56"/>
      <c r="T207" s="56"/>
      <c r="U207" s="59"/>
    </row>
    <row r="208" spans="4:21">
      <c r="D208" s="52"/>
      <c r="E208" s="60"/>
      <c r="F208" s="46" t="str">
        <f>IFERROR(VLOOKUP(Table213162038[[#This Row],[Player No]],Table11[[No]:[Province]],2,0),"")</f>
        <v/>
      </c>
      <c r="G208" s="46" t="str">
        <f>IFERROR(VLOOKUP(Table213162038[[#This Row],[Player No]],Table11[[No]:[Province]],3,0),"")</f>
        <v/>
      </c>
      <c r="H208" s="56"/>
      <c r="I208" s="56">
        <f t="shared" si="9"/>
        <v>0</v>
      </c>
      <c r="J208" s="56"/>
      <c r="K208" s="57"/>
      <c r="L208" s="57"/>
      <c r="M208" s="57"/>
      <c r="N208" s="57" t="str">
        <f>IFERROR(VALUE(IF(Table213162038[[#This Row],[Player No]]="","",IFERROR(VLOOKUP(Table213162038[[#This Row],[Player No]],[5]Sheet1!$C$479:$D$480,2,FALSE)&amp;"",""))),"")</f>
        <v/>
      </c>
      <c r="O208" s="57"/>
      <c r="P208" s="17"/>
      <c r="Q208" s="18"/>
      <c r="R208" s="56"/>
      <c r="S208" s="56"/>
      <c r="T208" s="56"/>
      <c r="U208" s="59"/>
    </row>
    <row r="209" spans="4:21">
      <c r="D209" s="52"/>
      <c r="E209" s="60"/>
      <c r="F209" s="46" t="str">
        <f>IFERROR(VLOOKUP(Table213162038[[#This Row],[Player No]],Table11[[No]:[Province]],2,0),"")</f>
        <v/>
      </c>
      <c r="G209" s="46" t="str">
        <f>IFERROR(VLOOKUP(Table213162038[[#This Row],[Player No]],Table11[[No]:[Province]],3,0),"")</f>
        <v/>
      </c>
      <c r="H209" s="56"/>
      <c r="I209" s="56">
        <f t="shared" si="9"/>
        <v>0</v>
      </c>
      <c r="J209" s="56"/>
      <c r="K209" s="57"/>
      <c r="L209" s="57"/>
      <c r="M209" s="57"/>
      <c r="N209" s="57" t="str">
        <f>IFERROR(VALUE(IF(Table213162038[[#This Row],[Player No]]="","",IFERROR(VLOOKUP(Table213162038[[#This Row],[Player No]],[5]Sheet1!$C$479:$D$480,2,FALSE)&amp;"",""))),"")</f>
        <v/>
      </c>
      <c r="O209" s="57"/>
      <c r="P209" s="17"/>
      <c r="Q209" s="18"/>
      <c r="R209" s="56"/>
      <c r="S209" s="56"/>
      <c r="T209" s="56"/>
      <c r="U209" s="59"/>
    </row>
    <row r="210" spans="4:21">
      <c r="D210" s="52"/>
      <c r="E210" s="60"/>
      <c r="F210" s="46" t="str">
        <f>IFERROR(VLOOKUP(Table213162038[[#This Row],[Player No]],Table11[[No]:[Province]],2,0),"")</f>
        <v/>
      </c>
      <c r="G210" s="46" t="str">
        <f>IFERROR(VLOOKUP(Table213162038[[#This Row],[Player No]],Table11[[No]:[Province]],3,0),"")</f>
        <v/>
      </c>
      <c r="H210" s="56"/>
      <c r="I210" s="56">
        <f t="shared" si="9"/>
        <v>0</v>
      </c>
      <c r="J210" s="56"/>
      <c r="K210" s="57"/>
      <c r="L210" s="57"/>
      <c r="M210" s="57"/>
      <c r="N210" s="57" t="str">
        <f>IFERROR(VALUE(IF(Table213162038[[#This Row],[Player No]]="","",IFERROR(VLOOKUP(Table213162038[[#This Row],[Player No]],[5]Sheet1!$C$479:$D$480,2,FALSE)&amp;"",""))),"")</f>
        <v/>
      </c>
      <c r="O210" s="57"/>
      <c r="P210" s="17"/>
      <c r="Q210" s="18"/>
      <c r="R210" s="56"/>
      <c r="S210" s="56"/>
      <c r="T210" s="56"/>
      <c r="U210" s="59"/>
    </row>
    <row r="211" spans="4:21">
      <c r="D211" s="52"/>
      <c r="E211" s="60"/>
      <c r="F211" s="46" t="str">
        <f>IFERROR(VLOOKUP(Table213162038[[#This Row],[Player No]],Table11[[No]:[Province]],2,0),"")</f>
        <v/>
      </c>
      <c r="G211" s="46" t="str">
        <f>IFERROR(VLOOKUP(Table213162038[[#This Row],[Player No]],Table11[[No]:[Province]],3,0),"")</f>
        <v/>
      </c>
      <c r="H211" s="56"/>
      <c r="I211" s="56">
        <f t="shared" si="9"/>
        <v>0</v>
      </c>
      <c r="J211" s="56"/>
      <c r="K211" s="57"/>
      <c r="L211" s="57"/>
      <c r="M211" s="57"/>
      <c r="N211" s="57" t="str">
        <f>IFERROR(VALUE(IF(Table213162038[[#This Row],[Player No]]="","",IFERROR(VLOOKUP(Table213162038[[#This Row],[Player No]],[5]Sheet1!$C$479:$D$480,2,FALSE)&amp;"",""))),"")</f>
        <v/>
      </c>
      <c r="O211" s="57"/>
      <c r="P211" s="17"/>
      <c r="Q211" s="18"/>
      <c r="R211" s="56"/>
      <c r="S211" s="56"/>
      <c r="T211" s="56"/>
      <c r="U211" s="59"/>
    </row>
    <row r="212" spans="4:21">
      <c r="D212" s="52"/>
      <c r="E212" s="60"/>
      <c r="F212" s="46" t="str">
        <f>IFERROR(VLOOKUP(Table213162038[[#This Row],[Player No]],Table11[[No]:[Province]],2,0),"")</f>
        <v/>
      </c>
      <c r="G212" s="46" t="str">
        <f>IFERROR(VLOOKUP(Table213162038[[#This Row],[Player No]],Table11[[No]:[Province]],3,0),"")</f>
        <v/>
      </c>
      <c r="H212" s="56"/>
      <c r="I212" s="56">
        <f t="shared" si="9"/>
        <v>0</v>
      </c>
      <c r="J212" s="56"/>
      <c r="K212" s="57"/>
      <c r="L212" s="57"/>
      <c r="M212" s="57"/>
      <c r="N212" s="57" t="str">
        <f>IFERROR(VALUE(IF(Table213162038[[#This Row],[Player No]]="","",IFERROR(VLOOKUP(Table213162038[[#This Row],[Player No]],[5]Sheet1!$C$479:$D$480,2,FALSE)&amp;"",""))),"")</f>
        <v/>
      </c>
      <c r="O212" s="57"/>
      <c r="P212" s="17"/>
      <c r="Q212" s="18"/>
      <c r="R212" s="56"/>
      <c r="S212" s="56"/>
      <c r="T212" s="56"/>
      <c r="U212" s="59"/>
    </row>
    <row r="213" spans="4:21">
      <c r="D213" s="52"/>
      <c r="E213" s="60"/>
      <c r="F213" s="46" t="str">
        <f>IFERROR(VLOOKUP(Table213162038[[#This Row],[Player No]],Table11[[No]:[Province]],2,0),"")</f>
        <v/>
      </c>
      <c r="G213" s="46" t="str">
        <f>IFERROR(VLOOKUP(Table213162038[[#This Row],[Player No]],Table11[[No]:[Province]],3,0),"")</f>
        <v/>
      </c>
      <c r="H213" s="56"/>
      <c r="I213" s="56">
        <f t="shared" si="9"/>
        <v>0</v>
      </c>
      <c r="J213" s="56"/>
      <c r="K213" s="57"/>
      <c r="L213" s="57"/>
      <c r="M213" s="57"/>
      <c r="N213" s="57" t="str">
        <f>IFERROR(VALUE(IF(Table213162038[[#This Row],[Player No]]="","",IFERROR(VLOOKUP(Table213162038[[#This Row],[Player No]],[5]Sheet1!$C$479:$D$480,2,FALSE)&amp;"",""))),"")</f>
        <v/>
      </c>
      <c r="O213" s="57"/>
      <c r="P213" s="17"/>
      <c r="Q213" s="18"/>
      <c r="R213" s="56"/>
      <c r="S213" s="56"/>
      <c r="T213" s="56"/>
      <c r="U213" s="59"/>
    </row>
    <row r="214" spans="4:21">
      <c r="D214" s="52"/>
      <c r="E214" s="60"/>
      <c r="F214" s="46" t="str">
        <f>IFERROR(VLOOKUP(Table213162038[[#This Row],[Player No]],Table11[[No]:[Province]],2,0),"")</f>
        <v/>
      </c>
      <c r="G214" s="46" t="str">
        <f>IFERROR(VLOOKUP(Table213162038[[#This Row],[Player No]],Table11[[No]:[Province]],3,0),"")</f>
        <v/>
      </c>
      <c r="H214" s="56"/>
      <c r="I214" s="56">
        <f t="shared" si="9"/>
        <v>0</v>
      </c>
      <c r="J214" s="56"/>
      <c r="K214" s="57"/>
      <c r="L214" s="57"/>
      <c r="M214" s="57"/>
      <c r="N214" s="57" t="str">
        <f>IFERROR(VALUE(IF(Table213162038[[#This Row],[Player No]]="","",IFERROR(VLOOKUP(Table213162038[[#This Row],[Player No]],[5]Sheet1!$C$479:$D$480,2,FALSE)&amp;"",""))),"")</f>
        <v/>
      </c>
      <c r="O214" s="57"/>
      <c r="P214" s="17"/>
      <c r="Q214" s="18"/>
      <c r="R214" s="56"/>
      <c r="S214" s="56"/>
      <c r="T214" s="56"/>
      <c r="U214" s="59"/>
    </row>
    <row r="215" spans="4:21">
      <c r="D215" s="52"/>
      <c r="E215" s="60"/>
      <c r="F215" s="46" t="str">
        <f>IFERROR(VLOOKUP(Table213162038[[#This Row],[Player No]],Table11[[No]:[Province]],2,0),"")</f>
        <v/>
      </c>
      <c r="G215" s="46" t="str">
        <f>IFERROR(VLOOKUP(Table213162038[[#This Row],[Player No]],Table11[[No]:[Province]],3,0),"")</f>
        <v/>
      </c>
      <c r="H215" s="56"/>
      <c r="I215" s="56">
        <f t="shared" si="9"/>
        <v>0</v>
      </c>
      <c r="J215" s="56"/>
      <c r="K215" s="57"/>
      <c r="L215" s="57"/>
      <c r="M215" s="57"/>
      <c r="N215" s="57" t="str">
        <f>IFERROR(VALUE(IF(Table213162038[[#This Row],[Player No]]="","",IFERROR(VLOOKUP(Table213162038[[#This Row],[Player No]],[5]Sheet1!$C$479:$D$480,2,FALSE)&amp;"",""))),"")</f>
        <v/>
      </c>
      <c r="O215" s="57"/>
      <c r="P215" s="17"/>
      <c r="Q215" s="18"/>
      <c r="R215" s="56"/>
      <c r="S215" s="56"/>
      <c r="T215" s="56"/>
      <c r="U215" s="59"/>
    </row>
    <row r="216" spans="4:21">
      <c r="D216" s="52"/>
      <c r="E216" s="60"/>
      <c r="F216" s="46" t="str">
        <f>IFERROR(VLOOKUP(Table213162038[[#This Row],[Player No]],Table11[[No]:[Province]],2,0),"")</f>
        <v/>
      </c>
      <c r="G216" s="46" t="str">
        <f>IFERROR(VLOOKUP(Table213162038[[#This Row],[Player No]],Table11[[No]:[Province]],3,0),"")</f>
        <v/>
      </c>
      <c r="H216" s="56"/>
      <c r="I216" s="56">
        <f t="shared" si="9"/>
        <v>0</v>
      </c>
      <c r="J216" s="56"/>
      <c r="K216" s="57"/>
      <c r="L216" s="57"/>
      <c r="M216" s="57"/>
      <c r="N216" s="57" t="str">
        <f>IFERROR(VALUE(IF(Table213162038[[#This Row],[Player No]]="","",IFERROR(VLOOKUP(Table213162038[[#This Row],[Player No]],[5]Sheet1!$C$479:$D$480,2,FALSE)&amp;"",""))),"")</f>
        <v/>
      </c>
      <c r="O216" s="57"/>
      <c r="P216" s="17"/>
      <c r="Q216" s="18"/>
      <c r="R216" s="56"/>
      <c r="S216" s="56"/>
      <c r="T216" s="56"/>
      <c r="U216" s="59"/>
    </row>
    <row r="217" spans="4:21" ht="16" thickBot="1">
      <c r="D217" s="52"/>
      <c r="E217" s="60"/>
      <c r="F217" s="46" t="str">
        <f>IFERROR(VLOOKUP(Table213162038[[#This Row],[Player No]],Table11[[No]:[Province]],2,0),"")</f>
        <v/>
      </c>
      <c r="G217" s="46" t="str">
        <f>IFERROR(VLOOKUP(Table213162038[[#This Row],[Player No]],Table11[[No]:[Province]],3,0),"")</f>
        <v/>
      </c>
      <c r="H217" s="56"/>
      <c r="I217" s="56">
        <f t="shared" si="9"/>
        <v>0</v>
      </c>
      <c r="J217" s="56"/>
      <c r="K217" s="57"/>
      <c r="L217" s="57"/>
      <c r="M217" s="57"/>
      <c r="N217" s="57" t="str">
        <f>IFERROR(VALUE(IF(Table213162038[[#This Row],[Player No]]="","",IFERROR(VLOOKUP(Table213162038[[#This Row],[Player No]],[5]Sheet1!$C$479:$D$480,2,FALSE)&amp;"",""))),"")</f>
        <v/>
      </c>
      <c r="O217" s="57"/>
      <c r="P217" s="17"/>
      <c r="Q217" s="18"/>
      <c r="R217" s="56"/>
      <c r="S217" s="56"/>
      <c r="T217" s="56"/>
      <c r="U217" s="146"/>
    </row>
    <row r="218" spans="4:21" ht="16" thickBot="1">
      <c r="D218" s="52"/>
      <c r="E218" s="60"/>
      <c r="F218" s="46" t="str">
        <f>IFERROR(VLOOKUP(Table213162038[[#This Row],[Player No]],Table11[[No]:[Province]],2,0),"")</f>
        <v/>
      </c>
      <c r="G218" s="46" t="str">
        <f>IFERROR(VLOOKUP(Table213162038[[#This Row],[Player No]],Table11[[No]:[Province]],3,0),"")</f>
        <v/>
      </c>
      <c r="H218" s="56"/>
      <c r="I218" s="56">
        <f t="shared" si="9"/>
        <v>0</v>
      </c>
      <c r="J218" s="56"/>
      <c r="K218" s="57"/>
      <c r="L218" s="57"/>
      <c r="M218" s="57"/>
      <c r="N218" s="57" t="str">
        <f>IFERROR(VALUE(IF(Table213162038[[#This Row],[Player No]]="","",IFERROR(VLOOKUP(Table213162038[[#This Row],[Player No]],[5]Sheet1!$C$479:$D$480,2,FALSE)&amp;"",""))),"")</f>
        <v/>
      </c>
      <c r="O218" s="57"/>
      <c r="P218" s="17"/>
      <c r="Q218" s="18"/>
      <c r="R218" s="56"/>
      <c r="S218" s="56"/>
      <c r="T218" s="56"/>
      <c r="U218" s="146"/>
    </row>
    <row r="219" spans="4:21" ht="16" thickBot="1">
      <c r="D219" s="52"/>
      <c r="E219" s="60"/>
      <c r="F219" s="46" t="str">
        <f>IFERROR(VLOOKUP(Table213162038[[#This Row],[Player No]],Table11[[No]:[Province]],2,0),"")</f>
        <v/>
      </c>
      <c r="G219" s="46" t="str">
        <f>IFERROR(VLOOKUP(Table213162038[[#This Row],[Player No]],Table11[[No]:[Province]],3,0),"")</f>
        <v/>
      </c>
      <c r="H219" s="56"/>
      <c r="I219" s="56">
        <f t="shared" si="9"/>
        <v>0</v>
      </c>
      <c r="J219" s="56"/>
      <c r="K219" s="57"/>
      <c r="L219" s="57"/>
      <c r="M219" s="57"/>
      <c r="N219" s="57" t="str">
        <f>IFERROR(VALUE(IF(Table213162038[[#This Row],[Player No]]="","",IFERROR(VLOOKUP(Table213162038[[#This Row],[Player No]],[5]Sheet1!$C$479:$D$480,2,FALSE)&amp;"",""))),"")</f>
        <v/>
      </c>
      <c r="O219" s="57"/>
      <c r="P219" s="17"/>
      <c r="Q219" s="18"/>
      <c r="R219" s="56"/>
      <c r="S219" s="56"/>
      <c r="T219" s="56"/>
      <c r="U219" s="146"/>
    </row>
    <row r="220" spans="4:21" ht="16" thickBot="1">
      <c r="D220" s="52"/>
      <c r="E220" s="60"/>
      <c r="F220" s="46" t="str">
        <f>IFERROR(VLOOKUP(Table213162038[[#This Row],[Player No]],Table11[[No]:[Province]],2,0),"")</f>
        <v/>
      </c>
      <c r="G220" s="46" t="str">
        <f>IFERROR(VLOOKUP(Table213162038[[#This Row],[Player No]],Table11[[No]:[Province]],3,0),"")</f>
        <v/>
      </c>
      <c r="H220" s="56"/>
      <c r="I220" s="56">
        <f t="shared" si="9"/>
        <v>0</v>
      </c>
      <c r="J220" s="56"/>
      <c r="K220" s="57"/>
      <c r="L220" s="57"/>
      <c r="M220" s="57"/>
      <c r="N220" s="57" t="str">
        <f>IFERROR(VALUE(IF(Table213162038[[#This Row],[Player No]]="","",IFERROR(VLOOKUP(Table213162038[[#This Row],[Player No]],[5]Sheet1!$C$479:$D$480,2,FALSE)&amp;"",""))),"")</f>
        <v/>
      </c>
      <c r="O220" s="57"/>
      <c r="P220" s="17"/>
      <c r="Q220" s="18"/>
      <c r="R220" s="56"/>
      <c r="S220" s="56"/>
      <c r="T220" s="56"/>
      <c r="U220" s="146"/>
    </row>
    <row r="221" spans="4:21" ht="16" thickBot="1">
      <c r="D221" s="52"/>
      <c r="E221" s="60"/>
      <c r="F221" s="46" t="str">
        <f>IFERROR(VLOOKUP(Table213162038[[#This Row],[Player No]],Table11[[No]:[Province]],2,0),"")</f>
        <v/>
      </c>
      <c r="G221" s="46" t="str">
        <f>IFERROR(VLOOKUP(Table213162038[[#This Row],[Player No]],Table11[[No]:[Province]],3,0),"")</f>
        <v/>
      </c>
      <c r="H221" s="56"/>
      <c r="I221" s="56">
        <f t="shared" si="9"/>
        <v>0</v>
      </c>
      <c r="J221" s="56"/>
      <c r="K221" s="57"/>
      <c r="L221" s="57"/>
      <c r="M221" s="57"/>
      <c r="N221" s="57" t="str">
        <f>IFERROR(VALUE(IF(Table213162038[[#This Row],[Player No]]="","",IFERROR(VLOOKUP(Table213162038[[#This Row],[Player No]],[5]Sheet1!$C$479:$D$480,2,FALSE)&amp;"",""))),"")</f>
        <v/>
      </c>
      <c r="O221" s="57"/>
      <c r="P221" s="17"/>
      <c r="Q221" s="18"/>
      <c r="R221" s="56"/>
      <c r="S221" s="56"/>
      <c r="T221" s="56"/>
      <c r="U221" s="146"/>
    </row>
    <row r="222" spans="4:21" ht="16" thickBot="1">
      <c r="D222" s="52"/>
      <c r="E222" s="60"/>
      <c r="F222" s="46" t="str">
        <f>IFERROR(VLOOKUP(Table213162038[[#This Row],[Player No]],Table11[[No]:[Province]],2,0),"")</f>
        <v/>
      </c>
      <c r="G222" s="46" t="str">
        <f>IFERROR(VLOOKUP(Table213162038[[#This Row],[Player No]],Table11[[No]:[Province]],3,0),"")</f>
        <v/>
      </c>
      <c r="H222" s="56"/>
      <c r="I222" s="56">
        <f t="shared" si="9"/>
        <v>0</v>
      </c>
      <c r="J222" s="56"/>
      <c r="K222" s="57"/>
      <c r="L222" s="57"/>
      <c r="M222" s="57"/>
      <c r="N222" s="57" t="str">
        <f>IFERROR(VALUE(IF(Table213162038[[#This Row],[Player No]]="","",IFERROR(VLOOKUP(Table213162038[[#This Row],[Player No]],[5]Sheet1!$C$479:$D$480,2,FALSE)&amp;"",""))),"")</f>
        <v/>
      </c>
      <c r="O222" s="57"/>
      <c r="P222" s="17"/>
      <c r="Q222" s="18"/>
      <c r="R222" s="56"/>
      <c r="S222" s="56"/>
      <c r="T222" s="56"/>
      <c r="U222" s="146"/>
    </row>
    <row r="223" spans="4:21" ht="16" thickBot="1">
      <c r="D223" s="52"/>
      <c r="E223" s="60"/>
      <c r="F223" s="46" t="str">
        <f>IFERROR(VLOOKUP(Table213162038[[#This Row],[Player No]],Table11[[No]:[Province]],2,0),"")</f>
        <v/>
      </c>
      <c r="G223" s="46" t="str">
        <f>IFERROR(VLOOKUP(Table213162038[[#This Row],[Player No]],Table11[[No]:[Province]],3,0),"")</f>
        <v/>
      </c>
      <c r="H223" s="56"/>
      <c r="I223" s="56">
        <f t="shared" si="9"/>
        <v>0</v>
      </c>
      <c r="J223" s="56"/>
      <c r="K223" s="57"/>
      <c r="L223" s="57"/>
      <c r="M223" s="57"/>
      <c r="N223" s="57" t="str">
        <f>IFERROR(VALUE(IF(Table213162038[[#This Row],[Player No]]="","",IFERROR(VLOOKUP(Table213162038[[#This Row],[Player No]],[5]Sheet1!$C$479:$D$480,2,FALSE)&amp;"",""))),"")</f>
        <v/>
      </c>
      <c r="O223" s="57"/>
      <c r="P223" s="17"/>
      <c r="Q223" s="18"/>
      <c r="R223" s="56"/>
      <c r="S223" s="56"/>
      <c r="T223" s="56"/>
      <c r="U223" s="146"/>
    </row>
    <row r="224" spans="4:21" ht="16" thickBot="1">
      <c r="D224" s="52"/>
      <c r="E224" s="60"/>
      <c r="F224" s="46" t="str">
        <f>IFERROR(VLOOKUP(Table213162038[[#This Row],[Player No]],Table11[[No]:[Province]],2,0),"")</f>
        <v/>
      </c>
      <c r="G224" s="46" t="str">
        <f>IFERROR(VLOOKUP(Table213162038[[#This Row],[Player No]],Table11[[No]:[Province]],3,0),"")</f>
        <v/>
      </c>
      <c r="H224" s="56"/>
      <c r="I224" s="56">
        <f t="shared" si="9"/>
        <v>0</v>
      </c>
      <c r="J224" s="56"/>
      <c r="K224" s="57"/>
      <c r="L224" s="57"/>
      <c r="M224" s="57"/>
      <c r="N224" s="57" t="str">
        <f>IFERROR(VALUE(IF(Table213162038[[#This Row],[Player No]]="","",IFERROR(VLOOKUP(Table213162038[[#This Row],[Player No]],[5]Sheet1!$C$479:$D$480,2,FALSE)&amp;"",""))),"")</f>
        <v/>
      </c>
      <c r="O224" s="57"/>
      <c r="P224" s="17"/>
      <c r="Q224" s="18"/>
      <c r="R224" s="56"/>
      <c r="S224" s="56"/>
      <c r="T224" s="56"/>
      <c r="U224" s="146"/>
    </row>
    <row r="225" spans="4:21" ht="16" thickBot="1">
      <c r="D225" s="52"/>
      <c r="E225" s="60"/>
      <c r="F225" s="46" t="str">
        <f>IFERROR(VLOOKUP(Table213162038[[#This Row],[Player No]],Table11[[No]:[Province]],2,0),"")</f>
        <v/>
      </c>
      <c r="G225" s="46" t="str">
        <f>IFERROR(VLOOKUP(Table213162038[[#This Row],[Player No]],Table11[[No]:[Province]],3,0),"")</f>
        <v/>
      </c>
      <c r="H225" s="56"/>
      <c r="I225" s="56">
        <f t="shared" si="9"/>
        <v>0</v>
      </c>
      <c r="J225" s="56"/>
      <c r="K225" s="57"/>
      <c r="L225" s="57"/>
      <c r="M225" s="57"/>
      <c r="N225" s="57" t="str">
        <f>IFERROR(VALUE(IF(Table213162038[[#This Row],[Player No]]="","",IFERROR(VLOOKUP(Table213162038[[#This Row],[Player No]],[5]Sheet1!$C$479:$D$480,2,FALSE)&amp;"",""))),"")</f>
        <v/>
      </c>
      <c r="O225" s="57"/>
      <c r="P225" s="17"/>
      <c r="Q225" s="18"/>
      <c r="R225" s="56"/>
      <c r="S225" s="56"/>
      <c r="T225" s="56"/>
      <c r="U225" s="146"/>
    </row>
    <row r="226" spans="4:21" ht="16" thickBot="1">
      <c r="D226" s="52"/>
      <c r="E226" s="60"/>
      <c r="F226" s="46" t="str">
        <f>IFERROR(VLOOKUP(Table213162038[[#This Row],[Player No]],Table11[[No]:[Province]],2,0),"")</f>
        <v/>
      </c>
      <c r="G226" s="46" t="str">
        <f>IFERROR(VLOOKUP(Table213162038[[#This Row],[Player No]],Table11[[No]:[Province]],3,0),"")</f>
        <v/>
      </c>
      <c r="H226" s="56"/>
      <c r="I226" s="56">
        <f t="shared" si="9"/>
        <v>0</v>
      </c>
      <c r="J226" s="56"/>
      <c r="K226" s="57"/>
      <c r="L226" s="57"/>
      <c r="M226" s="57"/>
      <c r="N226" s="57" t="str">
        <f>IFERROR(VALUE(IF(Table213162038[[#This Row],[Player No]]="","",IFERROR(VLOOKUP(Table213162038[[#This Row],[Player No]],[5]Sheet1!$C$479:$D$480,2,FALSE)&amp;"",""))),"")</f>
        <v/>
      </c>
      <c r="O226" s="57"/>
      <c r="P226" s="17"/>
      <c r="Q226" s="18"/>
      <c r="R226" s="56"/>
      <c r="S226" s="56"/>
      <c r="T226" s="56"/>
      <c r="U226" s="146"/>
    </row>
    <row r="227" spans="4:21" ht="16" thickBot="1">
      <c r="D227" s="52"/>
      <c r="E227" s="60"/>
      <c r="F227" s="46" t="str">
        <f>IFERROR(VLOOKUP(Table213162038[[#This Row],[Player No]],Table11[[No]:[Province]],2,0),"")</f>
        <v/>
      </c>
      <c r="G227" s="46" t="str">
        <f>IFERROR(VLOOKUP(Table213162038[[#This Row],[Player No]],Table11[[No]:[Province]],3,0),"")</f>
        <v/>
      </c>
      <c r="H227" s="56"/>
      <c r="I227" s="56">
        <f t="shared" si="9"/>
        <v>0</v>
      </c>
      <c r="J227" s="56"/>
      <c r="K227" s="57"/>
      <c r="L227" s="57"/>
      <c r="M227" s="57"/>
      <c r="N227" s="57" t="str">
        <f>IFERROR(VALUE(IF(Table213162038[[#This Row],[Player No]]="","",IFERROR(VLOOKUP(Table213162038[[#This Row],[Player No]],[5]Sheet1!$C$479:$D$480,2,FALSE)&amp;"",""))),"")</f>
        <v/>
      </c>
      <c r="O227" s="57"/>
      <c r="P227" s="17"/>
      <c r="Q227" s="18"/>
      <c r="R227" s="56"/>
      <c r="S227" s="56"/>
      <c r="T227" s="56"/>
      <c r="U227" s="146"/>
    </row>
    <row r="228" spans="4:21" ht="16" thickBot="1">
      <c r="D228" s="52"/>
      <c r="E228" s="60"/>
      <c r="F228" s="46" t="str">
        <f>IFERROR(VLOOKUP(Table213162038[[#This Row],[Player No]],Table11[[No]:[Province]],2,0),"")</f>
        <v/>
      </c>
      <c r="G228" s="46" t="str">
        <f>IFERROR(VLOOKUP(Table213162038[[#This Row],[Player No]],Table11[[No]:[Province]],3,0),"")</f>
        <v/>
      </c>
      <c r="H228" s="56"/>
      <c r="I228" s="56">
        <f t="shared" si="9"/>
        <v>0</v>
      </c>
      <c r="J228" s="56"/>
      <c r="K228" s="57"/>
      <c r="L228" s="57"/>
      <c r="M228" s="57"/>
      <c r="N228" s="57" t="str">
        <f>IFERROR(VALUE(IF(Table213162038[[#This Row],[Player No]]="","",IFERROR(VLOOKUP(Table213162038[[#This Row],[Player No]],[5]Sheet1!$C$479:$D$480,2,FALSE)&amp;"",""))),"")</f>
        <v/>
      </c>
      <c r="O228" s="57"/>
      <c r="P228" s="17"/>
      <c r="Q228" s="18"/>
      <c r="R228" s="56"/>
      <c r="S228" s="56"/>
      <c r="T228" s="56"/>
      <c r="U228" s="146"/>
    </row>
    <row r="229" spans="4:21" ht="16" thickBot="1">
      <c r="D229" s="52"/>
      <c r="E229" s="60"/>
      <c r="F229" s="46" t="str">
        <f>IFERROR(VLOOKUP(Table213162038[[#This Row],[Player No]],Table11[[No]:[Province]],2,0),"")</f>
        <v/>
      </c>
      <c r="G229" s="46" t="str">
        <f>IFERROR(VLOOKUP(Table213162038[[#This Row],[Player No]],Table11[[No]:[Province]],3,0),"")</f>
        <v/>
      </c>
      <c r="H229" s="56"/>
      <c r="I229" s="56">
        <f t="shared" si="9"/>
        <v>0</v>
      </c>
      <c r="J229" s="56"/>
      <c r="K229" s="57"/>
      <c r="L229" s="57"/>
      <c r="M229" s="57"/>
      <c r="N229" s="57" t="str">
        <f>IFERROR(VALUE(IF(Table213162038[[#This Row],[Player No]]="","",IFERROR(VLOOKUP(Table213162038[[#This Row],[Player No]],[5]Sheet1!$C$479:$D$480,2,FALSE)&amp;"",""))),"")</f>
        <v/>
      </c>
      <c r="O229" s="57"/>
      <c r="P229" s="17"/>
      <c r="Q229" s="18"/>
      <c r="R229" s="56"/>
      <c r="S229" s="56"/>
      <c r="T229" s="56"/>
      <c r="U229" s="146"/>
    </row>
    <row r="230" spans="4:21" ht="16" thickBot="1">
      <c r="D230" s="52"/>
      <c r="E230" s="60"/>
      <c r="F230" s="46" t="str">
        <f>IFERROR(VLOOKUP(Table213162038[[#This Row],[Player No]],Table11[[No]:[Province]],2,0),"")</f>
        <v/>
      </c>
      <c r="G230" s="46" t="str">
        <f>IFERROR(VLOOKUP(Table213162038[[#This Row],[Player No]],Table11[[No]:[Province]],3,0),"")</f>
        <v/>
      </c>
      <c r="H230" s="56"/>
      <c r="I230" s="56">
        <f t="shared" si="9"/>
        <v>0</v>
      </c>
      <c r="J230" s="56"/>
      <c r="K230" s="57"/>
      <c r="L230" s="57"/>
      <c r="M230" s="57"/>
      <c r="N230" s="57" t="str">
        <f>IFERROR(VALUE(IF(Table213162038[[#This Row],[Player No]]="","",IFERROR(VLOOKUP(Table213162038[[#This Row],[Player No]],[5]Sheet1!$C$479:$D$480,2,FALSE)&amp;"",""))),"")</f>
        <v/>
      </c>
      <c r="O230" s="57"/>
      <c r="P230" s="17"/>
      <c r="Q230" s="18"/>
      <c r="R230" s="56"/>
      <c r="S230" s="56"/>
      <c r="T230" s="56"/>
      <c r="U230" s="146"/>
    </row>
    <row r="231" spans="4:21" ht="16" thickBot="1">
      <c r="D231" s="52"/>
      <c r="E231" s="60"/>
      <c r="F231" s="46" t="str">
        <f>IFERROR(VLOOKUP(Table213162038[[#This Row],[Player No]],Table11[[No]:[Province]],2,0),"")</f>
        <v/>
      </c>
      <c r="G231" s="46" t="str">
        <f>IFERROR(VLOOKUP(Table213162038[[#This Row],[Player No]],Table11[[No]:[Province]],3,0),"")</f>
        <v/>
      </c>
      <c r="H231" s="56"/>
      <c r="I231" s="56">
        <f t="shared" si="9"/>
        <v>0</v>
      </c>
      <c r="J231" s="56"/>
      <c r="K231" s="57"/>
      <c r="L231" s="57"/>
      <c r="M231" s="57"/>
      <c r="N231" s="57" t="str">
        <f>IFERROR(VALUE(IF(Table213162038[[#This Row],[Player No]]="","",IFERROR(VLOOKUP(Table213162038[[#This Row],[Player No]],[5]Sheet1!$C$479:$D$480,2,FALSE)&amp;"",""))),"")</f>
        <v/>
      </c>
      <c r="O231" s="57"/>
      <c r="P231" s="17"/>
      <c r="Q231" s="18"/>
      <c r="R231" s="56"/>
      <c r="S231" s="56"/>
      <c r="T231" s="56"/>
      <c r="U231" s="146"/>
    </row>
    <row r="232" spans="4:21" ht="16" thickBot="1">
      <c r="D232" s="52"/>
      <c r="E232" s="60"/>
      <c r="F232" s="46" t="str">
        <f>IFERROR(VLOOKUP(Table213162038[[#This Row],[Player No]],Table11[[No]:[Province]],2,0),"")</f>
        <v/>
      </c>
      <c r="G232" s="46" t="str">
        <f>IFERROR(VLOOKUP(Table213162038[[#This Row],[Player No]],Table11[[No]:[Province]],3,0),"")</f>
        <v/>
      </c>
      <c r="H232" s="56"/>
      <c r="I232" s="56">
        <f t="shared" si="9"/>
        <v>0</v>
      </c>
      <c r="J232" s="56"/>
      <c r="K232" s="57"/>
      <c r="L232" s="57"/>
      <c r="M232" s="57"/>
      <c r="N232" s="57" t="str">
        <f>IFERROR(VALUE(IF(Table213162038[[#This Row],[Player No]]="","",IFERROR(VLOOKUP(Table213162038[[#This Row],[Player No]],[5]Sheet1!$C$479:$D$480,2,FALSE)&amp;"",""))),"")</f>
        <v/>
      </c>
      <c r="O232" s="57"/>
      <c r="P232" s="17"/>
      <c r="Q232" s="18"/>
      <c r="R232" s="56"/>
      <c r="S232" s="56"/>
      <c r="T232" s="56"/>
      <c r="U232" s="146"/>
    </row>
    <row r="233" spans="4:21" ht="16" thickBot="1">
      <c r="D233" s="52"/>
      <c r="E233" s="60"/>
      <c r="F233" s="46" t="str">
        <f>IFERROR(VLOOKUP(Table213162038[[#This Row],[Player No]],Table11[[No]:[Province]],2,0),"")</f>
        <v/>
      </c>
      <c r="G233" s="46" t="str">
        <f>IFERROR(VLOOKUP(Table213162038[[#This Row],[Player No]],Table11[[No]:[Province]],3,0),"")</f>
        <v/>
      </c>
      <c r="H233" s="56"/>
      <c r="I233" s="56">
        <f t="shared" si="9"/>
        <v>0</v>
      </c>
      <c r="J233" s="56"/>
      <c r="K233" s="57"/>
      <c r="L233" s="57"/>
      <c r="M233" s="57"/>
      <c r="N233" s="57" t="str">
        <f>IFERROR(VALUE(IF(Table213162038[[#This Row],[Player No]]="","",IFERROR(VLOOKUP(Table213162038[[#This Row],[Player No]],[5]Sheet1!$C$479:$D$480,2,FALSE)&amp;"",""))),"")</f>
        <v/>
      </c>
      <c r="O233" s="57"/>
      <c r="P233" s="17"/>
      <c r="Q233" s="18"/>
      <c r="R233" s="56"/>
      <c r="S233" s="56"/>
      <c r="T233" s="56"/>
      <c r="U233" s="146"/>
    </row>
    <row r="234" spans="4:21" ht="16" thickBot="1">
      <c r="D234" s="52"/>
      <c r="E234" s="60"/>
      <c r="F234" s="46" t="str">
        <f>IFERROR(VLOOKUP(Table213162038[[#This Row],[Player No]],Table11[[No]:[Province]],2,0),"")</f>
        <v/>
      </c>
      <c r="G234" s="46" t="str">
        <f>IFERROR(VLOOKUP(Table213162038[[#This Row],[Player No]],Table11[[No]:[Province]],3,0),"")</f>
        <v/>
      </c>
      <c r="H234" s="56"/>
      <c r="I234" s="56">
        <f t="shared" si="9"/>
        <v>0</v>
      </c>
      <c r="J234" s="56"/>
      <c r="K234" s="57"/>
      <c r="L234" s="57"/>
      <c r="M234" s="57"/>
      <c r="N234" s="57" t="str">
        <f>IFERROR(VALUE(IF(Table213162038[[#This Row],[Player No]]="","",IFERROR(VLOOKUP(Table213162038[[#This Row],[Player No]],[5]Sheet1!$C$479:$D$480,2,FALSE)&amp;"",""))),"")</f>
        <v/>
      </c>
      <c r="O234" s="57"/>
      <c r="P234" s="17"/>
      <c r="Q234" s="18"/>
      <c r="R234" s="56"/>
      <c r="S234" s="56"/>
      <c r="T234" s="56"/>
      <c r="U234" s="146"/>
    </row>
    <row r="235" spans="4:21" ht="16" thickBot="1">
      <c r="D235" s="52"/>
      <c r="E235" s="60"/>
      <c r="F235" s="46" t="str">
        <f>IFERROR(VLOOKUP(Table213162038[[#This Row],[Player No]],Table11[[No]:[Province]],2,0),"")</f>
        <v/>
      </c>
      <c r="G235" s="46" t="str">
        <f>IFERROR(VLOOKUP(Table213162038[[#This Row],[Player No]],Table11[[No]:[Province]],3,0),"")</f>
        <v/>
      </c>
      <c r="H235" s="56"/>
      <c r="I235" s="56">
        <f t="shared" si="9"/>
        <v>0</v>
      </c>
      <c r="J235" s="56"/>
      <c r="K235" s="57"/>
      <c r="L235" s="57"/>
      <c r="M235" s="57"/>
      <c r="N235" s="57" t="str">
        <f>IFERROR(VALUE(IF(Table213162038[[#This Row],[Player No]]="","",IFERROR(VLOOKUP(Table213162038[[#This Row],[Player No]],[5]Sheet1!$C$479:$D$480,2,FALSE)&amp;"",""))),"")</f>
        <v/>
      </c>
      <c r="O235" s="57"/>
      <c r="P235" s="17"/>
      <c r="Q235" s="18"/>
      <c r="R235" s="56"/>
      <c r="S235" s="56"/>
      <c r="T235" s="56"/>
      <c r="U235" s="146"/>
    </row>
    <row r="236" spans="4:21" ht="16" thickBot="1">
      <c r="D236" s="52"/>
      <c r="E236" s="60"/>
      <c r="F236" s="46" t="str">
        <f>IFERROR(VLOOKUP(Table213162038[[#This Row],[Player No]],Table11[[No]:[Province]],2,0),"")</f>
        <v/>
      </c>
      <c r="G236" s="46" t="str">
        <f>IFERROR(VLOOKUP(Table213162038[[#This Row],[Player No]],Table11[[No]:[Province]],3,0),"")</f>
        <v/>
      </c>
      <c r="H236" s="56"/>
      <c r="I236" s="56">
        <f t="shared" si="9"/>
        <v>0</v>
      </c>
      <c r="J236" s="56"/>
      <c r="K236" s="57"/>
      <c r="L236" s="57"/>
      <c r="M236" s="57"/>
      <c r="N236" s="57" t="str">
        <f>IFERROR(VALUE(IF(Table213162038[[#This Row],[Player No]]="","",IFERROR(VLOOKUP(Table213162038[[#This Row],[Player No]],[5]Sheet1!$C$479:$D$480,2,FALSE)&amp;"",""))),"")</f>
        <v/>
      </c>
      <c r="O236" s="57"/>
      <c r="P236" s="17"/>
      <c r="Q236" s="18"/>
      <c r="R236" s="56"/>
      <c r="S236" s="56"/>
      <c r="T236" s="56"/>
      <c r="U236" s="146"/>
    </row>
    <row r="237" spans="4:21" ht="16" thickBot="1">
      <c r="D237" s="52"/>
      <c r="E237" s="60"/>
      <c r="F237" s="46" t="str">
        <f>IFERROR(VLOOKUP(Table213162038[[#This Row],[Player No]],Table11[[No]:[Province]],2,0),"")</f>
        <v/>
      </c>
      <c r="G237" s="46" t="str">
        <f>IFERROR(VLOOKUP(Table213162038[[#This Row],[Player No]],Table11[[No]:[Province]],3,0),"")</f>
        <v/>
      </c>
      <c r="H237" s="56"/>
      <c r="I237" s="56">
        <f t="shared" si="9"/>
        <v>0</v>
      </c>
      <c r="J237" s="56"/>
      <c r="K237" s="57"/>
      <c r="L237" s="57"/>
      <c r="M237" s="57"/>
      <c r="N237" s="57" t="str">
        <f>IFERROR(VALUE(IF(Table213162038[[#This Row],[Player No]]="","",IFERROR(VLOOKUP(Table213162038[[#This Row],[Player No]],[5]Sheet1!$C$479:$D$480,2,FALSE)&amp;"",""))),"")</f>
        <v/>
      </c>
      <c r="O237" s="57"/>
      <c r="P237" s="17"/>
      <c r="Q237" s="18"/>
      <c r="R237" s="56"/>
      <c r="S237" s="56"/>
      <c r="T237" s="56"/>
      <c r="U237" s="146"/>
    </row>
    <row r="238" spans="4:21" ht="16" thickBot="1">
      <c r="D238" s="52"/>
      <c r="E238" s="60"/>
      <c r="F238" s="46" t="str">
        <f>IFERROR(VLOOKUP(Table213162038[[#This Row],[Player No]],Table11[[No]:[Province]],2,0),"")</f>
        <v/>
      </c>
      <c r="G238" s="46" t="str">
        <f>IFERROR(VLOOKUP(Table213162038[[#This Row],[Player No]],Table11[[No]:[Province]],3,0),"")</f>
        <v/>
      </c>
      <c r="H238" s="56"/>
      <c r="I238" s="56">
        <f t="shared" si="9"/>
        <v>0</v>
      </c>
      <c r="J238" s="56"/>
      <c r="K238" s="57"/>
      <c r="L238" s="57"/>
      <c r="M238" s="57"/>
      <c r="N238" s="57" t="str">
        <f>IFERROR(VALUE(IF(Table213162038[[#This Row],[Player No]]="","",IFERROR(VLOOKUP(Table213162038[[#This Row],[Player No]],[5]Sheet1!$C$479:$D$480,2,FALSE)&amp;"",""))),"")</f>
        <v/>
      </c>
      <c r="O238" s="57"/>
      <c r="P238" s="17"/>
      <c r="Q238" s="18"/>
      <c r="R238" s="56"/>
      <c r="S238" s="56"/>
      <c r="T238" s="56"/>
      <c r="U238" s="146"/>
    </row>
    <row r="239" spans="4:21" ht="16" thickBot="1">
      <c r="D239" s="52"/>
      <c r="E239" s="60"/>
      <c r="F239" s="46" t="str">
        <f>IFERROR(VLOOKUP(Table213162038[[#This Row],[Player No]],Table11[[No]:[Province]],2,0),"")</f>
        <v/>
      </c>
      <c r="G239" s="46" t="str">
        <f>IFERROR(VLOOKUP(Table213162038[[#This Row],[Player No]],Table11[[No]:[Province]],3,0),"")</f>
        <v/>
      </c>
      <c r="H239" s="56"/>
      <c r="I239" s="56">
        <f t="shared" si="9"/>
        <v>0</v>
      </c>
      <c r="J239" s="56"/>
      <c r="K239" s="57"/>
      <c r="L239" s="57"/>
      <c r="M239" s="57"/>
      <c r="N239" s="57" t="str">
        <f>IFERROR(VALUE(IF(Table213162038[[#This Row],[Player No]]="","",IFERROR(VLOOKUP(Table213162038[[#This Row],[Player No]],[5]Sheet1!$C$479:$D$480,2,FALSE)&amp;"",""))),"")</f>
        <v/>
      </c>
      <c r="O239" s="57"/>
      <c r="P239" s="17"/>
      <c r="Q239" s="18"/>
      <c r="R239" s="56"/>
      <c r="S239" s="56"/>
      <c r="T239" s="56"/>
      <c r="U239" s="146"/>
    </row>
    <row r="240" spans="4:21" ht="16" thickBot="1">
      <c r="D240" s="52"/>
      <c r="E240" s="60"/>
      <c r="F240" s="46" t="str">
        <f>IFERROR(VLOOKUP(Table213162038[[#This Row],[Player No]],Table11[[No]:[Province]],2,0),"")</f>
        <v/>
      </c>
      <c r="G240" s="46" t="str">
        <f>IFERROR(VLOOKUP(Table213162038[[#This Row],[Player No]],Table11[[No]:[Province]],3,0),"")</f>
        <v/>
      </c>
      <c r="H240" s="56"/>
      <c r="I240" s="56">
        <f t="shared" si="9"/>
        <v>0</v>
      </c>
      <c r="J240" s="56"/>
      <c r="K240" s="57"/>
      <c r="L240" s="57"/>
      <c r="M240" s="57"/>
      <c r="N240" s="57" t="str">
        <f>IFERROR(VALUE(IF(Table213162038[[#This Row],[Player No]]="","",IFERROR(VLOOKUP(Table213162038[[#This Row],[Player No]],[5]Sheet1!$C$479:$D$480,2,FALSE)&amp;"",""))),"")</f>
        <v/>
      </c>
      <c r="O240" s="57"/>
      <c r="P240" s="17"/>
      <c r="Q240" s="18"/>
      <c r="R240" s="56"/>
      <c r="S240" s="56"/>
      <c r="T240" s="56"/>
      <c r="U240" s="146"/>
    </row>
    <row r="241" spans="4:21" ht="16" thickBot="1">
      <c r="D241" s="52"/>
      <c r="E241" s="60"/>
      <c r="F241" s="46" t="str">
        <f>IFERROR(VLOOKUP(Table213162038[[#This Row],[Player No]],Table11[[No]:[Province]],2,0),"")</f>
        <v/>
      </c>
      <c r="G241" s="46" t="str">
        <f>IFERROR(VLOOKUP(Table213162038[[#This Row],[Player No]],Table11[[No]:[Province]],3,0),"")</f>
        <v/>
      </c>
      <c r="H241" s="56"/>
      <c r="I241" s="56">
        <f t="shared" si="9"/>
        <v>0</v>
      </c>
      <c r="J241" s="56"/>
      <c r="K241" s="57"/>
      <c r="L241" s="57"/>
      <c r="M241" s="57"/>
      <c r="N241" s="57" t="str">
        <f>IFERROR(VALUE(IF(Table213162038[[#This Row],[Player No]]="","",IFERROR(VLOOKUP(Table213162038[[#This Row],[Player No]],[5]Sheet1!$C$479:$D$480,2,FALSE)&amp;"",""))),"")</f>
        <v/>
      </c>
      <c r="O241" s="57"/>
      <c r="P241" s="17"/>
      <c r="Q241" s="18"/>
      <c r="R241" s="56"/>
      <c r="S241" s="56"/>
      <c r="T241" s="56"/>
      <c r="U241" s="146"/>
    </row>
    <row r="242" spans="4:21" ht="16" thickBot="1">
      <c r="D242" s="52"/>
      <c r="E242" s="60"/>
      <c r="F242" s="46" t="str">
        <f>IFERROR(VLOOKUP(Table213162038[[#This Row],[Player No]],Table11[[No]:[Province]],2,0),"")</f>
        <v/>
      </c>
      <c r="G242" s="46" t="str">
        <f>IFERROR(VLOOKUP(Table213162038[[#This Row],[Player No]],Table11[[No]:[Province]],3,0),"")</f>
        <v/>
      </c>
      <c r="H242" s="56"/>
      <c r="I242" s="56">
        <f t="shared" si="9"/>
        <v>0</v>
      </c>
      <c r="J242" s="56"/>
      <c r="K242" s="57"/>
      <c r="L242" s="57"/>
      <c r="M242" s="57"/>
      <c r="N242" s="57" t="str">
        <f>IFERROR(VALUE(IF(Table213162038[[#This Row],[Player No]]="","",IFERROR(VLOOKUP(Table213162038[[#This Row],[Player No]],[5]Sheet1!$C$479:$D$480,2,FALSE)&amp;"",""))),"")</f>
        <v/>
      </c>
      <c r="O242" s="57"/>
      <c r="P242" s="17"/>
      <c r="Q242" s="18"/>
      <c r="R242" s="56"/>
      <c r="S242" s="56"/>
      <c r="T242" s="56"/>
      <c r="U242" s="146"/>
    </row>
    <row r="243" spans="4:21" ht="16" thickBot="1">
      <c r="D243" s="52"/>
      <c r="E243" s="60"/>
      <c r="F243" s="46" t="str">
        <f>IFERROR(VLOOKUP(Table213162038[[#This Row],[Player No]],Table11[[No]:[Province]],2,0),"")</f>
        <v/>
      </c>
      <c r="G243" s="46" t="str">
        <f>IFERROR(VLOOKUP(Table213162038[[#This Row],[Player No]],Table11[[No]:[Province]],3,0),"")</f>
        <v/>
      </c>
      <c r="H243" s="56"/>
      <c r="I243" s="56">
        <f t="shared" si="9"/>
        <v>0</v>
      </c>
      <c r="J243" s="56"/>
      <c r="K243" s="57"/>
      <c r="L243" s="57"/>
      <c r="M243" s="57"/>
      <c r="N243" s="57" t="str">
        <f>IFERROR(VALUE(IF(Table213162038[[#This Row],[Player No]]="","",IFERROR(VLOOKUP(Table213162038[[#This Row],[Player No]],[5]Sheet1!$C$479:$D$480,2,FALSE)&amp;"",""))),"")</f>
        <v/>
      </c>
      <c r="O243" s="57"/>
      <c r="P243" s="17"/>
      <c r="Q243" s="18"/>
      <c r="R243" s="56"/>
      <c r="S243" s="56"/>
      <c r="T243" s="56"/>
      <c r="U243" s="146"/>
    </row>
    <row r="244" spans="4:21" ht="16" thickBot="1">
      <c r="D244" s="52"/>
      <c r="E244" s="60"/>
      <c r="F244" s="46" t="str">
        <f>IFERROR(VLOOKUP(Table213162038[[#This Row],[Player No]],Table11[[No]:[Province]],2,0),"")</f>
        <v/>
      </c>
      <c r="G244" s="46" t="str">
        <f>IFERROR(VLOOKUP(Table213162038[[#This Row],[Player No]],Table11[[No]:[Province]],3,0),"")</f>
        <v/>
      </c>
      <c r="H244" s="56"/>
      <c r="I244" s="56">
        <f t="shared" si="9"/>
        <v>0</v>
      </c>
      <c r="J244" s="56"/>
      <c r="K244" s="57"/>
      <c r="L244" s="57"/>
      <c r="M244" s="57"/>
      <c r="N244" s="57" t="str">
        <f>IFERROR(VALUE(IF(Table213162038[[#This Row],[Player No]]="","",IFERROR(VLOOKUP(Table213162038[[#This Row],[Player No]],[5]Sheet1!$C$479:$D$480,2,FALSE)&amp;"",""))),"")</f>
        <v/>
      </c>
      <c r="O244" s="57"/>
      <c r="P244" s="17"/>
      <c r="Q244" s="18"/>
      <c r="R244" s="56"/>
      <c r="S244" s="56"/>
      <c r="T244" s="56"/>
      <c r="U244" s="146"/>
    </row>
    <row r="245" spans="4:21" ht="16" thickBot="1">
      <c r="D245" s="52"/>
      <c r="E245" s="60"/>
      <c r="F245" s="46" t="str">
        <f>IFERROR(VLOOKUP(Table213162038[[#This Row],[Player No]],Table11[[No]:[Province]],2,0),"")</f>
        <v/>
      </c>
      <c r="G245" s="46" t="str">
        <f>IFERROR(VLOOKUP(Table213162038[[#This Row],[Player No]],Table11[[No]:[Province]],3,0),"")</f>
        <v/>
      </c>
      <c r="H245" s="56"/>
      <c r="I245" s="56">
        <f t="shared" si="9"/>
        <v>0</v>
      </c>
      <c r="J245" s="56"/>
      <c r="K245" s="57"/>
      <c r="L245" s="57"/>
      <c r="M245" s="57"/>
      <c r="N245" s="57" t="str">
        <f>IFERROR(VALUE(IF(Table213162038[[#This Row],[Player No]]="","",IFERROR(VLOOKUP(Table213162038[[#This Row],[Player No]],[5]Sheet1!$C$479:$D$480,2,FALSE)&amp;"",""))),"")</f>
        <v/>
      </c>
      <c r="O245" s="57"/>
      <c r="P245" s="17"/>
      <c r="Q245" s="18"/>
      <c r="R245" s="56"/>
      <c r="S245" s="56"/>
      <c r="T245" s="56"/>
      <c r="U245" s="146"/>
    </row>
    <row r="246" spans="4:21" ht="16" thickBot="1">
      <c r="D246" s="52"/>
      <c r="E246" s="60"/>
      <c r="F246" s="46" t="str">
        <f>IFERROR(VLOOKUP(Table213162038[[#This Row],[Player No]],Table11[[No]:[Province]],2,0),"")</f>
        <v/>
      </c>
      <c r="G246" s="46" t="str">
        <f>IFERROR(VLOOKUP(Table213162038[[#This Row],[Player No]],Table11[[No]:[Province]],3,0),"")</f>
        <v/>
      </c>
      <c r="H246" s="56"/>
      <c r="I246" s="56">
        <f t="shared" si="9"/>
        <v>0</v>
      </c>
      <c r="J246" s="56"/>
      <c r="K246" s="57"/>
      <c r="L246" s="57"/>
      <c r="M246" s="57"/>
      <c r="N246" s="57" t="str">
        <f>IFERROR(VALUE(IF(Table213162038[[#This Row],[Player No]]="","",IFERROR(VLOOKUP(Table213162038[[#This Row],[Player No]],[5]Sheet1!$C$479:$D$480,2,FALSE)&amp;"",""))),"")</f>
        <v/>
      </c>
      <c r="O246" s="57"/>
      <c r="P246" s="17"/>
      <c r="Q246" s="18"/>
      <c r="R246" s="56"/>
      <c r="S246" s="56"/>
      <c r="T246" s="56"/>
      <c r="U246" s="146"/>
    </row>
    <row r="247" spans="4:21" ht="16" thickBot="1">
      <c r="D247" s="52"/>
      <c r="E247" s="60"/>
      <c r="F247" s="46" t="str">
        <f>IFERROR(VLOOKUP(Table213162038[[#This Row],[Player No]],Table11[[No]:[Province]],2,0),"")</f>
        <v/>
      </c>
      <c r="G247" s="46" t="str">
        <f>IFERROR(VLOOKUP(Table213162038[[#This Row],[Player No]],Table11[[No]:[Province]],3,0),"")</f>
        <v/>
      </c>
      <c r="H247" s="56"/>
      <c r="I247" s="56">
        <f t="shared" si="9"/>
        <v>0</v>
      </c>
      <c r="J247" s="56"/>
      <c r="K247" s="57"/>
      <c r="L247" s="57"/>
      <c r="M247" s="57"/>
      <c r="N247" s="57" t="str">
        <f>IFERROR(VALUE(IF(Table213162038[[#This Row],[Player No]]="","",IFERROR(VLOOKUP(Table213162038[[#This Row],[Player No]],[5]Sheet1!$C$479:$D$480,2,FALSE)&amp;"",""))),"")</f>
        <v/>
      </c>
      <c r="O247" s="57"/>
      <c r="P247" s="17"/>
      <c r="Q247" s="18"/>
      <c r="R247" s="56"/>
      <c r="S247" s="56"/>
      <c r="T247" s="56"/>
      <c r="U247" s="146"/>
    </row>
    <row r="248" spans="4:21" ht="16" thickBot="1">
      <c r="D248" s="52"/>
      <c r="E248" s="60"/>
      <c r="F248" s="46" t="str">
        <f>IFERROR(VLOOKUP(Table213162038[[#This Row],[Player No]],Table11[[No]:[Province]],2,0),"")</f>
        <v/>
      </c>
      <c r="G248" s="46" t="str">
        <f>IFERROR(VLOOKUP(Table213162038[[#This Row],[Player No]],Table11[[No]:[Province]],3,0),"")</f>
        <v/>
      </c>
      <c r="H248" s="56"/>
      <c r="I248" s="56">
        <f t="shared" si="9"/>
        <v>0</v>
      </c>
      <c r="J248" s="56"/>
      <c r="K248" s="57"/>
      <c r="L248" s="57"/>
      <c r="M248" s="57"/>
      <c r="N248" s="57" t="str">
        <f>IFERROR(VALUE(IF(Table213162038[[#This Row],[Player No]]="","",IFERROR(VLOOKUP(Table213162038[[#This Row],[Player No]],[5]Sheet1!$C$479:$D$480,2,FALSE)&amp;"",""))),"")</f>
        <v/>
      </c>
      <c r="O248" s="57"/>
      <c r="P248" s="17"/>
      <c r="Q248" s="18"/>
      <c r="R248" s="56"/>
      <c r="S248" s="56"/>
      <c r="T248" s="56"/>
      <c r="U248" s="146"/>
    </row>
    <row r="249" spans="4:21" ht="16" thickBot="1">
      <c r="D249" s="52"/>
      <c r="E249" s="60"/>
      <c r="F249" s="46" t="str">
        <f>IFERROR(VLOOKUP(Table213162038[[#This Row],[Player No]],Table11[[No]:[Province]],2,0),"")</f>
        <v/>
      </c>
      <c r="G249" s="46" t="str">
        <f>IFERROR(VLOOKUP(Table213162038[[#This Row],[Player No]],Table11[[No]:[Province]],3,0),"")</f>
        <v/>
      </c>
      <c r="H249" s="56"/>
      <c r="I249" s="56">
        <f t="shared" si="9"/>
        <v>0</v>
      </c>
      <c r="J249" s="56"/>
      <c r="K249" s="57"/>
      <c r="L249" s="57"/>
      <c r="M249" s="57"/>
      <c r="N249" s="57" t="str">
        <f>IFERROR(VALUE(IF(Table213162038[[#This Row],[Player No]]="","",IFERROR(VLOOKUP(Table213162038[[#This Row],[Player No]],[5]Sheet1!$C$479:$D$480,2,FALSE)&amp;"",""))),"")</f>
        <v/>
      </c>
      <c r="O249" s="57"/>
      <c r="P249" s="17"/>
      <c r="Q249" s="18"/>
      <c r="R249" s="56"/>
      <c r="S249" s="56"/>
      <c r="T249" s="56"/>
      <c r="U249" s="146"/>
    </row>
    <row r="250" spans="4:21" ht="16" thickBot="1">
      <c r="D250" s="52"/>
      <c r="E250" s="60"/>
      <c r="F250" s="46" t="str">
        <f>IFERROR(VLOOKUP(Table213162038[[#This Row],[Player No]],Table11[[No]:[Province]],2,0),"")</f>
        <v/>
      </c>
      <c r="G250" s="46" t="str">
        <f>IFERROR(VLOOKUP(Table213162038[[#This Row],[Player No]],Table11[[No]:[Province]],3,0),"")</f>
        <v/>
      </c>
      <c r="H250" s="56"/>
      <c r="I250" s="56">
        <f t="shared" si="9"/>
        <v>0</v>
      </c>
      <c r="J250" s="56"/>
      <c r="K250" s="57"/>
      <c r="L250" s="57"/>
      <c r="M250" s="57"/>
      <c r="N250" s="57" t="str">
        <f>IFERROR(VALUE(IF(Table213162038[[#This Row],[Player No]]="","",IFERROR(VLOOKUP(Table213162038[[#This Row],[Player No]],[5]Sheet1!$C$479:$D$480,2,FALSE)&amp;"",""))),"")</f>
        <v/>
      </c>
      <c r="O250" s="57"/>
      <c r="P250" s="17"/>
      <c r="Q250" s="18"/>
      <c r="R250" s="56"/>
      <c r="S250" s="56"/>
      <c r="T250" s="56"/>
      <c r="U250" s="146"/>
    </row>
    <row r="251" spans="4:21" ht="16" thickBot="1">
      <c r="D251" s="52"/>
      <c r="E251" s="60"/>
      <c r="F251" s="46" t="str">
        <f>IFERROR(VLOOKUP(Table213162038[[#This Row],[Player No]],Table11[[No]:[Province]],2,0),"")</f>
        <v/>
      </c>
      <c r="G251" s="46" t="str">
        <f>IFERROR(VLOOKUP(Table213162038[[#This Row],[Player No]],Table11[[No]:[Province]],3,0),"")</f>
        <v/>
      </c>
      <c r="H251" s="56"/>
      <c r="I251" s="56">
        <f t="shared" si="9"/>
        <v>0</v>
      </c>
      <c r="J251" s="56"/>
      <c r="K251" s="57"/>
      <c r="L251" s="57"/>
      <c r="M251" s="57"/>
      <c r="N251" s="57" t="str">
        <f>IFERROR(VALUE(IF(Table213162038[[#This Row],[Player No]]="","",IFERROR(VLOOKUP(Table213162038[[#This Row],[Player No]],[5]Sheet1!$C$479:$D$480,2,FALSE)&amp;"",""))),"")</f>
        <v/>
      </c>
      <c r="O251" s="57"/>
      <c r="P251" s="17"/>
      <c r="Q251" s="18"/>
      <c r="R251" s="56"/>
      <c r="S251" s="56"/>
      <c r="T251" s="56"/>
      <c r="U251" s="146"/>
    </row>
    <row r="252" spans="4:21" ht="16" thickBot="1">
      <c r="D252" s="52"/>
      <c r="E252" s="60"/>
      <c r="F252" s="46" t="str">
        <f>IFERROR(VLOOKUP(Table213162038[[#This Row],[Player No]],Table11[[No]:[Province]],2,0),"")</f>
        <v/>
      </c>
      <c r="G252" s="46" t="str">
        <f>IFERROR(VLOOKUP(Table213162038[[#This Row],[Player No]],Table11[[No]:[Province]],3,0),"")</f>
        <v/>
      </c>
      <c r="H252" s="56"/>
      <c r="I252" s="56">
        <f t="shared" si="9"/>
        <v>0</v>
      </c>
      <c r="J252" s="56"/>
      <c r="K252" s="57"/>
      <c r="L252" s="57"/>
      <c r="M252" s="57"/>
      <c r="N252" s="57" t="str">
        <f>IFERROR(VALUE(IF(Table213162038[[#This Row],[Player No]]="","",IFERROR(VLOOKUP(Table213162038[[#This Row],[Player No]],[5]Sheet1!$C$479:$D$480,2,FALSE)&amp;"",""))),"")</f>
        <v/>
      </c>
      <c r="O252" s="57"/>
      <c r="P252" s="17"/>
      <c r="Q252" s="18"/>
      <c r="R252" s="56"/>
      <c r="S252" s="56"/>
      <c r="T252" s="56"/>
      <c r="U252" s="146"/>
    </row>
    <row r="253" spans="4:21" ht="16" thickBot="1">
      <c r="D253" s="52"/>
      <c r="E253" s="60"/>
      <c r="F253" s="46" t="str">
        <f>IFERROR(VLOOKUP(Table213162038[[#This Row],[Player No]],Table11[[No]:[Province]],2,0),"")</f>
        <v/>
      </c>
      <c r="G253" s="46" t="str">
        <f>IFERROR(VLOOKUP(Table213162038[[#This Row],[Player No]],Table11[[No]:[Province]],3,0),"")</f>
        <v/>
      </c>
      <c r="H253" s="56"/>
      <c r="I253" s="56">
        <f t="shared" si="9"/>
        <v>0</v>
      </c>
      <c r="J253" s="56"/>
      <c r="K253" s="57"/>
      <c r="L253" s="57"/>
      <c r="M253" s="57"/>
      <c r="N253" s="57" t="str">
        <f>IFERROR(VALUE(IF(Table213162038[[#This Row],[Player No]]="","",IFERROR(VLOOKUP(Table213162038[[#This Row],[Player No]],[5]Sheet1!$C$479:$D$480,2,FALSE)&amp;"",""))),"")</f>
        <v/>
      </c>
      <c r="O253" s="57"/>
      <c r="P253" s="17"/>
      <c r="Q253" s="18"/>
      <c r="R253" s="56"/>
      <c r="S253" s="56"/>
      <c r="T253" s="56"/>
      <c r="U253" s="146"/>
    </row>
    <row r="254" spans="4:21" ht="16" thickBot="1">
      <c r="D254" s="52"/>
      <c r="E254" s="60"/>
      <c r="F254" s="46" t="str">
        <f>IFERROR(VLOOKUP(Table213162038[[#This Row],[Player No]],Table11[[No]:[Province]],2,0),"")</f>
        <v/>
      </c>
      <c r="G254" s="46" t="str">
        <f>IFERROR(VLOOKUP(Table213162038[[#This Row],[Player No]],Table11[[No]:[Province]],3,0),"")</f>
        <v/>
      </c>
      <c r="H254" s="56"/>
      <c r="I254" s="56">
        <f t="shared" si="9"/>
        <v>0</v>
      </c>
      <c r="J254" s="56"/>
      <c r="K254" s="57"/>
      <c r="L254" s="57"/>
      <c r="M254" s="57"/>
      <c r="N254" s="57" t="str">
        <f>IFERROR(VALUE(IF(Table213162038[[#This Row],[Player No]]="","",IFERROR(VLOOKUP(Table213162038[[#This Row],[Player No]],[5]Sheet1!$C$479:$D$480,2,FALSE)&amp;"",""))),"")</f>
        <v/>
      </c>
      <c r="O254" s="57"/>
      <c r="P254" s="17"/>
      <c r="Q254" s="18"/>
      <c r="R254" s="56"/>
      <c r="S254" s="56"/>
      <c r="T254" s="56"/>
      <c r="U254" s="146"/>
    </row>
    <row r="255" spans="4:21" ht="16" thickBot="1">
      <c r="D255" s="52"/>
      <c r="E255" s="60"/>
      <c r="F255" s="46" t="str">
        <f>IFERROR(VLOOKUP(Table213162038[[#This Row],[Player No]],Table11[[No]:[Province]],2,0),"")</f>
        <v/>
      </c>
      <c r="G255" s="46" t="str">
        <f>IFERROR(VLOOKUP(Table213162038[[#This Row],[Player No]],Table11[[No]:[Province]],3,0),"")</f>
        <v/>
      </c>
      <c r="H255" s="56"/>
      <c r="I255" s="56">
        <f t="shared" si="9"/>
        <v>0</v>
      </c>
      <c r="J255" s="56"/>
      <c r="K255" s="57"/>
      <c r="L255" s="57"/>
      <c r="M255" s="57"/>
      <c r="N255" s="57" t="str">
        <f>IFERROR(VALUE(IF(Table213162038[[#This Row],[Player No]]="","",IFERROR(VLOOKUP(Table213162038[[#This Row],[Player No]],[5]Sheet1!$C$479:$D$480,2,FALSE)&amp;"",""))),"")</f>
        <v/>
      </c>
      <c r="O255" s="57"/>
      <c r="P255" s="17"/>
      <c r="Q255" s="18"/>
      <c r="R255" s="56"/>
      <c r="S255" s="56"/>
      <c r="T255" s="56"/>
      <c r="U255" s="146"/>
    </row>
    <row r="256" spans="4:21" ht="16" thickBot="1">
      <c r="D256" s="52"/>
      <c r="E256" s="60"/>
      <c r="F256" s="46" t="str">
        <f>IFERROR(VLOOKUP(Table213162038[[#This Row],[Player No]],Table11[[No]:[Province]],2,0),"")</f>
        <v/>
      </c>
      <c r="G256" s="46" t="str">
        <f>IFERROR(VLOOKUP(Table213162038[[#This Row],[Player No]],Table11[[No]:[Province]],3,0),"")</f>
        <v/>
      </c>
      <c r="H256" s="56"/>
      <c r="I256" s="56">
        <f t="shared" si="9"/>
        <v>0</v>
      </c>
      <c r="J256" s="56"/>
      <c r="K256" s="57"/>
      <c r="L256" s="57"/>
      <c r="M256" s="57"/>
      <c r="N256" s="57" t="str">
        <f>IFERROR(VALUE(IF(Table213162038[[#This Row],[Player No]]="","",IFERROR(VLOOKUP(Table213162038[[#This Row],[Player No]],[5]Sheet1!$C$479:$D$480,2,FALSE)&amp;"",""))),"")</f>
        <v/>
      </c>
      <c r="O256" s="57"/>
      <c r="P256" s="17"/>
      <c r="Q256" s="18"/>
      <c r="R256" s="56"/>
      <c r="S256" s="56"/>
      <c r="T256" s="56"/>
      <c r="U256" s="146"/>
    </row>
    <row r="257" spans="4:21" ht="16" thickBot="1">
      <c r="D257" s="52"/>
      <c r="E257" s="60"/>
      <c r="F257" s="46" t="str">
        <f>IFERROR(VLOOKUP(Table213162038[[#This Row],[Player No]],Table11[[No]:[Province]],2,0),"")</f>
        <v/>
      </c>
      <c r="G257" s="46" t="str">
        <f>IFERROR(VLOOKUP(Table213162038[[#This Row],[Player No]],Table11[[No]:[Province]],3,0),"")</f>
        <v/>
      </c>
      <c r="H257" s="56"/>
      <c r="I257" s="56">
        <f t="shared" si="9"/>
        <v>0</v>
      </c>
      <c r="J257" s="56"/>
      <c r="K257" s="57"/>
      <c r="L257" s="57"/>
      <c r="M257" s="57"/>
      <c r="N257" s="57" t="str">
        <f>IFERROR(VALUE(IF(Table213162038[[#This Row],[Player No]]="","",IFERROR(VLOOKUP(Table213162038[[#This Row],[Player No]],[5]Sheet1!$C$479:$D$480,2,FALSE)&amp;"",""))),"")</f>
        <v/>
      </c>
      <c r="O257" s="57"/>
      <c r="P257" s="17"/>
      <c r="Q257" s="18"/>
      <c r="R257" s="56"/>
      <c r="S257" s="56"/>
      <c r="T257" s="56"/>
      <c r="U257" s="146"/>
    </row>
    <row r="258" spans="4:21" ht="16" thickBot="1">
      <c r="D258" s="52"/>
      <c r="E258" s="60"/>
      <c r="F258" s="46" t="str">
        <f>IFERROR(VLOOKUP(Table213162038[[#This Row],[Player No]],Table11[[No]:[Province]],2,0),"")</f>
        <v/>
      </c>
      <c r="G258" s="46" t="str">
        <f>IFERROR(VLOOKUP(Table213162038[[#This Row],[Player No]],Table11[[No]:[Province]],3,0),"")</f>
        <v/>
      </c>
      <c r="H258" s="56"/>
      <c r="I258" s="56">
        <f t="shared" si="9"/>
        <v>0</v>
      </c>
      <c r="J258" s="56"/>
      <c r="K258" s="57"/>
      <c r="L258" s="57"/>
      <c r="M258" s="57"/>
      <c r="N258" s="57" t="str">
        <f>IFERROR(VALUE(IF(Table213162038[[#This Row],[Player No]]="","",IFERROR(VLOOKUP(Table213162038[[#This Row],[Player No]],[5]Sheet1!$C$479:$D$480,2,FALSE)&amp;"",""))),"")</f>
        <v/>
      </c>
      <c r="O258" s="57"/>
      <c r="P258" s="17"/>
      <c r="Q258" s="18"/>
      <c r="R258" s="56"/>
      <c r="S258" s="56"/>
      <c r="T258" s="56"/>
      <c r="U258" s="146"/>
    </row>
    <row r="259" spans="4:21" ht="16" thickBot="1">
      <c r="D259" s="52"/>
      <c r="E259" s="60"/>
      <c r="F259" s="46" t="str">
        <f>IFERROR(VLOOKUP(Table213162038[[#This Row],[Player No]],Table11[[No]:[Province]],2,0),"")</f>
        <v/>
      </c>
      <c r="G259" s="46" t="str">
        <f>IFERROR(VLOOKUP(Table213162038[[#This Row],[Player No]],Table11[[No]:[Province]],3,0),"")</f>
        <v/>
      </c>
      <c r="H259" s="56"/>
      <c r="I259" s="56">
        <f t="shared" si="9"/>
        <v>0</v>
      </c>
      <c r="J259" s="56"/>
      <c r="K259" s="57"/>
      <c r="L259" s="57"/>
      <c r="M259" s="57"/>
      <c r="N259" s="57" t="str">
        <f>IFERROR(VALUE(IF(Table213162038[[#This Row],[Player No]]="","",IFERROR(VLOOKUP(Table213162038[[#This Row],[Player No]],[5]Sheet1!$C$479:$D$480,2,FALSE)&amp;"",""))),"")</f>
        <v/>
      </c>
      <c r="O259" s="57"/>
      <c r="P259" s="17"/>
      <c r="Q259" s="18"/>
      <c r="R259" s="56"/>
      <c r="S259" s="56"/>
      <c r="T259" s="56"/>
      <c r="U259" s="146"/>
    </row>
    <row r="260" spans="4:21" ht="16" thickBot="1">
      <c r="D260" s="52"/>
      <c r="E260" s="60"/>
      <c r="F260" s="46" t="str">
        <f>IFERROR(VLOOKUP(Table213162038[[#This Row],[Player No]],Table11[[No]:[Province]],2,0),"")</f>
        <v/>
      </c>
      <c r="G260" s="46" t="str">
        <f>IFERROR(VLOOKUP(Table213162038[[#This Row],[Player No]],Table11[[No]:[Province]],3,0),"")</f>
        <v/>
      </c>
      <c r="H260" s="56"/>
      <c r="I260" s="56">
        <f t="shared" si="9"/>
        <v>0</v>
      </c>
      <c r="J260" s="56"/>
      <c r="K260" s="57"/>
      <c r="L260" s="57"/>
      <c r="M260" s="57"/>
      <c r="N260" s="57" t="str">
        <f>IFERROR(VALUE(IF(Table213162038[[#This Row],[Player No]]="","",IFERROR(VLOOKUP(Table213162038[[#This Row],[Player No]],[5]Sheet1!$C$479:$D$480,2,FALSE)&amp;"",""))),"")</f>
        <v/>
      </c>
      <c r="O260" s="57"/>
      <c r="P260" s="17"/>
      <c r="Q260" s="18"/>
      <c r="R260" s="56"/>
      <c r="S260" s="56"/>
      <c r="T260" s="56"/>
      <c r="U260" s="146"/>
    </row>
    <row r="261" spans="4:21" ht="16" thickBot="1">
      <c r="D261" s="52"/>
      <c r="E261" s="60"/>
      <c r="F261" s="46" t="str">
        <f>IFERROR(VLOOKUP(Table213162038[[#This Row],[Player No]],Table11[[No]:[Province]],2,0),"")</f>
        <v/>
      </c>
      <c r="G261" s="46" t="str">
        <f>IFERROR(VLOOKUP(Table213162038[[#This Row],[Player No]],Table11[[No]:[Province]],3,0),"")</f>
        <v/>
      </c>
      <c r="H261" s="56"/>
      <c r="I261" s="56">
        <f t="shared" ref="I261:I324" si="10">H261/2+SUM(L261:O261)</f>
        <v>0</v>
      </c>
      <c r="J261" s="56"/>
      <c r="K261" s="57"/>
      <c r="L261" s="57"/>
      <c r="M261" s="57"/>
      <c r="N261" s="57" t="str">
        <f>IFERROR(VALUE(IF(Table213162038[[#This Row],[Player No]]="","",IFERROR(VLOOKUP(Table213162038[[#This Row],[Player No]],[5]Sheet1!$C$479:$D$480,2,FALSE)&amp;"",""))),"")</f>
        <v/>
      </c>
      <c r="O261" s="57"/>
      <c r="P261" s="17"/>
      <c r="Q261" s="18"/>
      <c r="R261" s="56"/>
      <c r="S261" s="56"/>
      <c r="T261" s="56"/>
      <c r="U261" s="146"/>
    </row>
    <row r="262" spans="4:21" ht="16" thickBot="1">
      <c r="D262" s="52"/>
      <c r="E262" s="60"/>
      <c r="F262" s="46" t="str">
        <f>IFERROR(VLOOKUP(Table213162038[[#This Row],[Player No]],Table11[[No]:[Province]],2,0),"")</f>
        <v/>
      </c>
      <c r="G262" s="46" t="str">
        <f>IFERROR(VLOOKUP(Table213162038[[#This Row],[Player No]],Table11[[No]:[Province]],3,0),"")</f>
        <v/>
      </c>
      <c r="H262" s="56"/>
      <c r="I262" s="56">
        <f t="shared" si="10"/>
        <v>0</v>
      </c>
      <c r="J262" s="56"/>
      <c r="K262" s="57"/>
      <c r="L262" s="57"/>
      <c r="M262" s="57"/>
      <c r="N262" s="57" t="str">
        <f>IFERROR(VALUE(IF(Table213162038[[#This Row],[Player No]]="","",IFERROR(VLOOKUP(Table213162038[[#This Row],[Player No]],[5]Sheet1!$C$479:$D$480,2,FALSE)&amp;"",""))),"")</f>
        <v/>
      </c>
      <c r="O262" s="57"/>
      <c r="P262" s="17"/>
      <c r="Q262" s="18"/>
      <c r="R262" s="56"/>
      <c r="S262" s="56"/>
      <c r="T262" s="56"/>
      <c r="U262" s="146"/>
    </row>
    <row r="263" spans="4:21" ht="16" thickBot="1">
      <c r="D263" s="52"/>
      <c r="E263" s="60"/>
      <c r="F263" s="46" t="str">
        <f>IFERROR(VLOOKUP(Table213162038[[#This Row],[Player No]],Table11[[No]:[Province]],2,0),"")</f>
        <v/>
      </c>
      <c r="G263" s="46" t="str">
        <f>IFERROR(VLOOKUP(Table213162038[[#This Row],[Player No]],Table11[[No]:[Province]],3,0),"")</f>
        <v/>
      </c>
      <c r="H263" s="56"/>
      <c r="I263" s="56">
        <f t="shared" si="10"/>
        <v>0</v>
      </c>
      <c r="J263" s="56"/>
      <c r="K263" s="57"/>
      <c r="L263" s="57"/>
      <c r="M263" s="57"/>
      <c r="N263" s="57" t="str">
        <f>IFERROR(VALUE(IF(Table213162038[[#This Row],[Player No]]="","",IFERROR(VLOOKUP(Table213162038[[#This Row],[Player No]],[5]Sheet1!$C$479:$D$480,2,FALSE)&amp;"",""))),"")</f>
        <v/>
      </c>
      <c r="O263" s="57"/>
      <c r="P263" s="17"/>
      <c r="Q263" s="18"/>
      <c r="R263" s="56"/>
      <c r="S263" s="56"/>
      <c r="T263" s="56"/>
      <c r="U263" s="146"/>
    </row>
    <row r="264" spans="4:21" ht="16" thickBot="1">
      <c r="D264" s="52"/>
      <c r="E264" s="60"/>
      <c r="F264" s="46" t="str">
        <f>IFERROR(VLOOKUP(Table213162038[[#This Row],[Player No]],Table11[[No]:[Province]],2,0),"")</f>
        <v/>
      </c>
      <c r="G264" s="46" t="str">
        <f>IFERROR(VLOOKUP(Table213162038[[#This Row],[Player No]],Table11[[No]:[Province]],3,0),"")</f>
        <v/>
      </c>
      <c r="H264" s="56"/>
      <c r="I264" s="56">
        <f t="shared" si="10"/>
        <v>0</v>
      </c>
      <c r="J264" s="56"/>
      <c r="K264" s="57"/>
      <c r="L264" s="57"/>
      <c r="M264" s="57"/>
      <c r="N264" s="57" t="str">
        <f>IFERROR(VALUE(IF(Table213162038[[#This Row],[Player No]]="","",IFERROR(VLOOKUP(Table213162038[[#This Row],[Player No]],[5]Sheet1!$C$479:$D$480,2,FALSE)&amp;"",""))),"")</f>
        <v/>
      </c>
      <c r="O264" s="57"/>
      <c r="P264" s="17"/>
      <c r="Q264" s="18"/>
      <c r="R264" s="56"/>
      <c r="S264" s="56"/>
      <c r="T264" s="56"/>
      <c r="U264" s="146"/>
    </row>
    <row r="265" spans="4:21" ht="16" thickBot="1">
      <c r="D265" s="52"/>
      <c r="E265" s="60"/>
      <c r="F265" s="46" t="str">
        <f>IFERROR(VLOOKUP(Table213162038[[#This Row],[Player No]],Table11[[No]:[Province]],2,0),"")</f>
        <v/>
      </c>
      <c r="G265" s="46" t="str">
        <f>IFERROR(VLOOKUP(Table213162038[[#This Row],[Player No]],Table11[[No]:[Province]],3,0),"")</f>
        <v/>
      </c>
      <c r="H265" s="56"/>
      <c r="I265" s="56">
        <f t="shared" si="10"/>
        <v>0</v>
      </c>
      <c r="J265" s="56"/>
      <c r="K265" s="57"/>
      <c r="L265" s="57"/>
      <c r="M265" s="57"/>
      <c r="N265" s="57" t="str">
        <f>IFERROR(VALUE(IF(Table213162038[[#This Row],[Player No]]="","",IFERROR(VLOOKUP(Table213162038[[#This Row],[Player No]],[5]Sheet1!$C$479:$D$480,2,FALSE)&amp;"",""))),"")</f>
        <v/>
      </c>
      <c r="O265" s="57"/>
      <c r="P265" s="17"/>
      <c r="Q265" s="18"/>
      <c r="R265" s="56"/>
      <c r="S265" s="56"/>
      <c r="T265" s="56"/>
      <c r="U265" s="146"/>
    </row>
    <row r="266" spans="4:21" ht="16" thickBot="1">
      <c r="D266" s="52"/>
      <c r="E266" s="60"/>
      <c r="F266" s="46" t="str">
        <f>IFERROR(VLOOKUP(Table213162038[[#This Row],[Player No]],Table11[[No]:[Province]],2,0),"")</f>
        <v/>
      </c>
      <c r="G266" s="46" t="str">
        <f>IFERROR(VLOOKUP(Table213162038[[#This Row],[Player No]],Table11[[No]:[Province]],3,0),"")</f>
        <v/>
      </c>
      <c r="H266" s="56"/>
      <c r="I266" s="56">
        <f t="shared" si="10"/>
        <v>0</v>
      </c>
      <c r="J266" s="56"/>
      <c r="K266" s="57"/>
      <c r="L266" s="57"/>
      <c r="M266" s="57"/>
      <c r="N266" s="57" t="str">
        <f>IFERROR(VALUE(IF(Table213162038[[#This Row],[Player No]]="","",IFERROR(VLOOKUP(Table213162038[[#This Row],[Player No]],[5]Sheet1!$C$479:$D$480,2,FALSE)&amp;"",""))),"")</f>
        <v/>
      </c>
      <c r="O266" s="57"/>
      <c r="P266" s="17"/>
      <c r="Q266" s="18"/>
      <c r="R266" s="56"/>
      <c r="S266" s="56"/>
      <c r="T266" s="56"/>
      <c r="U266" s="146"/>
    </row>
    <row r="267" spans="4:21" ht="16" thickBot="1">
      <c r="D267" s="52"/>
      <c r="E267" s="60"/>
      <c r="F267" s="46" t="str">
        <f>IFERROR(VLOOKUP(Table213162038[[#This Row],[Player No]],Table11[[No]:[Province]],2,0),"")</f>
        <v/>
      </c>
      <c r="G267" s="46" t="str">
        <f>IFERROR(VLOOKUP(Table213162038[[#This Row],[Player No]],Table11[[No]:[Province]],3,0),"")</f>
        <v/>
      </c>
      <c r="H267" s="56"/>
      <c r="I267" s="56">
        <f t="shared" si="10"/>
        <v>0</v>
      </c>
      <c r="J267" s="56"/>
      <c r="K267" s="57"/>
      <c r="L267" s="57"/>
      <c r="M267" s="57"/>
      <c r="N267" s="57" t="str">
        <f>IFERROR(VALUE(IF(Table213162038[[#This Row],[Player No]]="","",IFERROR(VLOOKUP(Table213162038[[#This Row],[Player No]],[5]Sheet1!$C$479:$D$480,2,FALSE)&amp;"",""))),"")</f>
        <v/>
      </c>
      <c r="O267" s="57"/>
      <c r="P267" s="17"/>
      <c r="Q267" s="18"/>
      <c r="R267" s="56"/>
      <c r="S267" s="56"/>
      <c r="T267" s="56"/>
      <c r="U267" s="146"/>
    </row>
    <row r="268" spans="4:21" ht="16" thickBot="1">
      <c r="D268" s="52"/>
      <c r="E268" s="60"/>
      <c r="F268" s="46" t="str">
        <f>IFERROR(VLOOKUP(Table213162038[[#This Row],[Player No]],Table11[[No]:[Province]],2,0),"")</f>
        <v/>
      </c>
      <c r="G268" s="46" t="str">
        <f>IFERROR(VLOOKUP(Table213162038[[#This Row],[Player No]],Table11[[No]:[Province]],3,0),"")</f>
        <v/>
      </c>
      <c r="H268" s="56"/>
      <c r="I268" s="56">
        <f t="shared" si="10"/>
        <v>0</v>
      </c>
      <c r="J268" s="56"/>
      <c r="K268" s="57"/>
      <c r="L268" s="57"/>
      <c r="M268" s="57"/>
      <c r="N268" s="57" t="str">
        <f>IFERROR(VALUE(IF(Table213162038[[#This Row],[Player No]]="","",IFERROR(VLOOKUP(Table213162038[[#This Row],[Player No]],[5]Sheet1!$C$479:$D$480,2,FALSE)&amp;"",""))),"")</f>
        <v/>
      </c>
      <c r="O268" s="57"/>
      <c r="P268" s="17"/>
      <c r="Q268" s="18"/>
      <c r="R268" s="56"/>
      <c r="S268" s="56"/>
      <c r="T268" s="56"/>
      <c r="U268" s="146"/>
    </row>
    <row r="269" spans="4:21" ht="16" thickBot="1">
      <c r="D269" s="52"/>
      <c r="E269" s="60"/>
      <c r="F269" s="46" t="str">
        <f>IFERROR(VLOOKUP(Table213162038[[#This Row],[Player No]],Table11[[No]:[Province]],2,0),"")</f>
        <v/>
      </c>
      <c r="G269" s="46" t="str">
        <f>IFERROR(VLOOKUP(Table213162038[[#This Row],[Player No]],Table11[[No]:[Province]],3,0),"")</f>
        <v/>
      </c>
      <c r="H269" s="56"/>
      <c r="I269" s="56">
        <f t="shared" si="10"/>
        <v>0</v>
      </c>
      <c r="J269" s="56"/>
      <c r="K269" s="57"/>
      <c r="L269" s="57"/>
      <c r="M269" s="57"/>
      <c r="N269" s="57" t="str">
        <f>IFERROR(VALUE(IF(Table213162038[[#This Row],[Player No]]="","",IFERROR(VLOOKUP(Table213162038[[#This Row],[Player No]],[5]Sheet1!$C$479:$D$480,2,FALSE)&amp;"",""))),"")</f>
        <v/>
      </c>
      <c r="O269" s="57"/>
      <c r="P269" s="17"/>
      <c r="Q269" s="18"/>
      <c r="R269" s="56"/>
      <c r="S269" s="56"/>
      <c r="T269" s="56"/>
      <c r="U269" s="146"/>
    </row>
    <row r="270" spans="4:21" ht="16" thickBot="1">
      <c r="D270" s="52"/>
      <c r="E270" s="60"/>
      <c r="F270" s="46" t="str">
        <f>IFERROR(VLOOKUP(Table213162038[[#This Row],[Player No]],Table11[[No]:[Province]],2,0),"")</f>
        <v/>
      </c>
      <c r="G270" s="46" t="str">
        <f>IFERROR(VLOOKUP(Table213162038[[#This Row],[Player No]],Table11[[No]:[Province]],3,0),"")</f>
        <v/>
      </c>
      <c r="H270" s="56"/>
      <c r="I270" s="56">
        <f t="shared" si="10"/>
        <v>0</v>
      </c>
      <c r="J270" s="56"/>
      <c r="K270" s="57"/>
      <c r="L270" s="57"/>
      <c r="M270" s="57"/>
      <c r="N270" s="57" t="str">
        <f>IFERROR(VALUE(IF(Table213162038[[#This Row],[Player No]]="","",IFERROR(VLOOKUP(Table213162038[[#This Row],[Player No]],[5]Sheet1!$C$479:$D$480,2,FALSE)&amp;"",""))),"")</f>
        <v/>
      </c>
      <c r="O270" s="57"/>
      <c r="P270" s="17"/>
      <c r="Q270" s="18"/>
      <c r="R270" s="56"/>
      <c r="S270" s="56"/>
      <c r="T270" s="56"/>
      <c r="U270" s="146"/>
    </row>
    <row r="271" spans="4:21" ht="16" thickBot="1">
      <c r="D271" s="52"/>
      <c r="E271" s="60"/>
      <c r="F271" s="46" t="str">
        <f>IFERROR(VLOOKUP(Table213162038[[#This Row],[Player No]],Table11[[No]:[Province]],2,0),"")</f>
        <v/>
      </c>
      <c r="G271" s="46" t="str">
        <f>IFERROR(VLOOKUP(Table213162038[[#This Row],[Player No]],Table11[[No]:[Province]],3,0),"")</f>
        <v/>
      </c>
      <c r="H271" s="56"/>
      <c r="I271" s="56">
        <f t="shared" si="10"/>
        <v>0</v>
      </c>
      <c r="J271" s="56"/>
      <c r="K271" s="57"/>
      <c r="L271" s="57"/>
      <c r="M271" s="57"/>
      <c r="N271" s="57" t="str">
        <f>IFERROR(VALUE(IF(Table213162038[[#This Row],[Player No]]="","",IFERROR(VLOOKUP(Table213162038[[#This Row],[Player No]],[5]Sheet1!$C$479:$D$480,2,FALSE)&amp;"",""))),"")</f>
        <v/>
      </c>
      <c r="O271" s="57"/>
      <c r="P271" s="17"/>
      <c r="Q271" s="18"/>
      <c r="R271" s="56"/>
      <c r="S271" s="56"/>
      <c r="T271" s="56"/>
      <c r="U271" s="146"/>
    </row>
    <row r="272" spans="4:21" ht="16" thickBot="1">
      <c r="D272" s="52"/>
      <c r="E272" s="60"/>
      <c r="F272" s="46" t="str">
        <f>IFERROR(VLOOKUP(Table213162038[[#This Row],[Player No]],Table11[[No]:[Province]],2,0),"")</f>
        <v/>
      </c>
      <c r="G272" s="46" t="str">
        <f>IFERROR(VLOOKUP(Table213162038[[#This Row],[Player No]],Table11[[No]:[Province]],3,0),"")</f>
        <v/>
      </c>
      <c r="H272" s="56"/>
      <c r="I272" s="56">
        <f t="shared" si="10"/>
        <v>0</v>
      </c>
      <c r="J272" s="56"/>
      <c r="K272" s="57"/>
      <c r="L272" s="57"/>
      <c r="M272" s="57"/>
      <c r="N272" s="57" t="str">
        <f>IFERROR(VALUE(IF(Table213162038[[#This Row],[Player No]]="","",IFERROR(VLOOKUP(Table213162038[[#This Row],[Player No]],[5]Sheet1!$C$479:$D$480,2,FALSE)&amp;"",""))),"")</f>
        <v/>
      </c>
      <c r="O272" s="57"/>
      <c r="P272" s="17"/>
      <c r="Q272" s="18"/>
      <c r="R272" s="56"/>
      <c r="S272" s="56"/>
      <c r="T272" s="56"/>
      <c r="U272" s="146"/>
    </row>
    <row r="273" spans="4:21" ht="16" thickBot="1">
      <c r="D273" s="52"/>
      <c r="E273" s="60"/>
      <c r="F273" s="46" t="str">
        <f>IFERROR(VLOOKUP(Table213162038[[#This Row],[Player No]],Table11[[No]:[Province]],2,0),"")</f>
        <v/>
      </c>
      <c r="G273" s="46" t="str">
        <f>IFERROR(VLOOKUP(Table213162038[[#This Row],[Player No]],Table11[[No]:[Province]],3,0),"")</f>
        <v/>
      </c>
      <c r="H273" s="56"/>
      <c r="I273" s="56">
        <f t="shared" si="10"/>
        <v>0</v>
      </c>
      <c r="J273" s="56"/>
      <c r="K273" s="57"/>
      <c r="L273" s="57"/>
      <c r="M273" s="57"/>
      <c r="N273" s="57" t="str">
        <f>IFERROR(VALUE(IF(Table213162038[[#This Row],[Player No]]="","",IFERROR(VLOOKUP(Table213162038[[#This Row],[Player No]],[5]Sheet1!$C$479:$D$480,2,FALSE)&amp;"",""))),"")</f>
        <v/>
      </c>
      <c r="O273" s="57"/>
      <c r="P273" s="17"/>
      <c r="Q273" s="18"/>
      <c r="R273" s="56"/>
      <c r="S273" s="56"/>
      <c r="T273" s="56"/>
      <c r="U273" s="146"/>
    </row>
    <row r="274" spans="4:21" ht="16" thickBot="1">
      <c r="D274" s="52"/>
      <c r="E274" s="60"/>
      <c r="F274" s="46" t="str">
        <f>IFERROR(VLOOKUP(Table213162038[[#This Row],[Player No]],Table11[[No]:[Province]],2,0),"")</f>
        <v/>
      </c>
      <c r="G274" s="46" t="str">
        <f>IFERROR(VLOOKUP(Table213162038[[#This Row],[Player No]],Table11[[No]:[Province]],3,0),"")</f>
        <v/>
      </c>
      <c r="H274" s="56"/>
      <c r="I274" s="56">
        <f t="shared" si="10"/>
        <v>0</v>
      </c>
      <c r="J274" s="56"/>
      <c r="K274" s="57"/>
      <c r="L274" s="57"/>
      <c r="M274" s="57"/>
      <c r="N274" s="57" t="str">
        <f>IFERROR(VALUE(IF(Table213162038[[#This Row],[Player No]]="","",IFERROR(VLOOKUP(Table213162038[[#This Row],[Player No]],[5]Sheet1!$C$479:$D$480,2,FALSE)&amp;"",""))),"")</f>
        <v/>
      </c>
      <c r="O274" s="57"/>
      <c r="P274" s="17"/>
      <c r="Q274" s="18"/>
      <c r="R274" s="56"/>
      <c r="S274" s="56"/>
      <c r="T274" s="56"/>
      <c r="U274" s="146"/>
    </row>
    <row r="275" spans="4:21" ht="16" thickBot="1">
      <c r="D275" s="52"/>
      <c r="E275" s="60"/>
      <c r="F275" s="46" t="str">
        <f>IFERROR(VLOOKUP(Table213162038[[#This Row],[Player No]],Table11[[No]:[Province]],2,0),"")</f>
        <v/>
      </c>
      <c r="G275" s="46" t="str">
        <f>IFERROR(VLOOKUP(Table213162038[[#This Row],[Player No]],Table11[[No]:[Province]],3,0),"")</f>
        <v/>
      </c>
      <c r="H275" s="56"/>
      <c r="I275" s="56">
        <f t="shared" si="10"/>
        <v>0</v>
      </c>
      <c r="J275" s="56"/>
      <c r="K275" s="57"/>
      <c r="L275" s="57"/>
      <c r="M275" s="57"/>
      <c r="N275" s="57" t="str">
        <f>IFERROR(VALUE(IF(Table213162038[[#This Row],[Player No]]="","",IFERROR(VLOOKUP(Table213162038[[#This Row],[Player No]],[5]Sheet1!$C$479:$D$480,2,FALSE)&amp;"",""))),"")</f>
        <v/>
      </c>
      <c r="O275" s="57"/>
      <c r="P275" s="17"/>
      <c r="Q275" s="18"/>
      <c r="R275" s="56"/>
      <c r="S275" s="56"/>
      <c r="T275" s="56"/>
      <c r="U275" s="146"/>
    </row>
    <row r="276" spans="4:21" ht="16" thickBot="1">
      <c r="D276" s="52"/>
      <c r="E276" s="60"/>
      <c r="F276" s="46" t="str">
        <f>IFERROR(VLOOKUP(Table213162038[[#This Row],[Player No]],Table11[[No]:[Province]],2,0),"")</f>
        <v/>
      </c>
      <c r="G276" s="46" t="str">
        <f>IFERROR(VLOOKUP(Table213162038[[#This Row],[Player No]],Table11[[No]:[Province]],3,0),"")</f>
        <v/>
      </c>
      <c r="H276" s="56"/>
      <c r="I276" s="56">
        <f t="shared" si="10"/>
        <v>0</v>
      </c>
      <c r="J276" s="56"/>
      <c r="K276" s="57"/>
      <c r="L276" s="57"/>
      <c r="M276" s="57"/>
      <c r="N276" s="57" t="str">
        <f>IFERROR(VALUE(IF(Table213162038[[#This Row],[Player No]]="","",IFERROR(VLOOKUP(Table213162038[[#This Row],[Player No]],[5]Sheet1!$C$479:$D$480,2,FALSE)&amp;"",""))),"")</f>
        <v/>
      </c>
      <c r="O276" s="57"/>
      <c r="P276" s="17"/>
      <c r="Q276" s="18"/>
      <c r="R276" s="56"/>
      <c r="S276" s="56"/>
      <c r="T276" s="56"/>
      <c r="U276" s="146"/>
    </row>
    <row r="277" spans="4:21" ht="16" thickBot="1">
      <c r="D277" s="52"/>
      <c r="E277" s="60"/>
      <c r="F277" s="46" t="str">
        <f>IFERROR(VLOOKUP(Table213162038[[#This Row],[Player No]],Table11[[No]:[Province]],2,0),"")</f>
        <v/>
      </c>
      <c r="G277" s="46" t="str">
        <f>IFERROR(VLOOKUP(Table213162038[[#This Row],[Player No]],Table11[[No]:[Province]],3,0),"")</f>
        <v/>
      </c>
      <c r="H277" s="56"/>
      <c r="I277" s="56">
        <f t="shared" si="10"/>
        <v>0</v>
      </c>
      <c r="J277" s="56"/>
      <c r="K277" s="57"/>
      <c r="L277" s="57"/>
      <c r="M277" s="57"/>
      <c r="N277" s="57" t="str">
        <f>IFERROR(VALUE(IF(Table213162038[[#This Row],[Player No]]="","",IFERROR(VLOOKUP(Table213162038[[#This Row],[Player No]],[5]Sheet1!$C$479:$D$480,2,FALSE)&amp;"",""))),"")</f>
        <v/>
      </c>
      <c r="O277" s="57"/>
      <c r="P277" s="17"/>
      <c r="Q277" s="18"/>
      <c r="R277" s="56"/>
      <c r="S277" s="56"/>
      <c r="T277" s="56"/>
      <c r="U277" s="146"/>
    </row>
    <row r="278" spans="4:21" ht="16" thickBot="1">
      <c r="D278" s="52"/>
      <c r="E278" s="60"/>
      <c r="F278" s="46" t="str">
        <f>IFERROR(VLOOKUP(Table213162038[[#This Row],[Player No]],Table11[[No]:[Province]],2,0),"")</f>
        <v/>
      </c>
      <c r="G278" s="46" t="str">
        <f>IFERROR(VLOOKUP(Table213162038[[#This Row],[Player No]],Table11[[No]:[Province]],3,0),"")</f>
        <v/>
      </c>
      <c r="H278" s="56"/>
      <c r="I278" s="56">
        <f t="shared" si="10"/>
        <v>0</v>
      </c>
      <c r="J278" s="56"/>
      <c r="K278" s="57"/>
      <c r="L278" s="57"/>
      <c r="M278" s="57"/>
      <c r="N278" s="57" t="str">
        <f>IFERROR(VALUE(IF(Table213162038[[#This Row],[Player No]]="","",IFERROR(VLOOKUP(Table213162038[[#This Row],[Player No]],[5]Sheet1!$C$479:$D$480,2,FALSE)&amp;"",""))),"")</f>
        <v/>
      </c>
      <c r="O278" s="57"/>
      <c r="P278" s="17"/>
      <c r="Q278" s="18"/>
      <c r="R278" s="56"/>
      <c r="S278" s="56"/>
      <c r="T278" s="56"/>
      <c r="U278" s="146"/>
    </row>
    <row r="279" spans="4:21" ht="16" thickBot="1">
      <c r="D279" s="52"/>
      <c r="E279" s="60"/>
      <c r="F279" s="46" t="str">
        <f>IFERROR(VLOOKUP(Table213162038[[#This Row],[Player No]],Table11[[No]:[Province]],2,0),"")</f>
        <v/>
      </c>
      <c r="G279" s="46" t="str">
        <f>IFERROR(VLOOKUP(Table213162038[[#This Row],[Player No]],Table11[[No]:[Province]],3,0),"")</f>
        <v/>
      </c>
      <c r="H279" s="56"/>
      <c r="I279" s="56">
        <f t="shared" si="10"/>
        <v>0</v>
      </c>
      <c r="J279" s="56"/>
      <c r="K279" s="57"/>
      <c r="L279" s="57"/>
      <c r="M279" s="57"/>
      <c r="N279" s="57" t="str">
        <f>IFERROR(VALUE(IF(Table213162038[[#This Row],[Player No]]="","",IFERROR(VLOOKUP(Table213162038[[#This Row],[Player No]],[5]Sheet1!$C$479:$D$480,2,FALSE)&amp;"",""))),"")</f>
        <v/>
      </c>
      <c r="O279" s="57"/>
      <c r="P279" s="17"/>
      <c r="Q279" s="18"/>
      <c r="R279" s="56"/>
      <c r="S279" s="56"/>
      <c r="T279" s="56"/>
      <c r="U279" s="146"/>
    </row>
    <row r="280" spans="4:21" ht="16" thickBot="1">
      <c r="D280" s="52"/>
      <c r="E280" s="60"/>
      <c r="F280" s="46" t="str">
        <f>IFERROR(VLOOKUP(Table213162038[[#This Row],[Player No]],Table11[[No]:[Province]],2,0),"")</f>
        <v/>
      </c>
      <c r="G280" s="46" t="str">
        <f>IFERROR(VLOOKUP(Table213162038[[#This Row],[Player No]],Table11[[No]:[Province]],3,0),"")</f>
        <v/>
      </c>
      <c r="H280" s="56"/>
      <c r="I280" s="56">
        <f t="shared" si="10"/>
        <v>0</v>
      </c>
      <c r="J280" s="56"/>
      <c r="K280" s="57"/>
      <c r="L280" s="57"/>
      <c r="M280" s="57"/>
      <c r="N280" s="57" t="str">
        <f>IFERROR(VALUE(IF(Table213162038[[#This Row],[Player No]]="","",IFERROR(VLOOKUP(Table213162038[[#This Row],[Player No]],[5]Sheet1!$C$479:$D$480,2,FALSE)&amp;"",""))),"")</f>
        <v/>
      </c>
      <c r="O280" s="57"/>
      <c r="P280" s="17"/>
      <c r="Q280" s="18"/>
      <c r="R280" s="56"/>
      <c r="S280" s="56"/>
      <c r="T280" s="56"/>
      <c r="U280" s="146"/>
    </row>
    <row r="281" spans="4:21" ht="16" thickBot="1">
      <c r="D281" s="52"/>
      <c r="E281" s="60"/>
      <c r="F281" s="46" t="str">
        <f>IFERROR(VLOOKUP(Table213162038[[#This Row],[Player No]],Table11[[No]:[Province]],2,0),"")</f>
        <v/>
      </c>
      <c r="G281" s="46" t="str">
        <f>IFERROR(VLOOKUP(Table213162038[[#This Row],[Player No]],Table11[[No]:[Province]],3,0),"")</f>
        <v/>
      </c>
      <c r="H281" s="56"/>
      <c r="I281" s="56">
        <f t="shared" si="10"/>
        <v>0</v>
      </c>
      <c r="J281" s="56"/>
      <c r="K281" s="57"/>
      <c r="L281" s="57"/>
      <c r="M281" s="57"/>
      <c r="N281" s="57" t="str">
        <f>IFERROR(VALUE(IF(Table213162038[[#This Row],[Player No]]="","",IFERROR(VLOOKUP(Table213162038[[#This Row],[Player No]],[5]Sheet1!$C$479:$D$480,2,FALSE)&amp;"",""))),"")</f>
        <v/>
      </c>
      <c r="O281" s="57"/>
      <c r="P281" s="17"/>
      <c r="Q281" s="18"/>
      <c r="R281" s="56"/>
      <c r="S281" s="56"/>
      <c r="T281" s="56"/>
      <c r="U281" s="146"/>
    </row>
    <row r="282" spans="4:21" ht="16" thickBot="1">
      <c r="D282" s="52"/>
      <c r="E282" s="60"/>
      <c r="F282" s="46" t="str">
        <f>IFERROR(VLOOKUP(Table213162038[[#This Row],[Player No]],Table11[[No]:[Province]],2,0),"")</f>
        <v/>
      </c>
      <c r="G282" s="46" t="str">
        <f>IFERROR(VLOOKUP(Table213162038[[#This Row],[Player No]],Table11[[No]:[Province]],3,0),"")</f>
        <v/>
      </c>
      <c r="H282" s="56"/>
      <c r="I282" s="56">
        <f t="shared" si="10"/>
        <v>0</v>
      </c>
      <c r="J282" s="56"/>
      <c r="K282" s="57"/>
      <c r="L282" s="57"/>
      <c r="M282" s="57"/>
      <c r="N282" s="57" t="str">
        <f>IFERROR(VALUE(IF(Table213162038[[#This Row],[Player No]]="","",IFERROR(VLOOKUP(Table213162038[[#This Row],[Player No]],[5]Sheet1!$C$479:$D$480,2,FALSE)&amp;"",""))),"")</f>
        <v/>
      </c>
      <c r="O282" s="57"/>
      <c r="P282" s="17"/>
      <c r="Q282" s="18"/>
      <c r="R282" s="56"/>
      <c r="S282" s="56"/>
      <c r="T282" s="56"/>
      <c r="U282" s="146"/>
    </row>
    <row r="283" spans="4:21" ht="16" thickBot="1">
      <c r="D283" s="52"/>
      <c r="E283" s="60"/>
      <c r="F283" s="46" t="str">
        <f>IFERROR(VLOOKUP(Table213162038[[#This Row],[Player No]],Table11[[No]:[Province]],2,0),"")</f>
        <v/>
      </c>
      <c r="G283" s="46" t="str">
        <f>IFERROR(VLOOKUP(Table213162038[[#This Row],[Player No]],Table11[[No]:[Province]],3,0),"")</f>
        <v/>
      </c>
      <c r="H283" s="56"/>
      <c r="I283" s="56">
        <f t="shared" si="10"/>
        <v>0</v>
      </c>
      <c r="J283" s="56"/>
      <c r="K283" s="57"/>
      <c r="L283" s="57"/>
      <c r="M283" s="57"/>
      <c r="N283" s="57" t="str">
        <f>IFERROR(VALUE(IF(Table213162038[[#This Row],[Player No]]="","",IFERROR(VLOOKUP(Table213162038[[#This Row],[Player No]],[5]Sheet1!$C$479:$D$480,2,FALSE)&amp;"",""))),"")</f>
        <v/>
      </c>
      <c r="O283" s="57"/>
      <c r="P283" s="17"/>
      <c r="Q283" s="18"/>
      <c r="R283" s="56"/>
      <c r="S283" s="56"/>
      <c r="T283" s="56"/>
      <c r="U283" s="146"/>
    </row>
    <row r="284" spans="4:21" ht="16" thickBot="1">
      <c r="D284" s="52"/>
      <c r="E284" s="60"/>
      <c r="F284" s="46" t="str">
        <f>IFERROR(VLOOKUP(Table213162038[[#This Row],[Player No]],Table11[[No]:[Province]],2,0),"")</f>
        <v/>
      </c>
      <c r="G284" s="46" t="str">
        <f>IFERROR(VLOOKUP(Table213162038[[#This Row],[Player No]],Table11[[No]:[Province]],3,0),"")</f>
        <v/>
      </c>
      <c r="H284" s="56"/>
      <c r="I284" s="56">
        <f t="shared" si="10"/>
        <v>0</v>
      </c>
      <c r="J284" s="56"/>
      <c r="K284" s="57"/>
      <c r="L284" s="57"/>
      <c r="M284" s="57"/>
      <c r="N284" s="57" t="str">
        <f>IFERROR(VALUE(IF(Table213162038[[#This Row],[Player No]]="","",IFERROR(VLOOKUP(Table213162038[[#This Row],[Player No]],[5]Sheet1!$C$479:$D$480,2,FALSE)&amp;"",""))),"")</f>
        <v/>
      </c>
      <c r="O284" s="57"/>
      <c r="P284" s="17"/>
      <c r="Q284" s="18"/>
      <c r="R284" s="56"/>
      <c r="S284" s="56"/>
      <c r="T284" s="56"/>
      <c r="U284" s="146"/>
    </row>
    <row r="285" spans="4:21" ht="16" thickBot="1">
      <c r="D285" s="52"/>
      <c r="E285" s="60"/>
      <c r="F285" s="46" t="str">
        <f>IFERROR(VLOOKUP(Table213162038[[#This Row],[Player No]],Table11[[No]:[Province]],2,0),"")</f>
        <v/>
      </c>
      <c r="G285" s="46" t="str">
        <f>IFERROR(VLOOKUP(Table213162038[[#This Row],[Player No]],Table11[[No]:[Province]],3,0),"")</f>
        <v/>
      </c>
      <c r="H285" s="56"/>
      <c r="I285" s="56">
        <f t="shared" si="10"/>
        <v>0</v>
      </c>
      <c r="J285" s="56"/>
      <c r="K285" s="57"/>
      <c r="L285" s="57"/>
      <c r="M285" s="57"/>
      <c r="N285" s="57" t="str">
        <f>IFERROR(VALUE(IF(Table213162038[[#This Row],[Player No]]="","",IFERROR(VLOOKUP(Table213162038[[#This Row],[Player No]],[5]Sheet1!$C$479:$D$480,2,FALSE)&amp;"",""))),"")</f>
        <v/>
      </c>
      <c r="O285" s="57"/>
      <c r="P285" s="17"/>
      <c r="Q285" s="18"/>
      <c r="R285" s="56"/>
      <c r="S285" s="56"/>
      <c r="T285" s="56"/>
      <c r="U285" s="146"/>
    </row>
    <row r="286" spans="4:21" ht="16" thickBot="1">
      <c r="D286" s="52"/>
      <c r="E286" s="60"/>
      <c r="F286" s="46" t="str">
        <f>IFERROR(VLOOKUP(Table213162038[[#This Row],[Player No]],Table11[[No]:[Province]],2,0),"")</f>
        <v/>
      </c>
      <c r="G286" s="46" t="str">
        <f>IFERROR(VLOOKUP(Table213162038[[#This Row],[Player No]],Table11[[No]:[Province]],3,0),"")</f>
        <v/>
      </c>
      <c r="H286" s="56"/>
      <c r="I286" s="56">
        <f t="shared" si="10"/>
        <v>0</v>
      </c>
      <c r="J286" s="56"/>
      <c r="K286" s="57"/>
      <c r="L286" s="57"/>
      <c r="M286" s="57"/>
      <c r="N286" s="57" t="str">
        <f>IFERROR(VALUE(IF(Table213162038[[#This Row],[Player No]]="","",IFERROR(VLOOKUP(Table213162038[[#This Row],[Player No]],[5]Sheet1!$C$479:$D$480,2,FALSE)&amp;"",""))),"")</f>
        <v/>
      </c>
      <c r="O286" s="57"/>
      <c r="P286" s="17"/>
      <c r="Q286" s="18"/>
      <c r="R286" s="56"/>
      <c r="S286" s="56"/>
      <c r="T286" s="56"/>
      <c r="U286" s="146"/>
    </row>
    <row r="287" spans="4:21" ht="16" thickBot="1">
      <c r="D287" s="52"/>
      <c r="E287" s="60"/>
      <c r="F287" s="46" t="str">
        <f>IFERROR(VLOOKUP(Table213162038[[#This Row],[Player No]],Table11[[No]:[Province]],2,0),"")</f>
        <v/>
      </c>
      <c r="G287" s="46" t="str">
        <f>IFERROR(VLOOKUP(Table213162038[[#This Row],[Player No]],Table11[[No]:[Province]],3,0),"")</f>
        <v/>
      </c>
      <c r="H287" s="56"/>
      <c r="I287" s="56">
        <f t="shared" si="10"/>
        <v>0</v>
      </c>
      <c r="J287" s="56"/>
      <c r="K287" s="57"/>
      <c r="L287" s="57"/>
      <c r="M287" s="57"/>
      <c r="N287" s="57" t="str">
        <f>IFERROR(VALUE(IF(Table213162038[[#This Row],[Player No]]="","",IFERROR(VLOOKUP(Table213162038[[#This Row],[Player No]],[5]Sheet1!$C$479:$D$480,2,FALSE)&amp;"",""))),"")</f>
        <v/>
      </c>
      <c r="O287" s="57"/>
      <c r="P287" s="17"/>
      <c r="Q287" s="18"/>
      <c r="R287" s="56"/>
      <c r="S287" s="56"/>
      <c r="T287" s="56"/>
      <c r="U287" s="146"/>
    </row>
    <row r="288" spans="4:21" ht="16" thickBot="1">
      <c r="D288" s="52"/>
      <c r="E288" s="60"/>
      <c r="F288" s="46" t="str">
        <f>IFERROR(VLOOKUP(Table213162038[[#This Row],[Player No]],Table11[[No]:[Province]],2,0),"")</f>
        <v/>
      </c>
      <c r="G288" s="46" t="str">
        <f>IFERROR(VLOOKUP(Table213162038[[#This Row],[Player No]],Table11[[No]:[Province]],3,0),"")</f>
        <v/>
      </c>
      <c r="H288" s="56"/>
      <c r="I288" s="56">
        <f t="shared" si="10"/>
        <v>0</v>
      </c>
      <c r="J288" s="56"/>
      <c r="K288" s="57"/>
      <c r="L288" s="57"/>
      <c r="M288" s="57"/>
      <c r="N288" s="57" t="str">
        <f>IFERROR(VALUE(IF(Table213162038[[#This Row],[Player No]]="","",IFERROR(VLOOKUP(Table213162038[[#This Row],[Player No]],[5]Sheet1!$C$479:$D$480,2,FALSE)&amp;"",""))),"")</f>
        <v/>
      </c>
      <c r="O288" s="57"/>
      <c r="P288" s="17"/>
      <c r="Q288" s="18"/>
      <c r="R288" s="56"/>
      <c r="S288" s="56"/>
      <c r="T288" s="56"/>
      <c r="U288" s="146"/>
    </row>
    <row r="289" spans="4:21" ht="16" thickBot="1">
      <c r="D289" s="52"/>
      <c r="E289" s="60"/>
      <c r="F289" s="46" t="str">
        <f>IFERROR(VLOOKUP(Table213162038[[#This Row],[Player No]],Table11[[No]:[Province]],2,0),"")</f>
        <v/>
      </c>
      <c r="G289" s="46" t="str">
        <f>IFERROR(VLOOKUP(Table213162038[[#This Row],[Player No]],Table11[[No]:[Province]],3,0),"")</f>
        <v/>
      </c>
      <c r="H289" s="56"/>
      <c r="I289" s="56">
        <f t="shared" si="10"/>
        <v>0</v>
      </c>
      <c r="J289" s="56"/>
      <c r="K289" s="57"/>
      <c r="L289" s="57"/>
      <c r="M289" s="57"/>
      <c r="N289" s="57" t="str">
        <f>IFERROR(VALUE(IF(Table213162038[[#This Row],[Player No]]="","",IFERROR(VLOOKUP(Table213162038[[#This Row],[Player No]],[5]Sheet1!$C$479:$D$480,2,FALSE)&amp;"",""))),"")</f>
        <v/>
      </c>
      <c r="O289" s="57"/>
      <c r="P289" s="17"/>
      <c r="Q289" s="18"/>
      <c r="R289" s="56"/>
      <c r="S289" s="56"/>
      <c r="T289" s="56"/>
      <c r="U289" s="146"/>
    </row>
    <row r="290" spans="4:21" ht="16" thickBot="1">
      <c r="D290" s="52"/>
      <c r="E290" s="60"/>
      <c r="F290" s="46" t="str">
        <f>IFERROR(VLOOKUP(Table213162038[[#This Row],[Player No]],Table11[[No]:[Province]],2,0),"")</f>
        <v/>
      </c>
      <c r="G290" s="46" t="str">
        <f>IFERROR(VLOOKUP(Table213162038[[#This Row],[Player No]],Table11[[No]:[Province]],3,0),"")</f>
        <v/>
      </c>
      <c r="H290" s="56"/>
      <c r="I290" s="56">
        <f t="shared" si="10"/>
        <v>0</v>
      </c>
      <c r="J290" s="56"/>
      <c r="K290" s="57"/>
      <c r="L290" s="57"/>
      <c r="M290" s="57"/>
      <c r="N290" s="57" t="str">
        <f>IFERROR(VALUE(IF(Table213162038[[#This Row],[Player No]]="","",IFERROR(VLOOKUP(Table213162038[[#This Row],[Player No]],[5]Sheet1!$C$479:$D$480,2,FALSE)&amp;"",""))),"")</f>
        <v/>
      </c>
      <c r="O290" s="57"/>
      <c r="P290" s="17"/>
      <c r="Q290" s="18"/>
      <c r="R290" s="56"/>
      <c r="S290" s="56"/>
      <c r="T290" s="56"/>
      <c r="U290" s="146"/>
    </row>
    <row r="291" spans="4:21" ht="16" thickBot="1">
      <c r="D291" s="52"/>
      <c r="E291" s="60"/>
      <c r="F291" s="46" t="str">
        <f>IFERROR(VLOOKUP(Table213162038[[#This Row],[Player No]],Table11[[No]:[Province]],2,0),"")</f>
        <v/>
      </c>
      <c r="G291" s="46" t="str">
        <f>IFERROR(VLOOKUP(Table213162038[[#This Row],[Player No]],Table11[[No]:[Province]],3,0),"")</f>
        <v/>
      </c>
      <c r="H291" s="56"/>
      <c r="I291" s="56">
        <f t="shared" si="10"/>
        <v>0</v>
      </c>
      <c r="J291" s="56"/>
      <c r="K291" s="57"/>
      <c r="L291" s="57"/>
      <c r="M291" s="57"/>
      <c r="N291" s="57" t="str">
        <f>IFERROR(VALUE(IF(Table213162038[[#This Row],[Player No]]="","",IFERROR(VLOOKUP(Table213162038[[#This Row],[Player No]],[5]Sheet1!$C$479:$D$480,2,FALSE)&amp;"",""))),"")</f>
        <v/>
      </c>
      <c r="O291" s="57"/>
      <c r="P291" s="17"/>
      <c r="Q291" s="18"/>
      <c r="R291" s="56"/>
      <c r="S291" s="56"/>
      <c r="T291" s="56"/>
      <c r="U291" s="146"/>
    </row>
    <row r="292" spans="4:21" ht="16" thickBot="1">
      <c r="D292" s="52"/>
      <c r="E292" s="60"/>
      <c r="F292" s="46" t="str">
        <f>IFERROR(VLOOKUP(Table213162038[[#This Row],[Player No]],Table11[[No]:[Province]],2,0),"")</f>
        <v/>
      </c>
      <c r="G292" s="46" t="str">
        <f>IFERROR(VLOOKUP(Table213162038[[#This Row],[Player No]],Table11[[No]:[Province]],3,0),"")</f>
        <v/>
      </c>
      <c r="H292" s="56"/>
      <c r="I292" s="56">
        <f t="shared" si="10"/>
        <v>0</v>
      </c>
      <c r="J292" s="56"/>
      <c r="K292" s="57"/>
      <c r="L292" s="57"/>
      <c r="M292" s="57"/>
      <c r="N292" s="57" t="str">
        <f>IFERROR(VALUE(IF(Table213162038[[#This Row],[Player No]]="","",IFERROR(VLOOKUP(Table213162038[[#This Row],[Player No]],[5]Sheet1!$C$479:$D$480,2,FALSE)&amp;"",""))),"")</f>
        <v/>
      </c>
      <c r="O292" s="57"/>
      <c r="P292" s="17"/>
      <c r="Q292" s="18"/>
      <c r="R292" s="56"/>
      <c r="S292" s="56"/>
      <c r="T292" s="56"/>
      <c r="U292" s="146"/>
    </row>
    <row r="293" spans="4:21" ht="16" thickBot="1">
      <c r="D293" s="52"/>
      <c r="E293" s="60"/>
      <c r="F293" s="46" t="str">
        <f>IFERROR(VLOOKUP(Table213162038[[#This Row],[Player No]],Table11[[No]:[Province]],2,0),"")</f>
        <v/>
      </c>
      <c r="G293" s="46" t="str">
        <f>IFERROR(VLOOKUP(Table213162038[[#This Row],[Player No]],Table11[[No]:[Province]],3,0),"")</f>
        <v/>
      </c>
      <c r="H293" s="56"/>
      <c r="I293" s="56">
        <f t="shared" si="10"/>
        <v>0</v>
      </c>
      <c r="J293" s="56"/>
      <c r="K293" s="57"/>
      <c r="L293" s="57"/>
      <c r="M293" s="57"/>
      <c r="N293" s="57" t="str">
        <f>IFERROR(VALUE(IF(Table213162038[[#This Row],[Player No]]="","",IFERROR(VLOOKUP(Table213162038[[#This Row],[Player No]],[5]Sheet1!$C$479:$D$480,2,FALSE)&amp;"",""))),"")</f>
        <v/>
      </c>
      <c r="O293" s="57"/>
      <c r="P293" s="17"/>
      <c r="Q293" s="18"/>
      <c r="R293" s="56"/>
      <c r="S293" s="56"/>
      <c r="T293" s="56"/>
      <c r="U293" s="146"/>
    </row>
    <row r="294" spans="4:21" ht="16" thickBot="1">
      <c r="D294" s="52"/>
      <c r="E294" s="60"/>
      <c r="F294" s="46" t="str">
        <f>IFERROR(VLOOKUP(Table213162038[[#This Row],[Player No]],Table11[[No]:[Province]],2,0),"")</f>
        <v/>
      </c>
      <c r="G294" s="46" t="str">
        <f>IFERROR(VLOOKUP(Table213162038[[#This Row],[Player No]],Table11[[No]:[Province]],3,0),"")</f>
        <v/>
      </c>
      <c r="H294" s="56"/>
      <c r="I294" s="56">
        <f t="shared" si="10"/>
        <v>0</v>
      </c>
      <c r="J294" s="56"/>
      <c r="K294" s="57"/>
      <c r="L294" s="57"/>
      <c r="M294" s="57"/>
      <c r="N294" s="57" t="str">
        <f>IFERROR(VALUE(IF(Table213162038[[#This Row],[Player No]]="","",IFERROR(VLOOKUP(Table213162038[[#This Row],[Player No]],[5]Sheet1!$C$479:$D$480,2,FALSE)&amp;"",""))),"")</f>
        <v/>
      </c>
      <c r="O294" s="57"/>
      <c r="P294" s="17"/>
      <c r="Q294" s="18"/>
      <c r="R294" s="56"/>
      <c r="S294" s="56"/>
      <c r="T294" s="56"/>
      <c r="U294" s="146"/>
    </row>
    <row r="295" spans="4:21" ht="16" thickBot="1">
      <c r="D295" s="52"/>
      <c r="E295" s="60"/>
      <c r="F295" s="46" t="str">
        <f>IFERROR(VLOOKUP(Table213162038[[#This Row],[Player No]],Table11[[No]:[Province]],2,0),"")</f>
        <v/>
      </c>
      <c r="G295" s="46" t="str">
        <f>IFERROR(VLOOKUP(Table213162038[[#This Row],[Player No]],Table11[[No]:[Province]],3,0),"")</f>
        <v/>
      </c>
      <c r="H295" s="56"/>
      <c r="I295" s="56">
        <f t="shared" si="10"/>
        <v>0</v>
      </c>
      <c r="J295" s="56"/>
      <c r="K295" s="57"/>
      <c r="L295" s="57"/>
      <c r="M295" s="57"/>
      <c r="N295" s="57" t="str">
        <f>IFERROR(VALUE(IF(Table213162038[[#This Row],[Player No]]="","",IFERROR(VLOOKUP(Table213162038[[#This Row],[Player No]],[5]Sheet1!$C$479:$D$480,2,FALSE)&amp;"",""))),"")</f>
        <v/>
      </c>
      <c r="O295" s="57"/>
      <c r="P295" s="17"/>
      <c r="Q295" s="18"/>
      <c r="R295" s="56"/>
      <c r="S295" s="56"/>
      <c r="T295" s="56"/>
      <c r="U295" s="146"/>
    </row>
    <row r="296" spans="4:21" ht="16" thickBot="1">
      <c r="D296" s="52"/>
      <c r="E296" s="60"/>
      <c r="F296" s="46" t="str">
        <f>IFERROR(VLOOKUP(Table213162038[[#This Row],[Player No]],Table11[[No]:[Province]],2,0),"")</f>
        <v/>
      </c>
      <c r="G296" s="46" t="str">
        <f>IFERROR(VLOOKUP(Table213162038[[#This Row],[Player No]],Table11[[No]:[Province]],3,0),"")</f>
        <v/>
      </c>
      <c r="H296" s="56"/>
      <c r="I296" s="56">
        <f t="shared" si="10"/>
        <v>0</v>
      </c>
      <c r="J296" s="56"/>
      <c r="K296" s="57"/>
      <c r="L296" s="57"/>
      <c r="M296" s="57"/>
      <c r="N296" s="57" t="str">
        <f>IFERROR(VALUE(IF(Table213162038[[#This Row],[Player No]]="","",IFERROR(VLOOKUP(Table213162038[[#This Row],[Player No]],[5]Sheet1!$C$479:$D$480,2,FALSE)&amp;"",""))),"")</f>
        <v/>
      </c>
      <c r="O296" s="57"/>
      <c r="P296" s="17"/>
      <c r="Q296" s="18"/>
      <c r="R296" s="56"/>
      <c r="S296" s="56"/>
      <c r="T296" s="56"/>
      <c r="U296" s="146"/>
    </row>
    <row r="297" spans="4:21" ht="16" thickBot="1">
      <c r="D297" s="52"/>
      <c r="E297" s="60"/>
      <c r="F297" s="46" t="str">
        <f>IFERROR(VLOOKUP(Table213162038[[#This Row],[Player No]],Table11[[No]:[Province]],2,0),"")</f>
        <v/>
      </c>
      <c r="G297" s="46" t="str">
        <f>IFERROR(VLOOKUP(Table213162038[[#This Row],[Player No]],Table11[[No]:[Province]],3,0),"")</f>
        <v/>
      </c>
      <c r="H297" s="56"/>
      <c r="I297" s="56">
        <f t="shared" si="10"/>
        <v>0</v>
      </c>
      <c r="J297" s="56"/>
      <c r="K297" s="57"/>
      <c r="L297" s="57"/>
      <c r="M297" s="57"/>
      <c r="N297" s="57" t="str">
        <f>IFERROR(VALUE(IF(Table213162038[[#This Row],[Player No]]="","",IFERROR(VLOOKUP(Table213162038[[#This Row],[Player No]],[5]Sheet1!$C$479:$D$480,2,FALSE)&amp;"",""))),"")</f>
        <v/>
      </c>
      <c r="O297" s="57"/>
      <c r="P297" s="17"/>
      <c r="Q297" s="18"/>
      <c r="R297" s="56"/>
      <c r="S297" s="56"/>
      <c r="T297" s="56"/>
      <c r="U297" s="146"/>
    </row>
    <row r="298" spans="4:21" ht="16" thickBot="1">
      <c r="D298" s="52"/>
      <c r="E298" s="60"/>
      <c r="F298" s="46" t="str">
        <f>IFERROR(VLOOKUP(Table213162038[[#This Row],[Player No]],Table11[[No]:[Province]],2,0),"")</f>
        <v/>
      </c>
      <c r="G298" s="46" t="str">
        <f>IFERROR(VLOOKUP(Table213162038[[#This Row],[Player No]],Table11[[No]:[Province]],3,0),"")</f>
        <v/>
      </c>
      <c r="H298" s="56"/>
      <c r="I298" s="56">
        <f t="shared" si="10"/>
        <v>0</v>
      </c>
      <c r="J298" s="56"/>
      <c r="K298" s="57"/>
      <c r="L298" s="57"/>
      <c r="M298" s="57"/>
      <c r="N298" s="57" t="str">
        <f>IFERROR(VALUE(IF(Table213162038[[#This Row],[Player No]]="","",IFERROR(VLOOKUP(Table213162038[[#This Row],[Player No]],[5]Sheet1!$C$479:$D$480,2,FALSE)&amp;"",""))),"")</f>
        <v/>
      </c>
      <c r="O298" s="57"/>
      <c r="P298" s="17"/>
      <c r="Q298" s="18"/>
      <c r="R298" s="56"/>
      <c r="S298" s="56"/>
      <c r="T298" s="56"/>
      <c r="U298" s="146"/>
    </row>
    <row r="299" spans="4:21" ht="16" thickBot="1">
      <c r="D299" s="52"/>
      <c r="E299" s="60"/>
      <c r="F299" s="46" t="str">
        <f>IFERROR(VLOOKUP(Table213162038[[#This Row],[Player No]],Table11[[No]:[Province]],2,0),"")</f>
        <v/>
      </c>
      <c r="G299" s="46" t="str">
        <f>IFERROR(VLOOKUP(Table213162038[[#This Row],[Player No]],Table11[[No]:[Province]],3,0),"")</f>
        <v/>
      </c>
      <c r="H299" s="56"/>
      <c r="I299" s="56">
        <f t="shared" si="10"/>
        <v>0</v>
      </c>
      <c r="J299" s="56"/>
      <c r="K299" s="57"/>
      <c r="L299" s="57"/>
      <c r="M299" s="57"/>
      <c r="N299" s="57" t="str">
        <f>IFERROR(VALUE(IF(Table213162038[[#This Row],[Player No]]="","",IFERROR(VLOOKUP(Table213162038[[#This Row],[Player No]],[5]Sheet1!$C$479:$D$480,2,FALSE)&amp;"",""))),"")</f>
        <v/>
      </c>
      <c r="O299" s="57"/>
      <c r="P299" s="17"/>
      <c r="Q299" s="18"/>
      <c r="R299" s="56"/>
      <c r="S299" s="56"/>
      <c r="T299" s="56"/>
      <c r="U299" s="146"/>
    </row>
    <row r="300" spans="4:21" ht="16" thickBot="1">
      <c r="D300" s="52"/>
      <c r="E300" s="60"/>
      <c r="F300" s="46" t="str">
        <f>IFERROR(VLOOKUP(Table213162038[[#This Row],[Player No]],Table11[[No]:[Province]],2,0),"")</f>
        <v/>
      </c>
      <c r="G300" s="46" t="str">
        <f>IFERROR(VLOOKUP(Table213162038[[#This Row],[Player No]],Table11[[No]:[Province]],3,0),"")</f>
        <v/>
      </c>
      <c r="H300" s="56"/>
      <c r="I300" s="56">
        <f t="shared" si="10"/>
        <v>0</v>
      </c>
      <c r="J300" s="56"/>
      <c r="K300" s="57"/>
      <c r="L300" s="57"/>
      <c r="M300" s="57"/>
      <c r="N300" s="57" t="str">
        <f>IFERROR(VALUE(IF(Table213162038[[#This Row],[Player No]]="","",IFERROR(VLOOKUP(Table213162038[[#This Row],[Player No]],[5]Sheet1!$C$479:$D$480,2,FALSE)&amp;"",""))),"")</f>
        <v/>
      </c>
      <c r="O300" s="57"/>
      <c r="P300" s="17"/>
      <c r="Q300" s="18"/>
      <c r="R300" s="56"/>
      <c r="S300" s="56"/>
      <c r="T300" s="56"/>
      <c r="U300" s="146"/>
    </row>
    <row r="301" spans="4:21" ht="16" thickBot="1">
      <c r="D301" s="52"/>
      <c r="E301" s="60"/>
      <c r="F301" s="46" t="str">
        <f>IFERROR(VLOOKUP(Table213162038[[#This Row],[Player No]],Table11[[No]:[Province]],2,0),"")</f>
        <v/>
      </c>
      <c r="G301" s="46" t="str">
        <f>IFERROR(VLOOKUP(Table213162038[[#This Row],[Player No]],Table11[[No]:[Province]],3,0),"")</f>
        <v/>
      </c>
      <c r="H301" s="56"/>
      <c r="I301" s="56">
        <f t="shared" si="10"/>
        <v>0</v>
      </c>
      <c r="J301" s="56"/>
      <c r="K301" s="57"/>
      <c r="L301" s="57"/>
      <c r="M301" s="57"/>
      <c r="N301" s="57" t="str">
        <f>IFERROR(VALUE(IF(Table213162038[[#This Row],[Player No]]="","",IFERROR(VLOOKUP(Table213162038[[#This Row],[Player No]],[5]Sheet1!$C$479:$D$480,2,FALSE)&amp;"",""))),"")</f>
        <v/>
      </c>
      <c r="O301" s="57"/>
      <c r="P301" s="17"/>
      <c r="Q301" s="18"/>
      <c r="R301" s="56"/>
      <c r="S301" s="56"/>
      <c r="T301" s="56"/>
      <c r="U301" s="146"/>
    </row>
    <row r="302" spans="4:21" ht="16" thickBot="1">
      <c r="D302" s="52"/>
      <c r="E302" s="60"/>
      <c r="F302" s="46" t="str">
        <f>IFERROR(VLOOKUP(Table213162038[[#This Row],[Player No]],Table11[[No]:[Province]],2,0),"")</f>
        <v/>
      </c>
      <c r="G302" s="46" t="str">
        <f>IFERROR(VLOOKUP(Table213162038[[#This Row],[Player No]],Table11[[No]:[Province]],3,0),"")</f>
        <v/>
      </c>
      <c r="H302" s="56"/>
      <c r="I302" s="56">
        <f t="shared" si="10"/>
        <v>0</v>
      </c>
      <c r="J302" s="56"/>
      <c r="K302" s="57"/>
      <c r="L302" s="57"/>
      <c r="M302" s="57"/>
      <c r="N302" s="57" t="str">
        <f>IFERROR(VALUE(IF(Table213162038[[#This Row],[Player No]]="","",IFERROR(VLOOKUP(Table213162038[[#This Row],[Player No]],[5]Sheet1!$C$479:$D$480,2,FALSE)&amp;"",""))),"")</f>
        <v/>
      </c>
      <c r="O302" s="57"/>
      <c r="P302" s="17"/>
      <c r="Q302" s="18"/>
      <c r="R302" s="56"/>
      <c r="S302" s="56"/>
      <c r="T302" s="56"/>
      <c r="U302" s="146"/>
    </row>
    <row r="303" spans="4:21" ht="16" thickBot="1">
      <c r="D303" s="52"/>
      <c r="E303" s="60"/>
      <c r="F303" s="46" t="str">
        <f>IFERROR(VLOOKUP(Table213162038[[#This Row],[Player No]],Table11[[No]:[Province]],2,0),"")</f>
        <v/>
      </c>
      <c r="G303" s="46" t="str">
        <f>IFERROR(VLOOKUP(Table213162038[[#This Row],[Player No]],Table11[[No]:[Province]],3,0),"")</f>
        <v/>
      </c>
      <c r="H303" s="56"/>
      <c r="I303" s="56">
        <f t="shared" si="10"/>
        <v>0</v>
      </c>
      <c r="J303" s="56"/>
      <c r="K303" s="57"/>
      <c r="L303" s="57"/>
      <c r="M303" s="57"/>
      <c r="N303" s="57" t="str">
        <f>IFERROR(VALUE(IF(Table213162038[[#This Row],[Player No]]="","",IFERROR(VLOOKUP(Table213162038[[#This Row],[Player No]],[5]Sheet1!$C$479:$D$480,2,FALSE)&amp;"",""))),"")</f>
        <v/>
      </c>
      <c r="O303" s="57"/>
      <c r="P303" s="17"/>
      <c r="Q303" s="18"/>
      <c r="R303" s="56"/>
      <c r="S303" s="56"/>
      <c r="T303" s="56"/>
      <c r="U303" s="146"/>
    </row>
    <row r="304" spans="4:21" ht="16" thickBot="1">
      <c r="D304" s="52"/>
      <c r="E304" s="60"/>
      <c r="F304" s="46" t="str">
        <f>IFERROR(VLOOKUP(Table213162038[[#This Row],[Player No]],Table11[[No]:[Province]],2,0),"")</f>
        <v/>
      </c>
      <c r="G304" s="46" t="str">
        <f>IFERROR(VLOOKUP(Table213162038[[#This Row],[Player No]],Table11[[No]:[Province]],3,0),"")</f>
        <v/>
      </c>
      <c r="H304" s="56"/>
      <c r="I304" s="56">
        <f t="shared" si="10"/>
        <v>0</v>
      </c>
      <c r="J304" s="56"/>
      <c r="K304" s="57"/>
      <c r="L304" s="57"/>
      <c r="M304" s="57"/>
      <c r="N304" s="57" t="str">
        <f>IFERROR(VALUE(IF(Table213162038[[#This Row],[Player No]]="","",IFERROR(VLOOKUP(Table213162038[[#This Row],[Player No]],[5]Sheet1!$C$479:$D$480,2,FALSE)&amp;"",""))),"")</f>
        <v/>
      </c>
      <c r="O304" s="57"/>
      <c r="P304" s="17"/>
      <c r="Q304" s="18"/>
      <c r="R304" s="147"/>
      <c r="S304" s="147"/>
      <c r="T304" s="56"/>
      <c r="U304" s="146"/>
    </row>
    <row r="305" spans="4:21" ht="16" thickBot="1">
      <c r="D305" s="52"/>
      <c r="E305" s="60"/>
      <c r="F305" s="46" t="str">
        <f>IFERROR(VLOOKUP(Table213162038[[#This Row],[Player No]],Table11[[No]:[Province]],2,0),"")</f>
        <v/>
      </c>
      <c r="G305" s="46" t="str">
        <f>IFERROR(VLOOKUP(Table213162038[[#This Row],[Player No]],Table11[[No]:[Province]],3,0),"")</f>
        <v/>
      </c>
      <c r="H305" s="56"/>
      <c r="I305" s="56">
        <f t="shared" si="10"/>
        <v>0</v>
      </c>
      <c r="J305" s="56"/>
      <c r="K305" s="57"/>
      <c r="L305" s="57"/>
      <c r="M305" s="57"/>
      <c r="N305" s="57" t="str">
        <f>IFERROR(VALUE(IF(Table213162038[[#This Row],[Player No]]="","",IFERROR(VLOOKUP(Table213162038[[#This Row],[Player No]],[5]Sheet1!$C$479:$D$480,2,FALSE)&amp;"",""))),"")</f>
        <v/>
      </c>
      <c r="O305" s="57"/>
      <c r="P305" s="17"/>
      <c r="Q305" s="18"/>
      <c r="R305" s="147"/>
      <c r="S305" s="147"/>
      <c r="T305" s="56"/>
      <c r="U305" s="146"/>
    </row>
    <row r="306" spans="4:21" ht="16" thickBot="1">
      <c r="D306" s="52"/>
      <c r="E306" s="60"/>
      <c r="F306" s="46" t="str">
        <f>IFERROR(VLOOKUP(Table213162038[[#This Row],[Player No]],Table11[[No]:[Province]],2,0),"")</f>
        <v/>
      </c>
      <c r="G306" s="46" t="str">
        <f>IFERROR(VLOOKUP(Table213162038[[#This Row],[Player No]],Table11[[No]:[Province]],3,0),"")</f>
        <v/>
      </c>
      <c r="H306" s="56"/>
      <c r="I306" s="56">
        <f t="shared" si="10"/>
        <v>0</v>
      </c>
      <c r="J306" s="56"/>
      <c r="K306" s="57"/>
      <c r="L306" s="57"/>
      <c r="M306" s="57"/>
      <c r="N306" s="57" t="str">
        <f>IFERROR(VALUE(IF(Table213162038[[#This Row],[Player No]]="","",IFERROR(VLOOKUP(Table213162038[[#This Row],[Player No]],[5]Sheet1!$C$479:$D$480,2,FALSE)&amp;"",""))),"")</f>
        <v/>
      </c>
      <c r="O306" s="57"/>
      <c r="P306" s="17"/>
      <c r="Q306" s="18"/>
      <c r="R306" s="147"/>
      <c r="S306" s="147"/>
      <c r="T306" s="56"/>
      <c r="U306" s="146"/>
    </row>
    <row r="307" spans="4:21" ht="16" thickBot="1">
      <c r="D307" s="52"/>
      <c r="E307" s="60"/>
      <c r="F307" s="46" t="str">
        <f>IFERROR(VLOOKUP(Table213162038[[#This Row],[Player No]],Table11[[No]:[Province]],2,0),"")</f>
        <v/>
      </c>
      <c r="G307" s="46" t="str">
        <f>IFERROR(VLOOKUP(Table213162038[[#This Row],[Player No]],Table11[[No]:[Province]],3,0),"")</f>
        <v/>
      </c>
      <c r="H307" s="56"/>
      <c r="I307" s="56">
        <f t="shared" si="10"/>
        <v>0</v>
      </c>
      <c r="J307" s="56"/>
      <c r="K307" s="57"/>
      <c r="L307" s="57"/>
      <c r="M307" s="57"/>
      <c r="N307" s="57" t="str">
        <f>IFERROR(VALUE(IF(Table213162038[[#This Row],[Player No]]="","",IFERROR(VLOOKUP(Table213162038[[#This Row],[Player No]],[5]Sheet1!$C$479:$D$480,2,FALSE)&amp;"",""))),"")</f>
        <v/>
      </c>
      <c r="O307" s="57"/>
      <c r="P307" s="17"/>
      <c r="Q307" s="18"/>
      <c r="R307" s="147"/>
      <c r="S307" s="147"/>
      <c r="T307" s="56"/>
      <c r="U307" s="146"/>
    </row>
    <row r="308" spans="4:21" ht="16" thickBot="1">
      <c r="D308" s="52"/>
      <c r="E308" s="60"/>
      <c r="F308" s="46" t="str">
        <f>IFERROR(VLOOKUP(Table213162038[[#This Row],[Player No]],Table11[[No]:[Province]],2,0),"")</f>
        <v/>
      </c>
      <c r="G308" s="46" t="str">
        <f>IFERROR(VLOOKUP(Table213162038[[#This Row],[Player No]],Table11[[No]:[Province]],3,0),"")</f>
        <v/>
      </c>
      <c r="H308" s="56"/>
      <c r="I308" s="56">
        <f t="shared" si="10"/>
        <v>0</v>
      </c>
      <c r="J308" s="56"/>
      <c r="K308" s="57"/>
      <c r="L308" s="57"/>
      <c r="M308" s="57"/>
      <c r="N308" s="57" t="str">
        <f>IFERROR(VALUE(IF(Table213162038[[#This Row],[Player No]]="","",IFERROR(VLOOKUP(Table213162038[[#This Row],[Player No]],[5]Sheet1!$C$479:$D$480,2,FALSE)&amp;"",""))),"")</f>
        <v/>
      </c>
      <c r="O308" s="57"/>
      <c r="P308" s="17"/>
      <c r="Q308" s="18"/>
      <c r="R308" s="147"/>
      <c r="S308" s="147"/>
      <c r="T308" s="56"/>
      <c r="U308" s="146"/>
    </row>
    <row r="309" spans="4:21" ht="16" thickBot="1">
      <c r="D309" s="52"/>
      <c r="E309" s="60"/>
      <c r="F309" s="46" t="str">
        <f>IFERROR(VLOOKUP(Table213162038[[#This Row],[Player No]],Table11[[No]:[Province]],2,0),"")</f>
        <v/>
      </c>
      <c r="G309" s="46" t="str">
        <f>IFERROR(VLOOKUP(Table213162038[[#This Row],[Player No]],Table11[[No]:[Province]],3,0),"")</f>
        <v/>
      </c>
      <c r="H309" s="56"/>
      <c r="I309" s="56">
        <f t="shared" si="10"/>
        <v>0</v>
      </c>
      <c r="J309" s="56"/>
      <c r="K309" s="57"/>
      <c r="L309" s="57"/>
      <c r="M309" s="57"/>
      <c r="N309" s="57" t="str">
        <f>IFERROR(VALUE(IF(Table213162038[[#This Row],[Player No]]="","",IFERROR(VLOOKUP(Table213162038[[#This Row],[Player No]],[5]Sheet1!$C$479:$D$480,2,FALSE)&amp;"",""))),"")</f>
        <v/>
      </c>
      <c r="O309" s="57"/>
      <c r="P309" s="17"/>
      <c r="Q309" s="18"/>
      <c r="R309" s="147"/>
      <c r="S309" s="147"/>
      <c r="T309" s="56"/>
      <c r="U309" s="146"/>
    </row>
    <row r="310" spans="4:21" ht="16" thickBot="1">
      <c r="D310" s="52"/>
      <c r="E310" s="60"/>
      <c r="F310" s="46" t="str">
        <f>IFERROR(VLOOKUP(Table213162038[[#This Row],[Player No]],Table11[[No]:[Province]],2,0),"")</f>
        <v/>
      </c>
      <c r="G310" s="46" t="str">
        <f>IFERROR(VLOOKUP(Table213162038[[#This Row],[Player No]],Table11[[No]:[Province]],3,0),"")</f>
        <v/>
      </c>
      <c r="H310" s="56"/>
      <c r="I310" s="56">
        <f t="shared" si="10"/>
        <v>0</v>
      </c>
      <c r="J310" s="56"/>
      <c r="K310" s="57"/>
      <c r="L310" s="57"/>
      <c r="M310" s="57"/>
      <c r="N310" s="57" t="str">
        <f>IFERROR(VALUE(IF(Table213162038[[#This Row],[Player No]]="","",IFERROR(VLOOKUP(Table213162038[[#This Row],[Player No]],[5]Sheet1!$C$479:$D$480,2,FALSE)&amp;"",""))),"")</f>
        <v/>
      </c>
      <c r="O310" s="57"/>
      <c r="P310" s="17"/>
      <c r="Q310" s="18"/>
      <c r="R310" s="147"/>
      <c r="S310" s="147"/>
      <c r="T310" s="56"/>
      <c r="U310" s="146"/>
    </row>
    <row r="311" spans="4:21" ht="16" thickBot="1">
      <c r="D311" s="52"/>
      <c r="E311" s="60"/>
      <c r="F311" s="46" t="str">
        <f>IFERROR(VLOOKUP(Table213162038[[#This Row],[Player No]],Table11[[No]:[Province]],2,0),"")</f>
        <v/>
      </c>
      <c r="G311" s="46" t="str">
        <f>IFERROR(VLOOKUP(Table213162038[[#This Row],[Player No]],Table11[[No]:[Province]],3,0),"")</f>
        <v/>
      </c>
      <c r="H311" s="56"/>
      <c r="I311" s="56">
        <f t="shared" si="10"/>
        <v>0</v>
      </c>
      <c r="J311" s="56"/>
      <c r="K311" s="57"/>
      <c r="L311" s="57"/>
      <c r="M311" s="57"/>
      <c r="N311" s="57" t="str">
        <f>IFERROR(VALUE(IF(Table213162038[[#This Row],[Player No]]="","",IFERROR(VLOOKUP(Table213162038[[#This Row],[Player No]],[5]Sheet1!$C$479:$D$480,2,FALSE)&amp;"",""))),"")</f>
        <v/>
      </c>
      <c r="O311" s="57"/>
      <c r="P311" s="17"/>
      <c r="Q311" s="18"/>
      <c r="R311" s="147"/>
      <c r="S311" s="147"/>
      <c r="T311" s="56"/>
      <c r="U311" s="146"/>
    </row>
    <row r="312" spans="4:21" ht="16" thickBot="1">
      <c r="D312" s="52"/>
      <c r="E312" s="60"/>
      <c r="F312" s="46" t="str">
        <f>IFERROR(VLOOKUP(Table213162038[[#This Row],[Player No]],Table11[[No]:[Province]],2,0),"")</f>
        <v/>
      </c>
      <c r="G312" s="46" t="str">
        <f>IFERROR(VLOOKUP(Table213162038[[#This Row],[Player No]],Table11[[No]:[Province]],3,0),"")</f>
        <v/>
      </c>
      <c r="H312" s="56"/>
      <c r="I312" s="56">
        <f t="shared" si="10"/>
        <v>0</v>
      </c>
      <c r="J312" s="56"/>
      <c r="K312" s="57"/>
      <c r="L312" s="57"/>
      <c r="M312" s="57"/>
      <c r="N312" s="57" t="str">
        <f>IFERROR(VALUE(IF(Table213162038[[#This Row],[Player No]]="","",IFERROR(VLOOKUP(Table213162038[[#This Row],[Player No]],[5]Sheet1!$C$479:$D$480,2,FALSE)&amp;"",""))),"")</f>
        <v/>
      </c>
      <c r="O312" s="57"/>
      <c r="P312" s="17"/>
      <c r="Q312" s="18"/>
      <c r="R312" s="147"/>
      <c r="S312" s="147"/>
      <c r="T312" s="56"/>
      <c r="U312" s="146"/>
    </row>
    <row r="313" spans="4:21" ht="16" thickBot="1">
      <c r="D313" s="52"/>
      <c r="E313" s="60"/>
      <c r="F313" s="46" t="str">
        <f>IFERROR(VLOOKUP(Table213162038[[#This Row],[Player No]],Table11[[No]:[Province]],2,0),"")</f>
        <v/>
      </c>
      <c r="G313" s="46" t="str">
        <f>IFERROR(VLOOKUP(Table213162038[[#This Row],[Player No]],Table11[[No]:[Province]],3,0),"")</f>
        <v/>
      </c>
      <c r="H313" s="56"/>
      <c r="I313" s="56">
        <f t="shared" si="10"/>
        <v>0</v>
      </c>
      <c r="J313" s="56"/>
      <c r="K313" s="57"/>
      <c r="L313" s="57"/>
      <c r="M313" s="57"/>
      <c r="N313" s="57" t="str">
        <f>IFERROR(VALUE(IF(Table213162038[[#This Row],[Player No]]="","",IFERROR(VLOOKUP(Table213162038[[#This Row],[Player No]],[5]Sheet1!$C$479:$D$480,2,FALSE)&amp;"",""))),"")</f>
        <v/>
      </c>
      <c r="O313" s="57"/>
      <c r="P313" s="17"/>
      <c r="Q313" s="18"/>
      <c r="R313" s="147"/>
      <c r="S313" s="147"/>
      <c r="T313" s="56"/>
      <c r="U313" s="146"/>
    </row>
    <row r="314" spans="4:21" ht="16" thickBot="1">
      <c r="D314" s="52"/>
      <c r="E314" s="60"/>
      <c r="F314" s="46" t="str">
        <f>IFERROR(VLOOKUP(Table213162038[[#This Row],[Player No]],Table11[[No]:[Province]],2,0),"")</f>
        <v/>
      </c>
      <c r="G314" s="46" t="str">
        <f>IFERROR(VLOOKUP(Table213162038[[#This Row],[Player No]],Table11[[No]:[Province]],3,0),"")</f>
        <v/>
      </c>
      <c r="H314" s="56"/>
      <c r="I314" s="56">
        <f t="shared" si="10"/>
        <v>0</v>
      </c>
      <c r="J314" s="56"/>
      <c r="K314" s="57"/>
      <c r="L314" s="57"/>
      <c r="M314" s="57"/>
      <c r="N314" s="57" t="str">
        <f>IFERROR(VALUE(IF(Table213162038[[#This Row],[Player No]]="","",IFERROR(VLOOKUP(Table213162038[[#This Row],[Player No]],[5]Sheet1!$C$479:$D$480,2,FALSE)&amp;"",""))),"")</f>
        <v/>
      </c>
      <c r="O314" s="57"/>
      <c r="P314" s="17"/>
      <c r="Q314" s="18"/>
      <c r="R314" s="147"/>
      <c r="S314" s="147"/>
      <c r="T314" s="56"/>
      <c r="U314" s="146"/>
    </row>
    <row r="315" spans="4:21" ht="16" thickBot="1">
      <c r="D315" s="52"/>
      <c r="E315" s="60"/>
      <c r="F315" s="46" t="str">
        <f>IFERROR(VLOOKUP(Table213162038[[#This Row],[Player No]],Table11[[No]:[Province]],2,0),"")</f>
        <v/>
      </c>
      <c r="G315" s="46" t="str">
        <f>IFERROR(VLOOKUP(Table213162038[[#This Row],[Player No]],Table11[[No]:[Province]],3,0),"")</f>
        <v/>
      </c>
      <c r="H315" s="56"/>
      <c r="I315" s="56">
        <f t="shared" si="10"/>
        <v>0</v>
      </c>
      <c r="J315" s="56"/>
      <c r="K315" s="57"/>
      <c r="L315" s="57"/>
      <c r="M315" s="57"/>
      <c r="N315" s="57" t="str">
        <f>IFERROR(VALUE(IF(Table213162038[[#This Row],[Player No]]="","",IFERROR(VLOOKUP(Table213162038[[#This Row],[Player No]],[5]Sheet1!$C$479:$D$480,2,FALSE)&amp;"",""))),"")</f>
        <v/>
      </c>
      <c r="O315" s="57"/>
      <c r="P315" s="17"/>
      <c r="Q315" s="18"/>
      <c r="R315" s="147"/>
      <c r="S315" s="147"/>
      <c r="T315" s="56"/>
      <c r="U315" s="146"/>
    </row>
    <row r="316" spans="4:21" ht="16" thickBot="1">
      <c r="D316" s="52"/>
      <c r="E316" s="60"/>
      <c r="F316" s="46" t="str">
        <f>IFERROR(VLOOKUP(Table213162038[[#This Row],[Player No]],Table11[[No]:[Province]],2,0),"")</f>
        <v/>
      </c>
      <c r="G316" s="46" t="str">
        <f>IFERROR(VLOOKUP(Table213162038[[#This Row],[Player No]],Table11[[No]:[Province]],3,0),"")</f>
        <v/>
      </c>
      <c r="H316" s="56"/>
      <c r="I316" s="56">
        <f t="shared" si="10"/>
        <v>0</v>
      </c>
      <c r="J316" s="56"/>
      <c r="K316" s="57"/>
      <c r="L316" s="57"/>
      <c r="M316" s="57"/>
      <c r="N316" s="57" t="str">
        <f>IFERROR(VALUE(IF(Table213162038[[#This Row],[Player No]]="","",IFERROR(VLOOKUP(Table213162038[[#This Row],[Player No]],[5]Sheet1!$C$479:$D$480,2,FALSE)&amp;"",""))),"")</f>
        <v/>
      </c>
      <c r="O316" s="57"/>
      <c r="P316" s="17"/>
      <c r="Q316" s="18"/>
      <c r="R316" s="147"/>
      <c r="S316" s="147"/>
      <c r="T316" s="56"/>
      <c r="U316" s="146"/>
    </row>
    <row r="317" spans="4:21" ht="16" thickBot="1">
      <c r="D317" s="52"/>
      <c r="E317" s="60"/>
      <c r="F317" s="46" t="str">
        <f>IFERROR(VLOOKUP(Table213162038[[#This Row],[Player No]],Table11[[No]:[Province]],2,0),"")</f>
        <v/>
      </c>
      <c r="G317" s="46" t="str">
        <f>IFERROR(VLOOKUP(Table213162038[[#This Row],[Player No]],Table11[[No]:[Province]],3,0),"")</f>
        <v/>
      </c>
      <c r="H317" s="56"/>
      <c r="I317" s="56">
        <f t="shared" si="10"/>
        <v>0</v>
      </c>
      <c r="J317" s="56"/>
      <c r="K317" s="57"/>
      <c r="L317" s="57"/>
      <c r="M317" s="57"/>
      <c r="N317" s="57" t="str">
        <f>IFERROR(VALUE(IF(Table213162038[[#This Row],[Player No]]="","",IFERROR(VLOOKUP(Table213162038[[#This Row],[Player No]],[5]Sheet1!$C$479:$D$480,2,FALSE)&amp;"",""))),"")</f>
        <v/>
      </c>
      <c r="O317" s="57"/>
      <c r="P317" s="17"/>
      <c r="Q317" s="18"/>
      <c r="R317" s="147"/>
      <c r="S317" s="147"/>
      <c r="T317" s="56"/>
      <c r="U317" s="146"/>
    </row>
    <row r="318" spans="4:21" ht="16" thickBot="1">
      <c r="D318" s="52"/>
      <c r="E318" s="60"/>
      <c r="F318" s="46" t="str">
        <f>IFERROR(VLOOKUP(Table213162038[[#This Row],[Player No]],Table11[[No]:[Province]],2,0),"")</f>
        <v/>
      </c>
      <c r="G318" s="46" t="str">
        <f>IFERROR(VLOOKUP(Table213162038[[#This Row],[Player No]],Table11[[No]:[Province]],3,0),"")</f>
        <v/>
      </c>
      <c r="H318" s="56"/>
      <c r="I318" s="56">
        <f t="shared" si="10"/>
        <v>0</v>
      </c>
      <c r="J318" s="56"/>
      <c r="K318" s="57"/>
      <c r="L318" s="57"/>
      <c r="M318" s="57"/>
      <c r="N318" s="57" t="str">
        <f>IFERROR(VALUE(IF(Table213162038[[#This Row],[Player No]]="","",IFERROR(VLOOKUP(Table213162038[[#This Row],[Player No]],[5]Sheet1!$C$479:$D$480,2,FALSE)&amp;"",""))),"")</f>
        <v/>
      </c>
      <c r="O318" s="57"/>
      <c r="P318" s="17"/>
      <c r="Q318" s="18"/>
      <c r="R318" s="147"/>
      <c r="S318" s="147"/>
      <c r="T318" s="56"/>
      <c r="U318" s="146"/>
    </row>
    <row r="319" spans="4:21" ht="16" thickBot="1">
      <c r="D319" s="52"/>
      <c r="E319" s="60"/>
      <c r="F319" s="46" t="str">
        <f>IFERROR(VLOOKUP(Table213162038[[#This Row],[Player No]],Table11[[No]:[Province]],2,0),"")</f>
        <v/>
      </c>
      <c r="G319" s="46" t="str">
        <f>IFERROR(VLOOKUP(Table213162038[[#This Row],[Player No]],Table11[[No]:[Province]],3,0),"")</f>
        <v/>
      </c>
      <c r="H319" s="56"/>
      <c r="I319" s="56">
        <f t="shared" si="10"/>
        <v>0</v>
      </c>
      <c r="J319" s="56"/>
      <c r="K319" s="57"/>
      <c r="L319" s="57"/>
      <c r="M319" s="57"/>
      <c r="N319" s="57" t="str">
        <f>IFERROR(VALUE(IF(Table213162038[[#This Row],[Player No]]="","",IFERROR(VLOOKUP(Table213162038[[#This Row],[Player No]],[5]Sheet1!$C$479:$D$480,2,FALSE)&amp;"",""))),"")</f>
        <v/>
      </c>
      <c r="O319" s="57"/>
      <c r="P319" s="17"/>
      <c r="Q319" s="18"/>
      <c r="R319" s="147"/>
      <c r="S319" s="147"/>
      <c r="T319" s="56"/>
      <c r="U319" s="146"/>
    </row>
    <row r="320" spans="4:21" ht="16" thickBot="1">
      <c r="D320" s="52"/>
      <c r="E320" s="60"/>
      <c r="F320" s="46" t="str">
        <f>IFERROR(VLOOKUP(Table213162038[[#This Row],[Player No]],Table11[[No]:[Province]],2,0),"")</f>
        <v/>
      </c>
      <c r="G320" s="46" t="str">
        <f>IFERROR(VLOOKUP(Table213162038[[#This Row],[Player No]],Table11[[No]:[Province]],3,0),"")</f>
        <v/>
      </c>
      <c r="H320" s="56"/>
      <c r="I320" s="56">
        <f t="shared" si="10"/>
        <v>0</v>
      </c>
      <c r="J320" s="56"/>
      <c r="K320" s="57"/>
      <c r="L320" s="57"/>
      <c r="M320" s="57"/>
      <c r="N320" s="57" t="str">
        <f>IFERROR(VALUE(IF(Table213162038[[#This Row],[Player No]]="","",IFERROR(VLOOKUP(Table213162038[[#This Row],[Player No]],[5]Sheet1!$C$479:$D$480,2,FALSE)&amp;"",""))),"")</f>
        <v/>
      </c>
      <c r="O320" s="57"/>
      <c r="P320" s="17"/>
      <c r="Q320" s="18"/>
      <c r="R320" s="147"/>
      <c r="S320" s="147"/>
      <c r="T320" s="56"/>
      <c r="U320" s="146"/>
    </row>
    <row r="321" spans="4:21" ht="16" thickBot="1">
      <c r="D321" s="52"/>
      <c r="E321" s="60"/>
      <c r="F321" s="46" t="str">
        <f>IFERROR(VLOOKUP(Table213162038[[#This Row],[Player No]],Table11[[No]:[Province]],2,0),"")</f>
        <v/>
      </c>
      <c r="G321" s="46" t="str">
        <f>IFERROR(VLOOKUP(Table213162038[[#This Row],[Player No]],Table11[[No]:[Province]],3,0),"")</f>
        <v/>
      </c>
      <c r="H321" s="56"/>
      <c r="I321" s="56">
        <f t="shared" si="10"/>
        <v>0</v>
      </c>
      <c r="J321" s="56"/>
      <c r="K321" s="57"/>
      <c r="L321" s="57"/>
      <c r="M321" s="57"/>
      <c r="N321" s="57" t="str">
        <f>IFERROR(VALUE(IF(Table213162038[[#This Row],[Player No]]="","",IFERROR(VLOOKUP(Table213162038[[#This Row],[Player No]],[5]Sheet1!$C$479:$D$480,2,FALSE)&amp;"",""))),"")</f>
        <v/>
      </c>
      <c r="O321" s="57"/>
      <c r="P321" s="17"/>
      <c r="Q321" s="18"/>
      <c r="R321" s="147"/>
      <c r="S321" s="147"/>
      <c r="T321" s="56"/>
      <c r="U321" s="146"/>
    </row>
    <row r="322" spans="4:21" ht="16" thickBot="1">
      <c r="D322" s="52"/>
      <c r="E322" s="60"/>
      <c r="F322" s="46" t="str">
        <f>IFERROR(VLOOKUP(Table213162038[[#This Row],[Player No]],Table11[[No]:[Province]],2,0),"")</f>
        <v/>
      </c>
      <c r="G322" s="46" t="str">
        <f>IFERROR(VLOOKUP(Table213162038[[#This Row],[Player No]],Table11[[No]:[Province]],3,0),"")</f>
        <v/>
      </c>
      <c r="H322" s="56"/>
      <c r="I322" s="56">
        <f t="shared" si="10"/>
        <v>0</v>
      </c>
      <c r="J322" s="56"/>
      <c r="K322" s="57"/>
      <c r="L322" s="57"/>
      <c r="M322" s="57"/>
      <c r="N322" s="57" t="str">
        <f>IFERROR(VALUE(IF(Table213162038[[#This Row],[Player No]]="","",IFERROR(VLOOKUP(Table213162038[[#This Row],[Player No]],[5]Sheet1!$C$479:$D$480,2,FALSE)&amp;"",""))),"")</f>
        <v/>
      </c>
      <c r="O322" s="57"/>
      <c r="P322" s="17"/>
      <c r="Q322" s="18"/>
      <c r="R322" s="147"/>
      <c r="S322" s="147"/>
      <c r="T322" s="56"/>
      <c r="U322" s="146"/>
    </row>
    <row r="323" spans="4:21" ht="16" thickBot="1">
      <c r="D323" s="52"/>
      <c r="E323" s="60"/>
      <c r="F323" s="46" t="str">
        <f>IFERROR(VLOOKUP(Table213162038[[#This Row],[Player No]],Table11[[No]:[Province]],2,0),"")</f>
        <v/>
      </c>
      <c r="G323" s="46" t="str">
        <f>IFERROR(VLOOKUP(Table213162038[[#This Row],[Player No]],Table11[[No]:[Province]],3,0),"")</f>
        <v/>
      </c>
      <c r="H323" s="56"/>
      <c r="I323" s="56">
        <f t="shared" si="10"/>
        <v>0</v>
      </c>
      <c r="J323" s="56"/>
      <c r="K323" s="57"/>
      <c r="L323" s="57"/>
      <c r="M323" s="57"/>
      <c r="N323" s="57" t="str">
        <f>IFERROR(VALUE(IF(Table213162038[[#This Row],[Player No]]="","",IFERROR(VLOOKUP(Table213162038[[#This Row],[Player No]],[5]Sheet1!$C$479:$D$480,2,FALSE)&amp;"",""))),"")</f>
        <v/>
      </c>
      <c r="O323" s="57"/>
      <c r="P323" s="17"/>
      <c r="Q323" s="18"/>
      <c r="R323" s="147"/>
      <c r="S323" s="147"/>
      <c r="T323" s="56"/>
      <c r="U323" s="146"/>
    </row>
    <row r="324" spans="4:21" ht="16" thickBot="1">
      <c r="D324" s="52"/>
      <c r="E324" s="60"/>
      <c r="F324" s="46" t="str">
        <f>IFERROR(VLOOKUP(Table213162038[[#This Row],[Player No]],Table11[[No]:[Province]],2,0),"")</f>
        <v/>
      </c>
      <c r="G324" s="46" t="str">
        <f>IFERROR(VLOOKUP(Table213162038[[#This Row],[Player No]],Table11[[No]:[Province]],3,0),"")</f>
        <v/>
      </c>
      <c r="H324" s="56"/>
      <c r="I324" s="56">
        <f t="shared" si="10"/>
        <v>0</v>
      </c>
      <c r="J324" s="56"/>
      <c r="K324" s="57"/>
      <c r="L324" s="57"/>
      <c r="M324" s="57"/>
      <c r="N324" s="57" t="str">
        <f>IFERROR(VALUE(IF(Table213162038[[#This Row],[Player No]]="","",IFERROR(VLOOKUP(Table213162038[[#This Row],[Player No]],[5]Sheet1!$C$479:$D$480,2,FALSE)&amp;"",""))),"")</f>
        <v/>
      </c>
      <c r="O324" s="57"/>
      <c r="P324" s="17"/>
      <c r="Q324" s="18"/>
      <c r="R324" s="147"/>
      <c r="S324" s="147"/>
      <c r="T324" s="56"/>
      <c r="U324" s="146"/>
    </row>
    <row r="325" spans="4:21" ht="16" thickBot="1">
      <c r="D325" s="52"/>
      <c r="E325" s="60"/>
      <c r="F325" s="46" t="str">
        <f>IFERROR(VLOOKUP(Table213162038[[#This Row],[Player No]],Table11[[No]:[Province]],2,0),"")</f>
        <v/>
      </c>
      <c r="G325" s="46" t="str">
        <f>IFERROR(VLOOKUP(Table213162038[[#This Row],[Player No]],Table11[[No]:[Province]],3,0),"")</f>
        <v/>
      </c>
      <c r="H325" s="56"/>
      <c r="I325" s="56">
        <f t="shared" ref="I325:I388" si="11">H325/2+SUM(L325:O325)</f>
        <v>0</v>
      </c>
      <c r="J325" s="56"/>
      <c r="K325" s="57"/>
      <c r="L325" s="57"/>
      <c r="M325" s="57"/>
      <c r="N325" s="57" t="str">
        <f>IFERROR(VALUE(IF(Table213162038[[#This Row],[Player No]]="","",IFERROR(VLOOKUP(Table213162038[[#This Row],[Player No]],[5]Sheet1!$C$479:$D$480,2,FALSE)&amp;"",""))),"")</f>
        <v/>
      </c>
      <c r="O325" s="57"/>
      <c r="P325" s="17"/>
      <c r="Q325" s="18"/>
      <c r="R325" s="147"/>
      <c r="S325" s="147"/>
      <c r="T325" s="56"/>
      <c r="U325" s="146"/>
    </row>
    <row r="326" spans="4:21" ht="16" thickBot="1">
      <c r="D326" s="52"/>
      <c r="E326" s="60"/>
      <c r="F326" s="46" t="str">
        <f>IFERROR(VLOOKUP(Table213162038[[#This Row],[Player No]],Table11[[No]:[Province]],2,0),"")</f>
        <v/>
      </c>
      <c r="G326" s="46" t="str">
        <f>IFERROR(VLOOKUP(Table213162038[[#This Row],[Player No]],Table11[[No]:[Province]],3,0),"")</f>
        <v/>
      </c>
      <c r="H326" s="56"/>
      <c r="I326" s="56">
        <f t="shared" si="11"/>
        <v>0</v>
      </c>
      <c r="J326" s="56"/>
      <c r="K326" s="57"/>
      <c r="L326" s="57"/>
      <c r="M326" s="57"/>
      <c r="N326" s="57" t="str">
        <f>IFERROR(VALUE(IF(Table213162038[[#This Row],[Player No]]="","",IFERROR(VLOOKUP(Table213162038[[#This Row],[Player No]],[5]Sheet1!$C$479:$D$480,2,FALSE)&amp;"",""))),"")</f>
        <v/>
      </c>
      <c r="O326" s="57"/>
      <c r="P326" s="17"/>
      <c r="Q326" s="18"/>
      <c r="R326" s="147"/>
      <c r="S326" s="147"/>
      <c r="T326" s="56"/>
      <c r="U326" s="146"/>
    </row>
    <row r="327" spans="4:21" ht="16" thickBot="1">
      <c r="D327" s="52"/>
      <c r="E327" s="60"/>
      <c r="F327" s="46" t="str">
        <f>IFERROR(VLOOKUP(Table213162038[[#This Row],[Player No]],Table11[[No]:[Province]],2,0),"")</f>
        <v/>
      </c>
      <c r="G327" s="46" t="str">
        <f>IFERROR(VLOOKUP(Table213162038[[#This Row],[Player No]],Table11[[No]:[Province]],3,0),"")</f>
        <v/>
      </c>
      <c r="H327" s="56"/>
      <c r="I327" s="56">
        <f t="shared" si="11"/>
        <v>0</v>
      </c>
      <c r="J327" s="56"/>
      <c r="K327" s="57"/>
      <c r="L327" s="57"/>
      <c r="M327" s="57"/>
      <c r="N327" s="57" t="str">
        <f>IFERROR(VALUE(IF(Table213162038[[#This Row],[Player No]]="","",IFERROR(VLOOKUP(Table213162038[[#This Row],[Player No]],[5]Sheet1!$C$479:$D$480,2,FALSE)&amp;"",""))),"")</f>
        <v/>
      </c>
      <c r="O327" s="57"/>
      <c r="P327" s="17"/>
      <c r="Q327" s="18"/>
      <c r="R327" s="147"/>
      <c r="S327" s="147"/>
      <c r="T327" s="56"/>
      <c r="U327" s="146"/>
    </row>
    <row r="328" spans="4:21" ht="16" thickBot="1">
      <c r="D328" s="52"/>
      <c r="E328" s="60"/>
      <c r="F328" s="46" t="str">
        <f>IFERROR(VLOOKUP(Table213162038[[#This Row],[Player No]],Table11[[No]:[Province]],2,0),"")</f>
        <v/>
      </c>
      <c r="G328" s="46" t="str">
        <f>IFERROR(VLOOKUP(Table213162038[[#This Row],[Player No]],Table11[[No]:[Province]],3,0),"")</f>
        <v/>
      </c>
      <c r="H328" s="56"/>
      <c r="I328" s="56">
        <f t="shared" si="11"/>
        <v>0</v>
      </c>
      <c r="J328" s="56"/>
      <c r="K328" s="57"/>
      <c r="L328" s="57"/>
      <c r="M328" s="57"/>
      <c r="N328" s="57" t="str">
        <f>IFERROR(VALUE(IF(Table213162038[[#This Row],[Player No]]="","",IFERROR(VLOOKUP(Table213162038[[#This Row],[Player No]],[5]Sheet1!$C$479:$D$480,2,FALSE)&amp;"",""))),"")</f>
        <v/>
      </c>
      <c r="O328" s="57"/>
      <c r="P328" s="17"/>
      <c r="Q328" s="18"/>
      <c r="R328" s="147"/>
      <c r="S328" s="147"/>
      <c r="T328" s="56"/>
      <c r="U328" s="146"/>
    </row>
    <row r="329" spans="4:21" ht="16" thickBot="1">
      <c r="D329" s="52"/>
      <c r="E329" s="60"/>
      <c r="F329" s="46" t="str">
        <f>IFERROR(VLOOKUP(Table213162038[[#This Row],[Player No]],Table11[[No]:[Province]],2,0),"")</f>
        <v/>
      </c>
      <c r="G329" s="46" t="str">
        <f>IFERROR(VLOOKUP(Table213162038[[#This Row],[Player No]],Table11[[No]:[Province]],3,0),"")</f>
        <v/>
      </c>
      <c r="H329" s="56"/>
      <c r="I329" s="56">
        <f t="shared" si="11"/>
        <v>0</v>
      </c>
      <c r="J329" s="56"/>
      <c r="K329" s="57"/>
      <c r="L329" s="57"/>
      <c r="M329" s="57"/>
      <c r="N329" s="57" t="str">
        <f>IFERROR(VALUE(IF(Table213162038[[#This Row],[Player No]]="","",IFERROR(VLOOKUP(Table213162038[[#This Row],[Player No]],[5]Sheet1!$C$479:$D$480,2,FALSE)&amp;"",""))),"")</f>
        <v/>
      </c>
      <c r="O329" s="57"/>
      <c r="P329" s="17"/>
      <c r="Q329" s="18"/>
      <c r="R329" s="147"/>
      <c r="S329" s="147"/>
      <c r="T329" s="56"/>
      <c r="U329" s="146"/>
    </row>
    <row r="330" spans="4:21" ht="16" thickBot="1">
      <c r="D330" s="52"/>
      <c r="E330" s="60"/>
      <c r="F330" s="46" t="str">
        <f>IFERROR(VLOOKUP(Table213162038[[#This Row],[Player No]],Table11[[No]:[Province]],2,0),"")</f>
        <v/>
      </c>
      <c r="G330" s="46" t="str">
        <f>IFERROR(VLOOKUP(Table213162038[[#This Row],[Player No]],Table11[[No]:[Province]],3,0),"")</f>
        <v/>
      </c>
      <c r="H330" s="56"/>
      <c r="I330" s="56">
        <f t="shared" si="11"/>
        <v>0</v>
      </c>
      <c r="J330" s="56"/>
      <c r="K330" s="57"/>
      <c r="L330" s="57"/>
      <c r="M330" s="57"/>
      <c r="N330" s="57" t="str">
        <f>IFERROR(VALUE(IF(Table213162038[[#This Row],[Player No]]="","",IFERROR(VLOOKUP(Table213162038[[#This Row],[Player No]],[5]Sheet1!$C$479:$D$480,2,FALSE)&amp;"",""))),"")</f>
        <v/>
      </c>
      <c r="O330" s="57"/>
      <c r="P330" s="17"/>
      <c r="Q330" s="18"/>
      <c r="R330" s="147"/>
      <c r="S330" s="147"/>
      <c r="T330" s="56"/>
      <c r="U330" s="146"/>
    </row>
    <row r="331" spans="4:21" ht="16" thickBot="1">
      <c r="D331" s="52"/>
      <c r="E331" s="60"/>
      <c r="F331" s="46" t="str">
        <f>IFERROR(VLOOKUP(Table213162038[[#This Row],[Player No]],Table11[[No]:[Province]],2,0),"")</f>
        <v/>
      </c>
      <c r="G331" s="46" t="str">
        <f>IFERROR(VLOOKUP(Table213162038[[#This Row],[Player No]],Table11[[No]:[Province]],3,0),"")</f>
        <v/>
      </c>
      <c r="H331" s="56"/>
      <c r="I331" s="56">
        <f t="shared" si="11"/>
        <v>0</v>
      </c>
      <c r="J331" s="56"/>
      <c r="K331" s="57"/>
      <c r="L331" s="57"/>
      <c r="M331" s="57"/>
      <c r="N331" s="57" t="str">
        <f>IFERROR(VALUE(IF(Table213162038[[#This Row],[Player No]]="","",IFERROR(VLOOKUP(Table213162038[[#This Row],[Player No]],[5]Sheet1!$C$479:$D$480,2,FALSE)&amp;"",""))),"")</f>
        <v/>
      </c>
      <c r="O331" s="57"/>
      <c r="P331" s="17"/>
      <c r="Q331" s="18"/>
      <c r="R331" s="147"/>
      <c r="S331" s="147"/>
      <c r="T331" s="56"/>
      <c r="U331" s="146"/>
    </row>
    <row r="332" spans="4:21" ht="16" thickBot="1">
      <c r="D332" s="52"/>
      <c r="E332" s="60"/>
      <c r="F332" s="46" t="str">
        <f>IFERROR(VLOOKUP(Table213162038[[#This Row],[Player No]],Table11[[No]:[Province]],2,0),"")</f>
        <v/>
      </c>
      <c r="G332" s="46" t="str">
        <f>IFERROR(VLOOKUP(Table213162038[[#This Row],[Player No]],Table11[[No]:[Province]],3,0),"")</f>
        <v/>
      </c>
      <c r="H332" s="56"/>
      <c r="I332" s="56">
        <f t="shared" si="11"/>
        <v>0</v>
      </c>
      <c r="J332" s="56"/>
      <c r="K332" s="57"/>
      <c r="L332" s="57"/>
      <c r="M332" s="57"/>
      <c r="N332" s="57" t="str">
        <f>IFERROR(VALUE(IF(Table213162038[[#This Row],[Player No]]="","",IFERROR(VLOOKUP(Table213162038[[#This Row],[Player No]],[5]Sheet1!$C$479:$D$480,2,FALSE)&amp;"",""))),"")</f>
        <v/>
      </c>
      <c r="O332" s="57"/>
      <c r="P332" s="17"/>
      <c r="Q332" s="18"/>
      <c r="R332" s="147"/>
      <c r="S332" s="147"/>
      <c r="T332" s="56"/>
      <c r="U332" s="146"/>
    </row>
    <row r="333" spans="4:21" ht="16" thickBot="1">
      <c r="D333" s="52"/>
      <c r="E333" s="60"/>
      <c r="F333" s="46" t="str">
        <f>IFERROR(VLOOKUP(Table213162038[[#This Row],[Player No]],Table11[[No]:[Province]],2,0),"")</f>
        <v/>
      </c>
      <c r="G333" s="46" t="str">
        <f>IFERROR(VLOOKUP(Table213162038[[#This Row],[Player No]],Table11[[No]:[Province]],3,0),"")</f>
        <v/>
      </c>
      <c r="H333" s="56"/>
      <c r="I333" s="56">
        <f t="shared" si="11"/>
        <v>0</v>
      </c>
      <c r="J333" s="56"/>
      <c r="K333" s="57"/>
      <c r="L333" s="57"/>
      <c r="M333" s="57"/>
      <c r="N333" s="57" t="str">
        <f>IFERROR(VALUE(IF(Table213162038[[#This Row],[Player No]]="","",IFERROR(VLOOKUP(Table213162038[[#This Row],[Player No]],[5]Sheet1!$C$479:$D$480,2,FALSE)&amp;"",""))),"")</f>
        <v/>
      </c>
      <c r="O333" s="57"/>
      <c r="P333" s="17"/>
      <c r="Q333" s="18"/>
      <c r="R333" s="147"/>
      <c r="S333" s="147"/>
      <c r="T333" s="56"/>
      <c r="U333" s="146"/>
    </row>
    <row r="334" spans="4:21" ht="16" thickBot="1">
      <c r="D334" s="52"/>
      <c r="E334" s="60"/>
      <c r="F334" s="46" t="str">
        <f>IFERROR(VLOOKUP(Table213162038[[#This Row],[Player No]],Table11[[No]:[Province]],2,0),"")</f>
        <v/>
      </c>
      <c r="G334" s="46" t="str">
        <f>IFERROR(VLOOKUP(Table213162038[[#This Row],[Player No]],Table11[[No]:[Province]],3,0),"")</f>
        <v/>
      </c>
      <c r="H334" s="56"/>
      <c r="I334" s="56">
        <f t="shared" si="11"/>
        <v>0</v>
      </c>
      <c r="J334" s="56"/>
      <c r="K334" s="57"/>
      <c r="L334" s="57"/>
      <c r="M334" s="57"/>
      <c r="N334" s="57" t="str">
        <f>IFERROR(VALUE(IF(Table213162038[[#This Row],[Player No]]="","",IFERROR(VLOOKUP(Table213162038[[#This Row],[Player No]],[5]Sheet1!$C$479:$D$480,2,FALSE)&amp;"",""))),"")</f>
        <v/>
      </c>
      <c r="O334" s="57"/>
      <c r="P334" s="17"/>
      <c r="Q334" s="18"/>
      <c r="R334" s="147"/>
      <c r="S334" s="147"/>
      <c r="T334" s="56"/>
      <c r="U334" s="146"/>
    </row>
    <row r="335" spans="4:21" ht="16" thickBot="1">
      <c r="D335" s="52"/>
      <c r="E335" s="60"/>
      <c r="F335" s="46" t="str">
        <f>IFERROR(VLOOKUP(Table213162038[[#This Row],[Player No]],Table11[[No]:[Province]],2,0),"")</f>
        <v/>
      </c>
      <c r="G335" s="46" t="str">
        <f>IFERROR(VLOOKUP(Table213162038[[#This Row],[Player No]],Table11[[No]:[Province]],3,0),"")</f>
        <v/>
      </c>
      <c r="H335" s="56"/>
      <c r="I335" s="56">
        <f t="shared" si="11"/>
        <v>0</v>
      </c>
      <c r="J335" s="56"/>
      <c r="K335" s="57"/>
      <c r="L335" s="57"/>
      <c r="M335" s="57"/>
      <c r="N335" s="57" t="str">
        <f>IFERROR(VALUE(IF(Table213162038[[#This Row],[Player No]]="","",IFERROR(VLOOKUP(Table213162038[[#This Row],[Player No]],[5]Sheet1!$C$479:$D$480,2,FALSE)&amp;"",""))),"")</f>
        <v/>
      </c>
      <c r="O335" s="57"/>
      <c r="P335" s="17"/>
      <c r="Q335" s="18"/>
      <c r="R335" s="147"/>
      <c r="S335" s="147"/>
      <c r="T335" s="56"/>
      <c r="U335" s="146"/>
    </row>
    <row r="336" spans="4:21" ht="16" thickBot="1">
      <c r="D336" s="52"/>
      <c r="E336" s="60"/>
      <c r="F336" s="46" t="str">
        <f>IFERROR(VLOOKUP(Table213162038[[#This Row],[Player No]],Table11[[No]:[Province]],2,0),"")</f>
        <v/>
      </c>
      <c r="G336" s="46" t="str">
        <f>IFERROR(VLOOKUP(Table213162038[[#This Row],[Player No]],Table11[[No]:[Province]],3,0),"")</f>
        <v/>
      </c>
      <c r="H336" s="56"/>
      <c r="I336" s="56">
        <f t="shared" si="11"/>
        <v>0</v>
      </c>
      <c r="J336" s="56"/>
      <c r="K336" s="57"/>
      <c r="L336" s="57"/>
      <c r="M336" s="57"/>
      <c r="N336" s="57" t="str">
        <f>IFERROR(VALUE(IF(Table213162038[[#This Row],[Player No]]="","",IFERROR(VLOOKUP(Table213162038[[#This Row],[Player No]],[5]Sheet1!$C$479:$D$480,2,FALSE)&amp;"",""))),"")</f>
        <v/>
      </c>
      <c r="O336" s="57"/>
      <c r="P336" s="17"/>
      <c r="Q336" s="18"/>
      <c r="R336" s="147"/>
      <c r="S336" s="147"/>
      <c r="T336" s="56"/>
      <c r="U336" s="146"/>
    </row>
    <row r="337" spans="4:21" ht="16" thickBot="1">
      <c r="D337" s="52"/>
      <c r="E337" s="60"/>
      <c r="F337" s="46" t="str">
        <f>IFERROR(VLOOKUP(Table213162038[[#This Row],[Player No]],Table11[[No]:[Province]],2,0),"")</f>
        <v/>
      </c>
      <c r="G337" s="46" t="str">
        <f>IFERROR(VLOOKUP(Table213162038[[#This Row],[Player No]],Table11[[No]:[Province]],3,0),"")</f>
        <v/>
      </c>
      <c r="H337" s="56"/>
      <c r="I337" s="56">
        <f t="shared" si="11"/>
        <v>0</v>
      </c>
      <c r="J337" s="56"/>
      <c r="K337" s="57"/>
      <c r="L337" s="57"/>
      <c r="M337" s="57"/>
      <c r="N337" s="57" t="str">
        <f>IFERROR(VALUE(IF(Table213162038[[#This Row],[Player No]]="","",IFERROR(VLOOKUP(Table213162038[[#This Row],[Player No]],[5]Sheet1!$C$479:$D$480,2,FALSE)&amp;"",""))),"")</f>
        <v/>
      </c>
      <c r="O337" s="57"/>
      <c r="P337" s="17"/>
      <c r="Q337" s="18"/>
      <c r="R337" s="147"/>
      <c r="S337" s="147"/>
      <c r="T337" s="56"/>
      <c r="U337" s="146"/>
    </row>
    <row r="338" spans="4:21" ht="16" thickBot="1">
      <c r="D338" s="52"/>
      <c r="E338" s="60"/>
      <c r="F338" s="46" t="str">
        <f>IFERROR(VLOOKUP(Table213162038[[#This Row],[Player No]],Table11[[No]:[Province]],2,0),"")</f>
        <v/>
      </c>
      <c r="G338" s="46" t="str">
        <f>IFERROR(VLOOKUP(Table213162038[[#This Row],[Player No]],Table11[[No]:[Province]],3,0),"")</f>
        <v/>
      </c>
      <c r="H338" s="56"/>
      <c r="I338" s="56">
        <f t="shared" si="11"/>
        <v>0</v>
      </c>
      <c r="J338" s="56"/>
      <c r="K338" s="57"/>
      <c r="L338" s="57"/>
      <c r="M338" s="57"/>
      <c r="N338" s="57" t="str">
        <f>IFERROR(VALUE(IF(Table213162038[[#This Row],[Player No]]="","",IFERROR(VLOOKUP(Table213162038[[#This Row],[Player No]],[5]Sheet1!$C$479:$D$480,2,FALSE)&amp;"",""))),"")</f>
        <v/>
      </c>
      <c r="O338" s="57"/>
      <c r="P338" s="17"/>
      <c r="Q338" s="18"/>
      <c r="R338" s="147"/>
      <c r="S338" s="147"/>
      <c r="T338" s="56"/>
      <c r="U338" s="146"/>
    </row>
    <row r="339" spans="4:21" ht="16" thickBot="1">
      <c r="D339" s="52"/>
      <c r="E339" s="60"/>
      <c r="F339" s="46" t="str">
        <f>IFERROR(VLOOKUP(Table213162038[[#This Row],[Player No]],Table11[[No]:[Province]],2,0),"")</f>
        <v/>
      </c>
      <c r="G339" s="46" t="str">
        <f>IFERROR(VLOOKUP(Table213162038[[#This Row],[Player No]],Table11[[No]:[Province]],3,0),"")</f>
        <v/>
      </c>
      <c r="H339" s="56"/>
      <c r="I339" s="56">
        <f t="shared" si="11"/>
        <v>0</v>
      </c>
      <c r="J339" s="56"/>
      <c r="K339" s="57"/>
      <c r="L339" s="57"/>
      <c r="M339" s="57"/>
      <c r="N339" s="57" t="str">
        <f>IFERROR(VALUE(IF(Table213162038[[#This Row],[Player No]]="","",IFERROR(VLOOKUP(Table213162038[[#This Row],[Player No]],[5]Sheet1!$C$479:$D$480,2,FALSE)&amp;"",""))),"")</f>
        <v/>
      </c>
      <c r="O339" s="57"/>
      <c r="P339" s="17"/>
      <c r="Q339" s="18"/>
      <c r="R339" s="147"/>
      <c r="S339" s="147"/>
      <c r="T339" s="56"/>
      <c r="U339" s="146"/>
    </row>
    <row r="340" spans="4:21" ht="16" thickBot="1">
      <c r="D340" s="52"/>
      <c r="E340" s="60"/>
      <c r="F340" s="46" t="str">
        <f>IFERROR(VLOOKUP(Table213162038[[#This Row],[Player No]],Table11[[No]:[Province]],2,0),"")</f>
        <v/>
      </c>
      <c r="G340" s="46" t="str">
        <f>IFERROR(VLOOKUP(Table213162038[[#This Row],[Player No]],Table11[[No]:[Province]],3,0),"")</f>
        <v/>
      </c>
      <c r="H340" s="56"/>
      <c r="I340" s="56">
        <f t="shared" si="11"/>
        <v>0</v>
      </c>
      <c r="J340" s="56"/>
      <c r="K340" s="57"/>
      <c r="L340" s="57"/>
      <c r="M340" s="57"/>
      <c r="N340" s="57" t="str">
        <f>IFERROR(VALUE(IF(Table213162038[[#This Row],[Player No]]="","",IFERROR(VLOOKUP(Table213162038[[#This Row],[Player No]],[5]Sheet1!$C$479:$D$480,2,FALSE)&amp;"",""))),"")</f>
        <v/>
      </c>
      <c r="O340" s="57"/>
      <c r="P340" s="17"/>
      <c r="Q340" s="18"/>
      <c r="R340" s="147"/>
      <c r="S340" s="147"/>
      <c r="T340" s="56"/>
      <c r="U340" s="146"/>
    </row>
    <row r="341" spans="4:21" ht="16" thickBot="1">
      <c r="D341" s="52"/>
      <c r="E341" s="60"/>
      <c r="F341" s="46" t="str">
        <f>IFERROR(VLOOKUP(Table213162038[[#This Row],[Player No]],Table11[[No]:[Province]],2,0),"")</f>
        <v/>
      </c>
      <c r="G341" s="46" t="str">
        <f>IFERROR(VLOOKUP(Table213162038[[#This Row],[Player No]],Table11[[No]:[Province]],3,0),"")</f>
        <v/>
      </c>
      <c r="H341" s="56"/>
      <c r="I341" s="56">
        <f t="shared" si="11"/>
        <v>0</v>
      </c>
      <c r="J341" s="56"/>
      <c r="K341" s="57"/>
      <c r="L341" s="57"/>
      <c r="M341" s="57"/>
      <c r="N341" s="57" t="str">
        <f>IFERROR(VALUE(IF(Table213162038[[#This Row],[Player No]]="","",IFERROR(VLOOKUP(Table213162038[[#This Row],[Player No]],[5]Sheet1!$C$479:$D$480,2,FALSE)&amp;"",""))),"")</f>
        <v/>
      </c>
      <c r="O341" s="57"/>
      <c r="P341" s="17"/>
      <c r="Q341" s="18"/>
      <c r="R341" s="147"/>
      <c r="S341" s="147"/>
      <c r="T341" s="56"/>
      <c r="U341" s="146"/>
    </row>
    <row r="342" spans="4:21" ht="16" thickBot="1">
      <c r="D342" s="52"/>
      <c r="E342" s="60"/>
      <c r="F342" s="46" t="str">
        <f>IFERROR(VLOOKUP(Table213162038[[#This Row],[Player No]],Table11[[No]:[Province]],2,0),"")</f>
        <v/>
      </c>
      <c r="G342" s="46" t="str">
        <f>IFERROR(VLOOKUP(Table213162038[[#This Row],[Player No]],Table11[[No]:[Province]],3,0),"")</f>
        <v/>
      </c>
      <c r="H342" s="56"/>
      <c r="I342" s="56">
        <f t="shared" si="11"/>
        <v>0</v>
      </c>
      <c r="J342" s="56"/>
      <c r="K342" s="57"/>
      <c r="L342" s="57"/>
      <c r="M342" s="57"/>
      <c r="N342" s="57" t="str">
        <f>IFERROR(VALUE(IF(Table213162038[[#This Row],[Player No]]="","",IFERROR(VLOOKUP(Table213162038[[#This Row],[Player No]],[5]Sheet1!$C$479:$D$480,2,FALSE)&amp;"",""))),"")</f>
        <v/>
      </c>
      <c r="O342" s="57"/>
      <c r="P342" s="17"/>
      <c r="Q342" s="18"/>
      <c r="R342" s="147"/>
      <c r="S342" s="147"/>
      <c r="T342" s="56"/>
      <c r="U342" s="146"/>
    </row>
    <row r="343" spans="4:21" ht="16" thickBot="1">
      <c r="D343" s="52"/>
      <c r="E343" s="60"/>
      <c r="F343" s="46" t="str">
        <f>IFERROR(VLOOKUP(Table213162038[[#This Row],[Player No]],Table11[[No]:[Province]],2,0),"")</f>
        <v/>
      </c>
      <c r="G343" s="46" t="str">
        <f>IFERROR(VLOOKUP(Table213162038[[#This Row],[Player No]],Table11[[No]:[Province]],3,0),"")</f>
        <v/>
      </c>
      <c r="H343" s="56"/>
      <c r="I343" s="56">
        <f t="shared" si="11"/>
        <v>0</v>
      </c>
      <c r="J343" s="56"/>
      <c r="K343" s="57"/>
      <c r="L343" s="57"/>
      <c r="M343" s="57"/>
      <c r="N343" s="57" t="str">
        <f>IFERROR(VALUE(IF(Table213162038[[#This Row],[Player No]]="","",IFERROR(VLOOKUP(Table213162038[[#This Row],[Player No]],[5]Sheet1!$C$479:$D$480,2,FALSE)&amp;"",""))),"")</f>
        <v/>
      </c>
      <c r="O343" s="57"/>
      <c r="P343" s="17"/>
      <c r="Q343" s="18"/>
      <c r="R343" s="147"/>
      <c r="S343" s="147"/>
      <c r="T343" s="56"/>
      <c r="U343" s="146"/>
    </row>
    <row r="344" spans="4:21" ht="16" thickBot="1">
      <c r="D344" s="52"/>
      <c r="E344" s="60"/>
      <c r="F344" s="46" t="str">
        <f>IFERROR(VLOOKUP(Table213162038[[#This Row],[Player No]],Table11[[No]:[Province]],2,0),"")</f>
        <v/>
      </c>
      <c r="G344" s="46" t="str">
        <f>IFERROR(VLOOKUP(Table213162038[[#This Row],[Player No]],Table11[[No]:[Province]],3,0),"")</f>
        <v/>
      </c>
      <c r="H344" s="56"/>
      <c r="I344" s="56">
        <f t="shared" si="11"/>
        <v>0</v>
      </c>
      <c r="J344" s="56"/>
      <c r="K344" s="57"/>
      <c r="L344" s="57"/>
      <c r="M344" s="57"/>
      <c r="N344" s="57" t="str">
        <f>IFERROR(VALUE(IF(Table213162038[[#This Row],[Player No]]="","",IFERROR(VLOOKUP(Table213162038[[#This Row],[Player No]],[5]Sheet1!$C$479:$D$480,2,FALSE)&amp;"",""))),"")</f>
        <v/>
      </c>
      <c r="O344" s="57"/>
      <c r="P344" s="17"/>
      <c r="Q344" s="18"/>
      <c r="R344" s="147"/>
      <c r="S344" s="147"/>
      <c r="T344" s="56"/>
      <c r="U344" s="146"/>
    </row>
    <row r="345" spans="4:21" ht="16" thickBot="1">
      <c r="D345" s="52"/>
      <c r="E345" s="60"/>
      <c r="F345" s="46" t="str">
        <f>IFERROR(VLOOKUP(Table213162038[[#This Row],[Player No]],Table11[[No]:[Province]],2,0),"")</f>
        <v/>
      </c>
      <c r="G345" s="46" t="str">
        <f>IFERROR(VLOOKUP(Table213162038[[#This Row],[Player No]],Table11[[No]:[Province]],3,0),"")</f>
        <v/>
      </c>
      <c r="H345" s="56"/>
      <c r="I345" s="56">
        <f t="shared" si="11"/>
        <v>0</v>
      </c>
      <c r="J345" s="56"/>
      <c r="K345" s="57"/>
      <c r="L345" s="57"/>
      <c r="M345" s="57"/>
      <c r="N345" s="57" t="str">
        <f>IFERROR(VALUE(IF(Table213162038[[#This Row],[Player No]]="","",IFERROR(VLOOKUP(Table213162038[[#This Row],[Player No]],[5]Sheet1!$C$479:$D$480,2,FALSE)&amp;"",""))),"")</f>
        <v/>
      </c>
      <c r="O345" s="57"/>
      <c r="P345" s="17"/>
      <c r="Q345" s="18"/>
      <c r="R345" s="147"/>
      <c r="S345" s="147"/>
      <c r="T345" s="56"/>
      <c r="U345" s="146"/>
    </row>
    <row r="346" spans="4:21" ht="16" thickBot="1">
      <c r="D346" s="52"/>
      <c r="E346" s="60"/>
      <c r="F346" s="46" t="str">
        <f>IFERROR(VLOOKUP(Table213162038[[#This Row],[Player No]],Table11[[No]:[Province]],2,0),"")</f>
        <v/>
      </c>
      <c r="G346" s="46" t="str">
        <f>IFERROR(VLOOKUP(Table213162038[[#This Row],[Player No]],Table11[[No]:[Province]],3,0),"")</f>
        <v/>
      </c>
      <c r="H346" s="56"/>
      <c r="I346" s="56">
        <f t="shared" si="11"/>
        <v>0</v>
      </c>
      <c r="J346" s="56"/>
      <c r="K346" s="57"/>
      <c r="L346" s="57"/>
      <c r="M346" s="57"/>
      <c r="N346" s="57" t="str">
        <f>IFERROR(VALUE(IF(Table213162038[[#This Row],[Player No]]="","",IFERROR(VLOOKUP(Table213162038[[#This Row],[Player No]],[5]Sheet1!$C$479:$D$480,2,FALSE)&amp;"",""))),"")</f>
        <v/>
      </c>
      <c r="O346" s="57"/>
      <c r="P346" s="17"/>
      <c r="Q346" s="18"/>
      <c r="R346" s="147"/>
      <c r="S346" s="147"/>
      <c r="T346" s="56"/>
      <c r="U346" s="146"/>
    </row>
    <row r="347" spans="4:21" ht="16" thickBot="1">
      <c r="D347" s="52"/>
      <c r="E347" s="60"/>
      <c r="F347" s="46" t="str">
        <f>IFERROR(VLOOKUP(Table213162038[[#This Row],[Player No]],Table11[[No]:[Province]],2,0),"")</f>
        <v/>
      </c>
      <c r="G347" s="46" t="str">
        <f>IFERROR(VLOOKUP(Table213162038[[#This Row],[Player No]],Table11[[No]:[Province]],3,0),"")</f>
        <v/>
      </c>
      <c r="H347" s="56"/>
      <c r="I347" s="56">
        <f t="shared" si="11"/>
        <v>0</v>
      </c>
      <c r="J347" s="56"/>
      <c r="K347" s="57"/>
      <c r="L347" s="57"/>
      <c r="M347" s="57"/>
      <c r="N347" s="57" t="str">
        <f>IFERROR(VALUE(IF(Table213162038[[#This Row],[Player No]]="","",IFERROR(VLOOKUP(Table213162038[[#This Row],[Player No]],[5]Sheet1!$C$479:$D$480,2,FALSE)&amp;"",""))),"")</f>
        <v/>
      </c>
      <c r="O347" s="57"/>
      <c r="P347" s="17"/>
      <c r="Q347" s="18"/>
      <c r="R347" s="147"/>
      <c r="S347" s="147"/>
      <c r="T347" s="56"/>
      <c r="U347" s="146"/>
    </row>
    <row r="348" spans="4:21" ht="16" thickBot="1">
      <c r="D348" s="52"/>
      <c r="E348" s="60"/>
      <c r="F348" s="46" t="str">
        <f>IFERROR(VLOOKUP(Table213162038[[#This Row],[Player No]],Table11[[No]:[Province]],2,0),"")</f>
        <v/>
      </c>
      <c r="G348" s="46" t="str">
        <f>IFERROR(VLOOKUP(Table213162038[[#This Row],[Player No]],Table11[[No]:[Province]],3,0),"")</f>
        <v/>
      </c>
      <c r="H348" s="56"/>
      <c r="I348" s="56">
        <f t="shared" si="11"/>
        <v>0</v>
      </c>
      <c r="J348" s="56"/>
      <c r="K348" s="57"/>
      <c r="L348" s="57"/>
      <c r="M348" s="57"/>
      <c r="N348" s="57" t="str">
        <f>IFERROR(VALUE(IF(Table213162038[[#This Row],[Player No]]="","",IFERROR(VLOOKUP(Table213162038[[#This Row],[Player No]],[5]Sheet1!$C$479:$D$480,2,FALSE)&amp;"",""))),"")</f>
        <v/>
      </c>
      <c r="O348" s="57"/>
      <c r="P348" s="17"/>
      <c r="Q348" s="18"/>
      <c r="R348" s="147"/>
      <c r="S348" s="147"/>
      <c r="T348" s="56"/>
      <c r="U348" s="146"/>
    </row>
    <row r="349" spans="4:21" ht="16" thickBot="1">
      <c r="D349" s="52"/>
      <c r="E349" s="60"/>
      <c r="F349" s="46" t="str">
        <f>IFERROR(VLOOKUP(Table213162038[[#This Row],[Player No]],Table11[[No]:[Province]],2,0),"")</f>
        <v/>
      </c>
      <c r="G349" s="46" t="str">
        <f>IFERROR(VLOOKUP(Table213162038[[#This Row],[Player No]],Table11[[No]:[Province]],3,0),"")</f>
        <v/>
      </c>
      <c r="H349" s="56"/>
      <c r="I349" s="56">
        <f t="shared" si="11"/>
        <v>0</v>
      </c>
      <c r="J349" s="56"/>
      <c r="K349" s="57"/>
      <c r="L349" s="57"/>
      <c r="M349" s="57"/>
      <c r="N349" s="57" t="str">
        <f>IFERROR(VALUE(IF(Table213162038[[#This Row],[Player No]]="","",IFERROR(VLOOKUP(Table213162038[[#This Row],[Player No]],[5]Sheet1!$C$479:$D$480,2,FALSE)&amp;"",""))),"")</f>
        <v/>
      </c>
      <c r="O349" s="57"/>
      <c r="P349" s="17"/>
      <c r="Q349" s="18"/>
      <c r="R349" s="147"/>
      <c r="S349" s="147"/>
      <c r="T349" s="56"/>
      <c r="U349" s="146"/>
    </row>
    <row r="350" spans="4:21" ht="16" thickBot="1">
      <c r="D350" s="52"/>
      <c r="E350" s="60"/>
      <c r="F350" s="46" t="str">
        <f>IFERROR(VLOOKUP(Table213162038[[#This Row],[Player No]],Table11[[No]:[Province]],2,0),"")</f>
        <v/>
      </c>
      <c r="G350" s="46" t="str">
        <f>IFERROR(VLOOKUP(Table213162038[[#This Row],[Player No]],Table11[[No]:[Province]],3,0),"")</f>
        <v/>
      </c>
      <c r="H350" s="56"/>
      <c r="I350" s="56">
        <f t="shared" si="11"/>
        <v>0</v>
      </c>
      <c r="J350" s="56"/>
      <c r="K350" s="57"/>
      <c r="L350" s="57"/>
      <c r="M350" s="57"/>
      <c r="N350" s="57" t="str">
        <f>IFERROR(VALUE(IF(Table213162038[[#This Row],[Player No]]="","",IFERROR(VLOOKUP(Table213162038[[#This Row],[Player No]],[5]Sheet1!$C$479:$D$480,2,FALSE)&amp;"",""))),"")</f>
        <v/>
      </c>
      <c r="O350" s="57"/>
      <c r="P350" s="17"/>
      <c r="Q350" s="18"/>
      <c r="R350" s="147"/>
      <c r="S350" s="147"/>
      <c r="T350" s="56"/>
      <c r="U350" s="146"/>
    </row>
    <row r="351" spans="4:21" ht="16" thickBot="1">
      <c r="D351" s="52"/>
      <c r="E351" s="60"/>
      <c r="F351" s="46" t="str">
        <f>IFERROR(VLOOKUP(Table213162038[[#This Row],[Player No]],Table11[[No]:[Province]],2,0),"")</f>
        <v/>
      </c>
      <c r="G351" s="46" t="str">
        <f>IFERROR(VLOOKUP(Table213162038[[#This Row],[Player No]],Table11[[No]:[Province]],3,0),"")</f>
        <v/>
      </c>
      <c r="H351" s="56"/>
      <c r="I351" s="56">
        <f t="shared" si="11"/>
        <v>0</v>
      </c>
      <c r="J351" s="56"/>
      <c r="K351" s="57"/>
      <c r="L351" s="57"/>
      <c r="M351" s="57"/>
      <c r="N351" s="57" t="str">
        <f>IFERROR(VALUE(IF(Table213162038[[#This Row],[Player No]]="","",IFERROR(VLOOKUP(Table213162038[[#This Row],[Player No]],[5]Sheet1!$C$479:$D$480,2,FALSE)&amp;"",""))),"")</f>
        <v/>
      </c>
      <c r="O351" s="57"/>
      <c r="P351" s="17"/>
      <c r="Q351" s="18"/>
      <c r="R351" s="147"/>
      <c r="S351" s="147"/>
      <c r="T351" s="56"/>
      <c r="U351" s="146"/>
    </row>
    <row r="352" spans="4:21" ht="16" thickBot="1">
      <c r="D352" s="52"/>
      <c r="E352" s="60"/>
      <c r="F352" s="46" t="str">
        <f>IFERROR(VLOOKUP(Table213162038[[#This Row],[Player No]],Table11[[No]:[Province]],2,0),"")</f>
        <v/>
      </c>
      <c r="G352" s="46" t="str">
        <f>IFERROR(VLOOKUP(Table213162038[[#This Row],[Player No]],Table11[[No]:[Province]],3,0),"")</f>
        <v/>
      </c>
      <c r="H352" s="56"/>
      <c r="I352" s="56">
        <f t="shared" si="11"/>
        <v>0</v>
      </c>
      <c r="J352" s="56"/>
      <c r="K352" s="57"/>
      <c r="L352" s="57"/>
      <c r="M352" s="57"/>
      <c r="N352" s="57" t="str">
        <f>IFERROR(VALUE(IF(Table213162038[[#This Row],[Player No]]="","",IFERROR(VLOOKUP(Table213162038[[#This Row],[Player No]],[5]Sheet1!$C$479:$D$480,2,FALSE)&amp;"",""))),"")</f>
        <v/>
      </c>
      <c r="O352" s="57"/>
      <c r="P352" s="17"/>
      <c r="Q352" s="18"/>
      <c r="R352" s="147"/>
      <c r="S352" s="147"/>
      <c r="T352" s="56"/>
      <c r="U352" s="146"/>
    </row>
    <row r="353" spans="4:21" ht="16" thickBot="1">
      <c r="D353" s="52"/>
      <c r="E353" s="60"/>
      <c r="F353" s="46" t="str">
        <f>IFERROR(VLOOKUP(Table213162038[[#This Row],[Player No]],Table11[[No]:[Province]],2,0),"")</f>
        <v/>
      </c>
      <c r="G353" s="46" t="str">
        <f>IFERROR(VLOOKUP(Table213162038[[#This Row],[Player No]],Table11[[No]:[Province]],3,0),"")</f>
        <v/>
      </c>
      <c r="H353" s="56"/>
      <c r="I353" s="56">
        <f t="shared" si="11"/>
        <v>0</v>
      </c>
      <c r="J353" s="56"/>
      <c r="K353" s="57"/>
      <c r="L353" s="57"/>
      <c r="M353" s="57"/>
      <c r="N353" s="57" t="str">
        <f>IFERROR(VALUE(IF(Table213162038[[#This Row],[Player No]]="","",IFERROR(VLOOKUP(Table213162038[[#This Row],[Player No]],[5]Sheet1!$C$479:$D$480,2,FALSE)&amp;"",""))),"")</f>
        <v/>
      </c>
      <c r="O353" s="57"/>
      <c r="P353" s="17"/>
      <c r="Q353" s="18"/>
      <c r="R353" s="147"/>
      <c r="S353" s="147"/>
      <c r="T353" s="56"/>
      <c r="U353" s="146"/>
    </row>
    <row r="354" spans="4:21" ht="16" thickBot="1">
      <c r="D354" s="52"/>
      <c r="E354" s="60"/>
      <c r="F354" s="46" t="str">
        <f>IFERROR(VLOOKUP(Table213162038[[#This Row],[Player No]],Table11[[No]:[Province]],2,0),"")</f>
        <v/>
      </c>
      <c r="G354" s="46" t="str">
        <f>IFERROR(VLOOKUP(Table213162038[[#This Row],[Player No]],Table11[[No]:[Province]],3,0),"")</f>
        <v/>
      </c>
      <c r="H354" s="56"/>
      <c r="I354" s="56">
        <f t="shared" si="11"/>
        <v>0</v>
      </c>
      <c r="J354" s="56"/>
      <c r="K354" s="57"/>
      <c r="L354" s="57"/>
      <c r="M354" s="57"/>
      <c r="N354" s="57" t="str">
        <f>IFERROR(VALUE(IF(Table213162038[[#This Row],[Player No]]="","",IFERROR(VLOOKUP(Table213162038[[#This Row],[Player No]],[5]Sheet1!$C$479:$D$480,2,FALSE)&amp;"",""))),"")</f>
        <v/>
      </c>
      <c r="O354" s="57"/>
      <c r="P354" s="17"/>
      <c r="Q354" s="18"/>
      <c r="R354" s="147"/>
      <c r="S354" s="147"/>
      <c r="T354" s="56"/>
      <c r="U354" s="146"/>
    </row>
    <row r="355" spans="4:21" ht="16" thickBot="1">
      <c r="D355" s="52"/>
      <c r="E355" s="60"/>
      <c r="F355" s="46" t="str">
        <f>IFERROR(VLOOKUP(Table213162038[[#This Row],[Player No]],Table11[[No]:[Province]],2,0),"")</f>
        <v/>
      </c>
      <c r="G355" s="46" t="str">
        <f>IFERROR(VLOOKUP(Table213162038[[#This Row],[Player No]],Table11[[No]:[Province]],3,0),"")</f>
        <v/>
      </c>
      <c r="H355" s="56"/>
      <c r="I355" s="56">
        <f t="shared" si="11"/>
        <v>0</v>
      </c>
      <c r="J355" s="56"/>
      <c r="K355" s="57"/>
      <c r="L355" s="57"/>
      <c r="M355" s="57"/>
      <c r="N355" s="57" t="str">
        <f>IFERROR(VALUE(IF(Table213162038[[#This Row],[Player No]]="","",IFERROR(VLOOKUP(Table213162038[[#This Row],[Player No]],[5]Sheet1!$C$479:$D$480,2,FALSE)&amp;"",""))),"")</f>
        <v/>
      </c>
      <c r="O355" s="57"/>
      <c r="P355" s="17"/>
      <c r="Q355" s="18"/>
      <c r="R355" s="147"/>
      <c r="S355" s="147"/>
      <c r="T355" s="56"/>
      <c r="U355" s="146"/>
    </row>
    <row r="356" spans="4:21" ht="16" thickBot="1">
      <c r="D356" s="52"/>
      <c r="E356" s="60"/>
      <c r="F356" s="46" t="str">
        <f>IFERROR(VLOOKUP(Table213162038[[#This Row],[Player No]],Table11[[No]:[Province]],2,0),"")</f>
        <v/>
      </c>
      <c r="G356" s="46" t="str">
        <f>IFERROR(VLOOKUP(Table213162038[[#This Row],[Player No]],Table11[[No]:[Province]],3,0),"")</f>
        <v/>
      </c>
      <c r="H356" s="56"/>
      <c r="I356" s="56">
        <f t="shared" si="11"/>
        <v>0</v>
      </c>
      <c r="J356" s="56"/>
      <c r="K356" s="57"/>
      <c r="L356" s="57"/>
      <c r="M356" s="57"/>
      <c r="N356" s="57" t="str">
        <f>IFERROR(VALUE(IF(Table213162038[[#This Row],[Player No]]="","",IFERROR(VLOOKUP(Table213162038[[#This Row],[Player No]],[5]Sheet1!$C$479:$D$480,2,FALSE)&amp;"",""))),"")</f>
        <v/>
      </c>
      <c r="O356" s="57"/>
      <c r="P356" s="17"/>
      <c r="Q356" s="18"/>
      <c r="R356" s="147"/>
      <c r="S356" s="147"/>
      <c r="T356" s="56"/>
      <c r="U356" s="146"/>
    </row>
    <row r="357" spans="4:21" ht="16" thickBot="1">
      <c r="D357" s="52"/>
      <c r="E357" s="60"/>
      <c r="F357" s="46" t="str">
        <f>IFERROR(VLOOKUP(Table213162038[[#This Row],[Player No]],Table11[[No]:[Province]],2,0),"")</f>
        <v/>
      </c>
      <c r="G357" s="46" t="str">
        <f>IFERROR(VLOOKUP(Table213162038[[#This Row],[Player No]],Table11[[No]:[Province]],3,0),"")</f>
        <v/>
      </c>
      <c r="H357" s="56"/>
      <c r="I357" s="56">
        <f t="shared" si="11"/>
        <v>0</v>
      </c>
      <c r="J357" s="56"/>
      <c r="K357" s="57"/>
      <c r="L357" s="57"/>
      <c r="M357" s="57"/>
      <c r="N357" s="57" t="str">
        <f>IFERROR(VALUE(IF(Table213162038[[#This Row],[Player No]]="","",IFERROR(VLOOKUP(Table213162038[[#This Row],[Player No]],[5]Sheet1!$C$479:$D$480,2,FALSE)&amp;"",""))),"")</f>
        <v/>
      </c>
      <c r="O357" s="57"/>
      <c r="P357" s="17"/>
      <c r="Q357" s="18"/>
      <c r="R357" s="147"/>
      <c r="S357" s="147"/>
      <c r="T357" s="56"/>
      <c r="U357" s="146"/>
    </row>
    <row r="358" spans="4:21" ht="16" thickBot="1">
      <c r="D358" s="52"/>
      <c r="E358" s="60"/>
      <c r="F358" s="46" t="str">
        <f>IFERROR(VLOOKUP(Table213162038[[#This Row],[Player No]],Table11[[No]:[Province]],2,0),"")</f>
        <v/>
      </c>
      <c r="G358" s="46" t="str">
        <f>IFERROR(VLOOKUP(Table213162038[[#This Row],[Player No]],Table11[[No]:[Province]],3,0),"")</f>
        <v/>
      </c>
      <c r="H358" s="56"/>
      <c r="I358" s="56">
        <f t="shared" si="11"/>
        <v>0</v>
      </c>
      <c r="J358" s="56"/>
      <c r="K358" s="57"/>
      <c r="L358" s="57"/>
      <c r="M358" s="57"/>
      <c r="N358" s="57" t="str">
        <f>IFERROR(VALUE(IF(Table213162038[[#This Row],[Player No]]="","",IFERROR(VLOOKUP(Table213162038[[#This Row],[Player No]],[5]Sheet1!$C$479:$D$480,2,FALSE)&amp;"",""))),"")</f>
        <v/>
      </c>
      <c r="O358" s="57"/>
      <c r="P358" s="17"/>
      <c r="Q358" s="18"/>
      <c r="R358" s="147"/>
      <c r="S358" s="147"/>
      <c r="T358" s="56"/>
      <c r="U358" s="146"/>
    </row>
    <row r="359" spans="4:21" ht="16" thickBot="1">
      <c r="D359" s="52"/>
      <c r="E359" s="60"/>
      <c r="F359" s="46" t="str">
        <f>IFERROR(VLOOKUP(Table213162038[[#This Row],[Player No]],Table11[[No]:[Province]],2,0),"")</f>
        <v/>
      </c>
      <c r="G359" s="46" t="str">
        <f>IFERROR(VLOOKUP(Table213162038[[#This Row],[Player No]],Table11[[No]:[Province]],3,0),"")</f>
        <v/>
      </c>
      <c r="H359" s="56"/>
      <c r="I359" s="56">
        <f t="shared" si="11"/>
        <v>0</v>
      </c>
      <c r="J359" s="56"/>
      <c r="K359" s="57"/>
      <c r="L359" s="57"/>
      <c r="M359" s="57"/>
      <c r="N359" s="57" t="str">
        <f>IFERROR(VALUE(IF(Table213162038[[#This Row],[Player No]]="","",IFERROR(VLOOKUP(Table213162038[[#This Row],[Player No]],[5]Sheet1!$C$479:$D$480,2,FALSE)&amp;"",""))),"")</f>
        <v/>
      </c>
      <c r="O359" s="57"/>
      <c r="P359" s="17"/>
      <c r="Q359" s="18"/>
      <c r="R359" s="147"/>
      <c r="S359" s="147"/>
      <c r="T359" s="56"/>
      <c r="U359" s="146"/>
    </row>
    <row r="360" spans="4:21" ht="16" thickBot="1">
      <c r="D360" s="52"/>
      <c r="E360" s="60"/>
      <c r="F360" s="46" t="str">
        <f>IFERROR(VLOOKUP(Table213162038[[#This Row],[Player No]],Table11[[No]:[Province]],2,0),"")</f>
        <v/>
      </c>
      <c r="G360" s="46" t="str">
        <f>IFERROR(VLOOKUP(Table213162038[[#This Row],[Player No]],Table11[[No]:[Province]],3,0),"")</f>
        <v/>
      </c>
      <c r="H360" s="56"/>
      <c r="I360" s="56">
        <f t="shared" si="11"/>
        <v>0</v>
      </c>
      <c r="J360" s="56"/>
      <c r="K360" s="57"/>
      <c r="L360" s="57"/>
      <c r="M360" s="57"/>
      <c r="N360" s="57" t="str">
        <f>IFERROR(VALUE(IF(Table213162038[[#This Row],[Player No]]="","",IFERROR(VLOOKUP(Table213162038[[#This Row],[Player No]],[5]Sheet1!$C$479:$D$480,2,FALSE)&amp;"",""))),"")</f>
        <v/>
      </c>
      <c r="O360" s="57"/>
      <c r="P360" s="17"/>
      <c r="Q360" s="18"/>
      <c r="R360" s="147"/>
      <c r="S360" s="147"/>
      <c r="T360" s="56"/>
      <c r="U360" s="146"/>
    </row>
    <row r="361" spans="4:21" ht="16" thickBot="1">
      <c r="D361" s="52"/>
      <c r="E361" s="148"/>
      <c r="F361" s="46" t="str">
        <f>IFERROR(VLOOKUP(Table213162038[[#This Row],[Player No]],Table11[[No]:[Province]],2,0),"")</f>
        <v/>
      </c>
      <c r="G361" s="46" t="str">
        <f>IFERROR(VLOOKUP(Table213162038[[#This Row],[Player No]],Table11[[No]:[Province]],3,0),"")</f>
        <v/>
      </c>
      <c r="H361" s="56"/>
      <c r="I361" s="56">
        <f t="shared" si="11"/>
        <v>0</v>
      </c>
      <c r="J361" s="56"/>
      <c r="K361" s="57"/>
      <c r="L361" s="57"/>
      <c r="M361" s="57"/>
      <c r="N361" s="57" t="str">
        <f>IFERROR(VALUE(IF(Table213162038[[#This Row],[Player No]]="","",IFERROR(VLOOKUP(Table213162038[[#This Row],[Player No]],[5]Sheet1!$C$479:$D$480,2,FALSE)&amp;"",""))),"")</f>
        <v/>
      </c>
      <c r="O361" s="57"/>
      <c r="P361" s="17"/>
      <c r="Q361" s="18"/>
      <c r="R361" s="147"/>
      <c r="S361" s="147"/>
      <c r="T361" s="56"/>
      <c r="U361" s="146"/>
    </row>
    <row r="362" spans="4:21" ht="16" thickBot="1">
      <c r="D362" s="52"/>
      <c r="E362" s="60"/>
      <c r="F362" s="46" t="str">
        <f>IFERROR(VLOOKUP(Table213162038[[#This Row],[Player No]],Table11[[No]:[Province]],2,0),"")</f>
        <v/>
      </c>
      <c r="G362" s="46" t="str">
        <f>IFERROR(VLOOKUP(Table213162038[[#This Row],[Player No]],Table11[[No]:[Province]],3,0),"")</f>
        <v/>
      </c>
      <c r="H362" s="56"/>
      <c r="I362" s="56">
        <f t="shared" si="11"/>
        <v>0</v>
      </c>
      <c r="J362" s="56"/>
      <c r="K362" s="57"/>
      <c r="L362" s="57"/>
      <c r="M362" s="57"/>
      <c r="N362" s="57" t="str">
        <f>IFERROR(VALUE(IF(Table213162038[[#This Row],[Player No]]="","",IFERROR(VLOOKUP(Table213162038[[#This Row],[Player No]],[5]Sheet1!$C$479:$D$480,2,FALSE)&amp;"",""))),"")</f>
        <v/>
      </c>
      <c r="O362" s="57"/>
      <c r="P362" s="17"/>
      <c r="Q362" s="18"/>
      <c r="R362" s="147"/>
      <c r="S362" s="147"/>
      <c r="T362" s="56"/>
      <c r="U362" s="146"/>
    </row>
    <row r="363" spans="4:21" ht="16" thickBot="1">
      <c r="D363" s="52"/>
      <c r="E363" s="60"/>
      <c r="F363" s="46" t="str">
        <f>IFERROR(VLOOKUP(Table213162038[[#This Row],[Player No]],Table11[[No]:[Province]],2,0),"")</f>
        <v/>
      </c>
      <c r="G363" s="46" t="str">
        <f>IFERROR(VLOOKUP(Table213162038[[#This Row],[Player No]],Table11[[No]:[Province]],3,0),"")</f>
        <v/>
      </c>
      <c r="H363" s="56"/>
      <c r="I363" s="56">
        <f t="shared" si="11"/>
        <v>0</v>
      </c>
      <c r="J363" s="56"/>
      <c r="K363" s="57"/>
      <c r="L363" s="57"/>
      <c r="M363" s="57"/>
      <c r="N363" s="57" t="str">
        <f>IFERROR(VALUE(IF(Table213162038[[#This Row],[Player No]]="","",IFERROR(VLOOKUP(Table213162038[[#This Row],[Player No]],[5]Sheet1!$C$479:$D$480,2,FALSE)&amp;"",""))),"")</f>
        <v/>
      </c>
      <c r="O363" s="57"/>
      <c r="P363" s="17"/>
      <c r="Q363" s="18"/>
      <c r="R363" s="147"/>
      <c r="S363" s="147"/>
      <c r="T363" s="56"/>
      <c r="U363" s="146"/>
    </row>
    <row r="364" spans="4:21" ht="16" thickBot="1">
      <c r="D364" s="52"/>
      <c r="E364" s="60"/>
      <c r="F364" s="46" t="str">
        <f>IFERROR(VLOOKUP(Table213162038[[#This Row],[Player No]],Table11[[No]:[Province]],2,0),"")</f>
        <v/>
      </c>
      <c r="G364" s="46" t="str">
        <f>IFERROR(VLOOKUP(Table213162038[[#This Row],[Player No]],Table11[[No]:[Province]],3,0),"")</f>
        <v/>
      </c>
      <c r="H364" s="56"/>
      <c r="I364" s="56">
        <f t="shared" si="11"/>
        <v>0</v>
      </c>
      <c r="J364" s="56"/>
      <c r="K364" s="57"/>
      <c r="L364" s="57"/>
      <c r="M364" s="57"/>
      <c r="N364" s="57" t="str">
        <f>IFERROR(VALUE(IF(Table213162038[[#This Row],[Player No]]="","",IFERROR(VLOOKUP(Table213162038[[#This Row],[Player No]],[5]Sheet1!$C$479:$D$480,2,FALSE)&amp;"",""))),"")</f>
        <v/>
      </c>
      <c r="O364" s="57"/>
      <c r="P364" s="17"/>
      <c r="Q364" s="18"/>
      <c r="R364" s="147"/>
      <c r="S364" s="147"/>
      <c r="T364" s="56"/>
      <c r="U364" s="146"/>
    </row>
    <row r="365" spans="4:21" ht="16" thickBot="1">
      <c r="D365" s="52"/>
      <c r="E365" s="60"/>
      <c r="F365" s="46" t="str">
        <f>IFERROR(VLOOKUP(Table213162038[[#This Row],[Player No]],Table11[[No]:[Province]],2,0),"")</f>
        <v/>
      </c>
      <c r="G365" s="46" t="str">
        <f>IFERROR(VLOOKUP(Table213162038[[#This Row],[Player No]],Table11[[No]:[Province]],3,0),"")</f>
        <v/>
      </c>
      <c r="H365" s="56"/>
      <c r="I365" s="56">
        <f t="shared" si="11"/>
        <v>0</v>
      </c>
      <c r="J365" s="56"/>
      <c r="K365" s="57"/>
      <c r="L365" s="57"/>
      <c r="M365" s="57"/>
      <c r="N365" s="57" t="str">
        <f>IFERROR(VALUE(IF(Table213162038[[#This Row],[Player No]]="","",IFERROR(VLOOKUP(Table213162038[[#This Row],[Player No]],[5]Sheet1!$C$479:$D$480,2,FALSE)&amp;"",""))),"")</f>
        <v/>
      </c>
      <c r="O365" s="57"/>
      <c r="P365" s="17"/>
      <c r="Q365" s="18"/>
      <c r="R365" s="147"/>
      <c r="S365" s="147"/>
      <c r="T365" s="56"/>
      <c r="U365" s="146"/>
    </row>
    <row r="366" spans="4:21" ht="16" thickBot="1">
      <c r="D366" s="52"/>
      <c r="E366" s="60"/>
      <c r="F366" s="46" t="str">
        <f>IFERROR(VLOOKUP(Table213162038[[#This Row],[Player No]],Table11[[No]:[Province]],2,0),"")</f>
        <v/>
      </c>
      <c r="G366" s="46" t="str">
        <f>IFERROR(VLOOKUP(Table213162038[[#This Row],[Player No]],Table11[[No]:[Province]],3,0),"")</f>
        <v/>
      </c>
      <c r="H366" s="56"/>
      <c r="I366" s="56">
        <f t="shared" si="11"/>
        <v>0</v>
      </c>
      <c r="J366" s="56"/>
      <c r="K366" s="57"/>
      <c r="L366" s="57"/>
      <c r="M366" s="57"/>
      <c r="N366" s="57" t="str">
        <f>IFERROR(VALUE(IF(Table213162038[[#This Row],[Player No]]="","",IFERROR(VLOOKUP(Table213162038[[#This Row],[Player No]],[5]Sheet1!$C$479:$D$480,2,FALSE)&amp;"",""))),"")</f>
        <v/>
      </c>
      <c r="O366" s="57"/>
      <c r="P366" s="17"/>
      <c r="Q366" s="18"/>
      <c r="R366" s="147"/>
      <c r="S366" s="147"/>
      <c r="T366" s="56"/>
      <c r="U366" s="146"/>
    </row>
    <row r="367" spans="4:21" ht="16" thickBot="1">
      <c r="D367" s="52"/>
      <c r="E367" s="60"/>
      <c r="F367" s="46" t="str">
        <f>IFERROR(VLOOKUP(Table213162038[[#This Row],[Player No]],Table11[[No]:[Province]],2,0),"")</f>
        <v/>
      </c>
      <c r="G367" s="46" t="str">
        <f>IFERROR(VLOOKUP(Table213162038[[#This Row],[Player No]],Table11[[No]:[Province]],3,0),"")</f>
        <v/>
      </c>
      <c r="H367" s="56"/>
      <c r="I367" s="56">
        <f t="shared" si="11"/>
        <v>0</v>
      </c>
      <c r="J367" s="56"/>
      <c r="K367" s="57"/>
      <c r="L367" s="57"/>
      <c r="M367" s="57"/>
      <c r="N367" s="57" t="str">
        <f>IFERROR(VALUE(IF(Table213162038[[#This Row],[Player No]]="","",IFERROR(VLOOKUP(Table213162038[[#This Row],[Player No]],[5]Sheet1!$C$479:$D$480,2,FALSE)&amp;"",""))),"")</f>
        <v/>
      </c>
      <c r="O367" s="57"/>
      <c r="P367" s="17"/>
      <c r="Q367" s="18"/>
      <c r="R367" s="147"/>
      <c r="S367" s="147"/>
      <c r="T367" s="56"/>
      <c r="U367" s="146"/>
    </row>
    <row r="368" spans="4:21" ht="16" thickBot="1">
      <c r="D368" s="52"/>
      <c r="E368" s="60"/>
      <c r="F368" s="46" t="str">
        <f>IFERROR(VLOOKUP(Table213162038[[#This Row],[Player No]],Table11[[No]:[Province]],2,0),"")</f>
        <v/>
      </c>
      <c r="G368" s="46" t="str">
        <f>IFERROR(VLOOKUP(Table213162038[[#This Row],[Player No]],Table11[[No]:[Province]],3,0),"")</f>
        <v/>
      </c>
      <c r="H368" s="56"/>
      <c r="I368" s="56">
        <f t="shared" si="11"/>
        <v>0</v>
      </c>
      <c r="J368" s="56"/>
      <c r="K368" s="57"/>
      <c r="L368" s="57"/>
      <c r="M368" s="57"/>
      <c r="N368" s="57" t="str">
        <f>IFERROR(VALUE(IF(Table213162038[[#This Row],[Player No]]="","",IFERROR(VLOOKUP(Table213162038[[#This Row],[Player No]],[5]Sheet1!$C$479:$D$480,2,FALSE)&amp;"",""))),"")</f>
        <v/>
      </c>
      <c r="O368" s="57"/>
      <c r="P368" s="17"/>
      <c r="Q368" s="18"/>
      <c r="R368" s="147"/>
      <c r="S368" s="147"/>
      <c r="T368" s="56"/>
      <c r="U368" s="146"/>
    </row>
    <row r="369" spans="4:21" ht="16" thickBot="1">
      <c r="D369" s="52"/>
      <c r="E369" s="60"/>
      <c r="F369" s="46" t="str">
        <f>IFERROR(VLOOKUP(Table213162038[[#This Row],[Player No]],Table11[[No]:[Province]],2,0),"")</f>
        <v/>
      </c>
      <c r="G369" s="46" t="str">
        <f>IFERROR(VLOOKUP(Table213162038[[#This Row],[Player No]],Table11[[No]:[Province]],3,0),"")</f>
        <v/>
      </c>
      <c r="H369" s="56"/>
      <c r="I369" s="56">
        <f t="shared" si="11"/>
        <v>0</v>
      </c>
      <c r="J369" s="56"/>
      <c r="K369" s="57"/>
      <c r="L369" s="57"/>
      <c r="M369" s="57"/>
      <c r="N369" s="57" t="str">
        <f>IFERROR(VALUE(IF(Table213162038[[#This Row],[Player No]]="","",IFERROR(VLOOKUP(Table213162038[[#This Row],[Player No]],[5]Sheet1!$C$479:$D$480,2,FALSE)&amp;"",""))),"")</f>
        <v/>
      </c>
      <c r="O369" s="57"/>
      <c r="P369" s="17"/>
      <c r="Q369" s="18"/>
      <c r="R369" s="147"/>
      <c r="S369" s="147"/>
      <c r="T369" s="56"/>
      <c r="U369" s="146"/>
    </row>
    <row r="370" spans="4:21" ht="16" thickBot="1">
      <c r="D370" s="52"/>
      <c r="E370" s="60"/>
      <c r="F370" s="46" t="str">
        <f>IFERROR(VLOOKUP(Table213162038[[#This Row],[Player No]],Table11[[No]:[Province]],2,0),"")</f>
        <v/>
      </c>
      <c r="G370" s="46" t="str">
        <f>IFERROR(VLOOKUP(Table213162038[[#This Row],[Player No]],Table11[[No]:[Province]],3,0),"")</f>
        <v/>
      </c>
      <c r="H370" s="56"/>
      <c r="I370" s="56">
        <f t="shared" si="11"/>
        <v>0</v>
      </c>
      <c r="J370" s="56"/>
      <c r="K370" s="57"/>
      <c r="L370" s="57"/>
      <c r="M370" s="57"/>
      <c r="N370" s="57" t="str">
        <f>IFERROR(VALUE(IF(Table213162038[[#This Row],[Player No]]="","",IFERROR(VLOOKUP(Table213162038[[#This Row],[Player No]],[5]Sheet1!$C$479:$D$480,2,FALSE)&amp;"",""))),"")</f>
        <v/>
      </c>
      <c r="O370" s="57"/>
      <c r="P370" s="17"/>
      <c r="Q370" s="18"/>
      <c r="R370" s="147"/>
      <c r="S370" s="147"/>
      <c r="T370" s="56"/>
      <c r="U370" s="146"/>
    </row>
    <row r="371" spans="4:21" ht="16" thickBot="1">
      <c r="D371" s="52"/>
      <c r="E371" s="60"/>
      <c r="F371" s="46" t="str">
        <f>IFERROR(VLOOKUP(Table213162038[[#This Row],[Player No]],Table11[[No]:[Province]],2,0),"")</f>
        <v/>
      </c>
      <c r="G371" s="46" t="str">
        <f>IFERROR(VLOOKUP(Table213162038[[#This Row],[Player No]],Table11[[No]:[Province]],3,0),"")</f>
        <v/>
      </c>
      <c r="H371" s="56"/>
      <c r="I371" s="56">
        <f t="shared" si="11"/>
        <v>0</v>
      </c>
      <c r="J371" s="56"/>
      <c r="K371" s="57"/>
      <c r="L371" s="57"/>
      <c r="M371" s="57"/>
      <c r="N371" s="57" t="str">
        <f>IFERROR(VALUE(IF(Table213162038[[#This Row],[Player No]]="","",IFERROR(VLOOKUP(Table213162038[[#This Row],[Player No]],[5]Sheet1!$C$479:$D$480,2,FALSE)&amp;"",""))),"")</f>
        <v/>
      </c>
      <c r="O371" s="57"/>
      <c r="P371" s="17"/>
      <c r="Q371" s="18"/>
      <c r="R371" s="147"/>
      <c r="S371" s="147"/>
      <c r="T371" s="56"/>
      <c r="U371" s="146"/>
    </row>
    <row r="372" spans="4:21" ht="16" thickBot="1">
      <c r="D372" s="52"/>
      <c r="E372" s="60"/>
      <c r="F372" s="46" t="str">
        <f>IFERROR(VLOOKUP(Table213162038[[#This Row],[Player No]],Table11[[No]:[Province]],2,0),"")</f>
        <v/>
      </c>
      <c r="G372" s="46" t="str">
        <f>IFERROR(VLOOKUP(Table213162038[[#This Row],[Player No]],Table11[[No]:[Province]],3,0),"")</f>
        <v/>
      </c>
      <c r="H372" s="56"/>
      <c r="I372" s="56">
        <f t="shared" si="11"/>
        <v>0</v>
      </c>
      <c r="J372" s="56"/>
      <c r="K372" s="57"/>
      <c r="L372" s="57"/>
      <c r="M372" s="57"/>
      <c r="N372" s="57" t="str">
        <f>IFERROR(VALUE(IF(Table213162038[[#This Row],[Player No]]="","",IFERROR(VLOOKUP(Table213162038[[#This Row],[Player No]],[5]Sheet1!$C$479:$D$480,2,FALSE)&amp;"",""))),"")</f>
        <v/>
      </c>
      <c r="O372" s="57"/>
      <c r="P372" s="17"/>
      <c r="Q372" s="18"/>
      <c r="R372" s="147"/>
      <c r="S372" s="147"/>
      <c r="T372" s="56"/>
      <c r="U372" s="146"/>
    </row>
    <row r="373" spans="4:21" ht="16" thickBot="1">
      <c r="D373" s="52"/>
      <c r="E373" s="60"/>
      <c r="F373" s="46" t="str">
        <f>IFERROR(VLOOKUP(Table213162038[[#This Row],[Player No]],Table11[[No]:[Province]],2,0),"")</f>
        <v/>
      </c>
      <c r="G373" s="46" t="str">
        <f>IFERROR(VLOOKUP(Table213162038[[#This Row],[Player No]],Table11[[No]:[Province]],3,0),"")</f>
        <v/>
      </c>
      <c r="H373" s="56"/>
      <c r="I373" s="56">
        <f t="shared" si="11"/>
        <v>0</v>
      </c>
      <c r="J373" s="56"/>
      <c r="K373" s="57"/>
      <c r="L373" s="57"/>
      <c r="M373" s="57"/>
      <c r="N373" s="57" t="str">
        <f>IFERROR(VALUE(IF(Table213162038[[#This Row],[Player No]]="","",IFERROR(VLOOKUP(Table213162038[[#This Row],[Player No]],[5]Sheet1!$C$479:$D$480,2,FALSE)&amp;"",""))),"")</f>
        <v/>
      </c>
      <c r="O373" s="57"/>
      <c r="P373" s="17"/>
      <c r="Q373" s="18"/>
      <c r="R373" s="147"/>
      <c r="S373" s="147"/>
      <c r="T373" s="56"/>
      <c r="U373" s="146"/>
    </row>
    <row r="374" spans="4:21" ht="16" thickBot="1">
      <c r="D374" s="52"/>
      <c r="E374" s="60"/>
      <c r="F374" s="46" t="str">
        <f>IFERROR(VLOOKUP(Table213162038[[#This Row],[Player No]],Table11[[No]:[Province]],2,0),"")</f>
        <v/>
      </c>
      <c r="G374" s="46" t="str">
        <f>IFERROR(VLOOKUP(Table213162038[[#This Row],[Player No]],Table11[[No]:[Province]],3,0),"")</f>
        <v/>
      </c>
      <c r="H374" s="56"/>
      <c r="I374" s="56">
        <f t="shared" si="11"/>
        <v>0</v>
      </c>
      <c r="J374" s="56"/>
      <c r="K374" s="57"/>
      <c r="L374" s="57"/>
      <c r="M374" s="57"/>
      <c r="N374" s="57" t="str">
        <f>IFERROR(VALUE(IF(Table213162038[[#This Row],[Player No]]="","",IFERROR(VLOOKUP(Table213162038[[#This Row],[Player No]],[5]Sheet1!$C$479:$D$480,2,FALSE)&amp;"",""))),"")</f>
        <v/>
      </c>
      <c r="O374" s="57"/>
      <c r="P374" s="17"/>
      <c r="Q374" s="18"/>
      <c r="R374" s="147"/>
      <c r="S374" s="147"/>
      <c r="T374" s="56"/>
      <c r="U374" s="146"/>
    </row>
    <row r="375" spans="4:21" ht="16" thickBot="1">
      <c r="D375" s="52"/>
      <c r="E375" s="60"/>
      <c r="F375" s="46" t="str">
        <f>IFERROR(VLOOKUP(Table213162038[[#This Row],[Player No]],Table11[[No]:[Province]],2,0),"")</f>
        <v/>
      </c>
      <c r="G375" s="46" t="str">
        <f>IFERROR(VLOOKUP(Table213162038[[#This Row],[Player No]],Table11[[No]:[Province]],3,0),"")</f>
        <v/>
      </c>
      <c r="H375" s="56"/>
      <c r="I375" s="56">
        <f t="shared" si="11"/>
        <v>0</v>
      </c>
      <c r="J375" s="56"/>
      <c r="K375" s="57"/>
      <c r="L375" s="57"/>
      <c r="M375" s="57"/>
      <c r="N375" s="57" t="str">
        <f>IFERROR(VALUE(IF(Table213162038[[#This Row],[Player No]]="","",IFERROR(VLOOKUP(Table213162038[[#This Row],[Player No]],[5]Sheet1!$C$479:$D$480,2,FALSE)&amp;"",""))),"")</f>
        <v/>
      </c>
      <c r="O375" s="57"/>
      <c r="P375" s="17"/>
      <c r="Q375" s="18"/>
      <c r="R375" s="147"/>
      <c r="S375" s="147"/>
      <c r="T375" s="56"/>
      <c r="U375" s="146"/>
    </row>
    <row r="376" spans="4:21" ht="16" thickBot="1">
      <c r="D376" s="52"/>
      <c r="E376" s="60"/>
      <c r="F376" s="46" t="str">
        <f>IFERROR(VLOOKUP(Table213162038[[#This Row],[Player No]],Table11[[No]:[Province]],2,0),"")</f>
        <v/>
      </c>
      <c r="G376" s="46" t="str">
        <f>IFERROR(VLOOKUP(Table213162038[[#This Row],[Player No]],Table11[[No]:[Province]],3,0),"")</f>
        <v/>
      </c>
      <c r="H376" s="56"/>
      <c r="I376" s="56">
        <f t="shared" si="11"/>
        <v>0</v>
      </c>
      <c r="J376" s="56"/>
      <c r="K376" s="57"/>
      <c r="L376" s="57"/>
      <c r="M376" s="57"/>
      <c r="N376" s="57" t="str">
        <f>IFERROR(VALUE(IF(Table213162038[[#This Row],[Player No]]="","",IFERROR(VLOOKUP(Table213162038[[#This Row],[Player No]],[5]Sheet1!$C$479:$D$480,2,FALSE)&amp;"",""))),"")</f>
        <v/>
      </c>
      <c r="O376" s="57"/>
      <c r="P376" s="17"/>
      <c r="Q376" s="18"/>
      <c r="R376" s="147"/>
      <c r="S376" s="147"/>
      <c r="T376" s="56"/>
      <c r="U376" s="146"/>
    </row>
    <row r="377" spans="4:21" ht="16" thickBot="1">
      <c r="D377" s="52"/>
      <c r="E377" s="60"/>
      <c r="F377" s="46" t="str">
        <f>IFERROR(VLOOKUP(Table213162038[[#This Row],[Player No]],Table11[[No]:[Province]],2,0),"")</f>
        <v/>
      </c>
      <c r="G377" s="46" t="str">
        <f>IFERROR(VLOOKUP(Table213162038[[#This Row],[Player No]],Table11[[No]:[Province]],3,0),"")</f>
        <v/>
      </c>
      <c r="H377" s="56"/>
      <c r="I377" s="56">
        <f t="shared" si="11"/>
        <v>0</v>
      </c>
      <c r="J377" s="56"/>
      <c r="K377" s="57"/>
      <c r="L377" s="57"/>
      <c r="M377" s="57"/>
      <c r="N377" s="57" t="str">
        <f>IFERROR(VALUE(IF(Table213162038[[#This Row],[Player No]]="","",IFERROR(VLOOKUP(Table213162038[[#This Row],[Player No]],[5]Sheet1!$C$479:$D$480,2,FALSE)&amp;"",""))),"")</f>
        <v/>
      </c>
      <c r="O377" s="57"/>
      <c r="P377" s="17"/>
      <c r="Q377" s="18"/>
      <c r="R377" s="147"/>
      <c r="S377" s="147"/>
      <c r="T377" s="56"/>
      <c r="U377" s="146"/>
    </row>
    <row r="378" spans="4:21" ht="16" thickBot="1">
      <c r="D378" s="52"/>
      <c r="E378" s="60"/>
      <c r="F378" s="46" t="str">
        <f>IFERROR(VLOOKUP(Table213162038[[#This Row],[Player No]],Table11[[No]:[Province]],2,0),"")</f>
        <v/>
      </c>
      <c r="G378" s="46" t="str">
        <f>IFERROR(VLOOKUP(Table213162038[[#This Row],[Player No]],Table11[[No]:[Province]],3,0),"")</f>
        <v/>
      </c>
      <c r="H378" s="56"/>
      <c r="I378" s="56">
        <f t="shared" si="11"/>
        <v>0</v>
      </c>
      <c r="J378" s="56"/>
      <c r="K378" s="57"/>
      <c r="L378" s="57"/>
      <c r="M378" s="57"/>
      <c r="N378" s="57" t="str">
        <f>IFERROR(VALUE(IF(Table213162038[[#This Row],[Player No]]="","",IFERROR(VLOOKUP(Table213162038[[#This Row],[Player No]],[5]Sheet1!$C$479:$D$480,2,FALSE)&amp;"",""))),"")</f>
        <v/>
      </c>
      <c r="O378" s="57"/>
      <c r="P378" s="17"/>
      <c r="Q378" s="18"/>
      <c r="R378" s="147"/>
      <c r="S378" s="147"/>
      <c r="T378" s="56"/>
      <c r="U378" s="146"/>
    </row>
    <row r="379" spans="4:21" ht="16" thickBot="1">
      <c r="D379" s="52"/>
      <c r="E379" s="60"/>
      <c r="F379" s="46" t="str">
        <f>IFERROR(VLOOKUP(Table213162038[[#This Row],[Player No]],Table11[[No]:[Province]],2,0),"")</f>
        <v/>
      </c>
      <c r="G379" s="46" t="str">
        <f>IFERROR(VLOOKUP(Table213162038[[#This Row],[Player No]],Table11[[No]:[Province]],3,0),"")</f>
        <v/>
      </c>
      <c r="H379" s="56"/>
      <c r="I379" s="56">
        <f t="shared" si="11"/>
        <v>0</v>
      </c>
      <c r="J379" s="56"/>
      <c r="K379" s="57"/>
      <c r="L379" s="57"/>
      <c r="M379" s="57"/>
      <c r="N379" s="57" t="str">
        <f>IFERROR(VALUE(IF(Table213162038[[#This Row],[Player No]]="","",IFERROR(VLOOKUP(Table213162038[[#This Row],[Player No]],[5]Sheet1!$C$479:$D$480,2,FALSE)&amp;"",""))),"")</f>
        <v/>
      </c>
      <c r="O379" s="57"/>
      <c r="P379" s="17"/>
      <c r="Q379" s="18"/>
      <c r="R379" s="147"/>
      <c r="S379" s="147"/>
      <c r="T379" s="56"/>
      <c r="U379" s="146"/>
    </row>
    <row r="380" spans="4:21" ht="16" thickBot="1">
      <c r="D380" s="52"/>
      <c r="E380" s="60"/>
      <c r="F380" s="46" t="str">
        <f>IFERROR(VLOOKUP(Table213162038[[#This Row],[Player No]],Table11[[No]:[Province]],2,0),"")</f>
        <v/>
      </c>
      <c r="G380" s="46" t="str">
        <f>IFERROR(VLOOKUP(Table213162038[[#This Row],[Player No]],Table11[[No]:[Province]],3,0),"")</f>
        <v/>
      </c>
      <c r="H380" s="56"/>
      <c r="I380" s="56">
        <f t="shared" si="11"/>
        <v>0</v>
      </c>
      <c r="J380" s="56"/>
      <c r="K380" s="57"/>
      <c r="L380" s="57"/>
      <c r="M380" s="57"/>
      <c r="N380" s="57" t="str">
        <f>IFERROR(VALUE(IF(Table213162038[[#This Row],[Player No]]="","",IFERROR(VLOOKUP(Table213162038[[#This Row],[Player No]],[5]Sheet1!$C$479:$D$480,2,FALSE)&amp;"",""))),"")</f>
        <v/>
      </c>
      <c r="O380" s="57"/>
      <c r="P380" s="17"/>
      <c r="Q380" s="18"/>
      <c r="R380" s="147"/>
      <c r="S380" s="147"/>
      <c r="T380" s="56"/>
      <c r="U380" s="146"/>
    </row>
    <row r="381" spans="4:21" ht="16" thickBot="1">
      <c r="D381" s="52"/>
      <c r="E381" s="60"/>
      <c r="F381" s="46" t="str">
        <f>IFERROR(VLOOKUP(Table213162038[[#This Row],[Player No]],Table11[[No]:[Province]],2,0),"")</f>
        <v/>
      </c>
      <c r="G381" s="46" t="str">
        <f>IFERROR(VLOOKUP(Table213162038[[#This Row],[Player No]],Table11[[No]:[Province]],3,0),"")</f>
        <v/>
      </c>
      <c r="H381" s="56"/>
      <c r="I381" s="56">
        <f t="shared" si="11"/>
        <v>0</v>
      </c>
      <c r="J381" s="56"/>
      <c r="K381" s="57"/>
      <c r="L381" s="57"/>
      <c r="M381" s="57"/>
      <c r="N381" s="57" t="str">
        <f>IFERROR(VALUE(IF(Table213162038[[#This Row],[Player No]]="","",IFERROR(VLOOKUP(Table213162038[[#This Row],[Player No]],[5]Sheet1!$C$479:$D$480,2,FALSE)&amp;"",""))),"")</f>
        <v/>
      </c>
      <c r="O381" s="57"/>
      <c r="P381" s="17"/>
      <c r="Q381" s="18"/>
      <c r="R381" s="147"/>
      <c r="S381" s="147"/>
      <c r="T381" s="56"/>
      <c r="U381" s="146"/>
    </row>
    <row r="382" spans="4:21" ht="16" thickBot="1">
      <c r="D382" s="52"/>
      <c r="E382" s="60"/>
      <c r="F382" s="46" t="str">
        <f>IFERROR(VLOOKUP(Table213162038[[#This Row],[Player No]],Table11[[No]:[Province]],2,0),"")</f>
        <v/>
      </c>
      <c r="G382" s="46" t="str">
        <f>IFERROR(VLOOKUP(Table213162038[[#This Row],[Player No]],Table11[[No]:[Province]],3,0),"")</f>
        <v/>
      </c>
      <c r="H382" s="56"/>
      <c r="I382" s="56">
        <f t="shared" si="11"/>
        <v>0</v>
      </c>
      <c r="J382" s="56"/>
      <c r="K382" s="57"/>
      <c r="L382" s="57"/>
      <c r="M382" s="57"/>
      <c r="N382" s="57" t="str">
        <f>IFERROR(VALUE(IF(Table213162038[[#This Row],[Player No]]="","",IFERROR(VLOOKUP(Table213162038[[#This Row],[Player No]],[5]Sheet1!$C$479:$D$480,2,FALSE)&amp;"",""))),"")</f>
        <v/>
      </c>
      <c r="O382" s="57"/>
      <c r="P382" s="17"/>
      <c r="Q382" s="18"/>
      <c r="R382" s="147"/>
      <c r="S382" s="147"/>
      <c r="T382" s="56"/>
      <c r="U382" s="146"/>
    </row>
    <row r="383" spans="4:21" ht="16" thickBot="1">
      <c r="D383" s="52"/>
      <c r="E383" s="60"/>
      <c r="F383" s="46" t="str">
        <f>IFERROR(VLOOKUP(Table213162038[[#This Row],[Player No]],Table11[[No]:[Province]],2,0),"")</f>
        <v/>
      </c>
      <c r="G383" s="46" t="str">
        <f>IFERROR(VLOOKUP(Table213162038[[#This Row],[Player No]],Table11[[No]:[Province]],3,0),"")</f>
        <v/>
      </c>
      <c r="H383" s="56"/>
      <c r="I383" s="56">
        <f t="shared" si="11"/>
        <v>0</v>
      </c>
      <c r="J383" s="56"/>
      <c r="K383" s="57"/>
      <c r="L383" s="57"/>
      <c r="M383" s="57"/>
      <c r="N383" s="57" t="str">
        <f>IFERROR(VALUE(IF(Table213162038[[#This Row],[Player No]]="","",IFERROR(VLOOKUP(Table213162038[[#This Row],[Player No]],[5]Sheet1!$C$479:$D$480,2,FALSE)&amp;"",""))),"")</f>
        <v/>
      </c>
      <c r="O383" s="57"/>
      <c r="P383" s="17"/>
      <c r="Q383" s="18"/>
      <c r="R383" s="147"/>
      <c r="S383" s="147"/>
      <c r="T383" s="56"/>
      <c r="U383" s="146"/>
    </row>
    <row r="384" spans="4:21" ht="16" thickBot="1">
      <c r="D384" s="52"/>
      <c r="E384" s="60"/>
      <c r="F384" s="46" t="str">
        <f>IFERROR(VLOOKUP(Table213162038[[#This Row],[Player No]],Table11[[No]:[Province]],2,0),"")</f>
        <v/>
      </c>
      <c r="G384" s="46" t="str">
        <f>IFERROR(VLOOKUP(Table213162038[[#This Row],[Player No]],Table11[[No]:[Province]],3,0),"")</f>
        <v/>
      </c>
      <c r="H384" s="56"/>
      <c r="I384" s="56">
        <f t="shared" si="11"/>
        <v>0</v>
      </c>
      <c r="J384" s="56"/>
      <c r="K384" s="57"/>
      <c r="L384" s="57"/>
      <c r="M384" s="57"/>
      <c r="N384" s="57" t="str">
        <f>IFERROR(VALUE(IF(Table213162038[[#This Row],[Player No]]="","",IFERROR(VLOOKUP(Table213162038[[#This Row],[Player No]],[5]Sheet1!$C$479:$D$480,2,FALSE)&amp;"",""))),"")</f>
        <v/>
      </c>
      <c r="O384" s="57"/>
      <c r="P384" s="17"/>
      <c r="Q384" s="18"/>
      <c r="R384" s="147"/>
      <c r="S384" s="147"/>
      <c r="T384" s="56"/>
      <c r="U384" s="146"/>
    </row>
    <row r="385" spans="4:21" ht="16" thickBot="1">
      <c r="D385" s="52"/>
      <c r="E385" s="60"/>
      <c r="F385" s="46" t="str">
        <f>IFERROR(VLOOKUP(Table213162038[[#This Row],[Player No]],Table11[[No]:[Province]],2,0),"")</f>
        <v/>
      </c>
      <c r="G385" s="46" t="str">
        <f>IFERROR(VLOOKUP(Table213162038[[#This Row],[Player No]],Table11[[No]:[Province]],3,0),"")</f>
        <v/>
      </c>
      <c r="H385" s="56"/>
      <c r="I385" s="56">
        <f t="shared" si="11"/>
        <v>0</v>
      </c>
      <c r="J385" s="56"/>
      <c r="K385" s="57"/>
      <c r="L385" s="57"/>
      <c r="M385" s="57"/>
      <c r="N385" s="57" t="str">
        <f>IFERROR(VALUE(IF(Table213162038[[#This Row],[Player No]]="","",IFERROR(VLOOKUP(Table213162038[[#This Row],[Player No]],[5]Sheet1!$C$479:$D$480,2,FALSE)&amp;"",""))),"")</f>
        <v/>
      </c>
      <c r="O385" s="57"/>
      <c r="P385" s="17"/>
      <c r="Q385" s="18"/>
      <c r="R385" s="147"/>
      <c r="S385" s="147"/>
      <c r="T385" s="56"/>
      <c r="U385" s="146"/>
    </row>
    <row r="386" spans="4:21" ht="16" thickBot="1">
      <c r="D386" s="52"/>
      <c r="E386" s="60"/>
      <c r="F386" s="46" t="str">
        <f>IFERROR(VLOOKUP(Table213162038[[#This Row],[Player No]],Table11[[No]:[Province]],2,0),"")</f>
        <v/>
      </c>
      <c r="G386" s="46" t="str">
        <f>IFERROR(VLOOKUP(Table213162038[[#This Row],[Player No]],Table11[[No]:[Province]],3,0),"")</f>
        <v/>
      </c>
      <c r="H386" s="56"/>
      <c r="I386" s="56">
        <f t="shared" si="11"/>
        <v>0</v>
      </c>
      <c r="J386" s="56"/>
      <c r="K386" s="57"/>
      <c r="L386" s="57"/>
      <c r="M386" s="57"/>
      <c r="N386" s="57" t="str">
        <f>IFERROR(VALUE(IF(Table213162038[[#This Row],[Player No]]="","",IFERROR(VLOOKUP(Table213162038[[#This Row],[Player No]],[5]Sheet1!$C$479:$D$480,2,FALSE)&amp;"",""))),"")</f>
        <v/>
      </c>
      <c r="O386" s="57"/>
      <c r="P386" s="17"/>
      <c r="Q386" s="18"/>
      <c r="R386" s="147"/>
      <c r="S386" s="147"/>
      <c r="T386" s="56"/>
      <c r="U386" s="146"/>
    </row>
    <row r="387" spans="4:21" ht="16" thickBot="1">
      <c r="D387" s="52"/>
      <c r="E387" s="60"/>
      <c r="F387" s="46" t="str">
        <f>IFERROR(VLOOKUP(Table213162038[[#This Row],[Player No]],Table11[[No]:[Province]],2,0),"")</f>
        <v/>
      </c>
      <c r="G387" s="46" t="str">
        <f>IFERROR(VLOOKUP(Table213162038[[#This Row],[Player No]],Table11[[No]:[Province]],3,0),"")</f>
        <v/>
      </c>
      <c r="H387" s="56"/>
      <c r="I387" s="56">
        <f t="shared" si="11"/>
        <v>0</v>
      </c>
      <c r="J387" s="56"/>
      <c r="K387" s="57"/>
      <c r="L387" s="57"/>
      <c r="M387" s="57"/>
      <c r="N387" s="57" t="str">
        <f>IFERROR(VALUE(IF(Table213162038[[#This Row],[Player No]]="","",IFERROR(VLOOKUP(Table213162038[[#This Row],[Player No]],[5]Sheet1!$C$479:$D$480,2,FALSE)&amp;"",""))),"")</f>
        <v/>
      </c>
      <c r="O387" s="57"/>
      <c r="P387" s="17"/>
      <c r="Q387" s="18"/>
      <c r="R387" s="147"/>
      <c r="S387" s="147"/>
      <c r="T387" s="56"/>
      <c r="U387" s="146"/>
    </row>
    <row r="388" spans="4:21" ht="16" thickBot="1">
      <c r="D388" s="52"/>
      <c r="E388" s="60"/>
      <c r="F388" s="46" t="str">
        <f>IFERROR(VLOOKUP(Table213162038[[#This Row],[Player No]],Table11[[No]:[Province]],2,0),"")</f>
        <v/>
      </c>
      <c r="G388" s="46" t="str">
        <f>IFERROR(VLOOKUP(Table213162038[[#This Row],[Player No]],Table11[[No]:[Province]],3,0),"")</f>
        <v/>
      </c>
      <c r="H388" s="56"/>
      <c r="I388" s="56">
        <f t="shared" si="11"/>
        <v>0</v>
      </c>
      <c r="J388" s="56"/>
      <c r="K388" s="57"/>
      <c r="L388" s="57"/>
      <c r="M388" s="57"/>
      <c r="N388" s="57" t="str">
        <f>IFERROR(VALUE(IF(Table213162038[[#This Row],[Player No]]="","",IFERROR(VLOOKUP(Table213162038[[#This Row],[Player No]],[5]Sheet1!$C$479:$D$480,2,FALSE)&amp;"",""))),"")</f>
        <v/>
      </c>
      <c r="O388" s="57"/>
      <c r="P388" s="17"/>
      <c r="Q388" s="18"/>
      <c r="R388" s="147"/>
      <c r="S388" s="147"/>
      <c r="T388" s="56"/>
      <c r="U388" s="146"/>
    </row>
    <row r="389" spans="4:21" ht="16" thickBot="1">
      <c r="D389" s="52"/>
      <c r="E389" s="60"/>
      <c r="F389" s="46" t="str">
        <f>IFERROR(VLOOKUP(Table213162038[[#This Row],[Player No]],Table11[[No]:[Province]],2,0),"")</f>
        <v/>
      </c>
      <c r="G389" s="46" t="str">
        <f>IFERROR(VLOOKUP(Table213162038[[#This Row],[Player No]],Table11[[No]:[Province]],3,0),"")</f>
        <v/>
      </c>
      <c r="H389" s="56"/>
      <c r="I389" s="56">
        <f t="shared" ref="I389:I452" si="12">H389/2+SUM(L389:O389)</f>
        <v>0</v>
      </c>
      <c r="J389" s="56"/>
      <c r="K389" s="57"/>
      <c r="L389" s="57"/>
      <c r="M389" s="57"/>
      <c r="N389" s="57" t="str">
        <f>IFERROR(VALUE(IF(Table213162038[[#This Row],[Player No]]="","",IFERROR(VLOOKUP(Table213162038[[#This Row],[Player No]],[5]Sheet1!$C$479:$D$480,2,FALSE)&amp;"",""))),"")</f>
        <v/>
      </c>
      <c r="O389" s="57"/>
      <c r="P389" s="17"/>
      <c r="Q389" s="18"/>
      <c r="R389" s="147"/>
      <c r="S389" s="147"/>
      <c r="T389" s="56"/>
      <c r="U389" s="146"/>
    </row>
    <row r="390" spans="4:21" ht="16" thickBot="1">
      <c r="D390" s="52"/>
      <c r="E390" s="60"/>
      <c r="F390" s="46" t="str">
        <f>IFERROR(VLOOKUP(Table213162038[[#This Row],[Player No]],Table11[[No]:[Province]],2,0),"")</f>
        <v/>
      </c>
      <c r="G390" s="46" t="str">
        <f>IFERROR(VLOOKUP(Table213162038[[#This Row],[Player No]],Table11[[No]:[Province]],3,0),"")</f>
        <v/>
      </c>
      <c r="H390" s="56"/>
      <c r="I390" s="56">
        <f t="shared" si="12"/>
        <v>0</v>
      </c>
      <c r="J390" s="56"/>
      <c r="K390" s="57"/>
      <c r="L390" s="57"/>
      <c r="M390" s="57"/>
      <c r="N390" s="57" t="str">
        <f>IFERROR(VALUE(IF(Table213162038[[#This Row],[Player No]]="","",IFERROR(VLOOKUP(Table213162038[[#This Row],[Player No]],[5]Sheet1!$C$479:$D$480,2,FALSE)&amp;"",""))),"")</f>
        <v/>
      </c>
      <c r="O390" s="57"/>
      <c r="P390" s="17"/>
      <c r="Q390" s="18"/>
      <c r="R390" s="147"/>
      <c r="S390" s="147"/>
      <c r="T390" s="56"/>
      <c r="U390" s="146"/>
    </row>
    <row r="391" spans="4:21" ht="16" thickBot="1">
      <c r="D391" s="52"/>
      <c r="E391" s="60"/>
      <c r="F391" s="46" t="str">
        <f>IFERROR(VLOOKUP(Table213162038[[#This Row],[Player No]],Table11[[No]:[Province]],2,0),"")</f>
        <v/>
      </c>
      <c r="G391" s="46" t="str">
        <f>IFERROR(VLOOKUP(Table213162038[[#This Row],[Player No]],Table11[[No]:[Province]],3,0),"")</f>
        <v/>
      </c>
      <c r="H391" s="56"/>
      <c r="I391" s="56">
        <f t="shared" si="12"/>
        <v>0</v>
      </c>
      <c r="J391" s="56"/>
      <c r="K391" s="57"/>
      <c r="L391" s="57"/>
      <c r="M391" s="57"/>
      <c r="N391" s="57" t="str">
        <f>IFERROR(VALUE(IF(Table213162038[[#This Row],[Player No]]="","",IFERROR(VLOOKUP(Table213162038[[#This Row],[Player No]],[5]Sheet1!$C$479:$D$480,2,FALSE)&amp;"",""))),"")</f>
        <v/>
      </c>
      <c r="O391" s="57"/>
      <c r="P391" s="17"/>
      <c r="Q391" s="18"/>
      <c r="R391" s="147"/>
      <c r="S391" s="147"/>
      <c r="T391" s="56"/>
      <c r="U391" s="146"/>
    </row>
    <row r="392" spans="4:21" ht="16" thickBot="1">
      <c r="D392" s="52"/>
      <c r="E392" s="60"/>
      <c r="F392" s="46" t="str">
        <f>IFERROR(VLOOKUP(Table213162038[[#This Row],[Player No]],Table11[[No]:[Province]],2,0),"")</f>
        <v/>
      </c>
      <c r="G392" s="46" t="str">
        <f>IFERROR(VLOOKUP(Table213162038[[#This Row],[Player No]],Table11[[No]:[Province]],3,0),"")</f>
        <v/>
      </c>
      <c r="H392" s="56"/>
      <c r="I392" s="56">
        <f t="shared" si="12"/>
        <v>0</v>
      </c>
      <c r="J392" s="56"/>
      <c r="K392" s="57"/>
      <c r="L392" s="57"/>
      <c r="M392" s="57"/>
      <c r="N392" s="57" t="str">
        <f>IFERROR(VALUE(IF(Table213162038[[#This Row],[Player No]]="","",IFERROR(VLOOKUP(Table213162038[[#This Row],[Player No]],[5]Sheet1!$C$479:$D$480,2,FALSE)&amp;"",""))),"")</f>
        <v/>
      </c>
      <c r="O392" s="57"/>
      <c r="P392" s="17"/>
      <c r="Q392" s="18"/>
      <c r="R392" s="147"/>
      <c r="S392" s="147"/>
      <c r="T392" s="56"/>
      <c r="U392" s="146"/>
    </row>
    <row r="393" spans="4:21" ht="16" thickBot="1">
      <c r="D393" s="52"/>
      <c r="E393" s="60"/>
      <c r="F393" s="46" t="str">
        <f>IFERROR(VLOOKUP(Table213162038[[#This Row],[Player No]],Table11[[No]:[Province]],2,0),"")</f>
        <v/>
      </c>
      <c r="G393" s="46" t="str">
        <f>IFERROR(VLOOKUP(Table213162038[[#This Row],[Player No]],Table11[[No]:[Province]],3,0),"")</f>
        <v/>
      </c>
      <c r="H393" s="56"/>
      <c r="I393" s="56">
        <f t="shared" si="12"/>
        <v>0</v>
      </c>
      <c r="J393" s="56"/>
      <c r="K393" s="57"/>
      <c r="L393" s="57"/>
      <c r="M393" s="57"/>
      <c r="N393" s="57" t="str">
        <f>IFERROR(VALUE(IF(Table213162038[[#This Row],[Player No]]="","",IFERROR(VLOOKUP(Table213162038[[#This Row],[Player No]],[5]Sheet1!$C$479:$D$480,2,FALSE)&amp;"",""))),"")</f>
        <v/>
      </c>
      <c r="O393" s="57"/>
      <c r="P393" s="17"/>
      <c r="Q393" s="18"/>
      <c r="R393" s="147"/>
      <c r="S393" s="147"/>
      <c r="T393" s="56"/>
      <c r="U393" s="146"/>
    </row>
    <row r="394" spans="4:21" ht="16" thickBot="1">
      <c r="D394" s="52"/>
      <c r="E394" s="60"/>
      <c r="F394" s="46" t="str">
        <f>IFERROR(VLOOKUP(Table213162038[[#This Row],[Player No]],Table11[[No]:[Province]],2,0),"")</f>
        <v/>
      </c>
      <c r="G394" s="46" t="str">
        <f>IFERROR(VLOOKUP(Table213162038[[#This Row],[Player No]],Table11[[No]:[Province]],3,0),"")</f>
        <v/>
      </c>
      <c r="H394" s="56"/>
      <c r="I394" s="56">
        <f t="shared" si="12"/>
        <v>0</v>
      </c>
      <c r="J394" s="56"/>
      <c r="K394" s="57"/>
      <c r="L394" s="57"/>
      <c r="M394" s="57"/>
      <c r="N394" s="57" t="str">
        <f>IFERROR(VALUE(IF(Table213162038[[#This Row],[Player No]]="","",IFERROR(VLOOKUP(Table213162038[[#This Row],[Player No]],[5]Sheet1!$C$479:$D$480,2,FALSE)&amp;"",""))),"")</f>
        <v/>
      </c>
      <c r="O394" s="57"/>
      <c r="P394" s="17"/>
      <c r="Q394" s="18"/>
      <c r="R394" s="147"/>
      <c r="S394" s="147"/>
      <c r="T394" s="56"/>
      <c r="U394" s="146"/>
    </row>
    <row r="395" spans="4:21" ht="16" thickBot="1">
      <c r="D395" s="52"/>
      <c r="E395" s="60"/>
      <c r="F395" s="46" t="str">
        <f>IFERROR(VLOOKUP(Table213162038[[#This Row],[Player No]],Table11[[No]:[Province]],2,0),"")</f>
        <v/>
      </c>
      <c r="G395" s="46" t="str">
        <f>IFERROR(VLOOKUP(Table213162038[[#This Row],[Player No]],Table11[[No]:[Province]],3,0),"")</f>
        <v/>
      </c>
      <c r="H395" s="56"/>
      <c r="I395" s="56">
        <f t="shared" si="12"/>
        <v>0</v>
      </c>
      <c r="J395" s="56"/>
      <c r="K395" s="57"/>
      <c r="L395" s="57"/>
      <c r="M395" s="57"/>
      <c r="N395" s="57" t="str">
        <f>IFERROR(VALUE(IF(Table213162038[[#This Row],[Player No]]="","",IFERROR(VLOOKUP(Table213162038[[#This Row],[Player No]],[5]Sheet1!$C$479:$D$480,2,FALSE)&amp;"",""))),"")</f>
        <v/>
      </c>
      <c r="O395" s="57"/>
      <c r="P395" s="17"/>
      <c r="Q395" s="18"/>
      <c r="R395" s="147"/>
      <c r="S395" s="147"/>
      <c r="T395" s="56"/>
      <c r="U395" s="146"/>
    </row>
    <row r="396" spans="4:21" ht="16" thickBot="1">
      <c r="D396" s="52"/>
      <c r="E396" s="60"/>
      <c r="F396" s="46" t="str">
        <f>IFERROR(VLOOKUP(Table213162038[[#This Row],[Player No]],Table11[[No]:[Province]],2,0),"")</f>
        <v/>
      </c>
      <c r="G396" s="46" t="str">
        <f>IFERROR(VLOOKUP(Table213162038[[#This Row],[Player No]],Table11[[No]:[Province]],3,0),"")</f>
        <v/>
      </c>
      <c r="H396" s="56"/>
      <c r="I396" s="56">
        <f t="shared" si="12"/>
        <v>0</v>
      </c>
      <c r="J396" s="56"/>
      <c r="K396" s="57"/>
      <c r="L396" s="57"/>
      <c r="M396" s="57"/>
      <c r="N396" s="57" t="str">
        <f>IFERROR(VALUE(IF(Table213162038[[#This Row],[Player No]]="","",IFERROR(VLOOKUP(Table213162038[[#This Row],[Player No]],[5]Sheet1!$C$479:$D$480,2,FALSE)&amp;"",""))),"")</f>
        <v/>
      </c>
      <c r="O396" s="57"/>
      <c r="P396" s="17"/>
      <c r="Q396" s="18"/>
      <c r="R396" s="147"/>
      <c r="S396" s="147"/>
      <c r="T396" s="56"/>
      <c r="U396" s="146"/>
    </row>
    <row r="397" spans="4:21" ht="16" thickBot="1">
      <c r="D397" s="52"/>
      <c r="E397" s="60"/>
      <c r="F397" s="46" t="str">
        <f>IFERROR(VLOOKUP(Table213162038[[#This Row],[Player No]],Table11[[No]:[Province]],2,0),"")</f>
        <v/>
      </c>
      <c r="G397" s="46" t="str">
        <f>IFERROR(VLOOKUP(Table213162038[[#This Row],[Player No]],Table11[[No]:[Province]],3,0),"")</f>
        <v/>
      </c>
      <c r="H397" s="56"/>
      <c r="I397" s="56">
        <f t="shared" si="12"/>
        <v>0</v>
      </c>
      <c r="J397" s="56"/>
      <c r="K397" s="57"/>
      <c r="L397" s="57"/>
      <c r="M397" s="57"/>
      <c r="N397" s="57" t="str">
        <f>IFERROR(VALUE(IF(Table213162038[[#This Row],[Player No]]="","",IFERROR(VLOOKUP(Table213162038[[#This Row],[Player No]],[5]Sheet1!$C$479:$D$480,2,FALSE)&amp;"",""))),"")</f>
        <v/>
      </c>
      <c r="O397" s="57"/>
      <c r="P397" s="17"/>
      <c r="Q397" s="18"/>
      <c r="R397" s="147"/>
      <c r="S397" s="147"/>
      <c r="T397" s="56"/>
      <c r="U397" s="146"/>
    </row>
    <row r="398" spans="4:21" ht="16" thickBot="1">
      <c r="D398" s="52"/>
      <c r="E398" s="60"/>
      <c r="F398" s="46" t="str">
        <f>IFERROR(VLOOKUP(Table213162038[[#This Row],[Player No]],Table11[[No]:[Province]],2,0),"")</f>
        <v/>
      </c>
      <c r="G398" s="46" t="str">
        <f>IFERROR(VLOOKUP(Table213162038[[#This Row],[Player No]],Table11[[No]:[Province]],3,0),"")</f>
        <v/>
      </c>
      <c r="H398" s="56"/>
      <c r="I398" s="56">
        <f t="shared" si="12"/>
        <v>0</v>
      </c>
      <c r="J398" s="56"/>
      <c r="K398" s="57"/>
      <c r="L398" s="57"/>
      <c r="M398" s="57"/>
      <c r="N398" s="57" t="str">
        <f>IFERROR(VALUE(IF(Table213162038[[#This Row],[Player No]]="","",IFERROR(VLOOKUP(Table213162038[[#This Row],[Player No]],[5]Sheet1!$C$479:$D$480,2,FALSE)&amp;"",""))),"")</f>
        <v/>
      </c>
      <c r="O398" s="57"/>
      <c r="P398" s="17"/>
      <c r="Q398" s="18"/>
      <c r="R398" s="147"/>
      <c r="S398" s="147"/>
      <c r="T398" s="56"/>
      <c r="U398" s="146"/>
    </row>
    <row r="399" spans="4:21" ht="16" thickBot="1">
      <c r="D399" s="52"/>
      <c r="E399" s="60"/>
      <c r="F399" s="46" t="str">
        <f>IFERROR(VLOOKUP(Table213162038[[#This Row],[Player No]],Table11[[No]:[Province]],2,0),"")</f>
        <v/>
      </c>
      <c r="G399" s="46" t="str">
        <f>IFERROR(VLOOKUP(Table213162038[[#This Row],[Player No]],Table11[[No]:[Province]],3,0),"")</f>
        <v/>
      </c>
      <c r="H399" s="56"/>
      <c r="I399" s="56">
        <f t="shared" si="12"/>
        <v>0</v>
      </c>
      <c r="J399" s="56"/>
      <c r="K399" s="57"/>
      <c r="L399" s="57"/>
      <c r="M399" s="57"/>
      <c r="N399" s="57" t="str">
        <f>IFERROR(VALUE(IF(Table213162038[[#This Row],[Player No]]="","",IFERROR(VLOOKUP(Table213162038[[#This Row],[Player No]],[5]Sheet1!$C$479:$D$480,2,FALSE)&amp;"",""))),"")</f>
        <v/>
      </c>
      <c r="O399" s="57"/>
      <c r="P399" s="17"/>
      <c r="Q399" s="18"/>
      <c r="R399" s="147"/>
      <c r="S399" s="147"/>
      <c r="T399" s="56"/>
      <c r="U399" s="146"/>
    </row>
    <row r="400" spans="4:21" ht="16" thickBot="1">
      <c r="D400" s="52"/>
      <c r="E400" s="60"/>
      <c r="F400" s="46" t="str">
        <f>IFERROR(VLOOKUP(Table213162038[[#This Row],[Player No]],Table11[[No]:[Province]],2,0),"")</f>
        <v/>
      </c>
      <c r="G400" s="46" t="str">
        <f>IFERROR(VLOOKUP(Table213162038[[#This Row],[Player No]],Table11[[No]:[Province]],3,0),"")</f>
        <v/>
      </c>
      <c r="H400" s="56"/>
      <c r="I400" s="56">
        <f t="shared" si="12"/>
        <v>0</v>
      </c>
      <c r="J400" s="56"/>
      <c r="K400" s="57"/>
      <c r="L400" s="57"/>
      <c r="M400" s="57"/>
      <c r="N400" s="57" t="str">
        <f>IFERROR(VALUE(IF(Table213162038[[#This Row],[Player No]]="","",IFERROR(VLOOKUP(Table213162038[[#This Row],[Player No]],[5]Sheet1!$C$479:$D$480,2,FALSE)&amp;"",""))),"")</f>
        <v/>
      </c>
      <c r="O400" s="57"/>
      <c r="P400" s="17"/>
      <c r="Q400" s="18"/>
      <c r="R400" s="147"/>
      <c r="S400" s="147"/>
      <c r="T400" s="56"/>
      <c r="U400" s="146"/>
    </row>
    <row r="401" spans="4:21" ht="16" thickBot="1">
      <c r="D401" s="52"/>
      <c r="E401" s="60"/>
      <c r="F401" s="46" t="str">
        <f>IFERROR(VLOOKUP(Table213162038[[#This Row],[Player No]],Table11[[No]:[Province]],2,0),"")</f>
        <v/>
      </c>
      <c r="G401" s="46" t="str">
        <f>IFERROR(VLOOKUP(Table213162038[[#This Row],[Player No]],Table11[[No]:[Province]],3,0),"")</f>
        <v/>
      </c>
      <c r="H401" s="56"/>
      <c r="I401" s="56">
        <f t="shared" si="12"/>
        <v>0</v>
      </c>
      <c r="J401" s="56"/>
      <c r="K401" s="57"/>
      <c r="L401" s="57"/>
      <c r="M401" s="57"/>
      <c r="N401" s="57" t="str">
        <f>IFERROR(VALUE(IF(Table213162038[[#This Row],[Player No]]="","",IFERROR(VLOOKUP(Table213162038[[#This Row],[Player No]],[5]Sheet1!$C$479:$D$480,2,FALSE)&amp;"",""))),"")</f>
        <v/>
      </c>
      <c r="O401" s="57"/>
      <c r="P401" s="17"/>
      <c r="Q401" s="18"/>
      <c r="R401" s="147"/>
      <c r="S401" s="147"/>
      <c r="T401" s="56"/>
      <c r="U401" s="146"/>
    </row>
    <row r="402" spans="4:21" ht="16" thickBot="1">
      <c r="D402" s="52"/>
      <c r="E402" s="60"/>
      <c r="F402" s="46" t="str">
        <f>IFERROR(VLOOKUP(Table213162038[[#This Row],[Player No]],Table11[[No]:[Province]],2,0),"")</f>
        <v/>
      </c>
      <c r="G402" s="46" t="str">
        <f>IFERROR(VLOOKUP(Table213162038[[#This Row],[Player No]],Table11[[No]:[Province]],3,0),"")</f>
        <v/>
      </c>
      <c r="H402" s="56"/>
      <c r="I402" s="56">
        <f t="shared" si="12"/>
        <v>0</v>
      </c>
      <c r="J402" s="56"/>
      <c r="K402" s="57"/>
      <c r="L402" s="57"/>
      <c r="M402" s="57"/>
      <c r="N402" s="57" t="str">
        <f>IFERROR(VALUE(IF(Table213162038[[#This Row],[Player No]]="","",IFERROR(VLOOKUP(Table213162038[[#This Row],[Player No]],[5]Sheet1!$C$479:$D$480,2,FALSE)&amp;"",""))),"")</f>
        <v/>
      </c>
      <c r="O402" s="57"/>
      <c r="P402" s="17"/>
      <c r="Q402" s="18"/>
      <c r="R402" s="147"/>
      <c r="S402" s="147"/>
      <c r="T402" s="56"/>
      <c r="U402" s="146"/>
    </row>
    <row r="403" spans="4:21" ht="16" thickBot="1">
      <c r="D403" s="52"/>
      <c r="E403" s="60"/>
      <c r="F403" s="46" t="str">
        <f>IFERROR(VLOOKUP(Table213162038[[#This Row],[Player No]],Table11[[No]:[Province]],2,0),"")</f>
        <v/>
      </c>
      <c r="G403" s="46" t="str">
        <f>IFERROR(VLOOKUP(Table213162038[[#This Row],[Player No]],Table11[[No]:[Province]],3,0),"")</f>
        <v/>
      </c>
      <c r="H403" s="56"/>
      <c r="I403" s="56">
        <f t="shared" si="12"/>
        <v>0</v>
      </c>
      <c r="J403" s="56"/>
      <c r="K403" s="57"/>
      <c r="L403" s="57"/>
      <c r="M403" s="57"/>
      <c r="N403" s="57" t="str">
        <f>IFERROR(VALUE(IF(Table213162038[[#This Row],[Player No]]="","",IFERROR(VLOOKUP(Table213162038[[#This Row],[Player No]],[5]Sheet1!$C$479:$D$480,2,FALSE)&amp;"",""))),"")</f>
        <v/>
      </c>
      <c r="O403" s="57"/>
      <c r="P403" s="17"/>
      <c r="Q403" s="18"/>
      <c r="R403" s="147"/>
      <c r="S403" s="147"/>
      <c r="T403" s="56"/>
      <c r="U403" s="146"/>
    </row>
    <row r="404" spans="4:21" ht="16" thickBot="1">
      <c r="D404" s="52"/>
      <c r="E404" s="60"/>
      <c r="F404" s="46" t="str">
        <f>IFERROR(VLOOKUP(Table213162038[[#This Row],[Player No]],Table11[[No]:[Province]],2,0),"")</f>
        <v/>
      </c>
      <c r="G404" s="46" t="str">
        <f>IFERROR(VLOOKUP(Table213162038[[#This Row],[Player No]],Table11[[No]:[Province]],3,0),"")</f>
        <v/>
      </c>
      <c r="H404" s="56"/>
      <c r="I404" s="56">
        <f t="shared" si="12"/>
        <v>0</v>
      </c>
      <c r="J404" s="56"/>
      <c r="K404" s="57"/>
      <c r="L404" s="57"/>
      <c r="M404" s="57"/>
      <c r="N404" s="57" t="str">
        <f>IFERROR(VALUE(IF(Table213162038[[#This Row],[Player No]]="","",IFERROR(VLOOKUP(Table213162038[[#This Row],[Player No]],[5]Sheet1!$C$479:$D$480,2,FALSE)&amp;"",""))),"")</f>
        <v/>
      </c>
      <c r="O404" s="57"/>
      <c r="P404" s="17"/>
      <c r="Q404" s="18"/>
      <c r="R404" s="147"/>
      <c r="S404" s="147"/>
      <c r="T404" s="56"/>
      <c r="U404" s="146"/>
    </row>
    <row r="405" spans="4:21" ht="16" thickBot="1">
      <c r="D405" s="52"/>
      <c r="E405" s="60"/>
      <c r="F405" s="46" t="str">
        <f>IFERROR(VLOOKUP(Table213162038[[#This Row],[Player No]],Table11[[No]:[Province]],2,0),"")</f>
        <v/>
      </c>
      <c r="G405" s="46" t="str">
        <f>IFERROR(VLOOKUP(Table213162038[[#This Row],[Player No]],Table11[[No]:[Province]],3,0),"")</f>
        <v/>
      </c>
      <c r="H405" s="56"/>
      <c r="I405" s="56">
        <f t="shared" si="12"/>
        <v>0</v>
      </c>
      <c r="J405" s="56"/>
      <c r="K405" s="57"/>
      <c r="L405" s="57"/>
      <c r="M405" s="57"/>
      <c r="N405" s="57" t="str">
        <f>IFERROR(VALUE(IF(Table213162038[[#This Row],[Player No]]="","",IFERROR(VLOOKUP(Table213162038[[#This Row],[Player No]],[5]Sheet1!$C$479:$D$480,2,FALSE)&amp;"",""))),"")</f>
        <v/>
      </c>
      <c r="O405" s="57"/>
      <c r="P405" s="17"/>
      <c r="Q405" s="18"/>
      <c r="R405" s="147"/>
      <c r="S405" s="147"/>
      <c r="T405" s="56"/>
      <c r="U405" s="146"/>
    </row>
    <row r="406" spans="4:21" ht="16" thickBot="1">
      <c r="D406" s="52"/>
      <c r="E406" s="60"/>
      <c r="F406" s="46" t="str">
        <f>IFERROR(VLOOKUP(Table213162038[[#This Row],[Player No]],Table11[[No]:[Province]],2,0),"")</f>
        <v/>
      </c>
      <c r="G406" s="46" t="str">
        <f>IFERROR(VLOOKUP(Table213162038[[#This Row],[Player No]],Table11[[No]:[Province]],3,0),"")</f>
        <v/>
      </c>
      <c r="H406" s="56"/>
      <c r="I406" s="56">
        <f t="shared" si="12"/>
        <v>0</v>
      </c>
      <c r="J406" s="56"/>
      <c r="K406" s="57"/>
      <c r="L406" s="57"/>
      <c r="M406" s="57"/>
      <c r="N406" s="57" t="str">
        <f>IFERROR(VALUE(IF(Table213162038[[#This Row],[Player No]]="","",IFERROR(VLOOKUP(Table213162038[[#This Row],[Player No]],[5]Sheet1!$C$479:$D$480,2,FALSE)&amp;"",""))),"")</f>
        <v/>
      </c>
      <c r="O406" s="57"/>
      <c r="P406" s="17"/>
      <c r="Q406" s="18"/>
      <c r="R406" s="147"/>
      <c r="S406" s="147"/>
      <c r="T406" s="56"/>
      <c r="U406" s="146"/>
    </row>
    <row r="407" spans="4:21" ht="16" thickBot="1">
      <c r="D407" s="52"/>
      <c r="E407" s="60"/>
      <c r="F407" s="46" t="str">
        <f>IFERROR(VLOOKUP(Table213162038[[#This Row],[Player No]],Table11[[No]:[Province]],2,0),"")</f>
        <v/>
      </c>
      <c r="G407" s="46" t="str">
        <f>IFERROR(VLOOKUP(Table213162038[[#This Row],[Player No]],Table11[[No]:[Province]],3,0),"")</f>
        <v/>
      </c>
      <c r="H407" s="56"/>
      <c r="I407" s="56">
        <f t="shared" si="12"/>
        <v>0</v>
      </c>
      <c r="J407" s="56"/>
      <c r="K407" s="57"/>
      <c r="L407" s="57"/>
      <c r="M407" s="57"/>
      <c r="N407" s="57" t="str">
        <f>IFERROR(VALUE(IF(Table213162038[[#This Row],[Player No]]="","",IFERROR(VLOOKUP(Table213162038[[#This Row],[Player No]],[5]Sheet1!$C$479:$D$480,2,FALSE)&amp;"",""))),"")</f>
        <v/>
      </c>
      <c r="O407" s="57"/>
      <c r="P407" s="17"/>
      <c r="Q407" s="18"/>
      <c r="R407" s="147"/>
      <c r="S407" s="147"/>
      <c r="T407" s="56"/>
      <c r="U407" s="146"/>
    </row>
    <row r="408" spans="4:21" ht="16" thickBot="1">
      <c r="D408" s="52"/>
      <c r="E408" s="60"/>
      <c r="F408" s="46" t="str">
        <f>IFERROR(VLOOKUP(Table213162038[[#This Row],[Player No]],Table11[[No]:[Province]],2,0),"")</f>
        <v/>
      </c>
      <c r="G408" s="46" t="str">
        <f>IFERROR(VLOOKUP(Table213162038[[#This Row],[Player No]],Table11[[No]:[Province]],3,0),"")</f>
        <v/>
      </c>
      <c r="H408" s="56"/>
      <c r="I408" s="56">
        <f t="shared" si="12"/>
        <v>0</v>
      </c>
      <c r="J408" s="56"/>
      <c r="K408" s="57"/>
      <c r="L408" s="57"/>
      <c r="M408" s="57"/>
      <c r="N408" s="57" t="str">
        <f>IFERROR(VALUE(IF(Table213162038[[#This Row],[Player No]]="","",IFERROR(VLOOKUP(Table213162038[[#This Row],[Player No]],[5]Sheet1!$C$479:$D$480,2,FALSE)&amp;"",""))),"")</f>
        <v/>
      </c>
      <c r="O408" s="57"/>
      <c r="P408" s="17"/>
      <c r="Q408" s="18"/>
      <c r="R408" s="147"/>
      <c r="S408" s="147"/>
      <c r="T408" s="56"/>
      <c r="U408" s="146"/>
    </row>
    <row r="409" spans="4:21" ht="16" thickBot="1">
      <c r="D409" s="52"/>
      <c r="E409" s="60"/>
      <c r="F409" s="46" t="str">
        <f>IFERROR(VLOOKUP(Table213162038[[#This Row],[Player No]],Table11[[No]:[Province]],2,0),"")</f>
        <v/>
      </c>
      <c r="G409" s="46" t="str">
        <f>IFERROR(VLOOKUP(Table213162038[[#This Row],[Player No]],Table11[[No]:[Province]],3,0),"")</f>
        <v/>
      </c>
      <c r="H409" s="56"/>
      <c r="I409" s="56">
        <f t="shared" si="12"/>
        <v>0</v>
      </c>
      <c r="J409" s="56"/>
      <c r="K409" s="57"/>
      <c r="L409" s="57"/>
      <c r="M409" s="57"/>
      <c r="N409" s="57" t="str">
        <f>IFERROR(VALUE(IF(Table213162038[[#This Row],[Player No]]="","",IFERROR(VLOOKUP(Table213162038[[#This Row],[Player No]],[5]Sheet1!$C$479:$D$480,2,FALSE)&amp;"",""))),"")</f>
        <v/>
      </c>
      <c r="O409" s="57"/>
      <c r="P409" s="17"/>
      <c r="Q409" s="18"/>
      <c r="R409" s="147"/>
      <c r="S409" s="147"/>
      <c r="T409" s="56"/>
      <c r="U409" s="146"/>
    </row>
    <row r="410" spans="4:21" ht="16" thickBot="1">
      <c r="D410" s="52"/>
      <c r="E410" s="60"/>
      <c r="F410" s="46" t="str">
        <f>IFERROR(VLOOKUP(Table213162038[[#This Row],[Player No]],Table11[[No]:[Province]],2,0),"")</f>
        <v/>
      </c>
      <c r="G410" s="46" t="str">
        <f>IFERROR(VLOOKUP(Table213162038[[#This Row],[Player No]],Table11[[No]:[Province]],3,0),"")</f>
        <v/>
      </c>
      <c r="H410" s="56"/>
      <c r="I410" s="56">
        <f t="shared" si="12"/>
        <v>0</v>
      </c>
      <c r="J410" s="56"/>
      <c r="K410" s="57"/>
      <c r="L410" s="57"/>
      <c r="M410" s="57"/>
      <c r="N410" s="57" t="str">
        <f>IFERROR(VALUE(IF(Table213162038[[#This Row],[Player No]]="","",IFERROR(VLOOKUP(Table213162038[[#This Row],[Player No]],[5]Sheet1!$C$479:$D$480,2,FALSE)&amp;"",""))),"")</f>
        <v/>
      </c>
      <c r="O410" s="57"/>
      <c r="P410" s="17"/>
      <c r="Q410" s="18"/>
      <c r="R410" s="147"/>
      <c r="S410" s="147"/>
      <c r="T410" s="56"/>
      <c r="U410" s="146"/>
    </row>
    <row r="411" spans="4:21" ht="16" thickBot="1">
      <c r="D411" s="52"/>
      <c r="E411" s="60"/>
      <c r="F411" s="46" t="str">
        <f>IFERROR(VLOOKUP(Table213162038[[#This Row],[Player No]],Table11[[No]:[Province]],2,0),"")</f>
        <v/>
      </c>
      <c r="G411" s="46" t="str">
        <f>IFERROR(VLOOKUP(Table213162038[[#This Row],[Player No]],Table11[[No]:[Province]],3,0),"")</f>
        <v/>
      </c>
      <c r="H411" s="56"/>
      <c r="I411" s="56">
        <f t="shared" si="12"/>
        <v>0</v>
      </c>
      <c r="J411" s="56"/>
      <c r="K411" s="57"/>
      <c r="L411" s="57"/>
      <c r="M411" s="57"/>
      <c r="N411" s="57" t="str">
        <f>IFERROR(VALUE(IF(Table213162038[[#This Row],[Player No]]="","",IFERROR(VLOOKUP(Table213162038[[#This Row],[Player No]],[5]Sheet1!$C$479:$D$480,2,FALSE)&amp;"",""))),"")</f>
        <v/>
      </c>
      <c r="O411" s="57"/>
      <c r="P411" s="17"/>
      <c r="Q411" s="18"/>
      <c r="R411" s="147"/>
      <c r="S411" s="147"/>
      <c r="T411" s="56"/>
      <c r="U411" s="146"/>
    </row>
    <row r="412" spans="4:21" ht="16" thickBot="1">
      <c r="D412" s="52"/>
      <c r="E412" s="60"/>
      <c r="F412" s="46" t="str">
        <f>IFERROR(VLOOKUP(Table213162038[[#This Row],[Player No]],Table11[[No]:[Province]],2,0),"")</f>
        <v/>
      </c>
      <c r="G412" s="46" t="str">
        <f>IFERROR(VLOOKUP(Table213162038[[#This Row],[Player No]],Table11[[No]:[Province]],3,0),"")</f>
        <v/>
      </c>
      <c r="H412" s="56"/>
      <c r="I412" s="56">
        <f t="shared" si="12"/>
        <v>0</v>
      </c>
      <c r="J412" s="56"/>
      <c r="K412" s="57"/>
      <c r="L412" s="57"/>
      <c r="M412" s="57"/>
      <c r="N412" s="57" t="str">
        <f>IFERROR(VALUE(IF(Table213162038[[#This Row],[Player No]]="","",IFERROR(VLOOKUP(Table213162038[[#This Row],[Player No]],[5]Sheet1!$C$479:$D$480,2,FALSE)&amp;"",""))),"")</f>
        <v/>
      </c>
      <c r="O412" s="57"/>
      <c r="P412" s="17"/>
      <c r="Q412" s="18"/>
      <c r="R412" s="147"/>
      <c r="S412" s="147"/>
      <c r="T412" s="56"/>
      <c r="U412" s="146"/>
    </row>
    <row r="413" spans="4:21" ht="16" thickBot="1">
      <c r="D413" s="52"/>
      <c r="E413" s="60"/>
      <c r="F413" s="46" t="str">
        <f>IFERROR(VLOOKUP(Table213162038[[#This Row],[Player No]],Table11[[No]:[Province]],2,0),"")</f>
        <v/>
      </c>
      <c r="G413" s="46" t="str">
        <f>IFERROR(VLOOKUP(Table213162038[[#This Row],[Player No]],Table11[[No]:[Province]],3,0),"")</f>
        <v/>
      </c>
      <c r="H413" s="56"/>
      <c r="I413" s="56">
        <f t="shared" si="12"/>
        <v>0</v>
      </c>
      <c r="J413" s="56"/>
      <c r="K413" s="57"/>
      <c r="L413" s="57"/>
      <c r="M413" s="57"/>
      <c r="N413" s="57" t="str">
        <f>IFERROR(VALUE(IF(Table213162038[[#This Row],[Player No]]="","",IFERROR(VLOOKUP(Table213162038[[#This Row],[Player No]],[5]Sheet1!$C$479:$D$480,2,FALSE)&amp;"",""))),"")</f>
        <v/>
      </c>
      <c r="O413" s="57"/>
      <c r="P413" s="17"/>
      <c r="Q413" s="18"/>
      <c r="R413" s="147"/>
      <c r="S413" s="147"/>
      <c r="T413" s="56"/>
      <c r="U413" s="146"/>
    </row>
    <row r="414" spans="4:21" ht="16" thickBot="1">
      <c r="D414" s="52"/>
      <c r="E414" s="60"/>
      <c r="F414" s="46" t="str">
        <f>IFERROR(VLOOKUP(Table213162038[[#This Row],[Player No]],Table11[[No]:[Province]],2,0),"")</f>
        <v/>
      </c>
      <c r="G414" s="46" t="str">
        <f>IFERROR(VLOOKUP(Table213162038[[#This Row],[Player No]],Table11[[No]:[Province]],3,0),"")</f>
        <v/>
      </c>
      <c r="H414" s="56"/>
      <c r="I414" s="56">
        <f t="shared" si="12"/>
        <v>0</v>
      </c>
      <c r="J414" s="56"/>
      <c r="K414" s="57"/>
      <c r="L414" s="57"/>
      <c r="M414" s="57"/>
      <c r="N414" s="57" t="str">
        <f>IFERROR(VALUE(IF(Table213162038[[#This Row],[Player No]]="","",IFERROR(VLOOKUP(Table213162038[[#This Row],[Player No]],[5]Sheet1!$C$479:$D$480,2,FALSE)&amp;"",""))),"")</f>
        <v/>
      </c>
      <c r="O414" s="57"/>
      <c r="P414" s="17"/>
      <c r="Q414" s="18"/>
      <c r="R414" s="147"/>
      <c r="S414" s="147"/>
      <c r="T414" s="56"/>
      <c r="U414" s="146"/>
    </row>
    <row r="415" spans="4:21" ht="16" thickBot="1">
      <c r="D415" s="52"/>
      <c r="E415" s="60"/>
      <c r="F415" s="46" t="str">
        <f>IFERROR(VLOOKUP(Table213162038[[#This Row],[Player No]],Table11[[No]:[Province]],2,0),"")</f>
        <v/>
      </c>
      <c r="G415" s="46" t="str">
        <f>IFERROR(VLOOKUP(Table213162038[[#This Row],[Player No]],Table11[[No]:[Province]],3,0),"")</f>
        <v/>
      </c>
      <c r="H415" s="56"/>
      <c r="I415" s="56">
        <f t="shared" si="12"/>
        <v>0</v>
      </c>
      <c r="J415" s="56"/>
      <c r="K415" s="57"/>
      <c r="L415" s="57"/>
      <c r="M415" s="57"/>
      <c r="N415" s="57" t="str">
        <f>IFERROR(VALUE(IF(Table213162038[[#This Row],[Player No]]="","",IFERROR(VLOOKUP(Table213162038[[#This Row],[Player No]],[5]Sheet1!$C$479:$D$480,2,FALSE)&amp;"",""))),"")</f>
        <v/>
      </c>
      <c r="O415" s="57"/>
      <c r="P415" s="17"/>
      <c r="Q415" s="18"/>
      <c r="R415" s="147"/>
      <c r="S415" s="147"/>
      <c r="T415" s="56"/>
      <c r="U415" s="146"/>
    </row>
    <row r="416" spans="4:21" ht="16" thickBot="1">
      <c r="D416" s="52"/>
      <c r="E416" s="60"/>
      <c r="F416" s="46" t="str">
        <f>IFERROR(VLOOKUP(Table213162038[[#This Row],[Player No]],Table11[[No]:[Province]],2,0),"")</f>
        <v/>
      </c>
      <c r="G416" s="46" t="str">
        <f>IFERROR(VLOOKUP(Table213162038[[#This Row],[Player No]],Table11[[No]:[Province]],3,0),"")</f>
        <v/>
      </c>
      <c r="H416" s="56"/>
      <c r="I416" s="56">
        <f t="shared" si="12"/>
        <v>0</v>
      </c>
      <c r="J416" s="56"/>
      <c r="K416" s="57"/>
      <c r="L416" s="57"/>
      <c r="M416" s="57"/>
      <c r="N416" s="57" t="str">
        <f>IFERROR(VALUE(IF(Table213162038[[#This Row],[Player No]]="","",IFERROR(VLOOKUP(Table213162038[[#This Row],[Player No]],[5]Sheet1!$C$479:$D$480,2,FALSE)&amp;"",""))),"")</f>
        <v/>
      </c>
      <c r="O416" s="57"/>
      <c r="P416" s="17"/>
      <c r="Q416" s="18"/>
      <c r="R416" s="147"/>
      <c r="S416" s="147"/>
      <c r="T416" s="56"/>
      <c r="U416" s="146"/>
    </row>
    <row r="417" spans="4:21" ht="16" thickBot="1">
      <c r="D417" s="52"/>
      <c r="E417" s="60"/>
      <c r="F417" s="46" t="str">
        <f>IFERROR(VLOOKUP(Table213162038[[#This Row],[Player No]],Table11[[No]:[Province]],2,0),"")</f>
        <v/>
      </c>
      <c r="G417" s="46" t="str">
        <f>IFERROR(VLOOKUP(Table213162038[[#This Row],[Player No]],Table11[[No]:[Province]],3,0),"")</f>
        <v/>
      </c>
      <c r="H417" s="56"/>
      <c r="I417" s="56">
        <f t="shared" si="12"/>
        <v>0</v>
      </c>
      <c r="J417" s="56"/>
      <c r="K417" s="57"/>
      <c r="L417" s="57"/>
      <c r="M417" s="57"/>
      <c r="N417" s="57" t="str">
        <f>IFERROR(VALUE(IF(Table213162038[[#This Row],[Player No]]="","",IFERROR(VLOOKUP(Table213162038[[#This Row],[Player No]],[5]Sheet1!$C$479:$D$480,2,FALSE)&amp;"",""))),"")</f>
        <v/>
      </c>
      <c r="O417" s="57"/>
      <c r="P417" s="17"/>
      <c r="Q417" s="18"/>
      <c r="R417" s="147"/>
      <c r="S417" s="147"/>
      <c r="T417" s="56"/>
      <c r="U417" s="146"/>
    </row>
    <row r="418" spans="4:21" ht="16" thickBot="1">
      <c r="D418" s="52"/>
      <c r="E418" s="60"/>
      <c r="F418" s="46" t="str">
        <f>IFERROR(VLOOKUP(Table213162038[[#This Row],[Player No]],Table11[[No]:[Province]],2,0),"")</f>
        <v/>
      </c>
      <c r="G418" s="46" t="str">
        <f>IFERROR(VLOOKUP(Table213162038[[#This Row],[Player No]],Table11[[No]:[Province]],3,0),"")</f>
        <v/>
      </c>
      <c r="H418" s="56"/>
      <c r="I418" s="56">
        <f t="shared" si="12"/>
        <v>0</v>
      </c>
      <c r="J418" s="56"/>
      <c r="K418" s="57"/>
      <c r="L418" s="57"/>
      <c r="M418" s="57"/>
      <c r="N418" s="57" t="str">
        <f>IFERROR(VALUE(IF(Table213162038[[#This Row],[Player No]]="","",IFERROR(VLOOKUP(Table213162038[[#This Row],[Player No]],[5]Sheet1!$C$479:$D$480,2,FALSE)&amp;"",""))),"")</f>
        <v/>
      </c>
      <c r="O418" s="57"/>
      <c r="P418" s="17"/>
      <c r="Q418" s="18"/>
      <c r="R418" s="147"/>
      <c r="S418" s="147"/>
      <c r="T418" s="56"/>
      <c r="U418" s="146"/>
    </row>
    <row r="419" spans="4:21" ht="16" thickBot="1">
      <c r="D419" s="52"/>
      <c r="E419" s="60"/>
      <c r="F419" s="46" t="str">
        <f>IFERROR(VLOOKUP(Table213162038[[#This Row],[Player No]],Table11[[No]:[Province]],2,0),"")</f>
        <v/>
      </c>
      <c r="G419" s="46" t="str">
        <f>IFERROR(VLOOKUP(Table213162038[[#This Row],[Player No]],Table11[[No]:[Province]],3,0),"")</f>
        <v/>
      </c>
      <c r="H419" s="56"/>
      <c r="I419" s="56">
        <f t="shared" si="12"/>
        <v>0</v>
      </c>
      <c r="J419" s="56"/>
      <c r="K419" s="57"/>
      <c r="L419" s="57"/>
      <c r="M419" s="57"/>
      <c r="N419" s="57" t="str">
        <f>IFERROR(VALUE(IF(Table213162038[[#This Row],[Player No]]="","",IFERROR(VLOOKUP(Table213162038[[#This Row],[Player No]],[5]Sheet1!$C$479:$D$480,2,FALSE)&amp;"",""))),"")</f>
        <v/>
      </c>
      <c r="O419" s="57"/>
      <c r="P419" s="17"/>
      <c r="Q419" s="18"/>
      <c r="R419" s="147"/>
      <c r="S419" s="147"/>
      <c r="T419" s="56"/>
      <c r="U419" s="146"/>
    </row>
    <row r="420" spans="4:21" ht="16" thickBot="1">
      <c r="D420" s="52"/>
      <c r="E420" s="60"/>
      <c r="F420" s="46" t="str">
        <f>IFERROR(VLOOKUP(Table213162038[[#This Row],[Player No]],Table11[[No]:[Province]],2,0),"")</f>
        <v/>
      </c>
      <c r="G420" s="46" t="str">
        <f>IFERROR(VLOOKUP(Table213162038[[#This Row],[Player No]],Table11[[No]:[Province]],3,0),"")</f>
        <v/>
      </c>
      <c r="H420" s="56"/>
      <c r="I420" s="56">
        <f t="shared" si="12"/>
        <v>0</v>
      </c>
      <c r="J420" s="56"/>
      <c r="K420" s="57"/>
      <c r="L420" s="57"/>
      <c r="M420" s="57"/>
      <c r="N420" s="57" t="str">
        <f>IFERROR(VALUE(IF(Table213162038[[#This Row],[Player No]]="","",IFERROR(VLOOKUP(Table213162038[[#This Row],[Player No]],[5]Sheet1!$C$479:$D$480,2,FALSE)&amp;"",""))),"")</f>
        <v/>
      </c>
      <c r="O420" s="57"/>
      <c r="P420" s="17"/>
      <c r="Q420" s="18"/>
      <c r="R420" s="147"/>
      <c r="S420" s="147"/>
      <c r="T420" s="56"/>
      <c r="U420" s="146"/>
    </row>
    <row r="421" spans="4:21" ht="16" thickBot="1">
      <c r="D421" s="52"/>
      <c r="E421" s="60"/>
      <c r="F421" s="46" t="str">
        <f>IFERROR(VLOOKUP(Table213162038[[#This Row],[Player No]],Table11[[No]:[Province]],2,0),"")</f>
        <v/>
      </c>
      <c r="G421" s="46" t="str">
        <f>IFERROR(VLOOKUP(Table213162038[[#This Row],[Player No]],Table11[[No]:[Province]],3,0),"")</f>
        <v/>
      </c>
      <c r="H421" s="56"/>
      <c r="I421" s="56">
        <f t="shared" si="12"/>
        <v>0</v>
      </c>
      <c r="J421" s="56"/>
      <c r="K421" s="57"/>
      <c r="L421" s="57"/>
      <c r="M421" s="57"/>
      <c r="N421" s="57" t="str">
        <f>IFERROR(VALUE(IF(Table213162038[[#This Row],[Player No]]="","",IFERROR(VLOOKUP(Table213162038[[#This Row],[Player No]],[5]Sheet1!$C$479:$D$480,2,FALSE)&amp;"",""))),"")</f>
        <v/>
      </c>
      <c r="O421" s="57"/>
      <c r="P421" s="17"/>
      <c r="Q421" s="18"/>
      <c r="R421" s="147"/>
      <c r="S421" s="147"/>
      <c r="T421" s="56"/>
      <c r="U421" s="146"/>
    </row>
    <row r="422" spans="4:21" ht="16" thickBot="1">
      <c r="D422" s="52"/>
      <c r="E422" s="60"/>
      <c r="F422" s="46" t="str">
        <f>IFERROR(VLOOKUP(Table213162038[[#This Row],[Player No]],Table11[[No]:[Province]],2,0),"")</f>
        <v/>
      </c>
      <c r="G422" s="46" t="str">
        <f>IFERROR(VLOOKUP(Table213162038[[#This Row],[Player No]],Table11[[No]:[Province]],3,0),"")</f>
        <v/>
      </c>
      <c r="H422" s="56"/>
      <c r="I422" s="56">
        <f t="shared" si="12"/>
        <v>0</v>
      </c>
      <c r="J422" s="56"/>
      <c r="K422" s="57"/>
      <c r="L422" s="57"/>
      <c r="M422" s="57"/>
      <c r="N422" s="57" t="str">
        <f>IFERROR(VALUE(IF(Table213162038[[#This Row],[Player No]]="","",IFERROR(VLOOKUP(Table213162038[[#This Row],[Player No]],[5]Sheet1!$C$479:$D$480,2,FALSE)&amp;"",""))),"")</f>
        <v/>
      </c>
      <c r="O422" s="57"/>
      <c r="P422" s="17"/>
      <c r="Q422" s="18"/>
      <c r="R422" s="147"/>
      <c r="S422" s="147"/>
      <c r="T422" s="56"/>
      <c r="U422" s="146"/>
    </row>
    <row r="423" spans="4:21" ht="16" thickBot="1">
      <c r="D423" s="52"/>
      <c r="E423" s="60"/>
      <c r="F423" s="46" t="str">
        <f>IFERROR(VLOOKUP(Table213162038[[#This Row],[Player No]],Table11[[No]:[Province]],2,0),"")</f>
        <v/>
      </c>
      <c r="G423" s="46" t="str">
        <f>IFERROR(VLOOKUP(Table213162038[[#This Row],[Player No]],Table11[[No]:[Province]],3,0),"")</f>
        <v/>
      </c>
      <c r="H423" s="56"/>
      <c r="I423" s="56">
        <f t="shared" si="12"/>
        <v>0</v>
      </c>
      <c r="J423" s="56"/>
      <c r="K423" s="57"/>
      <c r="L423" s="57"/>
      <c r="M423" s="57"/>
      <c r="N423" s="57" t="str">
        <f>IFERROR(VALUE(IF(Table213162038[[#This Row],[Player No]]="","",IFERROR(VLOOKUP(Table213162038[[#This Row],[Player No]],[5]Sheet1!$C$479:$D$480,2,FALSE)&amp;"",""))),"")</f>
        <v/>
      </c>
      <c r="O423" s="57"/>
      <c r="P423" s="17"/>
      <c r="Q423" s="18"/>
      <c r="R423" s="147"/>
      <c r="S423" s="147"/>
      <c r="T423" s="56"/>
      <c r="U423" s="146"/>
    </row>
    <row r="424" spans="4:21" ht="16" thickBot="1">
      <c r="D424" s="52"/>
      <c r="E424" s="60"/>
      <c r="F424" s="46" t="str">
        <f>IFERROR(VLOOKUP(Table213162038[[#This Row],[Player No]],Table11[[No]:[Province]],2,0),"")</f>
        <v/>
      </c>
      <c r="G424" s="46" t="str">
        <f>IFERROR(VLOOKUP(Table213162038[[#This Row],[Player No]],Table11[[No]:[Province]],3,0),"")</f>
        <v/>
      </c>
      <c r="H424" s="56"/>
      <c r="I424" s="56">
        <f t="shared" si="12"/>
        <v>0</v>
      </c>
      <c r="J424" s="56"/>
      <c r="K424" s="57"/>
      <c r="L424" s="57"/>
      <c r="M424" s="57"/>
      <c r="N424" s="57" t="str">
        <f>IFERROR(VALUE(IF(Table213162038[[#This Row],[Player No]]="","",IFERROR(VLOOKUP(Table213162038[[#This Row],[Player No]],[5]Sheet1!$C$479:$D$480,2,FALSE)&amp;"",""))),"")</f>
        <v/>
      </c>
      <c r="O424" s="57"/>
      <c r="P424" s="17"/>
      <c r="Q424" s="18"/>
      <c r="R424" s="147"/>
      <c r="S424" s="147"/>
      <c r="T424" s="56"/>
      <c r="U424" s="146"/>
    </row>
    <row r="425" spans="4:21" ht="16" thickBot="1">
      <c r="D425" s="52"/>
      <c r="E425" s="60"/>
      <c r="F425" s="46" t="str">
        <f>IFERROR(VLOOKUP(Table213162038[[#This Row],[Player No]],Table11[[No]:[Province]],2,0),"")</f>
        <v/>
      </c>
      <c r="G425" s="46" t="str">
        <f>IFERROR(VLOOKUP(Table213162038[[#This Row],[Player No]],Table11[[No]:[Province]],3,0),"")</f>
        <v/>
      </c>
      <c r="H425" s="56"/>
      <c r="I425" s="56">
        <f t="shared" si="12"/>
        <v>0</v>
      </c>
      <c r="J425" s="56"/>
      <c r="K425" s="57"/>
      <c r="L425" s="57"/>
      <c r="M425" s="57"/>
      <c r="N425" s="57" t="str">
        <f>IFERROR(VALUE(IF(Table213162038[[#This Row],[Player No]]="","",IFERROR(VLOOKUP(Table213162038[[#This Row],[Player No]],[5]Sheet1!$C$479:$D$480,2,FALSE)&amp;"",""))),"")</f>
        <v/>
      </c>
      <c r="O425" s="57"/>
      <c r="P425" s="17"/>
      <c r="Q425" s="18"/>
      <c r="R425" s="147"/>
      <c r="S425" s="147"/>
      <c r="T425" s="56"/>
      <c r="U425" s="146"/>
    </row>
    <row r="426" spans="4:21" ht="16" thickBot="1">
      <c r="D426" s="52"/>
      <c r="E426" s="60"/>
      <c r="F426" s="46" t="str">
        <f>IFERROR(VLOOKUP(Table213162038[[#This Row],[Player No]],Table11[[No]:[Province]],2,0),"")</f>
        <v/>
      </c>
      <c r="G426" s="46" t="str">
        <f>IFERROR(VLOOKUP(Table213162038[[#This Row],[Player No]],Table11[[No]:[Province]],3,0),"")</f>
        <v/>
      </c>
      <c r="H426" s="56"/>
      <c r="I426" s="56">
        <f t="shared" si="12"/>
        <v>0</v>
      </c>
      <c r="J426" s="56"/>
      <c r="K426" s="57"/>
      <c r="L426" s="57"/>
      <c r="M426" s="57"/>
      <c r="N426" s="57" t="str">
        <f>IFERROR(VALUE(IF(Table213162038[[#This Row],[Player No]]="","",IFERROR(VLOOKUP(Table213162038[[#This Row],[Player No]],[5]Sheet1!$C$479:$D$480,2,FALSE)&amp;"",""))),"")</f>
        <v/>
      </c>
      <c r="O426" s="57"/>
      <c r="P426" s="17"/>
      <c r="Q426" s="18"/>
      <c r="R426" s="147"/>
      <c r="S426" s="147"/>
      <c r="T426" s="56"/>
      <c r="U426" s="146"/>
    </row>
    <row r="427" spans="4:21" ht="16" thickBot="1">
      <c r="D427" s="52"/>
      <c r="E427" s="60"/>
      <c r="F427" s="46" t="str">
        <f>IFERROR(VLOOKUP(Table213162038[[#This Row],[Player No]],Table11[[No]:[Province]],2,0),"")</f>
        <v/>
      </c>
      <c r="G427" s="46" t="str">
        <f>IFERROR(VLOOKUP(Table213162038[[#This Row],[Player No]],Table11[[No]:[Province]],3,0),"")</f>
        <v/>
      </c>
      <c r="H427" s="56"/>
      <c r="I427" s="56">
        <f t="shared" si="12"/>
        <v>0</v>
      </c>
      <c r="J427" s="56"/>
      <c r="K427" s="57"/>
      <c r="L427" s="57"/>
      <c r="M427" s="57"/>
      <c r="N427" s="57" t="str">
        <f>IFERROR(VALUE(IF(Table213162038[[#This Row],[Player No]]="","",IFERROR(VLOOKUP(Table213162038[[#This Row],[Player No]],[5]Sheet1!$C$479:$D$480,2,FALSE)&amp;"",""))),"")</f>
        <v/>
      </c>
      <c r="O427" s="57"/>
      <c r="P427" s="17"/>
      <c r="Q427" s="18"/>
      <c r="R427" s="147"/>
      <c r="S427" s="147"/>
      <c r="T427" s="56"/>
      <c r="U427" s="146"/>
    </row>
    <row r="428" spans="4:21" ht="16" thickBot="1">
      <c r="D428" s="52"/>
      <c r="E428" s="60"/>
      <c r="F428" s="46" t="str">
        <f>IFERROR(VLOOKUP(Table213162038[[#This Row],[Player No]],Table11[[No]:[Province]],2,0),"")</f>
        <v/>
      </c>
      <c r="G428" s="46" t="str">
        <f>IFERROR(VLOOKUP(Table213162038[[#This Row],[Player No]],Table11[[No]:[Province]],3,0),"")</f>
        <v/>
      </c>
      <c r="H428" s="56"/>
      <c r="I428" s="56">
        <f t="shared" si="12"/>
        <v>0</v>
      </c>
      <c r="J428" s="56"/>
      <c r="K428" s="57"/>
      <c r="L428" s="57"/>
      <c r="M428" s="57"/>
      <c r="N428" s="57" t="str">
        <f>IFERROR(VALUE(IF(Table213162038[[#This Row],[Player No]]="","",IFERROR(VLOOKUP(Table213162038[[#This Row],[Player No]],[5]Sheet1!$C$479:$D$480,2,FALSE)&amp;"",""))),"")</f>
        <v/>
      </c>
      <c r="O428" s="57"/>
      <c r="P428" s="17"/>
      <c r="Q428" s="18"/>
      <c r="R428" s="147"/>
      <c r="S428" s="147"/>
      <c r="T428" s="56"/>
      <c r="U428" s="146"/>
    </row>
    <row r="429" spans="4:21" ht="16" thickBot="1">
      <c r="D429" s="52"/>
      <c r="E429" s="60"/>
      <c r="F429" s="46" t="str">
        <f>IFERROR(VLOOKUP(Table213162038[[#This Row],[Player No]],Table11[[No]:[Province]],2,0),"")</f>
        <v/>
      </c>
      <c r="G429" s="46" t="str">
        <f>IFERROR(VLOOKUP(Table213162038[[#This Row],[Player No]],Table11[[No]:[Province]],3,0),"")</f>
        <v/>
      </c>
      <c r="H429" s="56"/>
      <c r="I429" s="56">
        <f t="shared" si="12"/>
        <v>0</v>
      </c>
      <c r="J429" s="56"/>
      <c r="K429" s="57"/>
      <c r="L429" s="57"/>
      <c r="M429" s="57"/>
      <c r="N429" s="57" t="str">
        <f>IFERROR(VALUE(IF(Table213162038[[#This Row],[Player No]]="","",IFERROR(VLOOKUP(Table213162038[[#This Row],[Player No]],[5]Sheet1!$C$479:$D$480,2,FALSE)&amp;"",""))),"")</f>
        <v/>
      </c>
      <c r="O429" s="57"/>
      <c r="P429" s="17"/>
      <c r="Q429" s="18"/>
      <c r="R429" s="147"/>
      <c r="S429" s="147"/>
      <c r="T429" s="56"/>
      <c r="U429" s="146"/>
    </row>
    <row r="430" spans="4:21" ht="16" thickBot="1">
      <c r="D430" s="52"/>
      <c r="E430" s="60"/>
      <c r="F430" s="46" t="str">
        <f>IFERROR(VLOOKUP(Table213162038[[#This Row],[Player No]],Table11[[No]:[Province]],2,0),"")</f>
        <v/>
      </c>
      <c r="G430" s="46" t="str">
        <f>IFERROR(VLOOKUP(Table213162038[[#This Row],[Player No]],Table11[[No]:[Province]],3,0),"")</f>
        <v/>
      </c>
      <c r="H430" s="56"/>
      <c r="I430" s="56">
        <f t="shared" si="12"/>
        <v>0</v>
      </c>
      <c r="J430" s="56"/>
      <c r="K430" s="57"/>
      <c r="L430" s="57"/>
      <c r="M430" s="57"/>
      <c r="N430" s="57" t="str">
        <f>IFERROR(VALUE(IF(Table213162038[[#This Row],[Player No]]="","",IFERROR(VLOOKUP(Table213162038[[#This Row],[Player No]],[5]Sheet1!$C$479:$D$480,2,FALSE)&amp;"",""))),"")</f>
        <v/>
      </c>
      <c r="O430" s="57"/>
      <c r="P430" s="17"/>
      <c r="Q430" s="18"/>
      <c r="R430" s="147"/>
      <c r="S430" s="147"/>
      <c r="T430" s="56"/>
      <c r="U430" s="146"/>
    </row>
    <row r="431" spans="4:21" ht="16" thickBot="1">
      <c r="D431" s="52"/>
      <c r="E431" s="60"/>
      <c r="F431" s="46" t="str">
        <f>IFERROR(VLOOKUP(Table213162038[[#This Row],[Player No]],Table11[[No]:[Province]],2,0),"")</f>
        <v/>
      </c>
      <c r="G431" s="46" t="str">
        <f>IFERROR(VLOOKUP(Table213162038[[#This Row],[Player No]],Table11[[No]:[Province]],3,0),"")</f>
        <v/>
      </c>
      <c r="H431" s="56"/>
      <c r="I431" s="56">
        <f t="shared" si="12"/>
        <v>0</v>
      </c>
      <c r="J431" s="56"/>
      <c r="K431" s="57"/>
      <c r="L431" s="57"/>
      <c r="M431" s="57"/>
      <c r="N431" s="57" t="str">
        <f>IFERROR(VALUE(IF(Table213162038[[#This Row],[Player No]]="","",IFERROR(VLOOKUP(Table213162038[[#This Row],[Player No]],[5]Sheet1!$C$479:$D$480,2,FALSE)&amp;"",""))),"")</f>
        <v/>
      </c>
      <c r="O431" s="57"/>
      <c r="P431" s="17"/>
      <c r="Q431" s="18"/>
      <c r="R431" s="147"/>
      <c r="S431" s="147"/>
      <c r="T431" s="56"/>
      <c r="U431" s="146"/>
    </row>
    <row r="432" spans="4:21" ht="16" thickBot="1">
      <c r="D432" s="52"/>
      <c r="E432" s="60"/>
      <c r="F432" s="46" t="str">
        <f>IFERROR(VLOOKUP(Table213162038[[#This Row],[Player No]],Table11[[No]:[Province]],2,0),"")</f>
        <v/>
      </c>
      <c r="G432" s="46" t="str">
        <f>IFERROR(VLOOKUP(Table213162038[[#This Row],[Player No]],Table11[[No]:[Province]],3,0),"")</f>
        <v/>
      </c>
      <c r="H432" s="56"/>
      <c r="I432" s="56">
        <f t="shared" si="12"/>
        <v>0</v>
      </c>
      <c r="J432" s="56"/>
      <c r="K432" s="57"/>
      <c r="L432" s="57"/>
      <c r="M432" s="57"/>
      <c r="N432" s="57" t="str">
        <f>IFERROR(VALUE(IF(Table213162038[[#This Row],[Player No]]="","",IFERROR(VLOOKUP(Table213162038[[#This Row],[Player No]],[5]Sheet1!$C$479:$D$480,2,FALSE)&amp;"",""))),"")</f>
        <v/>
      </c>
      <c r="O432" s="57"/>
      <c r="P432" s="17"/>
      <c r="Q432" s="18"/>
      <c r="R432" s="147"/>
      <c r="S432" s="147"/>
      <c r="T432" s="56"/>
      <c r="U432" s="146"/>
    </row>
    <row r="433" spans="4:21" ht="16" thickBot="1">
      <c r="D433" s="52"/>
      <c r="E433" s="60"/>
      <c r="F433" s="46" t="str">
        <f>IFERROR(VLOOKUP(Table213162038[[#This Row],[Player No]],Table11[[No]:[Province]],2,0),"")</f>
        <v/>
      </c>
      <c r="G433" s="46" t="str">
        <f>IFERROR(VLOOKUP(Table213162038[[#This Row],[Player No]],Table11[[No]:[Province]],3,0),"")</f>
        <v/>
      </c>
      <c r="H433" s="56"/>
      <c r="I433" s="56">
        <f t="shared" si="12"/>
        <v>0</v>
      </c>
      <c r="J433" s="56"/>
      <c r="K433" s="57"/>
      <c r="L433" s="57"/>
      <c r="M433" s="57"/>
      <c r="N433" s="57" t="str">
        <f>IFERROR(VALUE(IF(Table213162038[[#This Row],[Player No]]="","",IFERROR(VLOOKUP(Table213162038[[#This Row],[Player No]],[5]Sheet1!$C$479:$D$480,2,FALSE)&amp;"",""))),"")</f>
        <v/>
      </c>
      <c r="O433" s="57"/>
      <c r="P433" s="17"/>
      <c r="Q433" s="18"/>
      <c r="R433" s="147"/>
      <c r="S433" s="147"/>
      <c r="T433" s="56"/>
      <c r="U433" s="146"/>
    </row>
    <row r="434" spans="4:21" ht="16" thickBot="1">
      <c r="D434" s="52"/>
      <c r="E434" s="60"/>
      <c r="F434" s="46" t="str">
        <f>IFERROR(VLOOKUP(Table213162038[[#This Row],[Player No]],Table11[[No]:[Province]],2,0),"")</f>
        <v/>
      </c>
      <c r="G434" s="46" t="str">
        <f>IFERROR(VLOOKUP(Table213162038[[#This Row],[Player No]],Table11[[No]:[Province]],3,0),"")</f>
        <v/>
      </c>
      <c r="H434" s="56"/>
      <c r="I434" s="56">
        <f t="shared" si="12"/>
        <v>0</v>
      </c>
      <c r="J434" s="56"/>
      <c r="K434" s="57"/>
      <c r="L434" s="57"/>
      <c r="M434" s="57"/>
      <c r="N434" s="57" t="str">
        <f>IFERROR(VALUE(IF(Table213162038[[#This Row],[Player No]]="","",IFERROR(VLOOKUP(Table213162038[[#This Row],[Player No]],[5]Sheet1!$C$479:$D$480,2,FALSE)&amp;"",""))),"")</f>
        <v/>
      </c>
      <c r="O434" s="57"/>
      <c r="P434" s="17"/>
      <c r="Q434" s="18"/>
      <c r="R434" s="147"/>
      <c r="S434" s="147"/>
      <c r="T434" s="56"/>
      <c r="U434" s="146"/>
    </row>
    <row r="435" spans="4:21" ht="16" thickBot="1">
      <c r="D435" s="52"/>
      <c r="E435" s="60"/>
      <c r="F435" s="46" t="str">
        <f>IFERROR(VLOOKUP(Table213162038[[#This Row],[Player No]],Table11[[No]:[Province]],2,0),"")</f>
        <v/>
      </c>
      <c r="G435" s="46" t="str">
        <f>IFERROR(VLOOKUP(Table213162038[[#This Row],[Player No]],Table11[[No]:[Province]],3,0),"")</f>
        <v/>
      </c>
      <c r="H435" s="56"/>
      <c r="I435" s="56">
        <f t="shared" si="12"/>
        <v>0</v>
      </c>
      <c r="J435" s="56"/>
      <c r="K435" s="57"/>
      <c r="L435" s="57"/>
      <c r="M435" s="57"/>
      <c r="N435" s="57" t="str">
        <f>IFERROR(VALUE(IF(Table213162038[[#This Row],[Player No]]="","",IFERROR(VLOOKUP(Table213162038[[#This Row],[Player No]],[5]Sheet1!$C$479:$D$480,2,FALSE)&amp;"",""))),"")</f>
        <v/>
      </c>
      <c r="O435" s="57"/>
      <c r="P435" s="17"/>
      <c r="Q435" s="18"/>
      <c r="R435" s="147"/>
      <c r="S435" s="147"/>
      <c r="T435" s="56"/>
      <c r="U435" s="146"/>
    </row>
    <row r="436" spans="4:21" ht="16" thickBot="1">
      <c r="D436" s="52"/>
      <c r="E436" s="60"/>
      <c r="F436" s="46" t="str">
        <f>IFERROR(VLOOKUP(Table213162038[[#This Row],[Player No]],Table11[[No]:[Province]],2,0),"")</f>
        <v/>
      </c>
      <c r="G436" s="46" t="str">
        <f>IFERROR(VLOOKUP(Table213162038[[#This Row],[Player No]],Table11[[No]:[Province]],3,0),"")</f>
        <v/>
      </c>
      <c r="H436" s="56"/>
      <c r="I436" s="56">
        <f t="shared" si="12"/>
        <v>0</v>
      </c>
      <c r="J436" s="56"/>
      <c r="K436" s="57"/>
      <c r="L436" s="57"/>
      <c r="M436" s="57"/>
      <c r="N436" s="57" t="str">
        <f>IFERROR(VALUE(IF(Table213162038[[#This Row],[Player No]]="","",IFERROR(VLOOKUP(Table213162038[[#This Row],[Player No]],[5]Sheet1!$C$479:$D$480,2,FALSE)&amp;"",""))),"")</f>
        <v/>
      </c>
      <c r="O436" s="57"/>
      <c r="P436" s="17"/>
      <c r="Q436" s="18"/>
      <c r="R436" s="147"/>
      <c r="S436" s="147"/>
      <c r="T436" s="56"/>
      <c r="U436" s="146"/>
    </row>
    <row r="437" spans="4:21" ht="16" thickBot="1">
      <c r="D437" s="52"/>
      <c r="E437" s="60"/>
      <c r="F437" s="46" t="str">
        <f>IFERROR(VLOOKUP(Table213162038[[#This Row],[Player No]],Table11[[No]:[Province]],2,0),"")</f>
        <v/>
      </c>
      <c r="G437" s="46" t="str">
        <f>IFERROR(VLOOKUP(Table213162038[[#This Row],[Player No]],Table11[[No]:[Province]],3,0),"")</f>
        <v/>
      </c>
      <c r="H437" s="56"/>
      <c r="I437" s="56">
        <f t="shared" si="12"/>
        <v>0</v>
      </c>
      <c r="J437" s="56"/>
      <c r="K437" s="57"/>
      <c r="L437" s="57"/>
      <c r="M437" s="57"/>
      <c r="N437" s="57" t="str">
        <f>IFERROR(VALUE(IF(Table213162038[[#This Row],[Player No]]="","",IFERROR(VLOOKUP(Table213162038[[#This Row],[Player No]],[5]Sheet1!$C$479:$D$480,2,FALSE)&amp;"",""))),"")</f>
        <v/>
      </c>
      <c r="O437" s="57"/>
      <c r="P437" s="17"/>
      <c r="Q437" s="18"/>
      <c r="R437" s="147"/>
      <c r="S437" s="147"/>
      <c r="T437" s="56"/>
      <c r="U437" s="146"/>
    </row>
    <row r="438" spans="4:21" ht="16" thickBot="1">
      <c r="D438" s="52"/>
      <c r="E438" s="60"/>
      <c r="F438" s="46" t="str">
        <f>IFERROR(VLOOKUP(Table213162038[[#This Row],[Player No]],Table11[[No]:[Province]],2,0),"")</f>
        <v/>
      </c>
      <c r="G438" s="46" t="str">
        <f>IFERROR(VLOOKUP(Table213162038[[#This Row],[Player No]],Table11[[No]:[Province]],3,0),"")</f>
        <v/>
      </c>
      <c r="H438" s="56"/>
      <c r="I438" s="56">
        <f t="shared" si="12"/>
        <v>0</v>
      </c>
      <c r="J438" s="56"/>
      <c r="K438" s="57"/>
      <c r="L438" s="57"/>
      <c r="M438" s="57"/>
      <c r="N438" s="57" t="str">
        <f>IFERROR(VALUE(IF(Table213162038[[#This Row],[Player No]]="","",IFERROR(VLOOKUP(Table213162038[[#This Row],[Player No]],[5]Sheet1!$C$479:$D$480,2,FALSE)&amp;"",""))),"")</f>
        <v/>
      </c>
      <c r="O438" s="57"/>
      <c r="P438" s="17"/>
      <c r="Q438" s="18"/>
      <c r="R438" s="147"/>
      <c r="S438" s="147"/>
      <c r="T438" s="56"/>
      <c r="U438" s="146"/>
    </row>
    <row r="439" spans="4:21" ht="16" thickBot="1">
      <c r="D439" s="52"/>
      <c r="E439" s="60"/>
      <c r="F439" s="46" t="str">
        <f>IFERROR(VLOOKUP(Table213162038[[#This Row],[Player No]],Table11[[No]:[Province]],2,0),"")</f>
        <v/>
      </c>
      <c r="G439" s="46" t="str">
        <f>IFERROR(VLOOKUP(Table213162038[[#This Row],[Player No]],Table11[[No]:[Province]],3,0),"")</f>
        <v/>
      </c>
      <c r="H439" s="56"/>
      <c r="I439" s="56">
        <f t="shared" si="12"/>
        <v>0</v>
      </c>
      <c r="J439" s="56"/>
      <c r="K439" s="57"/>
      <c r="L439" s="57"/>
      <c r="M439" s="57"/>
      <c r="N439" s="57" t="str">
        <f>IFERROR(VALUE(IF(Table213162038[[#This Row],[Player No]]="","",IFERROR(VLOOKUP(Table213162038[[#This Row],[Player No]],[5]Sheet1!$C$479:$D$480,2,FALSE)&amp;"",""))),"")</f>
        <v/>
      </c>
      <c r="O439" s="57"/>
      <c r="P439" s="17"/>
      <c r="Q439" s="18"/>
      <c r="R439" s="147"/>
      <c r="S439" s="147"/>
      <c r="T439" s="56"/>
      <c r="U439" s="146"/>
    </row>
    <row r="440" spans="4:21" ht="16" thickBot="1">
      <c r="D440" s="52"/>
      <c r="E440" s="60"/>
      <c r="F440" s="46" t="str">
        <f>IFERROR(VLOOKUP(Table213162038[[#This Row],[Player No]],Table11[[No]:[Province]],2,0),"")</f>
        <v/>
      </c>
      <c r="G440" s="46" t="str">
        <f>IFERROR(VLOOKUP(Table213162038[[#This Row],[Player No]],Table11[[No]:[Province]],3,0),"")</f>
        <v/>
      </c>
      <c r="H440" s="56"/>
      <c r="I440" s="56">
        <f t="shared" si="12"/>
        <v>0</v>
      </c>
      <c r="J440" s="56"/>
      <c r="K440" s="57"/>
      <c r="L440" s="57"/>
      <c r="M440" s="57"/>
      <c r="N440" s="57" t="str">
        <f>IFERROR(VALUE(IF(Table213162038[[#This Row],[Player No]]="","",IFERROR(VLOOKUP(Table213162038[[#This Row],[Player No]],[5]Sheet1!$C$479:$D$480,2,FALSE)&amp;"",""))),"")</f>
        <v/>
      </c>
      <c r="O440" s="57"/>
      <c r="P440" s="17"/>
      <c r="Q440" s="18"/>
      <c r="R440" s="147"/>
      <c r="S440" s="147"/>
      <c r="T440" s="56"/>
      <c r="U440" s="146"/>
    </row>
    <row r="441" spans="4:21" ht="16" thickBot="1">
      <c r="D441" s="52"/>
      <c r="E441" s="60"/>
      <c r="F441" s="46" t="str">
        <f>IFERROR(VLOOKUP(Table213162038[[#This Row],[Player No]],Table11[[No]:[Province]],2,0),"")</f>
        <v/>
      </c>
      <c r="G441" s="46" t="str">
        <f>IFERROR(VLOOKUP(Table213162038[[#This Row],[Player No]],Table11[[No]:[Province]],3,0),"")</f>
        <v/>
      </c>
      <c r="H441" s="56"/>
      <c r="I441" s="56">
        <f t="shared" si="12"/>
        <v>0</v>
      </c>
      <c r="J441" s="56"/>
      <c r="K441" s="57"/>
      <c r="L441" s="57"/>
      <c r="M441" s="57"/>
      <c r="N441" s="57" t="str">
        <f>IFERROR(VALUE(IF(Table213162038[[#This Row],[Player No]]="","",IFERROR(VLOOKUP(Table213162038[[#This Row],[Player No]],[5]Sheet1!$C$479:$D$480,2,FALSE)&amp;"",""))),"")</f>
        <v/>
      </c>
      <c r="O441" s="57"/>
      <c r="P441" s="17"/>
      <c r="Q441" s="18"/>
      <c r="R441" s="147"/>
      <c r="S441" s="147"/>
      <c r="T441" s="56"/>
      <c r="U441" s="146"/>
    </row>
    <row r="442" spans="4:21" ht="16" thickBot="1">
      <c r="D442" s="52"/>
      <c r="E442" s="60"/>
      <c r="F442" s="46" t="str">
        <f>IFERROR(VLOOKUP(Table213162038[[#This Row],[Player No]],Table11[[No]:[Province]],2,0),"")</f>
        <v/>
      </c>
      <c r="G442" s="46" t="str">
        <f>IFERROR(VLOOKUP(Table213162038[[#This Row],[Player No]],Table11[[No]:[Province]],3,0),"")</f>
        <v/>
      </c>
      <c r="H442" s="56"/>
      <c r="I442" s="56">
        <f t="shared" si="12"/>
        <v>0</v>
      </c>
      <c r="J442" s="56"/>
      <c r="K442" s="57"/>
      <c r="L442" s="57"/>
      <c r="M442" s="57"/>
      <c r="N442" s="57" t="str">
        <f>IFERROR(VALUE(IF(Table213162038[[#This Row],[Player No]]="","",IFERROR(VLOOKUP(Table213162038[[#This Row],[Player No]],[5]Sheet1!$C$479:$D$480,2,FALSE)&amp;"",""))),"")</f>
        <v/>
      </c>
      <c r="O442" s="57"/>
      <c r="P442" s="17"/>
      <c r="Q442" s="18"/>
      <c r="R442" s="147"/>
      <c r="S442" s="147"/>
      <c r="T442" s="56"/>
      <c r="U442" s="146"/>
    </row>
    <row r="443" spans="4:21" ht="16" thickBot="1">
      <c r="D443" s="52"/>
      <c r="E443" s="60"/>
      <c r="F443" s="46" t="str">
        <f>IFERROR(VLOOKUP(Table213162038[[#This Row],[Player No]],Table11[[No]:[Province]],2,0),"")</f>
        <v/>
      </c>
      <c r="G443" s="46" t="str">
        <f>IFERROR(VLOOKUP(Table213162038[[#This Row],[Player No]],Table11[[No]:[Province]],3,0),"")</f>
        <v/>
      </c>
      <c r="H443" s="56"/>
      <c r="I443" s="56">
        <f t="shared" si="12"/>
        <v>0</v>
      </c>
      <c r="J443" s="56"/>
      <c r="K443" s="57"/>
      <c r="L443" s="57"/>
      <c r="M443" s="57"/>
      <c r="N443" s="57" t="str">
        <f>IFERROR(VALUE(IF(Table213162038[[#This Row],[Player No]]="","",IFERROR(VLOOKUP(Table213162038[[#This Row],[Player No]],[5]Sheet1!$C$479:$D$480,2,FALSE)&amp;"",""))),"")</f>
        <v/>
      </c>
      <c r="O443" s="57"/>
      <c r="P443" s="17"/>
      <c r="Q443" s="18"/>
      <c r="R443" s="147"/>
      <c r="S443" s="147"/>
      <c r="T443" s="56"/>
      <c r="U443" s="146"/>
    </row>
    <row r="444" spans="4:21" ht="16" thickBot="1">
      <c r="D444" s="52"/>
      <c r="E444" s="60"/>
      <c r="F444" s="46" t="str">
        <f>IFERROR(VLOOKUP(Table213162038[[#This Row],[Player No]],Table11[[No]:[Province]],2,0),"")</f>
        <v/>
      </c>
      <c r="G444" s="46" t="str">
        <f>IFERROR(VLOOKUP(Table213162038[[#This Row],[Player No]],Table11[[No]:[Province]],3,0),"")</f>
        <v/>
      </c>
      <c r="H444" s="56"/>
      <c r="I444" s="56">
        <f t="shared" si="12"/>
        <v>0</v>
      </c>
      <c r="J444" s="56"/>
      <c r="K444" s="57"/>
      <c r="L444" s="57"/>
      <c r="M444" s="57"/>
      <c r="N444" s="57" t="str">
        <f>IFERROR(VALUE(IF(Table213162038[[#This Row],[Player No]]="","",IFERROR(VLOOKUP(Table213162038[[#This Row],[Player No]],[5]Sheet1!$C$479:$D$480,2,FALSE)&amp;"",""))),"")</f>
        <v/>
      </c>
      <c r="O444" s="57"/>
      <c r="P444" s="17"/>
      <c r="Q444" s="18"/>
      <c r="R444" s="147"/>
      <c r="S444" s="147"/>
      <c r="T444" s="56"/>
      <c r="U444" s="146"/>
    </row>
    <row r="445" spans="4:21" ht="16" thickBot="1">
      <c r="D445" s="52"/>
      <c r="E445" s="60"/>
      <c r="F445" s="46" t="str">
        <f>IFERROR(VLOOKUP(Table213162038[[#This Row],[Player No]],Table11[[No]:[Province]],2,0),"")</f>
        <v/>
      </c>
      <c r="G445" s="46" t="str">
        <f>IFERROR(VLOOKUP(Table213162038[[#This Row],[Player No]],Table11[[No]:[Province]],3,0),"")</f>
        <v/>
      </c>
      <c r="H445" s="56"/>
      <c r="I445" s="56">
        <f t="shared" si="12"/>
        <v>0</v>
      </c>
      <c r="J445" s="56"/>
      <c r="K445" s="57"/>
      <c r="L445" s="57"/>
      <c r="M445" s="57"/>
      <c r="N445" s="57" t="str">
        <f>IFERROR(VALUE(IF(Table213162038[[#This Row],[Player No]]="","",IFERROR(VLOOKUP(Table213162038[[#This Row],[Player No]],[5]Sheet1!$C$479:$D$480,2,FALSE)&amp;"",""))),"")</f>
        <v/>
      </c>
      <c r="O445" s="57"/>
      <c r="P445" s="17"/>
      <c r="Q445" s="18"/>
      <c r="R445" s="147"/>
      <c r="S445" s="147"/>
      <c r="T445" s="56"/>
      <c r="U445" s="146"/>
    </row>
    <row r="446" spans="4:21" ht="16" thickBot="1">
      <c r="D446" s="52"/>
      <c r="E446" s="60"/>
      <c r="F446" s="46" t="str">
        <f>IFERROR(VLOOKUP(Table213162038[[#This Row],[Player No]],Table11[[No]:[Province]],2,0),"")</f>
        <v/>
      </c>
      <c r="G446" s="46" t="str">
        <f>IFERROR(VLOOKUP(Table213162038[[#This Row],[Player No]],Table11[[No]:[Province]],3,0),"")</f>
        <v/>
      </c>
      <c r="H446" s="56"/>
      <c r="I446" s="56">
        <f t="shared" si="12"/>
        <v>0</v>
      </c>
      <c r="J446" s="56"/>
      <c r="K446" s="57"/>
      <c r="L446" s="57"/>
      <c r="M446" s="57"/>
      <c r="N446" s="57" t="str">
        <f>IFERROR(VALUE(IF(Table213162038[[#This Row],[Player No]]="","",IFERROR(VLOOKUP(Table213162038[[#This Row],[Player No]],[5]Sheet1!$C$479:$D$480,2,FALSE)&amp;"",""))),"")</f>
        <v/>
      </c>
      <c r="O446" s="57"/>
      <c r="P446" s="17"/>
      <c r="Q446" s="18"/>
      <c r="R446" s="147"/>
      <c r="S446" s="147"/>
      <c r="T446" s="56"/>
      <c r="U446" s="146"/>
    </row>
    <row r="447" spans="4:21" ht="16" thickBot="1">
      <c r="D447" s="52"/>
      <c r="E447" s="60"/>
      <c r="F447" s="46" t="str">
        <f>IFERROR(VLOOKUP(Table213162038[[#This Row],[Player No]],Table11[[No]:[Province]],2,0),"")</f>
        <v/>
      </c>
      <c r="G447" s="46" t="str">
        <f>IFERROR(VLOOKUP(Table213162038[[#This Row],[Player No]],Table11[[No]:[Province]],3,0),"")</f>
        <v/>
      </c>
      <c r="H447" s="56"/>
      <c r="I447" s="56">
        <f t="shared" si="12"/>
        <v>0</v>
      </c>
      <c r="J447" s="56"/>
      <c r="K447" s="57"/>
      <c r="L447" s="57"/>
      <c r="M447" s="57"/>
      <c r="N447" s="57" t="str">
        <f>IFERROR(VALUE(IF(Table213162038[[#This Row],[Player No]]="","",IFERROR(VLOOKUP(Table213162038[[#This Row],[Player No]],[5]Sheet1!$C$479:$D$480,2,FALSE)&amp;"",""))),"")</f>
        <v/>
      </c>
      <c r="O447" s="57"/>
      <c r="P447" s="17"/>
      <c r="Q447" s="18"/>
      <c r="R447" s="147"/>
      <c r="S447" s="147"/>
      <c r="T447" s="56"/>
      <c r="U447" s="146"/>
    </row>
    <row r="448" spans="4:21" ht="16" thickBot="1">
      <c r="D448" s="52"/>
      <c r="E448" s="60"/>
      <c r="F448" s="46" t="str">
        <f>IFERROR(VLOOKUP(Table213162038[[#This Row],[Player No]],Table11[[No]:[Province]],2,0),"")</f>
        <v/>
      </c>
      <c r="G448" s="46" t="str">
        <f>IFERROR(VLOOKUP(Table213162038[[#This Row],[Player No]],Table11[[No]:[Province]],3,0),"")</f>
        <v/>
      </c>
      <c r="H448" s="56"/>
      <c r="I448" s="56">
        <f t="shared" si="12"/>
        <v>0</v>
      </c>
      <c r="J448" s="56"/>
      <c r="K448" s="57"/>
      <c r="L448" s="57"/>
      <c r="M448" s="57"/>
      <c r="N448" s="57" t="str">
        <f>IFERROR(VALUE(IF(Table213162038[[#This Row],[Player No]]="","",IFERROR(VLOOKUP(Table213162038[[#This Row],[Player No]],[5]Sheet1!$C$479:$D$480,2,FALSE)&amp;"",""))),"")</f>
        <v/>
      </c>
      <c r="O448" s="57"/>
      <c r="P448" s="17"/>
      <c r="Q448" s="18"/>
      <c r="R448" s="147"/>
      <c r="S448" s="147"/>
      <c r="T448" s="56"/>
      <c r="U448" s="146"/>
    </row>
    <row r="449" spans="4:21" ht="16" thickBot="1">
      <c r="D449" s="52"/>
      <c r="E449" s="60"/>
      <c r="F449" s="46" t="str">
        <f>IFERROR(VLOOKUP(Table213162038[[#This Row],[Player No]],Table11[[No]:[Province]],2,0),"")</f>
        <v/>
      </c>
      <c r="G449" s="46" t="str">
        <f>IFERROR(VLOOKUP(Table213162038[[#This Row],[Player No]],Table11[[No]:[Province]],3,0),"")</f>
        <v/>
      </c>
      <c r="H449" s="56"/>
      <c r="I449" s="56">
        <f t="shared" si="12"/>
        <v>0</v>
      </c>
      <c r="J449" s="56"/>
      <c r="K449" s="57"/>
      <c r="L449" s="57"/>
      <c r="M449" s="57"/>
      <c r="N449" s="57" t="str">
        <f>IFERROR(VALUE(IF(Table213162038[[#This Row],[Player No]]="","",IFERROR(VLOOKUP(Table213162038[[#This Row],[Player No]],[5]Sheet1!$C$479:$D$480,2,FALSE)&amp;"",""))),"")</f>
        <v/>
      </c>
      <c r="O449" s="57"/>
      <c r="P449" s="17"/>
      <c r="Q449" s="18"/>
      <c r="R449" s="147"/>
      <c r="S449" s="147"/>
      <c r="T449" s="56"/>
      <c r="U449" s="146"/>
    </row>
    <row r="450" spans="4:21" ht="16" thickBot="1">
      <c r="D450" s="52"/>
      <c r="E450" s="60"/>
      <c r="F450" s="46" t="str">
        <f>IFERROR(VLOOKUP(Table213162038[[#This Row],[Player No]],Table11[[No]:[Province]],2,0),"")</f>
        <v/>
      </c>
      <c r="G450" s="46" t="str">
        <f>IFERROR(VLOOKUP(Table213162038[[#This Row],[Player No]],Table11[[No]:[Province]],3,0),"")</f>
        <v/>
      </c>
      <c r="H450" s="56"/>
      <c r="I450" s="56">
        <f t="shared" si="12"/>
        <v>0</v>
      </c>
      <c r="J450" s="56"/>
      <c r="K450" s="57"/>
      <c r="L450" s="57"/>
      <c r="M450" s="57"/>
      <c r="N450" s="57" t="str">
        <f>IFERROR(VALUE(IF(Table213162038[[#This Row],[Player No]]="","",IFERROR(VLOOKUP(Table213162038[[#This Row],[Player No]],[5]Sheet1!$C$479:$D$480,2,FALSE)&amp;"",""))),"")</f>
        <v/>
      </c>
      <c r="O450" s="57"/>
      <c r="P450" s="17"/>
      <c r="Q450" s="18"/>
      <c r="R450" s="147"/>
      <c r="S450" s="147"/>
      <c r="T450" s="56"/>
      <c r="U450" s="146"/>
    </row>
    <row r="451" spans="4:21" ht="16" thickBot="1">
      <c r="D451" s="52"/>
      <c r="E451" s="60"/>
      <c r="F451" s="46" t="str">
        <f>IFERROR(VLOOKUP(Table213162038[[#This Row],[Player No]],Table11[[No]:[Province]],2,0),"")</f>
        <v/>
      </c>
      <c r="G451" s="46" t="str">
        <f>IFERROR(VLOOKUP(Table213162038[[#This Row],[Player No]],Table11[[No]:[Province]],3,0),"")</f>
        <v/>
      </c>
      <c r="H451" s="56"/>
      <c r="I451" s="56">
        <f t="shared" si="12"/>
        <v>0</v>
      </c>
      <c r="J451" s="56"/>
      <c r="K451" s="57"/>
      <c r="L451" s="57"/>
      <c r="M451" s="57"/>
      <c r="N451" s="57" t="str">
        <f>IFERROR(VALUE(IF(Table213162038[[#This Row],[Player No]]="","",IFERROR(VLOOKUP(Table213162038[[#This Row],[Player No]],[5]Sheet1!$C$479:$D$480,2,FALSE)&amp;"",""))),"")</f>
        <v/>
      </c>
      <c r="O451" s="57"/>
      <c r="P451" s="17"/>
      <c r="Q451" s="18"/>
      <c r="R451" s="147"/>
      <c r="S451" s="147"/>
      <c r="T451" s="56"/>
      <c r="U451" s="146"/>
    </row>
    <row r="452" spans="4:21" ht="16" thickBot="1">
      <c r="D452" s="52"/>
      <c r="E452" s="60"/>
      <c r="F452" s="46" t="str">
        <f>IFERROR(VLOOKUP(Table213162038[[#This Row],[Player No]],Table11[[No]:[Province]],2,0),"")</f>
        <v/>
      </c>
      <c r="G452" s="46" t="str">
        <f>IFERROR(VLOOKUP(Table213162038[[#This Row],[Player No]],Table11[[No]:[Province]],3,0),"")</f>
        <v/>
      </c>
      <c r="H452" s="56"/>
      <c r="I452" s="56">
        <f t="shared" si="12"/>
        <v>0</v>
      </c>
      <c r="J452" s="56"/>
      <c r="K452" s="57"/>
      <c r="L452" s="57"/>
      <c r="M452" s="57"/>
      <c r="N452" s="57" t="str">
        <f>IFERROR(VALUE(IF(Table213162038[[#This Row],[Player No]]="","",IFERROR(VLOOKUP(Table213162038[[#This Row],[Player No]],[5]Sheet1!$C$479:$D$480,2,FALSE)&amp;"",""))),"")</f>
        <v/>
      </c>
      <c r="O452" s="57"/>
      <c r="P452" s="17"/>
      <c r="Q452" s="18"/>
      <c r="R452" s="147"/>
      <c r="S452" s="147"/>
      <c r="T452" s="56"/>
      <c r="U452" s="146"/>
    </row>
    <row r="453" spans="4:21" ht="16" thickBot="1">
      <c r="D453" s="52"/>
      <c r="E453" s="60"/>
      <c r="F453" s="46" t="str">
        <f>IFERROR(VLOOKUP(Table213162038[[#This Row],[Player No]],Table11[[No]:[Province]],2,0),"")</f>
        <v/>
      </c>
      <c r="G453" s="46" t="str">
        <f>IFERROR(VLOOKUP(Table213162038[[#This Row],[Player No]],Table11[[No]:[Province]],3,0),"")</f>
        <v/>
      </c>
      <c r="H453" s="56"/>
      <c r="I453" s="56">
        <f t="shared" ref="I453:I516" si="13">H453/2+SUM(L453:O453)</f>
        <v>0</v>
      </c>
      <c r="J453" s="56"/>
      <c r="K453" s="57"/>
      <c r="L453" s="57"/>
      <c r="M453" s="57"/>
      <c r="N453" s="57" t="str">
        <f>IFERROR(VALUE(IF(Table213162038[[#This Row],[Player No]]="","",IFERROR(VLOOKUP(Table213162038[[#This Row],[Player No]],[5]Sheet1!$C$479:$D$480,2,FALSE)&amp;"",""))),"")</f>
        <v/>
      </c>
      <c r="O453" s="57"/>
      <c r="P453" s="17"/>
      <c r="Q453" s="18"/>
      <c r="R453" s="147"/>
      <c r="S453" s="147"/>
      <c r="T453" s="56"/>
      <c r="U453" s="146"/>
    </row>
    <row r="454" spans="4:21" ht="16" thickBot="1">
      <c r="D454" s="52"/>
      <c r="E454" s="60"/>
      <c r="F454" s="46" t="str">
        <f>IFERROR(VLOOKUP(Table213162038[[#This Row],[Player No]],Table11[[No]:[Province]],2,0),"")</f>
        <v/>
      </c>
      <c r="G454" s="46" t="str">
        <f>IFERROR(VLOOKUP(Table213162038[[#This Row],[Player No]],Table11[[No]:[Province]],3,0),"")</f>
        <v/>
      </c>
      <c r="H454" s="56"/>
      <c r="I454" s="56">
        <f t="shared" si="13"/>
        <v>0</v>
      </c>
      <c r="J454" s="56"/>
      <c r="K454" s="57"/>
      <c r="L454" s="57"/>
      <c r="M454" s="57"/>
      <c r="N454" s="57" t="str">
        <f>IFERROR(VALUE(IF(Table213162038[[#This Row],[Player No]]="","",IFERROR(VLOOKUP(Table213162038[[#This Row],[Player No]],[5]Sheet1!$C$479:$D$480,2,FALSE)&amp;"",""))),"")</f>
        <v/>
      </c>
      <c r="O454" s="57"/>
      <c r="P454" s="17"/>
      <c r="Q454" s="18"/>
      <c r="R454" s="147"/>
      <c r="S454" s="147"/>
      <c r="T454" s="56"/>
      <c r="U454" s="146"/>
    </row>
    <row r="455" spans="4:21" ht="16" thickBot="1">
      <c r="D455" s="52"/>
      <c r="E455" s="60"/>
      <c r="F455" s="46" t="str">
        <f>IFERROR(VLOOKUP(Table213162038[[#This Row],[Player No]],Table11[[No]:[Province]],2,0),"")</f>
        <v/>
      </c>
      <c r="G455" s="46" t="str">
        <f>IFERROR(VLOOKUP(Table213162038[[#This Row],[Player No]],Table11[[No]:[Province]],3,0),"")</f>
        <v/>
      </c>
      <c r="H455" s="56"/>
      <c r="I455" s="56">
        <f t="shared" si="13"/>
        <v>0</v>
      </c>
      <c r="J455" s="56"/>
      <c r="K455" s="57"/>
      <c r="L455" s="57"/>
      <c r="M455" s="57"/>
      <c r="N455" s="57" t="str">
        <f>IFERROR(VALUE(IF(Table213162038[[#This Row],[Player No]]="","",IFERROR(VLOOKUP(Table213162038[[#This Row],[Player No]],[5]Sheet1!$C$479:$D$480,2,FALSE)&amp;"",""))),"")</f>
        <v/>
      </c>
      <c r="O455" s="57"/>
      <c r="P455" s="17"/>
      <c r="Q455" s="18"/>
      <c r="R455" s="147"/>
      <c r="S455" s="147"/>
      <c r="T455" s="56"/>
      <c r="U455" s="146"/>
    </row>
    <row r="456" spans="4:21" ht="16" thickBot="1">
      <c r="D456" s="52"/>
      <c r="E456" s="60"/>
      <c r="F456" s="46" t="str">
        <f>IFERROR(VLOOKUP(Table213162038[[#This Row],[Player No]],Table11[[No]:[Province]],2,0),"")</f>
        <v/>
      </c>
      <c r="G456" s="46" t="str">
        <f>IFERROR(VLOOKUP(Table213162038[[#This Row],[Player No]],Table11[[No]:[Province]],3,0),"")</f>
        <v/>
      </c>
      <c r="H456" s="56"/>
      <c r="I456" s="56">
        <f t="shared" si="13"/>
        <v>0</v>
      </c>
      <c r="J456" s="56"/>
      <c r="K456" s="57"/>
      <c r="L456" s="57"/>
      <c r="M456" s="57"/>
      <c r="N456" s="57" t="str">
        <f>IFERROR(VALUE(IF(Table213162038[[#This Row],[Player No]]="","",IFERROR(VLOOKUP(Table213162038[[#This Row],[Player No]],[5]Sheet1!$C$479:$D$480,2,FALSE)&amp;"",""))),"")</f>
        <v/>
      </c>
      <c r="O456" s="57"/>
      <c r="P456" s="17"/>
      <c r="Q456" s="18"/>
      <c r="R456" s="147"/>
      <c r="S456" s="147"/>
      <c r="T456" s="56"/>
      <c r="U456" s="146"/>
    </row>
    <row r="457" spans="4:21" ht="16" thickBot="1">
      <c r="D457" s="52"/>
      <c r="E457" s="60"/>
      <c r="F457" s="46" t="str">
        <f>IFERROR(VLOOKUP(Table213162038[[#This Row],[Player No]],Table11[[No]:[Province]],2,0),"")</f>
        <v/>
      </c>
      <c r="G457" s="46" t="str">
        <f>IFERROR(VLOOKUP(Table213162038[[#This Row],[Player No]],Table11[[No]:[Province]],3,0),"")</f>
        <v/>
      </c>
      <c r="H457" s="56"/>
      <c r="I457" s="56">
        <f t="shared" si="13"/>
        <v>0</v>
      </c>
      <c r="J457" s="56"/>
      <c r="K457" s="57"/>
      <c r="L457" s="57"/>
      <c r="M457" s="57"/>
      <c r="N457" s="57" t="str">
        <f>IFERROR(VALUE(IF(Table213162038[[#This Row],[Player No]]="","",IFERROR(VLOOKUP(Table213162038[[#This Row],[Player No]],[5]Sheet1!$C$479:$D$480,2,FALSE)&amp;"",""))),"")</f>
        <v/>
      </c>
      <c r="O457" s="57"/>
      <c r="P457" s="17"/>
      <c r="Q457" s="18"/>
      <c r="R457" s="147"/>
      <c r="S457" s="147"/>
      <c r="T457" s="56"/>
      <c r="U457" s="146"/>
    </row>
    <row r="458" spans="4:21" ht="16" thickBot="1">
      <c r="D458" s="52"/>
      <c r="E458" s="60"/>
      <c r="F458" s="46" t="str">
        <f>IFERROR(VLOOKUP(Table213162038[[#This Row],[Player No]],Table11[[No]:[Province]],2,0),"")</f>
        <v/>
      </c>
      <c r="G458" s="46" t="str">
        <f>IFERROR(VLOOKUP(Table213162038[[#This Row],[Player No]],Table11[[No]:[Province]],3,0),"")</f>
        <v/>
      </c>
      <c r="H458" s="56"/>
      <c r="I458" s="56">
        <f t="shared" si="13"/>
        <v>0</v>
      </c>
      <c r="J458" s="56"/>
      <c r="K458" s="57"/>
      <c r="L458" s="57"/>
      <c r="M458" s="57"/>
      <c r="N458" s="57" t="str">
        <f>IFERROR(VALUE(IF(Table213162038[[#This Row],[Player No]]="","",IFERROR(VLOOKUP(Table213162038[[#This Row],[Player No]],[5]Sheet1!$C$479:$D$480,2,FALSE)&amp;"",""))),"")</f>
        <v/>
      </c>
      <c r="O458" s="57"/>
      <c r="P458" s="17"/>
      <c r="Q458" s="18"/>
      <c r="R458" s="147"/>
      <c r="S458" s="147"/>
      <c r="T458" s="56"/>
      <c r="U458" s="146"/>
    </row>
    <row r="459" spans="4:21" ht="16" thickBot="1">
      <c r="D459" s="52"/>
      <c r="E459" s="60"/>
      <c r="F459" s="46" t="str">
        <f>IFERROR(VLOOKUP(Table213162038[[#This Row],[Player No]],Table11[[No]:[Province]],2,0),"")</f>
        <v/>
      </c>
      <c r="G459" s="46" t="str">
        <f>IFERROR(VLOOKUP(Table213162038[[#This Row],[Player No]],Table11[[No]:[Province]],3,0),"")</f>
        <v/>
      </c>
      <c r="H459" s="56"/>
      <c r="I459" s="56">
        <f t="shared" si="13"/>
        <v>0</v>
      </c>
      <c r="J459" s="56"/>
      <c r="K459" s="57"/>
      <c r="L459" s="57"/>
      <c r="M459" s="57"/>
      <c r="N459" s="57" t="str">
        <f>IFERROR(VALUE(IF(Table213162038[[#This Row],[Player No]]="","",IFERROR(VLOOKUP(Table213162038[[#This Row],[Player No]],[5]Sheet1!$C$479:$D$480,2,FALSE)&amp;"",""))),"")</f>
        <v/>
      </c>
      <c r="O459" s="57"/>
      <c r="P459" s="17"/>
      <c r="Q459" s="18"/>
      <c r="R459" s="147"/>
      <c r="S459" s="147"/>
      <c r="T459" s="56"/>
      <c r="U459" s="146"/>
    </row>
    <row r="460" spans="4:21" ht="16" thickBot="1">
      <c r="D460" s="52"/>
      <c r="E460" s="60"/>
      <c r="F460" s="46" t="str">
        <f>IFERROR(VLOOKUP(Table213162038[[#This Row],[Player No]],Table11[[No]:[Province]],2,0),"")</f>
        <v/>
      </c>
      <c r="G460" s="46" t="str">
        <f>IFERROR(VLOOKUP(Table213162038[[#This Row],[Player No]],Table11[[No]:[Province]],3,0),"")</f>
        <v/>
      </c>
      <c r="H460" s="56"/>
      <c r="I460" s="56">
        <f t="shared" si="13"/>
        <v>0</v>
      </c>
      <c r="J460" s="56"/>
      <c r="K460" s="57"/>
      <c r="L460" s="57"/>
      <c r="M460" s="57"/>
      <c r="N460" s="57" t="str">
        <f>IFERROR(VALUE(IF(Table213162038[[#This Row],[Player No]]="","",IFERROR(VLOOKUP(Table213162038[[#This Row],[Player No]],[5]Sheet1!$C$479:$D$480,2,FALSE)&amp;"",""))),"")</f>
        <v/>
      </c>
      <c r="O460" s="57"/>
      <c r="P460" s="17"/>
      <c r="Q460" s="18"/>
      <c r="R460" s="147"/>
      <c r="S460" s="147"/>
      <c r="T460" s="56"/>
      <c r="U460" s="146"/>
    </row>
    <row r="461" spans="4:21" ht="16" thickBot="1">
      <c r="D461" s="52"/>
      <c r="E461" s="60"/>
      <c r="F461" s="46" t="str">
        <f>IFERROR(VLOOKUP(Table213162038[[#This Row],[Player No]],Table11[[No]:[Province]],2,0),"")</f>
        <v/>
      </c>
      <c r="G461" s="46" t="str">
        <f>IFERROR(VLOOKUP(Table213162038[[#This Row],[Player No]],Table11[[No]:[Province]],3,0),"")</f>
        <v/>
      </c>
      <c r="H461" s="56"/>
      <c r="I461" s="56">
        <f t="shared" si="13"/>
        <v>0</v>
      </c>
      <c r="J461" s="56"/>
      <c r="K461" s="57"/>
      <c r="L461" s="57"/>
      <c r="M461" s="57"/>
      <c r="N461" s="57" t="str">
        <f>IFERROR(VALUE(IF(Table213162038[[#This Row],[Player No]]="","",IFERROR(VLOOKUP(Table213162038[[#This Row],[Player No]],[5]Sheet1!$C$479:$D$480,2,FALSE)&amp;"",""))),"")</f>
        <v/>
      </c>
      <c r="O461" s="57"/>
      <c r="P461" s="17"/>
      <c r="Q461" s="18"/>
      <c r="R461" s="147"/>
      <c r="S461" s="147"/>
      <c r="T461" s="56"/>
      <c r="U461" s="146"/>
    </row>
    <row r="462" spans="4:21" ht="16" thickBot="1">
      <c r="D462" s="52"/>
      <c r="E462" s="60"/>
      <c r="F462" s="46" t="str">
        <f>IFERROR(VLOOKUP(Table213162038[[#This Row],[Player No]],Table11[[No]:[Province]],2,0),"")</f>
        <v/>
      </c>
      <c r="G462" s="46" t="str">
        <f>IFERROR(VLOOKUP(Table213162038[[#This Row],[Player No]],Table11[[No]:[Province]],3,0),"")</f>
        <v/>
      </c>
      <c r="H462" s="56"/>
      <c r="I462" s="56">
        <f t="shared" si="13"/>
        <v>0</v>
      </c>
      <c r="J462" s="56"/>
      <c r="K462" s="57"/>
      <c r="L462" s="57"/>
      <c r="M462" s="57"/>
      <c r="N462" s="57" t="str">
        <f>IFERROR(VALUE(IF(Table213162038[[#This Row],[Player No]]="","",IFERROR(VLOOKUP(Table213162038[[#This Row],[Player No]],[5]Sheet1!$C$479:$D$480,2,FALSE)&amp;"",""))),"")</f>
        <v/>
      </c>
      <c r="O462" s="57"/>
      <c r="P462" s="17"/>
      <c r="Q462" s="18"/>
      <c r="R462" s="147"/>
      <c r="S462" s="147"/>
      <c r="T462" s="56"/>
      <c r="U462" s="146"/>
    </row>
    <row r="463" spans="4:21" ht="16" thickBot="1">
      <c r="D463" s="52"/>
      <c r="E463" s="60"/>
      <c r="F463" s="46" t="str">
        <f>IFERROR(VLOOKUP(Table213162038[[#This Row],[Player No]],Table11[[No]:[Province]],2,0),"")</f>
        <v/>
      </c>
      <c r="G463" s="46" t="str">
        <f>IFERROR(VLOOKUP(Table213162038[[#This Row],[Player No]],Table11[[No]:[Province]],3,0),"")</f>
        <v/>
      </c>
      <c r="H463" s="56"/>
      <c r="I463" s="56">
        <f t="shared" si="13"/>
        <v>0</v>
      </c>
      <c r="J463" s="56"/>
      <c r="K463" s="57"/>
      <c r="L463" s="57"/>
      <c r="M463" s="57"/>
      <c r="N463" s="57" t="str">
        <f>IFERROR(VALUE(IF(Table213162038[[#This Row],[Player No]]="","",IFERROR(VLOOKUP(Table213162038[[#This Row],[Player No]],[5]Sheet1!$C$479:$D$480,2,FALSE)&amp;"",""))),"")</f>
        <v/>
      </c>
      <c r="O463" s="57"/>
      <c r="P463" s="17"/>
      <c r="Q463" s="18"/>
      <c r="R463" s="147"/>
      <c r="S463" s="147"/>
      <c r="T463" s="56"/>
      <c r="U463" s="146"/>
    </row>
    <row r="464" spans="4:21" ht="16" thickBot="1">
      <c r="D464" s="52"/>
      <c r="E464" s="60"/>
      <c r="F464" s="46" t="str">
        <f>IFERROR(VLOOKUP(Table213162038[[#This Row],[Player No]],Table11[[No]:[Province]],2,0),"")</f>
        <v/>
      </c>
      <c r="G464" s="46" t="str">
        <f>IFERROR(VLOOKUP(Table213162038[[#This Row],[Player No]],Table11[[No]:[Province]],3,0),"")</f>
        <v/>
      </c>
      <c r="H464" s="56"/>
      <c r="I464" s="56">
        <f t="shared" si="13"/>
        <v>0</v>
      </c>
      <c r="J464" s="56"/>
      <c r="K464" s="57"/>
      <c r="L464" s="57"/>
      <c r="M464" s="57"/>
      <c r="N464" s="57" t="str">
        <f>IFERROR(VALUE(IF(Table213162038[[#This Row],[Player No]]="","",IFERROR(VLOOKUP(Table213162038[[#This Row],[Player No]],[5]Sheet1!$C$479:$D$480,2,FALSE)&amp;"",""))),"")</f>
        <v/>
      </c>
      <c r="O464" s="57"/>
      <c r="P464" s="17"/>
      <c r="Q464" s="18"/>
      <c r="R464" s="147"/>
      <c r="S464" s="147"/>
      <c r="T464" s="56"/>
      <c r="U464" s="146"/>
    </row>
    <row r="465" spans="4:21" ht="16" thickBot="1">
      <c r="D465" s="52"/>
      <c r="E465" s="60"/>
      <c r="F465" s="46" t="str">
        <f>IFERROR(VLOOKUP(Table213162038[[#This Row],[Player No]],Table11[[No]:[Province]],2,0),"")</f>
        <v/>
      </c>
      <c r="G465" s="46" t="str">
        <f>IFERROR(VLOOKUP(Table213162038[[#This Row],[Player No]],Table11[[No]:[Province]],3,0),"")</f>
        <v/>
      </c>
      <c r="H465" s="56"/>
      <c r="I465" s="56">
        <f t="shared" si="13"/>
        <v>0</v>
      </c>
      <c r="J465" s="56"/>
      <c r="K465" s="57"/>
      <c r="L465" s="57"/>
      <c r="M465" s="57"/>
      <c r="N465" s="57" t="str">
        <f>IFERROR(VALUE(IF(Table213162038[[#This Row],[Player No]]="","",IFERROR(VLOOKUP(Table213162038[[#This Row],[Player No]],[5]Sheet1!$C$479:$D$480,2,FALSE)&amp;"",""))),"")</f>
        <v/>
      </c>
      <c r="O465" s="57"/>
      <c r="P465" s="17"/>
      <c r="Q465" s="18"/>
      <c r="R465" s="147"/>
      <c r="S465" s="147"/>
      <c r="T465" s="56"/>
      <c r="U465" s="146"/>
    </row>
    <row r="466" spans="4:21" ht="16" thickBot="1">
      <c r="D466" s="52"/>
      <c r="E466" s="60"/>
      <c r="F466" s="46" t="str">
        <f>IFERROR(VLOOKUP(Table213162038[[#This Row],[Player No]],Table11[[No]:[Province]],2,0),"")</f>
        <v/>
      </c>
      <c r="G466" s="46" t="str">
        <f>IFERROR(VLOOKUP(Table213162038[[#This Row],[Player No]],Table11[[No]:[Province]],3,0),"")</f>
        <v/>
      </c>
      <c r="H466" s="56"/>
      <c r="I466" s="56">
        <f t="shared" si="13"/>
        <v>0</v>
      </c>
      <c r="J466" s="56"/>
      <c r="K466" s="57"/>
      <c r="L466" s="57"/>
      <c r="M466" s="57"/>
      <c r="N466" s="57" t="str">
        <f>IFERROR(VALUE(IF(Table213162038[[#This Row],[Player No]]="","",IFERROR(VLOOKUP(Table213162038[[#This Row],[Player No]],[5]Sheet1!$C$479:$D$480,2,FALSE)&amp;"",""))),"")</f>
        <v/>
      </c>
      <c r="O466" s="57"/>
      <c r="P466" s="17"/>
      <c r="Q466" s="18"/>
      <c r="R466" s="147"/>
      <c r="S466" s="147"/>
      <c r="T466" s="56"/>
      <c r="U466" s="146"/>
    </row>
    <row r="467" spans="4:21" ht="16" thickBot="1">
      <c r="D467" s="52"/>
      <c r="E467" s="60"/>
      <c r="F467" s="46" t="str">
        <f>IFERROR(VLOOKUP(Table213162038[[#This Row],[Player No]],Table11[[No]:[Province]],2,0),"")</f>
        <v/>
      </c>
      <c r="G467" s="46" t="str">
        <f>IFERROR(VLOOKUP(Table213162038[[#This Row],[Player No]],Table11[[No]:[Province]],3,0),"")</f>
        <v/>
      </c>
      <c r="H467" s="56"/>
      <c r="I467" s="56">
        <f t="shared" si="13"/>
        <v>0</v>
      </c>
      <c r="J467" s="56"/>
      <c r="K467" s="57"/>
      <c r="L467" s="57"/>
      <c r="M467" s="57"/>
      <c r="N467" s="57" t="str">
        <f>IFERROR(VALUE(IF(Table213162038[[#This Row],[Player No]]="","",IFERROR(VLOOKUP(Table213162038[[#This Row],[Player No]],[5]Sheet1!$C$479:$D$480,2,FALSE)&amp;"",""))),"")</f>
        <v/>
      </c>
      <c r="O467" s="57"/>
      <c r="P467" s="17"/>
      <c r="Q467" s="18"/>
      <c r="R467" s="147"/>
      <c r="S467" s="147"/>
      <c r="T467" s="56"/>
      <c r="U467" s="146"/>
    </row>
    <row r="468" spans="4:21" ht="16" thickBot="1">
      <c r="D468" s="52"/>
      <c r="E468" s="60"/>
      <c r="F468" s="46" t="str">
        <f>IFERROR(VLOOKUP(Table213162038[[#This Row],[Player No]],Table11[[No]:[Province]],2,0),"")</f>
        <v/>
      </c>
      <c r="G468" s="46" t="str">
        <f>IFERROR(VLOOKUP(Table213162038[[#This Row],[Player No]],Table11[[No]:[Province]],3,0),"")</f>
        <v/>
      </c>
      <c r="H468" s="56"/>
      <c r="I468" s="56">
        <f t="shared" si="13"/>
        <v>0</v>
      </c>
      <c r="J468" s="56"/>
      <c r="K468" s="57"/>
      <c r="L468" s="57"/>
      <c r="M468" s="57"/>
      <c r="N468" s="57" t="str">
        <f>IFERROR(VALUE(IF(Table213162038[[#This Row],[Player No]]="","",IFERROR(VLOOKUP(Table213162038[[#This Row],[Player No]],[5]Sheet1!$C$479:$D$480,2,FALSE)&amp;"",""))),"")</f>
        <v/>
      </c>
      <c r="O468" s="57"/>
      <c r="P468" s="17"/>
      <c r="Q468" s="18"/>
      <c r="R468" s="147"/>
      <c r="S468" s="147"/>
      <c r="T468" s="56"/>
      <c r="U468" s="146"/>
    </row>
    <row r="469" spans="4:21" ht="16" thickBot="1">
      <c r="D469" s="52"/>
      <c r="E469" s="60"/>
      <c r="F469" s="46" t="str">
        <f>IFERROR(VLOOKUP(Table213162038[[#This Row],[Player No]],Table11[[No]:[Province]],2,0),"")</f>
        <v/>
      </c>
      <c r="G469" s="46" t="str">
        <f>IFERROR(VLOOKUP(Table213162038[[#This Row],[Player No]],Table11[[No]:[Province]],3,0),"")</f>
        <v/>
      </c>
      <c r="H469" s="56"/>
      <c r="I469" s="56">
        <f t="shared" si="13"/>
        <v>0</v>
      </c>
      <c r="J469" s="56"/>
      <c r="K469" s="57"/>
      <c r="L469" s="57"/>
      <c r="M469" s="57"/>
      <c r="N469" s="57" t="str">
        <f>IFERROR(VALUE(IF(Table213162038[[#This Row],[Player No]]="","",IFERROR(VLOOKUP(Table213162038[[#This Row],[Player No]],[5]Sheet1!$C$479:$D$480,2,FALSE)&amp;"",""))),"")</f>
        <v/>
      </c>
      <c r="O469" s="57"/>
      <c r="P469" s="17"/>
      <c r="Q469" s="18"/>
      <c r="R469" s="147"/>
      <c r="S469" s="147"/>
      <c r="T469" s="56"/>
      <c r="U469" s="146"/>
    </row>
    <row r="470" spans="4:21" ht="16" thickBot="1">
      <c r="D470" s="52"/>
      <c r="E470" s="60"/>
      <c r="F470" s="46" t="str">
        <f>IFERROR(VLOOKUP(Table213162038[[#This Row],[Player No]],Table11[[No]:[Province]],2,0),"")</f>
        <v/>
      </c>
      <c r="G470" s="46" t="str">
        <f>IFERROR(VLOOKUP(Table213162038[[#This Row],[Player No]],Table11[[No]:[Province]],3,0),"")</f>
        <v/>
      </c>
      <c r="H470" s="56"/>
      <c r="I470" s="56">
        <f t="shared" si="13"/>
        <v>0</v>
      </c>
      <c r="J470" s="56"/>
      <c r="K470" s="57"/>
      <c r="L470" s="57"/>
      <c r="M470" s="57"/>
      <c r="N470" s="57" t="str">
        <f>IFERROR(VALUE(IF(Table213162038[[#This Row],[Player No]]="","",IFERROR(VLOOKUP(Table213162038[[#This Row],[Player No]],[5]Sheet1!$C$479:$D$480,2,FALSE)&amp;"",""))),"")</f>
        <v/>
      </c>
      <c r="O470" s="57"/>
      <c r="P470" s="17"/>
      <c r="Q470" s="18"/>
      <c r="R470" s="147"/>
      <c r="S470" s="147"/>
      <c r="T470" s="56"/>
      <c r="U470" s="146"/>
    </row>
    <row r="471" spans="4:21" ht="16" thickBot="1">
      <c r="D471" s="52"/>
      <c r="E471" s="60"/>
      <c r="F471" s="46" t="str">
        <f>IFERROR(VLOOKUP(Table213162038[[#This Row],[Player No]],Table11[[No]:[Province]],2,0),"")</f>
        <v/>
      </c>
      <c r="G471" s="46" t="str">
        <f>IFERROR(VLOOKUP(Table213162038[[#This Row],[Player No]],Table11[[No]:[Province]],3,0),"")</f>
        <v/>
      </c>
      <c r="H471" s="56"/>
      <c r="I471" s="56">
        <f t="shared" si="13"/>
        <v>0</v>
      </c>
      <c r="J471" s="56"/>
      <c r="K471" s="57"/>
      <c r="L471" s="57"/>
      <c r="M471" s="57"/>
      <c r="N471" s="57" t="str">
        <f>IFERROR(VALUE(IF(Table213162038[[#This Row],[Player No]]="","",IFERROR(VLOOKUP(Table213162038[[#This Row],[Player No]],[5]Sheet1!$C$479:$D$480,2,FALSE)&amp;"",""))),"")</f>
        <v/>
      </c>
      <c r="O471" s="57"/>
      <c r="P471" s="17"/>
      <c r="Q471" s="18"/>
      <c r="R471" s="147"/>
      <c r="S471" s="147"/>
      <c r="T471" s="56"/>
      <c r="U471" s="146"/>
    </row>
    <row r="472" spans="4:21" ht="16" thickBot="1">
      <c r="D472" s="52"/>
      <c r="E472" s="60"/>
      <c r="F472" s="46" t="str">
        <f>IFERROR(VLOOKUP(Table213162038[[#This Row],[Player No]],Table11[[No]:[Province]],2,0),"")</f>
        <v/>
      </c>
      <c r="G472" s="46" t="str">
        <f>IFERROR(VLOOKUP(Table213162038[[#This Row],[Player No]],Table11[[No]:[Province]],3,0),"")</f>
        <v/>
      </c>
      <c r="H472" s="56"/>
      <c r="I472" s="56">
        <f t="shared" si="13"/>
        <v>0</v>
      </c>
      <c r="J472" s="56"/>
      <c r="K472" s="57"/>
      <c r="L472" s="57"/>
      <c r="M472" s="57"/>
      <c r="N472" s="57" t="str">
        <f>IFERROR(VALUE(IF(Table213162038[[#This Row],[Player No]]="","",IFERROR(VLOOKUP(Table213162038[[#This Row],[Player No]],[5]Sheet1!$C$479:$D$480,2,FALSE)&amp;"",""))),"")</f>
        <v/>
      </c>
      <c r="O472" s="57"/>
      <c r="P472" s="17"/>
      <c r="Q472" s="18"/>
      <c r="R472" s="147"/>
      <c r="S472" s="147"/>
      <c r="T472" s="56"/>
      <c r="U472" s="146"/>
    </row>
    <row r="473" spans="4:21" ht="16" thickBot="1">
      <c r="D473" s="52"/>
      <c r="E473" s="60"/>
      <c r="F473" s="46" t="str">
        <f>IFERROR(VLOOKUP(Table213162038[[#This Row],[Player No]],Table11[[No]:[Province]],2,0),"")</f>
        <v/>
      </c>
      <c r="G473" s="46" t="str">
        <f>IFERROR(VLOOKUP(Table213162038[[#This Row],[Player No]],Table11[[No]:[Province]],3,0),"")</f>
        <v/>
      </c>
      <c r="H473" s="56"/>
      <c r="I473" s="56">
        <f t="shared" si="13"/>
        <v>0</v>
      </c>
      <c r="J473" s="56"/>
      <c r="K473" s="57"/>
      <c r="L473" s="57"/>
      <c r="M473" s="57"/>
      <c r="N473" s="57" t="str">
        <f>IFERROR(VALUE(IF(Table213162038[[#This Row],[Player No]]="","",IFERROR(VLOOKUP(Table213162038[[#This Row],[Player No]],[5]Sheet1!$C$479:$D$480,2,FALSE)&amp;"",""))),"")</f>
        <v/>
      </c>
      <c r="O473" s="57"/>
      <c r="P473" s="17"/>
      <c r="Q473" s="18"/>
      <c r="R473" s="147"/>
      <c r="S473" s="147"/>
      <c r="T473" s="56"/>
      <c r="U473" s="146"/>
    </row>
    <row r="474" spans="4:21" ht="16" thickBot="1">
      <c r="D474" s="52"/>
      <c r="E474" s="60"/>
      <c r="F474" s="46" t="str">
        <f>IFERROR(VLOOKUP(Table213162038[[#This Row],[Player No]],Table11[[No]:[Province]],2,0),"")</f>
        <v/>
      </c>
      <c r="G474" s="46" t="str">
        <f>IFERROR(VLOOKUP(Table213162038[[#This Row],[Player No]],Table11[[No]:[Province]],3,0),"")</f>
        <v/>
      </c>
      <c r="H474" s="56"/>
      <c r="I474" s="56">
        <f t="shared" si="13"/>
        <v>0</v>
      </c>
      <c r="J474" s="56"/>
      <c r="K474" s="57"/>
      <c r="L474" s="57"/>
      <c r="M474" s="57"/>
      <c r="N474" s="57" t="str">
        <f>IFERROR(VALUE(IF(Table213162038[[#This Row],[Player No]]="","",IFERROR(VLOOKUP(Table213162038[[#This Row],[Player No]],[5]Sheet1!$C$479:$D$480,2,FALSE)&amp;"",""))),"")</f>
        <v/>
      </c>
      <c r="O474" s="57"/>
      <c r="P474" s="17"/>
      <c r="Q474" s="18"/>
      <c r="R474" s="147"/>
      <c r="S474" s="147"/>
      <c r="T474" s="56"/>
      <c r="U474" s="146"/>
    </row>
    <row r="475" spans="4:21" ht="16" thickBot="1">
      <c r="D475" s="52"/>
      <c r="E475" s="60"/>
      <c r="F475" s="46" t="str">
        <f>IFERROR(VLOOKUP(Table213162038[[#This Row],[Player No]],Table11[[No]:[Province]],2,0),"")</f>
        <v/>
      </c>
      <c r="G475" s="46" t="str">
        <f>IFERROR(VLOOKUP(Table213162038[[#This Row],[Player No]],Table11[[No]:[Province]],3,0),"")</f>
        <v/>
      </c>
      <c r="H475" s="56"/>
      <c r="I475" s="56">
        <f t="shared" si="13"/>
        <v>0</v>
      </c>
      <c r="J475" s="56"/>
      <c r="K475" s="57"/>
      <c r="L475" s="57"/>
      <c r="M475" s="57"/>
      <c r="N475" s="57" t="str">
        <f>IFERROR(VALUE(IF(Table213162038[[#This Row],[Player No]]="","",IFERROR(VLOOKUP(Table213162038[[#This Row],[Player No]],[5]Sheet1!$C$479:$D$480,2,FALSE)&amp;"",""))),"")</f>
        <v/>
      </c>
      <c r="O475" s="57"/>
      <c r="P475" s="17"/>
      <c r="Q475" s="18"/>
      <c r="R475" s="147"/>
      <c r="S475" s="147"/>
      <c r="T475" s="56"/>
      <c r="U475" s="146"/>
    </row>
    <row r="476" spans="4:21" ht="16" thickBot="1">
      <c r="D476" s="52"/>
      <c r="E476" s="60"/>
      <c r="F476" s="46" t="str">
        <f>IFERROR(VLOOKUP(Table213162038[[#This Row],[Player No]],Table11[[No]:[Province]],2,0),"")</f>
        <v/>
      </c>
      <c r="G476" s="46" t="str">
        <f>IFERROR(VLOOKUP(Table213162038[[#This Row],[Player No]],Table11[[No]:[Province]],3,0),"")</f>
        <v/>
      </c>
      <c r="H476" s="56"/>
      <c r="I476" s="56">
        <f t="shared" si="13"/>
        <v>0</v>
      </c>
      <c r="J476" s="56"/>
      <c r="K476" s="57"/>
      <c r="L476" s="57"/>
      <c r="M476" s="57"/>
      <c r="N476" s="57" t="str">
        <f>IFERROR(VALUE(IF(Table213162038[[#This Row],[Player No]]="","",IFERROR(VLOOKUP(Table213162038[[#This Row],[Player No]],[5]Sheet1!$C$479:$D$480,2,FALSE)&amp;"",""))),"")</f>
        <v/>
      </c>
      <c r="O476" s="57"/>
      <c r="P476" s="17"/>
      <c r="Q476" s="18"/>
      <c r="R476" s="147"/>
      <c r="S476" s="147"/>
      <c r="T476" s="56"/>
      <c r="U476" s="146"/>
    </row>
    <row r="477" spans="4:21" ht="16" thickBot="1">
      <c r="D477" s="52"/>
      <c r="E477" s="60"/>
      <c r="F477" s="46" t="str">
        <f>IFERROR(VLOOKUP(Table213162038[[#This Row],[Player No]],Table11[[No]:[Province]],2,0),"")</f>
        <v/>
      </c>
      <c r="G477" s="46" t="str">
        <f>IFERROR(VLOOKUP(Table213162038[[#This Row],[Player No]],Table11[[No]:[Province]],3,0),"")</f>
        <v/>
      </c>
      <c r="H477" s="56"/>
      <c r="I477" s="56">
        <f t="shared" si="13"/>
        <v>0</v>
      </c>
      <c r="J477" s="56"/>
      <c r="K477" s="57"/>
      <c r="L477" s="57"/>
      <c r="M477" s="57"/>
      <c r="N477" s="57" t="str">
        <f>IFERROR(VALUE(IF(Table213162038[[#This Row],[Player No]]="","",IFERROR(VLOOKUP(Table213162038[[#This Row],[Player No]],[5]Sheet1!$C$479:$D$480,2,FALSE)&amp;"",""))),"")</f>
        <v/>
      </c>
      <c r="O477" s="57"/>
      <c r="P477" s="17"/>
      <c r="Q477" s="18"/>
      <c r="R477" s="147"/>
      <c r="S477" s="147"/>
      <c r="T477" s="56"/>
      <c r="U477" s="146"/>
    </row>
    <row r="478" spans="4:21" ht="16" thickBot="1">
      <c r="D478" s="52"/>
      <c r="E478" s="60"/>
      <c r="F478" s="46" t="str">
        <f>IFERROR(VLOOKUP(Table213162038[[#This Row],[Player No]],Table11[[No]:[Province]],2,0),"")</f>
        <v/>
      </c>
      <c r="G478" s="46" t="str">
        <f>IFERROR(VLOOKUP(Table213162038[[#This Row],[Player No]],Table11[[No]:[Province]],3,0),"")</f>
        <v/>
      </c>
      <c r="H478" s="56"/>
      <c r="I478" s="56">
        <f t="shared" si="13"/>
        <v>0</v>
      </c>
      <c r="J478" s="56"/>
      <c r="K478" s="57"/>
      <c r="L478" s="57"/>
      <c r="M478" s="57"/>
      <c r="N478" s="57" t="str">
        <f>IFERROR(VALUE(IF(Table213162038[[#This Row],[Player No]]="","",IFERROR(VLOOKUP(Table213162038[[#This Row],[Player No]],[5]Sheet1!$C$479:$D$480,2,FALSE)&amp;"",""))),"")</f>
        <v/>
      </c>
      <c r="O478" s="57"/>
      <c r="P478" s="17"/>
      <c r="Q478" s="18"/>
      <c r="R478" s="147"/>
      <c r="S478" s="147"/>
      <c r="T478" s="56"/>
      <c r="U478" s="146"/>
    </row>
    <row r="479" spans="4:21" ht="16" thickBot="1">
      <c r="D479" s="52"/>
      <c r="E479" s="60"/>
      <c r="F479" s="46" t="str">
        <f>IFERROR(VLOOKUP(Table213162038[[#This Row],[Player No]],Table11[[No]:[Province]],2,0),"")</f>
        <v/>
      </c>
      <c r="G479" s="46" t="str">
        <f>IFERROR(VLOOKUP(Table213162038[[#This Row],[Player No]],Table11[[No]:[Province]],3,0),"")</f>
        <v/>
      </c>
      <c r="H479" s="56"/>
      <c r="I479" s="56">
        <f t="shared" si="13"/>
        <v>0</v>
      </c>
      <c r="J479" s="56"/>
      <c r="K479" s="57"/>
      <c r="L479" s="57"/>
      <c r="M479" s="57"/>
      <c r="N479" s="57" t="str">
        <f>IFERROR(VALUE(IF(Table213162038[[#This Row],[Player No]]="","",IFERROR(VLOOKUP(Table213162038[[#This Row],[Player No]],[5]Sheet1!$C$479:$D$480,2,FALSE)&amp;"",""))),"")</f>
        <v/>
      </c>
      <c r="O479" s="57"/>
      <c r="P479" s="17"/>
      <c r="Q479" s="18"/>
      <c r="R479" s="147"/>
      <c r="S479" s="147"/>
      <c r="T479" s="56"/>
      <c r="U479" s="146"/>
    </row>
    <row r="480" spans="4:21" ht="16" thickBot="1">
      <c r="D480" s="52"/>
      <c r="E480" s="60"/>
      <c r="F480" s="46" t="str">
        <f>IFERROR(VLOOKUP(Table213162038[[#This Row],[Player No]],Table11[[No]:[Province]],2,0),"")</f>
        <v/>
      </c>
      <c r="G480" s="46" t="str">
        <f>IFERROR(VLOOKUP(Table213162038[[#This Row],[Player No]],Table11[[No]:[Province]],3,0),"")</f>
        <v/>
      </c>
      <c r="H480" s="56"/>
      <c r="I480" s="56">
        <f t="shared" si="13"/>
        <v>0</v>
      </c>
      <c r="J480" s="56"/>
      <c r="K480" s="57"/>
      <c r="L480" s="57"/>
      <c r="M480" s="57"/>
      <c r="N480" s="57" t="str">
        <f>IFERROR(VALUE(IF(Table213162038[[#This Row],[Player No]]="","",IFERROR(VLOOKUP(Table213162038[[#This Row],[Player No]],[5]Sheet1!$C$479:$D$480,2,FALSE)&amp;"",""))),"")</f>
        <v/>
      </c>
      <c r="O480" s="57"/>
      <c r="P480" s="17"/>
      <c r="Q480" s="18"/>
      <c r="R480" s="147"/>
      <c r="S480" s="147"/>
      <c r="T480" s="56"/>
      <c r="U480" s="146"/>
    </row>
    <row r="481" spans="4:21" ht="16" thickBot="1">
      <c r="D481" s="52"/>
      <c r="E481" s="60"/>
      <c r="F481" s="46" t="str">
        <f>IFERROR(VLOOKUP(Table213162038[[#This Row],[Player No]],Table11[[No]:[Province]],2,0),"")</f>
        <v/>
      </c>
      <c r="G481" s="46" t="str">
        <f>IFERROR(VLOOKUP(Table213162038[[#This Row],[Player No]],Table11[[No]:[Province]],3,0),"")</f>
        <v/>
      </c>
      <c r="H481" s="56"/>
      <c r="I481" s="56">
        <f t="shared" si="13"/>
        <v>0</v>
      </c>
      <c r="J481" s="56"/>
      <c r="K481" s="57"/>
      <c r="L481" s="57"/>
      <c r="M481" s="57"/>
      <c r="N481" s="57" t="str">
        <f>IFERROR(VALUE(IF(Table213162038[[#This Row],[Player No]]="","",IFERROR(VLOOKUP(Table213162038[[#This Row],[Player No]],[5]Sheet1!$C$479:$D$480,2,FALSE)&amp;"",""))),"")</f>
        <v/>
      </c>
      <c r="O481" s="57"/>
      <c r="P481" s="17"/>
      <c r="Q481" s="18"/>
      <c r="R481" s="147"/>
      <c r="S481" s="147"/>
      <c r="T481" s="56"/>
      <c r="U481" s="146"/>
    </row>
    <row r="482" spans="4:21" ht="16" thickBot="1">
      <c r="D482" s="52"/>
      <c r="E482" s="60"/>
      <c r="F482" s="46" t="str">
        <f>IFERROR(VLOOKUP(Table213162038[[#This Row],[Player No]],Table11[[No]:[Province]],2,0),"")</f>
        <v/>
      </c>
      <c r="G482" s="46" t="str">
        <f>IFERROR(VLOOKUP(Table213162038[[#This Row],[Player No]],Table11[[No]:[Province]],3,0),"")</f>
        <v/>
      </c>
      <c r="H482" s="56"/>
      <c r="I482" s="56">
        <f t="shared" si="13"/>
        <v>0</v>
      </c>
      <c r="J482" s="56"/>
      <c r="K482" s="57"/>
      <c r="L482" s="57"/>
      <c r="M482" s="57"/>
      <c r="N482" s="57" t="str">
        <f>IFERROR(VALUE(IF(Table213162038[[#This Row],[Player No]]="","",IFERROR(VLOOKUP(Table213162038[[#This Row],[Player No]],[5]Sheet1!$C$479:$D$480,2,FALSE)&amp;"",""))),"")</f>
        <v/>
      </c>
      <c r="O482" s="57"/>
      <c r="P482" s="17"/>
      <c r="Q482" s="18"/>
      <c r="R482" s="147"/>
      <c r="S482" s="147"/>
      <c r="T482" s="56"/>
      <c r="U482" s="146"/>
    </row>
    <row r="483" spans="4:21" ht="16" thickBot="1">
      <c r="D483" s="52"/>
      <c r="E483" s="60"/>
      <c r="F483" s="46" t="str">
        <f>IFERROR(VLOOKUP(Table213162038[[#This Row],[Player No]],Table11[[No]:[Province]],2,0),"")</f>
        <v/>
      </c>
      <c r="G483" s="46" t="str">
        <f>IFERROR(VLOOKUP(Table213162038[[#This Row],[Player No]],Table11[[No]:[Province]],3,0),"")</f>
        <v/>
      </c>
      <c r="H483" s="56"/>
      <c r="I483" s="56">
        <f t="shared" si="13"/>
        <v>0</v>
      </c>
      <c r="J483" s="56"/>
      <c r="K483" s="57"/>
      <c r="L483" s="57"/>
      <c r="M483" s="57"/>
      <c r="N483" s="57" t="str">
        <f>IFERROR(VALUE(IF(Table213162038[[#This Row],[Player No]]="","",IFERROR(VLOOKUP(Table213162038[[#This Row],[Player No]],[5]Sheet1!$C$479:$D$480,2,FALSE)&amp;"",""))),"")</f>
        <v/>
      </c>
      <c r="O483" s="57"/>
      <c r="P483" s="17"/>
      <c r="Q483" s="18"/>
      <c r="R483" s="147"/>
      <c r="S483" s="147"/>
      <c r="T483" s="56"/>
      <c r="U483" s="146"/>
    </row>
    <row r="484" spans="4:21" ht="16" thickBot="1">
      <c r="D484" s="52"/>
      <c r="E484" s="60"/>
      <c r="F484" s="46" t="str">
        <f>IFERROR(VLOOKUP(Table213162038[[#This Row],[Player No]],Table11[[No]:[Province]],2,0),"")</f>
        <v/>
      </c>
      <c r="G484" s="46" t="str">
        <f>IFERROR(VLOOKUP(Table213162038[[#This Row],[Player No]],Table11[[No]:[Province]],3,0),"")</f>
        <v/>
      </c>
      <c r="H484" s="56"/>
      <c r="I484" s="56">
        <f t="shared" si="13"/>
        <v>0</v>
      </c>
      <c r="J484" s="56"/>
      <c r="K484" s="57"/>
      <c r="L484" s="57"/>
      <c r="M484" s="57"/>
      <c r="N484" s="57" t="str">
        <f>IFERROR(VALUE(IF(Table213162038[[#This Row],[Player No]]="","",IFERROR(VLOOKUP(Table213162038[[#This Row],[Player No]],[5]Sheet1!$C$479:$D$480,2,FALSE)&amp;"",""))),"")</f>
        <v/>
      </c>
      <c r="O484" s="57"/>
      <c r="P484" s="17"/>
      <c r="Q484" s="18"/>
      <c r="R484" s="147"/>
      <c r="S484" s="147"/>
      <c r="T484" s="56"/>
      <c r="U484" s="146"/>
    </row>
    <row r="485" spans="4:21" ht="16" thickBot="1">
      <c r="D485" s="52"/>
      <c r="E485" s="60"/>
      <c r="F485" s="46" t="str">
        <f>IFERROR(VLOOKUP(Table213162038[[#This Row],[Player No]],Table11[[No]:[Province]],2,0),"")</f>
        <v/>
      </c>
      <c r="G485" s="46" t="str">
        <f>IFERROR(VLOOKUP(Table213162038[[#This Row],[Player No]],Table11[[No]:[Province]],3,0),"")</f>
        <v/>
      </c>
      <c r="H485" s="56"/>
      <c r="I485" s="56">
        <f t="shared" si="13"/>
        <v>0</v>
      </c>
      <c r="J485" s="56"/>
      <c r="K485" s="57"/>
      <c r="L485" s="57"/>
      <c r="M485" s="57"/>
      <c r="N485" s="57" t="str">
        <f>IFERROR(VALUE(IF(Table213162038[[#This Row],[Player No]]="","",IFERROR(VLOOKUP(Table213162038[[#This Row],[Player No]],[5]Sheet1!$C$479:$D$480,2,FALSE)&amp;"",""))),"")</f>
        <v/>
      </c>
      <c r="O485" s="57"/>
      <c r="P485" s="17"/>
      <c r="Q485" s="18"/>
      <c r="R485" s="147"/>
      <c r="S485" s="147"/>
      <c r="T485" s="56"/>
      <c r="U485" s="146"/>
    </row>
    <row r="486" spans="4:21" ht="16" thickBot="1">
      <c r="D486" s="52"/>
      <c r="E486" s="60"/>
      <c r="F486" s="46" t="str">
        <f>IFERROR(VLOOKUP(Table213162038[[#This Row],[Player No]],Table11[[No]:[Province]],2,0),"")</f>
        <v/>
      </c>
      <c r="G486" s="46" t="str">
        <f>IFERROR(VLOOKUP(Table213162038[[#This Row],[Player No]],Table11[[No]:[Province]],3,0),"")</f>
        <v/>
      </c>
      <c r="H486" s="56"/>
      <c r="I486" s="56">
        <f t="shared" si="13"/>
        <v>0</v>
      </c>
      <c r="J486" s="56"/>
      <c r="K486" s="57"/>
      <c r="L486" s="57"/>
      <c r="M486" s="57"/>
      <c r="N486" s="57" t="str">
        <f>IFERROR(VALUE(IF(Table213162038[[#This Row],[Player No]]="","",IFERROR(VLOOKUP(Table213162038[[#This Row],[Player No]],[5]Sheet1!$C$479:$D$480,2,FALSE)&amp;"",""))),"")</f>
        <v/>
      </c>
      <c r="O486" s="57"/>
      <c r="P486" s="17"/>
      <c r="Q486" s="18"/>
      <c r="R486" s="147"/>
      <c r="S486" s="147"/>
      <c r="T486" s="56"/>
      <c r="U486" s="146"/>
    </row>
    <row r="487" spans="4:21" ht="16" thickBot="1">
      <c r="D487" s="52"/>
      <c r="E487" s="60"/>
      <c r="F487" s="46" t="str">
        <f>IFERROR(VLOOKUP(Table213162038[[#This Row],[Player No]],Table11[[No]:[Province]],2,0),"")</f>
        <v/>
      </c>
      <c r="G487" s="46" t="str">
        <f>IFERROR(VLOOKUP(Table213162038[[#This Row],[Player No]],Table11[[No]:[Province]],3,0),"")</f>
        <v/>
      </c>
      <c r="H487" s="56"/>
      <c r="I487" s="56">
        <f t="shared" si="13"/>
        <v>0</v>
      </c>
      <c r="J487" s="56"/>
      <c r="K487" s="57"/>
      <c r="L487" s="57"/>
      <c r="M487" s="57"/>
      <c r="N487" s="57" t="str">
        <f>IFERROR(VALUE(IF(Table213162038[[#This Row],[Player No]]="","",IFERROR(VLOOKUP(Table213162038[[#This Row],[Player No]],[5]Sheet1!$C$479:$D$480,2,FALSE)&amp;"",""))),"")</f>
        <v/>
      </c>
      <c r="O487" s="57"/>
      <c r="P487" s="17"/>
      <c r="Q487" s="18"/>
      <c r="R487" s="147"/>
      <c r="S487" s="147"/>
      <c r="T487" s="56"/>
      <c r="U487" s="146"/>
    </row>
    <row r="488" spans="4:21" ht="16" thickBot="1">
      <c r="D488" s="52"/>
      <c r="E488" s="60"/>
      <c r="F488" s="46" t="str">
        <f>IFERROR(VLOOKUP(Table213162038[[#This Row],[Player No]],Table11[[No]:[Province]],2,0),"")</f>
        <v/>
      </c>
      <c r="G488" s="46" t="str">
        <f>IFERROR(VLOOKUP(Table213162038[[#This Row],[Player No]],Table11[[No]:[Province]],3,0),"")</f>
        <v/>
      </c>
      <c r="H488" s="56"/>
      <c r="I488" s="56">
        <f t="shared" si="13"/>
        <v>0</v>
      </c>
      <c r="J488" s="56"/>
      <c r="K488" s="57"/>
      <c r="L488" s="57"/>
      <c r="M488" s="57"/>
      <c r="N488" s="57" t="str">
        <f>IFERROR(VALUE(IF(Table213162038[[#This Row],[Player No]]="","",IFERROR(VLOOKUP(Table213162038[[#This Row],[Player No]],[5]Sheet1!$C$479:$D$480,2,FALSE)&amp;"",""))),"")</f>
        <v/>
      </c>
      <c r="O488" s="57"/>
      <c r="P488" s="17"/>
      <c r="Q488" s="18"/>
      <c r="R488" s="147"/>
      <c r="S488" s="147"/>
      <c r="T488" s="56"/>
      <c r="U488" s="146"/>
    </row>
    <row r="489" spans="4:21" ht="16" thickBot="1">
      <c r="D489" s="52"/>
      <c r="E489" s="60"/>
      <c r="F489" s="46" t="str">
        <f>IFERROR(VLOOKUP(Table213162038[[#This Row],[Player No]],Table11[[No]:[Province]],2,0),"")</f>
        <v/>
      </c>
      <c r="G489" s="46" t="str">
        <f>IFERROR(VLOOKUP(Table213162038[[#This Row],[Player No]],Table11[[No]:[Province]],3,0),"")</f>
        <v/>
      </c>
      <c r="H489" s="56"/>
      <c r="I489" s="56">
        <f t="shared" si="13"/>
        <v>0</v>
      </c>
      <c r="J489" s="56"/>
      <c r="K489" s="57"/>
      <c r="L489" s="57"/>
      <c r="M489" s="57"/>
      <c r="N489" s="57" t="str">
        <f>IFERROR(VALUE(IF(Table213162038[[#This Row],[Player No]]="","",IFERROR(VLOOKUP(Table213162038[[#This Row],[Player No]],[5]Sheet1!$C$479:$D$480,2,FALSE)&amp;"",""))),"")</f>
        <v/>
      </c>
      <c r="O489" s="57"/>
      <c r="P489" s="17"/>
      <c r="Q489" s="18"/>
      <c r="R489" s="147"/>
      <c r="S489" s="147"/>
      <c r="T489" s="56"/>
      <c r="U489" s="146"/>
    </row>
    <row r="490" spans="4:21" ht="16" thickBot="1">
      <c r="D490" s="52"/>
      <c r="E490" s="60"/>
      <c r="F490" s="46" t="str">
        <f>IFERROR(VLOOKUP(Table213162038[[#This Row],[Player No]],Table11[[No]:[Province]],2,0),"")</f>
        <v/>
      </c>
      <c r="G490" s="46" t="str">
        <f>IFERROR(VLOOKUP(Table213162038[[#This Row],[Player No]],Table11[[No]:[Province]],3,0),"")</f>
        <v/>
      </c>
      <c r="H490" s="56"/>
      <c r="I490" s="56">
        <f t="shared" si="13"/>
        <v>0</v>
      </c>
      <c r="J490" s="56"/>
      <c r="K490" s="57"/>
      <c r="L490" s="57"/>
      <c r="M490" s="57"/>
      <c r="N490" s="57" t="str">
        <f>IFERROR(VALUE(IF(Table213162038[[#This Row],[Player No]]="","",IFERROR(VLOOKUP(Table213162038[[#This Row],[Player No]],[5]Sheet1!$C$479:$D$480,2,FALSE)&amp;"",""))),"")</f>
        <v/>
      </c>
      <c r="O490" s="57"/>
      <c r="P490" s="17"/>
      <c r="Q490" s="18"/>
      <c r="R490" s="147"/>
      <c r="S490" s="147"/>
      <c r="T490" s="56"/>
      <c r="U490" s="146"/>
    </row>
    <row r="491" spans="4:21" ht="16" thickBot="1">
      <c r="D491" s="52"/>
      <c r="E491" s="60"/>
      <c r="F491" s="46" t="str">
        <f>IFERROR(VLOOKUP(Table213162038[[#This Row],[Player No]],Table11[[No]:[Province]],2,0),"")</f>
        <v/>
      </c>
      <c r="G491" s="46" t="str">
        <f>IFERROR(VLOOKUP(Table213162038[[#This Row],[Player No]],Table11[[No]:[Province]],3,0),"")</f>
        <v/>
      </c>
      <c r="H491" s="56"/>
      <c r="I491" s="56">
        <f t="shared" si="13"/>
        <v>0</v>
      </c>
      <c r="J491" s="56"/>
      <c r="K491" s="57"/>
      <c r="L491" s="57"/>
      <c r="M491" s="57"/>
      <c r="N491" s="57" t="str">
        <f>IFERROR(VALUE(IF(Table213162038[[#This Row],[Player No]]="","",IFERROR(VLOOKUP(Table213162038[[#This Row],[Player No]],[5]Sheet1!$C$479:$D$480,2,FALSE)&amp;"",""))),"")</f>
        <v/>
      </c>
      <c r="O491" s="57"/>
      <c r="P491" s="17"/>
      <c r="Q491" s="18"/>
      <c r="R491" s="147"/>
      <c r="S491" s="147"/>
      <c r="T491" s="56"/>
      <c r="U491" s="146"/>
    </row>
    <row r="492" spans="4:21" ht="16" thickBot="1">
      <c r="D492" s="52"/>
      <c r="E492" s="60"/>
      <c r="F492" s="46" t="str">
        <f>IFERROR(VLOOKUP(Table213162038[[#This Row],[Player No]],Table11[[No]:[Province]],2,0),"")</f>
        <v/>
      </c>
      <c r="G492" s="46" t="str">
        <f>IFERROR(VLOOKUP(Table213162038[[#This Row],[Player No]],Table11[[No]:[Province]],3,0),"")</f>
        <v/>
      </c>
      <c r="H492" s="56"/>
      <c r="I492" s="56">
        <f t="shared" si="13"/>
        <v>0</v>
      </c>
      <c r="J492" s="56"/>
      <c r="K492" s="57"/>
      <c r="L492" s="57"/>
      <c r="M492" s="57"/>
      <c r="N492" s="57" t="str">
        <f>IFERROR(VALUE(IF(Table213162038[[#This Row],[Player No]]="","",IFERROR(VLOOKUP(Table213162038[[#This Row],[Player No]],[5]Sheet1!$C$479:$D$480,2,FALSE)&amp;"",""))),"")</f>
        <v/>
      </c>
      <c r="O492" s="57"/>
      <c r="P492" s="17"/>
      <c r="Q492" s="18"/>
      <c r="R492" s="147"/>
      <c r="S492" s="147"/>
      <c r="T492" s="56"/>
      <c r="U492" s="146"/>
    </row>
    <row r="493" spans="4:21" ht="16" thickBot="1">
      <c r="D493" s="52"/>
      <c r="E493" s="60"/>
      <c r="F493" s="46" t="str">
        <f>IFERROR(VLOOKUP(Table213162038[[#This Row],[Player No]],Table11[[No]:[Province]],2,0),"")</f>
        <v/>
      </c>
      <c r="G493" s="46" t="str">
        <f>IFERROR(VLOOKUP(Table213162038[[#This Row],[Player No]],Table11[[No]:[Province]],3,0),"")</f>
        <v/>
      </c>
      <c r="H493" s="56"/>
      <c r="I493" s="56">
        <f t="shared" si="13"/>
        <v>0</v>
      </c>
      <c r="J493" s="56"/>
      <c r="K493" s="57"/>
      <c r="L493" s="57"/>
      <c r="M493" s="57"/>
      <c r="N493" s="57" t="str">
        <f>IFERROR(VALUE(IF(Table213162038[[#This Row],[Player No]]="","",IFERROR(VLOOKUP(Table213162038[[#This Row],[Player No]],[5]Sheet1!$C$479:$D$480,2,FALSE)&amp;"",""))),"")</f>
        <v/>
      </c>
      <c r="O493" s="57"/>
      <c r="P493" s="17"/>
      <c r="Q493" s="18"/>
      <c r="R493" s="147"/>
      <c r="S493" s="147"/>
      <c r="T493" s="56"/>
      <c r="U493" s="146"/>
    </row>
    <row r="494" spans="4:21" ht="16" thickBot="1">
      <c r="D494" s="52"/>
      <c r="E494" s="60"/>
      <c r="F494" s="46" t="str">
        <f>IFERROR(VLOOKUP(Table213162038[[#This Row],[Player No]],Table11[[No]:[Province]],2,0),"")</f>
        <v/>
      </c>
      <c r="G494" s="46" t="str">
        <f>IFERROR(VLOOKUP(Table213162038[[#This Row],[Player No]],Table11[[No]:[Province]],3,0),"")</f>
        <v/>
      </c>
      <c r="H494" s="56"/>
      <c r="I494" s="56">
        <f t="shared" si="13"/>
        <v>0</v>
      </c>
      <c r="J494" s="56"/>
      <c r="K494" s="57"/>
      <c r="L494" s="57"/>
      <c r="M494" s="57"/>
      <c r="N494" s="57" t="str">
        <f>IFERROR(VALUE(IF(Table213162038[[#This Row],[Player No]]="","",IFERROR(VLOOKUP(Table213162038[[#This Row],[Player No]],[5]Sheet1!$C$479:$D$480,2,FALSE)&amp;"",""))),"")</f>
        <v/>
      </c>
      <c r="O494" s="57"/>
      <c r="P494" s="17"/>
      <c r="Q494" s="18"/>
      <c r="R494" s="147"/>
      <c r="S494" s="147"/>
      <c r="T494" s="56"/>
      <c r="U494" s="146"/>
    </row>
    <row r="495" spans="4:21" ht="16" thickBot="1">
      <c r="D495" s="52"/>
      <c r="E495" s="60"/>
      <c r="F495" s="46" t="str">
        <f>IFERROR(VLOOKUP(Table213162038[[#This Row],[Player No]],Table11[[No]:[Province]],2,0),"")</f>
        <v/>
      </c>
      <c r="G495" s="46" t="str">
        <f>IFERROR(VLOOKUP(Table213162038[[#This Row],[Player No]],Table11[[No]:[Province]],3,0),"")</f>
        <v/>
      </c>
      <c r="H495" s="56"/>
      <c r="I495" s="56">
        <f t="shared" si="13"/>
        <v>0</v>
      </c>
      <c r="J495" s="56"/>
      <c r="K495" s="57"/>
      <c r="L495" s="57"/>
      <c r="M495" s="57"/>
      <c r="N495" s="57" t="str">
        <f>IFERROR(VALUE(IF(Table213162038[[#This Row],[Player No]]="","",IFERROR(VLOOKUP(Table213162038[[#This Row],[Player No]],[5]Sheet1!$C$479:$D$480,2,FALSE)&amp;"",""))),"")</f>
        <v/>
      </c>
      <c r="O495" s="57"/>
      <c r="P495" s="17"/>
      <c r="Q495" s="18"/>
      <c r="R495" s="147"/>
      <c r="S495" s="147"/>
      <c r="T495" s="56"/>
      <c r="U495" s="146"/>
    </row>
    <row r="496" spans="4:21" ht="16" thickBot="1">
      <c r="D496" s="52"/>
      <c r="E496" s="60"/>
      <c r="F496" s="46" t="str">
        <f>IFERROR(VLOOKUP(Table213162038[[#This Row],[Player No]],Table11[[No]:[Province]],2,0),"")</f>
        <v/>
      </c>
      <c r="G496" s="46" t="str">
        <f>IFERROR(VLOOKUP(Table213162038[[#This Row],[Player No]],Table11[[No]:[Province]],3,0),"")</f>
        <v/>
      </c>
      <c r="H496" s="56"/>
      <c r="I496" s="56">
        <f t="shared" si="13"/>
        <v>0</v>
      </c>
      <c r="J496" s="56"/>
      <c r="K496" s="57"/>
      <c r="L496" s="57"/>
      <c r="M496" s="57"/>
      <c r="N496" s="57" t="str">
        <f>IFERROR(VALUE(IF(Table213162038[[#This Row],[Player No]]="","",IFERROR(VLOOKUP(Table213162038[[#This Row],[Player No]],[5]Sheet1!$C$479:$D$480,2,FALSE)&amp;"",""))),"")</f>
        <v/>
      </c>
      <c r="O496" s="57"/>
      <c r="P496" s="17"/>
      <c r="Q496" s="18"/>
      <c r="R496" s="147"/>
      <c r="S496" s="147"/>
      <c r="T496" s="56"/>
      <c r="U496" s="146"/>
    </row>
    <row r="497" spans="4:21" ht="16" thickBot="1">
      <c r="D497" s="52"/>
      <c r="E497" s="60"/>
      <c r="F497" s="46" t="str">
        <f>IFERROR(VLOOKUP(Table213162038[[#This Row],[Player No]],Table11[[No]:[Province]],2,0),"")</f>
        <v/>
      </c>
      <c r="G497" s="46" t="str">
        <f>IFERROR(VLOOKUP(Table213162038[[#This Row],[Player No]],Table11[[No]:[Province]],3,0),"")</f>
        <v/>
      </c>
      <c r="H497" s="56"/>
      <c r="I497" s="56">
        <f t="shared" si="13"/>
        <v>0</v>
      </c>
      <c r="J497" s="56"/>
      <c r="K497" s="57"/>
      <c r="L497" s="57"/>
      <c r="M497" s="57"/>
      <c r="N497" s="57" t="str">
        <f>IFERROR(VALUE(IF(Table213162038[[#This Row],[Player No]]="","",IFERROR(VLOOKUP(Table213162038[[#This Row],[Player No]],[5]Sheet1!$C$479:$D$480,2,FALSE)&amp;"",""))),"")</f>
        <v/>
      </c>
      <c r="O497" s="57"/>
      <c r="P497" s="17"/>
      <c r="Q497" s="18"/>
      <c r="R497" s="147"/>
      <c r="S497" s="147"/>
      <c r="T497" s="56"/>
      <c r="U497" s="146"/>
    </row>
    <row r="498" spans="4:21" ht="16" thickBot="1">
      <c r="D498" s="52"/>
      <c r="E498" s="60"/>
      <c r="F498" s="46" t="str">
        <f>IFERROR(VLOOKUP(Table213162038[[#This Row],[Player No]],Table11[[No]:[Province]],2,0),"")</f>
        <v/>
      </c>
      <c r="G498" s="46" t="str">
        <f>IFERROR(VLOOKUP(Table213162038[[#This Row],[Player No]],Table11[[No]:[Province]],3,0),"")</f>
        <v/>
      </c>
      <c r="H498" s="56"/>
      <c r="I498" s="56">
        <f t="shared" si="13"/>
        <v>0</v>
      </c>
      <c r="J498" s="56"/>
      <c r="K498" s="57"/>
      <c r="L498" s="57"/>
      <c r="M498" s="57"/>
      <c r="N498" s="57" t="str">
        <f>IFERROR(VALUE(IF(Table213162038[[#This Row],[Player No]]="","",IFERROR(VLOOKUP(Table213162038[[#This Row],[Player No]],[5]Sheet1!$C$479:$D$480,2,FALSE)&amp;"",""))),"")</f>
        <v/>
      </c>
      <c r="O498" s="57"/>
      <c r="P498" s="17"/>
      <c r="Q498" s="18"/>
      <c r="R498" s="147"/>
      <c r="S498" s="147"/>
      <c r="T498" s="56"/>
      <c r="U498" s="146"/>
    </row>
    <row r="499" spans="4:21" ht="16" thickBot="1">
      <c r="D499" s="52"/>
      <c r="E499" s="60"/>
      <c r="F499" s="46" t="str">
        <f>IFERROR(VLOOKUP(Table213162038[[#This Row],[Player No]],Table11[[No]:[Province]],2,0),"")</f>
        <v/>
      </c>
      <c r="G499" s="46" t="str">
        <f>IFERROR(VLOOKUP(Table213162038[[#This Row],[Player No]],Table11[[No]:[Province]],3,0),"")</f>
        <v/>
      </c>
      <c r="H499" s="56"/>
      <c r="I499" s="56">
        <f t="shared" si="13"/>
        <v>0</v>
      </c>
      <c r="J499" s="56"/>
      <c r="K499" s="57"/>
      <c r="L499" s="57"/>
      <c r="M499" s="57"/>
      <c r="N499" s="57" t="str">
        <f>IFERROR(VALUE(IF(Table213162038[[#This Row],[Player No]]="","",IFERROR(VLOOKUP(Table213162038[[#This Row],[Player No]],[5]Sheet1!$C$479:$D$480,2,FALSE)&amp;"",""))),"")</f>
        <v/>
      </c>
      <c r="O499" s="57"/>
      <c r="P499" s="17"/>
      <c r="Q499" s="18"/>
      <c r="R499" s="147"/>
      <c r="S499" s="147"/>
      <c r="T499" s="56"/>
      <c r="U499" s="146"/>
    </row>
    <row r="500" spans="4:21" ht="16" thickBot="1">
      <c r="D500" s="52"/>
      <c r="E500" s="60"/>
      <c r="F500" s="46" t="str">
        <f>IFERROR(VLOOKUP(Table213162038[[#This Row],[Player No]],Table11[[No]:[Province]],2,0),"")</f>
        <v/>
      </c>
      <c r="G500" s="46" t="str">
        <f>IFERROR(VLOOKUP(Table213162038[[#This Row],[Player No]],Table11[[No]:[Province]],3,0),"")</f>
        <v/>
      </c>
      <c r="H500" s="56"/>
      <c r="I500" s="56">
        <f t="shared" si="13"/>
        <v>0</v>
      </c>
      <c r="J500" s="56"/>
      <c r="K500" s="57"/>
      <c r="L500" s="57"/>
      <c r="M500" s="57"/>
      <c r="N500" s="57" t="str">
        <f>IFERROR(VALUE(IF(Table213162038[[#This Row],[Player No]]="","",IFERROR(VLOOKUP(Table213162038[[#This Row],[Player No]],[5]Sheet1!$C$479:$D$480,2,FALSE)&amp;"",""))),"")</f>
        <v/>
      </c>
      <c r="O500" s="57"/>
      <c r="P500" s="17"/>
      <c r="Q500" s="18"/>
      <c r="R500" s="147"/>
      <c r="S500" s="147"/>
      <c r="T500" s="56"/>
      <c r="U500" s="146"/>
    </row>
    <row r="501" spans="4:21" ht="16" thickBot="1">
      <c r="D501" s="52"/>
      <c r="E501" s="60"/>
      <c r="F501" s="46" t="str">
        <f>IFERROR(VLOOKUP(Table213162038[[#This Row],[Player No]],Table11[[No]:[Province]],2,0),"")</f>
        <v/>
      </c>
      <c r="G501" s="46" t="str">
        <f>IFERROR(VLOOKUP(Table213162038[[#This Row],[Player No]],Table11[[No]:[Province]],3,0),"")</f>
        <v/>
      </c>
      <c r="H501" s="56"/>
      <c r="I501" s="56">
        <f t="shared" si="13"/>
        <v>0</v>
      </c>
      <c r="J501" s="56"/>
      <c r="K501" s="57"/>
      <c r="L501" s="57"/>
      <c r="M501" s="57"/>
      <c r="N501" s="57" t="str">
        <f>IFERROR(VALUE(IF(Table213162038[[#This Row],[Player No]]="","",IFERROR(VLOOKUP(Table213162038[[#This Row],[Player No]],[5]Sheet1!$C$479:$D$480,2,FALSE)&amp;"",""))),"")</f>
        <v/>
      </c>
      <c r="O501" s="57"/>
      <c r="P501" s="17"/>
      <c r="Q501" s="18"/>
      <c r="R501" s="147"/>
      <c r="S501" s="147"/>
      <c r="T501" s="56"/>
      <c r="U501" s="146"/>
    </row>
    <row r="502" spans="4:21" ht="16" thickBot="1">
      <c r="D502" s="52"/>
      <c r="E502" s="60"/>
      <c r="F502" s="46" t="str">
        <f>IFERROR(VLOOKUP(Table213162038[[#This Row],[Player No]],Table11[[No]:[Province]],2,0),"")</f>
        <v/>
      </c>
      <c r="G502" s="46" t="str">
        <f>IFERROR(VLOOKUP(Table213162038[[#This Row],[Player No]],Table11[[No]:[Province]],3,0),"")</f>
        <v/>
      </c>
      <c r="H502" s="56"/>
      <c r="I502" s="56">
        <f t="shared" si="13"/>
        <v>0</v>
      </c>
      <c r="J502" s="56"/>
      <c r="K502" s="57"/>
      <c r="L502" s="57"/>
      <c r="M502" s="57"/>
      <c r="N502" s="57" t="str">
        <f>IFERROR(VALUE(IF(Table213162038[[#This Row],[Player No]]="","",IFERROR(VLOOKUP(Table213162038[[#This Row],[Player No]],[5]Sheet1!$C$479:$D$480,2,FALSE)&amp;"",""))),"")</f>
        <v/>
      </c>
      <c r="O502" s="57"/>
      <c r="P502" s="17"/>
      <c r="Q502" s="18"/>
      <c r="R502" s="147"/>
      <c r="S502" s="147"/>
      <c r="T502" s="56"/>
      <c r="U502" s="146"/>
    </row>
    <row r="503" spans="4:21" ht="16" thickBot="1">
      <c r="D503" s="52"/>
      <c r="E503" s="60"/>
      <c r="F503" s="46" t="str">
        <f>IFERROR(VLOOKUP(Table213162038[[#This Row],[Player No]],Table11[[No]:[Province]],2,0),"")</f>
        <v/>
      </c>
      <c r="G503" s="46" t="str">
        <f>IFERROR(VLOOKUP(Table213162038[[#This Row],[Player No]],Table11[[No]:[Province]],3,0),"")</f>
        <v/>
      </c>
      <c r="H503" s="56"/>
      <c r="I503" s="56">
        <f t="shared" si="13"/>
        <v>0</v>
      </c>
      <c r="J503" s="56"/>
      <c r="K503" s="57"/>
      <c r="L503" s="57"/>
      <c r="M503" s="57"/>
      <c r="N503" s="57" t="str">
        <f>IFERROR(VALUE(IF(Table213162038[[#This Row],[Player No]]="","",IFERROR(VLOOKUP(Table213162038[[#This Row],[Player No]],[5]Sheet1!$C$479:$D$480,2,FALSE)&amp;"",""))),"")</f>
        <v/>
      </c>
      <c r="O503" s="57"/>
      <c r="P503" s="17"/>
      <c r="Q503" s="18"/>
      <c r="R503" s="147"/>
      <c r="S503" s="147"/>
      <c r="T503" s="56"/>
      <c r="U503" s="146"/>
    </row>
    <row r="504" spans="4:21" ht="16" thickBot="1">
      <c r="D504" s="52"/>
      <c r="E504" s="60"/>
      <c r="F504" s="46" t="str">
        <f>IFERROR(VLOOKUP(Table213162038[[#This Row],[Player No]],Table11[[No]:[Province]],2,0),"")</f>
        <v/>
      </c>
      <c r="G504" s="46" t="str">
        <f>IFERROR(VLOOKUP(Table213162038[[#This Row],[Player No]],Table11[[No]:[Province]],3,0),"")</f>
        <v/>
      </c>
      <c r="H504" s="56"/>
      <c r="I504" s="56">
        <f t="shared" si="13"/>
        <v>0</v>
      </c>
      <c r="J504" s="56"/>
      <c r="K504" s="57"/>
      <c r="L504" s="57"/>
      <c r="M504" s="57"/>
      <c r="N504" s="57" t="str">
        <f>IFERROR(VALUE(IF(Table213162038[[#This Row],[Player No]]="","",IFERROR(VLOOKUP(Table213162038[[#This Row],[Player No]],[5]Sheet1!$C$479:$D$480,2,FALSE)&amp;"",""))),"")</f>
        <v/>
      </c>
      <c r="O504" s="57"/>
      <c r="P504" s="17"/>
      <c r="Q504" s="18"/>
      <c r="R504" s="147"/>
      <c r="S504" s="147"/>
      <c r="T504" s="56"/>
      <c r="U504" s="146"/>
    </row>
    <row r="505" spans="4:21" ht="16" thickBot="1">
      <c r="D505" s="52"/>
      <c r="E505" s="60"/>
      <c r="F505" s="46" t="str">
        <f>IFERROR(VLOOKUP(Table213162038[[#This Row],[Player No]],Table11[[No]:[Province]],2,0),"")</f>
        <v/>
      </c>
      <c r="G505" s="46" t="str">
        <f>IFERROR(VLOOKUP(Table213162038[[#This Row],[Player No]],Table11[[No]:[Province]],3,0),"")</f>
        <v/>
      </c>
      <c r="H505" s="56"/>
      <c r="I505" s="56">
        <f t="shared" si="13"/>
        <v>0</v>
      </c>
      <c r="J505" s="56"/>
      <c r="K505" s="57"/>
      <c r="L505" s="57"/>
      <c r="M505" s="57"/>
      <c r="N505" s="57" t="str">
        <f>IFERROR(VALUE(IF(Table213162038[[#This Row],[Player No]]="","",IFERROR(VLOOKUP(Table213162038[[#This Row],[Player No]],[5]Sheet1!$C$479:$D$480,2,FALSE)&amp;"",""))),"")</f>
        <v/>
      </c>
      <c r="O505" s="57"/>
      <c r="P505" s="17"/>
      <c r="Q505" s="18"/>
      <c r="R505" s="147"/>
      <c r="S505" s="147"/>
      <c r="T505" s="56"/>
      <c r="U505" s="146"/>
    </row>
    <row r="506" spans="4:21" ht="16" thickBot="1">
      <c r="D506" s="52"/>
      <c r="E506" s="60"/>
      <c r="F506" s="46" t="str">
        <f>IFERROR(VLOOKUP(Table213162038[[#This Row],[Player No]],Table11[[No]:[Province]],2,0),"")</f>
        <v/>
      </c>
      <c r="G506" s="46" t="str">
        <f>IFERROR(VLOOKUP(Table213162038[[#This Row],[Player No]],Table11[[No]:[Province]],3,0),"")</f>
        <v/>
      </c>
      <c r="H506" s="56"/>
      <c r="I506" s="56">
        <f t="shared" si="13"/>
        <v>0</v>
      </c>
      <c r="J506" s="56"/>
      <c r="K506" s="57"/>
      <c r="L506" s="57"/>
      <c r="M506" s="57"/>
      <c r="N506" s="57" t="str">
        <f>IFERROR(VALUE(IF(Table213162038[[#This Row],[Player No]]="","",IFERROR(VLOOKUP(Table213162038[[#This Row],[Player No]],[5]Sheet1!$C$479:$D$480,2,FALSE)&amp;"",""))),"")</f>
        <v/>
      </c>
      <c r="O506" s="57"/>
      <c r="P506" s="17"/>
      <c r="Q506" s="18"/>
      <c r="R506" s="147"/>
      <c r="S506" s="147"/>
      <c r="T506" s="56"/>
      <c r="U506" s="146"/>
    </row>
    <row r="507" spans="4:21" ht="16" thickBot="1">
      <c r="D507" s="52"/>
      <c r="E507" s="60"/>
      <c r="F507" s="46" t="str">
        <f>IFERROR(VLOOKUP(Table213162038[[#This Row],[Player No]],Table11[[No]:[Province]],2,0),"")</f>
        <v/>
      </c>
      <c r="G507" s="46" t="str">
        <f>IFERROR(VLOOKUP(Table213162038[[#This Row],[Player No]],Table11[[No]:[Province]],3,0),"")</f>
        <v/>
      </c>
      <c r="H507" s="56"/>
      <c r="I507" s="56">
        <f t="shared" si="13"/>
        <v>0</v>
      </c>
      <c r="J507" s="56"/>
      <c r="K507" s="57"/>
      <c r="L507" s="57"/>
      <c r="M507" s="57"/>
      <c r="N507" s="57" t="str">
        <f>IFERROR(VALUE(IF(Table213162038[[#This Row],[Player No]]="","",IFERROR(VLOOKUP(Table213162038[[#This Row],[Player No]],[5]Sheet1!$C$479:$D$480,2,FALSE)&amp;"",""))),"")</f>
        <v/>
      </c>
      <c r="O507" s="57"/>
      <c r="P507" s="17"/>
      <c r="Q507" s="18"/>
      <c r="R507" s="147"/>
      <c r="S507" s="147"/>
      <c r="T507" s="56"/>
      <c r="U507" s="146"/>
    </row>
    <row r="508" spans="4:21" ht="16" thickBot="1">
      <c r="D508" s="52"/>
      <c r="E508" s="60"/>
      <c r="F508" s="46" t="str">
        <f>IFERROR(VLOOKUP(Table213162038[[#This Row],[Player No]],Table11[[No]:[Province]],2,0),"")</f>
        <v/>
      </c>
      <c r="G508" s="46" t="str">
        <f>IFERROR(VLOOKUP(Table213162038[[#This Row],[Player No]],Table11[[No]:[Province]],3,0),"")</f>
        <v/>
      </c>
      <c r="H508" s="56"/>
      <c r="I508" s="56">
        <f t="shared" si="13"/>
        <v>0</v>
      </c>
      <c r="J508" s="56"/>
      <c r="K508" s="57"/>
      <c r="L508" s="57"/>
      <c r="M508" s="57"/>
      <c r="N508" s="57" t="str">
        <f>IFERROR(VALUE(IF(Table213162038[[#This Row],[Player No]]="","",IFERROR(VLOOKUP(Table213162038[[#This Row],[Player No]],[5]Sheet1!$C$479:$D$480,2,FALSE)&amp;"",""))),"")</f>
        <v/>
      </c>
      <c r="O508" s="57"/>
      <c r="P508" s="17"/>
      <c r="Q508" s="18"/>
      <c r="R508" s="147"/>
      <c r="S508" s="147"/>
      <c r="T508" s="56"/>
      <c r="U508" s="146"/>
    </row>
    <row r="509" spans="4:21" ht="16" thickBot="1">
      <c r="D509" s="52"/>
      <c r="E509" s="60"/>
      <c r="F509" s="46" t="str">
        <f>IFERROR(VLOOKUP(Table213162038[[#This Row],[Player No]],Table11[[No]:[Province]],2,0),"")</f>
        <v/>
      </c>
      <c r="G509" s="46" t="str">
        <f>IFERROR(VLOOKUP(Table213162038[[#This Row],[Player No]],Table11[[No]:[Province]],3,0),"")</f>
        <v/>
      </c>
      <c r="H509" s="56"/>
      <c r="I509" s="56">
        <f t="shared" si="13"/>
        <v>0</v>
      </c>
      <c r="J509" s="56"/>
      <c r="K509" s="57"/>
      <c r="L509" s="57"/>
      <c r="M509" s="57"/>
      <c r="N509" s="57" t="str">
        <f>IFERROR(VALUE(IF(Table213162038[[#This Row],[Player No]]="","",IFERROR(VLOOKUP(Table213162038[[#This Row],[Player No]],[5]Sheet1!$C$479:$D$480,2,FALSE)&amp;"",""))),"")</f>
        <v/>
      </c>
      <c r="O509" s="57"/>
      <c r="P509" s="17"/>
      <c r="Q509" s="18"/>
      <c r="R509" s="147"/>
      <c r="S509" s="147"/>
      <c r="T509" s="56"/>
      <c r="U509" s="146"/>
    </row>
    <row r="510" spans="4:21" ht="16" thickBot="1">
      <c r="D510" s="52"/>
      <c r="E510" s="60"/>
      <c r="F510" s="46" t="str">
        <f>IFERROR(VLOOKUP(Table213162038[[#This Row],[Player No]],Table11[[No]:[Province]],2,0),"")</f>
        <v/>
      </c>
      <c r="G510" s="46" t="str">
        <f>IFERROR(VLOOKUP(Table213162038[[#This Row],[Player No]],Table11[[No]:[Province]],3,0),"")</f>
        <v/>
      </c>
      <c r="H510" s="56"/>
      <c r="I510" s="56">
        <f t="shared" si="13"/>
        <v>0</v>
      </c>
      <c r="J510" s="56"/>
      <c r="K510" s="57"/>
      <c r="L510" s="57"/>
      <c r="M510" s="57"/>
      <c r="N510" s="57" t="str">
        <f>IFERROR(VALUE(IF(Table213162038[[#This Row],[Player No]]="","",IFERROR(VLOOKUP(Table213162038[[#This Row],[Player No]],[5]Sheet1!$C$479:$D$480,2,FALSE)&amp;"",""))),"")</f>
        <v/>
      </c>
      <c r="O510" s="57"/>
      <c r="P510" s="17"/>
      <c r="Q510" s="18"/>
      <c r="R510" s="147"/>
      <c r="S510" s="147"/>
      <c r="T510" s="56"/>
      <c r="U510" s="146"/>
    </row>
    <row r="511" spans="4:21" ht="16" thickBot="1">
      <c r="D511" s="52"/>
      <c r="E511" s="60"/>
      <c r="F511" s="46" t="str">
        <f>IFERROR(VLOOKUP(Table213162038[[#This Row],[Player No]],Table11[[No]:[Province]],2,0),"")</f>
        <v/>
      </c>
      <c r="G511" s="46" t="str">
        <f>IFERROR(VLOOKUP(Table213162038[[#This Row],[Player No]],Table11[[No]:[Province]],3,0),"")</f>
        <v/>
      </c>
      <c r="H511" s="56"/>
      <c r="I511" s="56">
        <f t="shared" si="13"/>
        <v>0</v>
      </c>
      <c r="J511" s="56"/>
      <c r="K511" s="57"/>
      <c r="L511" s="57"/>
      <c r="M511" s="57"/>
      <c r="N511" s="57" t="str">
        <f>IFERROR(VALUE(IF(Table213162038[[#This Row],[Player No]]="","",IFERROR(VLOOKUP(Table213162038[[#This Row],[Player No]],[5]Sheet1!$C$479:$D$480,2,FALSE)&amp;"",""))),"")</f>
        <v/>
      </c>
      <c r="O511" s="57"/>
      <c r="P511" s="17"/>
      <c r="Q511" s="18"/>
      <c r="R511" s="147"/>
      <c r="S511" s="147"/>
      <c r="T511" s="56"/>
      <c r="U511" s="146"/>
    </row>
    <row r="512" spans="4:21" ht="16" thickBot="1">
      <c r="D512" s="52"/>
      <c r="E512" s="60"/>
      <c r="F512" s="46" t="str">
        <f>IFERROR(VLOOKUP(Table213162038[[#This Row],[Player No]],Table11[[No]:[Province]],2,0),"")</f>
        <v/>
      </c>
      <c r="G512" s="46" t="str">
        <f>IFERROR(VLOOKUP(Table213162038[[#This Row],[Player No]],Table11[[No]:[Province]],3,0),"")</f>
        <v/>
      </c>
      <c r="H512" s="56"/>
      <c r="I512" s="56">
        <f t="shared" si="13"/>
        <v>0</v>
      </c>
      <c r="J512" s="56"/>
      <c r="K512" s="57"/>
      <c r="L512" s="57"/>
      <c r="M512" s="57"/>
      <c r="N512" s="57" t="str">
        <f>IFERROR(VALUE(IF(Table213162038[[#This Row],[Player No]]="","",IFERROR(VLOOKUP(Table213162038[[#This Row],[Player No]],[5]Sheet1!$C$479:$D$480,2,FALSE)&amp;"",""))),"")</f>
        <v/>
      </c>
      <c r="O512" s="57"/>
      <c r="P512" s="17"/>
      <c r="Q512" s="18"/>
      <c r="R512" s="147"/>
      <c r="S512" s="147"/>
      <c r="T512" s="56"/>
      <c r="U512" s="146"/>
    </row>
    <row r="513" spans="4:21" ht="16" thickBot="1">
      <c r="D513" s="52"/>
      <c r="E513" s="60"/>
      <c r="F513" s="46" t="str">
        <f>IFERROR(VLOOKUP(Table213162038[[#This Row],[Player No]],Table11[[No]:[Province]],2,0),"")</f>
        <v/>
      </c>
      <c r="G513" s="46" t="str">
        <f>IFERROR(VLOOKUP(Table213162038[[#This Row],[Player No]],Table11[[No]:[Province]],3,0),"")</f>
        <v/>
      </c>
      <c r="H513" s="56"/>
      <c r="I513" s="56">
        <f t="shared" si="13"/>
        <v>0</v>
      </c>
      <c r="J513" s="56"/>
      <c r="K513" s="57"/>
      <c r="L513" s="57"/>
      <c r="M513" s="57"/>
      <c r="N513" s="57" t="str">
        <f>IFERROR(VALUE(IF(Table213162038[[#This Row],[Player No]]="","",IFERROR(VLOOKUP(Table213162038[[#This Row],[Player No]],[5]Sheet1!$C$479:$D$480,2,FALSE)&amp;"",""))),"")</f>
        <v/>
      </c>
      <c r="O513" s="57"/>
      <c r="P513" s="17"/>
      <c r="Q513" s="18"/>
      <c r="R513" s="147"/>
      <c r="S513" s="147"/>
      <c r="T513" s="56"/>
      <c r="U513" s="146"/>
    </row>
    <row r="514" spans="4:21" ht="16" thickBot="1">
      <c r="D514" s="52"/>
      <c r="E514" s="60"/>
      <c r="F514" s="46" t="str">
        <f>IFERROR(VLOOKUP(Table213162038[[#This Row],[Player No]],Table11[[No]:[Province]],2,0),"")</f>
        <v/>
      </c>
      <c r="G514" s="46" t="str">
        <f>IFERROR(VLOOKUP(Table213162038[[#This Row],[Player No]],Table11[[No]:[Province]],3,0),"")</f>
        <v/>
      </c>
      <c r="H514" s="56"/>
      <c r="I514" s="56">
        <f t="shared" si="13"/>
        <v>0</v>
      </c>
      <c r="J514" s="56"/>
      <c r="K514" s="57"/>
      <c r="L514" s="57"/>
      <c r="M514" s="57"/>
      <c r="N514" s="57" t="str">
        <f>IFERROR(VALUE(IF(Table213162038[[#This Row],[Player No]]="","",IFERROR(VLOOKUP(Table213162038[[#This Row],[Player No]],[5]Sheet1!$C$479:$D$480,2,FALSE)&amp;"",""))),"")</f>
        <v/>
      </c>
      <c r="O514" s="57"/>
      <c r="P514" s="17"/>
      <c r="Q514" s="18"/>
      <c r="R514" s="147"/>
      <c r="S514" s="147"/>
      <c r="T514" s="56"/>
      <c r="U514" s="146"/>
    </row>
    <row r="515" spans="4:21" ht="16" thickBot="1">
      <c r="D515" s="52"/>
      <c r="E515" s="60"/>
      <c r="F515" s="46" t="str">
        <f>IFERROR(VLOOKUP(Table213162038[[#This Row],[Player No]],Table11[[No]:[Province]],2,0),"")</f>
        <v/>
      </c>
      <c r="G515" s="46" t="str">
        <f>IFERROR(VLOOKUP(Table213162038[[#This Row],[Player No]],Table11[[No]:[Province]],3,0),"")</f>
        <v/>
      </c>
      <c r="H515" s="56"/>
      <c r="I515" s="56">
        <f t="shared" si="13"/>
        <v>0</v>
      </c>
      <c r="J515" s="56"/>
      <c r="K515" s="57"/>
      <c r="L515" s="57"/>
      <c r="M515" s="57"/>
      <c r="N515" s="57" t="str">
        <f>IFERROR(VALUE(IF(Table213162038[[#This Row],[Player No]]="","",IFERROR(VLOOKUP(Table213162038[[#This Row],[Player No]],[5]Sheet1!$C$479:$D$480,2,FALSE)&amp;"",""))),"")</f>
        <v/>
      </c>
      <c r="O515" s="57"/>
      <c r="P515" s="17"/>
      <c r="Q515" s="18"/>
      <c r="R515" s="147"/>
      <c r="S515" s="147"/>
      <c r="T515" s="56"/>
      <c r="U515" s="146"/>
    </row>
    <row r="516" spans="4:21" ht="16" thickBot="1">
      <c r="D516" s="52"/>
      <c r="E516" s="60"/>
      <c r="F516" s="46" t="str">
        <f>IFERROR(VLOOKUP(Table213162038[[#This Row],[Player No]],Table11[[No]:[Province]],2,0),"")</f>
        <v/>
      </c>
      <c r="G516" s="46" t="str">
        <f>IFERROR(VLOOKUP(Table213162038[[#This Row],[Player No]],Table11[[No]:[Province]],3,0),"")</f>
        <v/>
      </c>
      <c r="H516" s="56"/>
      <c r="I516" s="56">
        <f t="shared" si="13"/>
        <v>0</v>
      </c>
      <c r="J516" s="56"/>
      <c r="K516" s="57"/>
      <c r="L516" s="57"/>
      <c r="M516" s="57"/>
      <c r="N516" s="57" t="str">
        <f>IFERROR(VALUE(IF(Table213162038[[#This Row],[Player No]]="","",IFERROR(VLOOKUP(Table213162038[[#This Row],[Player No]],[5]Sheet1!$C$479:$D$480,2,FALSE)&amp;"",""))),"")</f>
        <v/>
      </c>
      <c r="O516" s="57"/>
      <c r="P516" s="17"/>
      <c r="Q516" s="18"/>
      <c r="R516" s="147"/>
      <c r="S516" s="147"/>
      <c r="T516" s="56"/>
      <c r="U516" s="146"/>
    </row>
    <row r="517" spans="4:21" ht="16" thickBot="1">
      <c r="D517" s="52"/>
      <c r="E517" s="60"/>
      <c r="F517" s="46" t="str">
        <f>IFERROR(VLOOKUP(Table213162038[[#This Row],[Player No]],Table11[[No]:[Province]],2,0),"")</f>
        <v/>
      </c>
      <c r="G517" s="46" t="str">
        <f>IFERROR(VLOOKUP(Table213162038[[#This Row],[Player No]],Table11[[No]:[Province]],3,0),"")</f>
        <v/>
      </c>
      <c r="H517" s="56"/>
      <c r="I517" s="56">
        <f t="shared" ref="I517:I580" si="14">H517/2+SUM(L517:O517)</f>
        <v>0</v>
      </c>
      <c r="J517" s="56"/>
      <c r="K517" s="57"/>
      <c r="L517" s="57"/>
      <c r="M517" s="57"/>
      <c r="N517" s="57" t="str">
        <f>IFERROR(VALUE(IF(Table213162038[[#This Row],[Player No]]="","",IFERROR(VLOOKUP(Table213162038[[#This Row],[Player No]],[5]Sheet1!$C$479:$D$480,2,FALSE)&amp;"",""))),"")</f>
        <v/>
      </c>
      <c r="O517" s="57"/>
      <c r="P517" s="17"/>
      <c r="Q517" s="18"/>
      <c r="R517" s="147"/>
      <c r="S517" s="147"/>
      <c r="T517" s="56"/>
      <c r="U517" s="146"/>
    </row>
    <row r="518" spans="4:21" ht="16" thickBot="1">
      <c r="D518" s="52"/>
      <c r="E518" s="60"/>
      <c r="F518" s="46" t="str">
        <f>IFERROR(VLOOKUP(Table213162038[[#This Row],[Player No]],Table11[[No]:[Province]],2,0),"")</f>
        <v/>
      </c>
      <c r="G518" s="46" t="str">
        <f>IFERROR(VLOOKUP(Table213162038[[#This Row],[Player No]],Table11[[No]:[Province]],3,0),"")</f>
        <v/>
      </c>
      <c r="H518" s="56"/>
      <c r="I518" s="56">
        <f t="shared" si="14"/>
        <v>0</v>
      </c>
      <c r="J518" s="56"/>
      <c r="K518" s="57"/>
      <c r="L518" s="57"/>
      <c r="M518" s="57"/>
      <c r="N518" s="57" t="str">
        <f>IFERROR(VALUE(IF(Table213162038[[#This Row],[Player No]]="","",IFERROR(VLOOKUP(Table213162038[[#This Row],[Player No]],[5]Sheet1!$C$479:$D$480,2,FALSE)&amp;"",""))),"")</f>
        <v/>
      </c>
      <c r="O518" s="57"/>
      <c r="P518" s="17"/>
      <c r="Q518" s="18"/>
      <c r="R518" s="147"/>
      <c r="S518" s="147"/>
      <c r="T518" s="56"/>
      <c r="U518" s="146"/>
    </row>
    <row r="519" spans="4:21" ht="16" thickBot="1">
      <c r="D519" s="52"/>
      <c r="E519" s="60"/>
      <c r="F519" s="46" t="str">
        <f>IFERROR(VLOOKUP(Table213162038[[#This Row],[Player No]],Table11[[No]:[Province]],2,0),"")</f>
        <v/>
      </c>
      <c r="G519" s="46" t="str">
        <f>IFERROR(VLOOKUP(Table213162038[[#This Row],[Player No]],Table11[[No]:[Province]],3,0),"")</f>
        <v/>
      </c>
      <c r="H519" s="56"/>
      <c r="I519" s="56">
        <f t="shared" si="14"/>
        <v>0</v>
      </c>
      <c r="J519" s="56"/>
      <c r="K519" s="57"/>
      <c r="L519" s="57"/>
      <c r="M519" s="57"/>
      <c r="N519" s="57" t="str">
        <f>IFERROR(VALUE(IF(Table213162038[[#This Row],[Player No]]="","",IFERROR(VLOOKUP(Table213162038[[#This Row],[Player No]],[5]Sheet1!$C$479:$D$480,2,FALSE)&amp;"",""))),"")</f>
        <v/>
      </c>
      <c r="O519" s="57"/>
      <c r="P519" s="17"/>
      <c r="Q519" s="18"/>
      <c r="R519" s="147"/>
      <c r="S519" s="147"/>
      <c r="T519" s="56"/>
      <c r="U519" s="146"/>
    </row>
    <row r="520" spans="4:21" ht="16" thickBot="1">
      <c r="D520" s="52"/>
      <c r="E520" s="60"/>
      <c r="F520" s="46" t="str">
        <f>IFERROR(VLOOKUP(Table213162038[[#This Row],[Player No]],Table11[[No]:[Province]],2,0),"")</f>
        <v/>
      </c>
      <c r="G520" s="46" t="str">
        <f>IFERROR(VLOOKUP(Table213162038[[#This Row],[Player No]],Table11[[No]:[Province]],3,0),"")</f>
        <v/>
      </c>
      <c r="H520" s="56"/>
      <c r="I520" s="56">
        <f t="shared" si="14"/>
        <v>0</v>
      </c>
      <c r="J520" s="56"/>
      <c r="K520" s="57"/>
      <c r="L520" s="57"/>
      <c r="M520" s="57"/>
      <c r="N520" s="57" t="str">
        <f>IFERROR(VALUE(IF(Table213162038[[#This Row],[Player No]]="","",IFERROR(VLOOKUP(Table213162038[[#This Row],[Player No]],[5]Sheet1!$C$479:$D$480,2,FALSE)&amp;"",""))),"")</f>
        <v/>
      </c>
      <c r="O520" s="57"/>
      <c r="P520" s="17"/>
      <c r="Q520" s="18"/>
      <c r="R520" s="147"/>
      <c r="S520" s="147"/>
      <c r="T520" s="56"/>
      <c r="U520" s="146"/>
    </row>
    <row r="521" spans="4:21" ht="16" thickBot="1">
      <c r="D521" s="52"/>
      <c r="E521" s="60"/>
      <c r="F521" s="46" t="str">
        <f>IFERROR(VLOOKUP(Table213162038[[#This Row],[Player No]],Table11[[No]:[Province]],2,0),"")</f>
        <v/>
      </c>
      <c r="G521" s="46" t="str">
        <f>IFERROR(VLOOKUP(Table213162038[[#This Row],[Player No]],Table11[[No]:[Province]],3,0),"")</f>
        <v/>
      </c>
      <c r="H521" s="56"/>
      <c r="I521" s="56">
        <f t="shared" si="14"/>
        <v>0</v>
      </c>
      <c r="J521" s="56"/>
      <c r="K521" s="57"/>
      <c r="L521" s="57"/>
      <c r="M521" s="57"/>
      <c r="N521" s="57" t="str">
        <f>IFERROR(VALUE(IF(Table213162038[[#This Row],[Player No]]="","",IFERROR(VLOOKUP(Table213162038[[#This Row],[Player No]],[5]Sheet1!$C$479:$D$480,2,FALSE)&amp;"",""))),"")</f>
        <v/>
      </c>
      <c r="O521" s="57"/>
      <c r="P521" s="17"/>
      <c r="Q521" s="18"/>
      <c r="R521" s="147"/>
      <c r="S521" s="147"/>
      <c r="T521" s="56"/>
      <c r="U521" s="146"/>
    </row>
    <row r="522" spans="4:21" ht="16" thickBot="1">
      <c r="D522" s="52"/>
      <c r="E522" s="60"/>
      <c r="F522" s="46" t="str">
        <f>IFERROR(VLOOKUP(Table213162038[[#This Row],[Player No]],Table11[[No]:[Province]],2,0),"")</f>
        <v/>
      </c>
      <c r="G522" s="46" t="str">
        <f>IFERROR(VLOOKUP(Table213162038[[#This Row],[Player No]],Table11[[No]:[Province]],3,0),"")</f>
        <v/>
      </c>
      <c r="H522" s="56"/>
      <c r="I522" s="56">
        <f t="shared" si="14"/>
        <v>0</v>
      </c>
      <c r="J522" s="56"/>
      <c r="K522" s="57"/>
      <c r="L522" s="57"/>
      <c r="M522" s="57"/>
      <c r="N522" s="57" t="str">
        <f>IFERROR(VALUE(IF(Table213162038[[#This Row],[Player No]]="","",IFERROR(VLOOKUP(Table213162038[[#This Row],[Player No]],[5]Sheet1!$C$479:$D$480,2,FALSE)&amp;"",""))),"")</f>
        <v/>
      </c>
      <c r="O522" s="57"/>
      <c r="P522" s="17"/>
      <c r="Q522" s="18"/>
      <c r="R522" s="147"/>
      <c r="S522" s="147"/>
      <c r="T522" s="56"/>
      <c r="U522" s="146"/>
    </row>
    <row r="523" spans="4:21" ht="16" thickBot="1">
      <c r="D523" s="52"/>
      <c r="E523" s="60"/>
      <c r="F523" s="46" t="str">
        <f>IFERROR(VLOOKUP(Table213162038[[#This Row],[Player No]],Table11[[No]:[Province]],2,0),"")</f>
        <v/>
      </c>
      <c r="G523" s="46" t="str">
        <f>IFERROR(VLOOKUP(Table213162038[[#This Row],[Player No]],Table11[[No]:[Province]],3,0),"")</f>
        <v/>
      </c>
      <c r="H523" s="56"/>
      <c r="I523" s="56">
        <f t="shared" si="14"/>
        <v>0</v>
      </c>
      <c r="J523" s="56"/>
      <c r="K523" s="57"/>
      <c r="L523" s="57"/>
      <c r="M523" s="57"/>
      <c r="N523" s="57" t="str">
        <f>IFERROR(VALUE(IF(Table213162038[[#This Row],[Player No]]="","",IFERROR(VLOOKUP(Table213162038[[#This Row],[Player No]],[5]Sheet1!$C$479:$D$480,2,FALSE)&amp;"",""))),"")</f>
        <v/>
      </c>
      <c r="O523" s="57"/>
      <c r="P523" s="17"/>
      <c r="Q523" s="18"/>
      <c r="R523" s="147"/>
      <c r="S523" s="147"/>
      <c r="T523" s="56"/>
      <c r="U523" s="146"/>
    </row>
    <row r="524" spans="4:21" ht="16" thickBot="1">
      <c r="D524" s="52"/>
      <c r="E524" s="60"/>
      <c r="F524" s="46" t="str">
        <f>IFERROR(VLOOKUP(Table213162038[[#This Row],[Player No]],Table11[[No]:[Province]],2,0),"")</f>
        <v/>
      </c>
      <c r="G524" s="46" t="str">
        <f>IFERROR(VLOOKUP(Table213162038[[#This Row],[Player No]],Table11[[No]:[Province]],3,0),"")</f>
        <v/>
      </c>
      <c r="H524" s="56"/>
      <c r="I524" s="56">
        <f t="shared" si="14"/>
        <v>0</v>
      </c>
      <c r="J524" s="56"/>
      <c r="K524" s="57"/>
      <c r="L524" s="57"/>
      <c r="M524" s="57"/>
      <c r="N524" s="57" t="str">
        <f>IFERROR(VALUE(IF(Table213162038[[#This Row],[Player No]]="","",IFERROR(VLOOKUP(Table213162038[[#This Row],[Player No]],[5]Sheet1!$C$479:$D$480,2,FALSE)&amp;"",""))),"")</f>
        <v/>
      </c>
      <c r="O524" s="57"/>
      <c r="P524" s="17"/>
      <c r="Q524" s="18"/>
      <c r="R524" s="147"/>
      <c r="S524" s="147"/>
      <c r="T524" s="56"/>
      <c r="U524" s="146"/>
    </row>
    <row r="525" spans="4:21" ht="16" thickBot="1">
      <c r="D525" s="52"/>
      <c r="E525" s="60"/>
      <c r="F525" s="46" t="str">
        <f>IFERROR(VLOOKUP(Table213162038[[#This Row],[Player No]],Table11[[No]:[Province]],2,0),"")</f>
        <v/>
      </c>
      <c r="G525" s="46" t="str">
        <f>IFERROR(VLOOKUP(Table213162038[[#This Row],[Player No]],Table11[[No]:[Province]],3,0),"")</f>
        <v/>
      </c>
      <c r="H525" s="56"/>
      <c r="I525" s="56">
        <f t="shared" si="14"/>
        <v>0</v>
      </c>
      <c r="J525" s="56"/>
      <c r="K525" s="57"/>
      <c r="L525" s="57"/>
      <c r="M525" s="57"/>
      <c r="N525" s="57" t="str">
        <f>IFERROR(VALUE(IF(Table213162038[[#This Row],[Player No]]="","",IFERROR(VLOOKUP(Table213162038[[#This Row],[Player No]],[5]Sheet1!$C$479:$D$480,2,FALSE)&amp;"",""))),"")</f>
        <v/>
      </c>
      <c r="O525" s="57"/>
      <c r="P525" s="17"/>
      <c r="Q525" s="18"/>
      <c r="R525" s="147"/>
      <c r="S525" s="147"/>
      <c r="T525" s="56"/>
      <c r="U525" s="146"/>
    </row>
    <row r="526" spans="4:21" ht="16" thickBot="1">
      <c r="D526" s="52"/>
      <c r="E526" s="60"/>
      <c r="F526" s="46" t="str">
        <f>IFERROR(VLOOKUP(Table213162038[[#This Row],[Player No]],Table11[[No]:[Province]],2,0),"")</f>
        <v/>
      </c>
      <c r="G526" s="46" t="str">
        <f>IFERROR(VLOOKUP(Table213162038[[#This Row],[Player No]],Table11[[No]:[Province]],3,0),"")</f>
        <v/>
      </c>
      <c r="H526" s="56"/>
      <c r="I526" s="56">
        <f t="shared" si="14"/>
        <v>0</v>
      </c>
      <c r="J526" s="56"/>
      <c r="K526" s="57"/>
      <c r="L526" s="57"/>
      <c r="M526" s="57"/>
      <c r="N526" s="57" t="str">
        <f>IFERROR(VALUE(IF(Table213162038[[#This Row],[Player No]]="","",IFERROR(VLOOKUP(Table213162038[[#This Row],[Player No]],[5]Sheet1!$C$479:$D$480,2,FALSE)&amp;"",""))),"")</f>
        <v/>
      </c>
      <c r="O526" s="57"/>
      <c r="P526" s="17"/>
      <c r="Q526" s="18"/>
      <c r="R526" s="147"/>
      <c r="S526" s="147"/>
      <c r="T526" s="56"/>
      <c r="U526" s="146"/>
    </row>
    <row r="527" spans="4:21" ht="16" thickBot="1">
      <c r="D527" s="52"/>
      <c r="E527" s="60"/>
      <c r="F527" s="46" t="str">
        <f>IFERROR(VLOOKUP(Table213162038[[#This Row],[Player No]],Table11[[No]:[Province]],2,0),"")</f>
        <v/>
      </c>
      <c r="G527" s="46" t="str">
        <f>IFERROR(VLOOKUP(Table213162038[[#This Row],[Player No]],Table11[[No]:[Province]],3,0),"")</f>
        <v/>
      </c>
      <c r="H527" s="56"/>
      <c r="I527" s="56">
        <f t="shared" si="14"/>
        <v>0</v>
      </c>
      <c r="J527" s="56"/>
      <c r="K527" s="57"/>
      <c r="L527" s="57"/>
      <c r="M527" s="57"/>
      <c r="N527" s="57" t="str">
        <f>IFERROR(VALUE(IF(Table213162038[[#This Row],[Player No]]="","",IFERROR(VLOOKUP(Table213162038[[#This Row],[Player No]],[5]Sheet1!$C$479:$D$480,2,FALSE)&amp;"",""))),"")</f>
        <v/>
      </c>
      <c r="O527" s="57"/>
      <c r="P527" s="17"/>
      <c r="Q527" s="18"/>
      <c r="R527" s="147"/>
      <c r="S527" s="147"/>
      <c r="T527" s="56"/>
      <c r="U527" s="146"/>
    </row>
    <row r="528" spans="4:21" ht="16" thickBot="1">
      <c r="D528" s="52"/>
      <c r="E528" s="60"/>
      <c r="F528" s="46" t="str">
        <f>IFERROR(VLOOKUP(Table213162038[[#This Row],[Player No]],Table11[[No]:[Province]],2,0),"")</f>
        <v/>
      </c>
      <c r="G528" s="46" t="str">
        <f>IFERROR(VLOOKUP(Table213162038[[#This Row],[Player No]],Table11[[No]:[Province]],3,0),"")</f>
        <v/>
      </c>
      <c r="H528" s="56"/>
      <c r="I528" s="56">
        <f t="shared" si="14"/>
        <v>0</v>
      </c>
      <c r="J528" s="56"/>
      <c r="K528" s="57"/>
      <c r="L528" s="57"/>
      <c r="M528" s="57"/>
      <c r="N528" s="57" t="str">
        <f>IFERROR(VALUE(IF(Table213162038[[#This Row],[Player No]]="","",IFERROR(VLOOKUP(Table213162038[[#This Row],[Player No]],[5]Sheet1!$C$479:$D$480,2,FALSE)&amp;"",""))),"")</f>
        <v/>
      </c>
      <c r="O528" s="57"/>
      <c r="P528" s="17"/>
      <c r="Q528" s="18"/>
      <c r="R528" s="147"/>
      <c r="S528" s="147"/>
      <c r="T528" s="56"/>
      <c r="U528" s="146"/>
    </row>
    <row r="529" spans="4:21" ht="16" thickBot="1">
      <c r="D529" s="52"/>
      <c r="E529" s="60"/>
      <c r="F529" s="46" t="str">
        <f>IFERROR(VLOOKUP(Table213162038[[#This Row],[Player No]],Table11[[No]:[Province]],2,0),"")</f>
        <v/>
      </c>
      <c r="G529" s="46" t="str">
        <f>IFERROR(VLOOKUP(Table213162038[[#This Row],[Player No]],Table11[[No]:[Province]],3,0),"")</f>
        <v/>
      </c>
      <c r="H529" s="56"/>
      <c r="I529" s="56">
        <f t="shared" si="14"/>
        <v>0</v>
      </c>
      <c r="J529" s="56"/>
      <c r="K529" s="57"/>
      <c r="L529" s="57"/>
      <c r="M529" s="57"/>
      <c r="N529" s="57" t="str">
        <f>IFERROR(VALUE(IF(Table213162038[[#This Row],[Player No]]="","",IFERROR(VLOOKUP(Table213162038[[#This Row],[Player No]],[5]Sheet1!$C$479:$D$480,2,FALSE)&amp;"",""))),"")</f>
        <v/>
      </c>
      <c r="O529" s="57"/>
      <c r="P529" s="17"/>
      <c r="Q529" s="18"/>
      <c r="R529" s="147"/>
      <c r="S529" s="147"/>
      <c r="T529" s="56"/>
      <c r="U529" s="146"/>
    </row>
    <row r="530" spans="4:21" ht="16" thickBot="1">
      <c r="D530" s="52"/>
      <c r="E530" s="60"/>
      <c r="F530" s="46" t="str">
        <f>IFERROR(VLOOKUP(Table213162038[[#This Row],[Player No]],Table11[[No]:[Province]],2,0),"")</f>
        <v/>
      </c>
      <c r="G530" s="46" t="str">
        <f>IFERROR(VLOOKUP(Table213162038[[#This Row],[Player No]],Table11[[No]:[Province]],3,0),"")</f>
        <v/>
      </c>
      <c r="H530" s="56"/>
      <c r="I530" s="56">
        <f t="shared" si="14"/>
        <v>0</v>
      </c>
      <c r="J530" s="56"/>
      <c r="K530" s="57"/>
      <c r="L530" s="57"/>
      <c r="M530" s="57"/>
      <c r="N530" s="57" t="str">
        <f>IFERROR(VALUE(IF(Table213162038[[#This Row],[Player No]]="","",IFERROR(VLOOKUP(Table213162038[[#This Row],[Player No]],[5]Sheet1!$C$479:$D$480,2,FALSE)&amp;"",""))),"")</f>
        <v/>
      </c>
      <c r="O530" s="57"/>
      <c r="P530" s="17"/>
      <c r="Q530" s="18"/>
      <c r="R530" s="147"/>
      <c r="S530" s="147"/>
      <c r="T530" s="56"/>
      <c r="U530" s="146"/>
    </row>
    <row r="531" spans="4:21" ht="16" thickBot="1">
      <c r="D531" s="52"/>
      <c r="E531" s="60"/>
      <c r="F531" s="46" t="str">
        <f>IFERROR(VLOOKUP(Table213162038[[#This Row],[Player No]],Table11[[No]:[Province]],2,0),"")</f>
        <v/>
      </c>
      <c r="G531" s="46" t="str">
        <f>IFERROR(VLOOKUP(Table213162038[[#This Row],[Player No]],Table11[[No]:[Province]],3,0),"")</f>
        <v/>
      </c>
      <c r="H531" s="56"/>
      <c r="I531" s="56">
        <f t="shared" si="14"/>
        <v>0</v>
      </c>
      <c r="J531" s="56"/>
      <c r="K531" s="57"/>
      <c r="L531" s="57"/>
      <c r="M531" s="57"/>
      <c r="N531" s="57" t="str">
        <f>IFERROR(VALUE(IF(Table213162038[[#This Row],[Player No]]="","",IFERROR(VLOOKUP(Table213162038[[#This Row],[Player No]],[5]Sheet1!$C$479:$D$480,2,FALSE)&amp;"",""))),"")</f>
        <v/>
      </c>
      <c r="O531" s="57"/>
      <c r="P531" s="17"/>
      <c r="Q531" s="18"/>
      <c r="R531" s="147"/>
      <c r="S531" s="147"/>
      <c r="T531" s="56"/>
      <c r="U531" s="146"/>
    </row>
    <row r="532" spans="4:21" ht="16" thickBot="1">
      <c r="D532" s="52"/>
      <c r="E532" s="60"/>
      <c r="F532" s="46" t="str">
        <f>IFERROR(VLOOKUP(Table213162038[[#This Row],[Player No]],Table11[[No]:[Province]],2,0),"")</f>
        <v/>
      </c>
      <c r="G532" s="46" t="str">
        <f>IFERROR(VLOOKUP(Table213162038[[#This Row],[Player No]],Table11[[No]:[Province]],3,0),"")</f>
        <v/>
      </c>
      <c r="H532" s="56"/>
      <c r="I532" s="56">
        <f t="shared" si="14"/>
        <v>0</v>
      </c>
      <c r="J532" s="56"/>
      <c r="K532" s="57"/>
      <c r="L532" s="57"/>
      <c r="M532" s="57"/>
      <c r="N532" s="57" t="str">
        <f>IFERROR(VALUE(IF(Table213162038[[#This Row],[Player No]]="","",IFERROR(VLOOKUP(Table213162038[[#This Row],[Player No]],[5]Sheet1!$C$479:$D$480,2,FALSE)&amp;"",""))),"")</f>
        <v/>
      </c>
      <c r="O532" s="57"/>
      <c r="P532" s="17"/>
      <c r="Q532" s="18"/>
      <c r="R532" s="147"/>
      <c r="S532" s="147"/>
      <c r="T532" s="56"/>
      <c r="U532" s="146"/>
    </row>
    <row r="533" spans="4:21" ht="16" thickBot="1">
      <c r="D533" s="52"/>
      <c r="E533" s="60"/>
      <c r="F533" s="46" t="str">
        <f>IFERROR(VLOOKUP(Table213162038[[#This Row],[Player No]],Table11[[No]:[Province]],2,0),"")</f>
        <v/>
      </c>
      <c r="G533" s="46" t="str">
        <f>IFERROR(VLOOKUP(Table213162038[[#This Row],[Player No]],Table11[[No]:[Province]],3,0),"")</f>
        <v/>
      </c>
      <c r="H533" s="56"/>
      <c r="I533" s="56">
        <f t="shared" si="14"/>
        <v>0</v>
      </c>
      <c r="J533" s="56"/>
      <c r="K533" s="57"/>
      <c r="L533" s="57"/>
      <c r="M533" s="57"/>
      <c r="N533" s="57" t="str">
        <f>IFERROR(VALUE(IF(Table213162038[[#This Row],[Player No]]="","",IFERROR(VLOOKUP(Table213162038[[#This Row],[Player No]],[5]Sheet1!$C$479:$D$480,2,FALSE)&amp;"",""))),"")</f>
        <v/>
      </c>
      <c r="O533" s="57"/>
      <c r="P533" s="17"/>
      <c r="Q533" s="18"/>
      <c r="R533" s="147"/>
      <c r="S533" s="147"/>
      <c r="T533" s="56"/>
      <c r="U533" s="146"/>
    </row>
    <row r="534" spans="4:21" ht="16" thickBot="1">
      <c r="D534" s="52"/>
      <c r="E534" s="60"/>
      <c r="F534" s="46" t="str">
        <f>IFERROR(VLOOKUP(Table213162038[[#This Row],[Player No]],Table11[[No]:[Province]],2,0),"")</f>
        <v/>
      </c>
      <c r="G534" s="46" t="str">
        <f>IFERROR(VLOOKUP(Table213162038[[#This Row],[Player No]],Table11[[No]:[Province]],3,0),"")</f>
        <v/>
      </c>
      <c r="H534" s="56"/>
      <c r="I534" s="56">
        <f t="shared" si="14"/>
        <v>0</v>
      </c>
      <c r="J534" s="56"/>
      <c r="K534" s="57"/>
      <c r="L534" s="57"/>
      <c r="M534" s="57"/>
      <c r="N534" s="57" t="str">
        <f>IFERROR(VALUE(IF(Table213162038[[#This Row],[Player No]]="","",IFERROR(VLOOKUP(Table213162038[[#This Row],[Player No]],[5]Sheet1!$C$479:$D$480,2,FALSE)&amp;"",""))),"")</f>
        <v/>
      </c>
      <c r="O534" s="57"/>
      <c r="P534" s="17"/>
      <c r="Q534" s="18"/>
      <c r="R534" s="147"/>
      <c r="S534" s="147"/>
      <c r="T534" s="56"/>
      <c r="U534" s="146"/>
    </row>
    <row r="535" spans="4:21" ht="16" thickBot="1">
      <c r="D535" s="52"/>
      <c r="E535" s="60"/>
      <c r="F535" s="46" t="str">
        <f>IFERROR(VLOOKUP(Table213162038[[#This Row],[Player No]],Table11[[No]:[Province]],2,0),"")</f>
        <v/>
      </c>
      <c r="G535" s="46" t="str">
        <f>IFERROR(VLOOKUP(Table213162038[[#This Row],[Player No]],Table11[[No]:[Province]],3,0),"")</f>
        <v/>
      </c>
      <c r="H535" s="56"/>
      <c r="I535" s="56">
        <f t="shared" si="14"/>
        <v>0</v>
      </c>
      <c r="J535" s="56"/>
      <c r="K535" s="57"/>
      <c r="L535" s="57"/>
      <c r="M535" s="57"/>
      <c r="N535" s="57" t="str">
        <f>IFERROR(VALUE(IF(Table213162038[[#This Row],[Player No]]="","",IFERROR(VLOOKUP(Table213162038[[#This Row],[Player No]],[5]Sheet1!$C$479:$D$480,2,FALSE)&amp;"",""))),"")</f>
        <v/>
      </c>
      <c r="O535" s="57"/>
      <c r="P535" s="17"/>
      <c r="Q535" s="18"/>
      <c r="R535" s="147"/>
      <c r="S535" s="147"/>
      <c r="T535" s="56"/>
      <c r="U535" s="146"/>
    </row>
    <row r="536" spans="4:21" ht="16" thickBot="1">
      <c r="D536" s="52"/>
      <c r="E536" s="60"/>
      <c r="F536" s="46" t="str">
        <f>IFERROR(VLOOKUP(Table213162038[[#This Row],[Player No]],Table11[[No]:[Province]],2,0),"")</f>
        <v/>
      </c>
      <c r="G536" s="46" t="str">
        <f>IFERROR(VLOOKUP(Table213162038[[#This Row],[Player No]],Table11[[No]:[Province]],3,0),"")</f>
        <v/>
      </c>
      <c r="H536" s="56"/>
      <c r="I536" s="56">
        <f t="shared" si="14"/>
        <v>0</v>
      </c>
      <c r="J536" s="56"/>
      <c r="K536" s="57"/>
      <c r="L536" s="57"/>
      <c r="M536" s="57"/>
      <c r="N536" s="57" t="str">
        <f>IFERROR(VALUE(IF(Table213162038[[#This Row],[Player No]]="","",IFERROR(VLOOKUP(Table213162038[[#This Row],[Player No]],[5]Sheet1!$C$479:$D$480,2,FALSE)&amp;"",""))),"")</f>
        <v/>
      </c>
      <c r="O536" s="57"/>
      <c r="P536" s="17"/>
      <c r="Q536" s="18"/>
      <c r="R536" s="147"/>
      <c r="S536" s="147"/>
      <c r="T536" s="56"/>
      <c r="U536" s="146"/>
    </row>
    <row r="537" spans="4:21" ht="16" thickBot="1">
      <c r="D537" s="52"/>
      <c r="E537" s="60"/>
      <c r="F537" s="46" t="str">
        <f>IFERROR(VLOOKUP(Table213162038[[#This Row],[Player No]],Table11[[No]:[Province]],2,0),"")</f>
        <v/>
      </c>
      <c r="G537" s="46" t="str">
        <f>IFERROR(VLOOKUP(Table213162038[[#This Row],[Player No]],Table11[[No]:[Province]],3,0),"")</f>
        <v/>
      </c>
      <c r="H537" s="56"/>
      <c r="I537" s="56">
        <f t="shared" si="14"/>
        <v>0</v>
      </c>
      <c r="J537" s="56"/>
      <c r="K537" s="57"/>
      <c r="L537" s="57"/>
      <c r="M537" s="57"/>
      <c r="N537" s="57" t="str">
        <f>IFERROR(VALUE(IF(Table213162038[[#This Row],[Player No]]="","",IFERROR(VLOOKUP(Table213162038[[#This Row],[Player No]],[5]Sheet1!$C$479:$D$480,2,FALSE)&amp;"",""))),"")</f>
        <v/>
      </c>
      <c r="O537" s="57"/>
      <c r="P537" s="17"/>
      <c r="Q537" s="18"/>
      <c r="R537" s="147"/>
      <c r="S537" s="147"/>
      <c r="T537" s="56"/>
      <c r="U537" s="146"/>
    </row>
    <row r="538" spans="4:21" ht="16" thickBot="1">
      <c r="D538" s="52"/>
      <c r="E538" s="60"/>
      <c r="F538" s="46" t="str">
        <f>IFERROR(VLOOKUP(Table213162038[[#This Row],[Player No]],Table11[[No]:[Province]],2,0),"")</f>
        <v/>
      </c>
      <c r="G538" s="46" t="str">
        <f>IFERROR(VLOOKUP(Table213162038[[#This Row],[Player No]],Table11[[No]:[Province]],3,0),"")</f>
        <v/>
      </c>
      <c r="H538" s="56"/>
      <c r="I538" s="56">
        <f t="shared" si="14"/>
        <v>0</v>
      </c>
      <c r="J538" s="56"/>
      <c r="K538" s="57"/>
      <c r="L538" s="57"/>
      <c r="M538" s="57"/>
      <c r="N538" s="57" t="str">
        <f>IFERROR(VALUE(IF(Table213162038[[#This Row],[Player No]]="","",IFERROR(VLOOKUP(Table213162038[[#This Row],[Player No]],[5]Sheet1!$C$479:$D$480,2,FALSE)&amp;"",""))),"")</f>
        <v/>
      </c>
      <c r="O538" s="57"/>
      <c r="P538" s="17"/>
      <c r="Q538" s="18"/>
      <c r="R538" s="147"/>
      <c r="S538" s="147"/>
      <c r="T538" s="56"/>
      <c r="U538" s="146"/>
    </row>
    <row r="539" spans="4:21" ht="16" thickBot="1">
      <c r="D539" s="52"/>
      <c r="E539" s="60"/>
      <c r="F539" s="46" t="str">
        <f>IFERROR(VLOOKUP(Table213162038[[#This Row],[Player No]],Table11[[No]:[Province]],2,0),"")</f>
        <v/>
      </c>
      <c r="G539" s="46" t="str">
        <f>IFERROR(VLOOKUP(Table213162038[[#This Row],[Player No]],Table11[[No]:[Province]],3,0),"")</f>
        <v/>
      </c>
      <c r="H539" s="56"/>
      <c r="I539" s="56">
        <f t="shared" si="14"/>
        <v>0</v>
      </c>
      <c r="J539" s="56"/>
      <c r="K539" s="57"/>
      <c r="L539" s="57"/>
      <c r="M539" s="57"/>
      <c r="N539" s="57" t="str">
        <f>IFERROR(VALUE(IF(Table213162038[[#This Row],[Player No]]="","",IFERROR(VLOOKUP(Table213162038[[#This Row],[Player No]],[5]Sheet1!$C$479:$D$480,2,FALSE)&amp;"",""))),"")</f>
        <v/>
      </c>
      <c r="O539" s="57"/>
      <c r="P539" s="17"/>
      <c r="Q539" s="18"/>
      <c r="R539" s="147"/>
      <c r="S539" s="147"/>
      <c r="T539" s="56"/>
      <c r="U539" s="146"/>
    </row>
    <row r="540" spans="4:21" ht="16" thickBot="1">
      <c r="D540" s="52"/>
      <c r="E540" s="60"/>
      <c r="F540" s="46" t="str">
        <f>IFERROR(VLOOKUP(Table213162038[[#This Row],[Player No]],Table11[[No]:[Province]],2,0),"")</f>
        <v/>
      </c>
      <c r="G540" s="46" t="str">
        <f>IFERROR(VLOOKUP(Table213162038[[#This Row],[Player No]],Table11[[No]:[Province]],3,0),"")</f>
        <v/>
      </c>
      <c r="H540" s="56"/>
      <c r="I540" s="56">
        <f t="shared" si="14"/>
        <v>0</v>
      </c>
      <c r="J540" s="56"/>
      <c r="K540" s="57"/>
      <c r="L540" s="57"/>
      <c r="M540" s="57"/>
      <c r="N540" s="57" t="str">
        <f>IFERROR(VALUE(IF(Table213162038[[#This Row],[Player No]]="","",IFERROR(VLOOKUP(Table213162038[[#This Row],[Player No]],[5]Sheet1!$C$479:$D$480,2,FALSE)&amp;"",""))),"")</f>
        <v/>
      </c>
      <c r="O540" s="57"/>
      <c r="P540" s="17"/>
      <c r="Q540" s="18"/>
      <c r="R540" s="147"/>
      <c r="S540" s="147"/>
      <c r="T540" s="56"/>
      <c r="U540" s="146"/>
    </row>
    <row r="541" spans="4:21" ht="16" thickBot="1">
      <c r="D541" s="52"/>
      <c r="E541" s="60"/>
      <c r="F541" s="46" t="str">
        <f>IFERROR(VLOOKUP(Table213162038[[#This Row],[Player No]],Table11[[No]:[Province]],2,0),"")</f>
        <v/>
      </c>
      <c r="G541" s="46" t="str">
        <f>IFERROR(VLOOKUP(Table213162038[[#This Row],[Player No]],Table11[[No]:[Province]],3,0),"")</f>
        <v/>
      </c>
      <c r="H541" s="56"/>
      <c r="I541" s="56">
        <f t="shared" si="14"/>
        <v>0</v>
      </c>
      <c r="J541" s="56"/>
      <c r="K541" s="57"/>
      <c r="L541" s="57"/>
      <c r="M541" s="57"/>
      <c r="N541" s="57" t="str">
        <f>IFERROR(VALUE(IF(Table213162038[[#This Row],[Player No]]="","",IFERROR(VLOOKUP(Table213162038[[#This Row],[Player No]],[5]Sheet1!$C$479:$D$480,2,FALSE)&amp;"",""))),"")</f>
        <v/>
      </c>
      <c r="O541" s="57"/>
      <c r="P541" s="17"/>
      <c r="Q541" s="18"/>
      <c r="R541" s="147"/>
      <c r="S541" s="147"/>
      <c r="T541" s="56"/>
      <c r="U541" s="146"/>
    </row>
    <row r="542" spans="4:21" ht="16" thickBot="1">
      <c r="D542" s="52"/>
      <c r="E542" s="60"/>
      <c r="F542" s="46" t="str">
        <f>IFERROR(VLOOKUP(Table213162038[[#This Row],[Player No]],Table11[[No]:[Province]],2,0),"")</f>
        <v/>
      </c>
      <c r="G542" s="46" t="str">
        <f>IFERROR(VLOOKUP(Table213162038[[#This Row],[Player No]],Table11[[No]:[Province]],3,0),"")</f>
        <v/>
      </c>
      <c r="H542" s="56"/>
      <c r="I542" s="56">
        <f t="shared" si="14"/>
        <v>0</v>
      </c>
      <c r="J542" s="56"/>
      <c r="K542" s="57"/>
      <c r="L542" s="57"/>
      <c r="M542" s="57"/>
      <c r="N542" s="57" t="str">
        <f>IFERROR(VALUE(IF(Table213162038[[#This Row],[Player No]]="","",IFERROR(VLOOKUP(Table213162038[[#This Row],[Player No]],[5]Sheet1!$C$479:$D$480,2,FALSE)&amp;"",""))),"")</f>
        <v/>
      </c>
      <c r="O542" s="57"/>
      <c r="P542" s="17"/>
      <c r="Q542" s="18"/>
      <c r="R542" s="147"/>
      <c r="S542" s="147"/>
      <c r="T542" s="56"/>
      <c r="U542" s="146"/>
    </row>
    <row r="543" spans="4:21" ht="16" thickBot="1">
      <c r="D543" s="52"/>
      <c r="E543" s="60"/>
      <c r="F543" s="46" t="str">
        <f>IFERROR(VLOOKUP(Table213162038[[#This Row],[Player No]],Table11[[No]:[Province]],2,0),"")</f>
        <v/>
      </c>
      <c r="G543" s="46" t="str">
        <f>IFERROR(VLOOKUP(Table213162038[[#This Row],[Player No]],Table11[[No]:[Province]],3,0),"")</f>
        <v/>
      </c>
      <c r="H543" s="56"/>
      <c r="I543" s="56">
        <f t="shared" si="14"/>
        <v>0</v>
      </c>
      <c r="J543" s="56"/>
      <c r="K543" s="57"/>
      <c r="L543" s="57"/>
      <c r="M543" s="57"/>
      <c r="N543" s="57" t="str">
        <f>IFERROR(VALUE(IF(Table213162038[[#This Row],[Player No]]="","",IFERROR(VLOOKUP(Table213162038[[#This Row],[Player No]],[5]Sheet1!$C$479:$D$480,2,FALSE)&amp;"",""))),"")</f>
        <v/>
      </c>
      <c r="O543" s="57"/>
      <c r="P543" s="17"/>
      <c r="Q543" s="18"/>
      <c r="R543" s="147"/>
      <c r="S543" s="147"/>
      <c r="T543" s="56"/>
      <c r="U543" s="146"/>
    </row>
    <row r="544" spans="4:21" ht="16" thickBot="1">
      <c r="D544" s="52"/>
      <c r="E544" s="60"/>
      <c r="F544" s="46" t="str">
        <f>IFERROR(VLOOKUP(Table213162038[[#This Row],[Player No]],Table11[[No]:[Province]],2,0),"")</f>
        <v/>
      </c>
      <c r="G544" s="46" t="str">
        <f>IFERROR(VLOOKUP(Table213162038[[#This Row],[Player No]],Table11[[No]:[Province]],3,0),"")</f>
        <v/>
      </c>
      <c r="H544" s="56"/>
      <c r="I544" s="56">
        <f t="shared" si="14"/>
        <v>0</v>
      </c>
      <c r="J544" s="56"/>
      <c r="K544" s="57"/>
      <c r="L544" s="57"/>
      <c r="M544" s="57"/>
      <c r="N544" s="57" t="str">
        <f>IFERROR(VALUE(IF(Table213162038[[#This Row],[Player No]]="","",IFERROR(VLOOKUP(Table213162038[[#This Row],[Player No]],[5]Sheet1!$C$479:$D$480,2,FALSE)&amp;"",""))),"")</f>
        <v/>
      </c>
      <c r="O544" s="57"/>
      <c r="P544" s="17"/>
      <c r="Q544" s="18"/>
      <c r="R544" s="147"/>
      <c r="S544" s="147"/>
      <c r="T544" s="56"/>
      <c r="U544" s="146"/>
    </row>
    <row r="545" spans="4:21" ht="16" thickBot="1">
      <c r="D545" s="52"/>
      <c r="E545" s="60"/>
      <c r="F545" s="46" t="str">
        <f>IFERROR(VLOOKUP(Table213162038[[#This Row],[Player No]],Table11[[No]:[Province]],2,0),"")</f>
        <v/>
      </c>
      <c r="G545" s="46" t="str">
        <f>IFERROR(VLOOKUP(Table213162038[[#This Row],[Player No]],Table11[[No]:[Province]],3,0),"")</f>
        <v/>
      </c>
      <c r="H545" s="56"/>
      <c r="I545" s="56">
        <f t="shared" si="14"/>
        <v>0</v>
      </c>
      <c r="J545" s="56"/>
      <c r="K545" s="57"/>
      <c r="L545" s="57"/>
      <c r="M545" s="57"/>
      <c r="N545" s="57" t="str">
        <f>IFERROR(VALUE(IF(Table213162038[[#This Row],[Player No]]="","",IFERROR(VLOOKUP(Table213162038[[#This Row],[Player No]],[5]Sheet1!$C$479:$D$480,2,FALSE)&amp;"",""))),"")</f>
        <v/>
      </c>
      <c r="O545" s="57"/>
      <c r="P545" s="17"/>
      <c r="Q545" s="18"/>
      <c r="R545" s="147"/>
      <c r="S545" s="147"/>
      <c r="T545" s="56"/>
      <c r="U545" s="146"/>
    </row>
    <row r="546" spans="4:21" ht="16" thickBot="1">
      <c r="D546" s="52"/>
      <c r="E546" s="60"/>
      <c r="F546" s="46" t="str">
        <f>IFERROR(VLOOKUP(Table213162038[[#This Row],[Player No]],Table11[[No]:[Province]],2,0),"")</f>
        <v/>
      </c>
      <c r="G546" s="46" t="str">
        <f>IFERROR(VLOOKUP(Table213162038[[#This Row],[Player No]],Table11[[No]:[Province]],3,0),"")</f>
        <v/>
      </c>
      <c r="H546" s="56"/>
      <c r="I546" s="56">
        <f t="shared" si="14"/>
        <v>0</v>
      </c>
      <c r="J546" s="56"/>
      <c r="K546" s="57"/>
      <c r="L546" s="57"/>
      <c r="M546" s="57"/>
      <c r="N546" s="57" t="str">
        <f>IFERROR(VALUE(IF(Table213162038[[#This Row],[Player No]]="","",IFERROR(VLOOKUP(Table213162038[[#This Row],[Player No]],[5]Sheet1!$C$479:$D$480,2,FALSE)&amp;"",""))),"")</f>
        <v/>
      </c>
      <c r="O546" s="57"/>
      <c r="P546" s="17"/>
      <c r="Q546" s="18"/>
      <c r="R546" s="147"/>
      <c r="S546" s="147"/>
      <c r="T546" s="56"/>
      <c r="U546" s="146"/>
    </row>
    <row r="547" spans="4:21" ht="16" thickBot="1">
      <c r="D547" s="52"/>
      <c r="E547" s="60"/>
      <c r="F547" s="46" t="str">
        <f>IFERROR(VLOOKUP(Table213162038[[#This Row],[Player No]],Table11[[No]:[Province]],2,0),"")</f>
        <v/>
      </c>
      <c r="G547" s="46" t="str">
        <f>IFERROR(VLOOKUP(Table213162038[[#This Row],[Player No]],Table11[[No]:[Province]],3,0),"")</f>
        <v/>
      </c>
      <c r="H547" s="56"/>
      <c r="I547" s="56">
        <f t="shared" si="14"/>
        <v>0</v>
      </c>
      <c r="J547" s="56"/>
      <c r="K547" s="57"/>
      <c r="L547" s="57"/>
      <c r="M547" s="57"/>
      <c r="N547" s="57" t="str">
        <f>IFERROR(VALUE(IF(Table213162038[[#This Row],[Player No]]="","",IFERROR(VLOOKUP(Table213162038[[#This Row],[Player No]],[5]Sheet1!$C$479:$D$480,2,FALSE)&amp;"",""))),"")</f>
        <v/>
      </c>
      <c r="O547" s="57"/>
      <c r="P547" s="17"/>
      <c r="Q547" s="18"/>
      <c r="R547" s="147"/>
      <c r="S547" s="147"/>
      <c r="T547" s="56"/>
      <c r="U547" s="146"/>
    </row>
    <row r="548" spans="4:21" ht="16" thickBot="1">
      <c r="D548" s="52"/>
      <c r="E548" s="60"/>
      <c r="F548" s="46" t="str">
        <f>IFERROR(VLOOKUP(Table213162038[[#This Row],[Player No]],Table11[[No]:[Province]],2,0),"")</f>
        <v/>
      </c>
      <c r="G548" s="46" t="str">
        <f>IFERROR(VLOOKUP(Table213162038[[#This Row],[Player No]],Table11[[No]:[Province]],3,0),"")</f>
        <v/>
      </c>
      <c r="H548" s="56"/>
      <c r="I548" s="56">
        <f t="shared" si="14"/>
        <v>0</v>
      </c>
      <c r="J548" s="56"/>
      <c r="K548" s="57"/>
      <c r="L548" s="57"/>
      <c r="M548" s="57"/>
      <c r="N548" s="57" t="str">
        <f>IFERROR(VALUE(IF(Table213162038[[#This Row],[Player No]]="","",IFERROR(VLOOKUP(Table213162038[[#This Row],[Player No]],[5]Sheet1!$C$479:$D$480,2,FALSE)&amp;"",""))),"")</f>
        <v/>
      </c>
      <c r="O548" s="57"/>
      <c r="P548" s="17"/>
      <c r="Q548" s="18"/>
      <c r="R548" s="147"/>
      <c r="S548" s="147"/>
      <c r="T548" s="56"/>
      <c r="U548" s="146"/>
    </row>
    <row r="549" spans="4:21" ht="16" thickBot="1">
      <c r="D549" s="52"/>
      <c r="E549" s="60"/>
      <c r="F549" s="46" t="str">
        <f>IFERROR(VLOOKUP(Table213162038[[#This Row],[Player No]],Table11[[No]:[Province]],2,0),"")</f>
        <v/>
      </c>
      <c r="G549" s="46" t="str">
        <f>IFERROR(VLOOKUP(Table213162038[[#This Row],[Player No]],Table11[[No]:[Province]],3,0),"")</f>
        <v/>
      </c>
      <c r="H549" s="56"/>
      <c r="I549" s="56">
        <f t="shared" si="14"/>
        <v>0</v>
      </c>
      <c r="J549" s="56"/>
      <c r="K549" s="57"/>
      <c r="L549" s="57"/>
      <c r="M549" s="57"/>
      <c r="N549" s="57" t="str">
        <f>IFERROR(VALUE(IF(Table213162038[[#This Row],[Player No]]="","",IFERROR(VLOOKUP(Table213162038[[#This Row],[Player No]],[5]Sheet1!$C$479:$D$480,2,FALSE)&amp;"",""))),"")</f>
        <v/>
      </c>
      <c r="O549" s="57"/>
      <c r="P549" s="17"/>
      <c r="Q549" s="18"/>
      <c r="R549" s="147"/>
      <c r="S549" s="147"/>
      <c r="T549" s="56"/>
      <c r="U549" s="146"/>
    </row>
    <row r="550" spans="4:21" ht="16" thickBot="1">
      <c r="D550" s="52"/>
      <c r="E550" s="60"/>
      <c r="F550" s="46" t="str">
        <f>IFERROR(VLOOKUP(Table213162038[[#This Row],[Player No]],Table11[[No]:[Province]],2,0),"")</f>
        <v/>
      </c>
      <c r="G550" s="46" t="str">
        <f>IFERROR(VLOOKUP(Table213162038[[#This Row],[Player No]],Table11[[No]:[Province]],3,0),"")</f>
        <v/>
      </c>
      <c r="H550" s="56"/>
      <c r="I550" s="56">
        <f t="shared" si="14"/>
        <v>0</v>
      </c>
      <c r="J550" s="56"/>
      <c r="K550" s="57"/>
      <c r="L550" s="57"/>
      <c r="M550" s="57"/>
      <c r="N550" s="57" t="str">
        <f>IFERROR(VALUE(IF(Table213162038[[#This Row],[Player No]]="","",IFERROR(VLOOKUP(Table213162038[[#This Row],[Player No]],[5]Sheet1!$C$479:$D$480,2,FALSE)&amp;"",""))),"")</f>
        <v/>
      </c>
      <c r="O550" s="57"/>
      <c r="P550" s="17"/>
      <c r="Q550" s="18"/>
      <c r="R550" s="147"/>
      <c r="S550" s="147"/>
      <c r="T550" s="56"/>
      <c r="U550" s="146"/>
    </row>
    <row r="551" spans="4:21" ht="16" thickBot="1">
      <c r="D551" s="52"/>
      <c r="E551" s="60"/>
      <c r="F551" s="46" t="str">
        <f>IFERROR(VLOOKUP(Table213162038[[#This Row],[Player No]],Table11[[No]:[Province]],2,0),"")</f>
        <v/>
      </c>
      <c r="G551" s="46" t="str">
        <f>IFERROR(VLOOKUP(Table213162038[[#This Row],[Player No]],Table11[[No]:[Province]],3,0),"")</f>
        <v/>
      </c>
      <c r="H551" s="56"/>
      <c r="I551" s="56">
        <f t="shared" si="14"/>
        <v>0</v>
      </c>
      <c r="J551" s="56"/>
      <c r="K551" s="57"/>
      <c r="L551" s="57"/>
      <c r="M551" s="57"/>
      <c r="N551" s="57" t="str">
        <f>IFERROR(VALUE(IF(Table213162038[[#This Row],[Player No]]="","",IFERROR(VLOOKUP(Table213162038[[#This Row],[Player No]],[5]Sheet1!$C$479:$D$480,2,FALSE)&amp;"",""))),"")</f>
        <v/>
      </c>
      <c r="O551" s="57"/>
      <c r="P551" s="17"/>
      <c r="Q551" s="18"/>
      <c r="R551" s="147"/>
      <c r="S551" s="147"/>
      <c r="T551" s="56"/>
      <c r="U551" s="146"/>
    </row>
    <row r="552" spans="4:21" ht="16" thickBot="1">
      <c r="D552" s="52"/>
      <c r="E552" s="60"/>
      <c r="F552" s="46" t="str">
        <f>IFERROR(VLOOKUP(Table213162038[[#This Row],[Player No]],Table11[[No]:[Province]],2,0),"")</f>
        <v/>
      </c>
      <c r="G552" s="46" t="str">
        <f>IFERROR(VLOOKUP(Table213162038[[#This Row],[Player No]],Table11[[No]:[Province]],3,0),"")</f>
        <v/>
      </c>
      <c r="H552" s="56"/>
      <c r="I552" s="56">
        <f t="shared" si="14"/>
        <v>0</v>
      </c>
      <c r="J552" s="56"/>
      <c r="K552" s="57"/>
      <c r="L552" s="57"/>
      <c r="M552" s="57"/>
      <c r="N552" s="57" t="str">
        <f>IFERROR(VALUE(IF(Table213162038[[#This Row],[Player No]]="","",IFERROR(VLOOKUP(Table213162038[[#This Row],[Player No]],[5]Sheet1!$C$479:$D$480,2,FALSE)&amp;"",""))),"")</f>
        <v/>
      </c>
      <c r="O552" s="57"/>
      <c r="P552" s="17"/>
      <c r="Q552" s="18"/>
      <c r="R552" s="147"/>
      <c r="S552" s="147"/>
      <c r="T552" s="56"/>
      <c r="U552" s="146"/>
    </row>
    <row r="553" spans="4:21" ht="16" thickBot="1">
      <c r="D553" s="52"/>
      <c r="E553" s="60"/>
      <c r="F553" s="46" t="str">
        <f>IFERROR(VLOOKUP(Table213162038[[#This Row],[Player No]],Table11[[No]:[Province]],2,0),"")</f>
        <v/>
      </c>
      <c r="G553" s="46" t="str">
        <f>IFERROR(VLOOKUP(Table213162038[[#This Row],[Player No]],Table11[[No]:[Province]],3,0),"")</f>
        <v/>
      </c>
      <c r="H553" s="56"/>
      <c r="I553" s="56">
        <f t="shared" si="14"/>
        <v>0</v>
      </c>
      <c r="J553" s="56"/>
      <c r="K553" s="57"/>
      <c r="L553" s="57"/>
      <c r="M553" s="57"/>
      <c r="N553" s="57" t="str">
        <f>IFERROR(VALUE(IF(Table213162038[[#This Row],[Player No]]="","",IFERROR(VLOOKUP(Table213162038[[#This Row],[Player No]],[5]Sheet1!$C$479:$D$480,2,FALSE)&amp;"",""))),"")</f>
        <v/>
      </c>
      <c r="O553" s="57"/>
      <c r="P553" s="17"/>
      <c r="Q553" s="18"/>
      <c r="R553" s="147"/>
      <c r="S553" s="147"/>
      <c r="T553" s="56"/>
      <c r="U553" s="146"/>
    </row>
    <row r="554" spans="4:21" ht="16" thickBot="1">
      <c r="D554" s="52"/>
      <c r="E554" s="60"/>
      <c r="F554" s="46" t="str">
        <f>IFERROR(VLOOKUP(Table213162038[[#This Row],[Player No]],Table11[[No]:[Province]],2,0),"")</f>
        <v/>
      </c>
      <c r="G554" s="46" t="str">
        <f>IFERROR(VLOOKUP(Table213162038[[#This Row],[Player No]],Table11[[No]:[Province]],3,0),"")</f>
        <v/>
      </c>
      <c r="H554" s="56"/>
      <c r="I554" s="56">
        <f t="shared" si="14"/>
        <v>0</v>
      </c>
      <c r="J554" s="56"/>
      <c r="K554" s="57"/>
      <c r="L554" s="57"/>
      <c r="M554" s="57"/>
      <c r="N554" s="57" t="str">
        <f>IFERROR(VALUE(IF(Table213162038[[#This Row],[Player No]]="","",IFERROR(VLOOKUP(Table213162038[[#This Row],[Player No]],[5]Sheet1!$C$479:$D$480,2,FALSE)&amp;"",""))),"")</f>
        <v/>
      </c>
      <c r="O554" s="57"/>
      <c r="P554" s="17"/>
      <c r="Q554" s="18"/>
      <c r="R554" s="147"/>
      <c r="S554" s="147"/>
      <c r="T554" s="56"/>
      <c r="U554" s="146"/>
    </row>
    <row r="555" spans="4:21" ht="16" thickBot="1">
      <c r="D555" s="52"/>
      <c r="E555" s="60"/>
      <c r="F555" s="46" t="str">
        <f>IFERROR(VLOOKUP(Table213162038[[#This Row],[Player No]],Table11[[No]:[Province]],2,0),"")</f>
        <v/>
      </c>
      <c r="G555" s="46" t="str">
        <f>IFERROR(VLOOKUP(Table213162038[[#This Row],[Player No]],Table11[[No]:[Province]],3,0),"")</f>
        <v/>
      </c>
      <c r="H555" s="56"/>
      <c r="I555" s="56">
        <f t="shared" si="14"/>
        <v>0</v>
      </c>
      <c r="J555" s="56"/>
      <c r="K555" s="57"/>
      <c r="L555" s="57"/>
      <c r="M555" s="57"/>
      <c r="N555" s="57" t="str">
        <f>IFERROR(VALUE(IF(Table213162038[[#This Row],[Player No]]="","",IFERROR(VLOOKUP(Table213162038[[#This Row],[Player No]],[5]Sheet1!$C$479:$D$480,2,FALSE)&amp;"",""))),"")</f>
        <v/>
      </c>
      <c r="O555" s="57"/>
      <c r="P555" s="17"/>
      <c r="Q555" s="18"/>
      <c r="R555" s="147"/>
      <c r="S555" s="147"/>
      <c r="T555" s="56"/>
      <c r="U555" s="146"/>
    </row>
    <row r="556" spans="4:21" ht="16" thickBot="1">
      <c r="D556" s="52"/>
      <c r="E556" s="60"/>
      <c r="F556" s="46" t="str">
        <f>IFERROR(VLOOKUP(Table213162038[[#This Row],[Player No]],Table11[[No]:[Province]],2,0),"")</f>
        <v/>
      </c>
      <c r="G556" s="46" t="str">
        <f>IFERROR(VLOOKUP(Table213162038[[#This Row],[Player No]],Table11[[No]:[Province]],3,0),"")</f>
        <v/>
      </c>
      <c r="H556" s="56"/>
      <c r="I556" s="56">
        <f t="shared" si="14"/>
        <v>0</v>
      </c>
      <c r="J556" s="56"/>
      <c r="K556" s="57"/>
      <c r="L556" s="57"/>
      <c r="M556" s="57"/>
      <c r="N556" s="57" t="str">
        <f>IFERROR(VALUE(IF(Table213162038[[#This Row],[Player No]]="","",IFERROR(VLOOKUP(Table213162038[[#This Row],[Player No]],[5]Sheet1!$C$479:$D$480,2,FALSE)&amp;"",""))),"")</f>
        <v/>
      </c>
      <c r="O556" s="57"/>
      <c r="P556" s="17"/>
      <c r="Q556" s="18"/>
      <c r="R556" s="147"/>
      <c r="S556" s="147"/>
      <c r="T556" s="56"/>
      <c r="U556" s="146"/>
    </row>
    <row r="557" spans="4:21" ht="16" thickBot="1">
      <c r="D557" s="52"/>
      <c r="E557" s="60"/>
      <c r="F557" s="46" t="str">
        <f>IFERROR(VLOOKUP(Table213162038[[#This Row],[Player No]],Table11[[No]:[Province]],2,0),"")</f>
        <v/>
      </c>
      <c r="G557" s="46" t="str">
        <f>IFERROR(VLOOKUP(Table213162038[[#This Row],[Player No]],Table11[[No]:[Province]],3,0),"")</f>
        <v/>
      </c>
      <c r="H557" s="56"/>
      <c r="I557" s="56">
        <f t="shared" si="14"/>
        <v>0</v>
      </c>
      <c r="J557" s="56"/>
      <c r="K557" s="57"/>
      <c r="L557" s="57"/>
      <c r="M557" s="57"/>
      <c r="N557" s="57" t="str">
        <f>IFERROR(VALUE(IF(Table213162038[[#This Row],[Player No]]="","",IFERROR(VLOOKUP(Table213162038[[#This Row],[Player No]],[5]Sheet1!$C$479:$D$480,2,FALSE)&amp;"",""))),"")</f>
        <v/>
      </c>
      <c r="O557" s="57"/>
      <c r="P557" s="17"/>
      <c r="Q557" s="18"/>
      <c r="R557" s="147"/>
      <c r="S557" s="147"/>
      <c r="T557" s="56"/>
      <c r="U557" s="146"/>
    </row>
    <row r="558" spans="4:21" ht="16" thickBot="1">
      <c r="D558" s="52"/>
      <c r="E558" s="60"/>
      <c r="F558" s="46" t="str">
        <f>IFERROR(VLOOKUP(Table213162038[[#This Row],[Player No]],Table11[[No]:[Province]],2,0),"")</f>
        <v/>
      </c>
      <c r="G558" s="46" t="str">
        <f>IFERROR(VLOOKUP(Table213162038[[#This Row],[Player No]],Table11[[No]:[Province]],3,0),"")</f>
        <v/>
      </c>
      <c r="H558" s="56"/>
      <c r="I558" s="56">
        <f t="shared" si="14"/>
        <v>0</v>
      </c>
      <c r="J558" s="56"/>
      <c r="K558" s="57"/>
      <c r="L558" s="57"/>
      <c r="M558" s="57"/>
      <c r="N558" s="57" t="str">
        <f>IFERROR(VALUE(IF(Table213162038[[#This Row],[Player No]]="","",IFERROR(VLOOKUP(Table213162038[[#This Row],[Player No]],[5]Sheet1!$C$479:$D$480,2,FALSE)&amp;"",""))),"")</f>
        <v/>
      </c>
      <c r="O558" s="57"/>
      <c r="P558" s="17"/>
      <c r="Q558" s="18"/>
      <c r="R558" s="147"/>
      <c r="S558" s="147"/>
      <c r="T558" s="56"/>
      <c r="U558" s="146"/>
    </row>
    <row r="559" spans="4:21" ht="16" thickBot="1">
      <c r="D559" s="52"/>
      <c r="E559" s="60"/>
      <c r="F559" s="46" t="str">
        <f>IFERROR(VLOOKUP(Table213162038[[#This Row],[Player No]],Table11[[No]:[Province]],2,0),"")</f>
        <v/>
      </c>
      <c r="G559" s="46" t="str">
        <f>IFERROR(VLOOKUP(Table213162038[[#This Row],[Player No]],Table11[[No]:[Province]],3,0),"")</f>
        <v/>
      </c>
      <c r="H559" s="56"/>
      <c r="I559" s="56">
        <f t="shared" si="14"/>
        <v>0</v>
      </c>
      <c r="J559" s="56"/>
      <c r="K559" s="57"/>
      <c r="L559" s="57"/>
      <c r="M559" s="57"/>
      <c r="N559" s="57" t="str">
        <f>IFERROR(VALUE(IF(Table213162038[[#This Row],[Player No]]="","",IFERROR(VLOOKUP(Table213162038[[#This Row],[Player No]],[5]Sheet1!$C$479:$D$480,2,FALSE)&amp;"",""))),"")</f>
        <v/>
      </c>
      <c r="O559" s="57"/>
      <c r="P559" s="17"/>
      <c r="Q559" s="18"/>
      <c r="R559" s="147"/>
      <c r="S559" s="147"/>
      <c r="T559" s="56"/>
      <c r="U559" s="146"/>
    </row>
    <row r="560" spans="4:21" ht="16" thickBot="1">
      <c r="D560" s="52"/>
      <c r="E560" s="60"/>
      <c r="F560" s="46" t="str">
        <f>IFERROR(VLOOKUP(Table213162038[[#This Row],[Player No]],Table11[[No]:[Province]],2,0),"")</f>
        <v/>
      </c>
      <c r="G560" s="46" t="str">
        <f>IFERROR(VLOOKUP(Table213162038[[#This Row],[Player No]],Table11[[No]:[Province]],3,0),"")</f>
        <v/>
      </c>
      <c r="H560" s="56"/>
      <c r="I560" s="56">
        <f t="shared" si="14"/>
        <v>0</v>
      </c>
      <c r="J560" s="56"/>
      <c r="K560" s="57"/>
      <c r="L560" s="57"/>
      <c r="M560" s="57"/>
      <c r="N560" s="57" t="str">
        <f>IFERROR(VALUE(IF(Table213162038[[#This Row],[Player No]]="","",IFERROR(VLOOKUP(Table213162038[[#This Row],[Player No]],[5]Sheet1!$C$479:$D$480,2,FALSE)&amp;"",""))),"")</f>
        <v/>
      </c>
      <c r="O560" s="57"/>
      <c r="P560" s="17"/>
      <c r="Q560" s="18"/>
      <c r="R560" s="147"/>
      <c r="S560" s="147"/>
      <c r="T560" s="56"/>
      <c r="U560" s="146"/>
    </row>
    <row r="561" spans="4:21" ht="16" thickBot="1">
      <c r="D561" s="52"/>
      <c r="E561" s="60"/>
      <c r="F561" s="46" t="str">
        <f>IFERROR(VLOOKUP(Table213162038[[#This Row],[Player No]],Table11[[No]:[Province]],2,0),"")</f>
        <v/>
      </c>
      <c r="G561" s="46" t="str">
        <f>IFERROR(VLOOKUP(Table213162038[[#This Row],[Player No]],Table11[[No]:[Province]],3,0),"")</f>
        <v/>
      </c>
      <c r="H561" s="56"/>
      <c r="I561" s="56">
        <f t="shared" si="14"/>
        <v>0</v>
      </c>
      <c r="J561" s="56"/>
      <c r="K561" s="57"/>
      <c r="L561" s="57"/>
      <c r="M561" s="57"/>
      <c r="N561" s="57" t="str">
        <f>IFERROR(VALUE(IF(Table213162038[[#This Row],[Player No]]="","",IFERROR(VLOOKUP(Table213162038[[#This Row],[Player No]],[5]Sheet1!$C$479:$D$480,2,FALSE)&amp;"",""))),"")</f>
        <v/>
      </c>
      <c r="O561" s="57"/>
      <c r="P561" s="17"/>
      <c r="Q561" s="18"/>
      <c r="R561" s="147"/>
      <c r="S561" s="147"/>
      <c r="T561" s="56"/>
      <c r="U561" s="146"/>
    </row>
    <row r="562" spans="4:21" ht="16" thickBot="1">
      <c r="D562" s="52"/>
      <c r="E562" s="60"/>
      <c r="F562" s="46" t="str">
        <f>IFERROR(VLOOKUP(Table213162038[[#This Row],[Player No]],Table11[[No]:[Province]],2,0),"")</f>
        <v/>
      </c>
      <c r="G562" s="46" t="str">
        <f>IFERROR(VLOOKUP(Table213162038[[#This Row],[Player No]],Table11[[No]:[Province]],3,0),"")</f>
        <v/>
      </c>
      <c r="H562" s="56"/>
      <c r="I562" s="56">
        <f t="shared" si="14"/>
        <v>0</v>
      </c>
      <c r="J562" s="56"/>
      <c r="K562" s="57"/>
      <c r="L562" s="57"/>
      <c r="M562" s="57"/>
      <c r="N562" s="57" t="str">
        <f>IFERROR(VALUE(IF(Table213162038[[#This Row],[Player No]]="","",IFERROR(VLOOKUP(Table213162038[[#This Row],[Player No]],[5]Sheet1!$C$479:$D$480,2,FALSE)&amp;"",""))),"")</f>
        <v/>
      </c>
      <c r="O562" s="57"/>
      <c r="P562" s="17"/>
      <c r="Q562" s="18"/>
      <c r="R562" s="147"/>
      <c r="S562" s="147"/>
      <c r="T562" s="56"/>
      <c r="U562" s="146"/>
    </row>
    <row r="563" spans="4:21" ht="16" thickBot="1">
      <c r="D563" s="52"/>
      <c r="E563" s="60"/>
      <c r="F563" s="46" t="str">
        <f>IFERROR(VLOOKUP(Table213162038[[#This Row],[Player No]],Table11[[No]:[Province]],2,0),"")</f>
        <v/>
      </c>
      <c r="G563" s="46" t="str">
        <f>IFERROR(VLOOKUP(Table213162038[[#This Row],[Player No]],Table11[[No]:[Province]],3,0),"")</f>
        <v/>
      </c>
      <c r="H563" s="56"/>
      <c r="I563" s="56">
        <f t="shared" si="14"/>
        <v>0</v>
      </c>
      <c r="J563" s="56"/>
      <c r="K563" s="57"/>
      <c r="L563" s="57"/>
      <c r="M563" s="57"/>
      <c r="N563" s="57" t="str">
        <f>IFERROR(VALUE(IF(Table213162038[[#This Row],[Player No]]="","",IFERROR(VLOOKUP(Table213162038[[#This Row],[Player No]],[5]Sheet1!$C$479:$D$480,2,FALSE)&amp;"",""))),"")</f>
        <v/>
      </c>
      <c r="O563" s="57"/>
      <c r="P563" s="17"/>
      <c r="Q563" s="18"/>
      <c r="R563" s="147"/>
      <c r="S563" s="147"/>
      <c r="T563" s="56"/>
      <c r="U563" s="146"/>
    </row>
    <row r="564" spans="4:21" ht="16" thickBot="1">
      <c r="D564" s="52"/>
      <c r="E564" s="60"/>
      <c r="F564" s="46" t="str">
        <f>IFERROR(VLOOKUP(Table213162038[[#This Row],[Player No]],Table11[[No]:[Province]],2,0),"")</f>
        <v/>
      </c>
      <c r="G564" s="46" t="str">
        <f>IFERROR(VLOOKUP(Table213162038[[#This Row],[Player No]],Table11[[No]:[Province]],3,0),"")</f>
        <v/>
      </c>
      <c r="H564" s="56"/>
      <c r="I564" s="56">
        <f t="shared" si="14"/>
        <v>0</v>
      </c>
      <c r="J564" s="56"/>
      <c r="K564" s="57"/>
      <c r="L564" s="57"/>
      <c r="M564" s="57"/>
      <c r="N564" s="57" t="str">
        <f>IFERROR(VALUE(IF(Table213162038[[#This Row],[Player No]]="","",IFERROR(VLOOKUP(Table213162038[[#This Row],[Player No]],[5]Sheet1!$C$479:$D$480,2,FALSE)&amp;"",""))),"")</f>
        <v/>
      </c>
      <c r="O564" s="57"/>
      <c r="P564" s="17"/>
      <c r="Q564" s="18"/>
      <c r="R564" s="147"/>
      <c r="S564" s="147"/>
      <c r="T564" s="56"/>
      <c r="U564" s="146"/>
    </row>
    <row r="565" spans="4:21" ht="16" thickBot="1">
      <c r="D565" s="52"/>
      <c r="E565" s="60"/>
      <c r="F565" s="46" t="str">
        <f>IFERROR(VLOOKUP(Table213162038[[#This Row],[Player No]],Table11[[No]:[Province]],2,0),"")</f>
        <v/>
      </c>
      <c r="G565" s="46" t="str">
        <f>IFERROR(VLOOKUP(Table213162038[[#This Row],[Player No]],Table11[[No]:[Province]],3,0),"")</f>
        <v/>
      </c>
      <c r="H565" s="56"/>
      <c r="I565" s="56">
        <f t="shared" si="14"/>
        <v>0</v>
      </c>
      <c r="J565" s="56"/>
      <c r="K565" s="57"/>
      <c r="L565" s="57"/>
      <c r="M565" s="57"/>
      <c r="N565" s="57" t="str">
        <f>IFERROR(VALUE(IF(Table213162038[[#This Row],[Player No]]="","",IFERROR(VLOOKUP(Table213162038[[#This Row],[Player No]],[5]Sheet1!$C$479:$D$480,2,FALSE)&amp;"",""))),"")</f>
        <v/>
      </c>
      <c r="O565" s="57"/>
      <c r="P565" s="17"/>
      <c r="Q565" s="18"/>
      <c r="R565" s="147"/>
      <c r="S565" s="147"/>
      <c r="T565" s="56"/>
      <c r="U565" s="146"/>
    </row>
    <row r="566" spans="4:21" ht="16" thickBot="1">
      <c r="D566" s="52"/>
      <c r="E566" s="60"/>
      <c r="F566" s="46" t="str">
        <f>IFERROR(VLOOKUP(Table213162038[[#This Row],[Player No]],Table11[[No]:[Province]],2,0),"")</f>
        <v/>
      </c>
      <c r="G566" s="46" t="str">
        <f>IFERROR(VLOOKUP(Table213162038[[#This Row],[Player No]],Table11[[No]:[Province]],3,0),"")</f>
        <v/>
      </c>
      <c r="H566" s="56"/>
      <c r="I566" s="56">
        <f t="shared" si="14"/>
        <v>0</v>
      </c>
      <c r="J566" s="56"/>
      <c r="K566" s="57"/>
      <c r="L566" s="57"/>
      <c r="M566" s="57"/>
      <c r="N566" s="57" t="str">
        <f>IFERROR(VALUE(IF(Table213162038[[#This Row],[Player No]]="","",IFERROR(VLOOKUP(Table213162038[[#This Row],[Player No]],[5]Sheet1!$C$479:$D$480,2,FALSE)&amp;"",""))),"")</f>
        <v/>
      </c>
      <c r="O566" s="57"/>
      <c r="P566" s="17"/>
      <c r="Q566" s="18"/>
      <c r="R566" s="147"/>
      <c r="S566" s="147"/>
      <c r="T566" s="56"/>
      <c r="U566" s="146"/>
    </row>
    <row r="567" spans="4:21" ht="16" thickBot="1">
      <c r="D567" s="52"/>
      <c r="E567" s="60"/>
      <c r="F567" s="46" t="str">
        <f>IFERROR(VLOOKUP(Table213162038[[#This Row],[Player No]],Table11[[No]:[Province]],2,0),"")</f>
        <v/>
      </c>
      <c r="G567" s="46" t="str">
        <f>IFERROR(VLOOKUP(Table213162038[[#This Row],[Player No]],Table11[[No]:[Province]],3,0),"")</f>
        <v/>
      </c>
      <c r="H567" s="56"/>
      <c r="I567" s="56">
        <f t="shared" si="14"/>
        <v>0</v>
      </c>
      <c r="J567" s="56"/>
      <c r="K567" s="57"/>
      <c r="L567" s="57"/>
      <c r="M567" s="57"/>
      <c r="N567" s="57" t="str">
        <f>IFERROR(VALUE(IF(Table213162038[[#This Row],[Player No]]="","",IFERROR(VLOOKUP(Table213162038[[#This Row],[Player No]],[5]Sheet1!$C$479:$D$480,2,FALSE)&amp;"",""))),"")</f>
        <v/>
      </c>
      <c r="O567" s="57"/>
      <c r="P567" s="17"/>
      <c r="Q567" s="18"/>
      <c r="R567" s="147"/>
      <c r="S567" s="147"/>
      <c r="T567" s="56"/>
      <c r="U567" s="146"/>
    </row>
    <row r="568" spans="4:21" ht="16" thickBot="1">
      <c r="D568" s="52"/>
      <c r="E568" s="60"/>
      <c r="F568" s="46" t="str">
        <f>IFERROR(VLOOKUP(Table213162038[[#This Row],[Player No]],Table11[[No]:[Province]],2,0),"")</f>
        <v/>
      </c>
      <c r="G568" s="46" t="str">
        <f>IFERROR(VLOOKUP(Table213162038[[#This Row],[Player No]],Table11[[No]:[Province]],3,0),"")</f>
        <v/>
      </c>
      <c r="H568" s="56"/>
      <c r="I568" s="56">
        <f t="shared" si="14"/>
        <v>0</v>
      </c>
      <c r="J568" s="56"/>
      <c r="K568" s="57"/>
      <c r="L568" s="57"/>
      <c r="M568" s="57"/>
      <c r="N568" s="57" t="str">
        <f>IFERROR(VALUE(IF(Table213162038[[#This Row],[Player No]]="","",IFERROR(VLOOKUP(Table213162038[[#This Row],[Player No]],[5]Sheet1!$C$479:$D$480,2,FALSE)&amp;"",""))),"")</f>
        <v/>
      </c>
      <c r="O568" s="57"/>
      <c r="P568" s="17"/>
      <c r="Q568" s="18"/>
      <c r="R568" s="147"/>
      <c r="S568" s="147"/>
      <c r="T568" s="56"/>
      <c r="U568" s="146"/>
    </row>
    <row r="569" spans="4:21" ht="16" thickBot="1">
      <c r="D569" s="52"/>
      <c r="E569" s="60"/>
      <c r="F569" s="46" t="str">
        <f>IFERROR(VLOOKUP(Table213162038[[#This Row],[Player No]],Table11[[No]:[Province]],2,0),"")</f>
        <v/>
      </c>
      <c r="G569" s="46" t="str">
        <f>IFERROR(VLOOKUP(Table213162038[[#This Row],[Player No]],Table11[[No]:[Province]],3,0),"")</f>
        <v/>
      </c>
      <c r="H569" s="56"/>
      <c r="I569" s="56">
        <f t="shared" si="14"/>
        <v>0</v>
      </c>
      <c r="J569" s="56"/>
      <c r="K569" s="57"/>
      <c r="L569" s="57"/>
      <c r="M569" s="57"/>
      <c r="N569" s="57" t="str">
        <f>IFERROR(VALUE(IF(Table213162038[[#This Row],[Player No]]="","",IFERROR(VLOOKUP(Table213162038[[#This Row],[Player No]],[5]Sheet1!$C$479:$D$480,2,FALSE)&amp;"",""))),"")</f>
        <v/>
      </c>
      <c r="O569" s="57"/>
      <c r="P569" s="17"/>
      <c r="Q569" s="18"/>
      <c r="R569" s="147"/>
      <c r="S569" s="147"/>
      <c r="T569" s="56"/>
      <c r="U569" s="146"/>
    </row>
    <row r="570" spans="4:21" ht="16" thickBot="1">
      <c r="D570" s="52"/>
      <c r="E570" s="60"/>
      <c r="F570" s="46" t="str">
        <f>IFERROR(VLOOKUP(Table213162038[[#This Row],[Player No]],Table11[[No]:[Province]],2,0),"")</f>
        <v/>
      </c>
      <c r="G570" s="46" t="str">
        <f>IFERROR(VLOOKUP(Table213162038[[#This Row],[Player No]],Table11[[No]:[Province]],3,0),"")</f>
        <v/>
      </c>
      <c r="H570" s="56"/>
      <c r="I570" s="56">
        <f t="shared" si="14"/>
        <v>0</v>
      </c>
      <c r="J570" s="56"/>
      <c r="K570" s="57"/>
      <c r="L570" s="57"/>
      <c r="M570" s="57"/>
      <c r="N570" s="57" t="str">
        <f>IFERROR(VALUE(IF(Table213162038[[#This Row],[Player No]]="","",IFERROR(VLOOKUP(Table213162038[[#This Row],[Player No]],[5]Sheet1!$C$479:$D$480,2,FALSE)&amp;"",""))),"")</f>
        <v/>
      </c>
      <c r="O570" s="57"/>
      <c r="P570" s="17"/>
      <c r="Q570" s="18"/>
      <c r="R570" s="147"/>
      <c r="S570" s="147"/>
      <c r="T570" s="56"/>
      <c r="U570" s="146"/>
    </row>
    <row r="571" spans="4:21" ht="16" thickBot="1">
      <c r="D571" s="52"/>
      <c r="E571" s="60"/>
      <c r="F571" s="46" t="str">
        <f>IFERROR(VLOOKUP(Table213162038[[#This Row],[Player No]],Table11[[No]:[Province]],2,0),"")</f>
        <v/>
      </c>
      <c r="G571" s="46" t="str">
        <f>IFERROR(VLOOKUP(Table213162038[[#This Row],[Player No]],Table11[[No]:[Province]],3,0),"")</f>
        <v/>
      </c>
      <c r="H571" s="56"/>
      <c r="I571" s="56">
        <f t="shared" si="14"/>
        <v>0</v>
      </c>
      <c r="J571" s="56"/>
      <c r="K571" s="57"/>
      <c r="L571" s="57"/>
      <c r="M571" s="57"/>
      <c r="N571" s="57" t="str">
        <f>IFERROR(VALUE(IF(Table213162038[[#This Row],[Player No]]="","",IFERROR(VLOOKUP(Table213162038[[#This Row],[Player No]],[5]Sheet1!$C$479:$D$480,2,FALSE)&amp;"",""))),"")</f>
        <v/>
      </c>
      <c r="O571" s="57"/>
      <c r="P571" s="17"/>
      <c r="Q571" s="18"/>
      <c r="R571" s="147"/>
      <c r="S571" s="147"/>
      <c r="T571" s="56"/>
      <c r="U571" s="146"/>
    </row>
    <row r="572" spans="4:21" ht="16" thickBot="1">
      <c r="D572" s="52"/>
      <c r="E572" s="60"/>
      <c r="F572" s="46" t="str">
        <f>IFERROR(VLOOKUP(Table213162038[[#This Row],[Player No]],Table11[[No]:[Province]],2,0),"")</f>
        <v/>
      </c>
      <c r="G572" s="46" t="str">
        <f>IFERROR(VLOOKUP(Table213162038[[#This Row],[Player No]],Table11[[No]:[Province]],3,0),"")</f>
        <v/>
      </c>
      <c r="H572" s="56"/>
      <c r="I572" s="56">
        <f t="shared" si="14"/>
        <v>0</v>
      </c>
      <c r="J572" s="56"/>
      <c r="K572" s="57"/>
      <c r="L572" s="57"/>
      <c r="M572" s="57"/>
      <c r="N572" s="57" t="str">
        <f>IFERROR(VALUE(IF(Table213162038[[#This Row],[Player No]]="","",IFERROR(VLOOKUP(Table213162038[[#This Row],[Player No]],[5]Sheet1!$C$479:$D$480,2,FALSE)&amp;"",""))),"")</f>
        <v/>
      </c>
      <c r="O572" s="57"/>
      <c r="P572" s="17"/>
      <c r="Q572" s="18"/>
      <c r="R572" s="147"/>
      <c r="S572" s="147"/>
      <c r="T572" s="56"/>
      <c r="U572" s="146"/>
    </row>
    <row r="573" spans="4:21" ht="16" thickBot="1">
      <c r="D573" s="52"/>
      <c r="E573" s="60"/>
      <c r="F573" s="46" t="str">
        <f>IFERROR(VLOOKUP(Table213162038[[#This Row],[Player No]],Table11[[No]:[Province]],2,0),"")</f>
        <v/>
      </c>
      <c r="G573" s="46" t="str">
        <f>IFERROR(VLOOKUP(Table213162038[[#This Row],[Player No]],Table11[[No]:[Province]],3,0),"")</f>
        <v/>
      </c>
      <c r="H573" s="56"/>
      <c r="I573" s="56">
        <f t="shared" si="14"/>
        <v>0</v>
      </c>
      <c r="J573" s="56"/>
      <c r="K573" s="57"/>
      <c r="L573" s="57"/>
      <c r="M573" s="57"/>
      <c r="N573" s="57" t="str">
        <f>IFERROR(VALUE(IF(Table213162038[[#This Row],[Player No]]="","",IFERROR(VLOOKUP(Table213162038[[#This Row],[Player No]],[5]Sheet1!$C$479:$D$480,2,FALSE)&amp;"",""))),"")</f>
        <v/>
      </c>
      <c r="O573" s="57"/>
      <c r="P573" s="17"/>
      <c r="Q573" s="18"/>
      <c r="R573" s="147"/>
      <c r="S573" s="147"/>
      <c r="T573" s="56"/>
      <c r="U573" s="146"/>
    </row>
    <row r="574" spans="4:21" ht="16" thickBot="1">
      <c r="D574" s="52"/>
      <c r="E574" s="60"/>
      <c r="F574" s="46" t="str">
        <f>IFERROR(VLOOKUP(Table213162038[[#This Row],[Player No]],Table11[[No]:[Province]],2,0),"")</f>
        <v/>
      </c>
      <c r="G574" s="46" t="str">
        <f>IFERROR(VLOOKUP(Table213162038[[#This Row],[Player No]],Table11[[No]:[Province]],3,0),"")</f>
        <v/>
      </c>
      <c r="H574" s="56"/>
      <c r="I574" s="56">
        <f t="shared" si="14"/>
        <v>0</v>
      </c>
      <c r="J574" s="56"/>
      <c r="K574" s="57"/>
      <c r="L574" s="57"/>
      <c r="M574" s="57"/>
      <c r="N574" s="57" t="str">
        <f>IFERROR(VALUE(IF(Table213162038[[#This Row],[Player No]]="","",IFERROR(VLOOKUP(Table213162038[[#This Row],[Player No]],[5]Sheet1!$C$479:$D$480,2,FALSE)&amp;"",""))),"")</f>
        <v/>
      </c>
      <c r="O574" s="57"/>
      <c r="P574" s="17"/>
      <c r="Q574" s="18"/>
      <c r="R574" s="147"/>
      <c r="S574" s="147"/>
      <c r="T574" s="56"/>
      <c r="U574" s="146"/>
    </row>
    <row r="575" spans="4:21" ht="16" thickBot="1">
      <c r="D575" s="52"/>
      <c r="E575" s="60"/>
      <c r="F575" s="46" t="str">
        <f>IFERROR(VLOOKUP(Table213162038[[#This Row],[Player No]],Table11[[No]:[Province]],2,0),"")</f>
        <v/>
      </c>
      <c r="G575" s="46" t="str">
        <f>IFERROR(VLOOKUP(Table213162038[[#This Row],[Player No]],Table11[[No]:[Province]],3,0),"")</f>
        <v/>
      </c>
      <c r="H575" s="56"/>
      <c r="I575" s="56">
        <f t="shared" si="14"/>
        <v>0</v>
      </c>
      <c r="J575" s="56"/>
      <c r="K575" s="57"/>
      <c r="L575" s="57"/>
      <c r="M575" s="57"/>
      <c r="N575" s="57" t="str">
        <f>IFERROR(VALUE(IF(Table213162038[[#This Row],[Player No]]="","",IFERROR(VLOOKUP(Table213162038[[#This Row],[Player No]],[5]Sheet1!$C$479:$D$480,2,FALSE)&amp;"",""))),"")</f>
        <v/>
      </c>
      <c r="O575" s="57"/>
      <c r="P575" s="17"/>
      <c r="Q575" s="18"/>
      <c r="R575" s="147"/>
      <c r="S575" s="147"/>
      <c r="T575" s="56"/>
      <c r="U575" s="146"/>
    </row>
    <row r="576" spans="4:21" ht="16" thickBot="1">
      <c r="D576" s="52"/>
      <c r="E576" s="60"/>
      <c r="F576" s="46" t="str">
        <f>IFERROR(VLOOKUP(Table213162038[[#This Row],[Player No]],Table11[[No]:[Province]],2,0),"")</f>
        <v/>
      </c>
      <c r="G576" s="46" t="str">
        <f>IFERROR(VLOOKUP(Table213162038[[#This Row],[Player No]],Table11[[No]:[Province]],3,0),"")</f>
        <v/>
      </c>
      <c r="H576" s="56"/>
      <c r="I576" s="56">
        <f t="shared" si="14"/>
        <v>0</v>
      </c>
      <c r="J576" s="56"/>
      <c r="K576" s="57"/>
      <c r="L576" s="57"/>
      <c r="M576" s="57"/>
      <c r="N576" s="57" t="str">
        <f>IFERROR(VALUE(IF(Table213162038[[#This Row],[Player No]]="","",IFERROR(VLOOKUP(Table213162038[[#This Row],[Player No]],[5]Sheet1!$C$479:$D$480,2,FALSE)&amp;"",""))),"")</f>
        <v/>
      </c>
      <c r="O576" s="57"/>
      <c r="P576" s="17"/>
      <c r="Q576" s="18"/>
      <c r="R576" s="147"/>
      <c r="S576" s="147"/>
      <c r="T576" s="56"/>
      <c r="U576" s="146"/>
    </row>
    <row r="577" spans="4:21" ht="16" thickBot="1">
      <c r="D577" s="52"/>
      <c r="E577" s="60"/>
      <c r="F577" s="46" t="str">
        <f>IFERROR(VLOOKUP(Table213162038[[#This Row],[Player No]],Table11[[No]:[Province]],2,0),"")</f>
        <v/>
      </c>
      <c r="G577" s="46" t="str">
        <f>IFERROR(VLOOKUP(Table213162038[[#This Row],[Player No]],Table11[[No]:[Province]],3,0),"")</f>
        <v/>
      </c>
      <c r="H577" s="56"/>
      <c r="I577" s="56">
        <f t="shared" si="14"/>
        <v>0</v>
      </c>
      <c r="J577" s="56"/>
      <c r="K577" s="57"/>
      <c r="L577" s="57"/>
      <c r="M577" s="57"/>
      <c r="N577" s="57" t="str">
        <f>IFERROR(VALUE(IF(Table213162038[[#This Row],[Player No]]="","",IFERROR(VLOOKUP(Table213162038[[#This Row],[Player No]],[5]Sheet1!$C$479:$D$480,2,FALSE)&amp;"",""))),"")</f>
        <v/>
      </c>
      <c r="O577" s="57"/>
      <c r="P577" s="17"/>
      <c r="Q577" s="18"/>
      <c r="R577" s="147"/>
      <c r="S577" s="147"/>
      <c r="T577" s="56"/>
      <c r="U577" s="146"/>
    </row>
    <row r="578" spans="4:21" ht="16" thickBot="1">
      <c r="D578" s="52"/>
      <c r="E578" s="60"/>
      <c r="F578" s="46" t="str">
        <f>IFERROR(VLOOKUP(Table213162038[[#This Row],[Player No]],Table11[[No]:[Province]],2,0),"")</f>
        <v/>
      </c>
      <c r="G578" s="46" t="str">
        <f>IFERROR(VLOOKUP(Table213162038[[#This Row],[Player No]],Table11[[No]:[Province]],3,0),"")</f>
        <v/>
      </c>
      <c r="H578" s="56"/>
      <c r="I578" s="56">
        <f t="shared" si="14"/>
        <v>0</v>
      </c>
      <c r="J578" s="56"/>
      <c r="K578" s="57"/>
      <c r="L578" s="57"/>
      <c r="M578" s="57"/>
      <c r="N578" s="57" t="str">
        <f>IFERROR(VALUE(IF(Table213162038[[#This Row],[Player No]]="","",IFERROR(VLOOKUP(Table213162038[[#This Row],[Player No]],[5]Sheet1!$C$479:$D$480,2,FALSE)&amp;"",""))),"")</f>
        <v/>
      </c>
      <c r="O578" s="57"/>
      <c r="P578" s="17"/>
      <c r="Q578" s="18"/>
      <c r="R578" s="147"/>
      <c r="S578" s="147"/>
      <c r="T578" s="56"/>
      <c r="U578" s="146"/>
    </row>
    <row r="579" spans="4:21" ht="16" thickBot="1">
      <c r="D579" s="52"/>
      <c r="E579" s="60"/>
      <c r="F579" s="46" t="str">
        <f>IFERROR(VLOOKUP(Table213162038[[#This Row],[Player No]],Table11[[No]:[Province]],2,0),"")</f>
        <v/>
      </c>
      <c r="G579" s="46" t="str">
        <f>IFERROR(VLOOKUP(Table213162038[[#This Row],[Player No]],Table11[[No]:[Province]],3,0),"")</f>
        <v/>
      </c>
      <c r="H579" s="56"/>
      <c r="I579" s="56">
        <f t="shared" si="14"/>
        <v>0</v>
      </c>
      <c r="J579" s="56"/>
      <c r="K579" s="57"/>
      <c r="L579" s="57"/>
      <c r="M579" s="57"/>
      <c r="N579" s="57" t="str">
        <f>IFERROR(VALUE(IF(Table213162038[[#This Row],[Player No]]="","",IFERROR(VLOOKUP(Table213162038[[#This Row],[Player No]],[5]Sheet1!$C$479:$D$480,2,FALSE)&amp;"",""))),"")</f>
        <v/>
      </c>
      <c r="O579" s="57"/>
      <c r="P579" s="17"/>
      <c r="Q579" s="18"/>
      <c r="R579" s="147"/>
      <c r="S579" s="147"/>
      <c r="T579" s="56"/>
      <c r="U579" s="146"/>
    </row>
    <row r="580" spans="4:21" ht="16" thickBot="1">
      <c r="D580" s="52"/>
      <c r="E580" s="60"/>
      <c r="F580" s="46" t="str">
        <f>IFERROR(VLOOKUP(Table213162038[[#This Row],[Player No]],Table11[[No]:[Province]],2,0),"")</f>
        <v/>
      </c>
      <c r="G580" s="46" t="str">
        <f>IFERROR(VLOOKUP(Table213162038[[#This Row],[Player No]],Table11[[No]:[Province]],3,0),"")</f>
        <v/>
      </c>
      <c r="H580" s="56"/>
      <c r="I580" s="56">
        <f t="shared" si="14"/>
        <v>0</v>
      </c>
      <c r="J580" s="56"/>
      <c r="K580" s="57"/>
      <c r="L580" s="57"/>
      <c r="M580" s="57"/>
      <c r="N580" s="57" t="str">
        <f>IFERROR(VALUE(IF(Table213162038[[#This Row],[Player No]]="","",IFERROR(VLOOKUP(Table213162038[[#This Row],[Player No]],[5]Sheet1!$C$479:$D$480,2,FALSE)&amp;"",""))),"")</f>
        <v/>
      </c>
      <c r="O580" s="57"/>
      <c r="P580" s="17"/>
      <c r="Q580" s="18"/>
      <c r="R580" s="147"/>
      <c r="S580" s="147"/>
      <c r="T580" s="56"/>
      <c r="U580" s="146"/>
    </row>
    <row r="581" spans="4:21" ht="16" thickBot="1">
      <c r="D581" s="52"/>
      <c r="E581" s="60"/>
      <c r="F581" s="46" t="str">
        <f>IFERROR(VLOOKUP(Table213162038[[#This Row],[Player No]],Table11[[No]:[Province]],2,0),"")</f>
        <v/>
      </c>
      <c r="G581" s="46" t="str">
        <f>IFERROR(VLOOKUP(Table213162038[[#This Row],[Player No]],Table11[[No]:[Province]],3,0),"")</f>
        <v/>
      </c>
      <c r="H581" s="56"/>
      <c r="I581" s="56">
        <f t="shared" ref="I581:I644" si="15">H581/2+SUM(L581:O581)</f>
        <v>0</v>
      </c>
      <c r="J581" s="56"/>
      <c r="K581" s="57"/>
      <c r="L581" s="57"/>
      <c r="M581" s="57"/>
      <c r="N581" s="57" t="str">
        <f>IFERROR(VALUE(IF(Table213162038[[#This Row],[Player No]]="","",IFERROR(VLOOKUP(Table213162038[[#This Row],[Player No]],[5]Sheet1!$C$479:$D$480,2,FALSE)&amp;"",""))),"")</f>
        <v/>
      </c>
      <c r="O581" s="57"/>
      <c r="P581" s="17"/>
      <c r="Q581" s="18"/>
      <c r="R581" s="147"/>
      <c r="S581" s="147"/>
      <c r="T581" s="56"/>
      <c r="U581" s="146"/>
    </row>
    <row r="582" spans="4:21" ht="16" thickBot="1">
      <c r="D582" s="52"/>
      <c r="E582" s="60"/>
      <c r="F582" s="46" t="str">
        <f>IFERROR(VLOOKUP(Table213162038[[#This Row],[Player No]],Table11[[No]:[Province]],2,0),"")</f>
        <v/>
      </c>
      <c r="G582" s="46" t="str">
        <f>IFERROR(VLOOKUP(Table213162038[[#This Row],[Player No]],Table11[[No]:[Province]],3,0),"")</f>
        <v/>
      </c>
      <c r="H582" s="56"/>
      <c r="I582" s="56">
        <f t="shared" si="15"/>
        <v>0</v>
      </c>
      <c r="J582" s="56"/>
      <c r="K582" s="57"/>
      <c r="L582" s="57"/>
      <c r="M582" s="57"/>
      <c r="N582" s="57" t="str">
        <f>IFERROR(VALUE(IF(Table213162038[[#This Row],[Player No]]="","",IFERROR(VLOOKUP(Table213162038[[#This Row],[Player No]],[5]Sheet1!$C$479:$D$480,2,FALSE)&amp;"",""))),"")</f>
        <v/>
      </c>
      <c r="O582" s="57"/>
      <c r="P582" s="17"/>
      <c r="Q582" s="18"/>
      <c r="R582" s="147"/>
      <c r="S582" s="147"/>
      <c r="T582" s="56"/>
      <c r="U582" s="146"/>
    </row>
    <row r="583" spans="4:21" ht="16" thickBot="1">
      <c r="D583" s="52"/>
      <c r="E583" s="60"/>
      <c r="F583" s="46" t="str">
        <f>IFERROR(VLOOKUP(Table213162038[[#This Row],[Player No]],Table11[[No]:[Province]],2,0),"")</f>
        <v/>
      </c>
      <c r="G583" s="46" t="str">
        <f>IFERROR(VLOOKUP(Table213162038[[#This Row],[Player No]],Table11[[No]:[Province]],3,0),"")</f>
        <v/>
      </c>
      <c r="H583" s="56"/>
      <c r="I583" s="56">
        <f t="shared" si="15"/>
        <v>0</v>
      </c>
      <c r="J583" s="56"/>
      <c r="K583" s="57"/>
      <c r="L583" s="57"/>
      <c r="M583" s="57"/>
      <c r="N583" s="57" t="str">
        <f>IFERROR(VALUE(IF(Table213162038[[#This Row],[Player No]]="","",IFERROR(VLOOKUP(Table213162038[[#This Row],[Player No]],[5]Sheet1!$C$479:$D$480,2,FALSE)&amp;"",""))),"")</f>
        <v/>
      </c>
      <c r="O583" s="57"/>
      <c r="P583" s="17"/>
      <c r="Q583" s="18"/>
      <c r="R583" s="147"/>
      <c r="S583" s="147"/>
      <c r="T583" s="56"/>
      <c r="U583" s="146"/>
    </row>
    <row r="584" spans="4:21" ht="16" thickBot="1">
      <c r="D584" s="52"/>
      <c r="E584" s="60"/>
      <c r="F584" s="46" t="str">
        <f>IFERROR(VLOOKUP(Table213162038[[#This Row],[Player No]],Table11[[No]:[Province]],2,0),"")</f>
        <v/>
      </c>
      <c r="G584" s="46" t="str">
        <f>IFERROR(VLOOKUP(Table213162038[[#This Row],[Player No]],Table11[[No]:[Province]],3,0),"")</f>
        <v/>
      </c>
      <c r="H584" s="56"/>
      <c r="I584" s="56">
        <f t="shared" si="15"/>
        <v>0</v>
      </c>
      <c r="J584" s="56"/>
      <c r="K584" s="57"/>
      <c r="L584" s="57"/>
      <c r="M584" s="57"/>
      <c r="N584" s="57" t="str">
        <f>IFERROR(VALUE(IF(Table213162038[[#This Row],[Player No]]="","",IFERROR(VLOOKUP(Table213162038[[#This Row],[Player No]],[5]Sheet1!$C$479:$D$480,2,FALSE)&amp;"",""))),"")</f>
        <v/>
      </c>
      <c r="O584" s="57"/>
      <c r="P584" s="17"/>
      <c r="Q584" s="18"/>
      <c r="R584" s="147"/>
      <c r="S584" s="147"/>
      <c r="T584" s="56"/>
      <c r="U584" s="146"/>
    </row>
    <row r="585" spans="4:21" ht="16" thickBot="1">
      <c r="D585" s="52"/>
      <c r="E585" s="60"/>
      <c r="F585" s="46" t="str">
        <f>IFERROR(VLOOKUP(Table213162038[[#This Row],[Player No]],Table11[[No]:[Province]],2,0),"")</f>
        <v/>
      </c>
      <c r="G585" s="46" t="str">
        <f>IFERROR(VLOOKUP(Table213162038[[#This Row],[Player No]],Table11[[No]:[Province]],3,0),"")</f>
        <v/>
      </c>
      <c r="H585" s="56"/>
      <c r="I585" s="56">
        <f t="shared" si="15"/>
        <v>0</v>
      </c>
      <c r="J585" s="56"/>
      <c r="K585" s="57"/>
      <c r="L585" s="57"/>
      <c r="M585" s="57"/>
      <c r="N585" s="57" t="str">
        <f>IFERROR(VALUE(IF(Table213162038[[#This Row],[Player No]]="","",IFERROR(VLOOKUP(Table213162038[[#This Row],[Player No]],[5]Sheet1!$C$479:$D$480,2,FALSE)&amp;"",""))),"")</f>
        <v/>
      </c>
      <c r="O585" s="57"/>
      <c r="P585" s="17"/>
      <c r="Q585" s="18"/>
      <c r="R585" s="147"/>
      <c r="S585" s="147"/>
      <c r="T585" s="56"/>
      <c r="U585" s="146"/>
    </row>
    <row r="586" spans="4:21" ht="16" thickBot="1">
      <c r="D586" s="52"/>
      <c r="E586" s="60"/>
      <c r="F586" s="46" t="str">
        <f>IFERROR(VLOOKUP(Table213162038[[#This Row],[Player No]],Table11[[No]:[Province]],2,0),"")</f>
        <v/>
      </c>
      <c r="G586" s="46" t="str">
        <f>IFERROR(VLOOKUP(Table213162038[[#This Row],[Player No]],Table11[[No]:[Province]],3,0),"")</f>
        <v/>
      </c>
      <c r="H586" s="56"/>
      <c r="I586" s="56">
        <f t="shared" si="15"/>
        <v>0</v>
      </c>
      <c r="J586" s="56"/>
      <c r="K586" s="57"/>
      <c r="L586" s="57"/>
      <c r="M586" s="57"/>
      <c r="N586" s="57" t="str">
        <f>IFERROR(VALUE(IF(Table213162038[[#This Row],[Player No]]="","",IFERROR(VLOOKUP(Table213162038[[#This Row],[Player No]],[5]Sheet1!$C$479:$D$480,2,FALSE)&amp;"",""))),"")</f>
        <v/>
      </c>
      <c r="O586" s="57"/>
      <c r="P586" s="17"/>
      <c r="Q586" s="18"/>
      <c r="R586" s="147"/>
      <c r="S586" s="147"/>
      <c r="T586" s="56"/>
      <c r="U586" s="146"/>
    </row>
    <row r="587" spans="4:21" ht="16" thickBot="1">
      <c r="D587" s="52"/>
      <c r="E587" s="60"/>
      <c r="F587" s="46" t="str">
        <f>IFERROR(VLOOKUP(Table213162038[[#This Row],[Player No]],Table11[[No]:[Province]],2,0),"")</f>
        <v/>
      </c>
      <c r="G587" s="46" t="str">
        <f>IFERROR(VLOOKUP(Table213162038[[#This Row],[Player No]],Table11[[No]:[Province]],3,0),"")</f>
        <v/>
      </c>
      <c r="H587" s="56"/>
      <c r="I587" s="56">
        <f t="shared" si="15"/>
        <v>0</v>
      </c>
      <c r="J587" s="56"/>
      <c r="K587" s="57"/>
      <c r="L587" s="57"/>
      <c r="M587" s="57"/>
      <c r="N587" s="57" t="str">
        <f>IFERROR(VALUE(IF(Table213162038[[#This Row],[Player No]]="","",IFERROR(VLOOKUP(Table213162038[[#This Row],[Player No]],[5]Sheet1!$C$479:$D$480,2,FALSE)&amp;"",""))),"")</f>
        <v/>
      </c>
      <c r="O587" s="57"/>
      <c r="P587" s="17"/>
      <c r="Q587" s="18"/>
      <c r="R587" s="147"/>
      <c r="S587" s="147"/>
      <c r="T587" s="56"/>
      <c r="U587" s="146"/>
    </row>
    <row r="588" spans="4:21" ht="16" thickBot="1">
      <c r="D588" s="52"/>
      <c r="E588" s="60"/>
      <c r="F588" s="46" t="str">
        <f>IFERROR(VLOOKUP(Table213162038[[#This Row],[Player No]],Table11[[No]:[Province]],2,0),"")</f>
        <v/>
      </c>
      <c r="G588" s="46" t="str">
        <f>IFERROR(VLOOKUP(Table213162038[[#This Row],[Player No]],Table11[[No]:[Province]],3,0),"")</f>
        <v/>
      </c>
      <c r="H588" s="56"/>
      <c r="I588" s="56">
        <f t="shared" si="15"/>
        <v>0</v>
      </c>
      <c r="J588" s="56"/>
      <c r="K588" s="57"/>
      <c r="L588" s="57"/>
      <c r="M588" s="57"/>
      <c r="N588" s="57" t="str">
        <f>IFERROR(VALUE(IF(Table213162038[[#This Row],[Player No]]="","",IFERROR(VLOOKUP(Table213162038[[#This Row],[Player No]],[5]Sheet1!$C$479:$D$480,2,FALSE)&amp;"",""))),"")</f>
        <v/>
      </c>
      <c r="O588" s="57"/>
      <c r="P588" s="17"/>
      <c r="Q588" s="18"/>
      <c r="R588" s="147"/>
      <c r="S588" s="147"/>
      <c r="T588" s="56"/>
      <c r="U588" s="146"/>
    </row>
    <row r="589" spans="4:21" ht="16" thickBot="1">
      <c r="D589" s="52"/>
      <c r="E589" s="60"/>
      <c r="F589" s="46" t="str">
        <f>IFERROR(VLOOKUP(Table213162038[[#This Row],[Player No]],Table11[[No]:[Province]],2,0),"")</f>
        <v/>
      </c>
      <c r="G589" s="46" t="str">
        <f>IFERROR(VLOOKUP(Table213162038[[#This Row],[Player No]],Table11[[No]:[Province]],3,0),"")</f>
        <v/>
      </c>
      <c r="H589" s="56"/>
      <c r="I589" s="56">
        <f t="shared" si="15"/>
        <v>0</v>
      </c>
      <c r="J589" s="56"/>
      <c r="K589" s="57"/>
      <c r="L589" s="57"/>
      <c r="M589" s="57"/>
      <c r="N589" s="57" t="str">
        <f>IFERROR(VALUE(IF(Table213162038[[#This Row],[Player No]]="","",IFERROR(VLOOKUP(Table213162038[[#This Row],[Player No]],[5]Sheet1!$C$479:$D$480,2,FALSE)&amp;"",""))),"")</f>
        <v/>
      </c>
      <c r="O589" s="57"/>
      <c r="P589" s="17"/>
      <c r="Q589" s="18"/>
      <c r="R589" s="147"/>
      <c r="S589" s="147"/>
      <c r="T589" s="56"/>
      <c r="U589" s="146"/>
    </row>
    <row r="590" spans="4:21" ht="16" thickBot="1">
      <c r="D590" s="52"/>
      <c r="E590" s="60"/>
      <c r="F590" s="46" t="str">
        <f>IFERROR(VLOOKUP(Table213162038[[#This Row],[Player No]],Table11[[No]:[Province]],2,0),"")</f>
        <v/>
      </c>
      <c r="G590" s="46" t="str">
        <f>IFERROR(VLOOKUP(Table213162038[[#This Row],[Player No]],Table11[[No]:[Province]],3,0),"")</f>
        <v/>
      </c>
      <c r="H590" s="56"/>
      <c r="I590" s="56">
        <f t="shared" si="15"/>
        <v>0</v>
      </c>
      <c r="J590" s="56"/>
      <c r="K590" s="57"/>
      <c r="L590" s="57"/>
      <c r="M590" s="57"/>
      <c r="N590" s="57" t="str">
        <f>IFERROR(VALUE(IF(Table213162038[[#This Row],[Player No]]="","",IFERROR(VLOOKUP(Table213162038[[#This Row],[Player No]],[5]Sheet1!$C$479:$D$480,2,FALSE)&amp;"",""))),"")</f>
        <v/>
      </c>
      <c r="O590" s="57"/>
      <c r="P590" s="17"/>
      <c r="Q590" s="18"/>
      <c r="R590" s="147"/>
      <c r="S590" s="147"/>
      <c r="T590" s="56"/>
      <c r="U590" s="146"/>
    </row>
    <row r="591" spans="4:21" ht="16" thickBot="1">
      <c r="D591" s="52"/>
      <c r="E591" s="60"/>
      <c r="F591" s="46" t="str">
        <f>IFERROR(VLOOKUP(Table213162038[[#This Row],[Player No]],Table11[[No]:[Province]],2,0),"")</f>
        <v/>
      </c>
      <c r="G591" s="46" t="str">
        <f>IFERROR(VLOOKUP(Table213162038[[#This Row],[Player No]],Table11[[No]:[Province]],3,0),"")</f>
        <v/>
      </c>
      <c r="H591" s="56"/>
      <c r="I591" s="56">
        <f t="shared" si="15"/>
        <v>0</v>
      </c>
      <c r="J591" s="56"/>
      <c r="K591" s="57"/>
      <c r="L591" s="57"/>
      <c r="M591" s="57"/>
      <c r="N591" s="57" t="str">
        <f>IFERROR(VALUE(IF(Table213162038[[#This Row],[Player No]]="","",IFERROR(VLOOKUP(Table213162038[[#This Row],[Player No]],[5]Sheet1!$C$479:$D$480,2,FALSE)&amp;"",""))),"")</f>
        <v/>
      </c>
      <c r="O591" s="57"/>
      <c r="P591" s="17"/>
      <c r="Q591" s="18"/>
      <c r="R591" s="147"/>
      <c r="S591" s="147"/>
      <c r="T591" s="56"/>
      <c r="U591" s="146"/>
    </row>
    <row r="592" spans="4:21" ht="16" thickBot="1">
      <c r="D592" s="52"/>
      <c r="E592" s="60"/>
      <c r="F592" s="46" t="str">
        <f>IFERROR(VLOOKUP(Table213162038[[#This Row],[Player No]],Table11[[No]:[Province]],2,0),"")</f>
        <v/>
      </c>
      <c r="G592" s="46" t="str">
        <f>IFERROR(VLOOKUP(Table213162038[[#This Row],[Player No]],Table11[[No]:[Province]],3,0),"")</f>
        <v/>
      </c>
      <c r="H592" s="56"/>
      <c r="I592" s="56">
        <f t="shared" si="15"/>
        <v>0</v>
      </c>
      <c r="J592" s="56"/>
      <c r="K592" s="57"/>
      <c r="L592" s="57"/>
      <c r="M592" s="57"/>
      <c r="N592" s="57" t="str">
        <f>IFERROR(VALUE(IF(Table213162038[[#This Row],[Player No]]="","",IFERROR(VLOOKUP(Table213162038[[#This Row],[Player No]],[5]Sheet1!$C$479:$D$480,2,FALSE)&amp;"",""))),"")</f>
        <v/>
      </c>
      <c r="O592" s="57"/>
      <c r="P592" s="17"/>
      <c r="Q592" s="18"/>
      <c r="R592" s="147"/>
      <c r="S592" s="147"/>
      <c r="T592" s="56"/>
      <c r="U592" s="146"/>
    </row>
    <row r="593" spans="4:21" ht="16" thickBot="1">
      <c r="D593" s="52"/>
      <c r="E593" s="60"/>
      <c r="F593" s="46" t="str">
        <f>IFERROR(VLOOKUP(Table213162038[[#This Row],[Player No]],Table11[[No]:[Province]],2,0),"")</f>
        <v/>
      </c>
      <c r="G593" s="46" t="str">
        <f>IFERROR(VLOOKUP(Table213162038[[#This Row],[Player No]],Table11[[No]:[Province]],3,0),"")</f>
        <v/>
      </c>
      <c r="H593" s="56"/>
      <c r="I593" s="56">
        <f t="shared" si="15"/>
        <v>0</v>
      </c>
      <c r="J593" s="56"/>
      <c r="K593" s="57"/>
      <c r="L593" s="57"/>
      <c r="M593" s="57"/>
      <c r="N593" s="57" t="str">
        <f>IFERROR(VALUE(IF(Table213162038[[#This Row],[Player No]]="","",IFERROR(VLOOKUP(Table213162038[[#This Row],[Player No]],[5]Sheet1!$C$479:$D$480,2,FALSE)&amp;"",""))),"")</f>
        <v/>
      </c>
      <c r="O593" s="57"/>
      <c r="P593" s="17"/>
      <c r="Q593" s="18"/>
      <c r="R593" s="147"/>
      <c r="S593" s="147"/>
      <c r="T593" s="56"/>
      <c r="U593" s="146"/>
    </row>
    <row r="594" spans="4:21" ht="16" thickBot="1">
      <c r="D594" s="52"/>
      <c r="E594" s="60"/>
      <c r="F594" s="46" t="str">
        <f>IFERROR(VLOOKUP(Table213162038[[#This Row],[Player No]],Table11[[No]:[Province]],2,0),"")</f>
        <v/>
      </c>
      <c r="G594" s="46" t="str">
        <f>IFERROR(VLOOKUP(Table213162038[[#This Row],[Player No]],Table11[[No]:[Province]],3,0),"")</f>
        <v/>
      </c>
      <c r="H594" s="56"/>
      <c r="I594" s="56">
        <f t="shared" si="15"/>
        <v>0</v>
      </c>
      <c r="J594" s="56"/>
      <c r="K594" s="57"/>
      <c r="L594" s="57"/>
      <c r="M594" s="57"/>
      <c r="N594" s="57" t="str">
        <f>IFERROR(VALUE(IF(Table213162038[[#This Row],[Player No]]="","",IFERROR(VLOOKUP(Table213162038[[#This Row],[Player No]],[5]Sheet1!$C$479:$D$480,2,FALSE)&amp;"",""))),"")</f>
        <v/>
      </c>
      <c r="O594" s="57"/>
      <c r="P594" s="17"/>
      <c r="Q594" s="18"/>
      <c r="R594" s="147"/>
      <c r="S594" s="147"/>
      <c r="T594" s="56"/>
      <c r="U594" s="146"/>
    </row>
    <row r="595" spans="4:21" ht="16" thickBot="1">
      <c r="D595" s="52"/>
      <c r="E595" s="60"/>
      <c r="F595" s="46" t="str">
        <f>IFERROR(VLOOKUP(Table213162038[[#This Row],[Player No]],Table11[[No]:[Province]],2,0),"")</f>
        <v/>
      </c>
      <c r="G595" s="46" t="str">
        <f>IFERROR(VLOOKUP(Table213162038[[#This Row],[Player No]],Table11[[No]:[Province]],3,0),"")</f>
        <v/>
      </c>
      <c r="H595" s="56"/>
      <c r="I595" s="56">
        <f t="shared" si="15"/>
        <v>0</v>
      </c>
      <c r="J595" s="56"/>
      <c r="K595" s="57"/>
      <c r="L595" s="57"/>
      <c r="M595" s="57"/>
      <c r="N595" s="57" t="str">
        <f>IFERROR(VALUE(IF(Table213162038[[#This Row],[Player No]]="","",IFERROR(VLOOKUP(Table213162038[[#This Row],[Player No]],[5]Sheet1!$C$479:$D$480,2,FALSE)&amp;"",""))),"")</f>
        <v/>
      </c>
      <c r="O595" s="57"/>
      <c r="P595" s="17"/>
      <c r="Q595" s="18"/>
      <c r="R595" s="147"/>
      <c r="S595" s="147"/>
      <c r="T595" s="56"/>
      <c r="U595" s="146"/>
    </row>
    <row r="596" spans="4:21" ht="16" thickBot="1">
      <c r="D596" s="52"/>
      <c r="E596" s="60"/>
      <c r="F596" s="46" t="str">
        <f>IFERROR(VLOOKUP(Table213162038[[#This Row],[Player No]],Table11[[No]:[Province]],2,0),"")</f>
        <v/>
      </c>
      <c r="G596" s="46" t="str">
        <f>IFERROR(VLOOKUP(Table213162038[[#This Row],[Player No]],Table11[[No]:[Province]],3,0),"")</f>
        <v/>
      </c>
      <c r="H596" s="56"/>
      <c r="I596" s="56">
        <f t="shared" si="15"/>
        <v>0</v>
      </c>
      <c r="J596" s="56"/>
      <c r="K596" s="57"/>
      <c r="L596" s="57"/>
      <c r="M596" s="57"/>
      <c r="N596" s="57" t="str">
        <f>IFERROR(VALUE(IF(Table213162038[[#This Row],[Player No]]="","",IFERROR(VLOOKUP(Table213162038[[#This Row],[Player No]],[5]Sheet1!$C$479:$D$480,2,FALSE)&amp;"",""))),"")</f>
        <v/>
      </c>
      <c r="O596" s="57"/>
      <c r="P596" s="17"/>
      <c r="Q596" s="18"/>
      <c r="R596" s="147"/>
      <c r="S596" s="147"/>
      <c r="T596" s="56"/>
      <c r="U596" s="146"/>
    </row>
    <row r="597" spans="4:21" ht="16" thickBot="1">
      <c r="D597" s="52"/>
      <c r="E597" s="60"/>
      <c r="F597" s="46" t="str">
        <f>IFERROR(VLOOKUP(Table213162038[[#This Row],[Player No]],Table11[[No]:[Province]],2,0),"")</f>
        <v/>
      </c>
      <c r="G597" s="46" t="str">
        <f>IFERROR(VLOOKUP(Table213162038[[#This Row],[Player No]],Table11[[No]:[Province]],3,0),"")</f>
        <v/>
      </c>
      <c r="H597" s="56"/>
      <c r="I597" s="56">
        <f t="shared" si="15"/>
        <v>0</v>
      </c>
      <c r="J597" s="56"/>
      <c r="K597" s="57"/>
      <c r="L597" s="57"/>
      <c r="M597" s="57"/>
      <c r="N597" s="57" t="str">
        <f>IFERROR(VALUE(IF(Table213162038[[#This Row],[Player No]]="","",IFERROR(VLOOKUP(Table213162038[[#This Row],[Player No]],[5]Sheet1!$C$479:$D$480,2,FALSE)&amp;"",""))),"")</f>
        <v/>
      </c>
      <c r="O597" s="57"/>
      <c r="P597" s="17"/>
      <c r="Q597" s="18"/>
      <c r="R597" s="147"/>
      <c r="S597" s="147"/>
      <c r="T597" s="56"/>
      <c r="U597" s="146"/>
    </row>
    <row r="598" spans="4:21" ht="16" thickBot="1">
      <c r="D598" s="52"/>
      <c r="E598" s="60"/>
      <c r="F598" s="46" t="str">
        <f>IFERROR(VLOOKUP(Table213162038[[#This Row],[Player No]],Table11[[No]:[Province]],2,0),"")</f>
        <v/>
      </c>
      <c r="G598" s="46" t="str">
        <f>IFERROR(VLOOKUP(Table213162038[[#This Row],[Player No]],Table11[[No]:[Province]],3,0),"")</f>
        <v/>
      </c>
      <c r="H598" s="56"/>
      <c r="I598" s="56">
        <f t="shared" si="15"/>
        <v>0</v>
      </c>
      <c r="J598" s="56"/>
      <c r="K598" s="57"/>
      <c r="L598" s="57"/>
      <c r="M598" s="57"/>
      <c r="N598" s="57" t="str">
        <f>IFERROR(VALUE(IF(Table213162038[[#This Row],[Player No]]="","",IFERROR(VLOOKUP(Table213162038[[#This Row],[Player No]],[5]Sheet1!$C$479:$D$480,2,FALSE)&amp;"",""))),"")</f>
        <v/>
      </c>
      <c r="O598" s="57"/>
      <c r="P598" s="17"/>
      <c r="Q598" s="18"/>
      <c r="R598" s="147"/>
      <c r="S598" s="147"/>
      <c r="T598" s="56"/>
      <c r="U598" s="146"/>
    </row>
    <row r="599" spans="4:21" ht="16" thickBot="1">
      <c r="D599" s="52"/>
      <c r="E599" s="60"/>
      <c r="F599" s="46" t="str">
        <f>IFERROR(VLOOKUP(Table213162038[[#This Row],[Player No]],Table11[[No]:[Province]],2,0),"")</f>
        <v/>
      </c>
      <c r="G599" s="46" t="str">
        <f>IFERROR(VLOOKUP(Table213162038[[#This Row],[Player No]],Table11[[No]:[Province]],3,0),"")</f>
        <v/>
      </c>
      <c r="H599" s="56"/>
      <c r="I599" s="56">
        <f t="shared" si="15"/>
        <v>0</v>
      </c>
      <c r="J599" s="56"/>
      <c r="K599" s="57"/>
      <c r="L599" s="57"/>
      <c r="M599" s="57"/>
      <c r="N599" s="57" t="str">
        <f>IFERROR(VALUE(IF(Table213162038[[#This Row],[Player No]]="","",IFERROR(VLOOKUP(Table213162038[[#This Row],[Player No]],[5]Sheet1!$C$479:$D$480,2,FALSE)&amp;"",""))),"")</f>
        <v/>
      </c>
      <c r="O599" s="57"/>
      <c r="P599" s="17"/>
      <c r="Q599" s="18"/>
      <c r="R599" s="147"/>
      <c r="S599" s="147"/>
      <c r="T599" s="56"/>
      <c r="U599" s="146"/>
    </row>
    <row r="600" spans="4:21" ht="16" thickBot="1">
      <c r="D600" s="52"/>
      <c r="E600" s="60"/>
      <c r="F600" s="46" t="str">
        <f>IFERROR(VLOOKUP(Table213162038[[#This Row],[Player No]],Table11[[No]:[Province]],2,0),"")</f>
        <v/>
      </c>
      <c r="G600" s="46" t="str">
        <f>IFERROR(VLOOKUP(Table213162038[[#This Row],[Player No]],Table11[[No]:[Province]],3,0),"")</f>
        <v/>
      </c>
      <c r="H600" s="56"/>
      <c r="I600" s="56">
        <f t="shared" si="15"/>
        <v>0</v>
      </c>
      <c r="J600" s="56"/>
      <c r="K600" s="57"/>
      <c r="L600" s="57"/>
      <c r="M600" s="57"/>
      <c r="N600" s="57" t="str">
        <f>IFERROR(VALUE(IF(Table213162038[[#This Row],[Player No]]="","",IFERROR(VLOOKUP(Table213162038[[#This Row],[Player No]],[5]Sheet1!$C$479:$D$480,2,FALSE)&amp;"",""))),"")</f>
        <v/>
      </c>
      <c r="O600" s="57"/>
      <c r="P600" s="17"/>
      <c r="Q600" s="18"/>
      <c r="R600" s="147"/>
      <c r="S600" s="147"/>
      <c r="T600" s="56"/>
      <c r="U600" s="146"/>
    </row>
    <row r="601" spans="4:21" ht="16" thickBot="1">
      <c r="D601" s="52"/>
      <c r="E601" s="60"/>
      <c r="F601" s="46" t="str">
        <f>IFERROR(VLOOKUP(Table213162038[[#This Row],[Player No]],Table11[[No]:[Province]],2,0),"")</f>
        <v/>
      </c>
      <c r="G601" s="46" t="str">
        <f>IFERROR(VLOOKUP(Table213162038[[#This Row],[Player No]],Table11[[No]:[Province]],3,0),"")</f>
        <v/>
      </c>
      <c r="H601" s="56"/>
      <c r="I601" s="56">
        <f t="shared" si="15"/>
        <v>0</v>
      </c>
      <c r="J601" s="56"/>
      <c r="K601" s="57"/>
      <c r="L601" s="57"/>
      <c r="M601" s="57"/>
      <c r="N601" s="57" t="str">
        <f>IFERROR(VALUE(IF(Table213162038[[#This Row],[Player No]]="","",IFERROR(VLOOKUP(Table213162038[[#This Row],[Player No]],[5]Sheet1!$C$479:$D$480,2,FALSE)&amp;"",""))),"")</f>
        <v/>
      </c>
      <c r="O601" s="57"/>
      <c r="P601" s="17"/>
      <c r="Q601" s="18"/>
      <c r="R601" s="147"/>
      <c r="S601" s="147"/>
      <c r="T601" s="56"/>
      <c r="U601" s="146"/>
    </row>
    <row r="602" spans="4:21" ht="16" thickBot="1">
      <c r="D602" s="52"/>
      <c r="E602" s="60"/>
      <c r="F602" s="46" t="str">
        <f>IFERROR(VLOOKUP(Table213162038[[#This Row],[Player No]],Table11[[No]:[Province]],2,0),"")</f>
        <v/>
      </c>
      <c r="G602" s="46" t="str">
        <f>IFERROR(VLOOKUP(Table213162038[[#This Row],[Player No]],Table11[[No]:[Province]],3,0),"")</f>
        <v/>
      </c>
      <c r="H602" s="56"/>
      <c r="I602" s="56">
        <f t="shared" si="15"/>
        <v>0</v>
      </c>
      <c r="J602" s="56"/>
      <c r="K602" s="57"/>
      <c r="L602" s="57"/>
      <c r="M602" s="57"/>
      <c r="N602" s="57" t="str">
        <f>IFERROR(VALUE(IF(Table213162038[[#This Row],[Player No]]="","",IFERROR(VLOOKUP(Table213162038[[#This Row],[Player No]],[5]Sheet1!$C$479:$D$480,2,FALSE)&amp;"",""))),"")</f>
        <v/>
      </c>
      <c r="O602" s="57"/>
      <c r="P602" s="17"/>
      <c r="Q602" s="18"/>
      <c r="R602" s="147"/>
      <c r="S602" s="147"/>
      <c r="T602" s="56"/>
      <c r="U602" s="146"/>
    </row>
    <row r="603" spans="4:21" ht="16" thickBot="1">
      <c r="D603" s="52"/>
      <c r="E603" s="60"/>
      <c r="F603" s="46" t="str">
        <f>IFERROR(VLOOKUP(Table213162038[[#This Row],[Player No]],Table11[[No]:[Province]],2,0),"")</f>
        <v/>
      </c>
      <c r="G603" s="46" t="str">
        <f>IFERROR(VLOOKUP(Table213162038[[#This Row],[Player No]],Table11[[No]:[Province]],3,0),"")</f>
        <v/>
      </c>
      <c r="H603" s="56"/>
      <c r="I603" s="56">
        <f t="shared" si="15"/>
        <v>0</v>
      </c>
      <c r="J603" s="56"/>
      <c r="K603" s="57"/>
      <c r="L603" s="57"/>
      <c r="M603" s="57"/>
      <c r="N603" s="57" t="str">
        <f>IFERROR(VALUE(IF(Table213162038[[#This Row],[Player No]]="","",IFERROR(VLOOKUP(Table213162038[[#This Row],[Player No]],[5]Sheet1!$C$479:$D$480,2,FALSE)&amp;"",""))),"")</f>
        <v/>
      </c>
      <c r="O603" s="57"/>
      <c r="P603" s="17"/>
      <c r="Q603" s="18"/>
      <c r="R603" s="147"/>
      <c r="S603" s="147"/>
      <c r="T603" s="56"/>
      <c r="U603" s="146"/>
    </row>
    <row r="604" spans="4:21" ht="16" thickBot="1">
      <c r="D604" s="52"/>
      <c r="E604" s="60"/>
      <c r="F604" s="46" t="str">
        <f>IFERROR(VLOOKUP(Table213162038[[#This Row],[Player No]],Table11[[No]:[Province]],2,0),"")</f>
        <v/>
      </c>
      <c r="G604" s="46" t="str">
        <f>IFERROR(VLOOKUP(Table213162038[[#This Row],[Player No]],Table11[[No]:[Province]],3,0),"")</f>
        <v/>
      </c>
      <c r="H604" s="56"/>
      <c r="I604" s="56">
        <f t="shared" si="15"/>
        <v>0</v>
      </c>
      <c r="J604" s="56"/>
      <c r="K604" s="57"/>
      <c r="L604" s="57"/>
      <c r="M604" s="57"/>
      <c r="N604" s="57" t="str">
        <f>IFERROR(VALUE(IF(Table213162038[[#This Row],[Player No]]="","",IFERROR(VLOOKUP(Table213162038[[#This Row],[Player No]],[5]Sheet1!$C$479:$D$480,2,FALSE)&amp;"",""))),"")</f>
        <v/>
      </c>
      <c r="O604" s="57"/>
      <c r="P604" s="17"/>
      <c r="Q604" s="18"/>
      <c r="R604" s="147"/>
      <c r="S604" s="147"/>
      <c r="T604" s="56"/>
      <c r="U604" s="146"/>
    </row>
    <row r="605" spans="4:21" ht="16" thickBot="1">
      <c r="D605" s="52"/>
      <c r="E605" s="60"/>
      <c r="F605" s="46" t="str">
        <f>IFERROR(VLOOKUP(Table213162038[[#This Row],[Player No]],Table11[[No]:[Province]],2,0),"")</f>
        <v/>
      </c>
      <c r="G605" s="46" t="str">
        <f>IFERROR(VLOOKUP(Table213162038[[#This Row],[Player No]],Table11[[No]:[Province]],3,0),"")</f>
        <v/>
      </c>
      <c r="H605" s="56"/>
      <c r="I605" s="56">
        <f t="shared" si="15"/>
        <v>0</v>
      </c>
      <c r="J605" s="56"/>
      <c r="K605" s="57"/>
      <c r="L605" s="57"/>
      <c r="M605" s="57"/>
      <c r="N605" s="57" t="str">
        <f>IFERROR(VALUE(IF(Table213162038[[#This Row],[Player No]]="","",IFERROR(VLOOKUP(Table213162038[[#This Row],[Player No]],[5]Sheet1!$C$479:$D$480,2,FALSE)&amp;"",""))),"")</f>
        <v/>
      </c>
      <c r="O605" s="57"/>
      <c r="P605" s="17"/>
      <c r="Q605" s="18"/>
      <c r="R605" s="147"/>
      <c r="S605" s="147"/>
      <c r="T605" s="56"/>
      <c r="U605" s="146"/>
    </row>
    <row r="606" spans="4:21" ht="16" thickBot="1">
      <c r="D606" s="52"/>
      <c r="E606" s="60"/>
      <c r="F606" s="46" t="str">
        <f>IFERROR(VLOOKUP(Table213162038[[#This Row],[Player No]],Table11[[No]:[Province]],2,0),"")</f>
        <v/>
      </c>
      <c r="G606" s="46" t="str">
        <f>IFERROR(VLOOKUP(Table213162038[[#This Row],[Player No]],Table11[[No]:[Province]],3,0),"")</f>
        <v/>
      </c>
      <c r="H606" s="56"/>
      <c r="I606" s="56">
        <f t="shared" si="15"/>
        <v>0</v>
      </c>
      <c r="J606" s="56"/>
      <c r="K606" s="57"/>
      <c r="L606" s="57"/>
      <c r="M606" s="57"/>
      <c r="N606" s="57" t="str">
        <f>IFERROR(VALUE(IF(Table213162038[[#This Row],[Player No]]="","",IFERROR(VLOOKUP(Table213162038[[#This Row],[Player No]],[5]Sheet1!$C$479:$D$480,2,FALSE)&amp;"",""))),"")</f>
        <v/>
      </c>
      <c r="O606" s="57"/>
      <c r="P606" s="17"/>
      <c r="Q606" s="18"/>
      <c r="R606" s="147"/>
      <c r="S606" s="147"/>
      <c r="T606" s="56"/>
      <c r="U606" s="146"/>
    </row>
    <row r="607" spans="4:21" ht="16" thickBot="1">
      <c r="D607" s="52"/>
      <c r="E607" s="60"/>
      <c r="F607" s="46" t="str">
        <f>IFERROR(VLOOKUP(Table213162038[[#This Row],[Player No]],Table11[[No]:[Province]],2,0),"")</f>
        <v/>
      </c>
      <c r="G607" s="46" t="str">
        <f>IFERROR(VLOOKUP(Table213162038[[#This Row],[Player No]],Table11[[No]:[Province]],3,0),"")</f>
        <v/>
      </c>
      <c r="H607" s="56"/>
      <c r="I607" s="56">
        <f t="shared" si="15"/>
        <v>0</v>
      </c>
      <c r="J607" s="56"/>
      <c r="K607" s="57"/>
      <c r="L607" s="57"/>
      <c r="M607" s="57"/>
      <c r="N607" s="57" t="str">
        <f>IFERROR(VALUE(IF(Table213162038[[#This Row],[Player No]]="","",IFERROR(VLOOKUP(Table213162038[[#This Row],[Player No]],[5]Sheet1!$C$479:$D$480,2,FALSE)&amp;"",""))),"")</f>
        <v/>
      </c>
      <c r="O607" s="57"/>
      <c r="P607" s="17"/>
      <c r="Q607" s="18"/>
      <c r="R607" s="147"/>
      <c r="S607" s="147"/>
      <c r="T607" s="56"/>
      <c r="U607" s="146"/>
    </row>
    <row r="608" spans="4:21" ht="16" thickBot="1">
      <c r="D608" s="52"/>
      <c r="E608" s="60"/>
      <c r="F608" s="46" t="str">
        <f>IFERROR(VLOOKUP(Table213162038[[#This Row],[Player No]],Table11[[No]:[Province]],2,0),"")</f>
        <v/>
      </c>
      <c r="G608" s="46" t="str">
        <f>IFERROR(VLOOKUP(Table213162038[[#This Row],[Player No]],Table11[[No]:[Province]],3,0),"")</f>
        <v/>
      </c>
      <c r="H608" s="56"/>
      <c r="I608" s="56">
        <f t="shared" si="15"/>
        <v>0</v>
      </c>
      <c r="J608" s="56"/>
      <c r="K608" s="57"/>
      <c r="L608" s="57"/>
      <c r="M608" s="57"/>
      <c r="N608" s="57" t="str">
        <f>IFERROR(VALUE(IF(Table213162038[[#This Row],[Player No]]="","",IFERROR(VLOOKUP(Table213162038[[#This Row],[Player No]],[5]Sheet1!$C$479:$D$480,2,FALSE)&amp;"",""))),"")</f>
        <v/>
      </c>
      <c r="O608" s="57"/>
      <c r="P608" s="17"/>
      <c r="Q608" s="18"/>
      <c r="R608" s="147"/>
      <c r="S608" s="147"/>
      <c r="T608" s="56"/>
      <c r="U608" s="146"/>
    </row>
    <row r="609" spans="4:21" ht="16" thickBot="1">
      <c r="D609" s="52"/>
      <c r="E609" s="60"/>
      <c r="F609" s="46" t="str">
        <f>IFERROR(VLOOKUP(Table213162038[[#This Row],[Player No]],Table11[[No]:[Province]],2,0),"")</f>
        <v/>
      </c>
      <c r="G609" s="46" t="str">
        <f>IFERROR(VLOOKUP(Table213162038[[#This Row],[Player No]],Table11[[No]:[Province]],3,0),"")</f>
        <v/>
      </c>
      <c r="H609" s="56"/>
      <c r="I609" s="56">
        <f t="shared" si="15"/>
        <v>0</v>
      </c>
      <c r="J609" s="56"/>
      <c r="K609" s="57"/>
      <c r="L609" s="57"/>
      <c r="M609" s="57"/>
      <c r="N609" s="57" t="str">
        <f>IFERROR(VALUE(IF(Table213162038[[#This Row],[Player No]]="","",IFERROR(VLOOKUP(Table213162038[[#This Row],[Player No]],[5]Sheet1!$C$479:$D$480,2,FALSE)&amp;"",""))),"")</f>
        <v/>
      </c>
      <c r="O609" s="57"/>
      <c r="P609" s="17"/>
      <c r="Q609" s="18"/>
      <c r="R609" s="147"/>
      <c r="S609" s="147"/>
      <c r="T609" s="56"/>
      <c r="U609" s="146"/>
    </row>
    <row r="610" spans="4:21" ht="16" thickBot="1">
      <c r="D610" s="52"/>
      <c r="E610" s="60"/>
      <c r="F610" s="46" t="str">
        <f>IFERROR(VLOOKUP(Table213162038[[#This Row],[Player No]],Table11[[No]:[Province]],2,0),"")</f>
        <v/>
      </c>
      <c r="G610" s="46" t="str">
        <f>IFERROR(VLOOKUP(Table213162038[[#This Row],[Player No]],Table11[[No]:[Province]],3,0),"")</f>
        <v/>
      </c>
      <c r="H610" s="56"/>
      <c r="I610" s="56">
        <f t="shared" si="15"/>
        <v>0</v>
      </c>
      <c r="J610" s="56"/>
      <c r="K610" s="57"/>
      <c r="L610" s="57"/>
      <c r="M610" s="57"/>
      <c r="N610" s="57" t="str">
        <f>IFERROR(VALUE(IF(Table213162038[[#This Row],[Player No]]="","",IFERROR(VLOOKUP(Table213162038[[#This Row],[Player No]],[5]Sheet1!$C$479:$D$480,2,FALSE)&amp;"",""))),"")</f>
        <v/>
      </c>
      <c r="O610" s="57"/>
      <c r="P610" s="17"/>
      <c r="Q610" s="18"/>
      <c r="R610" s="147"/>
      <c r="S610" s="147"/>
      <c r="T610" s="56"/>
      <c r="U610" s="146"/>
    </row>
    <row r="611" spans="4:21" ht="16" thickBot="1">
      <c r="D611" s="52"/>
      <c r="E611" s="60"/>
      <c r="F611" s="46" t="str">
        <f>IFERROR(VLOOKUP(Table213162038[[#This Row],[Player No]],Table11[[No]:[Province]],2,0),"")</f>
        <v/>
      </c>
      <c r="G611" s="46" t="str">
        <f>IFERROR(VLOOKUP(Table213162038[[#This Row],[Player No]],Table11[[No]:[Province]],3,0),"")</f>
        <v/>
      </c>
      <c r="H611" s="56"/>
      <c r="I611" s="56">
        <f t="shared" si="15"/>
        <v>0</v>
      </c>
      <c r="J611" s="56"/>
      <c r="K611" s="57"/>
      <c r="L611" s="57"/>
      <c r="M611" s="57"/>
      <c r="N611" s="57" t="str">
        <f>IFERROR(VALUE(IF(Table213162038[[#This Row],[Player No]]="","",IFERROR(VLOOKUP(Table213162038[[#This Row],[Player No]],[5]Sheet1!$C$479:$D$480,2,FALSE)&amp;"",""))),"")</f>
        <v/>
      </c>
      <c r="O611" s="57"/>
      <c r="P611" s="17"/>
      <c r="Q611" s="18"/>
      <c r="R611" s="147"/>
      <c r="S611" s="147"/>
      <c r="T611" s="56"/>
      <c r="U611" s="146"/>
    </row>
    <row r="612" spans="4:21" ht="16" thickBot="1">
      <c r="D612" s="52"/>
      <c r="E612" s="60"/>
      <c r="F612" s="46" t="str">
        <f>IFERROR(VLOOKUP(Table213162038[[#This Row],[Player No]],Table11[[No]:[Province]],2,0),"")</f>
        <v/>
      </c>
      <c r="G612" s="46" t="str">
        <f>IFERROR(VLOOKUP(Table213162038[[#This Row],[Player No]],Table11[[No]:[Province]],3,0),"")</f>
        <v/>
      </c>
      <c r="H612" s="56"/>
      <c r="I612" s="56">
        <f t="shared" si="15"/>
        <v>0</v>
      </c>
      <c r="J612" s="56"/>
      <c r="K612" s="57"/>
      <c r="L612" s="57"/>
      <c r="M612" s="57"/>
      <c r="N612" s="57" t="str">
        <f>IFERROR(VALUE(IF(Table213162038[[#This Row],[Player No]]="","",IFERROR(VLOOKUP(Table213162038[[#This Row],[Player No]],[5]Sheet1!$C$479:$D$480,2,FALSE)&amp;"",""))),"")</f>
        <v/>
      </c>
      <c r="O612" s="57"/>
      <c r="P612" s="17"/>
      <c r="Q612" s="18"/>
      <c r="R612" s="147"/>
      <c r="S612" s="147"/>
      <c r="T612" s="56"/>
      <c r="U612" s="146"/>
    </row>
    <row r="613" spans="4:21" ht="16" thickBot="1">
      <c r="D613" s="52"/>
      <c r="E613" s="60"/>
      <c r="F613" s="46" t="str">
        <f>IFERROR(VLOOKUP(Table213162038[[#This Row],[Player No]],Table11[[No]:[Province]],2,0),"")</f>
        <v/>
      </c>
      <c r="G613" s="46" t="str">
        <f>IFERROR(VLOOKUP(Table213162038[[#This Row],[Player No]],Table11[[No]:[Province]],3,0),"")</f>
        <v/>
      </c>
      <c r="H613" s="56"/>
      <c r="I613" s="56">
        <f t="shared" si="15"/>
        <v>0</v>
      </c>
      <c r="J613" s="56"/>
      <c r="K613" s="57"/>
      <c r="L613" s="57"/>
      <c r="M613" s="57"/>
      <c r="N613" s="57" t="str">
        <f>IFERROR(VALUE(IF(Table213162038[[#This Row],[Player No]]="","",IFERROR(VLOOKUP(Table213162038[[#This Row],[Player No]],[5]Sheet1!$C$479:$D$480,2,FALSE)&amp;"",""))),"")</f>
        <v/>
      </c>
      <c r="O613" s="57"/>
      <c r="P613" s="17"/>
      <c r="Q613" s="18"/>
      <c r="R613" s="147"/>
      <c r="S613" s="147"/>
      <c r="T613" s="56"/>
      <c r="U613" s="146"/>
    </row>
    <row r="614" spans="4:21" ht="16" thickBot="1">
      <c r="D614" s="52"/>
      <c r="E614" s="60"/>
      <c r="F614" s="46" t="str">
        <f>IFERROR(VLOOKUP(Table213162038[[#This Row],[Player No]],Table11[[No]:[Province]],2,0),"")</f>
        <v/>
      </c>
      <c r="G614" s="46" t="str">
        <f>IFERROR(VLOOKUP(Table213162038[[#This Row],[Player No]],Table11[[No]:[Province]],3,0),"")</f>
        <v/>
      </c>
      <c r="H614" s="56"/>
      <c r="I614" s="56">
        <f t="shared" si="15"/>
        <v>0</v>
      </c>
      <c r="J614" s="56"/>
      <c r="K614" s="57"/>
      <c r="L614" s="57"/>
      <c r="M614" s="57"/>
      <c r="N614" s="57" t="str">
        <f>IFERROR(VALUE(IF(Table213162038[[#This Row],[Player No]]="","",IFERROR(VLOOKUP(Table213162038[[#This Row],[Player No]],[5]Sheet1!$C$479:$D$480,2,FALSE)&amp;"",""))),"")</f>
        <v/>
      </c>
      <c r="O614" s="57"/>
      <c r="P614" s="17"/>
      <c r="Q614" s="18"/>
      <c r="R614" s="147"/>
      <c r="S614" s="147"/>
      <c r="T614" s="56"/>
      <c r="U614" s="146"/>
    </row>
    <row r="615" spans="4:21" ht="16" thickBot="1">
      <c r="D615" s="52"/>
      <c r="E615" s="60"/>
      <c r="F615" s="46" t="str">
        <f>IFERROR(VLOOKUP(Table213162038[[#This Row],[Player No]],Table11[[No]:[Province]],2,0),"")</f>
        <v/>
      </c>
      <c r="G615" s="46" t="str">
        <f>IFERROR(VLOOKUP(Table213162038[[#This Row],[Player No]],Table11[[No]:[Province]],3,0),"")</f>
        <v/>
      </c>
      <c r="H615" s="56"/>
      <c r="I615" s="56">
        <f t="shared" si="15"/>
        <v>0</v>
      </c>
      <c r="J615" s="56"/>
      <c r="K615" s="57"/>
      <c r="L615" s="57"/>
      <c r="M615" s="57"/>
      <c r="N615" s="57" t="str">
        <f>IFERROR(VALUE(IF(Table213162038[[#This Row],[Player No]]="","",IFERROR(VLOOKUP(Table213162038[[#This Row],[Player No]],[5]Sheet1!$C$479:$D$480,2,FALSE)&amp;"",""))),"")</f>
        <v/>
      </c>
      <c r="O615" s="57"/>
      <c r="P615" s="17"/>
      <c r="Q615" s="18"/>
      <c r="R615" s="147"/>
      <c r="S615" s="147"/>
      <c r="T615" s="56"/>
      <c r="U615" s="146"/>
    </row>
    <row r="616" spans="4:21" ht="16" thickBot="1">
      <c r="D616" s="52"/>
      <c r="E616" s="60"/>
      <c r="F616" s="46" t="str">
        <f>IFERROR(VLOOKUP(Table213162038[[#This Row],[Player No]],Table11[[No]:[Province]],2,0),"")</f>
        <v/>
      </c>
      <c r="G616" s="46" t="str">
        <f>IFERROR(VLOOKUP(Table213162038[[#This Row],[Player No]],Table11[[No]:[Province]],3,0),"")</f>
        <v/>
      </c>
      <c r="H616" s="56"/>
      <c r="I616" s="56">
        <f t="shared" si="15"/>
        <v>0</v>
      </c>
      <c r="J616" s="56"/>
      <c r="K616" s="57"/>
      <c r="L616" s="57"/>
      <c r="M616" s="57"/>
      <c r="N616" s="57" t="str">
        <f>IFERROR(VALUE(IF(Table213162038[[#This Row],[Player No]]="","",IFERROR(VLOOKUP(Table213162038[[#This Row],[Player No]],[5]Sheet1!$C$479:$D$480,2,FALSE)&amp;"",""))),"")</f>
        <v/>
      </c>
      <c r="O616" s="57"/>
      <c r="P616" s="17"/>
      <c r="Q616" s="18"/>
      <c r="R616" s="147"/>
      <c r="S616" s="147"/>
      <c r="T616" s="56"/>
      <c r="U616" s="146"/>
    </row>
    <row r="617" spans="4:21" ht="16" thickBot="1">
      <c r="D617" s="52"/>
      <c r="E617" s="60"/>
      <c r="F617" s="46" t="str">
        <f>IFERROR(VLOOKUP(Table213162038[[#This Row],[Player No]],Table11[[No]:[Province]],2,0),"")</f>
        <v/>
      </c>
      <c r="G617" s="46" t="str">
        <f>IFERROR(VLOOKUP(Table213162038[[#This Row],[Player No]],Table11[[No]:[Province]],3,0),"")</f>
        <v/>
      </c>
      <c r="H617" s="56"/>
      <c r="I617" s="56">
        <f t="shared" si="15"/>
        <v>0</v>
      </c>
      <c r="J617" s="56"/>
      <c r="K617" s="57"/>
      <c r="L617" s="57"/>
      <c r="M617" s="57"/>
      <c r="N617" s="57" t="str">
        <f>IFERROR(VALUE(IF(Table213162038[[#This Row],[Player No]]="","",IFERROR(VLOOKUP(Table213162038[[#This Row],[Player No]],[5]Sheet1!$C$479:$D$480,2,FALSE)&amp;"",""))),"")</f>
        <v/>
      </c>
      <c r="O617" s="57"/>
      <c r="P617" s="17"/>
      <c r="Q617" s="18"/>
      <c r="R617" s="147"/>
      <c r="S617" s="147"/>
      <c r="T617" s="56"/>
      <c r="U617" s="146"/>
    </row>
    <row r="618" spans="4:21" ht="16" thickBot="1">
      <c r="D618" s="52"/>
      <c r="E618" s="60"/>
      <c r="F618" s="46" t="str">
        <f>IFERROR(VLOOKUP(Table213162038[[#This Row],[Player No]],Table11[[No]:[Province]],2,0),"")</f>
        <v/>
      </c>
      <c r="G618" s="46" t="str">
        <f>IFERROR(VLOOKUP(Table213162038[[#This Row],[Player No]],Table11[[No]:[Province]],3,0),"")</f>
        <v/>
      </c>
      <c r="H618" s="56"/>
      <c r="I618" s="56">
        <f t="shared" si="15"/>
        <v>0</v>
      </c>
      <c r="J618" s="56"/>
      <c r="K618" s="57"/>
      <c r="L618" s="57"/>
      <c r="M618" s="57"/>
      <c r="N618" s="57" t="str">
        <f>IFERROR(VALUE(IF(Table213162038[[#This Row],[Player No]]="","",IFERROR(VLOOKUP(Table213162038[[#This Row],[Player No]],[5]Sheet1!$C$479:$D$480,2,FALSE)&amp;"",""))),"")</f>
        <v/>
      </c>
      <c r="O618" s="57"/>
      <c r="P618" s="17"/>
      <c r="Q618" s="18"/>
      <c r="R618" s="147"/>
      <c r="S618" s="147"/>
      <c r="T618" s="56"/>
      <c r="U618" s="146"/>
    </row>
    <row r="619" spans="4:21" ht="16" thickBot="1">
      <c r="D619" s="52"/>
      <c r="E619" s="60"/>
      <c r="F619" s="46" t="str">
        <f>IFERROR(VLOOKUP(Table213162038[[#This Row],[Player No]],Table11[[No]:[Province]],2,0),"")</f>
        <v/>
      </c>
      <c r="G619" s="46" t="str">
        <f>IFERROR(VLOOKUP(Table213162038[[#This Row],[Player No]],Table11[[No]:[Province]],3,0),"")</f>
        <v/>
      </c>
      <c r="H619" s="56"/>
      <c r="I619" s="56">
        <f t="shared" si="15"/>
        <v>0</v>
      </c>
      <c r="J619" s="56"/>
      <c r="K619" s="57"/>
      <c r="L619" s="57"/>
      <c r="M619" s="57"/>
      <c r="N619" s="57" t="str">
        <f>IFERROR(VALUE(IF(Table213162038[[#This Row],[Player No]]="","",IFERROR(VLOOKUP(Table213162038[[#This Row],[Player No]],[5]Sheet1!$C$479:$D$480,2,FALSE)&amp;"",""))),"")</f>
        <v/>
      </c>
      <c r="O619" s="57"/>
      <c r="P619" s="17"/>
      <c r="Q619" s="18"/>
      <c r="R619" s="147"/>
      <c r="S619" s="147"/>
      <c r="T619" s="56"/>
      <c r="U619" s="146"/>
    </row>
    <row r="620" spans="4:21" ht="16" thickBot="1">
      <c r="D620" s="52"/>
      <c r="E620" s="60"/>
      <c r="F620" s="46" t="str">
        <f>IFERROR(VLOOKUP(Table213162038[[#This Row],[Player No]],Table11[[No]:[Province]],2,0),"")</f>
        <v/>
      </c>
      <c r="G620" s="46" t="str">
        <f>IFERROR(VLOOKUP(Table213162038[[#This Row],[Player No]],Table11[[No]:[Province]],3,0),"")</f>
        <v/>
      </c>
      <c r="H620" s="56"/>
      <c r="I620" s="56">
        <f t="shared" si="15"/>
        <v>0</v>
      </c>
      <c r="J620" s="56"/>
      <c r="K620" s="57"/>
      <c r="L620" s="57"/>
      <c r="M620" s="57"/>
      <c r="N620" s="57" t="str">
        <f>IFERROR(VALUE(IF(Table213162038[[#This Row],[Player No]]="","",IFERROR(VLOOKUP(Table213162038[[#This Row],[Player No]],[5]Sheet1!$C$479:$D$480,2,FALSE)&amp;"",""))),"")</f>
        <v/>
      </c>
      <c r="O620" s="57"/>
      <c r="P620" s="17"/>
      <c r="Q620" s="18"/>
      <c r="R620" s="147"/>
      <c r="S620" s="147"/>
      <c r="T620" s="56"/>
      <c r="U620" s="146"/>
    </row>
    <row r="621" spans="4:21" ht="16" thickBot="1">
      <c r="D621" s="52"/>
      <c r="E621" s="60"/>
      <c r="F621" s="46" t="str">
        <f>IFERROR(VLOOKUP(Table213162038[[#This Row],[Player No]],Table11[[No]:[Province]],2,0),"")</f>
        <v/>
      </c>
      <c r="G621" s="46" t="str">
        <f>IFERROR(VLOOKUP(Table213162038[[#This Row],[Player No]],Table11[[No]:[Province]],3,0),"")</f>
        <v/>
      </c>
      <c r="H621" s="56"/>
      <c r="I621" s="56">
        <f t="shared" si="15"/>
        <v>0</v>
      </c>
      <c r="J621" s="56"/>
      <c r="K621" s="57"/>
      <c r="L621" s="57"/>
      <c r="M621" s="57"/>
      <c r="N621" s="57" t="str">
        <f>IFERROR(VALUE(IF(Table213162038[[#This Row],[Player No]]="","",IFERROR(VLOOKUP(Table213162038[[#This Row],[Player No]],[5]Sheet1!$C$479:$D$480,2,FALSE)&amp;"",""))),"")</f>
        <v/>
      </c>
      <c r="O621" s="57"/>
      <c r="P621" s="17"/>
      <c r="Q621" s="18"/>
      <c r="R621" s="147"/>
      <c r="S621" s="147"/>
      <c r="T621" s="56"/>
      <c r="U621" s="146"/>
    </row>
    <row r="622" spans="4:21" ht="16" thickBot="1">
      <c r="D622" s="52"/>
      <c r="E622" s="60"/>
      <c r="F622" s="46" t="str">
        <f>IFERROR(VLOOKUP(Table213162038[[#This Row],[Player No]],Table11[[No]:[Province]],2,0),"")</f>
        <v/>
      </c>
      <c r="G622" s="46" t="str">
        <f>IFERROR(VLOOKUP(Table213162038[[#This Row],[Player No]],Table11[[No]:[Province]],3,0),"")</f>
        <v/>
      </c>
      <c r="H622" s="56"/>
      <c r="I622" s="56">
        <f t="shared" si="15"/>
        <v>0</v>
      </c>
      <c r="J622" s="56"/>
      <c r="K622" s="57"/>
      <c r="L622" s="57"/>
      <c r="M622" s="57"/>
      <c r="N622" s="57" t="str">
        <f>IFERROR(VALUE(IF(Table213162038[[#This Row],[Player No]]="","",IFERROR(VLOOKUP(Table213162038[[#This Row],[Player No]],[5]Sheet1!$C$479:$D$480,2,FALSE)&amp;"",""))),"")</f>
        <v/>
      </c>
      <c r="O622" s="57"/>
      <c r="P622" s="17"/>
      <c r="Q622" s="18"/>
      <c r="R622" s="147"/>
      <c r="S622" s="147"/>
      <c r="T622" s="56"/>
      <c r="U622" s="146"/>
    </row>
    <row r="623" spans="4:21" ht="16" thickBot="1">
      <c r="D623" s="52"/>
      <c r="E623" s="60"/>
      <c r="F623" s="46" t="str">
        <f>IFERROR(VLOOKUP(Table213162038[[#This Row],[Player No]],Table11[[No]:[Province]],2,0),"")</f>
        <v/>
      </c>
      <c r="G623" s="46" t="str">
        <f>IFERROR(VLOOKUP(Table213162038[[#This Row],[Player No]],Table11[[No]:[Province]],3,0),"")</f>
        <v/>
      </c>
      <c r="H623" s="56"/>
      <c r="I623" s="56">
        <f t="shared" si="15"/>
        <v>0</v>
      </c>
      <c r="J623" s="56"/>
      <c r="K623" s="57"/>
      <c r="L623" s="57"/>
      <c r="M623" s="57"/>
      <c r="N623" s="57" t="str">
        <f>IFERROR(VALUE(IF(Table213162038[[#This Row],[Player No]]="","",IFERROR(VLOOKUP(Table213162038[[#This Row],[Player No]],[5]Sheet1!$C$479:$D$480,2,FALSE)&amp;"",""))),"")</f>
        <v/>
      </c>
      <c r="O623" s="57"/>
      <c r="P623" s="17"/>
      <c r="Q623" s="18"/>
      <c r="R623" s="147"/>
      <c r="S623" s="147"/>
      <c r="T623" s="56"/>
      <c r="U623" s="146"/>
    </row>
    <row r="624" spans="4:21" ht="16" thickBot="1">
      <c r="D624" s="52"/>
      <c r="E624" s="60"/>
      <c r="F624" s="46" t="str">
        <f>IFERROR(VLOOKUP(Table213162038[[#This Row],[Player No]],Table11[[No]:[Province]],2,0),"")</f>
        <v/>
      </c>
      <c r="G624" s="46" t="str">
        <f>IFERROR(VLOOKUP(Table213162038[[#This Row],[Player No]],Table11[[No]:[Province]],3,0),"")</f>
        <v/>
      </c>
      <c r="H624" s="56"/>
      <c r="I624" s="56">
        <f t="shared" si="15"/>
        <v>0</v>
      </c>
      <c r="J624" s="56"/>
      <c r="K624" s="57"/>
      <c r="L624" s="57"/>
      <c r="M624" s="57"/>
      <c r="N624" s="57" t="str">
        <f>IFERROR(VALUE(IF(Table213162038[[#This Row],[Player No]]="","",IFERROR(VLOOKUP(Table213162038[[#This Row],[Player No]],[5]Sheet1!$C$479:$D$480,2,FALSE)&amp;"",""))),"")</f>
        <v/>
      </c>
      <c r="O624" s="57"/>
      <c r="P624" s="17"/>
      <c r="Q624" s="18"/>
      <c r="R624" s="147"/>
      <c r="S624" s="147"/>
      <c r="T624" s="56"/>
      <c r="U624" s="146"/>
    </row>
    <row r="625" spans="4:21" ht="16" thickBot="1">
      <c r="D625" s="52"/>
      <c r="E625" s="60"/>
      <c r="F625" s="46" t="str">
        <f>IFERROR(VLOOKUP(Table213162038[[#This Row],[Player No]],Table11[[No]:[Province]],2,0),"")</f>
        <v/>
      </c>
      <c r="G625" s="46" t="str">
        <f>IFERROR(VLOOKUP(Table213162038[[#This Row],[Player No]],Table11[[No]:[Province]],3,0),"")</f>
        <v/>
      </c>
      <c r="H625" s="56"/>
      <c r="I625" s="56">
        <f t="shared" si="15"/>
        <v>0</v>
      </c>
      <c r="J625" s="56"/>
      <c r="K625" s="57"/>
      <c r="L625" s="57"/>
      <c r="M625" s="57"/>
      <c r="N625" s="57" t="str">
        <f>IFERROR(VALUE(IF(Table213162038[[#This Row],[Player No]]="","",IFERROR(VLOOKUP(Table213162038[[#This Row],[Player No]],[5]Sheet1!$C$479:$D$480,2,FALSE)&amp;"",""))),"")</f>
        <v/>
      </c>
      <c r="O625" s="57"/>
      <c r="P625" s="17"/>
      <c r="Q625" s="18"/>
      <c r="R625" s="147"/>
      <c r="S625" s="147"/>
      <c r="T625" s="56"/>
      <c r="U625" s="146"/>
    </row>
    <row r="626" spans="4:21" ht="16" thickBot="1">
      <c r="D626" s="52"/>
      <c r="E626" s="60"/>
      <c r="F626" s="46" t="str">
        <f>IFERROR(VLOOKUP(Table213162038[[#This Row],[Player No]],Table11[[No]:[Province]],2,0),"")</f>
        <v/>
      </c>
      <c r="G626" s="46" t="str">
        <f>IFERROR(VLOOKUP(Table213162038[[#This Row],[Player No]],Table11[[No]:[Province]],3,0),"")</f>
        <v/>
      </c>
      <c r="H626" s="56"/>
      <c r="I626" s="56">
        <f t="shared" si="15"/>
        <v>0</v>
      </c>
      <c r="J626" s="56"/>
      <c r="K626" s="57"/>
      <c r="L626" s="57"/>
      <c r="M626" s="57"/>
      <c r="N626" s="57" t="str">
        <f>IFERROR(VALUE(IF(Table213162038[[#This Row],[Player No]]="","",IFERROR(VLOOKUP(Table213162038[[#This Row],[Player No]],[5]Sheet1!$C$479:$D$480,2,FALSE)&amp;"",""))),"")</f>
        <v/>
      </c>
      <c r="O626" s="57"/>
      <c r="P626" s="17"/>
      <c r="Q626" s="18"/>
      <c r="R626" s="147"/>
      <c r="S626" s="147"/>
      <c r="T626" s="56"/>
      <c r="U626" s="146"/>
    </row>
    <row r="627" spans="4:21" ht="16" thickBot="1">
      <c r="D627" s="52"/>
      <c r="E627" s="60"/>
      <c r="F627" s="46" t="str">
        <f>IFERROR(VLOOKUP(Table213162038[[#This Row],[Player No]],Table11[[No]:[Province]],2,0),"")</f>
        <v/>
      </c>
      <c r="G627" s="46" t="str">
        <f>IFERROR(VLOOKUP(Table213162038[[#This Row],[Player No]],Table11[[No]:[Province]],3,0),"")</f>
        <v/>
      </c>
      <c r="H627" s="56"/>
      <c r="I627" s="56">
        <f t="shared" si="15"/>
        <v>0</v>
      </c>
      <c r="J627" s="56"/>
      <c r="K627" s="57"/>
      <c r="L627" s="57"/>
      <c r="M627" s="57"/>
      <c r="N627" s="57" t="str">
        <f>IFERROR(VALUE(IF(Table213162038[[#This Row],[Player No]]="","",IFERROR(VLOOKUP(Table213162038[[#This Row],[Player No]],[5]Sheet1!$C$479:$D$480,2,FALSE)&amp;"",""))),"")</f>
        <v/>
      </c>
      <c r="O627" s="57"/>
      <c r="P627" s="17"/>
      <c r="Q627" s="18"/>
      <c r="R627" s="147"/>
      <c r="S627" s="147"/>
      <c r="T627" s="56"/>
      <c r="U627" s="146"/>
    </row>
    <row r="628" spans="4:21" ht="16" thickBot="1">
      <c r="D628" s="52"/>
      <c r="E628" s="60"/>
      <c r="F628" s="46" t="str">
        <f>IFERROR(VLOOKUP(Table213162038[[#This Row],[Player No]],Table11[[No]:[Province]],2,0),"")</f>
        <v/>
      </c>
      <c r="G628" s="46" t="str">
        <f>IFERROR(VLOOKUP(Table213162038[[#This Row],[Player No]],Table11[[No]:[Province]],3,0),"")</f>
        <v/>
      </c>
      <c r="H628" s="56"/>
      <c r="I628" s="56">
        <f t="shared" si="15"/>
        <v>0</v>
      </c>
      <c r="J628" s="56"/>
      <c r="K628" s="57"/>
      <c r="L628" s="57"/>
      <c r="M628" s="57"/>
      <c r="N628" s="57" t="str">
        <f>IFERROR(VALUE(IF(Table213162038[[#This Row],[Player No]]="","",IFERROR(VLOOKUP(Table213162038[[#This Row],[Player No]],[5]Sheet1!$C$479:$D$480,2,FALSE)&amp;"",""))),"")</f>
        <v/>
      </c>
      <c r="O628" s="57"/>
      <c r="P628" s="17"/>
      <c r="Q628" s="18"/>
      <c r="R628" s="147"/>
      <c r="S628" s="147"/>
      <c r="T628" s="56"/>
      <c r="U628" s="146"/>
    </row>
    <row r="629" spans="4:21" ht="16" thickBot="1">
      <c r="D629" s="52"/>
      <c r="E629" s="60"/>
      <c r="F629" s="46" t="str">
        <f>IFERROR(VLOOKUP(Table213162038[[#This Row],[Player No]],Table11[[No]:[Province]],2,0),"")</f>
        <v/>
      </c>
      <c r="G629" s="46" t="str">
        <f>IFERROR(VLOOKUP(Table213162038[[#This Row],[Player No]],Table11[[No]:[Province]],3,0),"")</f>
        <v/>
      </c>
      <c r="H629" s="56"/>
      <c r="I629" s="56">
        <f t="shared" si="15"/>
        <v>0</v>
      </c>
      <c r="J629" s="56"/>
      <c r="K629" s="57"/>
      <c r="L629" s="57"/>
      <c r="M629" s="57"/>
      <c r="N629" s="57" t="str">
        <f>IFERROR(VALUE(IF(Table213162038[[#This Row],[Player No]]="","",IFERROR(VLOOKUP(Table213162038[[#This Row],[Player No]],[5]Sheet1!$C$479:$D$480,2,FALSE)&amp;"",""))),"")</f>
        <v/>
      </c>
      <c r="O629" s="57"/>
      <c r="P629" s="17"/>
      <c r="Q629" s="18"/>
      <c r="R629" s="147"/>
      <c r="S629" s="147"/>
      <c r="T629" s="56"/>
      <c r="U629" s="146"/>
    </row>
    <row r="630" spans="4:21" ht="16" thickBot="1">
      <c r="D630" s="52"/>
      <c r="E630" s="60"/>
      <c r="F630" s="46" t="str">
        <f>IFERROR(VLOOKUP(Table213162038[[#This Row],[Player No]],Table11[[No]:[Province]],2,0),"")</f>
        <v/>
      </c>
      <c r="G630" s="46" t="str">
        <f>IFERROR(VLOOKUP(Table213162038[[#This Row],[Player No]],Table11[[No]:[Province]],3,0),"")</f>
        <v/>
      </c>
      <c r="H630" s="56"/>
      <c r="I630" s="56">
        <f t="shared" si="15"/>
        <v>0</v>
      </c>
      <c r="J630" s="56"/>
      <c r="K630" s="57"/>
      <c r="L630" s="57"/>
      <c r="M630" s="57"/>
      <c r="N630" s="57" t="str">
        <f>IFERROR(VALUE(IF(Table213162038[[#This Row],[Player No]]="","",IFERROR(VLOOKUP(Table213162038[[#This Row],[Player No]],[5]Sheet1!$C$479:$D$480,2,FALSE)&amp;"",""))),"")</f>
        <v/>
      </c>
      <c r="O630" s="57"/>
      <c r="P630" s="17"/>
      <c r="Q630" s="18"/>
      <c r="R630" s="147"/>
      <c r="S630" s="147"/>
      <c r="T630" s="56"/>
      <c r="U630" s="146"/>
    </row>
    <row r="631" spans="4:21" ht="16" thickBot="1">
      <c r="D631" s="52"/>
      <c r="E631" s="60"/>
      <c r="F631" s="46" t="str">
        <f>IFERROR(VLOOKUP(Table213162038[[#This Row],[Player No]],Table11[[No]:[Province]],2,0),"")</f>
        <v/>
      </c>
      <c r="G631" s="46" t="str">
        <f>IFERROR(VLOOKUP(Table213162038[[#This Row],[Player No]],Table11[[No]:[Province]],3,0),"")</f>
        <v/>
      </c>
      <c r="H631" s="56"/>
      <c r="I631" s="56">
        <f t="shared" si="15"/>
        <v>0</v>
      </c>
      <c r="J631" s="56"/>
      <c r="K631" s="57"/>
      <c r="L631" s="57"/>
      <c r="M631" s="57"/>
      <c r="N631" s="57" t="str">
        <f>IFERROR(VALUE(IF(Table213162038[[#This Row],[Player No]]="","",IFERROR(VLOOKUP(Table213162038[[#This Row],[Player No]],[5]Sheet1!$C$479:$D$480,2,FALSE)&amp;"",""))),"")</f>
        <v/>
      </c>
      <c r="O631" s="57"/>
      <c r="P631" s="17"/>
      <c r="Q631" s="18"/>
      <c r="R631" s="147"/>
      <c r="S631" s="147"/>
      <c r="T631" s="56"/>
      <c r="U631" s="146"/>
    </row>
    <row r="632" spans="4:21" ht="16" thickBot="1">
      <c r="D632" s="52"/>
      <c r="E632" s="60"/>
      <c r="F632" s="46" t="str">
        <f>IFERROR(VLOOKUP(Table213162038[[#This Row],[Player No]],Table11[[No]:[Province]],2,0),"")</f>
        <v/>
      </c>
      <c r="G632" s="46" t="str">
        <f>IFERROR(VLOOKUP(Table213162038[[#This Row],[Player No]],Table11[[No]:[Province]],3,0),"")</f>
        <v/>
      </c>
      <c r="H632" s="56"/>
      <c r="I632" s="56">
        <f t="shared" si="15"/>
        <v>0</v>
      </c>
      <c r="J632" s="56"/>
      <c r="K632" s="57"/>
      <c r="L632" s="57"/>
      <c r="M632" s="57"/>
      <c r="N632" s="57" t="str">
        <f>IFERROR(VALUE(IF(Table213162038[[#This Row],[Player No]]="","",IFERROR(VLOOKUP(Table213162038[[#This Row],[Player No]],[5]Sheet1!$C$479:$D$480,2,FALSE)&amp;"",""))),"")</f>
        <v/>
      </c>
      <c r="O632" s="57"/>
      <c r="P632" s="17"/>
      <c r="Q632" s="18"/>
      <c r="R632" s="147"/>
      <c r="S632" s="147"/>
      <c r="T632" s="56"/>
      <c r="U632" s="146"/>
    </row>
    <row r="633" spans="4:21" ht="16" thickBot="1">
      <c r="D633" s="52"/>
      <c r="E633" s="60"/>
      <c r="F633" s="46" t="str">
        <f>IFERROR(VLOOKUP(Table213162038[[#This Row],[Player No]],Table11[[No]:[Province]],2,0),"")</f>
        <v/>
      </c>
      <c r="G633" s="46" t="str">
        <f>IFERROR(VLOOKUP(Table213162038[[#This Row],[Player No]],Table11[[No]:[Province]],3,0),"")</f>
        <v/>
      </c>
      <c r="H633" s="56"/>
      <c r="I633" s="56">
        <f t="shared" si="15"/>
        <v>0</v>
      </c>
      <c r="J633" s="56"/>
      <c r="K633" s="57"/>
      <c r="L633" s="57"/>
      <c r="M633" s="57"/>
      <c r="N633" s="57" t="str">
        <f>IFERROR(VALUE(IF(Table213162038[[#This Row],[Player No]]="","",IFERROR(VLOOKUP(Table213162038[[#This Row],[Player No]],[5]Sheet1!$C$479:$D$480,2,FALSE)&amp;"",""))),"")</f>
        <v/>
      </c>
      <c r="O633" s="57"/>
      <c r="P633" s="17"/>
      <c r="Q633" s="18"/>
      <c r="R633" s="147"/>
      <c r="S633" s="147"/>
      <c r="T633" s="56"/>
      <c r="U633" s="146"/>
    </row>
    <row r="634" spans="4:21" ht="16" thickBot="1">
      <c r="D634" s="52"/>
      <c r="E634" s="60"/>
      <c r="F634" s="46" t="str">
        <f>IFERROR(VLOOKUP(Table213162038[[#This Row],[Player No]],Table11[[No]:[Province]],2,0),"")</f>
        <v/>
      </c>
      <c r="G634" s="46" t="str">
        <f>IFERROR(VLOOKUP(Table213162038[[#This Row],[Player No]],Table11[[No]:[Province]],3,0),"")</f>
        <v/>
      </c>
      <c r="H634" s="56"/>
      <c r="I634" s="56">
        <f t="shared" si="15"/>
        <v>0</v>
      </c>
      <c r="J634" s="56"/>
      <c r="K634" s="57"/>
      <c r="L634" s="57"/>
      <c r="M634" s="57"/>
      <c r="N634" s="57" t="str">
        <f>IFERROR(VALUE(IF(Table213162038[[#This Row],[Player No]]="","",IFERROR(VLOOKUP(Table213162038[[#This Row],[Player No]],[5]Sheet1!$C$479:$D$480,2,FALSE)&amp;"",""))),"")</f>
        <v/>
      </c>
      <c r="O634" s="57"/>
      <c r="P634" s="17"/>
      <c r="Q634" s="18"/>
      <c r="R634" s="147"/>
      <c r="S634" s="147"/>
      <c r="T634" s="56"/>
      <c r="U634" s="146"/>
    </row>
    <row r="635" spans="4:21" ht="16" thickBot="1">
      <c r="D635" s="52"/>
      <c r="E635" s="60"/>
      <c r="F635" s="46" t="str">
        <f>IFERROR(VLOOKUP(Table213162038[[#This Row],[Player No]],Table11[[No]:[Province]],2,0),"")</f>
        <v/>
      </c>
      <c r="G635" s="46" t="str">
        <f>IFERROR(VLOOKUP(Table213162038[[#This Row],[Player No]],Table11[[No]:[Province]],3,0),"")</f>
        <v/>
      </c>
      <c r="H635" s="56"/>
      <c r="I635" s="56">
        <f t="shared" si="15"/>
        <v>0</v>
      </c>
      <c r="J635" s="56"/>
      <c r="K635" s="57"/>
      <c r="L635" s="57"/>
      <c r="M635" s="57"/>
      <c r="N635" s="57" t="str">
        <f>IFERROR(VALUE(IF(Table213162038[[#This Row],[Player No]]="","",IFERROR(VLOOKUP(Table213162038[[#This Row],[Player No]],[5]Sheet1!$C$479:$D$480,2,FALSE)&amp;"",""))),"")</f>
        <v/>
      </c>
      <c r="O635" s="57"/>
      <c r="P635" s="17"/>
      <c r="Q635" s="18"/>
      <c r="R635" s="147"/>
      <c r="S635" s="147"/>
      <c r="T635" s="56"/>
      <c r="U635" s="146"/>
    </row>
    <row r="636" spans="4:21" ht="16" thickBot="1">
      <c r="D636" s="52"/>
      <c r="E636" s="60"/>
      <c r="F636" s="46" t="str">
        <f>IFERROR(VLOOKUP(Table213162038[[#This Row],[Player No]],Table11[[No]:[Province]],2,0),"")</f>
        <v/>
      </c>
      <c r="G636" s="46" t="str">
        <f>IFERROR(VLOOKUP(Table213162038[[#This Row],[Player No]],Table11[[No]:[Province]],3,0),"")</f>
        <v/>
      </c>
      <c r="H636" s="56"/>
      <c r="I636" s="56">
        <f t="shared" si="15"/>
        <v>0</v>
      </c>
      <c r="J636" s="56"/>
      <c r="K636" s="57"/>
      <c r="L636" s="57"/>
      <c r="M636" s="57"/>
      <c r="N636" s="57" t="str">
        <f>IFERROR(VALUE(IF(Table213162038[[#This Row],[Player No]]="","",IFERROR(VLOOKUP(Table213162038[[#This Row],[Player No]],[5]Sheet1!$C$479:$D$480,2,FALSE)&amp;"",""))),"")</f>
        <v/>
      </c>
      <c r="O636" s="57"/>
      <c r="P636" s="17"/>
      <c r="Q636" s="18"/>
      <c r="R636" s="147"/>
      <c r="S636" s="147"/>
      <c r="T636" s="56"/>
      <c r="U636" s="146"/>
    </row>
    <row r="637" spans="4:21" ht="16" thickBot="1">
      <c r="D637" s="52"/>
      <c r="E637" s="60"/>
      <c r="F637" s="46" t="str">
        <f>IFERROR(VLOOKUP(Table213162038[[#This Row],[Player No]],Table11[[No]:[Province]],2,0),"")</f>
        <v/>
      </c>
      <c r="G637" s="46" t="str">
        <f>IFERROR(VLOOKUP(Table213162038[[#This Row],[Player No]],Table11[[No]:[Province]],3,0),"")</f>
        <v/>
      </c>
      <c r="H637" s="56"/>
      <c r="I637" s="56">
        <f t="shared" si="15"/>
        <v>0</v>
      </c>
      <c r="J637" s="56"/>
      <c r="K637" s="57"/>
      <c r="L637" s="57"/>
      <c r="M637" s="57"/>
      <c r="N637" s="57" t="str">
        <f>IFERROR(VALUE(IF(Table213162038[[#This Row],[Player No]]="","",IFERROR(VLOOKUP(Table213162038[[#This Row],[Player No]],[5]Sheet1!$C$479:$D$480,2,FALSE)&amp;"",""))),"")</f>
        <v/>
      </c>
      <c r="O637" s="57"/>
      <c r="P637" s="17"/>
      <c r="Q637" s="18"/>
      <c r="R637" s="147"/>
      <c r="S637" s="147"/>
      <c r="T637" s="56"/>
      <c r="U637" s="146"/>
    </row>
    <row r="638" spans="4:21" ht="16" thickBot="1">
      <c r="D638" s="52"/>
      <c r="E638" s="60"/>
      <c r="F638" s="46" t="str">
        <f>IFERROR(VLOOKUP(Table213162038[[#This Row],[Player No]],Table11[[No]:[Province]],2,0),"")</f>
        <v/>
      </c>
      <c r="G638" s="46" t="str">
        <f>IFERROR(VLOOKUP(Table213162038[[#This Row],[Player No]],Table11[[No]:[Province]],3,0),"")</f>
        <v/>
      </c>
      <c r="H638" s="56"/>
      <c r="I638" s="56">
        <f t="shared" si="15"/>
        <v>0</v>
      </c>
      <c r="J638" s="56"/>
      <c r="K638" s="57"/>
      <c r="L638" s="57"/>
      <c r="M638" s="57"/>
      <c r="N638" s="57" t="str">
        <f>IFERROR(VALUE(IF(Table213162038[[#This Row],[Player No]]="","",IFERROR(VLOOKUP(Table213162038[[#This Row],[Player No]],[5]Sheet1!$C$479:$D$480,2,FALSE)&amp;"",""))),"")</f>
        <v/>
      </c>
      <c r="O638" s="57"/>
      <c r="P638" s="17"/>
      <c r="Q638" s="18"/>
      <c r="R638" s="147"/>
      <c r="S638" s="147"/>
      <c r="T638" s="56"/>
      <c r="U638" s="146"/>
    </row>
    <row r="639" spans="4:21" ht="16" thickBot="1">
      <c r="D639" s="52"/>
      <c r="E639" s="60"/>
      <c r="F639" s="46" t="str">
        <f>IFERROR(VLOOKUP(Table213162038[[#This Row],[Player No]],Table11[[No]:[Province]],2,0),"")</f>
        <v/>
      </c>
      <c r="G639" s="46" t="str">
        <f>IFERROR(VLOOKUP(Table213162038[[#This Row],[Player No]],Table11[[No]:[Province]],3,0),"")</f>
        <v/>
      </c>
      <c r="H639" s="56"/>
      <c r="I639" s="56">
        <f t="shared" si="15"/>
        <v>0</v>
      </c>
      <c r="J639" s="56"/>
      <c r="K639" s="57"/>
      <c r="L639" s="57"/>
      <c r="M639" s="57"/>
      <c r="N639" s="57" t="str">
        <f>IFERROR(VALUE(IF(Table213162038[[#This Row],[Player No]]="","",IFERROR(VLOOKUP(Table213162038[[#This Row],[Player No]],[5]Sheet1!$C$479:$D$480,2,FALSE)&amp;"",""))),"")</f>
        <v/>
      </c>
      <c r="O639" s="57"/>
      <c r="P639" s="17"/>
      <c r="Q639" s="18"/>
      <c r="R639" s="147"/>
      <c r="S639" s="147"/>
      <c r="T639" s="56"/>
      <c r="U639" s="146"/>
    </row>
    <row r="640" spans="4:21" ht="16" thickBot="1">
      <c r="D640" s="52"/>
      <c r="E640" s="60"/>
      <c r="F640" s="46" t="str">
        <f>IFERROR(VLOOKUP(Table213162038[[#This Row],[Player No]],Table11[[No]:[Province]],2,0),"")</f>
        <v/>
      </c>
      <c r="G640" s="46" t="str">
        <f>IFERROR(VLOOKUP(Table213162038[[#This Row],[Player No]],Table11[[No]:[Province]],3,0),"")</f>
        <v/>
      </c>
      <c r="H640" s="56"/>
      <c r="I640" s="56">
        <f t="shared" si="15"/>
        <v>0</v>
      </c>
      <c r="J640" s="56"/>
      <c r="K640" s="57"/>
      <c r="L640" s="57"/>
      <c r="M640" s="57"/>
      <c r="N640" s="57" t="str">
        <f>IFERROR(VALUE(IF(Table213162038[[#This Row],[Player No]]="","",IFERROR(VLOOKUP(Table213162038[[#This Row],[Player No]],[5]Sheet1!$C$479:$D$480,2,FALSE)&amp;"",""))),"")</f>
        <v/>
      </c>
      <c r="O640" s="57"/>
      <c r="P640" s="17"/>
      <c r="Q640" s="18"/>
      <c r="R640" s="147"/>
      <c r="S640" s="147"/>
      <c r="T640" s="56"/>
      <c r="U640" s="146"/>
    </row>
    <row r="641" spans="4:21" ht="16" thickBot="1">
      <c r="D641" s="52"/>
      <c r="E641" s="60"/>
      <c r="F641" s="46" t="str">
        <f>IFERROR(VLOOKUP(Table213162038[[#This Row],[Player No]],Table11[[No]:[Province]],2,0),"")</f>
        <v/>
      </c>
      <c r="G641" s="46" t="str">
        <f>IFERROR(VLOOKUP(Table213162038[[#This Row],[Player No]],Table11[[No]:[Province]],3,0),"")</f>
        <v/>
      </c>
      <c r="H641" s="56"/>
      <c r="I641" s="56">
        <f t="shared" si="15"/>
        <v>0</v>
      </c>
      <c r="J641" s="56"/>
      <c r="K641" s="57"/>
      <c r="L641" s="57"/>
      <c r="M641" s="57"/>
      <c r="N641" s="57" t="str">
        <f>IFERROR(VALUE(IF(Table213162038[[#This Row],[Player No]]="","",IFERROR(VLOOKUP(Table213162038[[#This Row],[Player No]],[5]Sheet1!$C$479:$D$480,2,FALSE)&amp;"",""))),"")</f>
        <v/>
      </c>
      <c r="O641" s="57"/>
      <c r="P641" s="17"/>
      <c r="Q641" s="18"/>
      <c r="R641" s="147"/>
      <c r="S641" s="147"/>
      <c r="T641" s="56"/>
      <c r="U641" s="146"/>
    </row>
    <row r="642" spans="4:21" ht="16" thickBot="1">
      <c r="D642" s="52"/>
      <c r="E642" s="60"/>
      <c r="F642" s="46" t="str">
        <f>IFERROR(VLOOKUP(Table213162038[[#This Row],[Player No]],Table11[[No]:[Province]],2,0),"")</f>
        <v/>
      </c>
      <c r="G642" s="46" t="str">
        <f>IFERROR(VLOOKUP(Table213162038[[#This Row],[Player No]],Table11[[No]:[Province]],3,0),"")</f>
        <v/>
      </c>
      <c r="H642" s="56"/>
      <c r="I642" s="56">
        <f t="shared" si="15"/>
        <v>0</v>
      </c>
      <c r="J642" s="56"/>
      <c r="K642" s="57"/>
      <c r="L642" s="57"/>
      <c r="M642" s="57"/>
      <c r="N642" s="57" t="str">
        <f>IFERROR(VALUE(IF(Table213162038[[#This Row],[Player No]]="","",IFERROR(VLOOKUP(Table213162038[[#This Row],[Player No]],[5]Sheet1!$C$479:$D$480,2,FALSE)&amp;"",""))),"")</f>
        <v/>
      </c>
      <c r="O642" s="57"/>
      <c r="P642" s="17"/>
      <c r="Q642" s="18"/>
      <c r="R642" s="147"/>
      <c r="S642" s="147"/>
      <c r="T642" s="56"/>
      <c r="U642" s="146"/>
    </row>
    <row r="643" spans="4:21" ht="16" thickBot="1">
      <c r="D643" s="52"/>
      <c r="E643" s="60"/>
      <c r="F643" s="46" t="str">
        <f>IFERROR(VLOOKUP(Table213162038[[#This Row],[Player No]],Table11[[No]:[Province]],2,0),"")</f>
        <v/>
      </c>
      <c r="G643" s="46" t="str">
        <f>IFERROR(VLOOKUP(Table213162038[[#This Row],[Player No]],Table11[[No]:[Province]],3,0),"")</f>
        <v/>
      </c>
      <c r="H643" s="56"/>
      <c r="I643" s="56">
        <f t="shared" si="15"/>
        <v>0</v>
      </c>
      <c r="J643" s="56"/>
      <c r="K643" s="57"/>
      <c r="L643" s="57"/>
      <c r="M643" s="57"/>
      <c r="N643" s="57" t="str">
        <f>IFERROR(VALUE(IF(Table213162038[[#This Row],[Player No]]="","",IFERROR(VLOOKUP(Table213162038[[#This Row],[Player No]],[5]Sheet1!$C$479:$D$480,2,FALSE)&amp;"",""))),"")</f>
        <v/>
      </c>
      <c r="O643" s="57"/>
      <c r="P643" s="17"/>
      <c r="Q643" s="18"/>
      <c r="R643" s="147"/>
      <c r="S643" s="147"/>
      <c r="T643" s="56"/>
      <c r="U643" s="146"/>
    </row>
    <row r="644" spans="4:21" ht="16" thickBot="1">
      <c r="D644" s="52"/>
      <c r="E644" s="60"/>
      <c r="F644" s="46" t="str">
        <f>IFERROR(VLOOKUP(Table213162038[[#This Row],[Player No]],Table11[[No]:[Province]],2,0),"")</f>
        <v/>
      </c>
      <c r="G644" s="46" t="str">
        <f>IFERROR(VLOOKUP(Table213162038[[#This Row],[Player No]],Table11[[No]:[Province]],3,0),"")</f>
        <v/>
      </c>
      <c r="H644" s="56"/>
      <c r="I644" s="56">
        <f t="shared" si="15"/>
        <v>0</v>
      </c>
      <c r="J644" s="56"/>
      <c r="K644" s="57"/>
      <c r="L644" s="57"/>
      <c r="M644" s="57"/>
      <c r="N644" s="57" t="str">
        <f>IFERROR(VALUE(IF(Table213162038[[#This Row],[Player No]]="","",IFERROR(VLOOKUP(Table213162038[[#This Row],[Player No]],[5]Sheet1!$C$479:$D$480,2,FALSE)&amp;"",""))),"")</f>
        <v/>
      </c>
      <c r="O644" s="57"/>
      <c r="P644" s="17"/>
      <c r="Q644" s="18"/>
      <c r="R644" s="147"/>
      <c r="S644" s="147"/>
      <c r="T644" s="56"/>
      <c r="U644" s="146"/>
    </row>
    <row r="645" spans="4:21" ht="16" thickBot="1">
      <c r="D645" s="52"/>
      <c r="E645" s="60"/>
      <c r="F645" s="46" t="str">
        <f>IFERROR(VLOOKUP(Table213162038[[#This Row],[Player No]],Table11[[No]:[Province]],2,0),"")</f>
        <v/>
      </c>
      <c r="G645" s="46" t="str">
        <f>IFERROR(VLOOKUP(Table213162038[[#This Row],[Player No]],Table11[[No]:[Province]],3,0),"")</f>
        <v/>
      </c>
      <c r="H645" s="56"/>
      <c r="I645" s="56">
        <f t="shared" ref="I645:I708" si="16">H645/2+SUM(L645:O645)</f>
        <v>0</v>
      </c>
      <c r="J645" s="56"/>
      <c r="K645" s="57"/>
      <c r="L645" s="57"/>
      <c r="M645" s="57"/>
      <c r="N645" s="57" t="str">
        <f>IFERROR(VALUE(IF(Table213162038[[#This Row],[Player No]]="","",IFERROR(VLOOKUP(Table213162038[[#This Row],[Player No]],[5]Sheet1!$C$479:$D$480,2,FALSE)&amp;"",""))),"")</f>
        <v/>
      </c>
      <c r="O645" s="57"/>
      <c r="P645" s="17"/>
      <c r="Q645" s="18"/>
      <c r="R645" s="147"/>
      <c r="S645" s="147"/>
      <c r="T645" s="56"/>
      <c r="U645" s="146"/>
    </row>
    <row r="646" spans="4:21" ht="16" thickBot="1">
      <c r="D646" s="52"/>
      <c r="E646" s="60"/>
      <c r="F646" s="46" t="str">
        <f>IFERROR(VLOOKUP(Table213162038[[#This Row],[Player No]],Table11[[No]:[Province]],2,0),"")</f>
        <v/>
      </c>
      <c r="G646" s="46" t="str">
        <f>IFERROR(VLOOKUP(Table213162038[[#This Row],[Player No]],Table11[[No]:[Province]],3,0),"")</f>
        <v/>
      </c>
      <c r="H646" s="56"/>
      <c r="I646" s="56">
        <f t="shared" si="16"/>
        <v>0</v>
      </c>
      <c r="J646" s="56"/>
      <c r="K646" s="57"/>
      <c r="L646" s="57"/>
      <c r="M646" s="57"/>
      <c r="N646" s="57" t="str">
        <f>IFERROR(VALUE(IF(Table213162038[[#This Row],[Player No]]="","",IFERROR(VLOOKUP(Table213162038[[#This Row],[Player No]],[5]Sheet1!$C$479:$D$480,2,FALSE)&amp;"",""))),"")</f>
        <v/>
      </c>
      <c r="O646" s="57"/>
      <c r="P646" s="17"/>
      <c r="Q646" s="18"/>
      <c r="R646" s="147"/>
      <c r="S646" s="147"/>
      <c r="T646" s="56"/>
      <c r="U646" s="146"/>
    </row>
    <row r="647" spans="4:21" ht="16" thickBot="1">
      <c r="D647" s="52"/>
      <c r="E647" s="60"/>
      <c r="F647" s="46" t="str">
        <f>IFERROR(VLOOKUP(Table213162038[[#This Row],[Player No]],Table11[[No]:[Province]],2,0),"")</f>
        <v/>
      </c>
      <c r="G647" s="46" t="str">
        <f>IFERROR(VLOOKUP(Table213162038[[#This Row],[Player No]],Table11[[No]:[Province]],3,0),"")</f>
        <v/>
      </c>
      <c r="H647" s="56"/>
      <c r="I647" s="56">
        <f t="shared" si="16"/>
        <v>0</v>
      </c>
      <c r="J647" s="56"/>
      <c r="K647" s="57"/>
      <c r="L647" s="57"/>
      <c r="M647" s="57"/>
      <c r="N647" s="57" t="str">
        <f>IFERROR(VALUE(IF(Table213162038[[#This Row],[Player No]]="","",IFERROR(VLOOKUP(Table213162038[[#This Row],[Player No]],[5]Sheet1!$C$479:$D$480,2,FALSE)&amp;"",""))),"")</f>
        <v/>
      </c>
      <c r="O647" s="57"/>
      <c r="P647" s="17"/>
      <c r="Q647" s="18"/>
      <c r="R647" s="147"/>
      <c r="S647" s="147"/>
      <c r="T647" s="56"/>
      <c r="U647" s="146"/>
    </row>
    <row r="648" spans="4:21" ht="16" thickBot="1">
      <c r="D648" s="52"/>
      <c r="E648" s="60"/>
      <c r="F648" s="46" t="str">
        <f>IFERROR(VLOOKUP(Table213162038[[#This Row],[Player No]],Table11[[No]:[Province]],2,0),"")</f>
        <v/>
      </c>
      <c r="G648" s="46" t="str">
        <f>IFERROR(VLOOKUP(Table213162038[[#This Row],[Player No]],Table11[[No]:[Province]],3,0),"")</f>
        <v/>
      </c>
      <c r="H648" s="56"/>
      <c r="I648" s="56">
        <f t="shared" si="16"/>
        <v>0</v>
      </c>
      <c r="J648" s="56"/>
      <c r="K648" s="57"/>
      <c r="L648" s="57"/>
      <c r="M648" s="57"/>
      <c r="N648" s="57" t="str">
        <f>IFERROR(VALUE(IF(Table213162038[[#This Row],[Player No]]="","",IFERROR(VLOOKUP(Table213162038[[#This Row],[Player No]],[5]Sheet1!$C$479:$D$480,2,FALSE)&amp;"",""))),"")</f>
        <v/>
      </c>
      <c r="O648" s="57"/>
      <c r="P648" s="17"/>
      <c r="Q648" s="18"/>
      <c r="R648" s="147"/>
      <c r="S648" s="147"/>
      <c r="T648" s="56"/>
      <c r="U648" s="146"/>
    </row>
    <row r="649" spans="4:21" ht="16" thickBot="1">
      <c r="D649" s="52"/>
      <c r="E649" s="60"/>
      <c r="F649" s="46" t="str">
        <f>IFERROR(VLOOKUP(Table213162038[[#This Row],[Player No]],Table11[[No]:[Province]],2,0),"")</f>
        <v/>
      </c>
      <c r="G649" s="46" t="str">
        <f>IFERROR(VLOOKUP(Table213162038[[#This Row],[Player No]],Table11[[No]:[Province]],3,0),"")</f>
        <v/>
      </c>
      <c r="H649" s="56"/>
      <c r="I649" s="56">
        <f t="shared" si="16"/>
        <v>0</v>
      </c>
      <c r="J649" s="56"/>
      <c r="K649" s="57"/>
      <c r="L649" s="57"/>
      <c r="M649" s="57"/>
      <c r="N649" s="57" t="str">
        <f>IFERROR(VALUE(IF(Table213162038[[#This Row],[Player No]]="","",IFERROR(VLOOKUP(Table213162038[[#This Row],[Player No]],[5]Sheet1!$C$479:$D$480,2,FALSE)&amp;"",""))),"")</f>
        <v/>
      </c>
      <c r="O649" s="57"/>
      <c r="P649" s="17"/>
      <c r="Q649" s="18"/>
      <c r="R649" s="147"/>
      <c r="S649" s="147"/>
      <c r="T649" s="56"/>
      <c r="U649" s="146"/>
    </row>
    <row r="650" spans="4:21" ht="16" thickBot="1">
      <c r="D650" s="52"/>
      <c r="E650" s="60"/>
      <c r="F650" s="46" t="str">
        <f>IFERROR(VLOOKUP(Table213162038[[#This Row],[Player No]],Table11[[No]:[Province]],2,0),"")</f>
        <v/>
      </c>
      <c r="G650" s="46" t="str">
        <f>IFERROR(VLOOKUP(Table213162038[[#This Row],[Player No]],Table11[[No]:[Province]],3,0),"")</f>
        <v/>
      </c>
      <c r="H650" s="56"/>
      <c r="I650" s="56">
        <f t="shared" si="16"/>
        <v>0</v>
      </c>
      <c r="J650" s="56"/>
      <c r="K650" s="57"/>
      <c r="L650" s="57"/>
      <c r="M650" s="57"/>
      <c r="N650" s="57" t="str">
        <f>IFERROR(VALUE(IF(Table213162038[[#This Row],[Player No]]="","",IFERROR(VLOOKUP(Table213162038[[#This Row],[Player No]],[5]Sheet1!$C$479:$D$480,2,FALSE)&amp;"",""))),"")</f>
        <v/>
      </c>
      <c r="O650" s="57"/>
      <c r="P650" s="17"/>
      <c r="Q650" s="18"/>
      <c r="R650" s="147"/>
      <c r="S650" s="147"/>
      <c r="T650" s="56"/>
      <c r="U650" s="146"/>
    </row>
    <row r="651" spans="4:21" ht="16" thickBot="1">
      <c r="D651" s="52"/>
      <c r="E651" s="60"/>
      <c r="F651" s="46" t="str">
        <f>IFERROR(VLOOKUP(Table213162038[[#This Row],[Player No]],Table11[[No]:[Province]],2,0),"")</f>
        <v/>
      </c>
      <c r="G651" s="46" t="str">
        <f>IFERROR(VLOOKUP(Table213162038[[#This Row],[Player No]],Table11[[No]:[Province]],3,0),"")</f>
        <v/>
      </c>
      <c r="H651" s="56"/>
      <c r="I651" s="56">
        <f t="shared" si="16"/>
        <v>0</v>
      </c>
      <c r="J651" s="56"/>
      <c r="K651" s="57"/>
      <c r="L651" s="57"/>
      <c r="M651" s="57"/>
      <c r="N651" s="57" t="str">
        <f>IFERROR(VALUE(IF(Table213162038[[#This Row],[Player No]]="","",IFERROR(VLOOKUP(Table213162038[[#This Row],[Player No]],[5]Sheet1!$C$479:$D$480,2,FALSE)&amp;"",""))),"")</f>
        <v/>
      </c>
      <c r="O651" s="57"/>
      <c r="P651" s="17"/>
      <c r="Q651" s="18"/>
      <c r="R651" s="147"/>
      <c r="S651" s="147"/>
      <c r="T651" s="56"/>
      <c r="U651" s="146"/>
    </row>
    <row r="652" spans="4:21" ht="16" thickBot="1">
      <c r="D652" s="52"/>
      <c r="E652" s="60"/>
      <c r="F652" s="46" t="str">
        <f>IFERROR(VLOOKUP(Table213162038[[#This Row],[Player No]],Table11[[No]:[Province]],2,0),"")</f>
        <v/>
      </c>
      <c r="G652" s="46" t="str">
        <f>IFERROR(VLOOKUP(Table213162038[[#This Row],[Player No]],Table11[[No]:[Province]],3,0),"")</f>
        <v/>
      </c>
      <c r="H652" s="56"/>
      <c r="I652" s="56">
        <f t="shared" si="16"/>
        <v>0</v>
      </c>
      <c r="J652" s="56"/>
      <c r="K652" s="57"/>
      <c r="L652" s="57"/>
      <c r="M652" s="57"/>
      <c r="N652" s="57" t="str">
        <f>IFERROR(VALUE(IF(Table213162038[[#This Row],[Player No]]="","",IFERROR(VLOOKUP(Table213162038[[#This Row],[Player No]],[5]Sheet1!$C$479:$D$480,2,FALSE)&amp;"",""))),"")</f>
        <v/>
      </c>
      <c r="O652" s="57"/>
      <c r="P652" s="17"/>
      <c r="Q652" s="18"/>
      <c r="R652" s="147"/>
      <c r="S652" s="147"/>
      <c r="T652" s="56"/>
      <c r="U652" s="146"/>
    </row>
    <row r="653" spans="4:21" ht="16" thickBot="1">
      <c r="D653" s="52"/>
      <c r="E653" s="60"/>
      <c r="F653" s="46" t="str">
        <f>IFERROR(VLOOKUP(Table213162038[[#This Row],[Player No]],Table11[[No]:[Province]],2,0),"")</f>
        <v/>
      </c>
      <c r="G653" s="46" t="str">
        <f>IFERROR(VLOOKUP(Table213162038[[#This Row],[Player No]],Table11[[No]:[Province]],3,0),"")</f>
        <v/>
      </c>
      <c r="H653" s="56"/>
      <c r="I653" s="56">
        <f t="shared" si="16"/>
        <v>0</v>
      </c>
      <c r="J653" s="56"/>
      <c r="K653" s="57"/>
      <c r="L653" s="57"/>
      <c r="M653" s="57"/>
      <c r="N653" s="57" t="str">
        <f>IFERROR(VALUE(IF(Table213162038[[#This Row],[Player No]]="","",IFERROR(VLOOKUP(Table213162038[[#This Row],[Player No]],[5]Sheet1!$C$479:$D$480,2,FALSE)&amp;"",""))),"")</f>
        <v/>
      </c>
      <c r="O653" s="57"/>
      <c r="P653" s="17"/>
      <c r="Q653" s="18"/>
      <c r="R653" s="147"/>
      <c r="S653" s="147"/>
      <c r="T653" s="56"/>
      <c r="U653" s="146"/>
    </row>
    <row r="654" spans="4:21" ht="16" thickBot="1">
      <c r="D654" s="52"/>
      <c r="E654" s="60"/>
      <c r="F654" s="46" t="str">
        <f>IFERROR(VLOOKUP(Table213162038[[#This Row],[Player No]],Table11[[No]:[Province]],2,0),"")</f>
        <v/>
      </c>
      <c r="G654" s="46" t="str">
        <f>IFERROR(VLOOKUP(Table213162038[[#This Row],[Player No]],Table11[[No]:[Province]],3,0),"")</f>
        <v/>
      </c>
      <c r="H654" s="56"/>
      <c r="I654" s="56">
        <f t="shared" si="16"/>
        <v>0</v>
      </c>
      <c r="J654" s="56"/>
      <c r="K654" s="57"/>
      <c r="L654" s="57"/>
      <c r="M654" s="57"/>
      <c r="N654" s="57" t="str">
        <f>IFERROR(VALUE(IF(Table213162038[[#This Row],[Player No]]="","",IFERROR(VLOOKUP(Table213162038[[#This Row],[Player No]],[5]Sheet1!$C$479:$D$480,2,FALSE)&amp;"",""))),"")</f>
        <v/>
      </c>
      <c r="O654" s="57"/>
      <c r="P654" s="17"/>
      <c r="Q654" s="18"/>
      <c r="R654" s="147"/>
      <c r="S654" s="147"/>
      <c r="T654" s="56"/>
      <c r="U654" s="146"/>
    </row>
    <row r="655" spans="4:21" ht="16" thickBot="1">
      <c r="D655" s="52"/>
      <c r="E655" s="60"/>
      <c r="F655" s="46" t="str">
        <f>IFERROR(VLOOKUP(Table213162038[[#This Row],[Player No]],Table11[[No]:[Province]],2,0),"")</f>
        <v/>
      </c>
      <c r="G655" s="46" t="str">
        <f>IFERROR(VLOOKUP(Table213162038[[#This Row],[Player No]],Table11[[No]:[Province]],3,0),"")</f>
        <v/>
      </c>
      <c r="H655" s="56"/>
      <c r="I655" s="56">
        <f t="shared" si="16"/>
        <v>0</v>
      </c>
      <c r="J655" s="56"/>
      <c r="K655" s="57"/>
      <c r="L655" s="57"/>
      <c r="M655" s="57"/>
      <c r="N655" s="57" t="str">
        <f>IFERROR(VALUE(IF(Table213162038[[#This Row],[Player No]]="","",IFERROR(VLOOKUP(Table213162038[[#This Row],[Player No]],[5]Sheet1!$C$479:$D$480,2,FALSE)&amp;"",""))),"")</f>
        <v/>
      </c>
      <c r="O655" s="57"/>
      <c r="P655" s="17"/>
      <c r="Q655" s="18"/>
      <c r="R655" s="147"/>
      <c r="S655" s="147"/>
      <c r="T655" s="56"/>
      <c r="U655" s="146"/>
    </row>
    <row r="656" spans="4:21" ht="16" thickBot="1">
      <c r="D656" s="52"/>
      <c r="E656" s="60"/>
      <c r="F656" s="46" t="str">
        <f>IFERROR(VLOOKUP(Table213162038[[#This Row],[Player No]],Table11[[No]:[Province]],2,0),"")</f>
        <v/>
      </c>
      <c r="G656" s="46" t="str">
        <f>IFERROR(VLOOKUP(Table213162038[[#This Row],[Player No]],Table11[[No]:[Province]],3,0),"")</f>
        <v/>
      </c>
      <c r="H656" s="56"/>
      <c r="I656" s="56">
        <f t="shared" si="16"/>
        <v>0</v>
      </c>
      <c r="J656" s="56"/>
      <c r="K656" s="57"/>
      <c r="L656" s="57"/>
      <c r="M656" s="57"/>
      <c r="N656" s="57" t="str">
        <f>IFERROR(VALUE(IF(Table213162038[[#This Row],[Player No]]="","",IFERROR(VLOOKUP(Table213162038[[#This Row],[Player No]],[5]Sheet1!$C$479:$D$480,2,FALSE)&amp;"",""))),"")</f>
        <v/>
      </c>
      <c r="O656" s="57"/>
      <c r="P656" s="17"/>
      <c r="Q656" s="18"/>
      <c r="R656" s="147"/>
      <c r="S656" s="147"/>
      <c r="T656" s="56"/>
      <c r="U656" s="146"/>
    </row>
    <row r="657" spans="4:21" ht="16" thickBot="1">
      <c r="D657" s="52"/>
      <c r="E657" s="60"/>
      <c r="F657" s="46" t="str">
        <f>IFERROR(VLOOKUP(Table213162038[[#This Row],[Player No]],Table11[[No]:[Province]],2,0),"")</f>
        <v/>
      </c>
      <c r="G657" s="46" t="str">
        <f>IFERROR(VLOOKUP(Table213162038[[#This Row],[Player No]],Table11[[No]:[Province]],3,0),"")</f>
        <v/>
      </c>
      <c r="H657" s="56"/>
      <c r="I657" s="56">
        <f t="shared" si="16"/>
        <v>0</v>
      </c>
      <c r="J657" s="56"/>
      <c r="K657" s="57"/>
      <c r="L657" s="57"/>
      <c r="M657" s="57"/>
      <c r="N657" s="57" t="str">
        <f>IFERROR(VALUE(IF(Table213162038[[#This Row],[Player No]]="","",IFERROR(VLOOKUP(Table213162038[[#This Row],[Player No]],[5]Sheet1!$C$479:$D$480,2,FALSE)&amp;"",""))),"")</f>
        <v/>
      </c>
      <c r="O657" s="57"/>
      <c r="P657" s="17"/>
      <c r="Q657" s="18"/>
      <c r="R657" s="147"/>
      <c r="S657" s="147"/>
      <c r="T657" s="56"/>
      <c r="U657" s="146"/>
    </row>
    <row r="658" spans="4:21" ht="16" thickBot="1">
      <c r="D658" s="52"/>
      <c r="E658" s="60"/>
      <c r="F658" s="46" t="str">
        <f>IFERROR(VLOOKUP(Table213162038[[#This Row],[Player No]],Table11[[No]:[Province]],2,0),"")</f>
        <v/>
      </c>
      <c r="G658" s="46" t="str">
        <f>IFERROR(VLOOKUP(Table213162038[[#This Row],[Player No]],Table11[[No]:[Province]],3,0),"")</f>
        <v/>
      </c>
      <c r="H658" s="56"/>
      <c r="I658" s="56">
        <f t="shared" si="16"/>
        <v>0</v>
      </c>
      <c r="J658" s="56"/>
      <c r="K658" s="57"/>
      <c r="L658" s="57"/>
      <c r="M658" s="57"/>
      <c r="N658" s="57" t="str">
        <f>IFERROR(VALUE(IF(Table213162038[[#This Row],[Player No]]="","",IFERROR(VLOOKUP(Table213162038[[#This Row],[Player No]],[5]Sheet1!$C$479:$D$480,2,FALSE)&amp;"",""))),"")</f>
        <v/>
      </c>
      <c r="O658" s="57"/>
      <c r="P658" s="17"/>
      <c r="Q658" s="18"/>
      <c r="R658" s="147"/>
      <c r="S658" s="147"/>
      <c r="T658" s="56"/>
      <c r="U658" s="146"/>
    </row>
    <row r="659" spans="4:21" ht="16" thickBot="1">
      <c r="D659" s="52"/>
      <c r="E659" s="60"/>
      <c r="F659" s="46" t="str">
        <f>IFERROR(VLOOKUP(Table213162038[[#This Row],[Player No]],Table11[[No]:[Province]],2,0),"")</f>
        <v/>
      </c>
      <c r="G659" s="46" t="str">
        <f>IFERROR(VLOOKUP(Table213162038[[#This Row],[Player No]],Table11[[No]:[Province]],3,0),"")</f>
        <v/>
      </c>
      <c r="H659" s="56"/>
      <c r="I659" s="56">
        <f t="shared" si="16"/>
        <v>0</v>
      </c>
      <c r="J659" s="56"/>
      <c r="K659" s="57"/>
      <c r="L659" s="57"/>
      <c r="M659" s="57"/>
      <c r="N659" s="57" t="str">
        <f>IFERROR(VALUE(IF(Table213162038[[#This Row],[Player No]]="","",IFERROR(VLOOKUP(Table213162038[[#This Row],[Player No]],[5]Sheet1!$C$479:$D$480,2,FALSE)&amp;"",""))),"")</f>
        <v/>
      </c>
      <c r="O659" s="57"/>
      <c r="P659" s="17"/>
      <c r="Q659" s="18"/>
      <c r="R659" s="147"/>
      <c r="S659" s="147"/>
      <c r="T659" s="56"/>
      <c r="U659" s="146"/>
    </row>
    <row r="660" spans="4:21" ht="16" thickBot="1">
      <c r="D660" s="52"/>
      <c r="E660" s="60"/>
      <c r="F660" s="46" t="str">
        <f>IFERROR(VLOOKUP(Table213162038[[#This Row],[Player No]],Table11[[No]:[Province]],2,0),"")</f>
        <v/>
      </c>
      <c r="G660" s="46" t="str">
        <f>IFERROR(VLOOKUP(Table213162038[[#This Row],[Player No]],Table11[[No]:[Province]],3,0),"")</f>
        <v/>
      </c>
      <c r="H660" s="56"/>
      <c r="I660" s="56">
        <f t="shared" si="16"/>
        <v>0</v>
      </c>
      <c r="J660" s="56"/>
      <c r="K660" s="57"/>
      <c r="L660" s="57"/>
      <c r="M660" s="57"/>
      <c r="N660" s="57" t="str">
        <f>IFERROR(VALUE(IF(Table213162038[[#This Row],[Player No]]="","",IFERROR(VLOOKUP(Table213162038[[#This Row],[Player No]],[5]Sheet1!$C$479:$D$480,2,FALSE)&amp;"",""))),"")</f>
        <v/>
      </c>
      <c r="O660" s="57"/>
      <c r="P660" s="17"/>
      <c r="Q660" s="18"/>
      <c r="R660" s="147"/>
      <c r="S660" s="147"/>
      <c r="T660" s="56"/>
      <c r="U660" s="146"/>
    </row>
    <row r="661" spans="4:21" ht="16" thickBot="1">
      <c r="D661" s="52"/>
      <c r="E661" s="60"/>
      <c r="F661" s="46" t="str">
        <f>IFERROR(VLOOKUP(Table213162038[[#This Row],[Player No]],Table11[[No]:[Province]],2,0),"")</f>
        <v/>
      </c>
      <c r="G661" s="46" t="str">
        <f>IFERROR(VLOOKUP(Table213162038[[#This Row],[Player No]],Table11[[No]:[Province]],3,0),"")</f>
        <v/>
      </c>
      <c r="H661" s="56"/>
      <c r="I661" s="56">
        <f t="shared" si="16"/>
        <v>0</v>
      </c>
      <c r="J661" s="56"/>
      <c r="K661" s="57"/>
      <c r="L661" s="57"/>
      <c r="M661" s="57"/>
      <c r="N661" s="57" t="str">
        <f>IFERROR(VALUE(IF(Table213162038[[#This Row],[Player No]]="","",IFERROR(VLOOKUP(Table213162038[[#This Row],[Player No]],[5]Sheet1!$C$479:$D$480,2,FALSE)&amp;"",""))),"")</f>
        <v/>
      </c>
      <c r="O661" s="57"/>
      <c r="P661" s="17"/>
      <c r="Q661" s="18"/>
      <c r="R661" s="147"/>
      <c r="S661" s="147"/>
      <c r="T661" s="56"/>
      <c r="U661" s="146"/>
    </row>
    <row r="662" spans="4:21" ht="16" thickBot="1">
      <c r="D662" s="52"/>
      <c r="E662" s="60"/>
      <c r="F662" s="46" t="str">
        <f>IFERROR(VLOOKUP(Table213162038[[#This Row],[Player No]],Table11[[No]:[Province]],2,0),"")</f>
        <v/>
      </c>
      <c r="G662" s="46" t="str">
        <f>IFERROR(VLOOKUP(Table213162038[[#This Row],[Player No]],Table11[[No]:[Province]],3,0),"")</f>
        <v/>
      </c>
      <c r="H662" s="56"/>
      <c r="I662" s="56">
        <f t="shared" si="16"/>
        <v>0</v>
      </c>
      <c r="J662" s="56"/>
      <c r="K662" s="57"/>
      <c r="L662" s="57"/>
      <c r="M662" s="57"/>
      <c r="N662" s="57" t="str">
        <f>IFERROR(VALUE(IF(Table213162038[[#This Row],[Player No]]="","",IFERROR(VLOOKUP(Table213162038[[#This Row],[Player No]],[5]Sheet1!$C$479:$D$480,2,FALSE)&amp;"",""))),"")</f>
        <v/>
      </c>
      <c r="O662" s="57"/>
      <c r="P662" s="17"/>
      <c r="Q662" s="18"/>
      <c r="R662" s="147"/>
      <c r="S662" s="147"/>
      <c r="T662" s="56"/>
      <c r="U662" s="146"/>
    </row>
    <row r="663" spans="4:21" ht="16" thickBot="1">
      <c r="D663" s="52"/>
      <c r="E663" s="60"/>
      <c r="F663" s="46" t="str">
        <f>IFERROR(VLOOKUP(Table213162038[[#This Row],[Player No]],Table11[[No]:[Province]],2,0),"")</f>
        <v/>
      </c>
      <c r="G663" s="46" t="str">
        <f>IFERROR(VLOOKUP(Table213162038[[#This Row],[Player No]],Table11[[No]:[Province]],3,0),"")</f>
        <v/>
      </c>
      <c r="H663" s="56"/>
      <c r="I663" s="56">
        <f t="shared" si="16"/>
        <v>0</v>
      </c>
      <c r="J663" s="56"/>
      <c r="K663" s="57"/>
      <c r="L663" s="57"/>
      <c r="M663" s="57"/>
      <c r="N663" s="57" t="str">
        <f>IFERROR(VALUE(IF(Table213162038[[#This Row],[Player No]]="","",IFERROR(VLOOKUP(Table213162038[[#This Row],[Player No]],[5]Sheet1!$C$479:$D$480,2,FALSE)&amp;"",""))),"")</f>
        <v/>
      </c>
      <c r="O663" s="57"/>
      <c r="P663" s="17"/>
      <c r="Q663" s="18"/>
      <c r="R663" s="147"/>
      <c r="S663" s="147"/>
      <c r="T663" s="56"/>
      <c r="U663" s="146"/>
    </row>
    <row r="664" spans="4:21" ht="16" thickBot="1">
      <c r="D664" s="52"/>
      <c r="E664" s="60"/>
      <c r="F664" s="46" t="str">
        <f>IFERROR(VLOOKUP(Table213162038[[#This Row],[Player No]],Table11[[No]:[Province]],2,0),"")</f>
        <v/>
      </c>
      <c r="G664" s="46" t="str">
        <f>IFERROR(VLOOKUP(Table213162038[[#This Row],[Player No]],Table11[[No]:[Province]],3,0),"")</f>
        <v/>
      </c>
      <c r="H664" s="56"/>
      <c r="I664" s="56">
        <f t="shared" si="16"/>
        <v>0</v>
      </c>
      <c r="J664" s="56"/>
      <c r="K664" s="57"/>
      <c r="L664" s="57"/>
      <c r="M664" s="57"/>
      <c r="N664" s="57" t="str">
        <f>IFERROR(VALUE(IF(Table213162038[[#This Row],[Player No]]="","",IFERROR(VLOOKUP(Table213162038[[#This Row],[Player No]],[5]Sheet1!$C$479:$D$480,2,FALSE)&amp;"",""))),"")</f>
        <v/>
      </c>
      <c r="O664" s="57"/>
      <c r="P664" s="17"/>
      <c r="Q664" s="18"/>
      <c r="R664" s="147"/>
      <c r="S664" s="147"/>
      <c r="T664" s="56"/>
      <c r="U664" s="146"/>
    </row>
    <row r="665" spans="4:21" ht="16" thickBot="1">
      <c r="D665" s="52"/>
      <c r="E665" s="60"/>
      <c r="F665" s="46" t="str">
        <f>IFERROR(VLOOKUP(Table213162038[[#This Row],[Player No]],Table11[[No]:[Province]],2,0),"")</f>
        <v/>
      </c>
      <c r="G665" s="46" t="str">
        <f>IFERROR(VLOOKUP(Table213162038[[#This Row],[Player No]],Table11[[No]:[Province]],3,0),"")</f>
        <v/>
      </c>
      <c r="H665" s="56"/>
      <c r="I665" s="56">
        <f t="shared" si="16"/>
        <v>0</v>
      </c>
      <c r="J665" s="56"/>
      <c r="K665" s="57"/>
      <c r="L665" s="57"/>
      <c r="M665" s="57"/>
      <c r="N665" s="57" t="str">
        <f>IFERROR(VALUE(IF(Table213162038[[#This Row],[Player No]]="","",IFERROR(VLOOKUP(Table213162038[[#This Row],[Player No]],[5]Sheet1!$C$479:$D$480,2,FALSE)&amp;"",""))),"")</f>
        <v/>
      </c>
      <c r="O665" s="57"/>
      <c r="P665" s="17"/>
      <c r="Q665" s="18"/>
      <c r="R665" s="147"/>
      <c r="S665" s="147"/>
      <c r="T665" s="56"/>
      <c r="U665" s="146"/>
    </row>
    <row r="666" spans="4:21" ht="16" thickBot="1">
      <c r="D666" s="52"/>
      <c r="E666" s="60"/>
      <c r="F666" s="46" t="str">
        <f>IFERROR(VLOOKUP(Table213162038[[#This Row],[Player No]],Table11[[No]:[Province]],2,0),"")</f>
        <v/>
      </c>
      <c r="G666" s="46" t="str">
        <f>IFERROR(VLOOKUP(Table213162038[[#This Row],[Player No]],Table11[[No]:[Province]],3,0),"")</f>
        <v/>
      </c>
      <c r="H666" s="56"/>
      <c r="I666" s="56">
        <f t="shared" si="16"/>
        <v>0</v>
      </c>
      <c r="J666" s="56"/>
      <c r="K666" s="57"/>
      <c r="L666" s="57"/>
      <c r="M666" s="57"/>
      <c r="N666" s="57" t="str">
        <f>IFERROR(VALUE(IF(Table213162038[[#This Row],[Player No]]="","",IFERROR(VLOOKUP(Table213162038[[#This Row],[Player No]],[5]Sheet1!$C$479:$D$480,2,FALSE)&amp;"",""))),"")</f>
        <v/>
      </c>
      <c r="O666" s="57"/>
      <c r="P666" s="17"/>
      <c r="Q666" s="18"/>
      <c r="R666" s="147"/>
      <c r="S666" s="147"/>
      <c r="T666" s="56"/>
      <c r="U666" s="146"/>
    </row>
    <row r="667" spans="4:21" ht="16" thickBot="1">
      <c r="D667" s="52"/>
      <c r="E667" s="60"/>
      <c r="F667" s="46" t="str">
        <f>IFERROR(VLOOKUP(Table213162038[[#This Row],[Player No]],Table11[[No]:[Province]],2,0),"")</f>
        <v/>
      </c>
      <c r="G667" s="46" t="str">
        <f>IFERROR(VLOOKUP(Table213162038[[#This Row],[Player No]],Table11[[No]:[Province]],3,0),"")</f>
        <v/>
      </c>
      <c r="H667" s="56"/>
      <c r="I667" s="56">
        <f t="shared" si="16"/>
        <v>0</v>
      </c>
      <c r="J667" s="56"/>
      <c r="K667" s="57"/>
      <c r="L667" s="57"/>
      <c r="M667" s="57"/>
      <c r="N667" s="57" t="str">
        <f>IFERROR(VALUE(IF(Table213162038[[#This Row],[Player No]]="","",IFERROR(VLOOKUP(Table213162038[[#This Row],[Player No]],[5]Sheet1!$C$479:$D$480,2,FALSE)&amp;"",""))),"")</f>
        <v/>
      </c>
      <c r="O667" s="57"/>
      <c r="P667" s="17"/>
      <c r="Q667" s="18"/>
      <c r="R667" s="147"/>
      <c r="S667" s="147"/>
      <c r="T667" s="56"/>
      <c r="U667" s="146"/>
    </row>
    <row r="668" spans="4:21" ht="16" thickBot="1">
      <c r="D668" s="52"/>
      <c r="E668" s="60"/>
      <c r="F668" s="46" t="str">
        <f>IFERROR(VLOOKUP(Table213162038[[#This Row],[Player No]],Table11[[No]:[Province]],2,0),"")</f>
        <v/>
      </c>
      <c r="G668" s="46" t="str">
        <f>IFERROR(VLOOKUP(Table213162038[[#This Row],[Player No]],Table11[[No]:[Province]],3,0),"")</f>
        <v/>
      </c>
      <c r="H668" s="56"/>
      <c r="I668" s="56">
        <f t="shared" si="16"/>
        <v>0</v>
      </c>
      <c r="J668" s="56"/>
      <c r="K668" s="57"/>
      <c r="L668" s="57"/>
      <c r="M668" s="57"/>
      <c r="N668" s="57" t="str">
        <f>IFERROR(VALUE(IF(Table213162038[[#This Row],[Player No]]="","",IFERROR(VLOOKUP(Table213162038[[#This Row],[Player No]],[5]Sheet1!$C$479:$D$480,2,FALSE)&amp;"",""))),"")</f>
        <v/>
      </c>
      <c r="O668" s="57"/>
      <c r="P668" s="17"/>
      <c r="Q668" s="18"/>
      <c r="R668" s="147"/>
      <c r="S668" s="147"/>
      <c r="T668" s="56"/>
      <c r="U668" s="146"/>
    </row>
    <row r="669" spans="4:21" ht="16" thickBot="1">
      <c r="D669" s="52"/>
      <c r="E669" s="60"/>
      <c r="F669" s="46" t="str">
        <f>IFERROR(VLOOKUP(Table213162038[[#This Row],[Player No]],Table11[[No]:[Province]],2,0),"")</f>
        <v/>
      </c>
      <c r="G669" s="46" t="str">
        <f>IFERROR(VLOOKUP(Table213162038[[#This Row],[Player No]],Table11[[No]:[Province]],3,0),"")</f>
        <v/>
      </c>
      <c r="H669" s="56"/>
      <c r="I669" s="56">
        <f t="shared" si="16"/>
        <v>0</v>
      </c>
      <c r="J669" s="56"/>
      <c r="K669" s="57"/>
      <c r="L669" s="57"/>
      <c r="M669" s="57"/>
      <c r="N669" s="57" t="str">
        <f>IFERROR(VALUE(IF(Table213162038[[#This Row],[Player No]]="","",IFERROR(VLOOKUP(Table213162038[[#This Row],[Player No]],[5]Sheet1!$C$479:$D$480,2,FALSE)&amp;"",""))),"")</f>
        <v/>
      </c>
      <c r="O669" s="57"/>
      <c r="P669" s="17"/>
      <c r="Q669" s="18"/>
      <c r="R669" s="147"/>
      <c r="S669" s="147"/>
      <c r="T669" s="56"/>
      <c r="U669" s="146"/>
    </row>
    <row r="670" spans="4:21" ht="16" thickBot="1">
      <c r="D670" s="52"/>
      <c r="E670" s="60"/>
      <c r="F670" s="46" t="str">
        <f>IFERROR(VLOOKUP(Table213162038[[#This Row],[Player No]],Table11[[No]:[Province]],2,0),"")</f>
        <v/>
      </c>
      <c r="G670" s="46" t="str">
        <f>IFERROR(VLOOKUP(Table213162038[[#This Row],[Player No]],Table11[[No]:[Province]],3,0),"")</f>
        <v/>
      </c>
      <c r="H670" s="56"/>
      <c r="I670" s="56">
        <f t="shared" si="16"/>
        <v>0</v>
      </c>
      <c r="J670" s="56"/>
      <c r="K670" s="57"/>
      <c r="L670" s="57"/>
      <c r="M670" s="57"/>
      <c r="N670" s="57" t="str">
        <f>IFERROR(VALUE(IF(Table213162038[[#This Row],[Player No]]="","",IFERROR(VLOOKUP(Table213162038[[#This Row],[Player No]],[5]Sheet1!$C$479:$D$480,2,FALSE)&amp;"",""))),"")</f>
        <v/>
      </c>
      <c r="O670" s="57"/>
      <c r="P670" s="17"/>
      <c r="Q670" s="18"/>
      <c r="R670" s="147"/>
      <c r="S670" s="147"/>
      <c r="T670" s="56"/>
      <c r="U670" s="146"/>
    </row>
    <row r="671" spans="4:21" ht="16" thickBot="1">
      <c r="D671" s="52"/>
      <c r="E671" s="60"/>
      <c r="F671" s="46" t="str">
        <f>IFERROR(VLOOKUP(Table213162038[[#This Row],[Player No]],Table11[[No]:[Province]],2,0),"")</f>
        <v/>
      </c>
      <c r="G671" s="46" t="str">
        <f>IFERROR(VLOOKUP(Table213162038[[#This Row],[Player No]],Table11[[No]:[Province]],3,0),"")</f>
        <v/>
      </c>
      <c r="H671" s="56"/>
      <c r="I671" s="56">
        <f t="shared" si="16"/>
        <v>0</v>
      </c>
      <c r="J671" s="56"/>
      <c r="K671" s="57"/>
      <c r="L671" s="57"/>
      <c r="M671" s="57"/>
      <c r="N671" s="57" t="str">
        <f>IFERROR(VALUE(IF(Table213162038[[#This Row],[Player No]]="","",IFERROR(VLOOKUP(Table213162038[[#This Row],[Player No]],[5]Sheet1!$C$479:$D$480,2,FALSE)&amp;"",""))),"")</f>
        <v/>
      </c>
      <c r="O671" s="57"/>
      <c r="P671" s="17"/>
      <c r="Q671" s="18"/>
      <c r="R671" s="147"/>
      <c r="S671" s="147"/>
      <c r="T671" s="56"/>
      <c r="U671" s="146"/>
    </row>
    <row r="672" spans="4:21" ht="16" thickBot="1">
      <c r="D672" s="52"/>
      <c r="E672" s="60"/>
      <c r="F672" s="46" t="str">
        <f>IFERROR(VLOOKUP(Table213162038[[#This Row],[Player No]],Table11[[No]:[Province]],2,0),"")</f>
        <v/>
      </c>
      <c r="G672" s="46" t="str">
        <f>IFERROR(VLOOKUP(Table213162038[[#This Row],[Player No]],Table11[[No]:[Province]],3,0),"")</f>
        <v/>
      </c>
      <c r="H672" s="56"/>
      <c r="I672" s="56">
        <f t="shared" si="16"/>
        <v>0</v>
      </c>
      <c r="J672" s="56"/>
      <c r="K672" s="57"/>
      <c r="L672" s="57"/>
      <c r="M672" s="57"/>
      <c r="N672" s="57" t="str">
        <f>IFERROR(VALUE(IF(Table213162038[[#This Row],[Player No]]="","",IFERROR(VLOOKUP(Table213162038[[#This Row],[Player No]],[5]Sheet1!$C$479:$D$480,2,FALSE)&amp;"",""))),"")</f>
        <v/>
      </c>
      <c r="O672" s="57"/>
      <c r="P672" s="17"/>
      <c r="Q672" s="18"/>
      <c r="R672" s="147"/>
      <c r="S672" s="147"/>
      <c r="T672" s="56"/>
      <c r="U672" s="146"/>
    </row>
    <row r="673" spans="4:21" ht="16" thickBot="1">
      <c r="D673" s="52"/>
      <c r="E673" s="60"/>
      <c r="F673" s="46" t="str">
        <f>IFERROR(VLOOKUP(Table213162038[[#This Row],[Player No]],Table11[[No]:[Province]],2,0),"")</f>
        <v/>
      </c>
      <c r="G673" s="46" t="str">
        <f>IFERROR(VLOOKUP(Table213162038[[#This Row],[Player No]],Table11[[No]:[Province]],3,0),"")</f>
        <v/>
      </c>
      <c r="H673" s="56"/>
      <c r="I673" s="56">
        <f t="shared" si="16"/>
        <v>0</v>
      </c>
      <c r="J673" s="56"/>
      <c r="K673" s="57"/>
      <c r="L673" s="57"/>
      <c r="M673" s="57"/>
      <c r="N673" s="57" t="str">
        <f>IFERROR(VALUE(IF(Table213162038[[#This Row],[Player No]]="","",IFERROR(VLOOKUP(Table213162038[[#This Row],[Player No]],[5]Sheet1!$C$479:$D$480,2,FALSE)&amp;"",""))),"")</f>
        <v/>
      </c>
      <c r="O673" s="57"/>
      <c r="P673" s="17"/>
      <c r="Q673" s="18"/>
      <c r="R673" s="147"/>
      <c r="S673" s="147"/>
      <c r="T673" s="56"/>
      <c r="U673" s="146"/>
    </row>
    <row r="674" spans="4:21" ht="16" thickBot="1">
      <c r="D674" s="52"/>
      <c r="E674" s="60"/>
      <c r="F674" s="46" t="str">
        <f>IFERROR(VLOOKUP(Table213162038[[#This Row],[Player No]],Table11[[No]:[Province]],2,0),"")</f>
        <v/>
      </c>
      <c r="G674" s="46" t="str">
        <f>IFERROR(VLOOKUP(Table213162038[[#This Row],[Player No]],Table11[[No]:[Province]],3,0),"")</f>
        <v/>
      </c>
      <c r="H674" s="56"/>
      <c r="I674" s="56">
        <f t="shared" si="16"/>
        <v>0</v>
      </c>
      <c r="J674" s="56"/>
      <c r="K674" s="57"/>
      <c r="L674" s="57"/>
      <c r="M674" s="57"/>
      <c r="N674" s="57" t="str">
        <f>IFERROR(VALUE(IF(Table213162038[[#This Row],[Player No]]="","",IFERROR(VLOOKUP(Table213162038[[#This Row],[Player No]],[5]Sheet1!$C$479:$D$480,2,FALSE)&amp;"",""))),"")</f>
        <v/>
      </c>
      <c r="O674" s="57"/>
      <c r="P674" s="17"/>
      <c r="Q674" s="18"/>
      <c r="R674" s="147"/>
      <c r="S674" s="147"/>
      <c r="T674" s="56"/>
      <c r="U674" s="146"/>
    </row>
    <row r="675" spans="4:21" ht="16" thickBot="1">
      <c r="D675" s="52"/>
      <c r="E675" s="60"/>
      <c r="F675" s="46" t="str">
        <f>IFERROR(VLOOKUP(Table213162038[[#This Row],[Player No]],Table11[[No]:[Province]],2,0),"")</f>
        <v/>
      </c>
      <c r="G675" s="46" t="str">
        <f>IFERROR(VLOOKUP(Table213162038[[#This Row],[Player No]],Table11[[No]:[Province]],3,0),"")</f>
        <v/>
      </c>
      <c r="H675" s="56"/>
      <c r="I675" s="56">
        <f t="shared" si="16"/>
        <v>0</v>
      </c>
      <c r="J675" s="56"/>
      <c r="K675" s="57"/>
      <c r="L675" s="57"/>
      <c r="M675" s="57"/>
      <c r="N675" s="57" t="str">
        <f>IFERROR(VALUE(IF(Table213162038[[#This Row],[Player No]]="","",IFERROR(VLOOKUP(Table213162038[[#This Row],[Player No]],[5]Sheet1!$C$479:$D$480,2,FALSE)&amp;"",""))),"")</f>
        <v/>
      </c>
      <c r="O675" s="57"/>
      <c r="P675" s="17"/>
      <c r="Q675" s="18"/>
      <c r="R675" s="147"/>
      <c r="S675" s="147"/>
      <c r="T675" s="56"/>
      <c r="U675" s="146"/>
    </row>
    <row r="676" spans="4:21" ht="16" thickBot="1">
      <c r="D676" s="52"/>
      <c r="E676" s="60"/>
      <c r="F676" s="46" t="str">
        <f>IFERROR(VLOOKUP(Table213162038[[#This Row],[Player No]],Table11[[No]:[Province]],2,0),"")</f>
        <v/>
      </c>
      <c r="G676" s="46" t="str">
        <f>IFERROR(VLOOKUP(Table213162038[[#This Row],[Player No]],Table11[[No]:[Province]],3,0),"")</f>
        <v/>
      </c>
      <c r="H676" s="56"/>
      <c r="I676" s="56">
        <f t="shared" si="16"/>
        <v>0</v>
      </c>
      <c r="J676" s="56"/>
      <c r="K676" s="57"/>
      <c r="L676" s="57"/>
      <c r="M676" s="57"/>
      <c r="N676" s="57" t="str">
        <f>IFERROR(VALUE(IF(Table213162038[[#This Row],[Player No]]="","",IFERROR(VLOOKUP(Table213162038[[#This Row],[Player No]],[5]Sheet1!$C$479:$D$480,2,FALSE)&amp;"",""))),"")</f>
        <v/>
      </c>
      <c r="O676" s="57"/>
      <c r="P676" s="17"/>
      <c r="Q676" s="18"/>
      <c r="R676" s="147"/>
      <c r="S676" s="147"/>
      <c r="T676" s="56"/>
      <c r="U676" s="146"/>
    </row>
    <row r="677" spans="4:21" ht="16" thickBot="1">
      <c r="D677" s="52"/>
      <c r="E677" s="60"/>
      <c r="F677" s="46" t="str">
        <f>IFERROR(VLOOKUP(Table213162038[[#This Row],[Player No]],Table11[[No]:[Province]],2,0),"")</f>
        <v/>
      </c>
      <c r="G677" s="46" t="str">
        <f>IFERROR(VLOOKUP(Table213162038[[#This Row],[Player No]],Table11[[No]:[Province]],3,0),"")</f>
        <v/>
      </c>
      <c r="H677" s="56"/>
      <c r="I677" s="56">
        <f t="shared" si="16"/>
        <v>0</v>
      </c>
      <c r="J677" s="56"/>
      <c r="K677" s="57"/>
      <c r="L677" s="57"/>
      <c r="M677" s="57"/>
      <c r="N677" s="57" t="str">
        <f>IFERROR(VALUE(IF(Table213162038[[#This Row],[Player No]]="","",IFERROR(VLOOKUP(Table213162038[[#This Row],[Player No]],[5]Sheet1!$C$479:$D$480,2,FALSE)&amp;"",""))),"")</f>
        <v/>
      </c>
      <c r="O677" s="57"/>
      <c r="P677" s="17"/>
      <c r="Q677" s="18"/>
      <c r="R677" s="147"/>
      <c r="S677" s="147"/>
      <c r="T677" s="56"/>
      <c r="U677" s="146"/>
    </row>
    <row r="678" spans="4:21" ht="16" thickBot="1">
      <c r="D678" s="52"/>
      <c r="E678" s="60"/>
      <c r="F678" s="46" t="str">
        <f>IFERROR(VLOOKUP(Table213162038[[#This Row],[Player No]],Table11[[No]:[Province]],2,0),"")</f>
        <v/>
      </c>
      <c r="G678" s="46" t="str">
        <f>IFERROR(VLOOKUP(Table213162038[[#This Row],[Player No]],Table11[[No]:[Province]],3,0),"")</f>
        <v/>
      </c>
      <c r="H678" s="56"/>
      <c r="I678" s="56">
        <f t="shared" si="16"/>
        <v>0</v>
      </c>
      <c r="J678" s="56"/>
      <c r="K678" s="57"/>
      <c r="L678" s="57"/>
      <c r="M678" s="57"/>
      <c r="N678" s="57" t="str">
        <f>IFERROR(VALUE(IF(Table213162038[[#This Row],[Player No]]="","",IFERROR(VLOOKUP(Table213162038[[#This Row],[Player No]],[5]Sheet1!$C$479:$D$480,2,FALSE)&amp;"",""))),"")</f>
        <v/>
      </c>
      <c r="O678" s="57"/>
      <c r="P678" s="17"/>
      <c r="Q678" s="18"/>
      <c r="R678" s="147"/>
      <c r="S678" s="147"/>
      <c r="T678" s="56"/>
      <c r="U678" s="146"/>
    </row>
    <row r="679" spans="4:21" ht="16" thickBot="1">
      <c r="D679" s="52"/>
      <c r="E679" s="60"/>
      <c r="F679" s="46" t="str">
        <f>IFERROR(VLOOKUP(Table213162038[[#This Row],[Player No]],Table11[[No]:[Province]],2,0),"")</f>
        <v/>
      </c>
      <c r="G679" s="46" t="str">
        <f>IFERROR(VLOOKUP(Table213162038[[#This Row],[Player No]],Table11[[No]:[Province]],3,0),"")</f>
        <v/>
      </c>
      <c r="H679" s="56"/>
      <c r="I679" s="56">
        <f t="shared" si="16"/>
        <v>0</v>
      </c>
      <c r="J679" s="56"/>
      <c r="K679" s="57"/>
      <c r="L679" s="57"/>
      <c r="M679" s="57"/>
      <c r="N679" s="57" t="str">
        <f>IFERROR(VALUE(IF(Table213162038[[#This Row],[Player No]]="","",IFERROR(VLOOKUP(Table213162038[[#This Row],[Player No]],[5]Sheet1!$C$479:$D$480,2,FALSE)&amp;"",""))),"")</f>
        <v/>
      </c>
      <c r="O679" s="57"/>
      <c r="P679" s="17"/>
      <c r="Q679" s="18"/>
      <c r="R679" s="147"/>
      <c r="S679" s="147"/>
      <c r="T679" s="56"/>
      <c r="U679" s="146"/>
    </row>
    <row r="680" spans="4:21" ht="16" thickBot="1">
      <c r="D680" s="52"/>
      <c r="E680" s="60"/>
      <c r="F680" s="46" t="str">
        <f>IFERROR(VLOOKUP(Table213162038[[#This Row],[Player No]],Table11[[No]:[Province]],2,0),"")</f>
        <v/>
      </c>
      <c r="G680" s="46" t="str">
        <f>IFERROR(VLOOKUP(Table213162038[[#This Row],[Player No]],Table11[[No]:[Province]],3,0),"")</f>
        <v/>
      </c>
      <c r="H680" s="56"/>
      <c r="I680" s="56">
        <f t="shared" si="16"/>
        <v>0</v>
      </c>
      <c r="J680" s="56"/>
      <c r="K680" s="57"/>
      <c r="L680" s="57"/>
      <c r="M680" s="57"/>
      <c r="N680" s="57" t="str">
        <f>IFERROR(VALUE(IF(Table213162038[[#This Row],[Player No]]="","",IFERROR(VLOOKUP(Table213162038[[#This Row],[Player No]],[5]Sheet1!$C$479:$D$480,2,FALSE)&amp;"",""))),"")</f>
        <v/>
      </c>
      <c r="O680" s="57"/>
      <c r="P680" s="17"/>
      <c r="Q680" s="18"/>
      <c r="R680" s="147"/>
      <c r="S680" s="147"/>
      <c r="T680" s="56"/>
      <c r="U680" s="146"/>
    </row>
    <row r="681" spans="4:21" ht="16" thickBot="1">
      <c r="D681" s="52"/>
      <c r="E681" s="60"/>
      <c r="F681" s="46" t="str">
        <f>IFERROR(VLOOKUP(Table213162038[[#This Row],[Player No]],Table11[[No]:[Province]],2,0),"")</f>
        <v/>
      </c>
      <c r="G681" s="46" t="str">
        <f>IFERROR(VLOOKUP(Table213162038[[#This Row],[Player No]],Table11[[No]:[Province]],3,0),"")</f>
        <v/>
      </c>
      <c r="H681" s="56"/>
      <c r="I681" s="56">
        <f t="shared" si="16"/>
        <v>0</v>
      </c>
      <c r="J681" s="56"/>
      <c r="K681" s="57"/>
      <c r="L681" s="57"/>
      <c r="M681" s="57"/>
      <c r="N681" s="57" t="str">
        <f>IFERROR(VALUE(IF(Table213162038[[#This Row],[Player No]]="","",IFERROR(VLOOKUP(Table213162038[[#This Row],[Player No]],[5]Sheet1!$C$479:$D$480,2,FALSE)&amp;"",""))),"")</f>
        <v/>
      </c>
      <c r="O681" s="57"/>
      <c r="P681" s="17"/>
      <c r="Q681" s="18"/>
      <c r="R681" s="147"/>
      <c r="S681" s="147"/>
      <c r="T681" s="56"/>
      <c r="U681" s="146"/>
    </row>
    <row r="682" spans="4:21" ht="16" thickBot="1">
      <c r="D682" s="52"/>
      <c r="E682" s="60"/>
      <c r="F682" s="46" t="str">
        <f>IFERROR(VLOOKUP(Table213162038[[#This Row],[Player No]],Table11[[No]:[Province]],2,0),"")</f>
        <v/>
      </c>
      <c r="G682" s="46" t="str">
        <f>IFERROR(VLOOKUP(Table213162038[[#This Row],[Player No]],Table11[[No]:[Province]],3,0),"")</f>
        <v/>
      </c>
      <c r="H682" s="56"/>
      <c r="I682" s="56">
        <f t="shared" si="16"/>
        <v>0</v>
      </c>
      <c r="J682" s="56"/>
      <c r="K682" s="57"/>
      <c r="L682" s="57"/>
      <c r="M682" s="57"/>
      <c r="N682" s="57" t="str">
        <f>IFERROR(VALUE(IF(Table213162038[[#This Row],[Player No]]="","",IFERROR(VLOOKUP(Table213162038[[#This Row],[Player No]],[5]Sheet1!$C$479:$D$480,2,FALSE)&amp;"",""))),"")</f>
        <v/>
      </c>
      <c r="O682" s="57"/>
      <c r="P682" s="17"/>
      <c r="Q682" s="18"/>
      <c r="R682" s="147"/>
      <c r="S682" s="147"/>
      <c r="T682" s="56"/>
      <c r="U682" s="146"/>
    </row>
    <row r="683" spans="4:21" ht="16" thickBot="1">
      <c r="D683" s="52"/>
      <c r="E683" s="60"/>
      <c r="F683" s="46" t="str">
        <f>IFERROR(VLOOKUP(Table213162038[[#This Row],[Player No]],Table11[[No]:[Province]],2,0),"")</f>
        <v/>
      </c>
      <c r="G683" s="46" t="str">
        <f>IFERROR(VLOOKUP(Table213162038[[#This Row],[Player No]],Table11[[No]:[Province]],3,0),"")</f>
        <v/>
      </c>
      <c r="H683" s="56"/>
      <c r="I683" s="56">
        <f t="shared" si="16"/>
        <v>0</v>
      </c>
      <c r="J683" s="56"/>
      <c r="K683" s="57"/>
      <c r="L683" s="57"/>
      <c r="M683" s="57"/>
      <c r="N683" s="57" t="str">
        <f>IFERROR(VALUE(IF(Table213162038[[#This Row],[Player No]]="","",IFERROR(VLOOKUP(Table213162038[[#This Row],[Player No]],[5]Sheet1!$C$479:$D$480,2,FALSE)&amp;"",""))),"")</f>
        <v/>
      </c>
      <c r="O683" s="57"/>
      <c r="P683" s="17"/>
      <c r="Q683" s="18"/>
      <c r="R683" s="147"/>
      <c r="S683" s="147"/>
      <c r="T683" s="56"/>
      <c r="U683" s="146"/>
    </row>
    <row r="684" spans="4:21" ht="16" thickBot="1">
      <c r="D684" s="52"/>
      <c r="E684" s="60"/>
      <c r="F684" s="46" t="str">
        <f>IFERROR(VLOOKUP(Table213162038[[#This Row],[Player No]],Table11[[No]:[Province]],2,0),"")</f>
        <v/>
      </c>
      <c r="G684" s="46" t="str">
        <f>IFERROR(VLOOKUP(Table213162038[[#This Row],[Player No]],Table11[[No]:[Province]],3,0),"")</f>
        <v/>
      </c>
      <c r="H684" s="56"/>
      <c r="I684" s="56">
        <f t="shared" si="16"/>
        <v>0</v>
      </c>
      <c r="J684" s="56"/>
      <c r="K684" s="57"/>
      <c r="L684" s="57"/>
      <c r="M684" s="57"/>
      <c r="N684" s="57" t="str">
        <f>IFERROR(VALUE(IF(Table213162038[[#This Row],[Player No]]="","",IFERROR(VLOOKUP(Table213162038[[#This Row],[Player No]],[5]Sheet1!$C$479:$D$480,2,FALSE)&amp;"",""))),"")</f>
        <v/>
      </c>
      <c r="O684" s="57"/>
      <c r="P684" s="17"/>
      <c r="Q684" s="18"/>
      <c r="R684" s="147"/>
      <c r="S684" s="147"/>
      <c r="T684" s="56"/>
      <c r="U684" s="146"/>
    </row>
    <row r="685" spans="4:21" ht="16" thickBot="1">
      <c r="D685" s="52"/>
      <c r="E685" s="60"/>
      <c r="F685" s="46" t="str">
        <f>IFERROR(VLOOKUP(Table213162038[[#This Row],[Player No]],Table11[[No]:[Province]],2,0),"")</f>
        <v/>
      </c>
      <c r="G685" s="46" t="str">
        <f>IFERROR(VLOOKUP(Table213162038[[#This Row],[Player No]],Table11[[No]:[Province]],3,0),"")</f>
        <v/>
      </c>
      <c r="H685" s="56"/>
      <c r="I685" s="56">
        <f t="shared" si="16"/>
        <v>0</v>
      </c>
      <c r="J685" s="56"/>
      <c r="K685" s="57"/>
      <c r="L685" s="57"/>
      <c r="M685" s="57"/>
      <c r="N685" s="57" t="str">
        <f>IFERROR(VALUE(IF(Table213162038[[#This Row],[Player No]]="","",IFERROR(VLOOKUP(Table213162038[[#This Row],[Player No]],[5]Sheet1!$C$479:$D$480,2,FALSE)&amp;"",""))),"")</f>
        <v/>
      </c>
      <c r="O685" s="57"/>
      <c r="P685" s="17"/>
      <c r="Q685" s="18"/>
      <c r="R685" s="147"/>
      <c r="S685" s="147"/>
      <c r="T685" s="56"/>
      <c r="U685" s="146"/>
    </row>
    <row r="686" spans="4:21" ht="16" thickBot="1">
      <c r="D686" s="52"/>
      <c r="E686" s="60"/>
      <c r="F686" s="46" t="str">
        <f>IFERROR(VLOOKUP(Table213162038[[#This Row],[Player No]],Table11[[No]:[Province]],2,0),"")</f>
        <v/>
      </c>
      <c r="G686" s="46" t="str">
        <f>IFERROR(VLOOKUP(Table213162038[[#This Row],[Player No]],Table11[[No]:[Province]],3,0),"")</f>
        <v/>
      </c>
      <c r="H686" s="56"/>
      <c r="I686" s="56">
        <f t="shared" si="16"/>
        <v>0</v>
      </c>
      <c r="J686" s="56"/>
      <c r="K686" s="57"/>
      <c r="L686" s="57"/>
      <c r="M686" s="57"/>
      <c r="N686" s="57" t="str">
        <f>IFERROR(VALUE(IF(Table213162038[[#This Row],[Player No]]="","",IFERROR(VLOOKUP(Table213162038[[#This Row],[Player No]],[5]Sheet1!$C$479:$D$480,2,FALSE)&amp;"",""))),"")</f>
        <v/>
      </c>
      <c r="O686" s="57"/>
      <c r="P686" s="17"/>
      <c r="Q686" s="18"/>
      <c r="R686" s="147"/>
      <c r="S686" s="147"/>
      <c r="T686" s="56"/>
      <c r="U686" s="146"/>
    </row>
    <row r="687" spans="4:21" ht="16" thickBot="1">
      <c r="D687" s="52"/>
      <c r="E687" s="60"/>
      <c r="F687" s="46" t="str">
        <f>IFERROR(VLOOKUP(Table213162038[[#This Row],[Player No]],Table11[[No]:[Province]],2,0),"")</f>
        <v/>
      </c>
      <c r="G687" s="46" t="str">
        <f>IFERROR(VLOOKUP(Table213162038[[#This Row],[Player No]],Table11[[No]:[Province]],3,0),"")</f>
        <v/>
      </c>
      <c r="H687" s="56"/>
      <c r="I687" s="56">
        <f t="shared" si="16"/>
        <v>0</v>
      </c>
      <c r="J687" s="56"/>
      <c r="K687" s="57"/>
      <c r="L687" s="57"/>
      <c r="M687" s="57"/>
      <c r="N687" s="57" t="str">
        <f>IFERROR(VALUE(IF(Table213162038[[#This Row],[Player No]]="","",IFERROR(VLOOKUP(Table213162038[[#This Row],[Player No]],[5]Sheet1!$C$479:$D$480,2,FALSE)&amp;"",""))),"")</f>
        <v/>
      </c>
      <c r="O687" s="57"/>
      <c r="P687" s="17"/>
      <c r="Q687" s="18"/>
      <c r="R687" s="147"/>
      <c r="S687" s="147"/>
      <c r="T687" s="56"/>
      <c r="U687" s="146"/>
    </row>
    <row r="688" spans="4:21" ht="16" thickBot="1">
      <c r="D688" s="52"/>
      <c r="E688" s="60"/>
      <c r="F688" s="46" t="str">
        <f>IFERROR(VLOOKUP(Table213162038[[#This Row],[Player No]],Table11[[No]:[Province]],2,0),"")</f>
        <v/>
      </c>
      <c r="G688" s="46" t="str">
        <f>IFERROR(VLOOKUP(Table213162038[[#This Row],[Player No]],Table11[[No]:[Province]],3,0),"")</f>
        <v/>
      </c>
      <c r="H688" s="56"/>
      <c r="I688" s="56">
        <f t="shared" si="16"/>
        <v>0</v>
      </c>
      <c r="J688" s="56"/>
      <c r="K688" s="57"/>
      <c r="L688" s="57"/>
      <c r="M688" s="57"/>
      <c r="N688" s="57" t="str">
        <f>IFERROR(VALUE(IF(Table213162038[[#This Row],[Player No]]="","",IFERROR(VLOOKUP(Table213162038[[#This Row],[Player No]],[5]Sheet1!$C$479:$D$480,2,FALSE)&amp;"",""))),"")</f>
        <v/>
      </c>
      <c r="O688" s="57"/>
      <c r="P688" s="17"/>
      <c r="Q688" s="18"/>
      <c r="R688" s="147"/>
      <c r="S688" s="147"/>
      <c r="T688" s="56"/>
      <c r="U688" s="146"/>
    </row>
    <row r="689" spans="4:21" ht="16" thickBot="1">
      <c r="D689" s="52"/>
      <c r="E689" s="60"/>
      <c r="F689" s="46" t="str">
        <f>IFERROR(VLOOKUP(Table213162038[[#This Row],[Player No]],Table11[[No]:[Province]],2,0),"")</f>
        <v/>
      </c>
      <c r="G689" s="46" t="str">
        <f>IFERROR(VLOOKUP(Table213162038[[#This Row],[Player No]],Table11[[No]:[Province]],3,0),"")</f>
        <v/>
      </c>
      <c r="H689" s="56"/>
      <c r="I689" s="56">
        <f t="shared" si="16"/>
        <v>0</v>
      </c>
      <c r="J689" s="56"/>
      <c r="K689" s="57"/>
      <c r="L689" s="57"/>
      <c r="M689" s="57"/>
      <c r="N689" s="57" t="str">
        <f>IFERROR(VALUE(IF(Table213162038[[#This Row],[Player No]]="","",IFERROR(VLOOKUP(Table213162038[[#This Row],[Player No]],[5]Sheet1!$C$479:$D$480,2,FALSE)&amp;"",""))),"")</f>
        <v/>
      </c>
      <c r="O689" s="57"/>
      <c r="P689" s="17"/>
      <c r="Q689" s="18"/>
      <c r="R689" s="147"/>
      <c r="S689" s="147"/>
      <c r="T689" s="56"/>
      <c r="U689" s="146"/>
    </row>
    <row r="690" spans="4:21" ht="16" thickBot="1">
      <c r="D690" s="52"/>
      <c r="E690" s="60"/>
      <c r="F690" s="46" t="str">
        <f>IFERROR(VLOOKUP(Table213162038[[#This Row],[Player No]],Table11[[No]:[Province]],2,0),"")</f>
        <v/>
      </c>
      <c r="G690" s="46" t="str">
        <f>IFERROR(VLOOKUP(Table213162038[[#This Row],[Player No]],Table11[[No]:[Province]],3,0),"")</f>
        <v/>
      </c>
      <c r="H690" s="56"/>
      <c r="I690" s="56">
        <f t="shared" si="16"/>
        <v>0</v>
      </c>
      <c r="J690" s="56"/>
      <c r="K690" s="57"/>
      <c r="L690" s="57"/>
      <c r="M690" s="57"/>
      <c r="N690" s="57" t="str">
        <f>IFERROR(VALUE(IF(Table213162038[[#This Row],[Player No]]="","",IFERROR(VLOOKUP(Table213162038[[#This Row],[Player No]],[5]Sheet1!$C$479:$D$480,2,FALSE)&amp;"",""))),"")</f>
        <v/>
      </c>
      <c r="O690" s="57"/>
      <c r="P690" s="17"/>
      <c r="Q690" s="18"/>
      <c r="R690" s="147"/>
      <c r="S690" s="147"/>
      <c r="T690" s="56"/>
      <c r="U690" s="146"/>
    </row>
    <row r="691" spans="4:21" ht="16" thickBot="1">
      <c r="D691" s="52"/>
      <c r="E691" s="60"/>
      <c r="F691" s="46" t="str">
        <f>IFERROR(VLOOKUP(Table213162038[[#This Row],[Player No]],Table11[[No]:[Province]],2,0),"")</f>
        <v/>
      </c>
      <c r="G691" s="46" t="str">
        <f>IFERROR(VLOOKUP(Table213162038[[#This Row],[Player No]],Table11[[No]:[Province]],3,0),"")</f>
        <v/>
      </c>
      <c r="H691" s="56"/>
      <c r="I691" s="56">
        <f t="shared" si="16"/>
        <v>0</v>
      </c>
      <c r="J691" s="56"/>
      <c r="K691" s="57"/>
      <c r="L691" s="57"/>
      <c r="M691" s="57"/>
      <c r="N691" s="57" t="str">
        <f>IFERROR(VALUE(IF(Table213162038[[#This Row],[Player No]]="","",IFERROR(VLOOKUP(Table213162038[[#This Row],[Player No]],[5]Sheet1!$C$479:$D$480,2,FALSE)&amp;"",""))),"")</f>
        <v/>
      </c>
      <c r="O691" s="57"/>
      <c r="P691" s="17"/>
      <c r="Q691" s="18"/>
      <c r="R691" s="147"/>
      <c r="S691" s="147"/>
      <c r="T691" s="56"/>
      <c r="U691" s="146"/>
    </row>
    <row r="692" spans="4:21" ht="16" thickBot="1">
      <c r="D692" s="52"/>
      <c r="E692" s="60"/>
      <c r="F692" s="46" t="str">
        <f>IFERROR(VLOOKUP(Table213162038[[#This Row],[Player No]],Table11[[No]:[Province]],2,0),"")</f>
        <v/>
      </c>
      <c r="G692" s="46" t="str">
        <f>IFERROR(VLOOKUP(Table213162038[[#This Row],[Player No]],Table11[[No]:[Province]],3,0),"")</f>
        <v/>
      </c>
      <c r="H692" s="56"/>
      <c r="I692" s="56">
        <f t="shared" si="16"/>
        <v>0</v>
      </c>
      <c r="J692" s="56"/>
      <c r="K692" s="57"/>
      <c r="L692" s="57"/>
      <c r="M692" s="57"/>
      <c r="N692" s="57" t="str">
        <f>IFERROR(VALUE(IF(Table213162038[[#This Row],[Player No]]="","",IFERROR(VLOOKUP(Table213162038[[#This Row],[Player No]],[5]Sheet1!$C$479:$D$480,2,FALSE)&amp;"",""))),"")</f>
        <v/>
      </c>
      <c r="O692" s="57"/>
      <c r="P692" s="17"/>
      <c r="Q692" s="18"/>
      <c r="R692" s="147"/>
      <c r="S692" s="147"/>
      <c r="T692" s="56"/>
      <c r="U692" s="146"/>
    </row>
    <row r="693" spans="4:21" ht="16" thickBot="1">
      <c r="D693" s="52"/>
      <c r="E693" s="60"/>
      <c r="F693" s="46" t="str">
        <f>IFERROR(VLOOKUP(Table213162038[[#This Row],[Player No]],Table11[[No]:[Province]],2,0),"")</f>
        <v/>
      </c>
      <c r="G693" s="46" t="str">
        <f>IFERROR(VLOOKUP(Table213162038[[#This Row],[Player No]],Table11[[No]:[Province]],3,0),"")</f>
        <v/>
      </c>
      <c r="H693" s="56"/>
      <c r="I693" s="56">
        <f t="shared" si="16"/>
        <v>0</v>
      </c>
      <c r="J693" s="56"/>
      <c r="K693" s="57"/>
      <c r="L693" s="57"/>
      <c r="M693" s="57"/>
      <c r="N693" s="57" t="str">
        <f>IFERROR(VALUE(IF(Table213162038[[#This Row],[Player No]]="","",IFERROR(VLOOKUP(Table213162038[[#This Row],[Player No]],[5]Sheet1!$C$479:$D$480,2,FALSE)&amp;"",""))),"")</f>
        <v/>
      </c>
      <c r="O693" s="57"/>
      <c r="P693" s="17"/>
      <c r="Q693" s="18"/>
      <c r="R693" s="147"/>
      <c r="S693" s="147"/>
      <c r="T693" s="56"/>
      <c r="U693" s="146"/>
    </row>
    <row r="694" spans="4:21" ht="16" thickBot="1">
      <c r="D694" s="52"/>
      <c r="E694" s="60"/>
      <c r="F694" s="46" t="str">
        <f>IFERROR(VLOOKUP(Table213162038[[#This Row],[Player No]],Table11[[No]:[Province]],2,0),"")</f>
        <v/>
      </c>
      <c r="G694" s="46" t="str">
        <f>IFERROR(VLOOKUP(Table213162038[[#This Row],[Player No]],Table11[[No]:[Province]],3,0),"")</f>
        <v/>
      </c>
      <c r="H694" s="56"/>
      <c r="I694" s="56">
        <f t="shared" si="16"/>
        <v>0</v>
      </c>
      <c r="J694" s="56"/>
      <c r="K694" s="57"/>
      <c r="L694" s="57"/>
      <c r="M694" s="57"/>
      <c r="N694" s="57" t="str">
        <f>IFERROR(VALUE(IF(Table213162038[[#This Row],[Player No]]="","",IFERROR(VLOOKUP(Table213162038[[#This Row],[Player No]],[5]Sheet1!$C$479:$D$480,2,FALSE)&amp;"",""))),"")</f>
        <v/>
      </c>
      <c r="O694" s="57"/>
      <c r="P694" s="17"/>
      <c r="Q694" s="18"/>
      <c r="R694" s="147"/>
      <c r="S694" s="147"/>
      <c r="T694" s="56"/>
      <c r="U694" s="146"/>
    </row>
    <row r="695" spans="4:21" ht="16" thickBot="1">
      <c r="D695" s="52"/>
      <c r="E695" s="60"/>
      <c r="F695" s="46" t="str">
        <f>IFERROR(VLOOKUP(Table213162038[[#This Row],[Player No]],Table11[[No]:[Province]],2,0),"")</f>
        <v/>
      </c>
      <c r="G695" s="46" t="str">
        <f>IFERROR(VLOOKUP(Table213162038[[#This Row],[Player No]],Table11[[No]:[Province]],3,0),"")</f>
        <v/>
      </c>
      <c r="H695" s="56"/>
      <c r="I695" s="56">
        <f t="shared" si="16"/>
        <v>0</v>
      </c>
      <c r="J695" s="56"/>
      <c r="K695" s="57"/>
      <c r="L695" s="57"/>
      <c r="M695" s="57"/>
      <c r="N695" s="57" t="str">
        <f>IFERROR(VALUE(IF(Table213162038[[#This Row],[Player No]]="","",IFERROR(VLOOKUP(Table213162038[[#This Row],[Player No]],[5]Sheet1!$C$479:$D$480,2,FALSE)&amp;"",""))),"")</f>
        <v/>
      </c>
      <c r="O695" s="57"/>
      <c r="P695" s="17"/>
      <c r="Q695" s="18"/>
      <c r="R695" s="147"/>
      <c r="S695" s="147"/>
      <c r="T695" s="56"/>
      <c r="U695" s="146"/>
    </row>
    <row r="696" spans="4:21" ht="16" thickBot="1">
      <c r="D696" s="52"/>
      <c r="E696" s="60"/>
      <c r="F696" s="46" t="str">
        <f>IFERROR(VLOOKUP(Table213162038[[#This Row],[Player No]],Table11[[No]:[Province]],2,0),"")</f>
        <v/>
      </c>
      <c r="G696" s="46" t="str">
        <f>IFERROR(VLOOKUP(Table213162038[[#This Row],[Player No]],Table11[[No]:[Province]],3,0),"")</f>
        <v/>
      </c>
      <c r="H696" s="56"/>
      <c r="I696" s="56">
        <f t="shared" si="16"/>
        <v>0</v>
      </c>
      <c r="J696" s="56"/>
      <c r="K696" s="57"/>
      <c r="L696" s="57"/>
      <c r="M696" s="57"/>
      <c r="N696" s="57" t="str">
        <f>IFERROR(VALUE(IF(Table213162038[[#This Row],[Player No]]="","",IFERROR(VLOOKUP(Table213162038[[#This Row],[Player No]],[5]Sheet1!$C$479:$D$480,2,FALSE)&amp;"",""))),"")</f>
        <v/>
      </c>
      <c r="O696" s="57"/>
      <c r="P696" s="17"/>
      <c r="Q696" s="18"/>
      <c r="R696" s="147"/>
      <c r="S696" s="147"/>
      <c r="T696" s="56"/>
      <c r="U696" s="146"/>
    </row>
    <row r="697" spans="4:21" ht="16" thickBot="1">
      <c r="D697" s="52"/>
      <c r="E697" s="60"/>
      <c r="F697" s="46" t="str">
        <f>IFERROR(VLOOKUP(Table213162038[[#This Row],[Player No]],Table11[[No]:[Province]],2,0),"")</f>
        <v/>
      </c>
      <c r="G697" s="46" t="str">
        <f>IFERROR(VLOOKUP(Table213162038[[#This Row],[Player No]],Table11[[No]:[Province]],3,0),"")</f>
        <v/>
      </c>
      <c r="H697" s="56"/>
      <c r="I697" s="56">
        <f t="shared" si="16"/>
        <v>0</v>
      </c>
      <c r="J697" s="56"/>
      <c r="K697" s="57"/>
      <c r="L697" s="57"/>
      <c r="M697" s="57"/>
      <c r="N697" s="57" t="str">
        <f>IFERROR(VALUE(IF(Table213162038[[#This Row],[Player No]]="","",IFERROR(VLOOKUP(Table213162038[[#This Row],[Player No]],[5]Sheet1!$C$479:$D$480,2,FALSE)&amp;"",""))),"")</f>
        <v/>
      </c>
      <c r="O697" s="57"/>
      <c r="P697" s="17"/>
      <c r="Q697" s="18"/>
      <c r="R697" s="147"/>
      <c r="S697" s="147"/>
      <c r="T697" s="56"/>
      <c r="U697" s="146"/>
    </row>
    <row r="698" spans="4:21" ht="16" thickBot="1">
      <c r="D698" s="52"/>
      <c r="E698" s="60"/>
      <c r="F698" s="46" t="str">
        <f>IFERROR(VLOOKUP(Table213162038[[#This Row],[Player No]],Table11[[No]:[Province]],2,0),"")</f>
        <v/>
      </c>
      <c r="G698" s="46" t="str">
        <f>IFERROR(VLOOKUP(Table213162038[[#This Row],[Player No]],Table11[[No]:[Province]],3,0),"")</f>
        <v/>
      </c>
      <c r="H698" s="56"/>
      <c r="I698" s="56">
        <f t="shared" si="16"/>
        <v>0</v>
      </c>
      <c r="J698" s="56"/>
      <c r="K698" s="57"/>
      <c r="L698" s="57"/>
      <c r="M698" s="57"/>
      <c r="N698" s="57" t="str">
        <f>IFERROR(VALUE(IF(Table213162038[[#This Row],[Player No]]="","",IFERROR(VLOOKUP(Table213162038[[#This Row],[Player No]],[5]Sheet1!$C$479:$D$480,2,FALSE)&amp;"",""))),"")</f>
        <v/>
      </c>
      <c r="O698" s="57"/>
      <c r="P698" s="17"/>
      <c r="Q698" s="18"/>
      <c r="R698" s="147"/>
      <c r="S698" s="147"/>
      <c r="T698" s="56"/>
      <c r="U698" s="146"/>
    </row>
    <row r="699" spans="4:21" ht="16" thickBot="1">
      <c r="D699" s="52"/>
      <c r="E699" s="60"/>
      <c r="F699" s="46" t="str">
        <f>IFERROR(VLOOKUP(Table213162038[[#This Row],[Player No]],Table11[[No]:[Province]],2,0),"")</f>
        <v/>
      </c>
      <c r="G699" s="46" t="str">
        <f>IFERROR(VLOOKUP(Table213162038[[#This Row],[Player No]],Table11[[No]:[Province]],3,0),"")</f>
        <v/>
      </c>
      <c r="H699" s="56"/>
      <c r="I699" s="56">
        <f t="shared" si="16"/>
        <v>0</v>
      </c>
      <c r="J699" s="56"/>
      <c r="K699" s="57"/>
      <c r="L699" s="57"/>
      <c r="M699" s="57"/>
      <c r="N699" s="57" t="str">
        <f>IFERROR(VALUE(IF(Table213162038[[#This Row],[Player No]]="","",IFERROR(VLOOKUP(Table213162038[[#This Row],[Player No]],[5]Sheet1!$C$479:$D$480,2,FALSE)&amp;"",""))),"")</f>
        <v/>
      </c>
      <c r="O699" s="57"/>
      <c r="P699" s="17"/>
      <c r="Q699" s="18"/>
      <c r="R699" s="147"/>
      <c r="S699" s="147"/>
      <c r="T699" s="56"/>
      <c r="U699" s="146"/>
    </row>
    <row r="700" spans="4:21" ht="16" thickBot="1">
      <c r="D700" s="52"/>
      <c r="E700" s="60"/>
      <c r="F700" s="46" t="str">
        <f>IFERROR(VLOOKUP(Table213162038[[#This Row],[Player No]],Table11[[No]:[Province]],2,0),"")</f>
        <v/>
      </c>
      <c r="G700" s="46" t="str">
        <f>IFERROR(VLOOKUP(Table213162038[[#This Row],[Player No]],Table11[[No]:[Province]],3,0),"")</f>
        <v/>
      </c>
      <c r="H700" s="56"/>
      <c r="I700" s="56">
        <f t="shared" si="16"/>
        <v>0</v>
      </c>
      <c r="J700" s="56"/>
      <c r="K700" s="57"/>
      <c r="L700" s="57"/>
      <c r="M700" s="57"/>
      <c r="N700" s="57" t="str">
        <f>IFERROR(VALUE(IF(Table213162038[[#This Row],[Player No]]="","",IFERROR(VLOOKUP(Table213162038[[#This Row],[Player No]],[5]Sheet1!$C$479:$D$480,2,FALSE)&amp;"",""))),"")</f>
        <v/>
      </c>
      <c r="O700" s="57"/>
      <c r="P700" s="17"/>
      <c r="Q700" s="18"/>
      <c r="R700" s="147"/>
      <c r="S700" s="147"/>
      <c r="T700" s="56"/>
      <c r="U700" s="146"/>
    </row>
    <row r="701" spans="4:21" ht="16" thickBot="1">
      <c r="D701" s="52"/>
      <c r="E701" s="60"/>
      <c r="F701" s="46" t="str">
        <f>IFERROR(VLOOKUP(Table213162038[[#This Row],[Player No]],Table11[[No]:[Province]],2,0),"")</f>
        <v/>
      </c>
      <c r="G701" s="46" t="str">
        <f>IFERROR(VLOOKUP(Table213162038[[#This Row],[Player No]],Table11[[No]:[Province]],3,0),"")</f>
        <v/>
      </c>
      <c r="H701" s="56"/>
      <c r="I701" s="56">
        <f t="shared" si="16"/>
        <v>0</v>
      </c>
      <c r="J701" s="56"/>
      <c r="K701" s="57"/>
      <c r="L701" s="57"/>
      <c r="M701" s="57"/>
      <c r="N701" s="57" t="str">
        <f>IFERROR(VALUE(IF(Table213162038[[#This Row],[Player No]]="","",IFERROR(VLOOKUP(Table213162038[[#This Row],[Player No]],[5]Sheet1!$C$479:$D$480,2,FALSE)&amp;"",""))),"")</f>
        <v/>
      </c>
      <c r="O701" s="57"/>
      <c r="P701" s="17"/>
      <c r="Q701" s="18"/>
      <c r="R701" s="147"/>
      <c r="S701" s="147"/>
      <c r="T701" s="56"/>
      <c r="U701" s="146"/>
    </row>
    <row r="702" spans="4:21" ht="16" thickBot="1">
      <c r="D702" s="52"/>
      <c r="E702" s="60"/>
      <c r="F702" s="46" t="str">
        <f>IFERROR(VLOOKUP(Table213162038[[#This Row],[Player No]],Table11[[No]:[Province]],2,0),"")</f>
        <v/>
      </c>
      <c r="G702" s="46" t="str">
        <f>IFERROR(VLOOKUP(Table213162038[[#This Row],[Player No]],Table11[[No]:[Province]],3,0),"")</f>
        <v/>
      </c>
      <c r="H702" s="56"/>
      <c r="I702" s="56">
        <f t="shared" si="16"/>
        <v>0</v>
      </c>
      <c r="J702" s="56"/>
      <c r="K702" s="57"/>
      <c r="L702" s="57"/>
      <c r="M702" s="57"/>
      <c r="N702" s="57" t="str">
        <f>IFERROR(VALUE(IF(Table213162038[[#This Row],[Player No]]="","",IFERROR(VLOOKUP(Table213162038[[#This Row],[Player No]],[5]Sheet1!$C$479:$D$480,2,FALSE)&amp;"",""))),"")</f>
        <v/>
      </c>
      <c r="O702" s="57"/>
      <c r="P702" s="17"/>
      <c r="Q702" s="18"/>
      <c r="R702" s="147"/>
      <c r="S702" s="147"/>
      <c r="T702" s="56"/>
      <c r="U702" s="146"/>
    </row>
    <row r="703" spans="4:21" ht="16" thickBot="1">
      <c r="D703" s="52"/>
      <c r="E703" s="60"/>
      <c r="F703" s="46" t="str">
        <f>IFERROR(VLOOKUP(Table213162038[[#This Row],[Player No]],Table11[[No]:[Province]],2,0),"")</f>
        <v/>
      </c>
      <c r="G703" s="46" t="str">
        <f>IFERROR(VLOOKUP(Table213162038[[#This Row],[Player No]],Table11[[No]:[Province]],3,0),"")</f>
        <v/>
      </c>
      <c r="H703" s="56"/>
      <c r="I703" s="56">
        <f t="shared" si="16"/>
        <v>0</v>
      </c>
      <c r="J703" s="56"/>
      <c r="K703" s="57"/>
      <c r="L703" s="57"/>
      <c r="M703" s="57"/>
      <c r="N703" s="57" t="str">
        <f>IFERROR(VALUE(IF(Table213162038[[#This Row],[Player No]]="","",IFERROR(VLOOKUP(Table213162038[[#This Row],[Player No]],[5]Sheet1!$C$479:$D$480,2,FALSE)&amp;"",""))),"")</f>
        <v/>
      </c>
      <c r="O703" s="57"/>
      <c r="P703" s="17"/>
      <c r="Q703" s="18"/>
      <c r="R703" s="147"/>
      <c r="S703" s="147"/>
      <c r="T703" s="56"/>
      <c r="U703" s="146"/>
    </row>
    <row r="704" spans="4:21" ht="16" thickBot="1">
      <c r="D704" s="52"/>
      <c r="E704" s="60"/>
      <c r="F704" s="46" t="str">
        <f>IFERROR(VLOOKUP(Table213162038[[#This Row],[Player No]],Table11[[No]:[Province]],2,0),"")</f>
        <v/>
      </c>
      <c r="G704" s="46" t="str">
        <f>IFERROR(VLOOKUP(Table213162038[[#This Row],[Player No]],Table11[[No]:[Province]],3,0),"")</f>
        <v/>
      </c>
      <c r="H704" s="56"/>
      <c r="I704" s="56">
        <f t="shared" si="16"/>
        <v>0</v>
      </c>
      <c r="J704" s="56"/>
      <c r="K704" s="57"/>
      <c r="L704" s="57"/>
      <c r="M704" s="57"/>
      <c r="N704" s="57" t="str">
        <f>IFERROR(VALUE(IF(Table213162038[[#This Row],[Player No]]="","",IFERROR(VLOOKUP(Table213162038[[#This Row],[Player No]],[5]Sheet1!$C$479:$D$480,2,FALSE)&amp;"",""))),"")</f>
        <v/>
      </c>
      <c r="O704" s="57"/>
      <c r="P704" s="17"/>
      <c r="Q704" s="18"/>
      <c r="R704" s="147"/>
      <c r="S704" s="147"/>
      <c r="T704" s="56"/>
      <c r="U704" s="146"/>
    </row>
    <row r="705" spans="4:21" ht="16" thickBot="1">
      <c r="D705" s="52"/>
      <c r="E705" s="60"/>
      <c r="F705" s="46" t="str">
        <f>IFERROR(VLOOKUP(Table213162038[[#This Row],[Player No]],Table11[[No]:[Province]],2,0),"")</f>
        <v/>
      </c>
      <c r="G705" s="46" t="str">
        <f>IFERROR(VLOOKUP(Table213162038[[#This Row],[Player No]],Table11[[No]:[Province]],3,0),"")</f>
        <v/>
      </c>
      <c r="H705" s="56"/>
      <c r="I705" s="56">
        <f t="shared" si="16"/>
        <v>0</v>
      </c>
      <c r="J705" s="56"/>
      <c r="K705" s="57"/>
      <c r="L705" s="57"/>
      <c r="M705" s="57"/>
      <c r="N705" s="57" t="str">
        <f>IFERROR(VALUE(IF(Table213162038[[#This Row],[Player No]]="","",IFERROR(VLOOKUP(Table213162038[[#This Row],[Player No]],[5]Sheet1!$C$479:$D$480,2,FALSE)&amp;"",""))),"")</f>
        <v/>
      </c>
      <c r="O705" s="57"/>
      <c r="P705" s="17"/>
      <c r="Q705" s="18"/>
      <c r="R705" s="147"/>
      <c r="S705" s="147"/>
      <c r="T705" s="56"/>
      <c r="U705" s="146"/>
    </row>
    <row r="706" spans="4:21" ht="16" thickBot="1">
      <c r="D706" s="52"/>
      <c r="E706" s="60"/>
      <c r="F706" s="46" t="str">
        <f>IFERROR(VLOOKUP(Table213162038[[#This Row],[Player No]],Table11[[No]:[Province]],2,0),"")</f>
        <v/>
      </c>
      <c r="G706" s="46" t="str">
        <f>IFERROR(VLOOKUP(Table213162038[[#This Row],[Player No]],Table11[[No]:[Province]],3,0),"")</f>
        <v/>
      </c>
      <c r="H706" s="56"/>
      <c r="I706" s="56">
        <f t="shared" si="16"/>
        <v>0</v>
      </c>
      <c r="J706" s="56"/>
      <c r="K706" s="57"/>
      <c r="L706" s="57"/>
      <c r="M706" s="57"/>
      <c r="N706" s="57" t="str">
        <f>IFERROR(VALUE(IF(Table213162038[[#This Row],[Player No]]="","",IFERROR(VLOOKUP(Table213162038[[#This Row],[Player No]],[5]Sheet1!$C$479:$D$480,2,FALSE)&amp;"",""))),"")</f>
        <v/>
      </c>
      <c r="O706" s="57"/>
      <c r="P706" s="17"/>
      <c r="Q706" s="18"/>
      <c r="R706" s="147"/>
      <c r="S706" s="147"/>
      <c r="T706" s="56"/>
      <c r="U706" s="146"/>
    </row>
    <row r="707" spans="4:21" ht="16" thickBot="1">
      <c r="D707" s="52"/>
      <c r="E707" s="60"/>
      <c r="F707" s="46" t="str">
        <f>IFERROR(VLOOKUP(Table213162038[[#This Row],[Player No]],Table11[[No]:[Province]],2,0),"")</f>
        <v/>
      </c>
      <c r="G707" s="46" t="str">
        <f>IFERROR(VLOOKUP(Table213162038[[#This Row],[Player No]],Table11[[No]:[Province]],3,0),"")</f>
        <v/>
      </c>
      <c r="H707" s="56"/>
      <c r="I707" s="56">
        <f t="shared" si="16"/>
        <v>0</v>
      </c>
      <c r="J707" s="56"/>
      <c r="K707" s="57"/>
      <c r="L707" s="57"/>
      <c r="M707" s="57"/>
      <c r="N707" s="57" t="str">
        <f>IFERROR(VALUE(IF(Table213162038[[#This Row],[Player No]]="","",IFERROR(VLOOKUP(Table213162038[[#This Row],[Player No]],[5]Sheet1!$C$479:$D$480,2,FALSE)&amp;"",""))),"")</f>
        <v/>
      </c>
      <c r="O707" s="57"/>
      <c r="P707" s="17"/>
      <c r="Q707" s="18"/>
      <c r="R707" s="147"/>
      <c r="S707" s="147"/>
      <c r="T707" s="56"/>
      <c r="U707" s="146"/>
    </row>
    <row r="708" spans="4:21" ht="16" thickBot="1">
      <c r="D708" s="52"/>
      <c r="E708" s="60"/>
      <c r="F708" s="46" t="str">
        <f>IFERROR(VLOOKUP(Table213162038[[#This Row],[Player No]],Table11[[No]:[Province]],2,0),"")</f>
        <v/>
      </c>
      <c r="G708" s="46" t="str">
        <f>IFERROR(VLOOKUP(Table213162038[[#This Row],[Player No]],Table11[[No]:[Province]],3,0),"")</f>
        <v/>
      </c>
      <c r="H708" s="56"/>
      <c r="I708" s="56">
        <f t="shared" si="16"/>
        <v>0</v>
      </c>
      <c r="J708" s="56"/>
      <c r="K708" s="57"/>
      <c r="L708" s="57"/>
      <c r="M708" s="57"/>
      <c r="N708" s="57" t="str">
        <f>IFERROR(VALUE(IF(Table213162038[[#This Row],[Player No]]="","",IFERROR(VLOOKUP(Table213162038[[#This Row],[Player No]],[5]Sheet1!$C$479:$D$480,2,FALSE)&amp;"",""))),"")</f>
        <v/>
      </c>
      <c r="O708" s="57"/>
      <c r="P708" s="17"/>
      <c r="Q708" s="18"/>
      <c r="R708" s="147"/>
      <c r="S708" s="147"/>
      <c r="T708" s="56"/>
      <c r="U708" s="146"/>
    </row>
    <row r="709" spans="4:21" ht="16" thickBot="1">
      <c r="D709" s="52"/>
      <c r="E709" s="60"/>
      <c r="F709" s="46" t="str">
        <f>IFERROR(VLOOKUP(Table213162038[[#This Row],[Player No]],Table11[[No]:[Province]],2,0),"")</f>
        <v/>
      </c>
      <c r="G709" s="46" t="str">
        <f>IFERROR(VLOOKUP(Table213162038[[#This Row],[Player No]],Table11[[No]:[Province]],3,0),"")</f>
        <v/>
      </c>
      <c r="H709" s="56"/>
      <c r="I709" s="56">
        <f t="shared" ref="I709:I767" si="17">H709/2+SUM(L709:O709)</f>
        <v>0</v>
      </c>
      <c r="J709" s="56"/>
      <c r="K709" s="57"/>
      <c r="L709" s="57"/>
      <c r="M709" s="57"/>
      <c r="N709" s="57" t="str">
        <f>IFERROR(VALUE(IF(Table213162038[[#This Row],[Player No]]="","",IFERROR(VLOOKUP(Table213162038[[#This Row],[Player No]],[5]Sheet1!$C$479:$D$480,2,FALSE)&amp;"",""))),"")</f>
        <v/>
      </c>
      <c r="O709" s="57"/>
      <c r="P709" s="17"/>
      <c r="Q709" s="18"/>
      <c r="R709" s="147"/>
      <c r="S709" s="147"/>
      <c r="T709" s="56"/>
      <c r="U709" s="146"/>
    </row>
    <row r="710" spans="4:21" ht="16" thickBot="1">
      <c r="D710" s="52"/>
      <c r="E710" s="60"/>
      <c r="F710" s="46" t="str">
        <f>IFERROR(VLOOKUP(Table213162038[[#This Row],[Player No]],Table11[[No]:[Province]],2,0),"")</f>
        <v/>
      </c>
      <c r="G710" s="46" t="str">
        <f>IFERROR(VLOOKUP(Table213162038[[#This Row],[Player No]],Table11[[No]:[Province]],3,0),"")</f>
        <v/>
      </c>
      <c r="H710" s="56"/>
      <c r="I710" s="56">
        <f t="shared" si="17"/>
        <v>0</v>
      </c>
      <c r="J710" s="56"/>
      <c r="K710" s="57"/>
      <c r="L710" s="57"/>
      <c r="M710" s="57"/>
      <c r="N710" s="57" t="str">
        <f>IFERROR(VALUE(IF(Table213162038[[#This Row],[Player No]]="","",IFERROR(VLOOKUP(Table213162038[[#This Row],[Player No]],[5]Sheet1!$C$479:$D$480,2,FALSE)&amp;"",""))),"")</f>
        <v/>
      </c>
      <c r="O710" s="57"/>
      <c r="P710" s="17"/>
      <c r="Q710" s="18"/>
      <c r="R710" s="147"/>
      <c r="S710" s="147"/>
      <c r="T710" s="56"/>
      <c r="U710" s="146"/>
    </row>
    <row r="711" spans="4:21" ht="16" thickBot="1">
      <c r="D711" s="52"/>
      <c r="E711" s="60"/>
      <c r="F711" s="46" t="str">
        <f>IFERROR(VLOOKUP(Table213162038[[#This Row],[Player No]],Table11[[No]:[Province]],2,0),"")</f>
        <v/>
      </c>
      <c r="G711" s="46" t="str">
        <f>IFERROR(VLOOKUP(Table213162038[[#This Row],[Player No]],Table11[[No]:[Province]],3,0),"")</f>
        <v/>
      </c>
      <c r="H711" s="56"/>
      <c r="I711" s="56">
        <f t="shared" si="17"/>
        <v>0</v>
      </c>
      <c r="J711" s="56"/>
      <c r="K711" s="57"/>
      <c r="L711" s="57"/>
      <c r="M711" s="57"/>
      <c r="N711" s="57" t="str">
        <f>IFERROR(VALUE(IF(Table213162038[[#This Row],[Player No]]="","",IFERROR(VLOOKUP(Table213162038[[#This Row],[Player No]],[5]Sheet1!$C$479:$D$480,2,FALSE)&amp;"",""))),"")</f>
        <v/>
      </c>
      <c r="O711" s="57"/>
      <c r="P711" s="17"/>
      <c r="Q711" s="18"/>
      <c r="R711" s="147"/>
      <c r="S711" s="147"/>
      <c r="T711" s="56"/>
      <c r="U711" s="146"/>
    </row>
    <row r="712" spans="4:21" ht="16" thickBot="1">
      <c r="D712" s="52"/>
      <c r="E712" s="60"/>
      <c r="F712" s="46" t="str">
        <f>IFERROR(VLOOKUP(Table213162038[[#This Row],[Player No]],Table11[[No]:[Province]],2,0),"")</f>
        <v/>
      </c>
      <c r="G712" s="46" t="str">
        <f>IFERROR(VLOOKUP(Table213162038[[#This Row],[Player No]],Table11[[No]:[Province]],3,0),"")</f>
        <v/>
      </c>
      <c r="H712" s="56"/>
      <c r="I712" s="56">
        <f t="shared" si="17"/>
        <v>0</v>
      </c>
      <c r="J712" s="56"/>
      <c r="K712" s="57"/>
      <c r="L712" s="57"/>
      <c r="M712" s="57"/>
      <c r="N712" s="57" t="str">
        <f>IFERROR(VALUE(IF(Table213162038[[#This Row],[Player No]]="","",IFERROR(VLOOKUP(Table213162038[[#This Row],[Player No]],[5]Sheet1!$C$479:$D$480,2,FALSE)&amp;"",""))),"")</f>
        <v/>
      </c>
      <c r="O712" s="57"/>
      <c r="P712" s="17"/>
      <c r="Q712" s="18"/>
      <c r="R712" s="147"/>
      <c r="S712" s="147"/>
      <c r="T712" s="56"/>
      <c r="U712" s="146"/>
    </row>
    <row r="713" spans="4:21" ht="16" thickBot="1">
      <c r="D713" s="52"/>
      <c r="E713" s="60"/>
      <c r="F713" s="46" t="str">
        <f>IFERROR(VLOOKUP(Table213162038[[#This Row],[Player No]],Table11[[No]:[Province]],2,0),"")</f>
        <v/>
      </c>
      <c r="G713" s="46" t="str">
        <f>IFERROR(VLOOKUP(Table213162038[[#This Row],[Player No]],Table11[[No]:[Province]],3,0),"")</f>
        <v/>
      </c>
      <c r="H713" s="56"/>
      <c r="I713" s="56">
        <f t="shared" si="17"/>
        <v>0</v>
      </c>
      <c r="J713" s="56"/>
      <c r="K713" s="57"/>
      <c r="L713" s="57"/>
      <c r="M713" s="57"/>
      <c r="N713" s="57" t="str">
        <f>IFERROR(VALUE(IF(Table213162038[[#This Row],[Player No]]="","",IFERROR(VLOOKUP(Table213162038[[#This Row],[Player No]],[5]Sheet1!$C$479:$D$480,2,FALSE)&amp;"",""))),"")</f>
        <v/>
      </c>
      <c r="O713" s="57"/>
      <c r="P713" s="17"/>
      <c r="Q713" s="18"/>
      <c r="R713" s="147"/>
      <c r="S713" s="147"/>
      <c r="T713" s="56"/>
      <c r="U713" s="146"/>
    </row>
    <row r="714" spans="4:21" ht="16" thickBot="1">
      <c r="D714" s="52"/>
      <c r="E714" s="60"/>
      <c r="F714" s="46" t="str">
        <f>IFERROR(VLOOKUP(Table213162038[[#This Row],[Player No]],Table11[[No]:[Province]],2,0),"")</f>
        <v/>
      </c>
      <c r="G714" s="46" t="str">
        <f>IFERROR(VLOOKUP(Table213162038[[#This Row],[Player No]],Table11[[No]:[Province]],3,0),"")</f>
        <v/>
      </c>
      <c r="H714" s="56"/>
      <c r="I714" s="56">
        <f t="shared" si="17"/>
        <v>0</v>
      </c>
      <c r="J714" s="56"/>
      <c r="K714" s="57"/>
      <c r="L714" s="57"/>
      <c r="M714" s="57"/>
      <c r="N714" s="57" t="str">
        <f>IFERROR(VALUE(IF(Table213162038[[#This Row],[Player No]]="","",IFERROR(VLOOKUP(Table213162038[[#This Row],[Player No]],[5]Sheet1!$C$479:$D$480,2,FALSE)&amp;"",""))),"")</f>
        <v/>
      </c>
      <c r="O714" s="57"/>
      <c r="P714" s="17"/>
      <c r="Q714" s="18"/>
      <c r="R714" s="147"/>
      <c r="S714" s="147"/>
      <c r="T714" s="56"/>
      <c r="U714" s="146"/>
    </row>
    <row r="715" spans="4:21" ht="16" thickBot="1">
      <c r="D715" s="52"/>
      <c r="E715" s="60"/>
      <c r="F715" s="46" t="str">
        <f>IFERROR(VLOOKUP(Table213162038[[#This Row],[Player No]],Table11[[No]:[Province]],2,0),"")</f>
        <v/>
      </c>
      <c r="G715" s="46" t="str">
        <f>IFERROR(VLOOKUP(Table213162038[[#This Row],[Player No]],Table11[[No]:[Province]],3,0),"")</f>
        <v/>
      </c>
      <c r="H715" s="56"/>
      <c r="I715" s="56">
        <f t="shared" si="17"/>
        <v>0</v>
      </c>
      <c r="J715" s="56"/>
      <c r="K715" s="57"/>
      <c r="L715" s="57"/>
      <c r="M715" s="57"/>
      <c r="N715" s="57" t="str">
        <f>IFERROR(VALUE(IF(Table213162038[[#This Row],[Player No]]="","",IFERROR(VLOOKUP(Table213162038[[#This Row],[Player No]],[5]Sheet1!$C$479:$D$480,2,FALSE)&amp;"",""))),"")</f>
        <v/>
      </c>
      <c r="O715" s="57"/>
      <c r="P715" s="17"/>
      <c r="Q715" s="18"/>
      <c r="R715" s="147"/>
      <c r="S715" s="147"/>
      <c r="T715" s="56"/>
      <c r="U715" s="146"/>
    </row>
    <row r="716" spans="4:21" ht="16" thickBot="1">
      <c r="D716" s="52"/>
      <c r="E716" s="60"/>
      <c r="F716" s="46" t="str">
        <f>IFERROR(VLOOKUP(Table213162038[[#This Row],[Player No]],Table11[[No]:[Province]],2,0),"")</f>
        <v/>
      </c>
      <c r="G716" s="46" t="str">
        <f>IFERROR(VLOOKUP(Table213162038[[#This Row],[Player No]],Table11[[No]:[Province]],3,0),"")</f>
        <v/>
      </c>
      <c r="H716" s="56"/>
      <c r="I716" s="56">
        <f t="shared" si="17"/>
        <v>0</v>
      </c>
      <c r="J716" s="56"/>
      <c r="K716" s="57"/>
      <c r="L716" s="57"/>
      <c r="M716" s="57"/>
      <c r="N716" s="57" t="str">
        <f>IFERROR(VALUE(IF(Table213162038[[#This Row],[Player No]]="","",IFERROR(VLOOKUP(Table213162038[[#This Row],[Player No]],[5]Sheet1!$C$479:$D$480,2,FALSE)&amp;"",""))),"")</f>
        <v/>
      </c>
      <c r="O716" s="57"/>
      <c r="P716" s="17"/>
      <c r="Q716" s="18"/>
      <c r="R716" s="147"/>
      <c r="S716" s="147"/>
      <c r="T716" s="56"/>
      <c r="U716" s="146"/>
    </row>
    <row r="717" spans="4:21" ht="16" thickBot="1">
      <c r="D717" s="52"/>
      <c r="E717" s="60"/>
      <c r="F717" s="46" t="str">
        <f>IFERROR(VLOOKUP(Table213162038[[#This Row],[Player No]],Table11[[No]:[Province]],2,0),"")</f>
        <v/>
      </c>
      <c r="G717" s="46" t="str">
        <f>IFERROR(VLOOKUP(Table213162038[[#This Row],[Player No]],Table11[[No]:[Province]],3,0),"")</f>
        <v/>
      </c>
      <c r="H717" s="56"/>
      <c r="I717" s="56">
        <f t="shared" si="17"/>
        <v>0</v>
      </c>
      <c r="J717" s="56"/>
      <c r="K717" s="57"/>
      <c r="L717" s="57"/>
      <c r="M717" s="57"/>
      <c r="N717" s="57" t="str">
        <f>IFERROR(VALUE(IF(Table213162038[[#This Row],[Player No]]="","",IFERROR(VLOOKUP(Table213162038[[#This Row],[Player No]],[5]Sheet1!$C$479:$D$480,2,FALSE)&amp;"",""))),"")</f>
        <v/>
      </c>
      <c r="O717" s="57"/>
      <c r="P717" s="17"/>
      <c r="Q717" s="18"/>
      <c r="R717" s="147"/>
      <c r="S717" s="147"/>
      <c r="T717" s="56"/>
      <c r="U717" s="146"/>
    </row>
    <row r="718" spans="4:21" ht="16" thickBot="1">
      <c r="D718" s="52"/>
      <c r="E718" s="60"/>
      <c r="F718" s="46" t="str">
        <f>IFERROR(VLOOKUP(Table213162038[[#This Row],[Player No]],Table11[[No]:[Province]],2,0),"")</f>
        <v/>
      </c>
      <c r="G718" s="46" t="str">
        <f>IFERROR(VLOOKUP(Table213162038[[#This Row],[Player No]],Table11[[No]:[Province]],3,0),"")</f>
        <v/>
      </c>
      <c r="H718" s="56"/>
      <c r="I718" s="56">
        <f t="shared" si="17"/>
        <v>0</v>
      </c>
      <c r="J718" s="56"/>
      <c r="K718" s="57"/>
      <c r="L718" s="57"/>
      <c r="M718" s="57"/>
      <c r="N718" s="57" t="str">
        <f>IFERROR(VALUE(IF(Table213162038[[#This Row],[Player No]]="","",IFERROR(VLOOKUP(Table213162038[[#This Row],[Player No]],[5]Sheet1!$C$479:$D$480,2,FALSE)&amp;"",""))),"")</f>
        <v/>
      </c>
      <c r="O718" s="57"/>
      <c r="P718" s="17"/>
      <c r="Q718" s="18"/>
      <c r="R718" s="147"/>
      <c r="S718" s="147"/>
      <c r="T718" s="56"/>
      <c r="U718" s="146"/>
    </row>
    <row r="719" spans="4:21" ht="16" thickBot="1">
      <c r="D719" s="52"/>
      <c r="E719" s="60"/>
      <c r="F719" s="46" t="str">
        <f>IFERROR(VLOOKUP(Table213162038[[#This Row],[Player No]],Table11[[No]:[Province]],2,0),"")</f>
        <v/>
      </c>
      <c r="G719" s="46" t="str">
        <f>IFERROR(VLOOKUP(Table213162038[[#This Row],[Player No]],Table11[[No]:[Province]],3,0),"")</f>
        <v/>
      </c>
      <c r="H719" s="56"/>
      <c r="I719" s="56">
        <f t="shared" si="17"/>
        <v>0</v>
      </c>
      <c r="J719" s="56"/>
      <c r="K719" s="57"/>
      <c r="L719" s="57"/>
      <c r="M719" s="57"/>
      <c r="N719" s="57" t="str">
        <f>IFERROR(VALUE(IF(Table213162038[[#This Row],[Player No]]="","",IFERROR(VLOOKUP(Table213162038[[#This Row],[Player No]],[5]Sheet1!$C$479:$D$480,2,FALSE)&amp;"",""))),"")</f>
        <v/>
      </c>
      <c r="O719" s="57"/>
      <c r="P719" s="17"/>
      <c r="Q719" s="18"/>
      <c r="R719" s="147"/>
      <c r="S719" s="147"/>
      <c r="T719" s="56"/>
      <c r="U719" s="146"/>
    </row>
    <row r="720" spans="4:21" ht="16" thickBot="1">
      <c r="D720" s="52"/>
      <c r="E720" s="60"/>
      <c r="F720" s="46" t="str">
        <f>IFERROR(VLOOKUP(Table213162038[[#This Row],[Player No]],Table11[[No]:[Province]],2,0),"")</f>
        <v/>
      </c>
      <c r="G720" s="46" t="str">
        <f>IFERROR(VLOOKUP(Table213162038[[#This Row],[Player No]],Table11[[No]:[Province]],3,0),"")</f>
        <v/>
      </c>
      <c r="H720" s="56"/>
      <c r="I720" s="56">
        <f t="shared" si="17"/>
        <v>0</v>
      </c>
      <c r="J720" s="56"/>
      <c r="K720" s="57"/>
      <c r="L720" s="57"/>
      <c r="M720" s="57"/>
      <c r="N720" s="57" t="str">
        <f>IFERROR(VALUE(IF(Table213162038[[#This Row],[Player No]]="","",IFERROR(VLOOKUP(Table213162038[[#This Row],[Player No]],[5]Sheet1!$C$479:$D$480,2,FALSE)&amp;"",""))),"")</f>
        <v/>
      </c>
      <c r="O720" s="57"/>
      <c r="P720" s="17"/>
      <c r="Q720" s="18"/>
      <c r="R720" s="147"/>
      <c r="S720" s="147"/>
      <c r="T720" s="56"/>
      <c r="U720" s="146"/>
    </row>
    <row r="721" spans="4:21" ht="16" thickBot="1">
      <c r="D721" s="52"/>
      <c r="E721" s="60"/>
      <c r="F721" s="46" t="str">
        <f>IFERROR(VLOOKUP(Table213162038[[#This Row],[Player No]],Table11[[No]:[Province]],2,0),"")</f>
        <v/>
      </c>
      <c r="G721" s="46" t="str">
        <f>IFERROR(VLOOKUP(Table213162038[[#This Row],[Player No]],Table11[[No]:[Province]],3,0),"")</f>
        <v/>
      </c>
      <c r="H721" s="56"/>
      <c r="I721" s="56">
        <f t="shared" si="17"/>
        <v>0</v>
      </c>
      <c r="J721" s="56"/>
      <c r="K721" s="57"/>
      <c r="L721" s="57"/>
      <c r="M721" s="57"/>
      <c r="N721" s="57" t="str">
        <f>IFERROR(VALUE(IF(Table213162038[[#This Row],[Player No]]="","",IFERROR(VLOOKUP(Table213162038[[#This Row],[Player No]],[5]Sheet1!$C$479:$D$480,2,FALSE)&amp;"",""))),"")</f>
        <v/>
      </c>
      <c r="O721" s="57"/>
      <c r="P721" s="17"/>
      <c r="Q721" s="18"/>
      <c r="R721" s="147"/>
      <c r="S721" s="147"/>
      <c r="T721" s="56"/>
      <c r="U721" s="146"/>
    </row>
    <row r="722" spans="4:21" ht="16" thickBot="1">
      <c r="D722" s="52"/>
      <c r="E722" s="60"/>
      <c r="F722" s="46" t="str">
        <f>IFERROR(VLOOKUP(Table213162038[[#This Row],[Player No]],Table11[[No]:[Province]],2,0),"")</f>
        <v/>
      </c>
      <c r="G722" s="46" t="str">
        <f>IFERROR(VLOOKUP(Table213162038[[#This Row],[Player No]],Table11[[No]:[Province]],3,0),"")</f>
        <v/>
      </c>
      <c r="H722" s="56"/>
      <c r="I722" s="56">
        <f t="shared" si="17"/>
        <v>0</v>
      </c>
      <c r="J722" s="56"/>
      <c r="K722" s="57"/>
      <c r="L722" s="57"/>
      <c r="M722" s="57"/>
      <c r="N722" s="57" t="str">
        <f>IFERROR(VALUE(IF(Table213162038[[#This Row],[Player No]]="","",IFERROR(VLOOKUP(Table213162038[[#This Row],[Player No]],[5]Sheet1!$C$479:$D$480,2,FALSE)&amp;"",""))),"")</f>
        <v/>
      </c>
      <c r="O722" s="57"/>
      <c r="P722" s="17"/>
      <c r="Q722" s="18"/>
      <c r="R722" s="147"/>
      <c r="S722" s="147"/>
      <c r="T722" s="56"/>
      <c r="U722" s="146"/>
    </row>
    <row r="723" spans="4:21" ht="16" thickBot="1">
      <c r="D723" s="52"/>
      <c r="E723" s="60"/>
      <c r="F723" s="46" t="str">
        <f>IFERROR(VLOOKUP(Table213162038[[#This Row],[Player No]],Table11[[No]:[Province]],2,0),"")</f>
        <v/>
      </c>
      <c r="G723" s="46" t="str">
        <f>IFERROR(VLOOKUP(Table213162038[[#This Row],[Player No]],Table11[[No]:[Province]],3,0),"")</f>
        <v/>
      </c>
      <c r="H723" s="56"/>
      <c r="I723" s="56">
        <f t="shared" si="17"/>
        <v>0</v>
      </c>
      <c r="J723" s="56"/>
      <c r="K723" s="57"/>
      <c r="L723" s="57"/>
      <c r="M723" s="57"/>
      <c r="N723" s="57" t="str">
        <f>IFERROR(VALUE(IF(Table213162038[[#This Row],[Player No]]="","",IFERROR(VLOOKUP(Table213162038[[#This Row],[Player No]],[5]Sheet1!$C$479:$D$480,2,FALSE)&amp;"",""))),"")</f>
        <v/>
      </c>
      <c r="O723" s="57"/>
      <c r="P723" s="17"/>
      <c r="Q723" s="18"/>
      <c r="R723" s="147"/>
      <c r="S723" s="147"/>
      <c r="T723" s="56"/>
      <c r="U723" s="146"/>
    </row>
    <row r="724" spans="4:21" ht="16" thickBot="1">
      <c r="D724" s="52"/>
      <c r="E724" s="60"/>
      <c r="F724" s="46" t="str">
        <f>IFERROR(VLOOKUP(Table213162038[[#This Row],[Player No]],Table11[[No]:[Province]],2,0),"")</f>
        <v/>
      </c>
      <c r="G724" s="46" t="str">
        <f>IFERROR(VLOOKUP(Table213162038[[#This Row],[Player No]],Table11[[No]:[Province]],3,0),"")</f>
        <v/>
      </c>
      <c r="H724" s="56"/>
      <c r="I724" s="56">
        <f t="shared" si="17"/>
        <v>0</v>
      </c>
      <c r="J724" s="56"/>
      <c r="K724" s="57"/>
      <c r="L724" s="57"/>
      <c r="M724" s="57"/>
      <c r="N724" s="57" t="str">
        <f>IFERROR(VALUE(IF(Table213162038[[#This Row],[Player No]]="","",IFERROR(VLOOKUP(Table213162038[[#This Row],[Player No]],[5]Sheet1!$C$479:$D$480,2,FALSE)&amp;"",""))),"")</f>
        <v/>
      </c>
      <c r="O724" s="57"/>
      <c r="P724" s="17"/>
      <c r="Q724" s="18"/>
      <c r="R724" s="147"/>
      <c r="S724" s="147"/>
      <c r="T724" s="56"/>
      <c r="U724" s="146"/>
    </row>
    <row r="725" spans="4:21" ht="16" thickBot="1">
      <c r="D725" s="52"/>
      <c r="E725" s="60"/>
      <c r="F725" s="46" t="str">
        <f>IFERROR(VLOOKUP(Table213162038[[#This Row],[Player No]],Table11[[No]:[Province]],2,0),"")</f>
        <v/>
      </c>
      <c r="G725" s="46" t="str">
        <f>IFERROR(VLOOKUP(Table213162038[[#This Row],[Player No]],Table11[[No]:[Province]],3,0),"")</f>
        <v/>
      </c>
      <c r="H725" s="56"/>
      <c r="I725" s="56">
        <f t="shared" si="17"/>
        <v>0</v>
      </c>
      <c r="J725" s="56"/>
      <c r="K725" s="57"/>
      <c r="L725" s="57"/>
      <c r="M725" s="57"/>
      <c r="N725" s="57" t="str">
        <f>IFERROR(VALUE(IF(Table213162038[[#This Row],[Player No]]="","",IFERROR(VLOOKUP(Table213162038[[#This Row],[Player No]],[5]Sheet1!$C$479:$D$480,2,FALSE)&amp;"",""))),"")</f>
        <v/>
      </c>
      <c r="O725" s="57"/>
      <c r="P725" s="17"/>
      <c r="Q725" s="18"/>
      <c r="R725" s="147"/>
      <c r="S725" s="147"/>
      <c r="T725" s="56"/>
      <c r="U725" s="146"/>
    </row>
    <row r="726" spans="4:21" ht="16" thickBot="1">
      <c r="D726" s="52"/>
      <c r="E726" s="60"/>
      <c r="F726" s="46" t="str">
        <f>IFERROR(VLOOKUP(Table213162038[[#This Row],[Player No]],Table11[[No]:[Province]],2,0),"")</f>
        <v/>
      </c>
      <c r="G726" s="46" t="str">
        <f>IFERROR(VLOOKUP(Table213162038[[#This Row],[Player No]],Table11[[No]:[Province]],3,0),"")</f>
        <v/>
      </c>
      <c r="H726" s="56"/>
      <c r="I726" s="56">
        <f t="shared" si="17"/>
        <v>0</v>
      </c>
      <c r="J726" s="56"/>
      <c r="K726" s="57"/>
      <c r="L726" s="57"/>
      <c r="M726" s="57"/>
      <c r="N726" s="57" t="str">
        <f>IFERROR(VALUE(IF(Table213162038[[#This Row],[Player No]]="","",IFERROR(VLOOKUP(Table213162038[[#This Row],[Player No]],[5]Sheet1!$C$479:$D$480,2,FALSE)&amp;"",""))),"")</f>
        <v/>
      </c>
      <c r="O726" s="57"/>
      <c r="P726" s="17"/>
      <c r="Q726" s="18"/>
      <c r="R726" s="147"/>
      <c r="S726" s="147"/>
      <c r="T726" s="56"/>
      <c r="U726" s="146"/>
    </row>
    <row r="727" spans="4:21" ht="16" thickBot="1">
      <c r="D727" s="52"/>
      <c r="E727" s="60"/>
      <c r="F727" s="46" t="str">
        <f>IFERROR(VLOOKUP(Table213162038[[#This Row],[Player No]],Table11[[No]:[Province]],2,0),"")</f>
        <v/>
      </c>
      <c r="G727" s="46" t="str">
        <f>IFERROR(VLOOKUP(Table213162038[[#This Row],[Player No]],Table11[[No]:[Province]],3,0),"")</f>
        <v/>
      </c>
      <c r="H727" s="56"/>
      <c r="I727" s="56">
        <f t="shared" si="17"/>
        <v>0</v>
      </c>
      <c r="J727" s="56"/>
      <c r="K727" s="57"/>
      <c r="L727" s="57"/>
      <c r="M727" s="57"/>
      <c r="N727" s="57" t="str">
        <f>IFERROR(VALUE(IF(Table213162038[[#This Row],[Player No]]="","",IFERROR(VLOOKUP(Table213162038[[#This Row],[Player No]],[5]Sheet1!$C$479:$D$480,2,FALSE)&amp;"",""))),"")</f>
        <v/>
      </c>
      <c r="O727" s="57"/>
      <c r="P727" s="17"/>
      <c r="Q727" s="18"/>
      <c r="R727" s="147"/>
      <c r="S727" s="147"/>
      <c r="T727" s="56"/>
      <c r="U727" s="146"/>
    </row>
    <row r="728" spans="4:21" ht="16" thickBot="1">
      <c r="D728" s="52"/>
      <c r="E728" s="60"/>
      <c r="F728" s="46" t="str">
        <f>IFERROR(VLOOKUP(Table213162038[[#This Row],[Player No]],Table11[[No]:[Province]],2,0),"")</f>
        <v/>
      </c>
      <c r="G728" s="46" t="str">
        <f>IFERROR(VLOOKUP(Table213162038[[#This Row],[Player No]],Table11[[No]:[Province]],3,0),"")</f>
        <v/>
      </c>
      <c r="H728" s="56"/>
      <c r="I728" s="56">
        <f t="shared" si="17"/>
        <v>0</v>
      </c>
      <c r="J728" s="56"/>
      <c r="K728" s="57"/>
      <c r="L728" s="57"/>
      <c r="M728" s="57"/>
      <c r="N728" s="57" t="str">
        <f>IFERROR(VALUE(IF(Table213162038[[#This Row],[Player No]]="","",IFERROR(VLOOKUP(Table213162038[[#This Row],[Player No]],[5]Sheet1!$C$479:$D$480,2,FALSE)&amp;"",""))),"")</f>
        <v/>
      </c>
      <c r="O728" s="57"/>
      <c r="P728" s="17"/>
      <c r="Q728" s="18"/>
      <c r="R728" s="147"/>
      <c r="S728" s="147"/>
      <c r="T728" s="56"/>
      <c r="U728" s="146"/>
    </row>
    <row r="729" spans="4:21" ht="16" thickBot="1">
      <c r="D729" s="52"/>
      <c r="E729" s="60"/>
      <c r="F729" s="46" t="str">
        <f>IFERROR(VLOOKUP(Table213162038[[#This Row],[Player No]],Table11[[No]:[Province]],2,0),"")</f>
        <v/>
      </c>
      <c r="G729" s="46" t="str">
        <f>IFERROR(VLOOKUP(Table213162038[[#This Row],[Player No]],Table11[[No]:[Province]],3,0),"")</f>
        <v/>
      </c>
      <c r="H729" s="56"/>
      <c r="I729" s="56">
        <f t="shared" si="17"/>
        <v>0</v>
      </c>
      <c r="J729" s="56"/>
      <c r="K729" s="57"/>
      <c r="L729" s="57"/>
      <c r="M729" s="57"/>
      <c r="N729" s="57" t="str">
        <f>IFERROR(VALUE(IF(Table213162038[[#This Row],[Player No]]="","",IFERROR(VLOOKUP(Table213162038[[#This Row],[Player No]],[5]Sheet1!$C$479:$D$480,2,FALSE)&amp;"",""))),"")</f>
        <v/>
      </c>
      <c r="O729" s="57"/>
      <c r="P729" s="17"/>
      <c r="Q729" s="18"/>
      <c r="R729" s="147"/>
      <c r="S729" s="147"/>
      <c r="T729" s="56"/>
      <c r="U729" s="146"/>
    </row>
    <row r="730" spans="4:21" ht="16" thickBot="1">
      <c r="D730" s="52"/>
      <c r="E730" s="60"/>
      <c r="F730" s="46" t="str">
        <f>IFERROR(VLOOKUP(Table213162038[[#This Row],[Player No]],Table11[[No]:[Province]],2,0),"")</f>
        <v/>
      </c>
      <c r="G730" s="46" t="str">
        <f>IFERROR(VLOOKUP(Table213162038[[#This Row],[Player No]],Table11[[No]:[Province]],3,0),"")</f>
        <v/>
      </c>
      <c r="H730" s="56"/>
      <c r="I730" s="56">
        <f t="shared" si="17"/>
        <v>0</v>
      </c>
      <c r="J730" s="56"/>
      <c r="K730" s="57"/>
      <c r="L730" s="57"/>
      <c r="M730" s="57"/>
      <c r="N730" s="57" t="str">
        <f>IFERROR(VALUE(IF(Table213162038[[#This Row],[Player No]]="","",IFERROR(VLOOKUP(Table213162038[[#This Row],[Player No]],[5]Sheet1!$C$479:$D$480,2,FALSE)&amp;"",""))),"")</f>
        <v/>
      </c>
      <c r="O730" s="57"/>
      <c r="P730" s="17"/>
      <c r="Q730" s="18"/>
      <c r="R730" s="147"/>
      <c r="S730" s="147"/>
      <c r="T730" s="56"/>
      <c r="U730" s="146"/>
    </row>
    <row r="731" spans="4:21" ht="16" thickBot="1">
      <c r="D731" s="52"/>
      <c r="E731" s="60"/>
      <c r="F731" s="46" t="str">
        <f>IFERROR(VLOOKUP(Table213162038[[#This Row],[Player No]],Table11[[No]:[Province]],2,0),"")</f>
        <v/>
      </c>
      <c r="G731" s="46" t="str">
        <f>IFERROR(VLOOKUP(Table213162038[[#This Row],[Player No]],Table11[[No]:[Province]],3,0),"")</f>
        <v/>
      </c>
      <c r="H731" s="56"/>
      <c r="I731" s="56">
        <f t="shared" si="17"/>
        <v>0</v>
      </c>
      <c r="J731" s="56"/>
      <c r="K731" s="57"/>
      <c r="L731" s="57"/>
      <c r="M731" s="57"/>
      <c r="N731" s="57" t="str">
        <f>IFERROR(VALUE(IF(Table213162038[[#This Row],[Player No]]="","",IFERROR(VLOOKUP(Table213162038[[#This Row],[Player No]],[5]Sheet1!$C$479:$D$480,2,FALSE)&amp;"",""))),"")</f>
        <v/>
      </c>
      <c r="O731" s="57"/>
      <c r="P731" s="17"/>
      <c r="Q731" s="18"/>
      <c r="R731" s="147"/>
      <c r="S731" s="147"/>
      <c r="T731" s="56"/>
      <c r="U731" s="146"/>
    </row>
    <row r="732" spans="4:21" ht="16" thickBot="1">
      <c r="D732" s="52"/>
      <c r="E732" s="60"/>
      <c r="F732" s="46" t="str">
        <f>IFERROR(VLOOKUP(Table213162038[[#This Row],[Player No]],Table11[[No]:[Province]],2,0),"")</f>
        <v/>
      </c>
      <c r="G732" s="46" t="str">
        <f>IFERROR(VLOOKUP(Table213162038[[#This Row],[Player No]],Table11[[No]:[Province]],3,0),"")</f>
        <v/>
      </c>
      <c r="H732" s="56"/>
      <c r="I732" s="56">
        <f t="shared" si="17"/>
        <v>0</v>
      </c>
      <c r="J732" s="56"/>
      <c r="K732" s="57"/>
      <c r="L732" s="57"/>
      <c r="M732" s="57"/>
      <c r="N732" s="57" t="str">
        <f>IFERROR(VALUE(IF(Table213162038[[#This Row],[Player No]]="","",IFERROR(VLOOKUP(Table213162038[[#This Row],[Player No]],[5]Sheet1!$C$479:$D$480,2,FALSE)&amp;"",""))),"")</f>
        <v/>
      </c>
      <c r="O732" s="57"/>
      <c r="P732" s="17"/>
      <c r="Q732" s="18"/>
      <c r="R732" s="147"/>
      <c r="S732" s="147"/>
      <c r="T732" s="56"/>
      <c r="U732" s="146"/>
    </row>
    <row r="733" spans="4:21" ht="16" thickBot="1">
      <c r="D733" s="52"/>
      <c r="E733" s="60"/>
      <c r="F733" s="46" t="str">
        <f>IFERROR(VLOOKUP(Table213162038[[#This Row],[Player No]],Table11[[No]:[Province]],2,0),"")</f>
        <v/>
      </c>
      <c r="G733" s="46" t="str">
        <f>IFERROR(VLOOKUP(Table213162038[[#This Row],[Player No]],Table11[[No]:[Province]],3,0),"")</f>
        <v/>
      </c>
      <c r="H733" s="56"/>
      <c r="I733" s="56">
        <f t="shared" si="17"/>
        <v>0</v>
      </c>
      <c r="J733" s="56"/>
      <c r="K733" s="57"/>
      <c r="L733" s="57"/>
      <c r="M733" s="57"/>
      <c r="N733" s="57" t="str">
        <f>IFERROR(VALUE(IF(Table213162038[[#This Row],[Player No]]="","",IFERROR(VLOOKUP(Table213162038[[#This Row],[Player No]],[5]Sheet1!$C$479:$D$480,2,FALSE)&amp;"",""))),"")</f>
        <v/>
      </c>
      <c r="O733" s="57"/>
      <c r="P733" s="17"/>
      <c r="Q733" s="18"/>
      <c r="R733" s="147"/>
      <c r="S733" s="147"/>
      <c r="T733" s="56"/>
      <c r="U733" s="146"/>
    </row>
    <row r="734" spans="4:21" ht="16" thickBot="1">
      <c r="D734" s="52"/>
      <c r="E734" s="60"/>
      <c r="F734" s="46" t="str">
        <f>IFERROR(VLOOKUP(Table213162038[[#This Row],[Player No]],Table11[[No]:[Province]],2,0),"")</f>
        <v/>
      </c>
      <c r="G734" s="46" t="str">
        <f>IFERROR(VLOOKUP(Table213162038[[#This Row],[Player No]],Table11[[No]:[Province]],3,0),"")</f>
        <v/>
      </c>
      <c r="H734" s="56"/>
      <c r="I734" s="56">
        <f t="shared" si="17"/>
        <v>0</v>
      </c>
      <c r="J734" s="56"/>
      <c r="K734" s="57"/>
      <c r="L734" s="57"/>
      <c r="M734" s="57"/>
      <c r="N734" s="57" t="str">
        <f>IFERROR(VALUE(IF(Table213162038[[#This Row],[Player No]]="","",IFERROR(VLOOKUP(Table213162038[[#This Row],[Player No]],[5]Sheet1!$C$479:$D$480,2,FALSE)&amp;"",""))),"")</f>
        <v/>
      </c>
      <c r="O734" s="57"/>
      <c r="P734" s="17"/>
      <c r="Q734" s="18"/>
      <c r="R734" s="147"/>
      <c r="S734" s="147"/>
      <c r="T734" s="56"/>
      <c r="U734" s="146"/>
    </row>
    <row r="735" spans="4:21" ht="16" thickBot="1">
      <c r="D735" s="52"/>
      <c r="E735" s="60"/>
      <c r="F735" s="46" t="str">
        <f>IFERROR(VLOOKUP(Table213162038[[#This Row],[Player No]],Table11[[No]:[Province]],2,0),"")</f>
        <v/>
      </c>
      <c r="G735" s="46" t="str">
        <f>IFERROR(VLOOKUP(Table213162038[[#This Row],[Player No]],Table11[[No]:[Province]],3,0),"")</f>
        <v/>
      </c>
      <c r="H735" s="56"/>
      <c r="I735" s="56">
        <f t="shared" si="17"/>
        <v>0</v>
      </c>
      <c r="J735" s="56"/>
      <c r="K735" s="57"/>
      <c r="L735" s="57"/>
      <c r="M735" s="57"/>
      <c r="N735" s="57" t="str">
        <f>IFERROR(VALUE(IF(Table213162038[[#This Row],[Player No]]="","",IFERROR(VLOOKUP(Table213162038[[#This Row],[Player No]],[5]Sheet1!$C$479:$D$480,2,FALSE)&amp;"",""))),"")</f>
        <v/>
      </c>
      <c r="O735" s="57"/>
      <c r="P735" s="17"/>
      <c r="Q735" s="18"/>
      <c r="R735" s="147"/>
      <c r="S735" s="147"/>
      <c r="T735" s="56"/>
      <c r="U735" s="146"/>
    </row>
    <row r="736" spans="4:21" ht="16" thickBot="1">
      <c r="D736" s="52"/>
      <c r="E736" s="60"/>
      <c r="F736" s="46" t="str">
        <f>IFERROR(VLOOKUP(Table213162038[[#This Row],[Player No]],Table11[[No]:[Province]],2,0),"")</f>
        <v/>
      </c>
      <c r="G736" s="46" t="str">
        <f>IFERROR(VLOOKUP(Table213162038[[#This Row],[Player No]],Table11[[No]:[Province]],3,0),"")</f>
        <v/>
      </c>
      <c r="H736" s="56"/>
      <c r="I736" s="56">
        <f t="shared" si="17"/>
        <v>0</v>
      </c>
      <c r="J736" s="56"/>
      <c r="K736" s="57"/>
      <c r="L736" s="57"/>
      <c r="M736" s="57"/>
      <c r="N736" s="57" t="str">
        <f>IFERROR(VALUE(IF(Table213162038[[#This Row],[Player No]]="","",IFERROR(VLOOKUP(Table213162038[[#This Row],[Player No]],[5]Sheet1!$C$479:$D$480,2,FALSE)&amp;"",""))),"")</f>
        <v/>
      </c>
      <c r="O736" s="57"/>
      <c r="P736" s="17"/>
      <c r="Q736" s="18"/>
      <c r="R736" s="147"/>
      <c r="S736" s="147"/>
      <c r="T736" s="56"/>
      <c r="U736" s="146"/>
    </row>
    <row r="737" spans="4:21" ht="16" thickBot="1">
      <c r="D737" s="52"/>
      <c r="E737" s="60"/>
      <c r="F737" s="46" t="str">
        <f>IFERROR(VLOOKUP(Table213162038[[#This Row],[Player No]],Table11[[No]:[Province]],2,0),"")</f>
        <v/>
      </c>
      <c r="G737" s="46" t="str">
        <f>IFERROR(VLOOKUP(Table213162038[[#This Row],[Player No]],Table11[[No]:[Province]],3,0),"")</f>
        <v/>
      </c>
      <c r="H737" s="56"/>
      <c r="I737" s="56">
        <f t="shared" si="17"/>
        <v>0</v>
      </c>
      <c r="J737" s="56"/>
      <c r="K737" s="57"/>
      <c r="L737" s="57"/>
      <c r="M737" s="57"/>
      <c r="N737" s="57" t="str">
        <f>IFERROR(VALUE(IF(Table213162038[[#This Row],[Player No]]="","",IFERROR(VLOOKUP(Table213162038[[#This Row],[Player No]],[5]Sheet1!$C$479:$D$480,2,FALSE)&amp;"",""))),"")</f>
        <v/>
      </c>
      <c r="O737" s="57"/>
      <c r="P737" s="17"/>
      <c r="Q737" s="18"/>
      <c r="R737" s="147"/>
      <c r="S737" s="147"/>
      <c r="T737" s="56"/>
      <c r="U737" s="146"/>
    </row>
    <row r="738" spans="4:21" ht="16" thickBot="1">
      <c r="D738" s="52"/>
      <c r="E738" s="60"/>
      <c r="F738" s="46" t="str">
        <f>IFERROR(VLOOKUP(Table213162038[[#This Row],[Player No]],Table11[[No]:[Province]],2,0),"")</f>
        <v/>
      </c>
      <c r="G738" s="46" t="str">
        <f>IFERROR(VLOOKUP(Table213162038[[#This Row],[Player No]],Table11[[No]:[Province]],3,0),"")</f>
        <v/>
      </c>
      <c r="H738" s="56"/>
      <c r="I738" s="56">
        <f t="shared" si="17"/>
        <v>0</v>
      </c>
      <c r="J738" s="56"/>
      <c r="K738" s="57"/>
      <c r="L738" s="57"/>
      <c r="M738" s="57"/>
      <c r="N738" s="57" t="str">
        <f>IFERROR(VALUE(IF(Table213162038[[#This Row],[Player No]]="","",IFERROR(VLOOKUP(Table213162038[[#This Row],[Player No]],[5]Sheet1!$C$479:$D$480,2,FALSE)&amp;"",""))),"")</f>
        <v/>
      </c>
      <c r="O738" s="57"/>
      <c r="P738" s="17"/>
      <c r="Q738" s="18"/>
      <c r="R738" s="147"/>
      <c r="S738" s="147"/>
      <c r="T738" s="56"/>
      <c r="U738" s="146"/>
    </row>
    <row r="739" spans="4:21" ht="16" thickBot="1">
      <c r="D739" s="52"/>
      <c r="E739" s="60"/>
      <c r="F739" s="46" t="str">
        <f>IFERROR(VLOOKUP(Table213162038[[#This Row],[Player No]],Table11[[No]:[Province]],2,0),"")</f>
        <v/>
      </c>
      <c r="G739" s="46" t="str">
        <f>IFERROR(VLOOKUP(Table213162038[[#This Row],[Player No]],Table11[[No]:[Province]],3,0),"")</f>
        <v/>
      </c>
      <c r="H739" s="56"/>
      <c r="I739" s="56">
        <f t="shared" si="17"/>
        <v>0</v>
      </c>
      <c r="J739" s="56"/>
      <c r="K739" s="57"/>
      <c r="L739" s="57"/>
      <c r="M739" s="57"/>
      <c r="N739" s="57" t="str">
        <f>IFERROR(VALUE(IF(Table213162038[[#This Row],[Player No]]="","",IFERROR(VLOOKUP(Table213162038[[#This Row],[Player No]],[5]Sheet1!$C$479:$D$480,2,FALSE)&amp;"",""))),"")</f>
        <v/>
      </c>
      <c r="O739" s="57"/>
      <c r="P739" s="17"/>
      <c r="Q739" s="18"/>
      <c r="R739" s="147"/>
      <c r="S739" s="147"/>
      <c r="T739" s="56"/>
      <c r="U739" s="146"/>
    </row>
    <row r="740" spans="4:21" ht="16" thickBot="1">
      <c r="D740" s="52"/>
      <c r="E740" s="60"/>
      <c r="F740" s="46" t="str">
        <f>IFERROR(VLOOKUP(Table213162038[[#This Row],[Player No]],Table11[[No]:[Province]],2,0),"")</f>
        <v/>
      </c>
      <c r="G740" s="46" t="str">
        <f>IFERROR(VLOOKUP(Table213162038[[#This Row],[Player No]],Table11[[No]:[Province]],3,0),"")</f>
        <v/>
      </c>
      <c r="H740" s="56"/>
      <c r="I740" s="56">
        <f t="shared" si="17"/>
        <v>0</v>
      </c>
      <c r="J740" s="56"/>
      <c r="K740" s="57"/>
      <c r="L740" s="57"/>
      <c r="M740" s="57"/>
      <c r="N740" s="57" t="str">
        <f>IFERROR(VALUE(IF(Table213162038[[#This Row],[Player No]]="","",IFERROR(VLOOKUP(Table213162038[[#This Row],[Player No]],[5]Sheet1!$C$479:$D$480,2,FALSE)&amp;"",""))),"")</f>
        <v/>
      </c>
      <c r="O740" s="57"/>
      <c r="P740" s="17"/>
      <c r="Q740" s="18"/>
      <c r="R740" s="147"/>
      <c r="S740" s="147"/>
      <c r="T740" s="56"/>
      <c r="U740" s="146"/>
    </row>
    <row r="741" spans="4:21" ht="16" thickBot="1">
      <c r="D741" s="52"/>
      <c r="E741" s="60"/>
      <c r="F741" s="46" t="str">
        <f>IFERROR(VLOOKUP(Table213162038[[#This Row],[Player No]],Table11[[No]:[Province]],2,0),"")</f>
        <v/>
      </c>
      <c r="G741" s="46" t="str">
        <f>IFERROR(VLOOKUP(Table213162038[[#This Row],[Player No]],Table11[[No]:[Province]],3,0),"")</f>
        <v/>
      </c>
      <c r="H741" s="56"/>
      <c r="I741" s="56">
        <f t="shared" si="17"/>
        <v>0</v>
      </c>
      <c r="J741" s="56"/>
      <c r="K741" s="57"/>
      <c r="L741" s="57"/>
      <c r="M741" s="57"/>
      <c r="N741" s="57" t="str">
        <f>IFERROR(VALUE(IF(Table213162038[[#This Row],[Player No]]="","",IFERROR(VLOOKUP(Table213162038[[#This Row],[Player No]],[5]Sheet1!$C$479:$D$480,2,FALSE)&amp;"",""))),"")</f>
        <v/>
      </c>
      <c r="O741" s="57"/>
      <c r="P741" s="17"/>
      <c r="Q741" s="18"/>
      <c r="R741" s="147"/>
      <c r="S741" s="147"/>
      <c r="T741" s="56"/>
      <c r="U741" s="146"/>
    </row>
    <row r="742" spans="4:21" ht="16" thickBot="1">
      <c r="D742" s="52"/>
      <c r="E742" s="60"/>
      <c r="F742" s="46" t="str">
        <f>IFERROR(VLOOKUP(Table213162038[[#This Row],[Player No]],Table11[[No]:[Province]],2,0),"")</f>
        <v/>
      </c>
      <c r="G742" s="46" t="str">
        <f>IFERROR(VLOOKUP(Table213162038[[#This Row],[Player No]],Table11[[No]:[Province]],3,0),"")</f>
        <v/>
      </c>
      <c r="H742" s="56"/>
      <c r="I742" s="56">
        <f t="shared" si="17"/>
        <v>0</v>
      </c>
      <c r="J742" s="56"/>
      <c r="K742" s="57"/>
      <c r="L742" s="57"/>
      <c r="M742" s="57"/>
      <c r="N742" s="57" t="str">
        <f>IFERROR(VALUE(IF(Table213162038[[#This Row],[Player No]]="","",IFERROR(VLOOKUP(Table213162038[[#This Row],[Player No]],[5]Sheet1!$C$479:$D$480,2,FALSE)&amp;"",""))),"")</f>
        <v/>
      </c>
      <c r="O742" s="57"/>
      <c r="P742" s="17"/>
      <c r="Q742" s="18"/>
      <c r="R742" s="147"/>
      <c r="S742" s="147"/>
      <c r="T742" s="56"/>
      <c r="U742" s="146"/>
    </row>
    <row r="743" spans="4:21" ht="16" thickBot="1">
      <c r="D743" s="52"/>
      <c r="E743" s="60"/>
      <c r="F743" s="46" t="str">
        <f>IFERROR(VLOOKUP(Table213162038[[#This Row],[Player No]],Table11[[No]:[Province]],2,0),"")</f>
        <v/>
      </c>
      <c r="G743" s="46" t="str">
        <f>IFERROR(VLOOKUP(Table213162038[[#This Row],[Player No]],Table11[[No]:[Province]],3,0),"")</f>
        <v/>
      </c>
      <c r="H743" s="56"/>
      <c r="I743" s="56">
        <f t="shared" si="17"/>
        <v>0</v>
      </c>
      <c r="J743" s="56"/>
      <c r="K743" s="57"/>
      <c r="L743" s="57"/>
      <c r="M743" s="57"/>
      <c r="N743" s="57" t="str">
        <f>IFERROR(VALUE(IF(Table213162038[[#This Row],[Player No]]="","",IFERROR(VLOOKUP(Table213162038[[#This Row],[Player No]],[5]Sheet1!$C$479:$D$480,2,FALSE)&amp;"",""))),"")</f>
        <v/>
      </c>
      <c r="O743" s="57"/>
      <c r="P743" s="17"/>
      <c r="Q743" s="18"/>
      <c r="R743" s="147"/>
      <c r="S743" s="147"/>
      <c r="T743" s="56"/>
      <c r="U743" s="146"/>
    </row>
    <row r="744" spans="4:21" ht="16" thickBot="1">
      <c r="D744" s="52"/>
      <c r="E744" s="60"/>
      <c r="F744" s="46" t="str">
        <f>IFERROR(VLOOKUP(Table213162038[[#This Row],[Player No]],Table11[[No]:[Province]],2,0),"")</f>
        <v/>
      </c>
      <c r="G744" s="46" t="str">
        <f>IFERROR(VLOOKUP(Table213162038[[#This Row],[Player No]],Table11[[No]:[Province]],3,0),"")</f>
        <v/>
      </c>
      <c r="H744" s="56"/>
      <c r="I744" s="56">
        <f t="shared" si="17"/>
        <v>0</v>
      </c>
      <c r="J744" s="56"/>
      <c r="K744" s="57"/>
      <c r="L744" s="57"/>
      <c r="M744" s="57"/>
      <c r="N744" s="57" t="str">
        <f>IFERROR(VALUE(IF(Table213162038[[#This Row],[Player No]]="","",IFERROR(VLOOKUP(Table213162038[[#This Row],[Player No]],[5]Sheet1!$C$479:$D$480,2,FALSE)&amp;"",""))),"")</f>
        <v/>
      </c>
      <c r="O744" s="57"/>
      <c r="P744" s="17"/>
      <c r="Q744" s="18"/>
      <c r="R744" s="147"/>
      <c r="S744" s="147"/>
      <c r="T744" s="56"/>
      <c r="U744" s="146"/>
    </row>
    <row r="745" spans="4:21" ht="16" thickBot="1">
      <c r="D745" s="52"/>
      <c r="E745" s="60"/>
      <c r="F745" s="46" t="str">
        <f>IFERROR(VLOOKUP(Table213162038[[#This Row],[Player No]],Table11[[No]:[Province]],2,0),"")</f>
        <v/>
      </c>
      <c r="G745" s="46" t="str">
        <f>IFERROR(VLOOKUP(Table213162038[[#This Row],[Player No]],Table11[[No]:[Province]],3,0),"")</f>
        <v/>
      </c>
      <c r="H745" s="56"/>
      <c r="I745" s="56">
        <f t="shared" si="17"/>
        <v>0</v>
      </c>
      <c r="J745" s="56"/>
      <c r="K745" s="57"/>
      <c r="L745" s="57"/>
      <c r="M745" s="57"/>
      <c r="N745" s="57" t="str">
        <f>IFERROR(VALUE(IF(Table213162038[[#This Row],[Player No]]="","",IFERROR(VLOOKUP(Table213162038[[#This Row],[Player No]],[5]Sheet1!$C$479:$D$480,2,FALSE)&amp;"",""))),"")</f>
        <v/>
      </c>
      <c r="O745" s="57"/>
      <c r="P745" s="17"/>
      <c r="Q745" s="18"/>
      <c r="R745" s="147"/>
      <c r="S745" s="147"/>
      <c r="T745" s="56"/>
      <c r="U745" s="146"/>
    </row>
    <row r="746" spans="4:21" ht="16" thickBot="1">
      <c r="D746" s="52"/>
      <c r="E746" s="60"/>
      <c r="F746" s="46" t="str">
        <f>IFERROR(VLOOKUP(Table213162038[[#This Row],[Player No]],Table11[[No]:[Province]],2,0),"")</f>
        <v/>
      </c>
      <c r="G746" s="46" t="str">
        <f>IFERROR(VLOOKUP(Table213162038[[#This Row],[Player No]],Table11[[No]:[Province]],3,0),"")</f>
        <v/>
      </c>
      <c r="H746" s="56"/>
      <c r="I746" s="56">
        <f t="shared" si="17"/>
        <v>0</v>
      </c>
      <c r="J746" s="56"/>
      <c r="K746" s="57"/>
      <c r="L746" s="57"/>
      <c r="M746" s="57"/>
      <c r="N746" s="57" t="str">
        <f>IFERROR(VALUE(IF(Table213162038[[#This Row],[Player No]]="","",IFERROR(VLOOKUP(Table213162038[[#This Row],[Player No]],[5]Sheet1!$C$479:$D$480,2,FALSE)&amp;"",""))),"")</f>
        <v/>
      </c>
      <c r="O746" s="57"/>
      <c r="P746" s="17"/>
      <c r="Q746" s="18"/>
      <c r="R746" s="147"/>
      <c r="S746" s="147"/>
      <c r="T746" s="56"/>
      <c r="U746" s="146"/>
    </row>
    <row r="747" spans="4:21" ht="16" thickBot="1">
      <c r="D747" s="52"/>
      <c r="E747" s="60"/>
      <c r="F747" s="46" t="str">
        <f>IFERROR(VLOOKUP(Table213162038[[#This Row],[Player No]],Table11[[No]:[Province]],2,0),"")</f>
        <v/>
      </c>
      <c r="G747" s="46" t="str">
        <f>IFERROR(VLOOKUP(Table213162038[[#This Row],[Player No]],Table11[[No]:[Province]],3,0),"")</f>
        <v/>
      </c>
      <c r="H747" s="56"/>
      <c r="I747" s="56">
        <f t="shared" si="17"/>
        <v>0</v>
      </c>
      <c r="J747" s="56"/>
      <c r="K747" s="57"/>
      <c r="L747" s="57"/>
      <c r="M747" s="57"/>
      <c r="N747" s="57" t="str">
        <f>IFERROR(VALUE(IF(Table213162038[[#This Row],[Player No]]="","",IFERROR(VLOOKUP(Table213162038[[#This Row],[Player No]],[5]Sheet1!$C$479:$D$480,2,FALSE)&amp;"",""))),"")</f>
        <v/>
      </c>
      <c r="O747" s="57"/>
      <c r="P747" s="17"/>
      <c r="Q747" s="18"/>
      <c r="R747" s="147"/>
      <c r="S747" s="147"/>
      <c r="T747" s="56"/>
      <c r="U747" s="146"/>
    </row>
    <row r="748" spans="4:21" ht="16" thickBot="1">
      <c r="D748" s="52"/>
      <c r="E748" s="60"/>
      <c r="F748" s="46" t="str">
        <f>IFERROR(VLOOKUP(Table213162038[[#This Row],[Player No]],Table11[[No]:[Province]],2,0),"")</f>
        <v/>
      </c>
      <c r="G748" s="46" t="str">
        <f>IFERROR(VLOOKUP(Table213162038[[#This Row],[Player No]],Table11[[No]:[Province]],3,0),"")</f>
        <v/>
      </c>
      <c r="H748" s="56"/>
      <c r="I748" s="56">
        <f t="shared" si="17"/>
        <v>0</v>
      </c>
      <c r="J748" s="56"/>
      <c r="K748" s="57"/>
      <c r="L748" s="57"/>
      <c r="M748" s="57"/>
      <c r="N748" s="57" t="str">
        <f>IFERROR(VALUE(IF(Table213162038[[#This Row],[Player No]]="","",IFERROR(VLOOKUP(Table213162038[[#This Row],[Player No]],[5]Sheet1!$C$479:$D$480,2,FALSE)&amp;"",""))),"")</f>
        <v/>
      </c>
      <c r="O748" s="57"/>
      <c r="P748" s="17"/>
      <c r="Q748" s="18"/>
      <c r="R748" s="147"/>
      <c r="S748" s="147"/>
      <c r="T748" s="56"/>
      <c r="U748" s="146"/>
    </row>
    <row r="749" spans="4:21" ht="16" thickBot="1">
      <c r="D749" s="52"/>
      <c r="E749" s="60"/>
      <c r="F749" s="46" t="str">
        <f>IFERROR(VLOOKUP(Table213162038[[#This Row],[Player No]],Table11[[No]:[Province]],2,0),"")</f>
        <v/>
      </c>
      <c r="G749" s="46" t="str">
        <f>IFERROR(VLOOKUP(Table213162038[[#This Row],[Player No]],Table11[[No]:[Province]],3,0),"")</f>
        <v/>
      </c>
      <c r="H749" s="56"/>
      <c r="I749" s="56">
        <f t="shared" si="17"/>
        <v>0</v>
      </c>
      <c r="J749" s="56"/>
      <c r="K749" s="57"/>
      <c r="L749" s="57"/>
      <c r="M749" s="57"/>
      <c r="N749" s="57" t="str">
        <f>IFERROR(VALUE(IF(Table213162038[[#This Row],[Player No]]="","",IFERROR(VLOOKUP(Table213162038[[#This Row],[Player No]],[5]Sheet1!$C$479:$D$480,2,FALSE)&amp;"",""))),"")</f>
        <v/>
      </c>
      <c r="O749" s="57"/>
      <c r="P749" s="17"/>
      <c r="Q749" s="18"/>
      <c r="R749" s="147"/>
      <c r="S749" s="147"/>
      <c r="T749" s="56"/>
      <c r="U749" s="146"/>
    </row>
    <row r="750" spans="4:21" ht="16" thickBot="1">
      <c r="D750" s="52"/>
      <c r="E750" s="60"/>
      <c r="F750" s="46" t="str">
        <f>IFERROR(VLOOKUP(Table213162038[[#This Row],[Player No]],Table11[[No]:[Province]],2,0),"")</f>
        <v/>
      </c>
      <c r="G750" s="46" t="str">
        <f>IFERROR(VLOOKUP(Table213162038[[#This Row],[Player No]],Table11[[No]:[Province]],3,0),"")</f>
        <v/>
      </c>
      <c r="H750" s="56"/>
      <c r="I750" s="56">
        <f t="shared" si="17"/>
        <v>0</v>
      </c>
      <c r="J750" s="56"/>
      <c r="K750" s="57"/>
      <c r="L750" s="57"/>
      <c r="M750" s="57"/>
      <c r="N750" s="57" t="str">
        <f>IFERROR(VALUE(IF(Table213162038[[#This Row],[Player No]]="","",IFERROR(VLOOKUP(Table213162038[[#This Row],[Player No]],[5]Sheet1!$C$479:$D$480,2,FALSE)&amp;"",""))),"")</f>
        <v/>
      </c>
      <c r="O750" s="57"/>
      <c r="P750" s="17"/>
      <c r="Q750" s="18"/>
      <c r="R750" s="147"/>
      <c r="S750" s="147"/>
      <c r="T750" s="56"/>
      <c r="U750" s="146"/>
    </row>
    <row r="751" spans="4:21" ht="16" thickBot="1">
      <c r="D751" s="52"/>
      <c r="E751" s="60"/>
      <c r="F751" s="46" t="str">
        <f>IFERROR(VLOOKUP(Table213162038[[#This Row],[Player No]],Table11[[No]:[Province]],2,0),"")</f>
        <v/>
      </c>
      <c r="G751" s="46" t="str">
        <f>IFERROR(VLOOKUP(Table213162038[[#This Row],[Player No]],Table11[[No]:[Province]],3,0),"")</f>
        <v/>
      </c>
      <c r="H751" s="56"/>
      <c r="I751" s="56">
        <f t="shared" si="17"/>
        <v>0</v>
      </c>
      <c r="J751" s="56"/>
      <c r="K751" s="57"/>
      <c r="L751" s="57"/>
      <c r="M751" s="57"/>
      <c r="N751" s="57" t="str">
        <f>IFERROR(VALUE(IF(Table213162038[[#This Row],[Player No]]="","",IFERROR(VLOOKUP(Table213162038[[#This Row],[Player No]],[5]Sheet1!$C$479:$D$480,2,FALSE)&amp;"",""))),"")</f>
        <v/>
      </c>
      <c r="O751" s="57"/>
      <c r="P751" s="17"/>
      <c r="Q751" s="18"/>
      <c r="R751" s="147"/>
      <c r="S751" s="147"/>
      <c r="T751" s="56"/>
      <c r="U751" s="146"/>
    </row>
    <row r="752" spans="4:21" ht="16" thickBot="1">
      <c r="D752" s="52"/>
      <c r="E752" s="60"/>
      <c r="F752" s="46" t="str">
        <f>IFERROR(VLOOKUP(Table213162038[[#This Row],[Player No]],Table11[[No]:[Province]],2,0),"")</f>
        <v/>
      </c>
      <c r="G752" s="46" t="str">
        <f>IFERROR(VLOOKUP(Table213162038[[#This Row],[Player No]],Table11[[No]:[Province]],3,0),"")</f>
        <v/>
      </c>
      <c r="H752" s="56"/>
      <c r="I752" s="56">
        <f t="shared" si="17"/>
        <v>0</v>
      </c>
      <c r="J752" s="56"/>
      <c r="K752" s="57"/>
      <c r="L752" s="57"/>
      <c r="M752" s="57"/>
      <c r="N752" s="57" t="str">
        <f>IFERROR(VALUE(IF(Table213162038[[#This Row],[Player No]]="","",IFERROR(VLOOKUP(Table213162038[[#This Row],[Player No]],[5]Sheet1!$C$479:$D$480,2,FALSE)&amp;"",""))),"")</f>
        <v/>
      </c>
      <c r="O752" s="57"/>
      <c r="P752" s="17"/>
      <c r="Q752" s="18"/>
      <c r="R752" s="147"/>
      <c r="S752" s="147"/>
      <c r="T752" s="56"/>
      <c r="U752" s="146"/>
    </row>
    <row r="753" spans="4:21" ht="16" thickBot="1">
      <c r="D753" s="52"/>
      <c r="E753" s="60"/>
      <c r="F753" s="46" t="str">
        <f>IFERROR(VLOOKUP(Table213162038[[#This Row],[Player No]],Table11[[No]:[Province]],2,0),"")</f>
        <v/>
      </c>
      <c r="G753" s="46" t="str">
        <f>IFERROR(VLOOKUP(Table213162038[[#This Row],[Player No]],Table11[[No]:[Province]],3,0),"")</f>
        <v/>
      </c>
      <c r="H753" s="56"/>
      <c r="I753" s="56">
        <f t="shared" si="17"/>
        <v>0</v>
      </c>
      <c r="J753" s="56"/>
      <c r="K753" s="57"/>
      <c r="L753" s="57"/>
      <c r="M753" s="57"/>
      <c r="N753" s="57" t="str">
        <f>IFERROR(VALUE(IF(Table213162038[[#This Row],[Player No]]="","",IFERROR(VLOOKUP(Table213162038[[#This Row],[Player No]],[5]Sheet1!$C$479:$D$480,2,FALSE)&amp;"",""))),"")</f>
        <v/>
      </c>
      <c r="O753" s="57"/>
      <c r="P753" s="17"/>
      <c r="Q753" s="18"/>
      <c r="R753" s="147"/>
      <c r="S753" s="147"/>
      <c r="T753" s="56"/>
      <c r="U753" s="146"/>
    </row>
    <row r="754" spans="4:21" ht="16" thickBot="1">
      <c r="D754" s="52"/>
      <c r="E754" s="60"/>
      <c r="F754" s="46" t="str">
        <f>IFERROR(VLOOKUP(Table213162038[[#This Row],[Player No]],Table11[[No]:[Province]],2,0),"")</f>
        <v/>
      </c>
      <c r="G754" s="46" t="str">
        <f>IFERROR(VLOOKUP(Table213162038[[#This Row],[Player No]],Table11[[No]:[Province]],3,0),"")</f>
        <v/>
      </c>
      <c r="H754" s="56"/>
      <c r="I754" s="56">
        <f t="shared" si="17"/>
        <v>0</v>
      </c>
      <c r="J754" s="56"/>
      <c r="K754" s="57"/>
      <c r="L754" s="57"/>
      <c r="M754" s="57"/>
      <c r="N754" s="57" t="str">
        <f>IFERROR(VALUE(IF(Table213162038[[#This Row],[Player No]]="","",IFERROR(VLOOKUP(Table213162038[[#This Row],[Player No]],[5]Sheet1!$C$479:$D$480,2,FALSE)&amp;"",""))),"")</f>
        <v/>
      </c>
      <c r="O754" s="57"/>
      <c r="P754" s="17"/>
      <c r="Q754" s="18"/>
      <c r="R754" s="147"/>
      <c r="S754" s="147"/>
      <c r="T754" s="56"/>
      <c r="U754" s="146"/>
    </row>
    <row r="755" spans="4:21" ht="16" thickBot="1">
      <c r="D755" s="52"/>
      <c r="E755" s="60"/>
      <c r="F755" s="46" t="str">
        <f>IFERROR(VLOOKUP(Table213162038[[#This Row],[Player No]],Table11[[No]:[Province]],2,0),"")</f>
        <v/>
      </c>
      <c r="G755" s="46" t="str">
        <f>IFERROR(VLOOKUP(Table213162038[[#This Row],[Player No]],Table11[[No]:[Province]],3,0),"")</f>
        <v/>
      </c>
      <c r="H755" s="56"/>
      <c r="I755" s="56">
        <f t="shared" si="17"/>
        <v>0</v>
      </c>
      <c r="J755" s="56"/>
      <c r="K755" s="57"/>
      <c r="L755" s="57"/>
      <c r="M755" s="57"/>
      <c r="N755" s="57" t="str">
        <f>IFERROR(VALUE(IF(Table213162038[[#This Row],[Player No]]="","",IFERROR(VLOOKUP(Table213162038[[#This Row],[Player No]],[5]Sheet1!$C$479:$D$480,2,FALSE)&amp;"",""))),"")</f>
        <v/>
      </c>
      <c r="O755" s="57"/>
      <c r="P755" s="17"/>
      <c r="Q755" s="18"/>
      <c r="R755" s="147"/>
      <c r="S755" s="147"/>
      <c r="T755" s="56"/>
      <c r="U755" s="146"/>
    </row>
    <row r="756" spans="4:21" ht="16" thickBot="1">
      <c r="D756" s="52"/>
      <c r="E756" s="60"/>
      <c r="F756" s="46" t="str">
        <f>IFERROR(VLOOKUP(Table213162038[[#This Row],[Player No]],Table11[[No]:[Province]],2,0),"")</f>
        <v/>
      </c>
      <c r="G756" s="46" t="str">
        <f>IFERROR(VLOOKUP(Table213162038[[#This Row],[Player No]],Table11[[No]:[Province]],3,0),"")</f>
        <v/>
      </c>
      <c r="H756" s="56"/>
      <c r="I756" s="56">
        <f t="shared" si="17"/>
        <v>0</v>
      </c>
      <c r="J756" s="56"/>
      <c r="K756" s="57"/>
      <c r="L756" s="57"/>
      <c r="M756" s="57"/>
      <c r="N756" s="57" t="str">
        <f>IFERROR(VALUE(IF(Table213162038[[#This Row],[Player No]]="","",IFERROR(VLOOKUP(Table213162038[[#This Row],[Player No]],[5]Sheet1!$C$479:$D$480,2,FALSE)&amp;"",""))),"")</f>
        <v/>
      </c>
      <c r="O756" s="57"/>
      <c r="P756" s="17"/>
      <c r="Q756" s="18"/>
      <c r="R756" s="147"/>
      <c r="S756" s="147"/>
      <c r="T756" s="56"/>
      <c r="U756" s="146"/>
    </row>
    <row r="757" spans="4:21" ht="16" thickBot="1">
      <c r="D757" s="52"/>
      <c r="E757" s="60"/>
      <c r="F757" s="46" t="str">
        <f>IFERROR(VLOOKUP(Table213162038[[#This Row],[Player No]],Table11[[No]:[Province]],2,0),"")</f>
        <v/>
      </c>
      <c r="G757" s="46" t="str">
        <f>IFERROR(VLOOKUP(Table213162038[[#This Row],[Player No]],Table11[[No]:[Province]],3,0),"")</f>
        <v/>
      </c>
      <c r="H757" s="56"/>
      <c r="I757" s="56">
        <f t="shared" si="17"/>
        <v>0</v>
      </c>
      <c r="J757" s="56"/>
      <c r="K757" s="57"/>
      <c r="L757" s="57"/>
      <c r="M757" s="57"/>
      <c r="N757" s="57" t="str">
        <f>IFERROR(VALUE(IF(Table213162038[[#This Row],[Player No]]="","",IFERROR(VLOOKUP(Table213162038[[#This Row],[Player No]],[5]Sheet1!$C$479:$D$480,2,FALSE)&amp;"",""))),"")</f>
        <v/>
      </c>
      <c r="O757" s="57"/>
      <c r="P757" s="17"/>
      <c r="Q757" s="18"/>
      <c r="R757" s="147"/>
      <c r="S757" s="147"/>
      <c r="T757" s="56"/>
      <c r="U757" s="146"/>
    </row>
    <row r="758" spans="4:21" ht="16" thickBot="1">
      <c r="D758" s="52"/>
      <c r="E758" s="60"/>
      <c r="F758" s="46" t="str">
        <f>IFERROR(VLOOKUP(Table213162038[[#This Row],[Player No]],Table11[[No]:[Province]],2,0),"")</f>
        <v/>
      </c>
      <c r="G758" s="46" t="str">
        <f>IFERROR(VLOOKUP(Table213162038[[#This Row],[Player No]],Table11[[No]:[Province]],3,0),"")</f>
        <v/>
      </c>
      <c r="H758" s="56"/>
      <c r="I758" s="56">
        <f t="shared" si="17"/>
        <v>0</v>
      </c>
      <c r="J758" s="56"/>
      <c r="K758" s="57"/>
      <c r="L758" s="57"/>
      <c r="M758" s="57"/>
      <c r="N758" s="57" t="str">
        <f>IFERROR(VALUE(IF(Table213162038[[#This Row],[Player No]]="","",IFERROR(VLOOKUP(Table213162038[[#This Row],[Player No]],[5]Sheet1!$C$479:$D$480,2,FALSE)&amp;"",""))),"")</f>
        <v/>
      </c>
      <c r="O758" s="57"/>
      <c r="P758" s="17"/>
      <c r="Q758" s="18"/>
      <c r="R758" s="147"/>
      <c r="S758" s="147"/>
      <c r="T758" s="56"/>
      <c r="U758" s="146"/>
    </row>
    <row r="759" spans="4:21" ht="16" thickBot="1">
      <c r="D759" s="52"/>
      <c r="E759" s="60"/>
      <c r="F759" s="46" t="str">
        <f>IFERROR(VLOOKUP(Table213162038[[#This Row],[Player No]],Table11[[No]:[Province]],2,0),"")</f>
        <v/>
      </c>
      <c r="G759" s="46" t="str">
        <f>IFERROR(VLOOKUP(Table213162038[[#This Row],[Player No]],Table11[[No]:[Province]],3,0),"")</f>
        <v/>
      </c>
      <c r="H759" s="56"/>
      <c r="I759" s="56">
        <f t="shared" si="17"/>
        <v>0</v>
      </c>
      <c r="J759" s="56"/>
      <c r="K759" s="57"/>
      <c r="L759" s="57"/>
      <c r="M759" s="57"/>
      <c r="N759" s="57" t="str">
        <f>IFERROR(VALUE(IF(Table213162038[[#This Row],[Player No]]="","",IFERROR(VLOOKUP(Table213162038[[#This Row],[Player No]],[5]Sheet1!$C$479:$D$480,2,FALSE)&amp;"",""))),"")</f>
        <v/>
      </c>
      <c r="O759" s="57"/>
      <c r="P759" s="17"/>
      <c r="Q759" s="18"/>
      <c r="R759" s="147"/>
      <c r="S759" s="147"/>
      <c r="T759" s="56"/>
      <c r="U759" s="146"/>
    </row>
    <row r="760" spans="4:21" ht="16" thickBot="1">
      <c r="D760" s="52"/>
      <c r="E760" s="149"/>
      <c r="F760" s="46" t="str">
        <f>IFERROR(VLOOKUP(Table213162038[[#This Row],[Player No]],Table11[[No]:[Province]],2,0),"")</f>
        <v/>
      </c>
      <c r="G760" s="46" t="str">
        <f>IFERROR(VLOOKUP(Table213162038[[#This Row],[Player No]],Table11[[No]:[Province]],3,0),"")</f>
        <v/>
      </c>
      <c r="H760" s="150"/>
      <c r="I760" s="150">
        <f t="shared" si="17"/>
        <v>0</v>
      </c>
      <c r="J760" s="150"/>
      <c r="K760" s="57"/>
      <c r="L760" s="57"/>
      <c r="M760" s="57"/>
      <c r="N760" s="57" t="str">
        <f>IFERROR(VALUE(IF(Table213162038[[#This Row],[Player No]]="","",IFERROR(VLOOKUP(Table213162038[[#This Row],[Player No]],[5]Sheet1!$C$479:$D$480,2,FALSE)&amp;"",""))),"")</f>
        <v/>
      </c>
      <c r="O760" s="57"/>
      <c r="P760" s="17"/>
      <c r="Q760" s="18"/>
      <c r="R760" s="147"/>
      <c r="S760" s="147"/>
      <c r="T760" s="56"/>
      <c r="U760" s="146"/>
    </row>
    <row r="761" spans="4:21">
      <c r="D761" s="52"/>
      <c r="E761" s="127"/>
      <c r="F761" s="46" t="str">
        <f>IFERROR(VLOOKUP(Table213162038[[#This Row],[Player No]],Table11[[No]:[Province]],2,0),"")</f>
        <v/>
      </c>
      <c r="G761" s="46" t="str">
        <f>IFERROR(VLOOKUP(Table213162038[[#This Row],[Player No]],Table11[[No]:[Province]],3,0),"")</f>
        <v/>
      </c>
      <c r="H761" s="120"/>
      <c r="I761" s="120">
        <f t="shared" si="17"/>
        <v>0</v>
      </c>
      <c r="J761" s="120"/>
      <c r="K761" s="126"/>
      <c r="L761" s="126"/>
      <c r="M761" s="126"/>
      <c r="N761" s="126" t="str">
        <f>IFERROR(VALUE(IF(Table213162038[[#This Row],[Player No]]="","",IFERROR(VLOOKUP(Table213162038[[#This Row],[Player No]],[5]Sheet1!$C$479:$D$480,2,FALSE)&amp;"",""))),"")</f>
        <v/>
      </c>
      <c r="O761" s="126"/>
      <c r="P761" s="113"/>
      <c r="Q761" s="18"/>
      <c r="R761" s="147"/>
      <c r="S761" s="147"/>
      <c r="T761" s="56"/>
      <c r="U761" s="124"/>
    </row>
    <row r="762" spans="4:21">
      <c r="D762" s="52"/>
      <c r="E762" s="127"/>
      <c r="F762" s="46" t="str">
        <f>IFERROR(VLOOKUP(Table213162038[[#This Row],[Player No]],Table11[[No]:[Province]],2,0),"")</f>
        <v/>
      </c>
      <c r="G762" s="46" t="str">
        <f>IFERROR(VLOOKUP(Table213162038[[#This Row],[Player No]],Table11[[No]:[Province]],3,0),"")</f>
        <v/>
      </c>
      <c r="H762" s="120"/>
      <c r="I762" s="120">
        <f t="shared" si="17"/>
        <v>0</v>
      </c>
      <c r="J762" s="120"/>
      <c r="K762" s="126"/>
      <c r="L762" s="126"/>
      <c r="M762" s="126"/>
      <c r="N762" s="126" t="str">
        <f>IFERROR(VALUE(IF(Table213162038[[#This Row],[Player No]]="","",IFERROR(VLOOKUP(Table213162038[[#This Row],[Player No]],[5]Sheet1!$C$479:$D$480,2,FALSE)&amp;"",""))),"")</f>
        <v/>
      </c>
      <c r="O762" s="126"/>
      <c r="P762" s="113"/>
      <c r="Q762" s="18"/>
      <c r="R762" s="147"/>
      <c r="S762" s="147"/>
      <c r="T762" s="56"/>
      <c r="U762" s="128"/>
    </row>
    <row r="763" spans="4:21">
      <c r="D763" s="52"/>
      <c r="E763" s="60"/>
      <c r="F763" s="46" t="str">
        <f>IFERROR(VLOOKUP(Table213162038[[#This Row],[Player No]],Table11[[No]:[Province]],2,0),"")</f>
        <v/>
      </c>
      <c r="G763" s="46" t="str">
        <f>IFERROR(VLOOKUP(Table213162038[[#This Row],[Player No]],Table11[[No]:[Province]],3,0),"")</f>
        <v/>
      </c>
      <c r="H763" s="120"/>
      <c r="I763" s="120">
        <f t="shared" si="17"/>
        <v>0</v>
      </c>
      <c r="J763" s="120"/>
      <c r="K763" s="126"/>
      <c r="L763" s="126"/>
      <c r="M763" s="126"/>
      <c r="N763" s="126" t="str">
        <f>IFERROR(VALUE(IF(Table213162038[[#This Row],[Player No]]="","",IFERROR(VLOOKUP(Table213162038[[#This Row],[Player No]],[5]Sheet1!$C$479:$D$480,2,FALSE)&amp;"",""))),"")</f>
        <v/>
      </c>
      <c r="O763" s="126"/>
      <c r="P763" s="17"/>
      <c r="Q763" s="18"/>
      <c r="R763" s="147"/>
      <c r="S763" s="147"/>
      <c r="T763" s="56"/>
      <c r="U763" s="25"/>
    </row>
    <row r="764" spans="4:21">
      <c r="D764" s="52"/>
      <c r="E764" s="60"/>
      <c r="F764" s="46" t="str">
        <f>IFERROR(VLOOKUP(Table213162038[[#This Row],[Player No]],Table11[[No]:[Province]],2,0),"")</f>
        <v/>
      </c>
      <c r="G764" s="46" t="str">
        <f>IFERROR(VLOOKUP(Table213162038[[#This Row],[Player No]],Table11[[No]:[Province]],3,0),"")</f>
        <v/>
      </c>
      <c r="H764" s="120"/>
      <c r="I764" s="120">
        <f t="shared" si="17"/>
        <v>0</v>
      </c>
      <c r="J764" s="120"/>
      <c r="K764" s="126"/>
      <c r="L764" s="126"/>
      <c r="M764" s="126"/>
      <c r="N764" s="126" t="str">
        <f>IFERROR(VALUE(IF(Table213162038[[#This Row],[Player No]]="","",IFERROR(VLOOKUP(Table213162038[[#This Row],[Player No]],[5]Sheet1!$C$479:$D$480,2,FALSE)&amp;"",""))),"")</f>
        <v/>
      </c>
      <c r="O764" s="126"/>
      <c r="P764" s="17"/>
      <c r="Q764" s="18"/>
      <c r="R764" s="147"/>
      <c r="S764" s="147"/>
      <c r="T764" s="56"/>
      <c r="U764" s="25"/>
    </row>
    <row r="765" spans="4:21">
      <c r="D765" s="52"/>
      <c r="E765" s="60"/>
      <c r="F765" s="46" t="str">
        <f>IFERROR(VLOOKUP(Table213162038[[#This Row],[Player No]],Table11[[No]:[Province]],2,0),"")</f>
        <v/>
      </c>
      <c r="G765" s="46" t="str">
        <f>IFERROR(VLOOKUP(Table213162038[[#This Row],[Player No]],Table11[[No]:[Province]],3,0),"")</f>
        <v/>
      </c>
      <c r="H765" s="120"/>
      <c r="I765" s="120">
        <f t="shared" si="17"/>
        <v>0</v>
      </c>
      <c r="J765" s="120"/>
      <c r="K765" s="126"/>
      <c r="L765" s="126"/>
      <c r="M765" s="126"/>
      <c r="N765" s="126" t="str">
        <f>IFERROR(VALUE(IF(Table213162038[[#This Row],[Player No]]="","",IFERROR(VLOOKUP(Table213162038[[#This Row],[Player No]],[5]Sheet1!$C$479:$D$480,2,FALSE)&amp;"",""))),"")</f>
        <v/>
      </c>
      <c r="O765" s="126"/>
      <c r="P765" s="17"/>
      <c r="Q765" s="18"/>
      <c r="R765" s="147"/>
      <c r="S765" s="147"/>
      <c r="T765" s="56"/>
      <c r="U765" s="25"/>
    </row>
    <row r="766" spans="4:21">
      <c r="D766" s="52"/>
      <c r="E766" s="60"/>
      <c r="F766" s="46" t="str">
        <f>IFERROR(VLOOKUP(Table213162038[[#This Row],[Player No]],Table11[[No]:[Province]],2,0),"")</f>
        <v/>
      </c>
      <c r="G766" s="46" t="str">
        <f>IFERROR(VLOOKUP(Table213162038[[#This Row],[Player No]],Table11[[No]:[Province]],3,0),"")</f>
        <v/>
      </c>
      <c r="H766" s="120"/>
      <c r="I766" s="120">
        <f t="shared" si="17"/>
        <v>0</v>
      </c>
      <c r="J766" s="120"/>
      <c r="K766" s="126"/>
      <c r="L766" s="126"/>
      <c r="M766" s="126"/>
      <c r="N766" s="126" t="str">
        <f>IFERROR(VALUE(IF(Table213162038[[#This Row],[Player No]]="","",IFERROR(VLOOKUP(Table213162038[[#This Row],[Player No]],[5]Sheet1!$C$479:$D$480,2,FALSE)&amp;"",""))),"")</f>
        <v/>
      </c>
      <c r="O766" s="126"/>
      <c r="P766" s="17"/>
      <c r="Q766" s="18"/>
      <c r="R766" s="147"/>
      <c r="S766" s="147"/>
      <c r="T766" s="56"/>
      <c r="U766" s="25"/>
    </row>
    <row r="767" spans="4:21">
      <c r="D767" s="52"/>
      <c r="E767" s="123"/>
      <c r="F767" s="46" t="str">
        <f>IFERROR(VLOOKUP(Table213162038[[#This Row],[Player No]],Table11[[No]:[Province]],2,0),"")</f>
        <v/>
      </c>
      <c r="G767" s="46" t="str">
        <f>IFERROR(VLOOKUP(Table213162038[[#This Row],[Player No]],Table11[[No]:[Province]],3,0),"")</f>
        <v/>
      </c>
      <c r="H767" s="120"/>
      <c r="I767" s="120">
        <f t="shared" si="17"/>
        <v>0</v>
      </c>
      <c r="J767" s="120"/>
      <c r="K767" s="121"/>
      <c r="L767" s="121"/>
      <c r="M767" s="121"/>
      <c r="N767" s="121" t="str">
        <f>IFERROR(VALUE(IF(Table213162038[[#This Row],[Player No]]="","",IFERROR(VLOOKUP(Table213162038[[#This Row],[Player No]],[5]Sheet1!$C$479:$D$480,2,FALSE)&amp;"",""))),"")</f>
        <v/>
      </c>
      <c r="O767" s="121"/>
      <c r="P767" s="124"/>
      <c r="Q767" s="116"/>
      <c r="R767" s="151"/>
      <c r="S767" s="151"/>
      <c r="T767" s="56"/>
      <c r="U767" s="128"/>
    </row>
    <row r="768" spans="4:21">
      <c r="T768" s="56"/>
    </row>
    <row r="769" spans="20:20">
      <c r="T769" s="56"/>
    </row>
    <row r="770" spans="20:20">
      <c r="T770" s="56"/>
    </row>
    <row r="771" spans="20:20">
      <c r="T771" s="56"/>
    </row>
    <row r="772" spans="20:20" ht="16" thickBot="1">
      <c r="T772" s="150"/>
    </row>
    <row r="773" spans="20:20">
      <c r="T773" s="120"/>
    </row>
    <row r="774" spans="20:20">
      <c r="T774" s="91"/>
    </row>
    <row r="775" spans="20:20">
      <c r="T775" s="91"/>
    </row>
    <row r="776" spans="20:20">
      <c r="T776" s="91"/>
    </row>
    <row r="777" spans="20:20">
      <c r="T777" s="91"/>
    </row>
    <row r="778" spans="20:20">
      <c r="T778" s="91"/>
    </row>
    <row r="779" spans="20:20">
      <c r="T779" s="91"/>
    </row>
  </sheetData>
  <sheetProtection algorithmName="SHA-512" hashValue="KxjiDyeMppxgqE4sXbrTpW4u6Jzlslpwza5dUjAdnbLRbB1/L7uiJZJqUAzSRstrFb/3ItB2vLaQqZwpmzeHoQ==" saltValue="mTel+wHh8g2RzzWyWr8etQ==" spinCount="100000" sheet="1" objects="1" scenarios="1" sort="0" autoFilter="0"/>
  <mergeCells count="6">
    <mergeCell ref="E1:F1"/>
    <mergeCell ref="E2:F2"/>
    <mergeCell ref="L2:O2"/>
    <mergeCell ref="L3:M3"/>
    <mergeCell ref="R3:T3"/>
    <mergeCell ref="Q2:U2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78"/>
  <sheetViews>
    <sheetView topLeftCell="E1" workbookViewId="0">
      <selection activeCell="L26" sqref="L26"/>
    </sheetView>
  </sheetViews>
  <sheetFormatPr defaultColWidth="9.08984375" defaultRowHeight="15.5"/>
  <cols>
    <col min="1" max="3" width="0" hidden="1" customWidth="1"/>
    <col min="4" max="4" width="9.08984375" style="68"/>
    <col min="5" max="5" width="11.54296875" style="27" customWidth="1"/>
    <col min="6" max="6" width="28.54296875" customWidth="1"/>
    <col min="7" max="7" width="12.36328125" style="27" customWidth="1"/>
    <col min="8" max="8" width="9.08984375" style="29"/>
    <col min="9" max="10" width="11" style="69" customWidth="1"/>
    <col min="11" max="11" width="14" style="29" customWidth="1"/>
    <col min="12" max="16" width="8.453125" style="29" customWidth="1"/>
    <col min="17" max="17" width="10.6328125" customWidth="1"/>
    <col min="18" max="18" width="11.36328125" style="95" customWidth="1"/>
    <col min="19" max="19" width="11.36328125" style="27" customWidth="1"/>
    <col min="20" max="20" width="11.36328125" style="95" customWidth="1"/>
    <col min="21" max="21" width="11.36328125" style="27" customWidth="1"/>
    <col min="22" max="22" width="8.6328125" customWidth="1"/>
  </cols>
  <sheetData>
    <row r="1" spans="1:22" ht="24" thickBot="1">
      <c r="C1" s="28"/>
      <c r="D1" s="94" t="s">
        <v>8</v>
      </c>
      <c r="E1" s="458" t="str">
        <f>Tournaments!F1</f>
        <v>2026 MAY 1</v>
      </c>
      <c r="F1" s="458"/>
    </row>
    <row r="2" spans="1:22" ht="25.5" thickBot="1">
      <c r="D2" s="71"/>
      <c r="E2" s="459" t="s">
        <v>83</v>
      </c>
      <c r="F2" s="459"/>
      <c r="G2" s="31"/>
      <c r="H2" s="32"/>
      <c r="K2" s="136"/>
      <c r="L2" s="136"/>
      <c r="M2" s="460">
        <v>2026</v>
      </c>
      <c r="N2" s="461"/>
      <c r="O2" s="461"/>
      <c r="P2" s="462"/>
      <c r="Q2" s="471">
        <v>2025</v>
      </c>
      <c r="R2" s="472"/>
      <c r="S2" s="472"/>
      <c r="T2" s="472"/>
      <c r="U2" s="472"/>
      <c r="V2" s="473"/>
    </row>
    <row r="3" spans="1:22" ht="21.5" thickBot="1">
      <c r="D3" s="32"/>
      <c r="E3" s="31"/>
      <c r="F3" s="32"/>
      <c r="G3" s="31"/>
      <c r="H3" s="32"/>
      <c r="I3" s="73"/>
      <c r="J3" s="73"/>
      <c r="K3" s="32"/>
      <c r="L3" s="32"/>
      <c r="M3" s="483" t="s">
        <v>39</v>
      </c>
      <c r="N3" s="484"/>
      <c r="O3" s="485"/>
      <c r="P3" s="173" t="s">
        <v>40</v>
      </c>
      <c r="Q3" s="174" t="s">
        <v>20</v>
      </c>
      <c r="R3" s="96" t="s">
        <v>20</v>
      </c>
      <c r="S3" s="96" t="s">
        <v>40</v>
      </c>
      <c r="T3" s="486" t="s">
        <v>39</v>
      </c>
      <c r="U3" s="487"/>
      <c r="V3" s="175" t="s">
        <v>41</v>
      </c>
    </row>
    <row r="4" spans="1:22" ht="58">
      <c r="A4" s="142" t="s">
        <v>42</v>
      </c>
      <c r="B4" s="142" t="s">
        <v>43</v>
      </c>
      <c r="C4" s="142" t="s">
        <v>44</v>
      </c>
      <c r="D4" s="153" t="s">
        <v>45</v>
      </c>
      <c r="E4" s="47" t="s">
        <v>46</v>
      </c>
      <c r="F4" s="154" t="s">
        <v>47</v>
      </c>
      <c r="G4" s="155" t="s">
        <v>48</v>
      </c>
      <c r="H4" s="47" t="s">
        <v>84</v>
      </c>
      <c r="I4" s="47" t="s">
        <v>49</v>
      </c>
      <c r="J4" s="47" t="s">
        <v>50</v>
      </c>
      <c r="K4" s="47" t="s">
        <v>51</v>
      </c>
      <c r="L4" s="47" t="s">
        <v>52</v>
      </c>
      <c r="M4" s="47" t="s">
        <v>5981</v>
      </c>
      <c r="N4" s="47" t="s">
        <v>6000</v>
      </c>
      <c r="O4" s="47" t="s">
        <v>5966</v>
      </c>
      <c r="P4" s="47" t="s">
        <v>55</v>
      </c>
      <c r="Q4" s="47" t="s">
        <v>56</v>
      </c>
      <c r="R4" s="47" t="s">
        <v>62</v>
      </c>
      <c r="S4" s="47" t="s">
        <v>85</v>
      </c>
      <c r="T4" s="47" t="s">
        <v>86</v>
      </c>
      <c r="U4" s="157" t="s">
        <v>87</v>
      </c>
      <c r="V4" s="156" t="s">
        <v>82</v>
      </c>
    </row>
    <row r="5" spans="1:22">
      <c r="A5">
        <v>0</v>
      </c>
      <c r="D5" s="44">
        <v>1</v>
      </c>
      <c r="E5" s="17">
        <v>7009</v>
      </c>
      <c r="F5" s="46" t="str">
        <f>IFERROR(VLOOKUP(Table2131620[[#This Row],[Player No]],Table11[[No]:[Province]],2,0),"")</f>
        <v xml:space="preserve">MADAREE Arisha </v>
      </c>
      <c r="G5" s="46" t="str">
        <f>IFERROR(VLOOKUP(Table2131620[[#This Row],[Player No]],Table11[[No]:[Province]],3,0),"")</f>
        <v>ETK</v>
      </c>
      <c r="H5" s="158"/>
      <c r="I5" s="81">
        <v>350</v>
      </c>
      <c r="J5" s="81">
        <f t="shared" ref="J5:J68" si="0">I5/2+SUM(M5:P5)</f>
        <v>225</v>
      </c>
      <c r="K5" s="49">
        <f>COUNTIF(M5:P5,"&gt;=0")</f>
        <v>1</v>
      </c>
      <c r="L5" s="49">
        <f>COUNTIF(M5:V5,"&lt;=0")</f>
        <v>0</v>
      </c>
      <c r="M5" s="49"/>
      <c r="N5" s="49" t="s">
        <v>5967</v>
      </c>
      <c r="O5" s="49">
        <v>50</v>
      </c>
      <c r="P5" s="49"/>
      <c r="Q5" s="113">
        <v>250</v>
      </c>
      <c r="R5" s="23">
        <v>175</v>
      </c>
      <c r="S5" s="18"/>
      <c r="T5" s="18"/>
      <c r="U5" s="18">
        <v>100</v>
      </c>
      <c r="V5" s="113"/>
    </row>
    <row r="6" spans="1:22">
      <c r="D6" s="44">
        <f t="shared" ref="D6:D30" si="1">D5+1</f>
        <v>2</v>
      </c>
      <c r="E6" s="17">
        <v>8480</v>
      </c>
      <c r="F6" s="46" t="str">
        <f>IFERROR(VLOOKUP(Table2131620[[#This Row],[Player No]],Table11[[No]:[Province]],2,0),"")</f>
        <v>MAAL Sameera</v>
      </c>
      <c r="G6" s="46" t="str">
        <f>IFERROR(VLOOKUP(Table2131620[[#This Row],[Player No]],Table11[[No]:[Province]],3,0),"")</f>
        <v>JTTA</v>
      </c>
      <c r="H6" s="158"/>
      <c r="I6" s="81">
        <v>275</v>
      </c>
      <c r="J6" s="81">
        <f t="shared" si="0"/>
        <v>137.5</v>
      </c>
      <c r="K6" s="49">
        <f>COUNTIF(M6:P6,"&gt;=0")</f>
        <v>0</v>
      </c>
      <c r="L6" s="49">
        <f>COUNTIF(M6:V6,"&lt;=0")</f>
        <v>0</v>
      </c>
      <c r="M6" s="49"/>
      <c r="N6" s="49" t="s">
        <v>5967</v>
      </c>
      <c r="O6" s="49" t="s">
        <v>5967</v>
      </c>
      <c r="P6" s="49"/>
      <c r="Q6" s="113">
        <v>175</v>
      </c>
      <c r="R6" s="23">
        <v>250</v>
      </c>
      <c r="S6" s="18">
        <v>100</v>
      </c>
      <c r="T6" s="18"/>
      <c r="U6" s="18"/>
      <c r="V6" s="113"/>
    </row>
    <row r="7" spans="1:22">
      <c r="D7" s="44">
        <f t="shared" si="1"/>
        <v>3</v>
      </c>
      <c r="E7" s="50">
        <v>8447</v>
      </c>
      <c r="F7" s="46" t="str">
        <f>IFERROR(VLOOKUP(Table2131620[[#This Row],[Player No]],Table11[[No]:[Province]],2,0),"")</f>
        <v>SIMBHOO Nirvana</v>
      </c>
      <c r="G7" s="46" t="str">
        <f>IFERROR(VLOOKUP(Table2131620[[#This Row],[Player No]],Table11[[No]:[Province]],3,0),"")</f>
        <v>UMG</v>
      </c>
      <c r="H7" s="158"/>
      <c r="I7" s="81">
        <v>25</v>
      </c>
      <c r="J7" s="81">
        <f t="shared" si="0"/>
        <v>137.5</v>
      </c>
      <c r="K7" s="49">
        <f>COUNTIF(M7:P7,"&gt;=0")</f>
        <v>3</v>
      </c>
      <c r="L7" s="49">
        <f>COUNTIF(M7:V7,"&lt;=0")</f>
        <v>0</v>
      </c>
      <c r="M7" s="49">
        <v>50</v>
      </c>
      <c r="N7" s="49">
        <v>50</v>
      </c>
      <c r="O7" s="49">
        <v>25</v>
      </c>
      <c r="P7" s="49"/>
      <c r="Q7" s="17"/>
      <c r="R7" s="23"/>
      <c r="S7" s="18"/>
      <c r="T7" s="18">
        <v>25</v>
      </c>
      <c r="U7" s="49"/>
      <c r="V7" s="17"/>
    </row>
    <row r="8" spans="1:22">
      <c r="D8" s="44">
        <f t="shared" si="1"/>
        <v>4</v>
      </c>
      <c r="E8" s="17">
        <v>8202</v>
      </c>
      <c r="F8" s="46" t="str">
        <f>IFERROR(VLOOKUP(Table2131620[[#This Row],[Player No]],Table11[[No]:[Province]],2,0),"")</f>
        <v>PILLAY Karon</v>
      </c>
      <c r="G8" s="46" t="str">
        <f>IFERROR(VLOOKUP(Table2131620[[#This Row],[Player No]],Table11[[No]:[Province]],3,0),"")</f>
        <v>UMG</v>
      </c>
      <c r="H8" s="158"/>
      <c r="I8" s="81">
        <v>5</v>
      </c>
      <c r="J8" s="81">
        <f t="shared" si="0"/>
        <v>77.5</v>
      </c>
      <c r="K8" s="49">
        <f>COUNTIF(M8:P8,"&gt;=0")</f>
        <v>3</v>
      </c>
      <c r="L8" s="49">
        <f>COUNTIF(M8:V8,"&lt;=0")</f>
        <v>1</v>
      </c>
      <c r="M8" s="49">
        <v>25</v>
      </c>
      <c r="N8" s="49">
        <v>25</v>
      </c>
      <c r="O8" s="49">
        <v>25</v>
      </c>
      <c r="P8" s="49"/>
      <c r="Q8" s="17">
        <v>5</v>
      </c>
      <c r="R8" s="23">
        <v>0</v>
      </c>
      <c r="S8" s="18"/>
      <c r="T8" s="18"/>
      <c r="U8" s="18"/>
      <c r="V8" s="17"/>
    </row>
    <row r="9" spans="1:22">
      <c r="D9" s="44">
        <f t="shared" si="1"/>
        <v>5</v>
      </c>
      <c r="E9" s="17">
        <v>7044</v>
      </c>
      <c r="F9" s="46" t="str">
        <f>IFERROR(VLOOKUP(Table2131620[[#This Row],[Player No]],Table11[[No]:[Province]],2,0),"")</f>
        <v xml:space="preserve">EDWARDS Saadia </v>
      </c>
      <c r="G9" s="46" t="str">
        <f>IFERROR(VLOOKUP(Table2131620[[#This Row],[Player No]],Table11[[No]:[Province]],3,0),"")</f>
        <v>JTTA</v>
      </c>
      <c r="H9" s="158"/>
      <c r="I9" s="81">
        <v>150</v>
      </c>
      <c r="J9" s="81">
        <f t="shared" si="0"/>
        <v>75</v>
      </c>
      <c r="K9" s="49">
        <f>COUNTIF(M9:P9,"&gt;=0")</f>
        <v>0</v>
      </c>
      <c r="L9" s="49">
        <f>COUNTIF(M9:V9,"&lt;=0")</f>
        <v>0</v>
      </c>
      <c r="M9" s="49"/>
      <c r="N9" s="49" t="s">
        <v>5967</v>
      </c>
      <c r="O9" s="49"/>
      <c r="P9" s="49"/>
      <c r="Q9" s="17">
        <v>75</v>
      </c>
      <c r="R9" s="23">
        <v>125</v>
      </c>
      <c r="S9" s="18">
        <v>75</v>
      </c>
      <c r="T9" s="18"/>
      <c r="U9" s="18"/>
      <c r="V9" s="17"/>
    </row>
    <row r="10" spans="1:22">
      <c r="D10" s="44">
        <f t="shared" si="1"/>
        <v>6</v>
      </c>
      <c r="E10" s="394">
        <v>8090</v>
      </c>
      <c r="F10" s="46" t="str">
        <f>IFERROR(VLOOKUP(Table2131620[[#This Row],[Player No]],Table11[[No]:[Province]],2,0),"")</f>
        <v>SIKUTSHWA Nandipa</v>
      </c>
      <c r="G10" s="46" t="str">
        <f>IFERROR(VLOOKUP(Table2131620[[#This Row],[Player No]],Table11[[No]:[Province]],3,0),"")</f>
        <v>UMG</v>
      </c>
      <c r="H10" s="395"/>
      <c r="I10" s="81">
        <v>0</v>
      </c>
      <c r="J10" s="81">
        <f t="shared" si="0"/>
        <v>70</v>
      </c>
      <c r="K10" s="396">
        <f>COUNTIF(Q10:CG10,"&gt;=0")</f>
        <v>0</v>
      </c>
      <c r="L10" s="396">
        <f>COUNTIF(Q10:CG10,"&lt;=0")</f>
        <v>0</v>
      </c>
      <c r="M10" s="396">
        <v>35</v>
      </c>
      <c r="N10" s="396">
        <v>35</v>
      </c>
      <c r="O10" s="396" t="str">
        <f>IFERROR(VALUE(IF(Table2131620[[#This Row],[Player No]]="","",IFERROR(VLOOKUP(Table2131620[[#This Row],[Player No]],'[4]Mas Women 40+'!$Z$14:$AB$49,2,FALSE)&amp;"",""))),"")</f>
        <v/>
      </c>
      <c r="P10" s="396"/>
      <c r="Q10" s="394"/>
      <c r="R10" s="397"/>
      <c r="S10" s="398"/>
      <c r="T10" s="397"/>
      <c r="U10" s="398"/>
      <c r="V10" s="394"/>
    </row>
    <row r="11" spans="1:22">
      <c r="D11" s="44">
        <f t="shared" si="1"/>
        <v>7</v>
      </c>
      <c r="E11" s="17">
        <v>7546</v>
      </c>
      <c r="F11" s="46" t="str">
        <f>IFERROR(VLOOKUP(Table2131620[[#This Row],[Player No]],Table11[[No]:[Province]],2,0),"")</f>
        <v xml:space="preserve">PRICE Linda </v>
      </c>
      <c r="G11" s="46" t="str">
        <f>IFERROR(VLOOKUP(Table2131620[[#This Row],[Player No]],Table11[[No]:[Province]],3,0),"")</f>
        <v>JTTA</v>
      </c>
      <c r="H11" s="158"/>
      <c r="I11" s="81">
        <v>125</v>
      </c>
      <c r="J11" s="81">
        <f t="shared" si="0"/>
        <v>62.5</v>
      </c>
      <c r="K11" s="49">
        <f t="shared" ref="K11:K27" si="2">COUNTIF(M11:P11,"&gt;=0")</f>
        <v>0</v>
      </c>
      <c r="L11" s="49">
        <f t="shared" ref="L11:L27" si="3">COUNTIF(M11:V11,"&lt;=0")</f>
        <v>0</v>
      </c>
      <c r="M11" s="49"/>
      <c r="N11" s="49" t="s">
        <v>5967</v>
      </c>
      <c r="O11" s="49" t="s">
        <v>5967</v>
      </c>
      <c r="P11" s="49"/>
      <c r="Q11" s="113">
        <v>125</v>
      </c>
      <c r="R11" s="23"/>
      <c r="S11" s="18"/>
      <c r="T11" s="18"/>
      <c r="U11" s="18"/>
      <c r="V11" s="113"/>
    </row>
    <row r="12" spans="1:22">
      <c r="D12" s="44">
        <f t="shared" si="1"/>
        <v>8</v>
      </c>
      <c r="E12" s="50">
        <v>8318</v>
      </c>
      <c r="F12" s="46" t="str">
        <f>IFERROR(VLOOKUP(Table2131620[[#This Row],[Player No]],Table11[[No]:[Province]],2,0),"")</f>
        <v>LUTCHMINARAIN Rucita</v>
      </c>
      <c r="G12" s="46" t="str">
        <f>IFERROR(VLOOKUP(Table2131620[[#This Row],[Player No]],Table11[[No]:[Province]],3,0),"")</f>
        <v>ETK</v>
      </c>
      <c r="H12" s="158"/>
      <c r="I12" s="81">
        <v>26</v>
      </c>
      <c r="J12" s="81">
        <f t="shared" si="0"/>
        <v>48</v>
      </c>
      <c r="K12" s="49">
        <f t="shared" si="2"/>
        <v>1</v>
      </c>
      <c r="L12" s="49">
        <f t="shared" si="3"/>
        <v>0</v>
      </c>
      <c r="M12" s="49"/>
      <c r="N12" s="49" t="s">
        <v>5967</v>
      </c>
      <c r="O12" s="49">
        <v>35</v>
      </c>
      <c r="P12" s="49"/>
      <c r="Q12" s="17"/>
      <c r="R12" s="23">
        <v>75</v>
      </c>
      <c r="S12" s="18">
        <v>75</v>
      </c>
      <c r="T12" s="18">
        <v>25</v>
      </c>
      <c r="U12" s="49">
        <v>1</v>
      </c>
      <c r="V12" s="17"/>
    </row>
    <row r="13" spans="1:22">
      <c r="D13" s="44">
        <f t="shared" si="1"/>
        <v>9</v>
      </c>
      <c r="E13" s="50">
        <v>8675</v>
      </c>
      <c r="F13" s="46" t="str">
        <f>IFERROR(VLOOKUP(Table2131620[[#This Row],[Player No]],Table11[[No]:[Province]],2,0),"")</f>
        <v>MOHANLAL Narisha</v>
      </c>
      <c r="G13" s="46" t="str">
        <f>IFERROR(VLOOKUP(Table2131620[[#This Row],[Player No]],Table11[[No]:[Province]],3,0),"")</f>
        <v>UMG</v>
      </c>
      <c r="H13" s="158"/>
      <c r="I13" s="81">
        <v>1</v>
      </c>
      <c r="J13" s="81">
        <f t="shared" si="0"/>
        <v>41.5</v>
      </c>
      <c r="K13" s="49">
        <f t="shared" si="2"/>
        <v>3</v>
      </c>
      <c r="L13" s="49">
        <f t="shared" si="3"/>
        <v>0</v>
      </c>
      <c r="M13" s="49">
        <v>25</v>
      </c>
      <c r="N13" s="49">
        <v>15</v>
      </c>
      <c r="O13" s="49">
        <v>1</v>
      </c>
      <c r="P13" s="49"/>
      <c r="Q13" s="17"/>
      <c r="R13" s="23"/>
      <c r="S13" s="18"/>
      <c r="T13" s="18">
        <v>1</v>
      </c>
      <c r="U13" s="49"/>
      <c r="V13" s="17"/>
    </row>
    <row r="14" spans="1:22">
      <c r="D14" s="44">
        <f t="shared" si="1"/>
        <v>10</v>
      </c>
      <c r="E14" s="17">
        <v>8391</v>
      </c>
      <c r="F14" s="46" t="str">
        <f>IFERROR(VLOOKUP(Table2131620[[#This Row],[Player No]],Table11[[No]:[Province]],2,0),"")</f>
        <v>JANTJIES Washiela</v>
      </c>
      <c r="G14" s="46" t="str">
        <f>IFERROR(VLOOKUP(Table2131620[[#This Row],[Player No]],Table11[[No]:[Province]],3,0),"")</f>
        <v>CT</v>
      </c>
      <c r="H14" s="158"/>
      <c r="I14" s="81">
        <v>75</v>
      </c>
      <c r="J14" s="81">
        <f t="shared" si="0"/>
        <v>37.5</v>
      </c>
      <c r="K14" s="49">
        <f t="shared" si="2"/>
        <v>0</v>
      </c>
      <c r="L14" s="49">
        <f t="shared" si="3"/>
        <v>0</v>
      </c>
      <c r="M14" s="49"/>
      <c r="N14" s="49" t="s">
        <v>5967</v>
      </c>
      <c r="O14" s="49" t="s">
        <v>5967</v>
      </c>
      <c r="P14" s="49"/>
      <c r="Q14" s="17">
        <v>75</v>
      </c>
      <c r="R14" s="23"/>
      <c r="S14" s="18"/>
      <c r="T14" s="18"/>
      <c r="U14" s="18"/>
      <c r="V14" s="17"/>
    </row>
    <row r="15" spans="1:22">
      <c r="D15" s="44">
        <f t="shared" si="1"/>
        <v>11</v>
      </c>
      <c r="E15" s="17">
        <v>8235</v>
      </c>
      <c r="F15" s="46" t="str">
        <f>IFERROR(VLOOKUP(Table2131620[[#This Row],[Player No]],Table11[[No]:[Province]],2,0),"")</f>
        <v>MANSINH Avashnee</v>
      </c>
      <c r="G15" s="46" t="str">
        <f>IFERROR(VLOOKUP(Table2131620[[#This Row],[Player No]],Table11[[No]:[Province]],3,0),"")</f>
        <v>ETK</v>
      </c>
      <c r="H15" s="158"/>
      <c r="I15" s="81">
        <v>75</v>
      </c>
      <c r="J15" s="81">
        <f t="shared" si="0"/>
        <v>37.5</v>
      </c>
      <c r="K15" s="49">
        <f t="shared" si="2"/>
        <v>0</v>
      </c>
      <c r="L15" s="49">
        <f t="shared" si="3"/>
        <v>0</v>
      </c>
      <c r="M15" s="49"/>
      <c r="N15" s="49" t="s">
        <v>5967</v>
      </c>
      <c r="O15" s="49" t="s">
        <v>5967</v>
      </c>
      <c r="P15" s="49"/>
      <c r="Q15" s="17"/>
      <c r="R15" s="23"/>
      <c r="S15" s="18"/>
      <c r="T15" s="18"/>
      <c r="U15" s="49">
        <v>75</v>
      </c>
      <c r="V15" s="17"/>
    </row>
    <row r="16" spans="1:22">
      <c r="D16" s="44">
        <f t="shared" si="1"/>
        <v>12</v>
      </c>
      <c r="E16" s="17">
        <v>7750</v>
      </c>
      <c r="F16" s="46" t="str">
        <f>IFERROR(VLOOKUP(Table2131620[[#This Row],[Player No]],Table11[[No]:[Province]],2,0),"")</f>
        <v>SWANEVELDER Ronel</v>
      </c>
      <c r="G16" s="46" t="str">
        <f>IFERROR(VLOOKUP(Table2131620[[#This Row],[Player No]],Table11[[No]:[Province]],3,0),"")</f>
        <v>JTTA</v>
      </c>
      <c r="H16" s="158"/>
      <c r="I16" s="81">
        <v>55</v>
      </c>
      <c r="J16" s="81">
        <f t="shared" si="0"/>
        <v>27.5</v>
      </c>
      <c r="K16" s="49">
        <f t="shared" si="2"/>
        <v>0</v>
      </c>
      <c r="L16" s="49">
        <f t="shared" si="3"/>
        <v>0</v>
      </c>
      <c r="M16" s="49"/>
      <c r="N16" s="49" t="s">
        <v>5967</v>
      </c>
      <c r="O16" s="49" t="s">
        <v>5967</v>
      </c>
      <c r="P16" s="49"/>
      <c r="Q16" s="17">
        <v>5</v>
      </c>
      <c r="R16" s="23">
        <v>125</v>
      </c>
      <c r="S16" s="18">
        <v>50</v>
      </c>
      <c r="T16" s="18"/>
      <c r="U16" s="18"/>
      <c r="V16" s="17"/>
    </row>
    <row r="17" spans="4:22">
      <c r="D17" s="44">
        <f t="shared" si="1"/>
        <v>13</v>
      </c>
      <c r="E17" s="17">
        <v>8306</v>
      </c>
      <c r="F17" s="46" t="str">
        <f>IFERROR(VLOOKUP(Table2131620[[#This Row],[Player No]],Table11[[No]:[Province]],2,0),"")</f>
        <v>SASSU Judit</v>
      </c>
      <c r="G17" s="46" t="str">
        <f>IFERROR(VLOOKUP(Table2131620[[#This Row],[Player No]],Table11[[No]:[Province]],3,0),"")</f>
        <v>JTTA</v>
      </c>
      <c r="H17" s="158"/>
      <c r="I17" s="81">
        <v>55</v>
      </c>
      <c r="J17" s="81">
        <f t="shared" si="0"/>
        <v>27.5</v>
      </c>
      <c r="K17" s="49">
        <f t="shared" si="2"/>
        <v>0</v>
      </c>
      <c r="L17" s="49">
        <f t="shared" si="3"/>
        <v>0</v>
      </c>
      <c r="M17" s="49"/>
      <c r="N17" s="49" t="s">
        <v>5967</v>
      </c>
      <c r="O17" s="49" t="s">
        <v>5967</v>
      </c>
      <c r="P17" s="49"/>
      <c r="Q17" s="17">
        <v>5</v>
      </c>
      <c r="R17" s="23"/>
      <c r="S17" s="18">
        <v>50</v>
      </c>
      <c r="T17" s="18"/>
      <c r="U17" s="18"/>
      <c r="V17" s="17"/>
    </row>
    <row r="18" spans="4:22">
      <c r="D18" s="44">
        <f t="shared" si="1"/>
        <v>14</v>
      </c>
      <c r="E18" s="17">
        <v>8091</v>
      </c>
      <c r="F18" s="46" t="str">
        <f>IFERROR(VLOOKUP(Table2131620[[#This Row],[Player No]],Table11[[No]:[Province]],2,0),"")</f>
        <v>GOKAL Rakhee</v>
      </c>
      <c r="G18" s="46" t="str">
        <f>IFERROR(VLOOKUP(Table2131620[[#This Row],[Player No]],Table11[[No]:[Province]],3,0),"")</f>
        <v>ETK</v>
      </c>
      <c r="H18" s="158"/>
      <c r="I18" s="81">
        <v>55</v>
      </c>
      <c r="J18" s="81">
        <f t="shared" si="0"/>
        <v>27.5</v>
      </c>
      <c r="K18" s="49">
        <f t="shared" si="2"/>
        <v>0</v>
      </c>
      <c r="L18" s="49">
        <f t="shared" si="3"/>
        <v>1</v>
      </c>
      <c r="M18" s="49"/>
      <c r="N18" s="49" t="s">
        <v>5967</v>
      </c>
      <c r="O18" s="49" t="s">
        <v>5967</v>
      </c>
      <c r="P18" s="49"/>
      <c r="Q18" s="17">
        <v>5</v>
      </c>
      <c r="R18" s="23">
        <v>0</v>
      </c>
      <c r="S18" s="18"/>
      <c r="T18" s="18">
        <v>35</v>
      </c>
      <c r="U18" s="18">
        <v>50</v>
      </c>
      <c r="V18" s="17"/>
    </row>
    <row r="19" spans="4:22">
      <c r="D19" s="44">
        <f t="shared" si="1"/>
        <v>15</v>
      </c>
      <c r="E19" s="17">
        <v>8234</v>
      </c>
      <c r="F19" s="46" t="str">
        <f>IFERROR(VLOOKUP(Table2131620[[#This Row],[Player No]],Table11[[No]:[Province]],2,0),"")</f>
        <v>NAIDOO Ayurdha</v>
      </c>
      <c r="G19" s="46" t="str">
        <f>IFERROR(VLOOKUP(Table2131620[[#This Row],[Player No]],Table11[[No]:[Province]],3,0),"")</f>
        <v>ETK</v>
      </c>
      <c r="H19" s="158"/>
      <c r="I19" s="81">
        <v>50</v>
      </c>
      <c r="J19" s="81">
        <f t="shared" si="0"/>
        <v>25</v>
      </c>
      <c r="K19" s="49">
        <f t="shared" si="2"/>
        <v>0</v>
      </c>
      <c r="L19" s="49">
        <f t="shared" si="3"/>
        <v>0</v>
      </c>
      <c r="M19" s="49"/>
      <c r="N19" s="49" t="s">
        <v>5967</v>
      </c>
      <c r="O19" s="49" t="s">
        <v>5967</v>
      </c>
      <c r="P19" s="49"/>
      <c r="Q19" s="47"/>
      <c r="R19" s="385">
        <v>75</v>
      </c>
      <c r="S19" s="61"/>
      <c r="T19" s="61"/>
      <c r="U19" s="49">
        <v>50</v>
      </c>
      <c r="V19" s="17"/>
    </row>
    <row r="20" spans="4:22">
      <c r="D20" s="44">
        <f t="shared" si="1"/>
        <v>16</v>
      </c>
      <c r="E20" s="50">
        <v>8540</v>
      </c>
      <c r="F20" s="46" t="str">
        <f>IFERROR(VLOOKUP(Table2131620[[#This Row],[Player No]],Table11[[No]:[Province]],2,0),"")</f>
        <v>HARRY PARSAD Nimmi</v>
      </c>
      <c r="G20" s="46" t="str">
        <f>IFERROR(VLOOKUP(Table2131620[[#This Row],[Player No]],Table11[[No]:[Province]],3,0),"")</f>
        <v>UMG</v>
      </c>
      <c r="H20" s="158"/>
      <c r="I20" s="81">
        <v>50</v>
      </c>
      <c r="J20" s="81">
        <f t="shared" si="0"/>
        <v>25</v>
      </c>
      <c r="K20" s="49">
        <f t="shared" si="2"/>
        <v>0</v>
      </c>
      <c r="L20" s="49">
        <f t="shared" si="3"/>
        <v>0</v>
      </c>
      <c r="M20" s="49"/>
      <c r="N20" s="49" t="s">
        <v>5967</v>
      </c>
      <c r="O20" s="49" t="s">
        <v>5967</v>
      </c>
      <c r="P20" s="49"/>
      <c r="Q20" s="17"/>
      <c r="R20" s="23">
        <v>75</v>
      </c>
      <c r="S20" s="18"/>
      <c r="T20" s="18">
        <v>50</v>
      </c>
      <c r="U20" s="47"/>
      <c r="V20" s="17"/>
    </row>
    <row r="21" spans="4:22">
      <c r="D21" s="44">
        <f t="shared" si="1"/>
        <v>17</v>
      </c>
      <c r="E21" s="17">
        <v>7451</v>
      </c>
      <c r="F21" s="46" t="str">
        <f>IFERROR(VLOOKUP(Table2131620[[#This Row],[Player No]],Table11[[No]:[Province]],2,0),"")</f>
        <v xml:space="preserve">NAIDOO Sandy </v>
      </c>
      <c r="G21" s="46" t="str">
        <f>IFERROR(VLOOKUP(Table2131620[[#This Row],[Player No]],Table11[[No]:[Province]],3,0),"")</f>
        <v>UMG</v>
      </c>
      <c r="H21" s="158"/>
      <c r="I21" s="81">
        <v>0</v>
      </c>
      <c r="J21" s="81">
        <f t="shared" si="0"/>
        <v>25</v>
      </c>
      <c r="K21" s="49">
        <f t="shared" si="2"/>
        <v>1</v>
      </c>
      <c r="L21" s="49">
        <f t="shared" si="3"/>
        <v>0</v>
      </c>
      <c r="M21" s="49"/>
      <c r="N21" s="49">
        <v>25</v>
      </c>
      <c r="O21" s="49" t="str">
        <f>IFERROR(VALUE(IF(Table2131620[[#This Row],[Player No]]="","",IFERROR(VLOOKUP(Table2131620[[#This Row],[Player No]],'[4]Mas Women 40+'!$Z$14:$AB$49,2,FALSE)&amp;"",""))),"")</f>
        <v/>
      </c>
      <c r="P21" s="49"/>
      <c r="Q21" s="17"/>
      <c r="R21" s="23"/>
      <c r="S21" s="18"/>
      <c r="T21" s="23"/>
      <c r="U21" s="49"/>
      <c r="V21" s="17"/>
    </row>
    <row r="22" spans="4:22">
      <c r="D22" s="44">
        <f t="shared" si="1"/>
        <v>18</v>
      </c>
      <c r="E22" s="17">
        <v>8448</v>
      </c>
      <c r="F22" s="46" t="str">
        <f>IFERROR(VLOOKUP(Table2131620[[#This Row],[Player No]],Table11[[No]:[Province]],2,0),"")</f>
        <v>MOODLEY Loghnie</v>
      </c>
      <c r="G22" s="46" t="str">
        <f>IFERROR(VLOOKUP(Table2131620[[#This Row],[Player No]],Table11[[No]:[Province]],3,0),"")</f>
        <v>UMG</v>
      </c>
      <c r="H22" s="158"/>
      <c r="I22" s="81">
        <v>1</v>
      </c>
      <c r="J22" s="81">
        <f t="shared" si="0"/>
        <v>15.5</v>
      </c>
      <c r="K22" s="49">
        <f t="shared" si="2"/>
        <v>1</v>
      </c>
      <c r="L22" s="49">
        <f t="shared" si="3"/>
        <v>0</v>
      </c>
      <c r="M22" s="49"/>
      <c r="N22" s="49">
        <v>15</v>
      </c>
      <c r="O22" s="49" t="s">
        <v>5967</v>
      </c>
      <c r="P22" s="49"/>
      <c r="Q22" s="17"/>
      <c r="R22" s="23"/>
      <c r="S22" s="18"/>
      <c r="T22" s="18"/>
      <c r="U22" s="49">
        <v>1</v>
      </c>
      <c r="V22" s="17"/>
    </row>
    <row r="23" spans="4:22">
      <c r="D23" s="44">
        <f t="shared" si="1"/>
        <v>19</v>
      </c>
      <c r="E23" s="17">
        <v>8793</v>
      </c>
      <c r="F23" s="46" t="str">
        <f>IFERROR(VLOOKUP(Table2131620[[#This Row],[Player No]],Table11[[No]:[Province]],2,0),"")</f>
        <v>LUTCHMINARAIN Renisha</v>
      </c>
      <c r="G23" s="46" t="str">
        <f>IFERROR(VLOOKUP(Table2131620[[#This Row],[Player No]],Table11[[No]:[Province]],3,0),"")</f>
        <v>ETTA</v>
      </c>
      <c r="H23" s="158"/>
      <c r="I23" s="81">
        <v>5</v>
      </c>
      <c r="J23" s="81">
        <f t="shared" si="0"/>
        <v>3.5</v>
      </c>
      <c r="K23" s="49">
        <f t="shared" si="2"/>
        <v>1</v>
      </c>
      <c r="L23" s="49">
        <f t="shared" si="3"/>
        <v>0</v>
      </c>
      <c r="M23" s="49"/>
      <c r="N23" s="49" t="s">
        <v>5967</v>
      </c>
      <c r="O23" s="49">
        <v>1</v>
      </c>
      <c r="P23" s="49"/>
      <c r="Q23" s="17"/>
      <c r="R23" s="23">
        <v>5</v>
      </c>
      <c r="S23" s="18"/>
      <c r="T23" s="23"/>
      <c r="U23" s="49"/>
      <c r="V23" s="17"/>
    </row>
    <row r="24" spans="4:22">
      <c r="D24" s="44">
        <f t="shared" si="1"/>
        <v>20</v>
      </c>
      <c r="E24" s="17">
        <v>8349</v>
      </c>
      <c r="F24" s="46" t="str">
        <f>IFERROR(VLOOKUP(Table2131620[[#This Row],[Player No]],Table11[[No]:[Province]],2,0),"")</f>
        <v>DOLLIE Nadia</v>
      </c>
      <c r="G24" s="46" t="str">
        <f>IFERROR(VLOOKUP(Table2131620[[#This Row],[Player No]],Table11[[No]:[Province]],3,0),"")</f>
        <v>UMG</v>
      </c>
      <c r="H24" s="158"/>
      <c r="I24" s="368">
        <v>5</v>
      </c>
      <c r="J24" s="81">
        <f t="shared" si="0"/>
        <v>2.5</v>
      </c>
      <c r="K24" s="49">
        <f t="shared" si="2"/>
        <v>0</v>
      </c>
      <c r="L24" s="49">
        <f t="shared" si="3"/>
        <v>0</v>
      </c>
      <c r="M24" s="49"/>
      <c r="N24" s="49" t="s">
        <v>5967</v>
      </c>
      <c r="O24" s="49" t="s">
        <v>5967</v>
      </c>
      <c r="P24" s="49"/>
      <c r="Q24" s="17">
        <v>5</v>
      </c>
      <c r="R24" s="23"/>
      <c r="S24" s="18"/>
      <c r="T24" s="18"/>
      <c r="U24" s="18"/>
      <c r="V24" s="17"/>
    </row>
    <row r="25" spans="4:22">
      <c r="D25" s="44">
        <f t="shared" si="1"/>
        <v>21</v>
      </c>
      <c r="E25" s="17">
        <v>8824</v>
      </c>
      <c r="F25" s="46" t="str">
        <f>IFERROR(VLOOKUP(Table2131620[[#This Row],[Player No]],Table11[[No]:[Province]],2,0),"")</f>
        <v>PILLAY Vaneshrie</v>
      </c>
      <c r="G25" s="46" t="str">
        <f>IFERROR(VLOOKUP(Table2131620[[#This Row],[Player No]],Table11[[No]:[Province]],3,0),"")</f>
        <v>UMG</v>
      </c>
      <c r="H25" s="159"/>
      <c r="I25" s="368">
        <v>1</v>
      </c>
      <c r="J25" s="81">
        <f t="shared" si="0"/>
        <v>1.5</v>
      </c>
      <c r="K25" s="49">
        <f t="shared" si="2"/>
        <v>1</v>
      </c>
      <c r="L25" s="49">
        <f t="shared" si="3"/>
        <v>0</v>
      </c>
      <c r="M25" s="49"/>
      <c r="N25" s="49">
        <f>IFERROR(VALUE(IF(Table2131620[[#This Row],[Player No]]="","",IFERROR(VLOOKUP(Table2131620[[#This Row],[Player No]],'[3]Masters Women 40+'!$Z$14:$AB$63,2,FALSE)&amp;"",""))),"")</f>
        <v>1</v>
      </c>
      <c r="O25" s="49" t="s">
        <v>5967</v>
      </c>
      <c r="P25" s="49"/>
      <c r="Q25" s="17"/>
      <c r="R25" s="23">
        <v>75</v>
      </c>
      <c r="S25" s="18">
        <v>75</v>
      </c>
      <c r="T25" s="18">
        <v>1</v>
      </c>
      <c r="U25" s="49"/>
      <c r="V25" s="17"/>
    </row>
    <row r="26" spans="4:22">
      <c r="D26" s="44">
        <f t="shared" si="1"/>
        <v>22</v>
      </c>
      <c r="E26" s="17">
        <v>8824</v>
      </c>
      <c r="F26" s="46" t="str">
        <f>IFERROR(VLOOKUP(Table2131620[[#This Row],[Player No]],Table11[[No]:[Province]],2,0),"")</f>
        <v>PILLAY Vaneshrie</v>
      </c>
      <c r="G26" s="46" t="str">
        <f>IFERROR(VLOOKUP(Table2131620[[#This Row],[Player No]],Table11[[No]:[Province]],3,0),"")</f>
        <v>UMG</v>
      </c>
      <c r="H26" s="159"/>
      <c r="I26" s="368">
        <v>0</v>
      </c>
      <c r="J26" s="81">
        <f t="shared" si="0"/>
        <v>1</v>
      </c>
      <c r="K26" s="49">
        <f t="shared" si="2"/>
        <v>1</v>
      </c>
      <c r="L26" s="49">
        <f t="shared" si="3"/>
        <v>0</v>
      </c>
      <c r="M26" s="49"/>
      <c r="N26" s="49">
        <v>1</v>
      </c>
      <c r="O26" s="49" t="str">
        <f>IFERROR(VALUE(IF(Table2131620[[#This Row],[Player No]]="","",IFERROR(VLOOKUP(Table2131620[[#This Row],[Player No]],'[4]Mas Women 40+'!$Z$14:$AB$49,2,FALSE)&amp;"",""))),"")</f>
        <v/>
      </c>
      <c r="P26" s="49"/>
      <c r="Q26" s="17"/>
      <c r="R26" s="23"/>
      <c r="S26" s="18"/>
      <c r="T26" s="23"/>
      <c r="U26" s="49"/>
      <c r="V26" s="17"/>
    </row>
    <row r="27" spans="4:22">
      <c r="D27" s="44">
        <f t="shared" si="1"/>
        <v>23</v>
      </c>
      <c r="E27" s="17">
        <v>8886</v>
      </c>
      <c r="F27" s="46" t="str">
        <f>IFERROR(VLOOKUP(Table2131620[[#This Row],[Player No]],Table11[[No]:[Province]],2,0),"")</f>
        <v>PARBHOODEEN Presha</v>
      </c>
      <c r="G27" s="46" t="str">
        <f>IFERROR(VLOOKUP(Table2131620[[#This Row],[Player No]],Table11[[No]:[Province]],3,0),"")</f>
        <v>UMG</v>
      </c>
      <c r="H27" s="159"/>
      <c r="I27" s="368">
        <v>0</v>
      </c>
      <c r="J27" s="81">
        <f t="shared" si="0"/>
        <v>1</v>
      </c>
      <c r="K27" s="49">
        <f t="shared" si="2"/>
        <v>1</v>
      </c>
      <c r="L27" s="49">
        <f t="shared" si="3"/>
        <v>0</v>
      </c>
      <c r="M27" s="49"/>
      <c r="N27" s="49">
        <v>1</v>
      </c>
      <c r="O27" s="49" t="str">
        <f>IFERROR(VALUE(IF(Table2131620[[#This Row],[Player No]]="","",IFERROR(VLOOKUP(Table2131620[[#This Row],[Player No]],'[4]Mas Women 40+'!$Z$14:$AB$49,2,FALSE)&amp;"",""))),"")</f>
        <v/>
      </c>
      <c r="P27" s="49"/>
      <c r="Q27" s="17"/>
      <c r="R27" s="23"/>
      <c r="S27" s="18"/>
      <c r="T27" s="23"/>
      <c r="U27" s="49"/>
      <c r="V27" s="17"/>
    </row>
    <row r="28" spans="4:22">
      <c r="D28" s="44">
        <f t="shared" si="1"/>
        <v>24</v>
      </c>
      <c r="E28" s="17">
        <v>8445</v>
      </c>
      <c r="F28" s="46" t="str">
        <f>IFERROR(VLOOKUP(Table2131620[[#This Row],[Player No]],Table11[[No]:[Province]],2,0),"")</f>
        <v>GOVENDER Dhaneshree</v>
      </c>
      <c r="G28" s="46" t="str">
        <f>IFERROR(VLOOKUP(Table2131620[[#This Row],[Player No]],Table11[[No]:[Province]],3,0),"")</f>
        <v>UMG</v>
      </c>
      <c r="H28" s="159"/>
      <c r="I28" s="368">
        <v>0</v>
      </c>
      <c r="J28" s="81">
        <f t="shared" si="0"/>
        <v>1</v>
      </c>
      <c r="K28" s="408"/>
      <c r="L28" s="408"/>
      <c r="M28" s="408"/>
      <c r="N28" s="408">
        <v>1</v>
      </c>
      <c r="O28" s="408" t="str">
        <f>IFERROR(VALUE(IF(Table2131620[[#This Row],[Player No]]="","",IFERROR(VLOOKUP(Table2131620[[#This Row],[Player No]],'[4]Mas Women 40+'!$Z$14:$AB$49,2,FALSE)&amp;"",""))),"")</f>
        <v/>
      </c>
      <c r="P28" s="408"/>
      <c r="Q28" s="122"/>
      <c r="R28" s="117"/>
      <c r="S28" s="116"/>
      <c r="T28" s="117"/>
      <c r="U28" s="408"/>
      <c r="V28" s="17"/>
    </row>
    <row r="29" spans="4:22">
      <c r="D29" s="44">
        <f t="shared" si="1"/>
        <v>25</v>
      </c>
      <c r="E29" s="50">
        <v>8582</v>
      </c>
      <c r="F29" s="46" t="str">
        <f>IFERROR(VLOOKUP(Table2131620[[#This Row],[Player No]],Table11[[No]:[Province]],2,0),"")</f>
        <v>Nadia Ali</v>
      </c>
      <c r="G29" s="46" t="str">
        <f>IFERROR(VLOOKUP(Table2131620[[#This Row],[Player No]],Table11[[No]:[Province]],3,0),"")</f>
        <v>UMG</v>
      </c>
      <c r="H29" s="159"/>
      <c r="I29" s="368">
        <v>1</v>
      </c>
      <c r="J29" s="81">
        <f t="shared" si="0"/>
        <v>0.5</v>
      </c>
      <c r="K29" s="49">
        <f>COUNTIF(M29:P29,"&gt;=0")</f>
        <v>0</v>
      </c>
      <c r="L29" s="49">
        <f>COUNTIF(M29:V29,"&lt;=0")</f>
        <v>0</v>
      </c>
      <c r="M29" s="49"/>
      <c r="N29" s="49" t="s">
        <v>5967</v>
      </c>
      <c r="O29" s="49" t="s">
        <v>5967</v>
      </c>
      <c r="P29" s="49"/>
      <c r="Q29" s="17"/>
      <c r="R29" s="23">
        <v>5</v>
      </c>
      <c r="S29" s="18"/>
      <c r="T29" s="18">
        <v>1</v>
      </c>
      <c r="U29" s="49"/>
      <c r="V29" s="17"/>
    </row>
    <row r="30" spans="4:22">
      <c r="D30" s="29">
        <f t="shared" si="1"/>
        <v>26</v>
      </c>
      <c r="E30" s="27">
        <v>7343</v>
      </c>
      <c r="F30" s="88" t="str">
        <f>IFERROR(VLOOKUP(Table2131620[[#This Row],[Player No]],Table11[[No]:[Province]],2,0),"")</f>
        <v xml:space="preserve">SAIT Janine </v>
      </c>
      <c r="G30" s="88" t="str">
        <f>IFERROR(VLOOKUP(Table2131620[[#This Row],[Player No]],Table11[[No]:[Province]],3,0),"")</f>
        <v>CT</v>
      </c>
      <c r="H30" s="159"/>
      <c r="I30" s="368">
        <v>0</v>
      </c>
      <c r="J30" s="81">
        <f t="shared" si="0"/>
        <v>0</v>
      </c>
      <c r="K30" s="91">
        <f>COUNTIF(M30:P30,"&gt;=0")</f>
        <v>0</v>
      </c>
      <c r="L30" s="91">
        <f>COUNTIF(M30:V30,"&lt;=0")</f>
        <v>0</v>
      </c>
      <c r="M30" s="91"/>
      <c r="N30" s="91" t="s">
        <v>5967</v>
      </c>
      <c r="O30" s="91" t="s">
        <v>5967</v>
      </c>
      <c r="P30" s="91"/>
      <c r="Q30" s="160"/>
      <c r="R30" s="151"/>
      <c r="S30" s="92"/>
      <c r="T30" s="92"/>
      <c r="U30" s="92"/>
      <c r="V30" s="160"/>
    </row>
    <row r="31" spans="4:22" hidden="1">
      <c r="D31" s="29"/>
      <c r="F31" s="88"/>
      <c r="G31" s="88"/>
      <c r="H31" s="159"/>
      <c r="I31" s="91"/>
      <c r="J31" s="81">
        <f t="shared" si="0"/>
        <v>0</v>
      </c>
      <c r="K31" s="91"/>
      <c r="L31" s="91"/>
      <c r="M31" s="91"/>
      <c r="N31" s="91" t="str">
        <f>IFERROR(VALUE(IF(Table2131620[[#This Row],[Player No]]="","",IFERROR(VLOOKUP(Table2131620[[#This Row],[Player No]],'[3]Masters Women 40+'!$Z$14:$AB$63,2,FALSE)&amp;"",""))),"")</f>
        <v/>
      </c>
      <c r="O31" s="91" t="str">
        <f>IFERROR(VALUE(IF(Table2131620[[#This Row],[Player No]]="","",IFERROR(VLOOKUP(Table2131620[[#This Row],[Player No]],'[4]Mas Women 40+'!$Z$14:$AB$49,2,FALSE)&amp;"",""))),"")</f>
        <v/>
      </c>
      <c r="P31" s="91"/>
      <c r="Q31" s="27"/>
      <c r="R31" s="151"/>
      <c r="S31" s="92"/>
      <c r="T31" s="151"/>
      <c r="U31" s="91"/>
      <c r="V31" s="27"/>
    </row>
    <row r="32" spans="4:22" hidden="1">
      <c r="D32" s="29"/>
      <c r="F32" s="88"/>
      <c r="G32" s="88"/>
      <c r="H32" s="159"/>
      <c r="I32" s="91"/>
      <c r="J32" s="81">
        <f t="shared" si="0"/>
        <v>0</v>
      </c>
      <c r="K32" s="91"/>
      <c r="L32" s="91"/>
      <c r="M32" s="91"/>
      <c r="N32" s="91" t="str">
        <f>IFERROR(VALUE(IF(Table2131620[[#This Row],[Player No]]="","",IFERROR(VLOOKUP(Table2131620[[#This Row],[Player No]],'[3]Masters Women 40+'!$Z$14:$AB$63,2,FALSE)&amp;"",""))),"")</f>
        <v/>
      </c>
      <c r="O32" s="91" t="str">
        <f>IFERROR(VALUE(IF(Table2131620[[#This Row],[Player No]]="","",IFERROR(VLOOKUP(Table2131620[[#This Row],[Player No]],'[4]Mas Women 40+'!$Z$14:$AB$49,2,FALSE)&amp;"",""))),"")</f>
        <v/>
      </c>
      <c r="P32" s="91"/>
      <c r="Q32" s="27"/>
      <c r="R32" s="151"/>
      <c r="S32" s="92"/>
      <c r="T32" s="151"/>
      <c r="U32" s="91"/>
      <c r="V32" s="27"/>
    </row>
    <row r="33" spans="4:22" hidden="1">
      <c r="D33" s="29"/>
      <c r="F33" s="88"/>
      <c r="G33" s="88"/>
      <c r="H33" s="159"/>
      <c r="I33" s="91"/>
      <c r="J33" s="81">
        <f t="shared" si="0"/>
        <v>0</v>
      </c>
      <c r="K33" s="91"/>
      <c r="L33" s="91"/>
      <c r="M33" s="91"/>
      <c r="N33" s="91" t="str">
        <f>IFERROR(VALUE(IF(Table2131620[[#This Row],[Player No]]="","",IFERROR(VLOOKUP(Table2131620[[#This Row],[Player No]],'[3]Masters Women 40+'!$Z$14:$AB$63,2,FALSE)&amp;"",""))),"")</f>
        <v/>
      </c>
      <c r="O33" s="91" t="str">
        <f>IFERROR(VALUE(IF(Table2131620[[#This Row],[Player No]]="","",IFERROR(VLOOKUP(Table2131620[[#This Row],[Player No]],'[4]Mas Women 40+'!$Z$14:$AB$49,2,FALSE)&amp;"",""))),"")</f>
        <v/>
      </c>
      <c r="P33" s="91"/>
      <c r="Q33" s="27"/>
      <c r="R33" s="151"/>
      <c r="S33" s="92"/>
      <c r="T33" s="151"/>
      <c r="U33" s="91"/>
      <c r="V33" s="27"/>
    </row>
    <row r="34" spans="4:22" hidden="1">
      <c r="D34" s="29"/>
      <c r="F34" s="88"/>
      <c r="G34" s="88"/>
      <c r="H34" s="159"/>
      <c r="I34" s="91"/>
      <c r="J34" s="81">
        <f t="shared" si="0"/>
        <v>0</v>
      </c>
      <c r="K34" s="91"/>
      <c r="L34" s="91"/>
      <c r="M34" s="91"/>
      <c r="N34" s="91" t="str">
        <f>IFERROR(VALUE(IF(Table2131620[[#This Row],[Player No]]="","",IFERROR(VLOOKUP(Table2131620[[#This Row],[Player No]],'[3]Masters Women 40+'!$Z$14:$AB$63,2,FALSE)&amp;"",""))),"")</f>
        <v/>
      </c>
      <c r="O34" s="91" t="str">
        <f>IFERROR(VALUE(IF(Table2131620[[#This Row],[Player No]]="","",IFERROR(VLOOKUP(Table2131620[[#This Row],[Player No]],'[4]Mas Women 40+'!$Z$14:$AB$49,2,FALSE)&amp;"",""))),"")</f>
        <v/>
      </c>
      <c r="P34" s="91"/>
      <c r="Q34" s="27"/>
      <c r="R34" s="151"/>
      <c r="S34" s="92"/>
      <c r="T34" s="151"/>
      <c r="U34" s="91"/>
      <c r="V34" s="27"/>
    </row>
    <row r="35" spans="4:22" hidden="1">
      <c r="D35" s="29"/>
      <c r="F35" s="88"/>
      <c r="G35" s="88"/>
      <c r="H35" s="159"/>
      <c r="I35" s="91"/>
      <c r="J35" s="81">
        <f t="shared" si="0"/>
        <v>0</v>
      </c>
      <c r="K35" s="91"/>
      <c r="L35" s="91"/>
      <c r="M35" s="91"/>
      <c r="N35" s="91" t="str">
        <f>IFERROR(VALUE(IF(Table2131620[[#This Row],[Player No]]="","",IFERROR(VLOOKUP(Table2131620[[#This Row],[Player No]],'[3]Masters Women 40+'!$Z$14:$AB$63,2,FALSE)&amp;"",""))),"")</f>
        <v/>
      </c>
      <c r="O35" s="91" t="str">
        <f>IFERROR(VALUE(IF(Table2131620[[#This Row],[Player No]]="","",IFERROR(VLOOKUP(Table2131620[[#This Row],[Player No]],'[4]Mas Women 40+'!$Z$14:$AB$49,2,FALSE)&amp;"",""))),"")</f>
        <v/>
      </c>
      <c r="P35" s="91"/>
      <c r="Q35" s="27"/>
      <c r="R35" s="151"/>
      <c r="S35" s="92"/>
      <c r="T35" s="151"/>
      <c r="U35" s="91"/>
      <c r="V35" s="27"/>
    </row>
    <row r="36" spans="4:22" hidden="1">
      <c r="D36" s="29"/>
      <c r="F36" s="88"/>
      <c r="G36" s="88"/>
      <c r="H36" s="159"/>
      <c r="I36" s="91"/>
      <c r="J36" s="81">
        <f t="shared" si="0"/>
        <v>0</v>
      </c>
      <c r="K36" s="91"/>
      <c r="L36" s="91"/>
      <c r="M36" s="91"/>
      <c r="N36" s="91" t="str">
        <f>IFERROR(VALUE(IF(Table2131620[[#This Row],[Player No]]="","",IFERROR(VLOOKUP(Table2131620[[#This Row],[Player No]],'[3]Masters Women 40+'!$Z$14:$AB$63,2,FALSE)&amp;"",""))),"")</f>
        <v/>
      </c>
      <c r="O36" s="91" t="str">
        <f>IFERROR(VALUE(IF(Table2131620[[#This Row],[Player No]]="","",IFERROR(VLOOKUP(Table2131620[[#This Row],[Player No]],'[4]Mas Women 40+'!$Z$14:$AB$49,2,FALSE)&amp;"",""))),"")</f>
        <v/>
      </c>
      <c r="P36" s="91"/>
      <c r="Q36" s="27"/>
      <c r="R36" s="151"/>
      <c r="S36" s="92"/>
      <c r="T36" s="151"/>
      <c r="U36" s="91"/>
      <c r="V36" s="27"/>
    </row>
    <row r="37" spans="4:22" hidden="1">
      <c r="D37" s="29"/>
      <c r="F37" s="88"/>
      <c r="G37" s="88"/>
      <c r="H37" s="159"/>
      <c r="I37" s="91"/>
      <c r="J37" s="81">
        <f t="shared" si="0"/>
        <v>0</v>
      </c>
      <c r="K37" s="91"/>
      <c r="L37" s="91"/>
      <c r="M37" s="91"/>
      <c r="N37" s="91" t="str">
        <f>IFERROR(VALUE(IF(Table2131620[[#This Row],[Player No]]="","",IFERROR(VLOOKUP(Table2131620[[#This Row],[Player No]],'[3]Masters Women 40+'!$Z$14:$AB$63,2,FALSE)&amp;"",""))),"")</f>
        <v/>
      </c>
      <c r="O37" s="91" t="str">
        <f>IFERROR(VALUE(IF(Table2131620[[#This Row],[Player No]]="","",IFERROR(VLOOKUP(Table2131620[[#This Row],[Player No]],'[4]Mas Women 40+'!$Z$14:$AB$49,2,FALSE)&amp;"",""))),"")</f>
        <v/>
      </c>
      <c r="P37" s="91"/>
      <c r="Q37" s="27"/>
      <c r="R37" s="151"/>
      <c r="S37" s="92"/>
      <c r="T37" s="151"/>
      <c r="U37" s="91"/>
      <c r="V37" s="27"/>
    </row>
    <row r="38" spans="4:22" hidden="1">
      <c r="D38" s="29"/>
      <c r="F38" s="88"/>
      <c r="G38" s="88"/>
      <c r="H38" s="159"/>
      <c r="I38" s="91"/>
      <c r="J38" s="81">
        <f t="shared" si="0"/>
        <v>0</v>
      </c>
      <c r="K38" s="91"/>
      <c r="L38" s="91"/>
      <c r="M38" s="91"/>
      <c r="N38" s="91" t="str">
        <f>IFERROR(VALUE(IF(Table2131620[[#This Row],[Player No]]="","",IFERROR(VLOOKUP(Table2131620[[#This Row],[Player No]],'[3]Masters Women 40+'!$Z$14:$AB$63,2,FALSE)&amp;"",""))),"")</f>
        <v/>
      </c>
      <c r="O38" s="91" t="str">
        <f>IFERROR(VALUE(IF(Table2131620[[#This Row],[Player No]]="","",IFERROR(VLOOKUP(Table2131620[[#This Row],[Player No]],'[4]Mas Women 40+'!$Z$14:$AB$49,2,FALSE)&amp;"",""))),"")</f>
        <v/>
      </c>
      <c r="P38" s="91"/>
      <c r="Q38" s="27"/>
      <c r="R38" s="151"/>
      <c r="S38" s="92"/>
      <c r="T38" s="151"/>
      <c r="U38" s="91"/>
      <c r="V38" s="27"/>
    </row>
    <row r="39" spans="4:22" hidden="1">
      <c r="D39" s="29"/>
      <c r="F39" s="88"/>
      <c r="G39" s="88"/>
      <c r="H39" s="159"/>
      <c r="I39" s="91"/>
      <c r="J39" s="81">
        <f t="shared" si="0"/>
        <v>0</v>
      </c>
      <c r="K39" s="91"/>
      <c r="L39" s="91"/>
      <c r="M39" s="91"/>
      <c r="N39" s="91" t="str">
        <f>IFERROR(VALUE(IF(Table2131620[[#This Row],[Player No]]="","",IFERROR(VLOOKUP(Table2131620[[#This Row],[Player No]],'[3]Masters Women 40+'!$Z$14:$AB$63,2,FALSE)&amp;"",""))),"")</f>
        <v/>
      </c>
      <c r="O39" s="91" t="str">
        <f>IFERROR(VALUE(IF(Table2131620[[#This Row],[Player No]]="","",IFERROR(VLOOKUP(Table2131620[[#This Row],[Player No]],'[4]Mas Women 40+'!$Z$14:$AB$49,2,FALSE)&amp;"",""))),"")</f>
        <v/>
      </c>
      <c r="P39" s="91"/>
      <c r="Q39" s="27"/>
      <c r="R39" s="151"/>
      <c r="S39" s="92"/>
      <c r="T39" s="151"/>
      <c r="U39" s="91"/>
      <c r="V39" s="27"/>
    </row>
    <row r="40" spans="4:22" hidden="1">
      <c r="D40" s="29"/>
      <c r="F40" s="88"/>
      <c r="G40" s="88"/>
      <c r="H40" s="159"/>
      <c r="I40" s="91"/>
      <c r="J40" s="81">
        <f t="shared" si="0"/>
        <v>0</v>
      </c>
      <c r="K40" s="91"/>
      <c r="L40" s="91"/>
      <c r="M40" s="91"/>
      <c r="N40" s="91" t="str">
        <f>IFERROR(VALUE(IF(Table2131620[[#This Row],[Player No]]="","",IFERROR(VLOOKUP(Table2131620[[#This Row],[Player No]],'[3]Masters Women 40+'!$Z$14:$AB$63,2,FALSE)&amp;"",""))),"")</f>
        <v/>
      </c>
      <c r="O40" s="91" t="str">
        <f>IFERROR(VALUE(IF(Table2131620[[#This Row],[Player No]]="","",IFERROR(VLOOKUP(Table2131620[[#This Row],[Player No]],'[4]Mas Women 40+'!$Z$14:$AB$49,2,FALSE)&amp;"",""))),"")</f>
        <v/>
      </c>
      <c r="P40" s="91"/>
      <c r="Q40" s="27"/>
      <c r="R40" s="151"/>
      <c r="S40" s="92"/>
      <c r="T40" s="151"/>
      <c r="U40" s="91"/>
      <c r="V40" s="27"/>
    </row>
    <row r="41" spans="4:22" hidden="1">
      <c r="D41" s="29"/>
      <c r="F41" s="88"/>
      <c r="G41" s="88"/>
      <c r="H41" s="159"/>
      <c r="I41" s="91"/>
      <c r="J41" s="81">
        <f t="shared" si="0"/>
        <v>0</v>
      </c>
      <c r="K41" s="91"/>
      <c r="L41" s="91"/>
      <c r="M41" s="91"/>
      <c r="N41" s="91" t="str">
        <f>IFERROR(VALUE(IF(Table2131620[[#This Row],[Player No]]="","",IFERROR(VLOOKUP(Table2131620[[#This Row],[Player No]],'[3]Masters Women 40+'!$Z$14:$AB$63,2,FALSE)&amp;"",""))),"")</f>
        <v/>
      </c>
      <c r="O41" s="91" t="str">
        <f>IFERROR(VALUE(IF(Table2131620[[#This Row],[Player No]]="","",IFERROR(VLOOKUP(Table2131620[[#This Row],[Player No]],'[4]Mas Women 40+'!$Z$14:$AB$49,2,FALSE)&amp;"",""))),"")</f>
        <v/>
      </c>
      <c r="P41" s="91"/>
      <c r="Q41" s="27"/>
      <c r="R41" s="151"/>
      <c r="S41" s="92"/>
      <c r="T41" s="151"/>
      <c r="U41" s="91"/>
      <c r="V41" s="89"/>
    </row>
    <row r="42" spans="4:22" hidden="1">
      <c r="D42" s="29"/>
      <c r="F42" s="88"/>
      <c r="G42" s="88"/>
      <c r="H42" s="159"/>
      <c r="I42" s="91"/>
      <c r="J42" s="81">
        <f t="shared" si="0"/>
        <v>0</v>
      </c>
      <c r="K42" s="91"/>
      <c r="L42" s="91"/>
      <c r="M42" s="91"/>
      <c r="N42" s="91" t="str">
        <f>IFERROR(VALUE(IF(Table2131620[[#This Row],[Player No]]="","",IFERROR(VLOOKUP(Table2131620[[#This Row],[Player No]],'[3]Masters Women 40+'!$Z$14:$AB$63,2,FALSE)&amp;"",""))),"")</f>
        <v/>
      </c>
      <c r="O42" s="91" t="str">
        <f>IFERROR(VALUE(IF(Table2131620[[#This Row],[Player No]]="","",IFERROR(VLOOKUP(Table2131620[[#This Row],[Player No]],'[4]Mas Women 40+'!$Z$14:$AB$49,2,FALSE)&amp;"",""))),"")</f>
        <v/>
      </c>
      <c r="P42" s="91"/>
      <c r="Q42" s="27"/>
      <c r="R42" s="151"/>
      <c r="S42" s="92"/>
      <c r="T42" s="151"/>
      <c r="U42" s="91"/>
      <c r="V42" s="27"/>
    </row>
    <row r="43" spans="4:22" hidden="1">
      <c r="D43" s="29"/>
      <c r="F43" s="88"/>
      <c r="G43" s="88"/>
      <c r="H43" s="159"/>
      <c r="I43" s="91"/>
      <c r="J43" s="81">
        <f t="shared" si="0"/>
        <v>0</v>
      </c>
      <c r="K43" s="91"/>
      <c r="L43" s="91"/>
      <c r="M43" s="91"/>
      <c r="N43" s="91" t="str">
        <f>IFERROR(VALUE(IF(Table2131620[[#This Row],[Player No]]="","",IFERROR(VLOOKUP(Table2131620[[#This Row],[Player No]],'[3]Masters Women 40+'!$Z$14:$AB$63,2,FALSE)&amp;"",""))),"")</f>
        <v/>
      </c>
      <c r="O43" s="91" t="str">
        <f>IFERROR(VALUE(IF(Table2131620[[#This Row],[Player No]]="","",IFERROR(VLOOKUP(Table2131620[[#This Row],[Player No]],'[4]Mas Women 40+'!$Z$14:$AB$49,2,FALSE)&amp;"",""))),"")</f>
        <v/>
      </c>
      <c r="P43" s="91"/>
      <c r="Q43" s="27"/>
      <c r="R43" s="151"/>
      <c r="S43" s="92"/>
      <c r="T43" s="151"/>
      <c r="U43" s="91"/>
      <c r="V43" s="27"/>
    </row>
    <row r="44" spans="4:22" hidden="1">
      <c r="D44" s="29"/>
      <c r="F44" s="88"/>
      <c r="G44" s="88"/>
      <c r="H44" s="159"/>
      <c r="I44" s="91"/>
      <c r="J44" s="81">
        <f t="shared" si="0"/>
        <v>0</v>
      </c>
      <c r="K44" s="91"/>
      <c r="L44" s="91"/>
      <c r="M44" s="91"/>
      <c r="N44" s="91" t="str">
        <f>IFERROR(VALUE(IF(Table2131620[[#This Row],[Player No]]="","",IFERROR(VLOOKUP(Table2131620[[#This Row],[Player No]],'[3]Masters Women 40+'!$Z$14:$AB$63,2,FALSE)&amp;"",""))),"")</f>
        <v/>
      </c>
      <c r="O44" s="91" t="str">
        <f>IFERROR(VALUE(IF(Table2131620[[#This Row],[Player No]]="","",IFERROR(VLOOKUP(Table2131620[[#This Row],[Player No]],'[4]Mas Women 40+'!$Z$14:$AB$49,2,FALSE)&amp;"",""))),"")</f>
        <v/>
      </c>
      <c r="P44" s="91"/>
      <c r="Q44" s="27"/>
      <c r="R44" s="151"/>
      <c r="S44" s="92"/>
      <c r="T44" s="151"/>
      <c r="U44" s="91"/>
      <c r="V44" s="27"/>
    </row>
    <row r="45" spans="4:22" hidden="1">
      <c r="D45" s="29"/>
      <c r="F45" s="88"/>
      <c r="G45" s="88"/>
      <c r="H45" s="159"/>
      <c r="I45" s="91"/>
      <c r="J45" s="81">
        <f t="shared" si="0"/>
        <v>0</v>
      </c>
      <c r="K45" s="91"/>
      <c r="L45" s="91"/>
      <c r="M45" s="91"/>
      <c r="N45" s="91" t="str">
        <f>IFERROR(VALUE(IF(Table2131620[[#This Row],[Player No]]="","",IFERROR(VLOOKUP(Table2131620[[#This Row],[Player No]],'[3]Masters Women 40+'!$Z$14:$AB$63,2,FALSE)&amp;"",""))),"")</f>
        <v/>
      </c>
      <c r="O45" s="91" t="str">
        <f>IFERROR(VALUE(IF(Table2131620[[#This Row],[Player No]]="","",IFERROR(VLOOKUP(Table2131620[[#This Row],[Player No]],'[4]Mas Women 40+'!$Z$14:$AB$49,2,FALSE)&amp;"",""))),"")</f>
        <v/>
      </c>
      <c r="P45" s="91"/>
      <c r="Q45" s="27"/>
      <c r="R45" s="151"/>
      <c r="S45" s="92"/>
      <c r="T45" s="151"/>
      <c r="U45" s="91"/>
      <c r="V45" s="27"/>
    </row>
    <row r="46" spans="4:22" hidden="1">
      <c r="D46" s="29"/>
      <c r="F46" s="88"/>
      <c r="G46" s="88"/>
      <c r="H46" s="159"/>
      <c r="I46" s="91"/>
      <c r="J46" s="81">
        <f t="shared" si="0"/>
        <v>0</v>
      </c>
      <c r="K46" s="91"/>
      <c r="L46" s="91"/>
      <c r="M46" s="91"/>
      <c r="N46" s="91" t="str">
        <f>IFERROR(VALUE(IF(Table2131620[[#This Row],[Player No]]="","",IFERROR(VLOOKUP(Table2131620[[#This Row],[Player No]],'[3]Masters Women 40+'!$Z$14:$AB$63,2,FALSE)&amp;"",""))),"")</f>
        <v/>
      </c>
      <c r="O46" s="91" t="str">
        <f>IFERROR(VALUE(IF(Table2131620[[#This Row],[Player No]]="","",IFERROR(VLOOKUP(Table2131620[[#This Row],[Player No]],'[4]Mas Women 40+'!$Z$14:$AB$49,2,FALSE)&amp;"",""))),"")</f>
        <v/>
      </c>
      <c r="P46" s="91"/>
      <c r="Q46" s="27"/>
      <c r="R46" s="151"/>
      <c r="S46" s="92"/>
      <c r="T46" s="151"/>
      <c r="U46" s="91"/>
      <c r="V46" s="27"/>
    </row>
    <row r="47" spans="4:22" hidden="1">
      <c r="D47" s="29"/>
      <c r="F47" s="88"/>
      <c r="G47" s="88"/>
      <c r="H47" s="159"/>
      <c r="I47" s="91"/>
      <c r="J47" s="81">
        <f t="shared" si="0"/>
        <v>0</v>
      </c>
      <c r="K47" s="91"/>
      <c r="L47" s="91"/>
      <c r="M47" s="91"/>
      <c r="N47" s="91" t="str">
        <f>IFERROR(VALUE(IF(Table2131620[[#This Row],[Player No]]="","",IFERROR(VLOOKUP(Table2131620[[#This Row],[Player No]],'[3]Masters Women 40+'!$Z$14:$AB$63,2,FALSE)&amp;"",""))),"")</f>
        <v/>
      </c>
      <c r="O47" s="91" t="str">
        <f>IFERROR(VALUE(IF(Table2131620[[#This Row],[Player No]]="","",IFERROR(VLOOKUP(Table2131620[[#This Row],[Player No]],'[4]Mas Women 40+'!$Z$14:$AB$49,2,FALSE)&amp;"",""))),"")</f>
        <v/>
      </c>
      <c r="P47" s="91"/>
      <c r="Q47" s="27"/>
      <c r="R47" s="151"/>
      <c r="S47" s="92"/>
      <c r="T47" s="151"/>
      <c r="U47" s="91"/>
      <c r="V47" s="27"/>
    </row>
    <row r="48" spans="4:22" hidden="1">
      <c r="D48" s="29"/>
      <c r="F48" s="88"/>
      <c r="G48" s="88"/>
      <c r="H48" s="159"/>
      <c r="I48" s="91"/>
      <c r="J48" s="81">
        <f t="shared" si="0"/>
        <v>0</v>
      </c>
      <c r="K48" s="91"/>
      <c r="L48" s="91"/>
      <c r="M48" s="91"/>
      <c r="N48" s="91" t="str">
        <f>IFERROR(VALUE(IF(Table2131620[[#This Row],[Player No]]="","",IFERROR(VLOOKUP(Table2131620[[#This Row],[Player No]],'[3]Masters Women 40+'!$Z$14:$AB$63,2,FALSE)&amp;"",""))),"")</f>
        <v/>
      </c>
      <c r="O48" s="91" t="str">
        <f>IFERROR(VALUE(IF(Table2131620[[#This Row],[Player No]]="","",IFERROR(VLOOKUP(Table2131620[[#This Row],[Player No]],'[4]Mas Women 40+'!$Z$14:$AB$49,2,FALSE)&amp;"",""))),"")</f>
        <v/>
      </c>
      <c r="P48" s="91"/>
      <c r="Q48" s="27"/>
      <c r="R48" s="151"/>
      <c r="S48" s="92"/>
      <c r="T48" s="151"/>
      <c r="U48" s="91"/>
      <c r="V48" s="27"/>
    </row>
    <row r="49" spans="4:22" hidden="1">
      <c r="D49" s="29"/>
      <c r="F49" s="88"/>
      <c r="G49" s="88"/>
      <c r="H49" s="159"/>
      <c r="I49" s="91"/>
      <c r="J49" s="81">
        <f t="shared" si="0"/>
        <v>0</v>
      </c>
      <c r="K49" s="91"/>
      <c r="L49" s="91"/>
      <c r="M49" s="91"/>
      <c r="N49" s="91" t="str">
        <f>IFERROR(VALUE(IF(Table2131620[[#This Row],[Player No]]="","",IFERROR(VLOOKUP(Table2131620[[#This Row],[Player No]],'[3]Masters Women 40+'!$Z$14:$AB$63,2,FALSE)&amp;"",""))),"")</f>
        <v/>
      </c>
      <c r="O49" s="91" t="str">
        <f>IFERROR(VALUE(IF(Table2131620[[#This Row],[Player No]]="","",IFERROR(VLOOKUP(Table2131620[[#This Row],[Player No]],'[4]Mas Women 40+'!$Z$14:$AB$49,2,FALSE)&amp;"",""))),"")</f>
        <v/>
      </c>
      <c r="P49" s="91"/>
      <c r="Q49" s="27"/>
      <c r="R49" s="151"/>
      <c r="S49" s="92"/>
      <c r="T49" s="151"/>
      <c r="U49" s="91"/>
      <c r="V49" s="27"/>
    </row>
    <row r="50" spans="4:22" hidden="1">
      <c r="D50" s="29"/>
      <c r="F50" s="88"/>
      <c r="G50" s="88"/>
      <c r="H50" s="159"/>
      <c r="I50" s="91"/>
      <c r="J50" s="81">
        <f t="shared" si="0"/>
        <v>0</v>
      </c>
      <c r="K50" s="91"/>
      <c r="L50" s="91"/>
      <c r="M50" s="91"/>
      <c r="N50" s="91" t="str">
        <f>IFERROR(VALUE(IF(Table2131620[[#This Row],[Player No]]="","",IFERROR(VLOOKUP(Table2131620[[#This Row],[Player No]],'[3]Masters Women 40+'!$Z$14:$AB$63,2,FALSE)&amp;"",""))),"")</f>
        <v/>
      </c>
      <c r="O50" s="91" t="str">
        <f>IFERROR(VALUE(IF(Table2131620[[#This Row],[Player No]]="","",IFERROR(VLOOKUP(Table2131620[[#This Row],[Player No]],'[4]Mas Women 40+'!$Z$14:$AB$49,2,FALSE)&amp;"",""))),"")</f>
        <v/>
      </c>
      <c r="P50" s="91"/>
      <c r="Q50" s="27"/>
      <c r="R50" s="151"/>
      <c r="S50" s="92"/>
      <c r="T50" s="151"/>
      <c r="U50" s="91"/>
      <c r="V50" s="27"/>
    </row>
    <row r="51" spans="4:22" hidden="1">
      <c r="D51" s="29"/>
      <c r="F51" s="88"/>
      <c r="G51" s="88"/>
      <c r="H51" s="159"/>
      <c r="I51" s="91"/>
      <c r="J51" s="81">
        <f t="shared" si="0"/>
        <v>0</v>
      </c>
      <c r="K51" s="91"/>
      <c r="L51" s="91"/>
      <c r="M51" s="91"/>
      <c r="N51" s="91" t="str">
        <f>IFERROR(VALUE(IF(Table2131620[[#This Row],[Player No]]="","",IFERROR(VLOOKUP(Table2131620[[#This Row],[Player No]],'[3]Masters Women 40+'!$Z$14:$AB$63,2,FALSE)&amp;"",""))),"")</f>
        <v/>
      </c>
      <c r="O51" s="91" t="str">
        <f>IFERROR(VALUE(IF(Table2131620[[#This Row],[Player No]]="","",IFERROR(VLOOKUP(Table2131620[[#This Row],[Player No]],'[4]Mas Women 40+'!$Z$14:$AB$49,2,FALSE)&amp;"",""))),"")</f>
        <v/>
      </c>
      <c r="P51" s="91"/>
      <c r="Q51" s="27"/>
      <c r="R51" s="151"/>
      <c r="S51" s="92"/>
      <c r="T51" s="151"/>
      <c r="U51" s="91"/>
      <c r="V51" s="27"/>
    </row>
    <row r="52" spans="4:22" hidden="1">
      <c r="D52" s="29"/>
      <c r="F52" s="88"/>
      <c r="G52" s="88"/>
      <c r="H52" s="159"/>
      <c r="I52" s="91"/>
      <c r="J52" s="81">
        <f t="shared" si="0"/>
        <v>0</v>
      </c>
      <c r="K52" s="91"/>
      <c r="L52" s="91"/>
      <c r="M52" s="91"/>
      <c r="N52" s="91" t="str">
        <f>IFERROR(VALUE(IF(Table2131620[[#This Row],[Player No]]="","",IFERROR(VLOOKUP(Table2131620[[#This Row],[Player No]],'[3]Masters Women 40+'!$Z$14:$AB$63,2,FALSE)&amp;"",""))),"")</f>
        <v/>
      </c>
      <c r="O52" s="91" t="str">
        <f>IFERROR(VALUE(IF(Table2131620[[#This Row],[Player No]]="","",IFERROR(VLOOKUP(Table2131620[[#This Row],[Player No]],'[4]Mas Women 40+'!$Z$14:$AB$49,2,FALSE)&amp;"",""))),"")</f>
        <v/>
      </c>
      <c r="P52" s="91"/>
      <c r="Q52" s="27"/>
      <c r="R52" s="151"/>
      <c r="S52" s="92"/>
      <c r="T52" s="151"/>
      <c r="U52" s="91"/>
      <c r="V52" s="27"/>
    </row>
    <row r="53" spans="4:22" hidden="1">
      <c r="D53" s="29"/>
      <c r="F53" s="88"/>
      <c r="G53" s="88"/>
      <c r="H53" s="159"/>
      <c r="I53" s="91"/>
      <c r="J53" s="81">
        <f t="shared" si="0"/>
        <v>0</v>
      </c>
      <c r="K53" s="91"/>
      <c r="L53" s="91"/>
      <c r="M53" s="91"/>
      <c r="N53" s="91" t="str">
        <f>IFERROR(VALUE(IF(Table2131620[[#This Row],[Player No]]="","",IFERROR(VLOOKUP(Table2131620[[#This Row],[Player No]],'[3]Masters Women 40+'!$Z$14:$AB$63,2,FALSE)&amp;"",""))),"")</f>
        <v/>
      </c>
      <c r="O53" s="91" t="str">
        <f>IFERROR(VALUE(IF(Table2131620[[#This Row],[Player No]]="","",IFERROR(VLOOKUP(Table2131620[[#This Row],[Player No]],'[4]Mas Women 40+'!$Z$14:$AB$49,2,FALSE)&amp;"",""))),"")</f>
        <v/>
      </c>
      <c r="P53" s="91"/>
      <c r="Q53" s="27"/>
      <c r="R53" s="151"/>
      <c r="S53" s="92"/>
      <c r="T53" s="151"/>
      <c r="U53" s="91"/>
      <c r="V53" s="27"/>
    </row>
    <row r="54" spans="4:22" hidden="1">
      <c r="D54" s="29"/>
      <c r="F54" s="88"/>
      <c r="G54" s="88"/>
      <c r="H54" s="159"/>
      <c r="I54" s="91"/>
      <c r="J54" s="81">
        <f t="shared" si="0"/>
        <v>0</v>
      </c>
      <c r="K54" s="91"/>
      <c r="L54" s="91"/>
      <c r="M54" s="91"/>
      <c r="N54" s="91" t="str">
        <f>IFERROR(VALUE(IF(Table2131620[[#This Row],[Player No]]="","",IFERROR(VLOOKUP(Table2131620[[#This Row],[Player No]],'[3]Masters Women 40+'!$Z$14:$AB$63,2,FALSE)&amp;"",""))),"")</f>
        <v/>
      </c>
      <c r="O54" s="91" t="str">
        <f>IFERROR(VALUE(IF(Table2131620[[#This Row],[Player No]]="","",IFERROR(VLOOKUP(Table2131620[[#This Row],[Player No]],'[4]Mas Women 40+'!$Z$14:$AB$49,2,FALSE)&amp;"",""))),"")</f>
        <v/>
      </c>
      <c r="P54" s="91"/>
      <c r="Q54" s="27"/>
      <c r="R54" s="151"/>
      <c r="S54" s="92"/>
      <c r="T54" s="151"/>
      <c r="U54" s="91"/>
      <c r="V54" s="27"/>
    </row>
    <row r="55" spans="4:22" hidden="1">
      <c r="D55" s="29"/>
      <c r="F55" s="88"/>
      <c r="G55" s="88"/>
      <c r="H55" s="159"/>
      <c r="I55" s="91"/>
      <c r="J55" s="81">
        <f t="shared" si="0"/>
        <v>0</v>
      </c>
      <c r="K55" s="91"/>
      <c r="L55" s="91"/>
      <c r="M55" s="91"/>
      <c r="N55" s="91" t="str">
        <f>IFERROR(VALUE(IF(Table2131620[[#This Row],[Player No]]="","",IFERROR(VLOOKUP(Table2131620[[#This Row],[Player No]],'[3]Masters Women 40+'!$Z$14:$AB$63,2,FALSE)&amp;"",""))),"")</f>
        <v/>
      </c>
      <c r="O55" s="91" t="str">
        <f>IFERROR(VALUE(IF(Table2131620[[#This Row],[Player No]]="","",IFERROR(VLOOKUP(Table2131620[[#This Row],[Player No]],'[4]Mas Women 40+'!$Z$14:$AB$49,2,FALSE)&amp;"",""))),"")</f>
        <v/>
      </c>
      <c r="P55" s="91"/>
      <c r="Q55" s="27"/>
      <c r="R55" s="151"/>
      <c r="S55" s="92"/>
      <c r="T55" s="151"/>
      <c r="U55" s="91"/>
      <c r="V55" s="27"/>
    </row>
    <row r="56" spans="4:22" hidden="1">
      <c r="D56" s="29"/>
      <c r="F56" s="88"/>
      <c r="G56" s="88"/>
      <c r="H56" s="159"/>
      <c r="I56" s="91"/>
      <c r="J56" s="81">
        <f t="shared" si="0"/>
        <v>0</v>
      </c>
      <c r="K56" s="91"/>
      <c r="L56" s="91"/>
      <c r="M56" s="91"/>
      <c r="N56" s="91" t="str">
        <f>IFERROR(VALUE(IF(Table2131620[[#This Row],[Player No]]="","",IFERROR(VLOOKUP(Table2131620[[#This Row],[Player No]],'[3]Masters Women 40+'!$Z$14:$AB$63,2,FALSE)&amp;"",""))),"")</f>
        <v/>
      </c>
      <c r="O56" s="91" t="str">
        <f>IFERROR(VALUE(IF(Table2131620[[#This Row],[Player No]]="","",IFERROR(VLOOKUP(Table2131620[[#This Row],[Player No]],'[4]Mas Women 40+'!$Z$14:$AB$49,2,FALSE)&amp;"",""))),"")</f>
        <v/>
      </c>
      <c r="P56" s="91"/>
      <c r="Q56" s="27"/>
      <c r="R56" s="151"/>
      <c r="S56" s="92"/>
      <c r="T56" s="151"/>
      <c r="U56" s="91"/>
      <c r="V56" s="27"/>
    </row>
    <row r="57" spans="4:22" hidden="1">
      <c r="D57" s="29"/>
      <c r="F57" s="88"/>
      <c r="G57" s="88"/>
      <c r="H57" s="159"/>
      <c r="I57" s="91"/>
      <c r="J57" s="81">
        <f t="shared" si="0"/>
        <v>0</v>
      </c>
      <c r="K57" s="91"/>
      <c r="L57" s="91"/>
      <c r="M57" s="91"/>
      <c r="N57" s="91" t="str">
        <f>IFERROR(VALUE(IF(Table2131620[[#This Row],[Player No]]="","",IFERROR(VLOOKUP(Table2131620[[#This Row],[Player No]],'[3]Masters Women 40+'!$Z$14:$AB$63,2,FALSE)&amp;"",""))),"")</f>
        <v/>
      </c>
      <c r="O57" s="91" t="str">
        <f>IFERROR(VALUE(IF(Table2131620[[#This Row],[Player No]]="","",IFERROR(VLOOKUP(Table2131620[[#This Row],[Player No]],'[4]Mas Women 40+'!$Z$14:$AB$49,2,FALSE)&amp;"",""))),"")</f>
        <v/>
      </c>
      <c r="P57" s="91"/>
      <c r="Q57" s="27"/>
      <c r="R57" s="151"/>
      <c r="S57" s="92"/>
      <c r="T57" s="151"/>
      <c r="U57" s="91"/>
      <c r="V57" s="27"/>
    </row>
    <row r="58" spans="4:22" hidden="1">
      <c r="D58" s="29"/>
      <c r="F58" s="88"/>
      <c r="G58" s="88"/>
      <c r="H58" s="159"/>
      <c r="I58" s="91"/>
      <c r="J58" s="81">
        <f t="shared" si="0"/>
        <v>0</v>
      </c>
      <c r="K58" s="91"/>
      <c r="L58" s="91"/>
      <c r="M58" s="91"/>
      <c r="N58" s="91" t="str">
        <f>IFERROR(VALUE(IF(Table2131620[[#This Row],[Player No]]="","",IFERROR(VLOOKUP(Table2131620[[#This Row],[Player No]],'[3]Masters Women 40+'!$Z$14:$AB$63,2,FALSE)&amp;"",""))),"")</f>
        <v/>
      </c>
      <c r="O58" s="91" t="str">
        <f>IFERROR(VALUE(IF(Table2131620[[#This Row],[Player No]]="","",IFERROR(VLOOKUP(Table2131620[[#This Row],[Player No]],'[4]Mas Women 40+'!$Z$14:$AB$49,2,FALSE)&amp;"",""))),"")</f>
        <v/>
      </c>
      <c r="P58" s="91"/>
      <c r="Q58" s="27"/>
      <c r="R58" s="151"/>
      <c r="S58" s="92"/>
      <c r="T58" s="151"/>
      <c r="U58" s="91"/>
      <c r="V58" s="27"/>
    </row>
    <row r="59" spans="4:22" hidden="1">
      <c r="D59" s="29"/>
      <c r="F59" s="88"/>
      <c r="G59" s="88"/>
      <c r="H59" s="159"/>
      <c r="I59" s="91"/>
      <c r="J59" s="81">
        <f t="shared" si="0"/>
        <v>0</v>
      </c>
      <c r="K59" s="91"/>
      <c r="L59" s="91"/>
      <c r="M59" s="91"/>
      <c r="N59" s="91" t="str">
        <f>IFERROR(VALUE(IF(Table2131620[[#This Row],[Player No]]="","",IFERROR(VLOOKUP(Table2131620[[#This Row],[Player No]],'[3]Masters Women 40+'!$Z$14:$AB$63,2,FALSE)&amp;"",""))),"")</f>
        <v/>
      </c>
      <c r="O59" s="91" t="str">
        <f>IFERROR(VALUE(IF(Table2131620[[#This Row],[Player No]]="","",IFERROR(VLOOKUP(Table2131620[[#This Row],[Player No]],'[4]Mas Women 40+'!$Z$14:$AB$49,2,FALSE)&amp;"",""))),"")</f>
        <v/>
      </c>
      <c r="P59" s="91"/>
      <c r="Q59" s="27"/>
      <c r="R59" s="151"/>
      <c r="S59" s="92"/>
      <c r="T59" s="151"/>
      <c r="U59" s="91"/>
      <c r="V59" s="27"/>
    </row>
    <row r="60" spans="4:22" hidden="1">
      <c r="D60" s="29"/>
      <c r="F60" s="88"/>
      <c r="G60" s="88"/>
      <c r="H60" s="159"/>
      <c r="I60" s="91"/>
      <c r="J60" s="81">
        <f t="shared" si="0"/>
        <v>0</v>
      </c>
      <c r="K60" s="91"/>
      <c r="L60" s="91"/>
      <c r="M60" s="91"/>
      <c r="N60" s="91" t="str">
        <f>IFERROR(VALUE(IF(Table2131620[[#This Row],[Player No]]="","",IFERROR(VLOOKUP(Table2131620[[#This Row],[Player No]],'[3]Masters Women 40+'!$Z$14:$AB$63,2,FALSE)&amp;"",""))),"")</f>
        <v/>
      </c>
      <c r="O60" s="91" t="str">
        <f>IFERROR(VALUE(IF(Table2131620[[#This Row],[Player No]]="","",IFERROR(VLOOKUP(Table2131620[[#This Row],[Player No]],'[4]Mas Women 40+'!$Z$14:$AB$49,2,FALSE)&amp;"",""))),"")</f>
        <v/>
      </c>
      <c r="P60" s="91"/>
      <c r="Q60" s="27"/>
      <c r="R60" s="151"/>
      <c r="S60" s="92"/>
      <c r="T60" s="151"/>
      <c r="U60" s="91"/>
      <c r="V60" s="27"/>
    </row>
    <row r="61" spans="4:22" hidden="1">
      <c r="D61" s="29"/>
      <c r="F61" s="88"/>
      <c r="G61" s="88"/>
      <c r="H61" s="159"/>
      <c r="I61" s="91"/>
      <c r="J61" s="81">
        <f t="shared" si="0"/>
        <v>0</v>
      </c>
      <c r="K61" s="91"/>
      <c r="L61" s="91"/>
      <c r="M61" s="91"/>
      <c r="N61" s="91" t="str">
        <f>IFERROR(VALUE(IF(Table2131620[[#This Row],[Player No]]="","",IFERROR(VLOOKUP(Table2131620[[#This Row],[Player No]],'[3]Masters Women 40+'!$Z$14:$AB$63,2,FALSE)&amp;"",""))),"")</f>
        <v/>
      </c>
      <c r="O61" s="91" t="str">
        <f>IFERROR(VALUE(IF(Table2131620[[#This Row],[Player No]]="","",IFERROR(VLOOKUP(Table2131620[[#This Row],[Player No]],'[4]Mas Women 40+'!$Z$14:$AB$49,2,FALSE)&amp;"",""))),"")</f>
        <v/>
      </c>
      <c r="P61" s="91"/>
      <c r="Q61" s="27"/>
      <c r="R61" s="151"/>
      <c r="S61" s="92"/>
      <c r="T61" s="151"/>
      <c r="U61" s="91"/>
      <c r="V61" s="27"/>
    </row>
    <row r="62" spans="4:22" hidden="1">
      <c r="D62" s="29"/>
      <c r="F62" s="88"/>
      <c r="G62" s="88"/>
      <c r="H62" s="159"/>
      <c r="I62" s="91"/>
      <c r="J62" s="81">
        <f t="shared" si="0"/>
        <v>0</v>
      </c>
      <c r="K62" s="91"/>
      <c r="L62" s="91"/>
      <c r="M62" s="91"/>
      <c r="N62" s="91" t="str">
        <f>IFERROR(VALUE(IF(Table2131620[[#This Row],[Player No]]="","",IFERROR(VLOOKUP(Table2131620[[#This Row],[Player No]],'[3]Masters Women 40+'!$Z$14:$AB$63,2,FALSE)&amp;"",""))),"")</f>
        <v/>
      </c>
      <c r="O62" s="91" t="str">
        <f>IFERROR(VALUE(IF(Table2131620[[#This Row],[Player No]]="","",IFERROR(VLOOKUP(Table2131620[[#This Row],[Player No]],'[4]Mas Women 40+'!$Z$14:$AB$49,2,FALSE)&amp;"",""))),"")</f>
        <v/>
      </c>
      <c r="P62" s="91"/>
      <c r="Q62" s="27"/>
      <c r="R62" s="151"/>
      <c r="S62" s="92"/>
      <c r="T62" s="151"/>
      <c r="U62" s="91"/>
      <c r="V62" s="27"/>
    </row>
    <row r="63" spans="4:22" hidden="1">
      <c r="D63" s="29"/>
      <c r="F63" s="88"/>
      <c r="G63" s="88"/>
      <c r="H63" s="159"/>
      <c r="I63" s="91"/>
      <c r="J63" s="81">
        <f t="shared" si="0"/>
        <v>0</v>
      </c>
      <c r="K63" s="91"/>
      <c r="L63" s="91"/>
      <c r="M63" s="91"/>
      <c r="N63" s="91" t="str">
        <f>IFERROR(VALUE(IF(Table2131620[[#This Row],[Player No]]="","",IFERROR(VLOOKUP(Table2131620[[#This Row],[Player No]],'[3]Masters Women 40+'!$Z$14:$AB$63,2,FALSE)&amp;"",""))),"")</f>
        <v/>
      </c>
      <c r="O63" s="91" t="str">
        <f>IFERROR(VALUE(IF(Table2131620[[#This Row],[Player No]]="","",IFERROR(VLOOKUP(Table2131620[[#This Row],[Player No]],'[4]Mas Women 40+'!$Z$14:$AB$49,2,FALSE)&amp;"",""))),"")</f>
        <v/>
      </c>
      <c r="P63" s="91"/>
      <c r="Q63" s="27"/>
      <c r="R63" s="151"/>
      <c r="S63" s="92"/>
      <c r="T63" s="151"/>
      <c r="U63" s="91"/>
      <c r="V63" s="27"/>
    </row>
    <row r="64" spans="4:22" hidden="1">
      <c r="D64" s="29"/>
      <c r="F64" s="88"/>
      <c r="G64" s="88"/>
      <c r="H64" s="159"/>
      <c r="I64" s="91"/>
      <c r="J64" s="81">
        <f t="shared" si="0"/>
        <v>0</v>
      </c>
      <c r="K64" s="91"/>
      <c r="L64" s="91"/>
      <c r="M64" s="91"/>
      <c r="N64" s="91" t="str">
        <f>IFERROR(VALUE(IF(Table2131620[[#This Row],[Player No]]="","",IFERROR(VLOOKUP(Table2131620[[#This Row],[Player No]],'[3]Masters Women 40+'!$Z$14:$AB$63,2,FALSE)&amp;"",""))),"")</f>
        <v/>
      </c>
      <c r="O64" s="91" t="str">
        <f>IFERROR(VALUE(IF(Table2131620[[#This Row],[Player No]]="","",IFERROR(VLOOKUP(Table2131620[[#This Row],[Player No]],'[4]Mas Women 40+'!$Z$14:$AB$49,2,FALSE)&amp;"",""))),"")</f>
        <v/>
      </c>
      <c r="P64" s="91"/>
      <c r="Q64" s="27"/>
      <c r="R64" s="151"/>
      <c r="S64" s="92"/>
      <c r="T64" s="151"/>
      <c r="U64" s="91"/>
      <c r="V64" s="27"/>
    </row>
    <row r="65" spans="4:22" hidden="1">
      <c r="D65" s="29"/>
      <c r="F65" s="88"/>
      <c r="G65" s="88"/>
      <c r="H65" s="159"/>
      <c r="I65" s="91"/>
      <c r="J65" s="81">
        <f t="shared" si="0"/>
        <v>0</v>
      </c>
      <c r="K65" s="91"/>
      <c r="L65" s="91"/>
      <c r="M65" s="91"/>
      <c r="N65" s="91" t="str">
        <f>IFERROR(VALUE(IF(Table2131620[[#This Row],[Player No]]="","",IFERROR(VLOOKUP(Table2131620[[#This Row],[Player No]],'[3]Masters Women 40+'!$Z$14:$AB$63,2,FALSE)&amp;"",""))),"")</f>
        <v/>
      </c>
      <c r="O65" s="91" t="str">
        <f>IFERROR(VALUE(IF(Table2131620[[#This Row],[Player No]]="","",IFERROR(VLOOKUP(Table2131620[[#This Row],[Player No]],'[4]Mas Women 40+'!$Z$14:$AB$49,2,FALSE)&amp;"",""))),"")</f>
        <v/>
      </c>
      <c r="P65" s="91"/>
      <c r="Q65" s="27"/>
      <c r="R65" s="151"/>
      <c r="S65" s="92"/>
      <c r="T65" s="151"/>
      <c r="U65" s="91"/>
      <c r="V65" s="27"/>
    </row>
    <row r="66" spans="4:22" hidden="1">
      <c r="D66" s="29"/>
      <c r="F66" s="88"/>
      <c r="G66" s="88"/>
      <c r="H66" s="159"/>
      <c r="I66" s="91"/>
      <c r="J66" s="81">
        <f t="shared" si="0"/>
        <v>0</v>
      </c>
      <c r="K66" s="91"/>
      <c r="L66" s="91"/>
      <c r="M66" s="91"/>
      <c r="N66" s="91" t="str">
        <f>IFERROR(VALUE(IF(Table2131620[[#This Row],[Player No]]="","",IFERROR(VLOOKUP(Table2131620[[#This Row],[Player No]],'[3]Masters Women 40+'!$Z$14:$AB$63,2,FALSE)&amp;"",""))),"")</f>
        <v/>
      </c>
      <c r="O66" s="91" t="str">
        <f>IFERROR(VALUE(IF(Table2131620[[#This Row],[Player No]]="","",IFERROR(VLOOKUP(Table2131620[[#This Row],[Player No]],'[4]Mas Women 40+'!$Z$14:$AB$49,2,FALSE)&amp;"",""))),"")</f>
        <v/>
      </c>
      <c r="P66" s="91"/>
      <c r="Q66" s="27"/>
      <c r="R66" s="151"/>
      <c r="S66" s="92"/>
      <c r="T66" s="151"/>
      <c r="U66" s="91"/>
      <c r="V66" s="27"/>
    </row>
    <row r="67" spans="4:22" hidden="1">
      <c r="D67" s="29"/>
      <c r="F67" s="88"/>
      <c r="G67" s="88"/>
      <c r="H67" s="159"/>
      <c r="I67" s="91"/>
      <c r="J67" s="81">
        <f t="shared" si="0"/>
        <v>0</v>
      </c>
      <c r="K67" s="91"/>
      <c r="L67" s="91"/>
      <c r="M67" s="91"/>
      <c r="N67" s="91" t="str">
        <f>IFERROR(VALUE(IF(Table2131620[[#This Row],[Player No]]="","",IFERROR(VLOOKUP(Table2131620[[#This Row],[Player No]],'[3]Masters Women 40+'!$Z$14:$AB$63,2,FALSE)&amp;"",""))),"")</f>
        <v/>
      </c>
      <c r="O67" s="91" t="str">
        <f>IFERROR(VALUE(IF(Table2131620[[#This Row],[Player No]]="","",IFERROR(VLOOKUP(Table2131620[[#This Row],[Player No]],'[4]Mas Women 40+'!$Z$14:$AB$49,2,FALSE)&amp;"",""))),"")</f>
        <v/>
      </c>
      <c r="P67" s="91"/>
      <c r="Q67" s="27"/>
      <c r="R67" s="151"/>
      <c r="S67" s="92"/>
      <c r="T67" s="151"/>
      <c r="U67" s="91"/>
      <c r="V67" s="27"/>
    </row>
    <row r="68" spans="4:22" hidden="1">
      <c r="D68" s="29"/>
      <c r="F68" s="88"/>
      <c r="G68" s="88"/>
      <c r="H68" s="159"/>
      <c r="I68" s="91"/>
      <c r="J68" s="81">
        <f t="shared" si="0"/>
        <v>0</v>
      </c>
      <c r="K68" s="91"/>
      <c r="L68" s="91"/>
      <c r="M68" s="91"/>
      <c r="N68" s="91" t="str">
        <f>IFERROR(VALUE(IF(Table2131620[[#This Row],[Player No]]="","",IFERROR(VLOOKUP(Table2131620[[#This Row],[Player No]],'[3]Masters Women 40+'!$Z$14:$AB$63,2,FALSE)&amp;"",""))),"")</f>
        <v/>
      </c>
      <c r="O68" s="91" t="str">
        <f>IFERROR(VALUE(IF(Table2131620[[#This Row],[Player No]]="","",IFERROR(VLOOKUP(Table2131620[[#This Row],[Player No]],'[4]Mas Women 40+'!$Z$14:$AB$49,2,FALSE)&amp;"",""))),"")</f>
        <v/>
      </c>
      <c r="P68" s="91"/>
      <c r="Q68" s="27"/>
      <c r="R68" s="151"/>
      <c r="S68" s="92"/>
      <c r="T68" s="151"/>
      <c r="U68" s="91"/>
      <c r="V68" s="27"/>
    </row>
    <row r="69" spans="4:22" hidden="1">
      <c r="D69" s="29"/>
      <c r="F69" s="88"/>
      <c r="G69" s="88"/>
      <c r="H69" s="159"/>
      <c r="I69" s="91"/>
      <c r="J69" s="81">
        <f t="shared" ref="J69:J132" si="4">I69/2+SUM(M69:P69)</f>
        <v>0</v>
      </c>
      <c r="K69" s="91"/>
      <c r="L69" s="91"/>
      <c r="M69" s="91"/>
      <c r="N69" s="91" t="str">
        <f>IFERROR(VALUE(IF(Table2131620[[#This Row],[Player No]]="","",IFERROR(VLOOKUP(Table2131620[[#This Row],[Player No]],'[3]Masters Women 40+'!$Z$14:$AB$63,2,FALSE)&amp;"",""))),"")</f>
        <v/>
      </c>
      <c r="O69" s="91" t="str">
        <f>IFERROR(VALUE(IF(Table2131620[[#This Row],[Player No]]="","",IFERROR(VLOOKUP(Table2131620[[#This Row],[Player No]],'[4]Mas Women 40+'!$Z$14:$AB$49,2,FALSE)&amp;"",""))),"")</f>
        <v/>
      </c>
      <c r="P69" s="91"/>
      <c r="Q69" s="27"/>
      <c r="R69" s="151"/>
      <c r="S69" s="92"/>
      <c r="T69" s="151"/>
      <c r="U69" s="91"/>
      <c r="V69" s="27"/>
    </row>
    <row r="70" spans="4:22" hidden="1">
      <c r="D70" s="29"/>
      <c r="F70" s="88"/>
      <c r="G70" s="88"/>
      <c r="H70" s="159"/>
      <c r="I70" s="91"/>
      <c r="J70" s="81">
        <f t="shared" si="4"/>
        <v>0</v>
      </c>
      <c r="K70" s="91"/>
      <c r="L70" s="91"/>
      <c r="M70" s="91"/>
      <c r="N70" s="91" t="str">
        <f>IFERROR(VALUE(IF(Table2131620[[#This Row],[Player No]]="","",IFERROR(VLOOKUP(Table2131620[[#This Row],[Player No]],'[3]Masters Women 40+'!$Z$14:$AB$63,2,FALSE)&amp;"",""))),"")</f>
        <v/>
      </c>
      <c r="O70" s="91" t="str">
        <f>IFERROR(VALUE(IF(Table2131620[[#This Row],[Player No]]="","",IFERROR(VLOOKUP(Table2131620[[#This Row],[Player No]],'[4]Mas Women 40+'!$Z$14:$AB$49,2,FALSE)&amp;"",""))),"")</f>
        <v/>
      </c>
      <c r="P70" s="91"/>
      <c r="Q70" s="27"/>
      <c r="R70" s="151"/>
      <c r="S70" s="92"/>
      <c r="T70" s="151"/>
      <c r="U70" s="91"/>
      <c r="V70" s="27"/>
    </row>
    <row r="71" spans="4:22" hidden="1">
      <c r="D71" s="29"/>
      <c r="F71" s="88"/>
      <c r="G71" s="88"/>
      <c r="H71" s="159"/>
      <c r="I71" s="91"/>
      <c r="J71" s="81">
        <f t="shared" si="4"/>
        <v>0</v>
      </c>
      <c r="K71" s="91"/>
      <c r="L71" s="91"/>
      <c r="M71" s="91"/>
      <c r="N71" s="91" t="str">
        <f>IFERROR(VALUE(IF(Table2131620[[#This Row],[Player No]]="","",IFERROR(VLOOKUP(Table2131620[[#This Row],[Player No]],'[3]Masters Women 40+'!$Z$14:$AB$63,2,FALSE)&amp;"",""))),"")</f>
        <v/>
      </c>
      <c r="O71" s="91" t="str">
        <f>IFERROR(VALUE(IF(Table2131620[[#This Row],[Player No]]="","",IFERROR(VLOOKUP(Table2131620[[#This Row],[Player No]],'[4]Mas Women 40+'!$Z$14:$AB$49,2,FALSE)&amp;"",""))),"")</f>
        <v/>
      </c>
      <c r="P71" s="91"/>
      <c r="Q71" s="27"/>
      <c r="R71" s="151"/>
      <c r="S71" s="92"/>
      <c r="T71" s="151"/>
      <c r="U71" s="91"/>
      <c r="V71" s="27"/>
    </row>
    <row r="72" spans="4:22" hidden="1">
      <c r="D72" s="29"/>
      <c r="F72" s="88"/>
      <c r="G72" s="88"/>
      <c r="H72" s="159"/>
      <c r="I72" s="91"/>
      <c r="J72" s="81">
        <f t="shared" si="4"/>
        <v>0</v>
      </c>
      <c r="K72" s="91"/>
      <c r="L72" s="91"/>
      <c r="M72" s="91"/>
      <c r="N72" s="91" t="str">
        <f>IFERROR(VALUE(IF(Table2131620[[#This Row],[Player No]]="","",IFERROR(VLOOKUP(Table2131620[[#This Row],[Player No]],'[3]Masters Women 40+'!$Z$14:$AB$63,2,FALSE)&amp;"",""))),"")</f>
        <v/>
      </c>
      <c r="O72" s="91" t="str">
        <f>IFERROR(VALUE(IF(Table2131620[[#This Row],[Player No]]="","",IFERROR(VLOOKUP(Table2131620[[#This Row],[Player No]],'[4]Mas Women 40+'!$Z$14:$AB$49,2,FALSE)&amp;"",""))),"")</f>
        <v/>
      </c>
      <c r="P72" s="91"/>
      <c r="Q72" s="27"/>
      <c r="R72" s="151"/>
      <c r="S72" s="92"/>
      <c r="T72" s="151"/>
      <c r="U72" s="91"/>
      <c r="V72" s="27"/>
    </row>
    <row r="73" spans="4:22" hidden="1">
      <c r="D73" s="29"/>
      <c r="F73" s="88"/>
      <c r="G73" s="88"/>
      <c r="H73" s="159"/>
      <c r="I73" s="91"/>
      <c r="J73" s="81">
        <f t="shared" si="4"/>
        <v>0</v>
      </c>
      <c r="K73" s="91"/>
      <c r="L73" s="91"/>
      <c r="M73" s="91"/>
      <c r="N73" s="91" t="str">
        <f>IFERROR(VALUE(IF(Table2131620[[#This Row],[Player No]]="","",IFERROR(VLOOKUP(Table2131620[[#This Row],[Player No]],'[3]Masters Women 40+'!$Z$14:$AB$63,2,FALSE)&amp;"",""))),"")</f>
        <v/>
      </c>
      <c r="O73" s="91" t="str">
        <f>IFERROR(VALUE(IF(Table2131620[[#This Row],[Player No]]="","",IFERROR(VLOOKUP(Table2131620[[#This Row],[Player No]],'[4]Mas Women 40+'!$Z$14:$AB$49,2,FALSE)&amp;"",""))),"")</f>
        <v/>
      </c>
      <c r="P73" s="91"/>
      <c r="Q73" s="27"/>
      <c r="R73" s="151"/>
      <c r="S73" s="92"/>
      <c r="T73" s="151"/>
      <c r="U73" s="91"/>
      <c r="V73" s="27"/>
    </row>
    <row r="74" spans="4:22" hidden="1">
      <c r="D74" s="29"/>
      <c r="F74" s="88"/>
      <c r="G74" s="88"/>
      <c r="H74" s="159"/>
      <c r="I74" s="91"/>
      <c r="J74" s="81">
        <f t="shared" si="4"/>
        <v>0</v>
      </c>
      <c r="K74" s="91"/>
      <c r="L74" s="91"/>
      <c r="M74" s="91"/>
      <c r="N74" s="91" t="str">
        <f>IFERROR(VALUE(IF(Table2131620[[#This Row],[Player No]]="","",IFERROR(VLOOKUP(Table2131620[[#This Row],[Player No]],'[3]Masters Women 40+'!$Z$14:$AB$63,2,FALSE)&amp;"",""))),"")</f>
        <v/>
      </c>
      <c r="O74" s="91" t="str">
        <f>IFERROR(VALUE(IF(Table2131620[[#This Row],[Player No]]="","",IFERROR(VLOOKUP(Table2131620[[#This Row],[Player No]],'[4]Mas Women 40+'!$Z$14:$AB$49,2,FALSE)&amp;"",""))),"")</f>
        <v/>
      </c>
      <c r="P74" s="91"/>
      <c r="Q74" s="27"/>
      <c r="R74" s="151"/>
      <c r="S74" s="92"/>
      <c r="T74" s="151"/>
      <c r="U74" s="91"/>
      <c r="V74" s="27"/>
    </row>
    <row r="75" spans="4:22" hidden="1">
      <c r="D75" s="29"/>
      <c r="F75" s="88"/>
      <c r="G75" s="88"/>
      <c r="H75" s="159"/>
      <c r="I75" s="91"/>
      <c r="J75" s="81">
        <f t="shared" si="4"/>
        <v>0</v>
      </c>
      <c r="K75" s="91"/>
      <c r="L75" s="91"/>
      <c r="M75" s="91"/>
      <c r="N75" s="91" t="str">
        <f>IFERROR(VALUE(IF(Table2131620[[#This Row],[Player No]]="","",IFERROR(VLOOKUP(Table2131620[[#This Row],[Player No]],'[3]Masters Women 40+'!$Z$14:$AB$63,2,FALSE)&amp;"",""))),"")</f>
        <v/>
      </c>
      <c r="O75" s="91" t="str">
        <f>IFERROR(VALUE(IF(Table2131620[[#This Row],[Player No]]="","",IFERROR(VLOOKUP(Table2131620[[#This Row],[Player No]],'[4]Mas Women 40+'!$Z$14:$AB$49,2,FALSE)&amp;"",""))),"")</f>
        <v/>
      </c>
      <c r="P75" s="91"/>
      <c r="Q75" s="27"/>
      <c r="R75" s="151"/>
      <c r="S75" s="92"/>
      <c r="T75" s="151"/>
      <c r="U75" s="91"/>
      <c r="V75" s="27"/>
    </row>
    <row r="76" spans="4:22" hidden="1">
      <c r="D76" s="29"/>
      <c r="F76" s="88"/>
      <c r="G76" s="88"/>
      <c r="H76" s="159"/>
      <c r="I76" s="91"/>
      <c r="J76" s="81">
        <f t="shared" si="4"/>
        <v>0</v>
      </c>
      <c r="K76" s="91"/>
      <c r="L76" s="91"/>
      <c r="M76" s="91"/>
      <c r="N76" s="91" t="str">
        <f>IFERROR(VALUE(IF(Table2131620[[#This Row],[Player No]]="","",IFERROR(VLOOKUP(Table2131620[[#This Row],[Player No]],'[3]Masters Women 40+'!$Z$14:$AB$63,2,FALSE)&amp;"",""))),"")</f>
        <v/>
      </c>
      <c r="O76" s="91" t="str">
        <f>IFERROR(VALUE(IF(Table2131620[[#This Row],[Player No]]="","",IFERROR(VLOOKUP(Table2131620[[#This Row],[Player No]],'[4]Mas Women 40+'!$Z$14:$AB$49,2,FALSE)&amp;"",""))),"")</f>
        <v/>
      </c>
      <c r="P76" s="91"/>
      <c r="Q76" s="27"/>
      <c r="R76" s="151"/>
      <c r="S76" s="92"/>
      <c r="T76" s="151"/>
      <c r="U76" s="91"/>
      <c r="V76" s="27"/>
    </row>
    <row r="77" spans="4:22" hidden="1">
      <c r="D77" s="29"/>
      <c r="F77" s="88"/>
      <c r="G77" s="88"/>
      <c r="H77" s="159"/>
      <c r="I77" s="91"/>
      <c r="J77" s="81">
        <f t="shared" si="4"/>
        <v>0</v>
      </c>
      <c r="K77" s="91"/>
      <c r="L77" s="91"/>
      <c r="M77" s="91"/>
      <c r="N77" s="91" t="str">
        <f>IFERROR(VALUE(IF(Table2131620[[#This Row],[Player No]]="","",IFERROR(VLOOKUP(Table2131620[[#This Row],[Player No]],'[3]Masters Women 40+'!$Z$14:$AB$63,2,FALSE)&amp;"",""))),"")</f>
        <v/>
      </c>
      <c r="O77" s="91" t="str">
        <f>IFERROR(VALUE(IF(Table2131620[[#This Row],[Player No]]="","",IFERROR(VLOOKUP(Table2131620[[#This Row],[Player No]],'[4]Mas Women 40+'!$Z$14:$AB$49,2,FALSE)&amp;"",""))),"")</f>
        <v/>
      </c>
      <c r="P77" s="91"/>
      <c r="Q77" s="27"/>
      <c r="R77" s="151"/>
      <c r="S77" s="92"/>
      <c r="T77" s="151"/>
      <c r="U77" s="91"/>
      <c r="V77" s="27"/>
    </row>
    <row r="78" spans="4:22" hidden="1">
      <c r="D78" s="29"/>
      <c r="F78" s="88"/>
      <c r="G78" s="88"/>
      <c r="H78" s="159"/>
      <c r="I78" s="91"/>
      <c r="J78" s="81">
        <f t="shared" si="4"/>
        <v>0</v>
      </c>
      <c r="K78" s="91"/>
      <c r="L78" s="91"/>
      <c r="M78" s="91"/>
      <c r="N78" s="91" t="str">
        <f>IFERROR(VALUE(IF(Table2131620[[#This Row],[Player No]]="","",IFERROR(VLOOKUP(Table2131620[[#This Row],[Player No]],'[3]Masters Women 40+'!$Z$14:$AB$63,2,FALSE)&amp;"",""))),"")</f>
        <v/>
      </c>
      <c r="O78" s="91" t="str">
        <f>IFERROR(VALUE(IF(Table2131620[[#This Row],[Player No]]="","",IFERROR(VLOOKUP(Table2131620[[#This Row],[Player No]],'[4]Mas Women 40+'!$Z$14:$AB$49,2,FALSE)&amp;"",""))),"")</f>
        <v/>
      </c>
      <c r="P78" s="91"/>
      <c r="Q78" s="27"/>
      <c r="R78" s="151"/>
      <c r="S78" s="92"/>
      <c r="T78" s="151"/>
      <c r="U78" s="91"/>
      <c r="V78" s="27"/>
    </row>
    <row r="79" spans="4:22" hidden="1">
      <c r="D79" s="29"/>
      <c r="F79" s="88"/>
      <c r="G79" s="88"/>
      <c r="H79" s="159"/>
      <c r="I79" s="91"/>
      <c r="J79" s="81">
        <f t="shared" si="4"/>
        <v>0</v>
      </c>
      <c r="K79" s="91"/>
      <c r="L79" s="91"/>
      <c r="M79" s="91"/>
      <c r="N79" s="91" t="str">
        <f>IFERROR(VALUE(IF(Table2131620[[#This Row],[Player No]]="","",IFERROR(VLOOKUP(Table2131620[[#This Row],[Player No]],'[3]Masters Women 40+'!$Z$14:$AB$63,2,FALSE)&amp;"",""))),"")</f>
        <v/>
      </c>
      <c r="O79" s="91" t="str">
        <f>IFERROR(VALUE(IF(Table2131620[[#This Row],[Player No]]="","",IFERROR(VLOOKUP(Table2131620[[#This Row],[Player No]],'[4]Mas Women 40+'!$Z$14:$AB$49,2,FALSE)&amp;"",""))),"")</f>
        <v/>
      </c>
      <c r="P79" s="91"/>
      <c r="Q79" s="27"/>
      <c r="R79" s="151"/>
      <c r="S79" s="92"/>
      <c r="T79" s="151"/>
      <c r="U79" s="91"/>
      <c r="V79" s="27"/>
    </row>
    <row r="80" spans="4:22" hidden="1">
      <c r="D80" s="29"/>
      <c r="F80" s="88"/>
      <c r="G80" s="88"/>
      <c r="H80" s="159"/>
      <c r="I80" s="91"/>
      <c r="J80" s="81">
        <f t="shared" si="4"/>
        <v>0</v>
      </c>
      <c r="K80" s="91"/>
      <c r="L80" s="91"/>
      <c r="M80" s="91"/>
      <c r="N80" s="91" t="str">
        <f>IFERROR(VALUE(IF(Table2131620[[#This Row],[Player No]]="","",IFERROR(VLOOKUP(Table2131620[[#This Row],[Player No]],'[3]Masters Women 40+'!$Z$14:$AB$63,2,FALSE)&amp;"",""))),"")</f>
        <v/>
      </c>
      <c r="O80" s="91" t="str">
        <f>IFERROR(VALUE(IF(Table2131620[[#This Row],[Player No]]="","",IFERROR(VLOOKUP(Table2131620[[#This Row],[Player No]],'[4]Mas Women 40+'!$Z$14:$AB$49,2,FALSE)&amp;"",""))),"")</f>
        <v/>
      </c>
      <c r="P80" s="91"/>
      <c r="Q80" s="27"/>
      <c r="R80" s="151"/>
      <c r="S80" s="92"/>
      <c r="T80" s="151"/>
      <c r="U80" s="91"/>
      <c r="V80" s="27"/>
    </row>
    <row r="81" spans="4:22" hidden="1">
      <c r="D81" s="29"/>
      <c r="F81" s="88"/>
      <c r="G81" s="88"/>
      <c r="H81" s="159"/>
      <c r="I81" s="91"/>
      <c r="J81" s="81">
        <f t="shared" si="4"/>
        <v>0</v>
      </c>
      <c r="K81" s="91"/>
      <c r="L81" s="91"/>
      <c r="M81" s="91"/>
      <c r="N81" s="91" t="str">
        <f>IFERROR(VALUE(IF(Table2131620[[#This Row],[Player No]]="","",IFERROR(VLOOKUP(Table2131620[[#This Row],[Player No]],'[3]Masters Women 40+'!$Z$14:$AB$63,2,FALSE)&amp;"",""))),"")</f>
        <v/>
      </c>
      <c r="O81" s="91" t="str">
        <f>IFERROR(VALUE(IF(Table2131620[[#This Row],[Player No]]="","",IFERROR(VLOOKUP(Table2131620[[#This Row],[Player No]],'[4]Mas Women 40+'!$Z$14:$AB$49,2,FALSE)&amp;"",""))),"")</f>
        <v/>
      </c>
      <c r="P81" s="91"/>
      <c r="Q81" s="27"/>
      <c r="R81" s="151"/>
      <c r="S81" s="92"/>
      <c r="T81" s="151"/>
      <c r="U81" s="91"/>
      <c r="V81" s="27"/>
    </row>
    <row r="82" spans="4:22" hidden="1">
      <c r="D82" s="29"/>
      <c r="F82" s="88"/>
      <c r="G82" s="88"/>
      <c r="H82" s="159"/>
      <c r="I82" s="91"/>
      <c r="J82" s="81">
        <f t="shared" si="4"/>
        <v>0</v>
      </c>
      <c r="K82" s="91"/>
      <c r="L82" s="91"/>
      <c r="M82" s="91"/>
      <c r="N82" s="91" t="str">
        <f>IFERROR(VALUE(IF(Table2131620[[#This Row],[Player No]]="","",IFERROR(VLOOKUP(Table2131620[[#This Row],[Player No]],'[3]Masters Women 40+'!$Z$14:$AB$63,2,FALSE)&amp;"",""))),"")</f>
        <v/>
      </c>
      <c r="O82" s="91" t="str">
        <f>IFERROR(VALUE(IF(Table2131620[[#This Row],[Player No]]="","",IFERROR(VLOOKUP(Table2131620[[#This Row],[Player No]],'[4]Mas Women 40+'!$Z$14:$AB$49,2,FALSE)&amp;"",""))),"")</f>
        <v/>
      </c>
      <c r="P82" s="91"/>
      <c r="Q82" s="27"/>
      <c r="R82" s="151"/>
      <c r="S82" s="92"/>
      <c r="T82" s="151"/>
      <c r="U82" s="91"/>
      <c r="V82" s="27"/>
    </row>
    <row r="83" spans="4:22" hidden="1">
      <c r="D83" s="29"/>
      <c r="F83" s="88"/>
      <c r="G83" s="88"/>
      <c r="H83" s="159"/>
      <c r="I83" s="91"/>
      <c r="J83" s="81">
        <f t="shared" si="4"/>
        <v>0</v>
      </c>
      <c r="K83" s="91"/>
      <c r="L83" s="91"/>
      <c r="M83" s="91"/>
      <c r="N83" s="91" t="str">
        <f>IFERROR(VALUE(IF(Table2131620[[#This Row],[Player No]]="","",IFERROR(VLOOKUP(Table2131620[[#This Row],[Player No]],'[3]Masters Women 40+'!$Z$14:$AB$63,2,FALSE)&amp;"",""))),"")</f>
        <v/>
      </c>
      <c r="O83" s="91" t="str">
        <f>IFERROR(VALUE(IF(Table2131620[[#This Row],[Player No]]="","",IFERROR(VLOOKUP(Table2131620[[#This Row],[Player No]],'[4]Mas Women 40+'!$Z$14:$AB$49,2,FALSE)&amp;"",""))),"")</f>
        <v/>
      </c>
      <c r="P83" s="91"/>
      <c r="Q83" s="27"/>
      <c r="R83" s="151"/>
      <c r="S83" s="92"/>
      <c r="T83" s="151"/>
      <c r="U83" s="91"/>
      <c r="V83" s="27"/>
    </row>
    <row r="84" spans="4:22" hidden="1">
      <c r="D84" s="29"/>
      <c r="F84" s="88"/>
      <c r="G84" s="88"/>
      <c r="H84" s="159"/>
      <c r="I84" s="91"/>
      <c r="J84" s="81">
        <f t="shared" si="4"/>
        <v>0</v>
      </c>
      <c r="K84" s="91"/>
      <c r="L84" s="91"/>
      <c r="M84" s="91"/>
      <c r="N84" s="91" t="str">
        <f>IFERROR(VALUE(IF(Table2131620[[#This Row],[Player No]]="","",IFERROR(VLOOKUP(Table2131620[[#This Row],[Player No]],'[3]Masters Women 40+'!$Z$14:$AB$63,2,FALSE)&amp;"",""))),"")</f>
        <v/>
      </c>
      <c r="O84" s="91" t="str">
        <f>IFERROR(VALUE(IF(Table2131620[[#This Row],[Player No]]="","",IFERROR(VLOOKUP(Table2131620[[#This Row],[Player No]],'[4]Mas Women 40+'!$Z$14:$AB$49,2,FALSE)&amp;"",""))),"")</f>
        <v/>
      </c>
      <c r="P84" s="91"/>
      <c r="Q84" s="27"/>
      <c r="R84" s="151"/>
      <c r="S84" s="92"/>
      <c r="T84" s="151"/>
      <c r="U84" s="91"/>
      <c r="V84" s="27"/>
    </row>
    <row r="85" spans="4:22" hidden="1">
      <c r="D85" s="29"/>
      <c r="F85" s="88"/>
      <c r="G85" s="88"/>
      <c r="H85" s="159"/>
      <c r="I85" s="91"/>
      <c r="J85" s="81">
        <f t="shared" si="4"/>
        <v>0</v>
      </c>
      <c r="K85" s="91"/>
      <c r="L85" s="91"/>
      <c r="M85" s="91"/>
      <c r="N85" s="91" t="str">
        <f>IFERROR(VALUE(IF(Table2131620[[#This Row],[Player No]]="","",IFERROR(VLOOKUP(Table2131620[[#This Row],[Player No]],'[3]Masters Women 40+'!$Z$14:$AB$63,2,FALSE)&amp;"",""))),"")</f>
        <v/>
      </c>
      <c r="O85" s="91" t="str">
        <f>IFERROR(VALUE(IF(Table2131620[[#This Row],[Player No]]="","",IFERROR(VLOOKUP(Table2131620[[#This Row],[Player No]],'[4]Mas Women 40+'!$Z$14:$AB$49,2,FALSE)&amp;"",""))),"")</f>
        <v/>
      </c>
      <c r="P85" s="91"/>
      <c r="Q85" s="27"/>
      <c r="R85" s="151"/>
      <c r="S85" s="92"/>
      <c r="T85" s="151"/>
      <c r="U85" s="91"/>
      <c r="V85" s="27"/>
    </row>
    <row r="86" spans="4:22" hidden="1">
      <c r="D86" s="29"/>
      <c r="F86" s="88"/>
      <c r="G86" s="88"/>
      <c r="H86" s="159"/>
      <c r="I86" s="91"/>
      <c r="J86" s="81">
        <f t="shared" si="4"/>
        <v>0</v>
      </c>
      <c r="K86" s="91"/>
      <c r="L86" s="91"/>
      <c r="M86" s="91"/>
      <c r="N86" s="91" t="str">
        <f>IFERROR(VALUE(IF(Table2131620[[#This Row],[Player No]]="","",IFERROR(VLOOKUP(Table2131620[[#This Row],[Player No]],'[3]Masters Women 40+'!$Z$14:$AB$63,2,FALSE)&amp;"",""))),"")</f>
        <v/>
      </c>
      <c r="O86" s="91" t="str">
        <f>IFERROR(VALUE(IF(Table2131620[[#This Row],[Player No]]="","",IFERROR(VLOOKUP(Table2131620[[#This Row],[Player No]],'[4]Mas Women 40+'!$Z$14:$AB$49,2,FALSE)&amp;"",""))),"")</f>
        <v/>
      </c>
      <c r="P86" s="91"/>
      <c r="Q86" s="27"/>
      <c r="R86" s="151"/>
      <c r="S86" s="92"/>
      <c r="T86" s="151"/>
      <c r="U86" s="91"/>
      <c r="V86" s="27"/>
    </row>
    <row r="87" spans="4:22" hidden="1">
      <c r="D87" s="29"/>
      <c r="F87" s="88"/>
      <c r="G87" s="88"/>
      <c r="H87" s="159"/>
      <c r="I87" s="91"/>
      <c r="J87" s="81">
        <f t="shared" si="4"/>
        <v>0</v>
      </c>
      <c r="K87" s="91"/>
      <c r="L87" s="91"/>
      <c r="M87" s="91"/>
      <c r="N87" s="91" t="str">
        <f>IFERROR(VALUE(IF(Table2131620[[#This Row],[Player No]]="","",IFERROR(VLOOKUP(Table2131620[[#This Row],[Player No]],'[3]Masters Women 40+'!$Z$14:$AB$63,2,FALSE)&amp;"",""))),"")</f>
        <v/>
      </c>
      <c r="O87" s="91" t="str">
        <f>IFERROR(VALUE(IF(Table2131620[[#This Row],[Player No]]="","",IFERROR(VLOOKUP(Table2131620[[#This Row],[Player No]],'[4]Mas Women 40+'!$Z$14:$AB$49,2,FALSE)&amp;"",""))),"")</f>
        <v/>
      </c>
      <c r="P87" s="91"/>
      <c r="Q87" s="27"/>
      <c r="R87" s="151"/>
      <c r="S87" s="92"/>
      <c r="T87" s="151"/>
      <c r="U87" s="91"/>
      <c r="V87" s="27"/>
    </row>
    <row r="88" spans="4:22" hidden="1">
      <c r="D88" s="29"/>
      <c r="F88" s="88"/>
      <c r="G88" s="88"/>
      <c r="H88" s="159"/>
      <c r="I88" s="91"/>
      <c r="J88" s="81">
        <f t="shared" si="4"/>
        <v>0</v>
      </c>
      <c r="K88" s="91"/>
      <c r="L88" s="91"/>
      <c r="M88" s="91"/>
      <c r="N88" s="91" t="str">
        <f>IFERROR(VALUE(IF(Table2131620[[#This Row],[Player No]]="","",IFERROR(VLOOKUP(Table2131620[[#This Row],[Player No]],'[3]Masters Women 40+'!$Z$14:$AB$63,2,FALSE)&amp;"",""))),"")</f>
        <v/>
      </c>
      <c r="O88" s="91" t="str">
        <f>IFERROR(VALUE(IF(Table2131620[[#This Row],[Player No]]="","",IFERROR(VLOOKUP(Table2131620[[#This Row],[Player No]],'[4]Mas Women 40+'!$Z$14:$AB$49,2,FALSE)&amp;"",""))),"")</f>
        <v/>
      </c>
      <c r="P88" s="91"/>
      <c r="Q88" s="27"/>
      <c r="R88" s="151"/>
      <c r="S88" s="92"/>
      <c r="T88" s="151"/>
      <c r="U88" s="91"/>
      <c r="V88" s="27"/>
    </row>
    <row r="89" spans="4:22" hidden="1">
      <c r="D89" s="29"/>
      <c r="F89" s="88"/>
      <c r="G89" s="88"/>
      <c r="H89" s="159"/>
      <c r="I89" s="91"/>
      <c r="J89" s="81">
        <f t="shared" si="4"/>
        <v>0</v>
      </c>
      <c r="K89" s="91"/>
      <c r="L89" s="91"/>
      <c r="M89" s="91"/>
      <c r="N89" s="91" t="str">
        <f>IFERROR(VALUE(IF(Table2131620[[#This Row],[Player No]]="","",IFERROR(VLOOKUP(Table2131620[[#This Row],[Player No]],'[3]Masters Women 40+'!$Z$14:$AB$63,2,FALSE)&amp;"",""))),"")</f>
        <v/>
      </c>
      <c r="O89" s="91" t="str">
        <f>IFERROR(VALUE(IF(Table2131620[[#This Row],[Player No]]="","",IFERROR(VLOOKUP(Table2131620[[#This Row],[Player No]],'[4]Mas Women 40+'!$Z$14:$AB$49,2,FALSE)&amp;"",""))),"")</f>
        <v/>
      </c>
      <c r="P89" s="91"/>
      <c r="Q89" s="27"/>
      <c r="R89" s="151"/>
      <c r="S89" s="92"/>
      <c r="T89" s="151"/>
      <c r="U89" s="91"/>
      <c r="V89" s="27"/>
    </row>
    <row r="90" spans="4:22" hidden="1">
      <c r="D90" s="29"/>
      <c r="F90" s="88"/>
      <c r="G90" s="88"/>
      <c r="H90" s="159"/>
      <c r="I90" s="91"/>
      <c r="J90" s="81">
        <f t="shared" si="4"/>
        <v>0</v>
      </c>
      <c r="K90" s="91"/>
      <c r="L90" s="91"/>
      <c r="M90" s="91"/>
      <c r="N90" s="91" t="str">
        <f>IFERROR(VALUE(IF(Table2131620[[#This Row],[Player No]]="","",IFERROR(VLOOKUP(Table2131620[[#This Row],[Player No]],'[3]Masters Women 40+'!$Z$14:$AB$63,2,FALSE)&amp;"",""))),"")</f>
        <v/>
      </c>
      <c r="O90" s="91" t="str">
        <f>IFERROR(VALUE(IF(Table2131620[[#This Row],[Player No]]="","",IFERROR(VLOOKUP(Table2131620[[#This Row],[Player No]],'[4]Mas Women 40+'!$Z$14:$AB$49,2,FALSE)&amp;"",""))),"")</f>
        <v/>
      </c>
      <c r="P90" s="91"/>
      <c r="Q90" s="27"/>
      <c r="R90" s="151"/>
      <c r="S90" s="92"/>
      <c r="T90" s="151"/>
      <c r="U90" s="91"/>
      <c r="V90" s="27"/>
    </row>
    <row r="91" spans="4:22" hidden="1">
      <c r="D91" s="29"/>
      <c r="F91" s="88"/>
      <c r="G91" s="88"/>
      <c r="H91" s="159"/>
      <c r="I91" s="91"/>
      <c r="J91" s="81">
        <f t="shared" si="4"/>
        <v>0</v>
      </c>
      <c r="K91" s="91"/>
      <c r="L91" s="91"/>
      <c r="M91" s="91"/>
      <c r="N91" s="91" t="str">
        <f>IFERROR(VALUE(IF(Table2131620[[#This Row],[Player No]]="","",IFERROR(VLOOKUP(Table2131620[[#This Row],[Player No]],'[3]Masters Women 40+'!$Z$14:$AB$63,2,FALSE)&amp;"",""))),"")</f>
        <v/>
      </c>
      <c r="O91" s="91" t="str">
        <f>IFERROR(VALUE(IF(Table2131620[[#This Row],[Player No]]="","",IFERROR(VLOOKUP(Table2131620[[#This Row],[Player No]],'[4]Mas Women 40+'!$Z$14:$AB$49,2,FALSE)&amp;"",""))),"")</f>
        <v/>
      </c>
      <c r="P91" s="91"/>
      <c r="Q91" s="27"/>
      <c r="R91" s="151"/>
      <c r="S91" s="92"/>
      <c r="T91" s="151"/>
      <c r="U91" s="91"/>
      <c r="V91" s="27"/>
    </row>
    <row r="92" spans="4:22" hidden="1">
      <c r="D92" s="29"/>
      <c r="F92" s="88"/>
      <c r="G92" s="88"/>
      <c r="H92" s="159"/>
      <c r="I92" s="91"/>
      <c r="J92" s="81">
        <f t="shared" si="4"/>
        <v>0</v>
      </c>
      <c r="K92" s="91"/>
      <c r="L92" s="91"/>
      <c r="M92" s="91"/>
      <c r="N92" s="91" t="str">
        <f>IFERROR(VALUE(IF(Table2131620[[#This Row],[Player No]]="","",IFERROR(VLOOKUP(Table2131620[[#This Row],[Player No]],'[3]Masters Women 40+'!$Z$14:$AB$63,2,FALSE)&amp;"",""))),"")</f>
        <v/>
      </c>
      <c r="O92" s="91" t="str">
        <f>IFERROR(VALUE(IF(Table2131620[[#This Row],[Player No]]="","",IFERROR(VLOOKUP(Table2131620[[#This Row],[Player No]],'[4]Mas Women 40+'!$Z$14:$AB$49,2,FALSE)&amp;"",""))),"")</f>
        <v/>
      </c>
      <c r="P92" s="91"/>
      <c r="Q92" s="27"/>
      <c r="R92" s="151"/>
      <c r="S92" s="92"/>
      <c r="T92" s="151"/>
      <c r="U92" s="91"/>
      <c r="V92" s="27"/>
    </row>
    <row r="93" spans="4:22" hidden="1">
      <c r="D93" s="29"/>
      <c r="F93" s="88"/>
      <c r="G93" s="88"/>
      <c r="H93" s="159"/>
      <c r="I93" s="91"/>
      <c r="J93" s="81">
        <f t="shared" si="4"/>
        <v>0</v>
      </c>
      <c r="K93" s="91"/>
      <c r="L93" s="91"/>
      <c r="M93" s="91"/>
      <c r="N93" s="91" t="str">
        <f>IFERROR(VALUE(IF(Table2131620[[#This Row],[Player No]]="","",IFERROR(VLOOKUP(Table2131620[[#This Row],[Player No]],'[3]Masters Women 40+'!$Z$14:$AB$63,2,FALSE)&amp;"",""))),"")</f>
        <v/>
      </c>
      <c r="O93" s="91" t="str">
        <f>IFERROR(VALUE(IF(Table2131620[[#This Row],[Player No]]="","",IFERROR(VLOOKUP(Table2131620[[#This Row],[Player No]],'[4]Mas Women 40+'!$Z$14:$AB$49,2,FALSE)&amp;"",""))),"")</f>
        <v/>
      </c>
      <c r="P93" s="91"/>
      <c r="Q93" s="27"/>
      <c r="R93" s="151"/>
      <c r="S93" s="92"/>
      <c r="T93" s="151"/>
      <c r="U93" s="91"/>
      <c r="V93" s="27"/>
    </row>
    <row r="94" spans="4:22" hidden="1">
      <c r="D94" s="29"/>
      <c r="F94" s="88"/>
      <c r="G94" s="88"/>
      <c r="H94" s="159"/>
      <c r="I94" s="91"/>
      <c r="J94" s="81">
        <f t="shared" si="4"/>
        <v>0</v>
      </c>
      <c r="K94" s="91"/>
      <c r="L94" s="91"/>
      <c r="M94" s="91"/>
      <c r="N94" s="91" t="str">
        <f>IFERROR(VALUE(IF(Table2131620[[#This Row],[Player No]]="","",IFERROR(VLOOKUP(Table2131620[[#This Row],[Player No]],'[3]Masters Women 40+'!$Z$14:$AB$63,2,FALSE)&amp;"",""))),"")</f>
        <v/>
      </c>
      <c r="O94" s="91" t="str">
        <f>IFERROR(VALUE(IF(Table2131620[[#This Row],[Player No]]="","",IFERROR(VLOOKUP(Table2131620[[#This Row],[Player No]],'[4]Mas Women 40+'!$Z$14:$AB$49,2,FALSE)&amp;"",""))),"")</f>
        <v/>
      </c>
      <c r="P94" s="91"/>
      <c r="Q94" s="27"/>
      <c r="R94" s="151"/>
      <c r="S94" s="92"/>
      <c r="T94" s="151"/>
      <c r="U94" s="91"/>
      <c r="V94" s="27"/>
    </row>
    <row r="95" spans="4:22" hidden="1">
      <c r="D95" s="29"/>
      <c r="F95" s="88"/>
      <c r="G95" s="88"/>
      <c r="H95" s="159"/>
      <c r="I95" s="91"/>
      <c r="J95" s="81">
        <f t="shared" si="4"/>
        <v>0</v>
      </c>
      <c r="K95" s="91"/>
      <c r="L95" s="91"/>
      <c r="M95" s="91"/>
      <c r="N95" s="91" t="str">
        <f>IFERROR(VALUE(IF(Table2131620[[#This Row],[Player No]]="","",IFERROR(VLOOKUP(Table2131620[[#This Row],[Player No]],'[3]Masters Women 40+'!$Z$14:$AB$63,2,FALSE)&amp;"",""))),"")</f>
        <v/>
      </c>
      <c r="O95" s="91" t="str">
        <f>IFERROR(VALUE(IF(Table2131620[[#This Row],[Player No]]="","",IFERROR(VLOOKUP(Table2131620[[#This Row],[Player No]],'[4]Mas Women 40+'!$Z$14:$AB$49,2,FALSE)&amp;"",""))),"")</f>
        <v/>
      </c>
      <c r="P95" s="91"/>
      <c r="Q95" s="27"/>
      <c r="R95" s="151"/>
      <c r="S95" s="92"/>
      <c r="T95" s="151"/>
      <c r="U95" s="91"/>
      <c r="V95" s="27"/>
    </row>
    <row r="96" spans="4:22" hidden="1">
      <c r="D96" s="29"/>
      <c r="F96" s="88"/>
      <c r="G96" s="88"/>
      <c r="H96" s="159"/>
      <c r="I96" s="91"/>
      <c r="J96" s="81">
        <f t="shared" si="4"/>
        <v>0</v>
      </c>
      <c r="K96" s="91"/>
      <c r="L96" s="91"/>
      <c r="M96" s="91"/>
      <c r="N96" s="91" t="str">
        <f>IFERROR(VALUE(IF(Table2131620[[#This Row],[Player No]]="","",IFERROR(VLOOKUP(Table2131620[[#This Row],[Player No]],'[3]Masters Women 40+'!$Z$14:$AB$63,2,FALSE)&amp;"",""))),"")</f>
        <v/>
      </c>
      <c r="O96" s="91" t="str">
        <f>IFERROR(VALUE(IF(Table2131620[[#This Row],[Player No]]="","",IFERROR(VLOOKUP(Table2131620[[#This Row],[Player No]],'[4]Mas Women 40+'!$Z$14:$AB$49,2,FALSE)&amp;"",""))),"")</f>
        <v/>
      </c>
      <c r="P96" s="91"/>
      <c r="Q96" s="27"/>
      <c r="R96" s="151"/>
      <c r="S96" s="92"/>
      <c r="T96" s="151"/>
      <c r="U96" s="91"/>
      <c r="V96" s="27"/>
    </row>
    <row r="97" spans="4:22" hidden="1">
      <c r="D97" s="29"/>
      <c r="F97" s="88"/>
      <c r="G97" s="88"/>
      <c r="H97" s="159"/>
      <c r="I97" s="91"/>
      <c r="J97" s="81">
        <f t="shared" si="4"/>
        <v>0</v>
      </c>
      <c r="K97" s="91"/>
      <c r="L97" s="91"/>
      <c r="M97" s="91"/>
      <c r="N97" s="91" t="str">
        <f>IFERROR(VALUE(IF(Table2131620[[#This Row],[Player No]]="","",IFERROR(VLOOKUP(Table2131620[[#This Row],[Player No]],'[3]Masters Women 40+'!$Z$14:$AB$63,2,FALSE)&amp;"",""))),"")</f>
        <v/>
      </c>
      <c r="O97" s="91" t="str">
        <f>IFERROR(VALUE(IF(Table2131620[[#This Row],[Player No]]="","",IFERROR(VLOOKUP(Table2131620[[#This Row],[Player No]],'[4]Mas Women 40+'!$Z$14:$AB$49,2,FALSE)&amp;"",""))),"")</f>
        <v/>
      </c>
      <c r="P97" s="91"/>
      <c r="Q97" s="27"/>
      <c r="R97" s="151"/>
      <c r="S97" s="92"/>
      <c r="T97" s="151"/>
      <c r="U97" s="91"/>
      <c r="V97" s="27"/>
    </row>
    <row r="98" spans="4:22" hidden="1">
      <c r="D98" s="29"/>
      <c r="F98" s="88"/>
      <c r="G98" s="88"/>
      <c r="H98" s="159"/>
      <c r="I98" s="91"/>
      <c r="J98" s="81">
        <f t="shared" si="4"/>
        <v>0</v>
      </c>
      <c r="K98" s="91"/>
      <c r="L98" s="91"/>
      <c r="M98" s="91"/>
      <c r="N98" s="91" t="str">
        <f>IFERROR(VALUE(IF(Table2131620[[#This Row],[Player No]]="","",IFERROR(VLOOKUP(Table2131620[[#This Row],[Player No]],'[3]Masters Women 40+'!$Z$14:$AB$63,2,FALSE)&amp;"",""))),"")</f>
        <v/>
      </c>
      <c r="O98" s="91" t="str">
        <f>IFERROR(VALUE(IF(Table2131620[[#This Row],[Player No]]="","",IFERROR(VLOOKUP(Table2131620[[#This Row],[Player No]],'[4]Mas Women 40+'!$Z$14:$AB$49,2,FALSE)&amp;"",""))),"")</f>
        <v/>
      </c>
      <c r="P98" s="91"/>
      <c r="Q98" s="27"/>
      <c r="R98" s="151"/>
      <c r="S98" s="92"/>
      <c r="T98" s="151"/>
      <c r="U98" s="91"/>
      <c r="V98" s="27"/>
    </row>
    <row r="99" spans="4:22" hidden="1">
      <c r="D99" s="29"/>
      <c r="F99" s="88"/>
      <c r="G99" s="88"/>
      <c r="H99" s="159"/>
      <c r="I99" s="91"/>
      <c r="J99" s="81">
        <f t="shared" si="4"/>
        <v>0</v>
      </c>
      <c r="K99" s="91"/>
      <c r="L99" s="91"/>
      <c r="M99" s="91"/>
      <c r="N99" s="91" t="str">
        <f>IFERROR(VALUE(IF(Table2131620[[#This Row],[Player No]]="","",IFERROR(VLOOKUP(Table2131620[[#This Row],[Player No]],'[3]Masters Women 40+'!$Z$14:$AB$63,2,FALSE)&amp;"",""))),"")</f>
        <v/>
      </c>
      <c r="O99" s="91" t="str">
        <f>IFERROR(VALUE(IF(Table2131620[[#This Row],[Player No]]="","",IFERROR(VLOOKUP(Table2131620[[#This Row],[Player No]],'[4]Mas Women 40+'!$Z$14:$AB$49,2,FALSE)&amp;"",""))),"")</f>
        <v/>
      </c>
      <c r="P99" s="91"/>
      <c r="Q99" s="27"/>
      <c r="R99" s="151"/>
      <c r="S99" s="92"/>
      <c r="T99" s="151"/>
      <c r="U99" s="91"/>
      <c r="V99" s="27"/>
    </row>
    <row r="100" spans="4:22" hidden="1">
      <c r="D100" s="29"/>
      <c r="F100" s="88"/>
      <c r="G100" s="88"/>
      <c r="H100" s="159"/>
      <c r="I100" s="91"/>
      <c r="J100" s="81">
        <f t="shared" si="4"/>
        <v>0</v>
      </c>
      <c r="K100" s="91"/>
      <c r="L100" s="91"/>
      <c r="M100" s="91"/>
      <c r="N100" s="91" t="str">
        <f>IFERROR(VALUE(IF(Table2131620[[#This Row],[Player No]]="","",IFERROR(VLOOKUP(Table2131620[[#This Row],[Player No]],'[3]Masters Women 40+'!$Z$14:$AB$63,2,FALSE)&amp;"",""))),"")</f>
        <v/>
      </c>
      <c r="O100" s="91" t="str">
        <f>IFERROR(VALUE(IF(Table2131620[[#This Row],[Player No]]="","",IFERROR(VLOOKUP(Table2131620[[#This Row],[Player No]],'[4]Mas Women 40+'!$Z$14:$AB$49,2,FALSE)&amp;"",""))),"")</f>
        <v/>
      </c>
      <c r="P100" s="91"/>
      <c r="Q100" s="27"/>
      <c r="R100" s="151"/>
      <c r="S100" s="92"/>
      <c r="T100" s="151"/>
      <c r="U100" s="91"/>
      <c r="V100" s="27"/>
    </row>
    <row r="101" spans="4:22" hidden="1">
      <c r="D101" s="29"/>
      <c r="F101" s="88"/>
      <c r="G101" s="88"/>
      <c r="H101" s="159"/>
      <c r="I101" s="91"/>
      <c r="J101" s="81">
        <f t="shared" si="4"/>
        <v>0</v>
      </c>
      <c r="K101" s="91"/>
      <c r="L101" s="91"/>
      <c r="M101" s="91"/>
      <c r="N101" s="91" t="str">
        <f>IFERROR(VALUE(IF(Table2131620[[#This Row],[Player No]]="","",IFERROR(VLOOKUP(Table2131620[[#This Row],[Player No]],'[3]Masters Women 40+'!$Z$14:$AB$63,2,FALSE)&amp;"",""))),"")</f>
        <v/>
      </c>
      <c r="O101" s="91" t="str">
        <f>IFERROR(VALUE(IF(Table2131620[[#This Row],[Player No]]="","",IFERROR(VLOOKUP(Table2131620[[#This Row],[Player No]],'[4]Mas Women 40+'!$Z$14:$AB$49,2,FALSE)&amp;"",""))),"")</f>
        <v/>
      </c>
      <c r="P101" s="91"/>
      <c r="Q101" s="27"/>
      <c r="R101" s="151"/>
      <c r="S101" s="92"/>
      <c r="T101" s="151"/>
      <c r="U101" s="91"/>
      <c r="V101" s="27"/>
    </row>
    <row r="102" spans="4:22" hidden="1">
      <c r="D102" s="29"/>
      <c r="F102" s="88"/>
      <c r="G102" s="88"/>
      <c r="H102" s="159"/>
      <c r="I102" s="91"/>
      <c r="J102" s="81">
        <f t="shared" si="4"/>
        <v>0</v>
      </c>
      <c r="K102" s="91"/>
      <c r="L102" s="91"/>
      <c r="M102" s="91"/>
      <c r="N102" s="91" t="str">
        <f>IFERROR(VALUE(IF(Table2131620[[#This Row],[Player No]]="","",IFERROR(VLOOKUP(Table2131620[[#This Row],[Player No]],'[3]Masters Women 40+'!$Z$14:$AB$63,2,FALSE)&amp;"",""))),"")</f>
        <v/>
      </c>
      <c r="O102" s="91" t="str">
        <f>IFERROR(VALUE(IF(Table2131620[[#This Row],[Player No]]="","",IFERROR(VLOOKUP(Table2131620[[#This Row],[Player No]],'[4]Mas Women 40+'!$Z$14:$AB$49,2,FALSE)&amp;"",""))),"")</f>
        <v/>
      </c>
      <c r="P102" s="91"/>
      <c r="Q102" s="27"/>
      <c r="R102" s="151"/>
      <c r="S102" s="92"/>
      <c r="T102" s="151"/>
      <c r="U102" s="91"/>
      <c r="V102" s="27"/>
    </row>
    <row r="103" spans="4:22" hidden="1">
      <c r="D103" s="29"/>
      <c r="F103" s="88"/>
      <c r="G103" s="88"/>
      <c r="H103" s="159"/>
      <c r="I103" s="91"/>
      <c r="J103" s="81">
        <f t="shared" si="4"/>
        <v>0</v>
      </c>
      <c r="K103" s="91"/>
      <c r="L103" s="91"/>
      <c r="M103" s="91"/>
      <c r="N103" s="91" t="str">
        <f>IFERROR(VALUE(IF(Table2131620[[#This Row],[Player No]]="","",IFERROR(VLOOKUP(Table2131620[[#This Row],[Player No]],'[3]Masters Women 40+'!$Z$14:$AB$63,2,FALSE)&amp;"",""))),"")</f>
        <v/>
      </c>
      <c r="O103" s="91" t="str">
        <f>IFERROR(VALUE(IF(Table2131620[[#This Row],[Player No]]="","",IFERROR(VLOOKUP(Table2131620[[#This Row],[Player No]],'[4]Mas Women 40+'!$Z$14:$AB$49,2,FALSE)&amp;"",""))),"")</f>
        <v/>
      </c>
      <c r="P103" s="91"/>
      <c r="Q103" s="27"/>
      <c r="R103" s="151"/>
      <c r="S103" s="92"/>
      <c r="T103" s="151"/>
      <c r="U103" s="91"/>
      <c r="V103" s="27"/>
    </row>
    <row r="104" spans="4:22" hidden="1">
      <c r="D104" s="29"/>
      <c r="F104" s="88"/>
      <c r="G104" s="88"/>
      <c r="H104" s="159"/>
      <c r="I104" s="91"/>
      <c r="J104" s="81">
        <f t="shared" si="4"/>
        <v>0</v>
      </c>
      <c r="K104" s="91"/>
      <c r="L104" s="91"/>
      <c r="M104" s="91"/>
      <c r="N104" s="91" t="str">
        <f>IFERROR(VALUE(IF(Table2131620[[#This Row],[Player No]]="","",IFERROR(VLOOKUP(Table2131620[[#This Row],[Player No]],'[3]Masters Women 40+'!$Z$14:$AB$63,2,FALSE)&amp;"",""))),"")</f>
        <v/>
      </c>
      <c r="O104" s="91" t="str">
        <f>IFERROR(VALUE(IF(Table2131620[[#This Row],[Player No]]="","",IFERROR(VLOOKUP(Table2131620[[#This Row],[Player No]],'[4]Mas Women 40+'!$Z$14:$AB$49,2,FALSE)&amp;"",""))),"")</f>
        <v/>
      </c>
      <c r="P104" s="91"/>
      <c r="Q104" s="27"/>
      <c r="R104" s="151"/>
      <c r="S104" s="92"/>
      <c r="T104" s="151"/>
      <c r="U104" s="91"/>
      <c r="V104" s="27"/>
    </row>
    <row r="105" spans="4:22" hidden="1">
      <c r="D105" s="29"/>
      <c r="F105" s="88"/>
      <c r="G105" s="88"/>
      <c r="H105" s="159"/>
      <c r="I105" s="91"/>
      <c r="J105" s="81">
        <f t="shared" si="4"/>
        <v>0</v>
      </c>
      <c r="K105" s="91"/>
      <c r="L105" s="91"/>
      <c r="M105" s="91"/>
      <c r="N105" s="91" t="str">
        <f>IFERROR(VALUE(IF(Table2131620[[#This Row],[Player No]]="","",IFERROR(VLOOKUP(Table2131620[[#This Row],[Player No]],'[3]Masters Women 40+'!$Z$14:$AB$63,2,FALSE)&amp;"",""))),"")</f>
        <v/>
      </c>
      <c r="O105" s="91" t="str">
        <f>IFERROR(VALUE(IF(Table2131620[[#This Row],[Player No]]="","",IFERROR(VLOOKUP(Table2131620[[#This Row],[Player No]],'[4]Mas Women 40+'!$Z$14:$AB$49,2,FALSE)&amp;"",""))),"")</f>
        <v/>
      </c>
      <c r="P105" s="91"/>
      <c r="Q105" s="27"/>
      <c r="R105" s="151"/>
      <c r="S105" s="92"/>
      <c r="T105" s="151"/>
      <c r="U105" s="91"/>
      <c r="V105" s="27"/>
    </row>
    <row r="106" spans="4:22" hidden="1">
      <c r="D106" s="29"/>
      <c r="F106" s="88"/>
      <c r="G106" s="88"/>
      <c r="H106" s="159"/>
      <c r="I106" s="91"/>
      <c r="J106" s="81">
        <f t="shared" si="4"/>
        <v>0</v>
      </c>
      <c r="K106" s="91"/>
      <c r="L106" s="91"/>
      <c r="M106" s="91"/>
      <c r="N106" s="91" t="str">
        <f>IFERROR(VALUE(IF(Table2131620[[#This Row],[Player No]]="","",IFERROR(VLOOKUP(Table2131620[[#This Row],[Player No]],'[3]Masters Women 40+'!$Z$14:$AB$63,2,FALSE)&amp;"",""))),"")</f>
        <v/>
      </c>
      <c r="O106" s="91" t="str">
        <f>IFERROR(VALUE(IF(Table2131620[[#This Row],[Player No]]="","",IFERROR(VLOOKUP(Table2131620[[#This Row],[Player No]],'[4]Mas Women 40+'!$Z$14:$AB$49,2,FALSE)&amp;"",""))),"")</f>
        <v/>
      </c>
      <c r="P106" s="91"/>
      <c r="Q106" s="27"/>
      <c r="R106" s="151"/>
      <c r="S106" s="92"/>
      <c r="T106" s="151"/>
      <c r="U106" s="91"/>
      <c r="V106" s="27"/>
    </row>
    <row r="107" spans="4:22" hidden="1">
      <c r="D107" s="29"/>
      <c r="F107" s="88"/>
      <c r="G107" s="88"/>
      <c r="H107" s="159"/>
      <c r="I107" s="91"/>
      <c r="J107" s="81">
        <f t="shared" si="4"/>
        <v>0</v>
      </c>
      <c r="K107" s="91"/>
      <c r="L107" s="91"/>
      <c r="M107" s="91"/>
      <c r="N107" s="91" t="str">
        <f>IFERROR(VALUE(IF(Table2131620[[#This Row],[Player No]]="","",IFERROR(VLOOKUP(Table2131620[[#This Row],[Player No]],'[3]Masters Women 40+'!$Z$14:$AB$63,2,FALSE)&amp;"",""))),"")</f>
        <v/>
      </c>
      <c r="O107" s="91" t="str">
        <f>IFERROR(VALUE(IF(Table2131620[[#This Row],[Player No]]="","",IFERROR(VLOOKUP(Table2131620[[#This Row],[Player No]],'[4]Mas Women 40+'!$Z$14:$AB$49,2,FALSE)&amp;"",""))),"")</f>
        <v/>
      </c>
      <c r="P107" s="91"/>
      <c r="Q107" s="27"/>
      <c r="R107" s="151"/>
      <c r="S107" s="92"/>
      <c r="T107" s="151"/>
      <c r="U107" s="91"/>
      <c r="V107" s="27"/>
    </row>
    <row r="108" spans="4:22" hidden="1">
      <c r="D108" s="29"/>
      <c r="F108" s="88"/>
      <c r="G108" s="88"/>
      <c r="H108" s="159"/>
      <c r="I108" s="91"/>
      <c r="J108" s="81">
        <f t="shared" si="4"/>
        <v>0</v>
      </c>
      <c r="K108" s="91"/>
      <c r="L108" s="91"/>
      <c r="M108" s="91"/>
      <c r="N108" s="91" t="str">
        <f>IFERROR(VALUE(IF(Table2131620[[#This Row],[Player No]]="","",IFERROR(VLOOKUP(Table2131620[[#This Row],[Player No]],'[3]Masters Women 40+'!$Z$14:$AB$63,2,FALSE)&amp;"",""))),"")</f>
        <v/>
      </c>
      <c r="O108" s="91" t="str">
        <f>IFERROR(VALUE(IF(Table2131620[[#This Row],[Player No]]="","",IFERROR(VLOOKUP(Table2131620[[#This Row],[Player No]],'[4]Mas Women 40+'!$Z$14:$AB$49,2,FALSE)&amp;"",""))),"")</f>
        <v/>
      </c>
      <c r="P108" s="91"/>
      <c r="Q108" s="27"/>
      <c r="R108" s="151"/>
      <c r="S108" s="92"/>
      <c r="T108" s="151"/>
      <c r="U108" s="91"/>
      <c r="V108" s="27"/>
    </row>
    <row r="109" spans="4:22" hidden="1">
      <c r="D109" s="29"/>
      <c r="F109" s="88"/>
      <c r="G109" s="88"/>
      <c r="H109" s="159"/>
      <c r="I109" s="91"/>
      <c r="J109" s="81">
        <f t="shared" si="4"/>
        <v>0</v>
      </c>
      <c r="K109" s="91"/>
      <c r="L109" s="91"/>
      <c r="M109" s="91"/>
      <c r="N109" s="91" t="str">
        <f>IFERROR(VALUE(IF(Table2131620[[#This Row],[Player No]]="","",IFERROR(VLOOKUP(Table2131620[[#This Row],[Player No]],'[3]Masters Women 40+'!$Z$14:$AB$63,2,FALSE)&amp;"",""))),"")</f>
        <v/>
      </c>
      <c r="O109" s="91" t="str">
        <f>IFERROR(VALUE(IF(Table2131620[[#This Row],[Player No]]="","",IFERROR(VLOOKUP(Table2131620[[#This Row],[Player No]],'[4]Mas Women 40+'!$Z$14:$AB$49,2,FALSE)&amp;"",""))),"")</f>
        <v/>
      </c>
      <c r="P109" s="91"/>
      <c r="Q109" s="27"/>
      <c r="R109" s="151"/>
      <c r="S109" s="92"/>
      <c r="T109" s="151"/>
      <c r="U109" s="91"/>
      <c r="V109" s="27"/>
    </row>
    <row r="110" spans="4:22" hidden="1">
      <c r="D110" s="29"/>
      <c r="F110" s="88"/>
      <c r="G110" s="88"/>
      <c r="H110" s="159"/>
      <c r="I110" s="91"/>
      <c r="J110" s="81">
        <f t="shared" si="4"/>
        <v>0</v>
      </c>
      <c r="K110" s="91"/>
      <c r="L110" s="91"/>
      <c r="M110" s="91"/>
      <c r="N110" s="91" t="str">
        <f>IFERROR(VALUE(IF(Table2131620[[#This Row],[Player No]]="","",IFERROR(VLOOKUP(Table2131620[[#This Row],[Player No]],'[3]Masters Women 40+'!$Z$14:$AB$63,2,FALSE)&amp;"",""))),"")</f>
        <v/>
      </c>
      <c r="O110" s="91" t="str">
        <f>IFERROR(VALUE(IF(Table2131620[[#This Row],[Player No]]="","",IFERROR(VLOOKUP(Table2131620[[#This Row],[Player No]],'[4]Mas Women 40+'!$Z$14:$AB$49,2,FALSE)&amp;"",""))),"")</f>
        <v/>
      </c>
      <c r="P110" s="91"/>
      <c r="Q110" s="27"/>
      <c r="R110" s="151"/>
      <c r="S110" s="92"/>
      <c r="T110" s="151"/>
      <c r="U110" s="91"/>
      <c r="V110" s="27"/>
    </row>
    <row r="111" spans="4:22" hidden="1">
      <c r="D111" s="29"/>
      <c r="F111" s="88"/>
      <c r="G111" s="88"/>
      <c r="H111" s="159"/>
      <c r="I111" s="91"/>
      <c r="J111" s="81">
        <f t="shared" si="4"/>
        <v>0</v>
      </c>
      <c r="K111" s="91"/>
      <c r="L111" s="91"/>
      <c r="M111" s="91"/>
      <c r="N111" s="91" t="str">
        <f>IFERROR(VALUE(IF(Table2131620[[#This Row],[Player No]]="","",IFERROR(VLOOKUP(Table2131620[[#This Row],[Player No]],'[3]Masters Women 40+'!$Z$14:$AB$63,2,FALSE)&amp;"",""))),"")</f>
        <v/>
      </c>
      <c r="O111" s="91" t="str">
        <f>IFERROR(VALUE(IF(Table2131620[[#This Row],[Player No]]="","",IFERROR(VLOOKUP(Table2131620[[#This Row],[Player No]],'[4]Mas Women 40+'!$Z$14:$AB$49,2,FALSE)&amp;"",""))),"")</f>
        <v/>
      </c>
      <c r="P111" s="91"/>
      <c r="Q111" s="27"/>
      <c r="R111" s="151"/>
      <c r="S111" s="92"/>
      <c r="T111" s="151"/>
      <c r="U111" s="91"/>
      <c r="V111" s="27"/>
    </row>
    <row r="112" spans="4:22" hidden="1">
      <c r="D112" s="29"/>
      <c r="F112" s="88"/>
      <c r="G112" s="88"/>
      <c r="H112" s="159"/>
      <c r="I112" s="91"/>
      <c r="J112" s="81">
        <f t="shared" si="4"/>
        <v>0</v>
      </c>
      <c r="K112" s="91"/>
      <c r="L112" s="91"/>
      <c r="M112" s="91"/>
      <c r="N112" s="91" t="str">
        <f>IFERROR(VALUE(IF(Table2131620[[#This Row],[Player No]]="","",IFERROR(VLOOKUP(Table2131620[[#This Row],[Player No]],'[3]Masters Women 40+'!$Z$14:$AB$63,2,FALSE)&amp;"",""))),"")</f>
        <v/>
      </c>
      <c r="O112" s="91" t="str">
        <f>IFERROR(VALUE(IF(Table2131620[[#This Row],[Player No]]="","",IFERROR(VLOOKUP(Table2131620[[#This Row],[Player No]],'[4]Mas Women 40+'!$Z$14:$AB$49,2,FALSE)&amp;"",""))),"")</f>
        <v/>
      </c>
      <c r="P112" s="91"/>
      <c r="Q112" s="27"/>
      <c r="R112" s="151"/>
      <c r="S112" s="92"/>
      <c r="T112" s="151"/>
      <c r="U112" s="91"/>
      <c r="V112" s="27"/>
    </row>
    <row r="113" spans="4:22" hidden="1">
      <c r="D113" s="29"/>
      <c r="F113" s="88"/>
      <c r="G113" s="88"/>
      <c r="H113" s="159"/>
      <c r="I113" s="91"/>
      <c r="J113" s="81">
        <f t="shared" si="4"/>
        <v>0</v>
      </c>
      <c r="K113" s="91"/>
      <c r="L113" s="91"/>
      <c r="M113" s="91"/>
      <c r="N113" s="91" t="str">
        <f>IFERROR(VALUE(IF(Table2131620[[#This Row],[Player No]]="","",IFERROR(VLOOKUP(Table2131620[[#This Row],[Player No]],'[3]Masters Women 40+'!$Z$14:$AB$63,2,FALSE)&amp;"",""))),"")</f>
        <v/>
      </c>
      <c r="O113" s="91" t="str">
        <f>IFERROR(VALUE(IF(Table2131620[[#This Row],[Player No]]="","",IFERROR(VLOOKUP(Table2131620[[#This Row],[Player No]],'[4]Mas Women 40+'!$Z$14:$AB$49,2,FALSE)&amp;"",""))),"")</f>
        <v/>
      </c>
      <c r="P113" s="91"/>
      <c r="Q113" s="27"/>
      <c r="R113" s="151"/>
      <c r="S113" s="92"/>
      <c r="T113" s="151"/>
      <c r="U113" s="91"/>
      <c r="V113" s="27"/>
    </row>
    <row r="114" spans="4:22" hidden="1">
      <c r="D114" s="29"/>
      <c r="F114" s="88"/>
      <c r="G114" s="88"/>
      <c r="H114" s="159"/>
      <c r="I114" s="91"/>
      <c r="J114" s="81">
        <f t="shared" si="4"/>
        <v>0</v>
      </c>
      <c r="K114" s="91"/>
      <c r="L114" s="91"/>
      <c r="M114" s="91"/>
      <c r="N114" s="91" t="str">
        <f>IFERROR(VALUE(IF(Table2131620[[#This Row],[Player No]]="","",IFERROR(VLOOKUP(Table2131620[[#This Row],[Player No]],'[3]Masters Women 40+'!$Z$14:$AB$63,2,FALSE)&amp;"",""))),"")</f>
        <v/>
      </c>
      <c r="O114" s="91" t="str">
        <f>IFERROR(VALUE(IF(Table2131620[[#This Row],[Player No]]="","",IFERROR(VLOOKUP(Table2131620[[#This Row],[Player No]],'[4]Mas Women 40+'!$Z$14:$AB$49,2,FALSE)&amp;"",""))),"")</f>
        <v/>
      </c>
      <c r="P114" s="91"/>
      <c r="Q114" s="27"/>
      <c r="R114" s="151"/>
      <c r="S114" s="92"/>
      <c r="T114" s="151"/>
      <c r="U114" s="91"/>
      <c r="V114" s="27"/>
    </row>
    <row r="115" spans="4:22" hidden="1">
      <c r="D115" s="29"/>
      <c r="F115" s="88"/>
      <c r="G115" s="88"/>
      <c r="H115" s="159"/>
      <c r="I115" s="91"/>
      <c r="J115" s="81">
        <f t="shared" si="4"/>
        <v>0</v>
      </c>
      <c r="K115" s="91"/>
      <c r="L115" s="91"/>
      <c r="M115" s="91"/>
      <c r="N115" s="91" t="str">
        <f>IFERROR(VALUE(IF(Table2131620[[#This Row],[Player No]]="","",IFERROR(VLOOKUP(Table2131620[[#This Row],[Player No]],'[3]Masters Women 40+'!$Z$14:$AB$63,2,FALSE)&amp;"",""))),"")</f>
        <v/>
      </c>
      <c r="O115" s="91" t="str">
        <f>IFERROR(VALUE(IF(Table2131620[[#This Row],[Player No]]="","",IFERROR(VLOOKUP(Table2131620[[#This Row],[Player No]],'[4]Mas Women 40+'!$Z$14:$AB$49,2,FALSE)&amp;"",""))),"")</f>
        <v/>
      </c>
      <c r="P115" s="91"/>
      <c r="Q115" s="27"/>
      <c r="R115" s="151"/>
      <c r="S115" s="92"/>
      <c r="T115" s="151"/>
      <c r="U115" s="91"/>
      <c r="V115" s="27"/>
    </row>
    <row r="116" spans="4:22" hidden="1">
      <c r="D116" s="29"/>
      <c r="F116" s="88"/>
      <c r="G116" s="88"/>
      <c r="H116" s="159"/>
      <c r="I116" s="91"/>
      <c r="J116" s="81">
        <f t="shared" si="4"/>
        <v>0</v>
      </c>
      <c r="K116" s="91"/>
      <c r="L116" s="91"/>
      <c r="M116" s="91"/>
      <c r="N116" s="91" t="str">
        <f>IFERROR(VALUE(IF(Table2131620[[#This Row],[Player No]]="","",IFERROR(VLOOKUP(Table2131620[[#This Row],[Player No]],'[3]Masters Women 40+'!$Z$14:$AB$63,2,FALSE)&amp;"",""))),"")</f>
        <v/>
      </c>
      <c r="O116" s="91" t="str">
        <f>IFERROR(VALUE(IF(Table2131620[[#This Row],[Player No]]="","",IFERROR(VLOOKUP(Table2131620[[#This Row],[Player No]],'[4]Mas Women 40+'!$Z$14:$AB$49,2,FALSE)&amp;"",""))),"")</f>
        <v/>
      </c>
      <c r="P116" s="91"/>
      <c r="Q116" s="27"/>
      <c r="R116" s="151"/>
      <c r="S116" s="92"/>
      <c r="T116" s="151"/>
      <c r="U116" s="91"/>
      <c r="V116" s="27"/>
    </row>
    <row r="117" spans="4:22" hidden="1">
      <c r="D117" s="29"/>
      <c r="F117" s="88"/>
      <c r="G117" s="88"/>
      <c r="H117" s="159"/>
      <c r="I117" s="91"/>
      <c r="J117" s="81">
        <f t="shared" si="4"/>
        <v>0</v>
      </c>
      <c r="K117" s="91"/>
      <c r="L117" s="91"/>
      <c r="M117" s="91"/>
      <c r="N117" s="91" t="str">
        <f>IFERROR(VALUE(IF(Table2131620[[#This Row],[Player No]]="","",IFERROR(VLOOKUP(Table2131620[[#This Row],[Player No]],'[3]Masters Women 40+'!$Z$14:$AB$63,2,FALSE)&amp;"",""))),"")</f>
        <v/>
      </c>
      <c r="O117" s="91" t="str">
        <f>IFERROR(VALUE(IF(Table2131620[[#This Row],[Player No]]="","",IFERROR(VLOOKUP(Table2131620[[#This Row],[Player No]],'[4]Mas Women 40+'!$Z$14:$AB$49,2,FALSE)&amp;"",""))),"")</f>
        <v/>
      </c>
      <c r="P117" s="91"/>
      <c r="Q117" s="27"/>
      <c r="R117" s="151"/>
      <c r="S117" s="92"/>
      <c r="T117" s="151"/>
      <c r="U117" s="91"/>
      <c r="V117" s="27"/>
    </row>
    <row r="118" spans="4:22" hidden="1">
      <c r="D118" s="29"/>
      <c r="F118" s="88"/>
      <c r="G118" s="88"/>
      <c r="H118" s="159"/>
      <c r="I118" s="91"/>
      <c r="J118" s="81">
        <f t="shared" si="4"/>
        <v>0</v>
      </c>
      <c r="K118" s="91"/>
      <c r="L118" s="91"/>
      <c r="M118" s="91"/>
      <c r="N118" s="91" t="str">
        <f>IFERROR(VALUE(IF(Table2131620[[#This Row],[Player No]]="","",IFERROR(VLOOKUP(Table2131620[[#This Row],[Player No]],'[3]Masters Women 40+'!$Z$14:$AB$63,2,FALSE)&amp;"",""))),"")</f>
        <v/>
      </c>
      <c r="O118" s="91" t="str">
        <f>IFERROR(VALUE(IF(Table2131620[[#This Row],[Player No]]="","",IFERROR(VLOOKUP(Table2131620[[#This Row],[Player No]],'[4]Mas Women 40+'!$Z$14:$AB$49,2,FALSE)&amp;"",""))),"")</f>
        <v/>
      </c>
      <c r="P118" s="91"/>
      <c r="Q118" s="27"/>
      <c r="R118" s="151"/>
      <c r="S118" s="92"/>
      <c r="T118" s="151"/>
      <c r="U118" s="91"/>
      <c r="V118" s="27"/>
    </row>
    <row r="119" spans="4:22" hidden="1">
      <c r="D119" s="29"/>
      <c r="F119" s="88"/>
      <c r="G119" s="88"/>
      <c r="H119" s="159"/>
      <c r="I119" s="91"/>
      <c r="J119" s="81">
        <f t="shared" si="4"/>
        <v>0</v>
      </c>
      <c r="K119" s="91"/>
      <c r="L119" s="91"/>
      <c r="M119" s="91"/>
      <c r="N119" s="91" t="str">
        <f>IFERROR(VALUE(IF(Table2131620[[#This Row],[Player No]]="","",IFERROR(VLOOKUP(Table2131620[[#This Row],[Player No]],'[3]Masters Women 40+'!$Z$14:$AB$63,2,FALSE)&amp;"",""))),"")</f>
        <v/>
      </c>
      <c r="O119" s="91" t="str">
        <f>IFERROR(VALUE(IF(Table2131620[[#This Row],[Player No]]="","",IFERROR(VLOOKUP(Table2131620[[#This Row],[Player No]],'[4]Mas Women 40+'!$Z$14:$AB$49,2,FALSE)&amp;"",""))),"")</f>
        <v/>
      </c>
      <c r="P119" s="91"/>
      <c r="Q119" s="27"/>
      <c r="R119" s="151"/>
      <c r="S119" s="92"/>
      <c r="T119" s="151"/>
      <c r="U119" s="91"/>
      <c r="V119" s="27"/>
    </row>
    <row r="120" spans="4:22" hidden="1">
      <c r="D120" s="29"/>
      <c r="F120" s="88"/>
      <c r="G120" s="88"/>
      <c r="H120" s="159"/>
      <c r="I120" s="91"/>
      <c r="J120" s="81">
        <f t="shared" si="4"/>
        <v>0</v>
      </c>
      <c r="K120" s="91"/>
      <c r="L120" s="91"/>
      <c r="M120" s="91"/>
      <c r="N120" s="91" t="str">
        <f>IFERROR(VALUE(IF(Table2131620[[#This Row],[Player No]]="","",IFERROR(VLOOKUP(Table2131620[[#This Row],[Player No]],'[3]Masters Women 40+'!$Z$14:$AB$63,2,FALSE)&amp;"",""))),"")</f>
        <v/>
      </c>
      <c r="O120" s="91" t="str">
        <f>IFERROR(VALUE(IF(Table2131620[[#This Row],[Player No]]="","",IFERROR(VLOOKUP(Table2131620[[#This Row],[Player No]],'[4]Mas Women 40+'!$Z$14:$AB$49,2,FALSE)&amp;"",""))),"")</f>
        <v/>
      </c>
      <c r="P120" s="91"/>
      <c r="Q120" s="27"/>
      <c r="R120" s="151"/>
      <c r="S120" s="92"/>
      <c r="T120" s="151"/>
      <c r="U120" s="91"/>
      <c r="V120" s="27"/>
    </row>
    <row r="121" spans="4:22" hidden="1">
      <c r="D121" s="29"/>
      <c r="F121" s="88"/>
      <c r="G121" s="88"/>
      <c r="H121" s="159"/>
      <c r="I121" s="91"/>
      <c r="J121" s="81">
        <f t="shared" si="4"/>
        <v>0</v>
      </c>
      <c r="K121" s="91"/>
      <c r="L121" s="91"/>
      <c r="M121" s="91"/>
      <c r="N121" s="91" t="str">
        <f>IFERROR(VALUE(IF(Table2131620[[#This Row],[Player No]]="","",IFERROR(VLOOKUP(Table2131620[[#This Row],[Player No]],'[3]Masters Women 40+'!$Z$14:$AB$63,2,FALSE)&amp;"",""))),"")</f>
        <v/>
      </c>
      <c r="O121" s="91" t="str">
        <f>IFERROR(VALUE(IF(Table2131620[[#This Row],[Player No]]="","",IFERROR(VLOOKUP(Table2131620[[#This Row],[Player No]],'[4]Mas Women 40+'!$Z$14:$AB$49,2,FALSE)&amp;"",""))),"")</f>
        <v/>
      </c>
      <c r="P121" s="91"/>
      <c r="Q121" s="27"/>
      <c r="R121" s="151"/>
      <c r="S121" s="92"/>
      <c r="T121" s="151"/>
      <c r="U121" s="91"/>
      <c r="V121" s="27"/>
    </row>
    <row r="122" spans="4:22" hidden="1">
      <c r="D122" s="29"/>
      <c r="F122" s="88"/>
      <c r="G122" s="88"/>
      <c r="H122" s="159"/>
      <c r="I122" s="91"/>
      <c r="J122" s="81">
        <f t="shared" si="4"/>
        <v>0</v>
      </c>
      <c r="K122" s="91"/>
      <c r="L122" s="91"/>
      <c r="M122" s="91"/>
      <c r="N122" s="91" t="str">
        <f>IFERROR(VALUE(IF(Table2131620[[#This Row],[Player No]]="","",IFERROR(VLOOKUP(Table2131620[[#This Row],[Player No]],'[3]Masters Women 40+'!$Z$14:$AB$63,2,FALSE)&amp;"",""))),"")</f>
        <v/>
      </c>
      <c r="O122" s="91" t="str">
        <f>IFERROR(VALUE(IF(Table2131620[[#This Row],[Player No]]="","",IFERROR(VLOOKUP(Table2131620[[#This Row],[Player No]],'[4]Mas Women 40+'!$Z$14:$AB$49,2,FALSE)&amp;"",""))),"")</f>
        <v/>
      </c>
      <c r="P122" s="91"/>
      <c r="Q122" s="27"/>
      <c r="R122" s="151"/>
      <c r="S122" s="92"/>
      <c r="T122" s="151"/>
      <c r="U122" s="91"/>
      <c r="V122" s="27"/>
    </row>
    <row r="123" spans="4:22" hidden="1">
      <c r="D123" s="29"/>
      <c r="F123" s="88"/>
      <c r="G123" s="88"/>
      <c r="H123" s="159"/>
      <c r="I123" s="91"/>
      <c r="J123" s="81">
        <f t="shared" si="4"/>
        <v>0</v>
      </c>
      <c r="K123" s="91"/>
      <c r="L123" s="91"/>
      <c r="M123" s="91"/>
      <c r="N123" s="91" t="str">
        <f>IFERROR(VALUE(IF(Table2131620[[#This Row],[Player No]]="","",IFERROR(VLOOKUP(Table2131620[[#This Row],[Player No]],'[3]Masters Women 40+'!$Z$14:$AB$63,2,FALSE)&amp;"",""))),"")</f>
        <v/>
      </c>
      <c r="O123" s="91" t="str">
        <f>IFERROR(VALUE(IF(Table2131620[[#This Row],[Player No]]="","",IFERROR(VLOOKUP(Table2131620[[#This Row],[Player No]],'[4]Mas Women 40+'!$Z$14:$AB$49,2,FALSE)&amp;"",""))),"")</f>
        <v/>
      </c>
      <c r="P123" s="91"/>
      <c r="Q123" s="27"/>
      <c r="R123" s="151"/>
      <c r="S123" s="92"/>
      <c r="T123" s="151"/>
      <c r="U123" s="91"/>
      <c r="V123" s="27"/>
    </row>
    <row r="124" spans="4:22" hidden="1">
      <c r="D124" s="29"/>
      <c r="F124" s="88"/>
      <c r="G124" s="88"/>
      <c r="H124" s="159"/>
      <c r="I124" s="91"/>
      <c r="J124" s="81">
        <f t="shared" si="4"/>
        <v>0</v>
      </c>
      <c r="K124" s="91"/>
      <c r="L124" s="91"/>
      <c r="M124" s="91"/>
      <c r="N124" s="91" t="str">
        <f>IFERROR(VALUE(IF(Table2131620[[#This Row],[Player No]]="","",IFERROR(VLOOKUP(Table2131620[[#This Row],[Player No]],'[3]Masters Women 40+'!$Z$14:$AB$63,2,FALSE)&amp;"",""))),"")</f>
        <v/>
      </c>
      <c r="O124" s="91" t="str">
        <f>IFERROR(VALUE(IF(Table2131620[[#This Row],[Player No]]="","",IFERROR(VLOOKUP(Table2131620[[#This Row],[Player No]],'[4]Mas Women 40+'!$Z$14:$AB$49,2,FALSE)&amp;"",""))),"")</f>
        <v/>
      </c>
      <c r="P124" s="91"/>
      <c r="Q124" s="27"/>
      <c r="R124" s="151"/>
      <c r="S124" s="92"/>
      <c r="T124" s="151"/>
      <c r="U124" s="91"/>
      <c r="V124" s="27"/>
    </row>
    <row r="125" spans="4:22" hidden="1">
      <c r="D125" s="29"/>
      <c r="F125" s="88"/>
      <c r="G125" s="88"/>
      <c r="H125" s="159"/>
      <c r="I125" s="91"/>
      <c r="J125" s="81">
        <f t="shared" si="4"/>
        <v>0</v>
      </c>
      <c r="K125" s="91"/>
      <c r="L125" s="91"/>
      <c r="M125" s="91"/>
      <c r="N125" s="91" t="str">
        <f>IFERROR(VALUE(IF(Table2131620[[#This Row],[Player No]]="","",IFERROR(VLOOKUP(Table2131620[[#This Row],[Player No]],'[3]Masters Women 40+'!$Z$14:$AB$63,2,FALSE)&amp;"",""))),"")</f>
        <v/>
      </c>
      <c r="O125" s="91" t="str">
        <f>IFERROR(VALUE(IF(Table2131620[[#This Row],[Player No]]="","",IFERROR(VLOOKUP(Table2131620[[#This Row],[Player No]],'[4]Mas Women 40+'!$Z$14:$AB$49,2,FALSE)&amp;"",""))),"")</f>
        <v/>
      </c>
      <c r="P125" s="91"/>
      <c r="Q125" s="27"/>
      <c r="R125" s="151"/>
      <c r="S125" s="92"/>
      <c r="T125" s="151"/>
      <c r="U125" s="91"/>
      <c r="V125" s="27"/>
    </row>
    <row r="126" spans="4:22" hidden="1">
      <c r="D126" s="29"/>
      <c r="F126" s="88"/>
      <c r="G126" s="88"/>
      <c r="H126" s="159"/>
      <c r="I126" s="91"/>
      <c r="J126" s="81">
        <f t="shared" si="4"/>
        <v>0</v>
      </c>
      <c r="K126" s="91"/>
      <c r="L126" s="91"/>
      <c r="M126" s="91"/>
      <c r="N126" s="91" t="str">
        <f>IFERROR(VALUE(IF(Table2131620[[#This Row],[Player No]]="","",IFERROR(VLOOKUP(Table2131620[[#This Row],[Player No]],'[3]Masters Women 40+'!$Z$14:$AB$63,2,FALSE)&amp;"",""))),"")</f>
        <v/>
      </c>
      <c r="O126" s="91" t="str">
        <f>IFERROR(VALUE(IF(Table2131620[[#This Row],[Player No]]="","",IFERROR(VLOOKUP(Table2131620[[#This Row],[Player No]],'[4]Mas Women 40+'!$Z$14:$AB$49,2,FALSE)&amp;"",""))),"")</f>
        <v/>
      </c>
      <c r="P126" s="91"/>
      <c r="Q126" s="27"/>
      <c r="R126" s="151"/>
      <c r="S126" s="92"/>
      <c r="T126" s="151"/>
      <c r="U126" s="91"/>
      <c r="V126" s="27"/>
    </row>
    <row r="127" spans="4:22" hidden="1">
      <c r="D127" s="29"/>
      <c r="F127" s="88"/>
      <c r="G127" s="88"/>
      <c r="H127" s="159"/>
      <c r="I127" s="91"/>
      <c r="J127" s="81">
        <f t="shared" si="4"/>
        <v>0</v>
      </c>
      <c r="K127" s="91"/>
      <c r="L127" s="91"/>
      <c r="M127" s="91"/>
      <c r="N127" s="91" t="str">
        <f>IFERROR(VALUE(IF(Table2131620[[#This Row],[Player No]]="","",IFERROR(VLOOKUP(Table2131620[[#This Row],[Player No]],'[3]Masters Women 40+'!$Z$14:$AB$63,2,FALSE)&amp;"",""))),"")</f>
        <v/>
      </c>
      <c r="O127" s="91" t="str">
        <f>IFERROR(VALUE(IF(Table2131620[[#This Row],[Player No]]="","",IFERROR(VLOOKUP(Table2131620[[#This Row],[Player No]],'[4]Mas Women 40+'!$Z$14:$AB$49,2,FALSE)&amp;"",""))),"")</f>
        <v/>
      </c>
      <c r="P127" s="91"/>
      <c r="Q127" s="27"/>
      <c r="R127" s="151"/>
      <c r="S127" s="92"/>
      <c r="T127" s="151"/>
      <c r="U127" s="91"/>
      <c r="V127" s="27"/>
    </row>
    <row r="128" spans="4:22" hidden="1">
      <c r="D128" s="29"/>
      <c r="F128" s="88"/>
      <c r="G128" s="88"/>
      <c r="H128" s="159"/>
      <c r="I128" s="91"/>
      <c r="J128" s="81">
        <f t="shared" si="4"/>
        <v>0</v>
      </c>
      <c r="K128" s="91"/>
      <c r="L128" s="91"/>
      <c r="M128" s="91"/>
      <c r="N128" s="91" t="str">
        <f>IFERROR(VALUE(IF(Table2131620[[#This Row],[Player No]]="","",IFERROR(VLOOKUP(Table2131620[[#This Row],[Player No]],'[3]Masters Women 40+'!$Z$14:$AB$63,2,FALSE)&amp;"",""))),"")</f>
        <v/>
      </c>
      <c r="O128" s="91" t="str">
        <f>IFERROR(VALUE(IF(Table2131620[[#This Row],[Player No]]="","",IFERROR(VLOOKUP(Table2131620[[#This Row],[Player No]],'[4]Mas Women 40+'!$Z$14:$AB$49,2,FALSE)&amp;"",""))),"")</f>
        <v/>
      </c>
      <c r="P128" s="91"/>
      <c r="Q128" s="27"/>
      <c r="R128" s="151"/>
      <c r="S128" s="92"/>
      <c r="T128" s="151"/>
      <c r="U128" s="91"/>
      <c r="V128" s="27"/>
    </row>
    <row r="129" spans="4:22" hidden="1">
      <c r="D129" s="29"/>
      <c r="F129" s="88"/>
      <c r="G129" s="88"/>
      <c r="H129" s="159"/>
      <c r="I129" s="91"/>
      <c r="J129" s="81">
        <f t="shared" si="4"/>
        <v>0</v>
      </c>
      <c r="K129" s="91"/>
      <c r="L129" s="91"/>
      <c r="M129" s="91"/>
      <c r="N129" s="91" t="str">
        <f>IFERROR(VALUE(IF(Table2131620[[#This Row],[Player No]]="","",IFERROR(VLOOKUP(Table2131620[[#This Row],[Player No]],'[3]Masters Women 40+'!$Z$14:$AB$63,2,FALSE)&amp;"",""))),"")</f>
        <v/>
      </c>
      <c r="O129" s="91" t="str">
        <f>IFERROR(VALUE(IF(Table2131620[[#This Row],[Player No]]="","",IFERROR(VLOOKUP(Table2131620[[#This Row],[Player No]],'[4]Mas Women 40+'!$Z$14:$AB$49,2,FALSE)&amp;"",""))),"")</f>
        <v/>
      </c>
      <c r="P129" s="91"/>
      <c r="Q129" s="27"/>
      <c r="R129" s="151"/>
      <c r="S129" s="92"/>
      <c r="T129" s="151"/>
      <c r="U129" s="91"/>
      <c r="V129" s="27"/>
    </row>
    <row r="130" spans="4:22" hidden="1">
      <c r="D130" s="29"/>
      <c r="F130" s="88"/>
      <c r="G130" s="88"/>
      <c r="H130" s="159"/>
      <c r="I130" s="91"/>
      <c r="J130" s="81">
        <f t="shared" si="4"/>
        <v>0</v>
      </c>
      <c r="K130" s="91"/>
      <c r="L130" s="91"/>
      <c r="M130" s="91"/>
      <c r="N130" s="91" t="str">
        <f>IFERROR(VALUE(IF(Table2131620[[#This Row],[Player No]]="","",IFERROR(VLOOKUP(Table2131620[[#This Row],[Player No]],'[3]Masters Women 40+'!$Z$14:$AB$63,2,FALSE)&amp;"",""))),"")</f>
        <v/>
      </c>
      <c r="O130" s="91" t="str">
        <f>IFERROR(VALUE(IF(Table2131620[[#This Row],[Player No]]="","",IFERROR(VLOOKUP(Table2131620[[#This Row],[Player No]],'[4]Mas Women 40+'!$Z$14:$AB$49,2,FALSE)&amp;"",""))),"")</f>
        <v/>
      </c>
      <c r="P130" s="91"/>
      <c r="Q130" s="27"/>
      <c r="R130" s="151"/>
      <c r="S130" s="92"/>
      <c r="T130" s="151"/>
      <c r="U130" s="91"/>
      <c r="V130" s="27"/>
    </row>
    <row r="131" spans="4:22" hidden="1">
      <c r="D131" s="29"/>
      <c r="F131" s="88"/>
      <c r="G131" s="88"/>
      <c r="H131" s="159"/>
      <c r="I131" s="91"/>
      <c r="J131" s="81">
        <f t="shared" si="4"/>
        <v>0</v>
      </c>
      <c r="K131" s="91"/>
      <c r="L131" s="91"/>
      <c r="M131" s="91"/>
      <c r="N131" s="91" t="str">
        <f>IFERROR(VALUE(IF(Table2131620[[#This Row],[Player No]]="","",IFERROR(VLOOKUP(Table2131620[[#This Row],[Player No]],'[3]Masters Women 40+'!$Z$14:$AB$63,2,FALSE)&amp;"",""))),"")</f>
        <v/>
      </c>
      <c r="O131" s="91" t="str">
        <f>IFERROR(VALUE(IF(Table2131620[[#This Row],[Player No]]="","",IFERROR(VLOOKUP(Table2131620[[#This Row],[Player No]],'[4]Mas Women 40+'!$Z$14:$AB$49,2,FALSE)&amp;"",""))),"")</f>
        <v/>
      </c>
      <c r="P131" s="91"/>
      <c r="Q131" s="27"/>
      <c r="R131" s="151"/>
      <c r="S131" s="92"/>
      <c r="T131" s="151"/>
      <c r="U131" s="91"/>
      <c r="V131" s="27"/>
    </row>
    <row r="132" spans="4:22" hidden="1">
      <c r="D132" s="29"/>
      <c r="F132" s="88"/>
      <c r="G132" s="88"/>
      <c r="H132" s="159"/>
      <c r="I132" s="91"/>
      <c r="J132" s="81">
        <f t="shared" si="4"/>
        <v>0</v>
      </c>
      <c r="K132" s="91"/>
      <c r="L132" s="91"/>
      <c r="M132" s="91"/>
      <c r="N132" s="91" t="str">
        <f>IFERROR(VALUE(IF(Table2131620[[#This Row],[Player No]]="","",IFERROR(VLOOKUP(Table2131620[[#This Row],[Player No]],'[3]Masters Women 40+'!$Z$14:$AB$63,2,FALSE)&amp;"",""))),"")</f>
        <v/>
      </c>
      <c r="O132" s="91" t="str">
        <f>IFERROR(VALUE(IF(Table2131620[[#This Row],[Player No]]="","",IFERROR(VLOOKUP(Table2131620[[#This Row],[Player No]],'[4]Mas Women 40+'!$Z$14:$AB$49,2,FALSE)&amp;"",""))),"")</f>
        <v/>
      </c>
      <c r="P132" s="91"/>
      <c r="Q132" s="27"/>
      <c r="R132" s="151"/>
      <c r="S132" s="92"/>
      <c r="T132" s="151"/>
      <c r="U132" s="91"/>
      <c r="V132" s="27"/>
    </row>
    <row r="133" spans="4:22" hidden="1">
      <c r="D133" s="29"/>
      <c r="F133" s="88"/>
      <c r="G133" s="88"/>
      <c r="H133" s="159"/>
      <c r="I133" s="91"/>
      <c r="J133" s="81">
        <f t="shared" ref="J133:J196" si="5">I133/2+SUM(M133:P133)</f>
        <v>0</v>
      </c>
      <c r="K133" s="91"/>
      <c r="L133" s="91"/>
      <c r="M133" s="91"/>
      <c r="N133" s="91" t="str">
        <f>IFERROR(VALUE(IF(Table2131620[[#This Row],[Player No]]="","",IFERROR(VLOOKUP(Table2131620[[#This Row],[Player No]],'[3]Masters Women 40+'!$Z$14:$AB$63,2,FALSE)&amp;"",""))),"")</f>
        <v/>
      </c>
      <c r="O133" s="91" t="str">
        <f>IFERROR(VALUE(IF(Table2131620[[#This Row],[Player No]]="","",IFERROR(VLOOKUP(Table2131620[[#This Row],[Player No]],'[4]Mas Women 40+'!$Z$14:$AB$49,2,FALSE)&amp;"",""))),"")</f>
        <v/>
      </c>
      <c r="P133" s="91"/>
      <c r="Q133" s="27"/>
      <c r="R133" s="151"/>
      <c r="S133" s="92"/>
      <c r="T133" s="151"/>
      <c r="U133" s="91"/>
      <c r="V133" s="27"/>
    </row>
    <row r="134" spans="4:22" hidden="1">
      <c r="D134" s="29"/>
      <c r="F134" s="88"/>
      <c r="G134" s="88"/>
      <c r="H134" s="159"/>
      <c r="I134" s="91"/>
      <c r="J134" s="81">
        <f t="shared" si="5"/>
        <v>0</v>
      </c>
      <c r="K134" s="91"/>
      <c r="L134" s="91"/>
      <c r="M134" s="91"/>
      <c r="N134" s="91" t="str">
        <f>IFERROR(VALUE(IF(Table2131620[[#This Row],[Player No]]="","",IFERROR(VLOOKUP(Table2131620[[#This Row],[Player No]],'[3]Masters Women 40+'!$Z$14:$AB$63,2,FALSE)&amp;"",""))),"")</f>
        <v/>
      </c>
      <c r="O134" s="91" t="str">
        <f>IFERROR(VALUE(IF(Table2131620[[#This Row],[Player No]]="","",IFERROR(VLOOKUP(Table2131620[[#This Row],[Player No]],'[4]Mas Women 40+'!$Z$14:$AB$49,2,FALSE)&amp;"",""))),"")</f>
        <v/>
      </c>
      <c r="P134" s="91"/>
      <c r="Q134" s="27"/>
      <c r="R134" s="151"/>
      <c r="S134" s="92"/>
      <c r="T134" s="151"/>
      <c r="U134" s="91"/>
      <c r="V134" s="27"/>
    </row>
    <row r="135" spans="4:22" hidden="1">
      <c r="D135" s="29"/>
      <c r="F135" s="88"/>
      <c r="G135" s="88"/>
      <c r="H135" s="159"/>
      <c r="I135" s="91"/>
      <c r="J135" s="81">
        <f t="shared" si="5"/>
        <v>0</v>
      </c>
      <c r="K135" s="91"/>
      <c r="L135" s="91"/>
      <c r="M135" s="91"/>
      <c r="N135" s="91" t="str">
        <f>IFERROR(VALUE(IF(Table2131620[[#This Row],[Player No]]="","",IFERROR(VLOOKUP(Table2131620[[#This Row],[Player No]],'[3]Masters Women 40+'!$Z$14:$AB$63,2,FALSE)&amp;"",""))),"")</f>
        <v/>
      </c>
      <c r="O135" s="91" t="str">
        <f>IFERROR(VALUE(IF(Table2131620[[#This Row],[Player No]]="","",IFERROR(VLOOKUP(Table2131620[[#This Row],[Player No]],'[4]Mas Women 40+'!$Z$14:$AB$49,2,FALSE)&amp;"",""))),"")</f>
        <v/>
      </c>
      <c r="P135" s="91"/>
      <c r="Q135" s="27"/>
      <c r="R135" s="151"/>
      <c r="S135" s="92"/>
      <c r="T135" s="151"/>
      <c r="U135" s="91"/>
      <c r="V135" s="27"/>
    </row>
    <row r="136" spans="4:22" hidden="1">
      <c r="D136" s="29"/>
      <c r="F136" s="88"/>
      <c r="G136" s="88"/>
      <c r="H136" s="159"/>
      <c r="I136" s="91"/>
      <c r="J136" s="81">
        <f t="shared" si="5"/>
        <v>0</v>
      </c>
      <c r="K136" s="91"/>
      <c r="L136" s="91"/>
      <c r="M136" s="91"/>
      <c r="N136" s="91" t="str">
        <f>IFERROR(VALUE(IF(Table2131620[[#This Row],[Player No]]="","",IFERROR(VLOOKUP(Table2131620[[#This Row],[Player No]],'[3]Masters Women 40+'!$Z$14:$AB$63,2,FALSE)&amp;"",""))),"")</f>
        <v/>
      </c>
      <c r="O136" s="91" t="str">
        <f>IFERROR(VALUE(IF(Table2131620[[#This Row],[Player No]]="","",IFERROR(VLOOKUP(Table2131620[[#This Row],[Player No]],'[4]Mas Women 40+'!$Z$14:$AB$49,2,FALSE)&amp;"",""))),"")</f>
        <v/>
      </c>
      <c r="P136" s="91"/>
      <c r="Q136" s="27"/>
      <c r="R136" s="151"/>
      <c r="S136" s="92"/>
      <c r="T136" s="151"/>
      <c r="U136" s="91"/>
      <c r="V136" s="27"/>
    </row>
    <row r="137" spans="4:22" hidden="1">
      <c r="D137" s="29"/>
      <c r="F137" s="88"/>
      <c r="G137" s="88"/>
      <c r="H137" s="159"/>
      <c r="I137" s="91"/>
      <c r="J137" s="81">
        <f t="shared" si="5"/>
        <v>0</v>
      </c>
      <c r="K137" s="91"/>
      <c r="L137" s="91"/>
      <c r="M137" s="91"/>
      <c r="N137" s="91" t="str">
        <f>IFERROR(VALUE(IF(Table2131620[[#This Row],[Player No]]="","",IFERROR(VLOOKUP(Table2131620[[#This Row],[Player No]],'[3]Masters Women 40+'!$Z$14:$AB$63,2,FALSE)&amp;"",""))),"")</f>
        <v/>
      </c>
      <c r="O137" s="91" t="str">
        <f>IFERROR(VALUE(IF(Table2131620[[#This Row],[Player No]]="","",IFERROR(VLOOKUP(Table2131620[[#This Row],[Player No]],'[4]Mas Women 40+'!$Z$14:$AB$49,2,FALSE)&amp;"",""))),"")</f>
        <v/>
      </c>
      <c r="P137" s="91"/>
      <c r="Q137" s="27"/>
      <c r="R137" s="151"/>
      <c r="S137" s="92"/>
      <c r="T137" s="151"/>
      <c r="U137" s="91"/>
      <c r="V137" s="27"/>
    </row>
    <row r="138" spans="4:22" hidden="1">
      <c r="D138" s="29"/>
      <c r="F138" s="88"/>
      <c r="G138" s="88"/>
      <c r="H138" s="159"/>
      <c r="I138" s="91"/>
      <c r="J138" s="81">
        <f t="shared" si="5"/>
        <v>0</v>
      </c>
      <c r="K138" s="91"/>
      <c r="L138" s="91"/>
      <c r="M138" s="91"/>
      <c r="N138" s="91" t="str">
        <f>IFERROR(VALUE(IF(Table2131620[[#This Row],[Player No]]="","",IFERROR(VLOOKUP(Table2131620[[#This Row],[Player No]],'[3]Masters Women 40+'!$Z$14:$AB$63,2,FALSE)&amp;"",""))),"")</f>
        <v/>
      </c>
      <c r="O138" s="91" t="str">
        <f>IFERROR(VALUE(IF(Table2131620[[#This Row],[Player No]]="","",IFERROR(VLOOKUP(Table2131620[[#This Row],[Player No]],'[4]Mas Women 40+'!$Z$14:$AB$49,2,FALSE)&amp;"",""))),"")</f>
        <v/>
      </c>
      <c r="P138" s="91"/>
      <c r="Q138" s="27"/>
      <c r="R138" s="151"/>
      <c r="S138" s="92"/>
      <c r="T138" s="151"/>
      <c r="U138" s="91"/>
      <c r="V138" s="27"/>
    </row>
    <row r="139" spans="4:22" hidden="1">
      <c r="D139" s="29"/>
      <c r="F139" s="88"/>
      <c r="G139" s="88"/>
      <c r="H139" s="159"/>
      <c r="I139" s="91"/>
      <c r="J139" s="81">
        <f t="shared" si="5"/>
        <v>0</v>
      </c>
      <c r="K139" s="91"/>
      <c r="L139" s="91"/>
      <c r="M139" s="91"/>
      <c r="N139" s="91" t="str">
        <f>IFERROR(VALUE(IF(Table2131620[[#This Row],[Player No]]="","",IFERROR(VLOOKUP(Table2131620[[#This Row],[Player No]],'[3]Masters Women 40+'!$Z$14:$AB$63,2,FALSE)&amp;"",""))),"")</f>
        <v/>
      </c>
      <c r="O139" s="91" t="str">
        <f>IFERROR(VALUE(IF(Table2131620[[#This Row],[Player No]]="","",IFERROR(VLOOKUP(Table2131620[[#This Row],[Player No]],'[4]Mas Women 40+'!$Z$14:$AB$49,2,FALSE)&amp;"",""))),"")</f>
        <v/>
      </c>
      <c r="P139" s="91"/>
      <c r="Q139" s="27"/>
      <c r="R139" s="151"/>
      <c r="S139" s="92"/>
      <c r="T139" s="151"/>
      <c r="U139" s="91"/>
      <c r="V139" s="27"/>
    </row>
    <row r="140" spans="4:22" hidden="1">
      <c r="D140" s="29"/>
      <c r="F140" s="88"/>
      <c r="G140" s="88"/>
      <c r="H140" s="159"/>
      <c r="I140" s="91"/>
      <c r="J140" s="81">
        <f t="shared" si="5"/>
        <v>0</v>
      </c>
      <c r="K140" s="91"/>
      <c r="L140" s="91"/>
      <c r="M140" s="91"/>
      <c r="N140" s="91" t="str">
        <f>IFERROR(VALUE(IF(Table2131620[[#This Row],[Player No]]="","",IFERROR(VLOOKUP(Table2131620[[#This Row],[Player No]],'[3]Masters Women 40+'!$Z$14:$AB$63,2,FALSE)&amp;"",""))),"")</f>
        <v/>
      </c>
      <c r="O140" s="91" t="str">
        <f>IFERROR(VALUE(IF(Table2131620[[#This Row],[Player No]]="","",IFERROR(VLOOKUP(Table2131620[[#This Row],[Player No]],'[4]Mas Women 40+'!$Z$14:$AB$49,2,FALSE)&amp;"",""))),"")</f>
        <v/>
      </c>
      <c r="P140" s="91"/>
      <c r="Q140" s="27"/>
      <c r="R140" s="151"/>
      <c r="S140" s="92"/>
      <c r="T140" s="151"/>
      <c r="U140" s="91"/>
      <c r="V140" s="27"/>
    </row>
    <row r="141" spans="4:22" hidden="1">
      <c r="D141" s="29"/>
      <c r="F141" s="88"/>
      <c r="G141" s="88"/>
      <c r="H141" s="159"/>
      <c r="I141" s="91"/>
      <c r="J141" s="81">
        <f t="shared" si="5"/>
        <v>0</v>
      </c>
      <c r="K141" s="91"/>
      <c r="L141" s="91"/>
      <c r="M141" s="91"/>
      <c r="N141" s="91" t="str">
        <f>IFERROR(VALUE(IF(Table2131620[[#This Row],[Player No]]="","",IFERROR(VLOOKUP(Table2131620[[#This Row],[Player No]],'[3]Masters Women 40+'!$Z$14:$AB$63,2,FALSE)&amp;"",""))),"")</f>
        <v/>
      </c>
      <c r="O141" s="91" t="str">
        <f>IFERROR(VALUE(IF(Table2131620[[#This Row],[Player No]]="","",IFERROR(VLOOKUP(Table2131620[[#This Row],[Player No]],'[4]Mas Women 40+'!$Z$14:$AB$49,2,FALSE)&amp;"",""))),"")</f>
        <v/>
      </c>
      <c r="P141" s="91"/>
      <c r="Q141" s="27"/>
      <c r="R141" s="151"/>
      <c r="S141" s="92"/>
      <c r="T141" s="151"/>
      <c r="U141" s="91"/>
      <c r="V141" s="27"/>
    </row>
    <row r="142" spans="4:22" hidden="1">
      <c r="D142" s="29"/>
      <c r="F142" s="88"/>
      <c r="G142" s="88"/>
      <c r="H142" s="159"/>
      <c r="I142" s="91"/>
      <c r="J142" s="81">
        <f t="shared" si="5"/>
        <v>0</v>
      </c>
      <c r="K142" s="91"/>
      <c r="L142" s="91"/>
      <c r="M142" s="91"/>
      <c r="N142" s="91" t="str">
        <f>IFERROR(VALUE(IF(Table2131620[[#This Row],[Player No]]="","",IFERROR(VLOOKUP(Table2131620[[#This Row],[Player No]],'[3]Masters Women 40+'!$Z$14:$AB$63,2,FALSE)&amp;"",""))),"")</f>
        <v/>
      </c>
      <c r="O142" s="91" t="str">
        <f>IFERROR(VALUE(IF(Table2131620[[#This Row],[Player No]]="","",IFERROR(VLOOKUP(Table2131620[[#This Row],[Player No]],'[4]Mas Women 40+'!$Z$14:$AB$49,2,FALSE)&amp;"",""))),"")</f>
        <v/>
      </c>
      <c r="P142" s="91"/>
      <c r="Q142" s="27"/>
      <c r="R142" s="151"/>
      <c r="S142" s="92"/>
      <c r="T142" s="151"/>
      <c r="U142" s="91"/>
      <c r="V142" s="27"/>
    </row>
    <row r="143" spans="4:22" hidden="1">
      <c r="D143" s="29"/>
      <c r="F143" s="88"/>
      <c r="G143" s="88"/>
      <c r="H143" s="159"/>
      <c r="I143" s="91"/>
      <c r="J143" s="81">
        <f t="shared" si="5"/>
        <v>0</v>
      </c>
      <c r="K143" s="91"/>
      <c r="L143" s="91"/>
      <c r="M143" s="91"/>
      <c r="N143" s="91" t="str">
        <f>IFERROR(VALUE(IF(Table2131620[[#This Row],[Player No]]="","",IFERROR(VLOOKUP(Table2131620[[#This Row],[Player No]],'[3]Masters Women 40+'!$Z$14:$AB$63,2,FALSE)&amp;"",""))),"")</f>
        <v/>
      </c>
      <c r="O143" s="91" t="str">
        <f>IFERROR(VALUE(IF(Table2131620[[#This Row],[Player No]]="","",IFERROR(VLOOKUP(Table2131620[[#This Row],[Player No]],'[4]Mas Women 40+'!$Z$14:$AB$49,2,FALSE)&amp;"",""))),"")</f>
        <v/>
      </c>
      <c r="P143" s="91"/>
      <c r="Q143" s="27"/>
      <c r="R143" s="151"/>
      <c r="S143" s="92"/>
      <c r="T143" s="151"/>
      <c r="U143" s="91"/>
      <c r="V143" s="27"/>
    </row>
    <row r="144" spans="4:22" hidden="1">
      <c r="D144" s="29"/>
      <c r="F144" s="88"/>
      <c r="G144" s="88"/>
      <c r="H144" s="159"/>
      <c r="I144" s="91"/>
      <c r="J144" s="81">
        <f t="shared" si="5"/>
        <v>0</v>
      </c>
      <c r="K144" s="91"/>
      <c r="L144" s="91"/>
      <c r="M144" s="91"/>
      <c r="N144" s="91" t="str">
        <f>IFERROR(VALUE(IF(Table2131620[[#This Row],[Player No]]="","",IFERROR(VLOOKUP(Table2131620[[#This Row],[Player No]],'[3]Masters Women 40+'!$Z$14:$AB$63,2,FALSE)&amp;"",""))),"")</f>
        <v/>
      </c>
      <c r="O144" s="91" t="str">
        <f>IFERROR(VALUE(IF(Table2131620[[#This Row],[Player No]]="","",IFERROR(VLOOKUP(Table2131620[[#This Row],[Player No]],'[4]Mas Women 40+'!$Z$14:$AB$49,2,FALSE)&amp;"",""))),"")</f>
        <v/>
      </c>
      <c r="P144" s="91"/>
      <c r="Q144" s="27"/>
      <c r="R144" s="151"/>
      <c r="S144" s="92"/>
      <c r="T144" s="151"/>
      <c r="U144" s="91"/>
      <c r="V144" s="27"/>
    </row>
    <row r="145" spans="4:22" hidden="1">
      <c r="D145" s="29"/>
      <c r="F145" s="88"/>
      <c r="G145" s="88"/>
      <c r="H145" s="159"/>
      <c r="I145" s="91"/>
      <c r="J145" s="81">
        <f t="shared" si="5"/>
        <v>0</v>
      </c>
      <c r="K145" s="91"/>
      <c r="L145" s="91"/>
      <c r="M145" s="91"/>
      <c r="N145" s="91" t="str">
        <f>IFERROR(VALUE(IF(Table2131620[[#This Row],[Player No]]="","",IFERROR(VLOOKUP(Table2131620[[#This Row],[Player No]],'[3]Masters Women 40+'!$Z$14:$AB$63,2,FALSE)&amp;"",""))),"")</f>
        <v/>
      </c>
      <c r="O145" s="91" t="str">
        <f>IFERROR(VALUE(IF(Table2131620[[#This Row],[Player No]]="","",IFERROR(VLOOKUP(Table2131620[[#This Row],[Player No]],'[4]Mas Women 40+'!$Z$14:$AB$49,2,FALSE)&amp;"",""))),"")</f>
        <v/>
      </c>
      <c r="P145" s="91"/>
      <c r="Q145" s="27"/>
      <c r="R145" s="151"/>
      <c r="S145" s="92"/>
      <c r="T145" s="151"/>
      <c r="U145" s="91"/>
      <c r="V145" s="27"/>
    </row>
    <row r="146" spans="4:22" hidden="1">
      <c r="D146" s="29"/>
      <c r="F146" s="88"/>
      <c r="G146" s="88"/>
      <c r="H146" s="159"/>
      <c r="I146" s="91"/>
      <c r="J146" s="81">
        <f t="shared" si="5"/>
        <v>0</v>
      </c>
      <c r="K146" s="91"/>
      <c r="L146" s="91"/>
      <c r="M146" s="91"/>
      <c r="N146" s="91" t="str">
        <f>IFERROR(VALUE(IF(Table2131620[[#This Row],[Player No]]="","",IFERROR(VLOOKUP(Table2131620[[#This Row],[Player No]],'[3]Masters Women 40+'!$Z$14:$AB$63,2,FALSE)&amp;"",""))),"")</f>
        <v/>
      </c>
      <c r="O146" s="91" t="str">
        <f>IFERROR(VALUE(IF(Table2131620[[#This Row],[Player No]]="","",IFERROR(VLOOKUP(Table2131620[[#This Row],[Player No]],'[4]Mas Women 40+'!$Z$14:$AB$49,2,FALSE)&amp;"",""))),"")</f>
        <v/>
      </c>
      <c r="P146" s="91"/>
      <c r="Q146" s="27"/>
      <c r="R146" s="151"/>
      <c r="S146" s="92"/>
      <c r="T146" s="151"/>
      <c r="U146" s="91"/>
      <c r="V146" s="27"/>
    </row>
    <row r="147" spans="4:22" hidden="1">
      <c r="D147" s="29"/>
      <c r="F147" s="88"/>
      <c r="G147" s="88"/>
      <c r="H147" s="159"/>
      <c r="I147" s="91"/>
      <c r="J147" s="81">
        <f t="shared" si="5"/>
        <v>0</v>
      </c>
      <c r="K147" s="91"/>
      <c r="L147" s="91"/>
      <c r="M147" s="91"/>
      <c r="N147" s="91" t="str">
        <f>IFERROR(VALUE(IF(Table2131620[[#This Row],[Player No]]="","",IFERROR(VLOOKUP(Table2131620[[#This Row],[Player No]],'[3]Masters Women 40+'!$Z$14:$AB$63,2,FALSE)&amp;"",""))),"")</f>
        <v/>
      </c>
      <c r="O147" s="91" t="str">
        <f>IFERROR(VALUE(IF(Table2131620[[#This Row],[Player No]]="","",IFERROR(VLOOKUP(Table2131620[[#This Row],[Player No]],'[4]Mas Women 40+'!$Z$14:$AB$49,2,FALSE)&amp;"",""))),"")</f>
        <v/>
      </c>
      <c r="P147" s="91"/>
      <c r="Q147" s="27"/>
      <c r="R147" s="151"/>
      <c r="S147" s="92"/>
      <c r="T147" s="151"/>
      <c r="U147" s="91"/>
      <c r="V147" s="27"/>
    </row>
    <row r="148" spans="4:22" hidden="1">
      <c r="D148" s="29"/>
      <c r="F148" s="88"/>
      <c r="G148" s="88"/>
      <c r="H148" s="159"/>
      <c r="I148" s="91"/>
      <c r="J148" s="81">
        <f t="shared" si="5"/>
        <v>0</v>
      </c>
      <c r="K148" s="91"/>
      <c r="L148" s="91"/>
      <c r="M148" s="91"/>
      <c r="N148" s="91" t="str">
        <f>IFERROR(VALUE(IF(Table2131620[[#This Row],[Player No]]="","",IFERROR(VLOOKUP(Table2131620[[#This Row],[Player No]],'[3]Masters Women 40+'!$Z$14:$AB$63,2,FALSE)&amp;"",""))),"")</f>
        <v/>
      </c>
      <c r="O148" s="91" t="str">
        <f>IFERROR(VALUE(IF(Table2131620[[#This Row],[Player No]]="","",IFERROR(VLOOKUP(Table2131620[[#This Row],[Player No]],'[4]Mas Women 40+'!$Z$14:$AB$49,2,FALSE)&amp;"",""))),"")</f>
        <v/>
      </c>
      <c r="P148" s="91"/>
      <c r="Q148" s="27"/>
      <c r="R148" s="151"/>
      <c r="S148" s="92"/>
      <c r="T148" s="151"/>
      <c r="U148" s="91"/>
      <c r="V148" s="27"/>
    </row>
    <row r="149" spans="4:22" hidden="1">
      <c r="D149" s="29"/>
      <c r="F149" s="88"/>
      <c r="G149" s="88"/>
      <c r="H149" s="159"/>
      <c r="I149" s="91"/>
      <c r="J149" s="81">
        <f t="shared" si="5"/>
        <v>0</v>
      </c>
      <c r="K149" s="91"/>
      <c r="L149" s="91"/>
      <c r="M149" s="91"/>
      <c r="N149" s="91" t="str">
        <f>IFERROR(VALUE(IF(Table2131620[[#This Row],[Player No]]="","",IFERROR(VLOOKUP(Table2131620[[#This Row],[Player No]],'[3]Masters Women 40+'!$Z$14:$AB$63,2,FALSE)&amp;"",""))),"")</f>
        <v/>
      </c>
      <c r="O149" s="91" t="str">
        <f>IFERROR(VALUE(IF(Table2131620[[#This Row],[Player No]]="","",IFERROR(VLOOKUP(Table2131620[[#This Row],[Player No]],'[4]Mas Women 40+'!$Z$14:$AB$49,2,FALSE)&amp;"",""))),"")</f>
        <v/>
      </c>
      <c r="P149" s="91"/>
      <c r="Q149" s="27"/>
      <c r="R149" s="151"/>
      <c r="S149" s="92"/>
      <c r="T149" s="151"/>
      <c r="U149" s="91"/>
      <c r="V149" s="27"/>
    </row>
    <row r="150" spans="4:22" hidden="1">
      <c r="D150" s="29"/>
      <c r="F150" s="88"/>
      <c r="G150" s="88"/>
      <c r="H150" s="159"/>
      <c r="I150" s="91"/>
      <c r="J150" s="81">
        <f t="shared" si="5"/>
        <v>0</v>
      </c>
      <c r="K150" s="91"/>
      <c r="L150" s="91"/>
      <c r="M150" s="91"/>
      <c r="N150" s="91" t="str">
        <f>IFERROR(VALUE(IF(Table2131620[[#This Row],[Player No]]="","",IFERROR(VLOOKUP(Table2131620[[#This Row],[Player No]],'[3]Masters Women 40+'!$Z$14:$AB$63,2,FALSE)&amp;"",""))),"")</f>
        <v/>
      </c>
      <c r="O150" s="91" t="str">
        <f>IFERROR(VALUE(IF(Table2131620[[#This Row],[Player No]]="","",IFERROR(VLOOKUP(Table2131620[[#This Row],[Player No]],'[4]Mas Women 40+'!$Z$14:$AB$49,2,FALSE)&amp;"",""))),"")</f>
        <v/>
      </c>
      <c r="P150" s="91"/>
      <c r="Q150" s="27"/>
      <c r="R150" s="151"/>
      <c r="S150" s="92"/>
      <c r="T150" s="151"/>
      <c r="U150" s="91"/>
      <c r="V150" s="27"/>
    </row>
    <row r="151" spans="4:22" hidden="1">
      <c r="D151" s="29"/>
      <c r="F151" s="88"/>
      <c r="G151" s="88"/>
      <c r="H151" s="159"/>
      <c r="I151" s="91"/>
      <c r="J151" s="81">
        <f t="shared" si="5"/>
        <v>0</v>
      </c>
      <c r="K151" s="91"/>
      <c r="L151" s="91"/>
      <c r="M151" s="91"/>
      <c r="N151" s="91" t="str">
        <f>IFERROR(VALUE(IF(Table2131620[[#This Row],[Player No]]="","",IFERROR(VLOOKUP(Table2131620[[#This Row],[Player No]],'[3]Masters Women 40+'!$Z$14:$AB$63,2,FALSE)&amp;"",""))),"")</f>
        <v/>
      </c>
      <c r="O151" s="91" t="str">
        <f>IFERROR(VALUE(IF(Table2131620[[#This Row],[Player No]]="","",IFERROR(VLOOKUP(Table2131620[[#This Row],[Player No]],'[4]Mas Women 40+'!$Z$14:$AB$49,2,FALSE)&amp;"",""))),"")</f>
        <v/>
      </c>
      <c r="P151" s="91"/>
      <c r="Q151" s="27"/>
      <c r="R151" s="151"/>
      <c r="S151" s="92"/>
      <c r="T151" s="151"/>
      <c r="U151" s="91"/>
      <c r="V151" s="27"/>
    </row>
    <row r="152" spans="4:22" hidden="1">
      <c r="D152" s="29"/>
      <c r="F152" s="88"/>
      <c r="G152" s="88"/>
      <c r="H152" s="159"/>
      <c r="I152" s="91"/>
      <c r="J152" s="81">
        <f t="shared" si="5"/>
        <v>0</v>
      </c>
      <c r="K152" s="91"/>
      <c r="L152" s="91"/>
      <c r="M152" s="91"/>
      <c r="N152" s="91" t="str">
        <f>IFERROR(VALUE(IF(Table2131620[[#This Row],[Player No]]="","",IFERROR(VLOOKUP(Table2131620[[#This Row],[Player No]],'[3]Masters Women 40+'!$Z$14:$AB$63,2,FALSE)&amp;"",""))),"")</f>
        <v/>
      </c>
      <c r="O152" s="91" t="str">
        <f>IFERROR(VALUE(IF(Table2131620[[#This Row],[Player No]]="","",IFERROR(VLOOKUP(Table2131620[[#This Row],[Player No]],'[4]Mas Women 40+'!$Z$14:$AB$49,2,FALSE)&amp;"",""))),"")</f>
        <v/>
      </c>
      <c r="P152" s="91"/>
      <c r="Q152" s="27"/>
      <c r="R152" s="151"/>
      <c r="S152" s="92"/>
      <c r="T152" s="151"/>
      <c r="U152" s="91"/>
      <c r="V152" s="27"/>
    </row>
    <row r="153" spans="4:22" hidden="1">
      <c r="D153" s="29"/>
      <c r="F153" s="88"/>
      <c r="G153" s="88"/>
      <c r="H153" s="159"/>
      <c r="I153" s="91"/>
      <c r="J153" s="81">
        <f t="shared" si="5"/>
        <v>0</v>
      </c>
      <c r="K153" s="91"/>
      <c r="L153" s="91"/>
      <c r="M153" s="91"/>
      <c r="N153" s="91" t="str">
        <f>IFERROR(VALUE(IF(Table2131620[[#This Row],[Player No]]="","",IFERROR(VLOOKUP(Table2131620[[#This Row],[Player No]],'[3]Masters Women 40+'!$Z$14:$AB$63,2,FALSE)&amp;"",""))),"")</f>
        <v/>
      </c>
      <c r="O153" s="91" t="str">
        <f>IFERROR(VALUE(IF(Table2131620[[#This Row],[Player No]]="","",IFERROR(VLOOKUP(Table2131620[[#This Row],[Player No]],'[4]Mas Women 40+'!$Z$14:$AB$49,2,FALSE)&amp;"",""))),"")</f>
        <v/>
      </c>
      <c r="P153" s="91"/>
      <c r="Q153" s="27"/>
      <c r="R153" s="151"/>
      <c r="S153" s="92"/>
      <c r="T153" s="151"/>
      <c r="U153" s="91"/>
      <c r="V153" s="27"/>
    </row>
    <row r="154" spans="4:22" hidden="1">
      <c r="D154" s="29"/>
      <c r="F154" s="88"/>
      <c r="G154" s="88"/>
      <c r="H154" s="159"/>
      <c r="I154" s="91"/>
      <c r="J154" s="81">
        <f t="shared" si="5"/>
        <v>0</v>
      </c>
      <c r="K154" s="91"/>
      <c r="L154" s="91"/>
      <c r="M154" s="91"/>
      <c r="N154" s="91" t="str">
        <f>IFERROR(VALUE(IF(Table2131620[[#This Row],[Player No]]="","",IFERROR(VLOOKUP(Table2131620[[#This Row],[Player No]],'[3]Masters Women 40+'!$Z$14:$AB$63,2,FALSE)&amp;"",""))),"")</f>
        <v/>
      </c>
      <c r="O154" s="91" t="str">
        <f>IFERROR(VALUE(IF(Table2131620[[#This Row],[Player No]]="","",IFERROR(VLOOKUP(Table2131620[[#This Row],[Player No]],'[4]Mas Women 40+'!$Z$14:$AB$49,2,FALSE)&amp;"",""))),"")</f>
        <v/>
      </c>
      <c r="P154" s="91"/>
      <c r="Q154" s="27"/>
      <c r="R154" s="151"/>
      <c r="S154" s="92"/>
      <c r="T154" s="151"/>
      <c r="U154" s="91"/>
      <c r="V154" s="27"/>
    </row>
    <row r="155" spans="4:22" hidden="1">
      <c r="D155" s="29"/>
      <c r="F155" s="88"/>
      <c r="G155" s="88"/>
      <c r="H155" s="159"/>
      <c r="I155" s="91"/>
      <c r="J155" s="81">
        <f t="shared" si="5"/>
        <v>0</v>
      </c>
      <c r="K155" s="91"/>
      <c r="L155" s="91"/>
      <c r="M155" s="91"/>
      <c r="N155" s="91" t="str">
        <f>IFERROR(VALUE(IF(Table2131620[[#This Row],[Player No]]="","",IFERROR(VLOOKUP(Table2131620[[#This Row],[Player No]],'[3]Masters Women 40+'!$Z$14:$AB$63,2,FALSE)&amp;"",""))),"")</f>
        <v/>
      </c>
      <c r="O155" s="91" t="str">
        <f>IFERROR(VALUE(IF(Table2131620[[#This Row],[Player No]]="","",IFERROR(VLOOKUP(Table2131620[[#This Row],[Player No]],'[4]Mas Women 40+'!$Z$14:$AB$49,2,FALSE)&amp;"",""))),"")</f>
        <v/>
      </c>
      <c r="P155" s="91"/>
      <c r="Q155" s="27"/>
      <c r="R155" s="151"/>
      <c r="S155" s="92"/>
      <c r="T155" s="151"/>
      <c r="U155" s="91"/>
      <c r="V155" s="27"/>
    </row>
    <row r="156" spans="4:22" hidden="1">
      <c r="D156" s="29"/>
      <c r="F156" s="88"/>
      <c r="G156" s="88"/>
      <c r="H156" s="159"/>
      <c r="I156" s="91"/>
      <c r="J156" s="81">
        <f t="shared" si="5"/>
        <v>0</v>
      </c>
      <c r="K156" s="91"/>
      <c r="L156" s="91"/>
      <c r="M156" s="91"/>
      <c r="N156" s="91" t="str">
        <f>IFERROR(VALUE(IF(Table2131620[[#This Row],[Player No]]="","",IFERROR(VLOOKUP(Table2131620[[#This Row],[Player No]],'[3]Masters Women 40+'!$Z$14:$AB$63,2,FALSE)&amp;"",""))),"")</f>
        <v/>
      </c>
      <c r="O156" s="91" t="str">
        <f>IFERROR(VALUE(IF(Table2131620[[#This Row],[Player No]]="","",IFERROR(VLOOKUP(Table2131620[[#This Row],[Player No]],'[4]Mas Women 40+'!$Z$14:$AB$49,2,FALSE)&amp;"",""))),"")</f>
        <v/>
      </c>
      <c r="P156" s="91"/>
      <c r="Q156" s="27"/>
      <c r="R156" s="151"/>
      <c r="S156" s="92"/>
      <c r="T156" s="151"/>
      <c r="U156" s="91"/>
      <c r="V156" s="27"/>
    </row>
    <row r="157" spans="4:22" hidden="1">
      <c r="D157" s="29"/>
      <c r="F157" s="88"/>
      <c r="G157" s="88"/>
      <c r="H157" s="159"/>
      <c r="I157" s="91"/>
      <c r="J157" s="81">
        <f t="shared" si="5"/>
        <v>0</v>
      </c>
      <c r="K157" s="91"/>
      <c r="L157" s="91"/>
      <c r="M157" s="91"/>
      <c r="N157" s="91" t="str">
        <f>IFERROR(VALUE(IF(Table2131620[[#This Row],[Player No]]="","",IFERROR(VLOOKUP(Table2131620[[#This Row],[Player No]],'[3]Masters Women 40+'!$Z$14:$AB$63,2,FALSE)&amp;"",""))),"")</f>
        <v/>
      </c>
      <c r="O157" s="91" t="str">
        <f>IFERROR(VALUE(IF(Table2131620[[#This Row],[Player No]]="","",IFERROR(VLOOKUP(Table2131620[[#This Row],[Player No]],'[4]Mas Women 40+'!$Z$14:$AB$49,2,FALSE)&amp;"",""))),"")</f>
        <v/>
      </c>
      <c r="P157" s="91"/>
      <c r="Q157" s="27"/>
      <c r="R157" s="151"/>
      <c r="S157" s="92"/>
      <c r="T157" s="151"/>
      <c r="U157" s="91"/>
      <c r="V157" s="27"/>
    </row>
    <row r="158" spans="4:22" hidden="1">
      <c r="D158" s="29"/>
      <c r="F158" s="88"/>
      <c r="G158" s="88"/>
      <c r="H158" s="159"/>
      <c r="I158" s="91"/>
      <c r="J158" s="81">
        <f t="shared" si="5"/>
        <v>0</v>
      </c>
      <c r="K158" s="91"/>
      <c r="L158" s="91"/>
      <c r="M158" s="91"/>
      <c r="N158" s="91" t="str">
        <f>IFERROR(VALUE(IF(Table2131620[[#This Row],[Player No]]="","",IFERROR(VLOOKUP(Table2131620[[#This Row],[Player No]],'[3]Masters Women 40+'!$Z$14:$AB$63,2,FALSE)&amp;"",""))),"")</f>
        <v/>
      </c>
      <c r="O158" s="91" t="str">
        <f>IFERROR(VALUE(IF(Table2131620[[#This Row],[Player No]]="","",IFERROR(VLOOKUP(Table2131620[[#This Row],[Player No]],'[4]Mas Women 40+'!$Z$14:$AB$49,2,FALSE)&amp;"",""))),"")</f>
        <v/>
      </c>
      <c r="P158" s="91"/>
      <c r="Q158" s="27"/>
      <c r="R158" s="151"/>
      <c r="S158" s="92"/>
      <c r="T158" s="151"/>
      <c r="U158" s="91"/>
      <c r="V158" s="27"/>
    </row>
    <row r="159" spans="4:22" hidden="1">
      <c r="D159" s="29"/>
      <c r="F159" s="88"/>
      <c r="G159" s="88"/>
      <c r="H159" s="159"/>
      <c r="I159" s="91"/>
      <c r="J159" s="81">
        <f t="shared" si="5"/>
        <v>0</v>
      </c>
      <c r="K159" s="91"/>
      <c r="L159" s="91"/>
      <c r="M159" s="91"/>
      <c r="N159" s="91" t="str">
        <f>IFERROR(VALUE(IF(Table2131620[[#This Row],[Player No]]="","",IFERROR(VLOOKUP(Table2131620[[#This Row],[Player No]],'[3]Masters Women 40+'!$Z$14:$AB$63,2,FALSE)&amp;"",""))),"")</f>
        <v/>
      </c>
      <c r="O159" s="91" t="str">
        <f>IFERROR(VALUE(IF(Table2131620[[#This Row],[Player No]]="","",IFERROR(VLOOKUP(Table2131620[[#This Row],[Player No]],'[4]Mas Women 40+'!$Z$14:$AB$49,2,FALSE)&amp;"",""))),"")</f>
        <v/>
      </c>
      <c r="P159" s="91"/>
      <c r="Q159" s="27"/>
      <c r="R159" s="151"/>
      <c r="S159" s="92"/>
      <c r="T159" s="151"/>
      <c r="U159" s="91"/>
      <c r="V159" s="27"/>
    </row>
    <row r="160" spans="4:22" hidden="1">
      <c r="D160" s="29"/>
      <c r="F160" s="88"/>
      <c r="G160" s="88"/>
      <c r="H160" s="159"/>
      <c r="I160" s="91"/>
      <c r="J160" s="81">
        <f t="shared" si="5"/>
        <v>0</v>
      </c>
      <c r="K160" s="91"/>
      <c r="L160" s="91"/>
      <c r="M160" s="91"/>
      <c r="N160" s="91" t="str">
        <f>IFERROR(VALUE(IF(Table2131620[[#This Row],[Player No]]="","",IFERROR(VLOOKUP(Table2131620[[#This Row],[Player No]],'[3]Masters Women 40+'!$Z$14:$AB$63,2,FALSE)&amp;"",""))),"")</f>
        <v/>
      </c>
      <c r="O160" s="91" t="str">
        <f>IFERROR(VALUE(IF(Table2131620[[#This Row],[Player No]]="","",IFERROR(VLOOKUP(Table2131620[[#This Row],[Player No]],'[4]Mas Women 40+'!$Z$14:$AB$49,2,FALSE)&amp;"",""))),"")</f>
        <v/>
      </c>
      <c r="P160" s="91"/>
      <c r="Q160" s="27"/>
      <c r="R160" s="151"/>
      <c r="S160" s="92"/>
      <c r="T160" s="151"/>
      <c r="U160" s="91"/>
      <c r="V160" s="27"/>
    </row>
    <row r="161" spans="4:22" hidden="1">
      <c r="D161" s="29"/>
      <c r="F161" s="88"/>
      <c r="G161" s="88"/>
      <c r="H161" s="159"/>
      <c r="I161" s="91"/>
      <c r="J161" s="81">
        <f t="shared" si="5"/>
        <v>0</v>
      </c>
      <c r="K161" s="91"/>
      <c r="L161" s="91"/>
      <c r="M161" s="91"/>
      <c r="N161" s="91" t="str">
        <f>IFERROR(VALUE(IF(Table2131620[[#This Row],[Player No]]="","",IFERROR(VLOOKUP(Table2131620[[#This Row],[Player No]],'[3]Masters Women 40+'!$Z$14:$AB$63,2,FALSE)&amp;"",""))),"")</f>
        <v/>
      </c>
      <c r="O161" s="91" t="str">
        <f>IFERROR(VALUE(IF(Table2131620[[#This Row],[Player No]]="","",IFERROR(VLOOKUP(Table2131620[[#This Row],[Player No]],'[4]Mas Women 40+'!$Z$14:$AB$49,2,FALSE)&amp;"",""))),"")</f>
        <v/>
      </c>
      <c r="P161" s="91"/>
      <c r="Q161" s="27"/>
      <c r="R161" s="151"/>
      <c r="S161" s="92"/>
      <c r="T161" s="151"/>
      <c r="U161" s="91"/>
      <c r="V161" s="27"/>
    </row>
    <row r="162" spans="4:22" hidden="1">
      <c r="D162" s="29"/>
      <c r="F162" s="88"/>
      <c r="G162" s="88"/>
      <c r="H162" s="159"/>
      <c r="I162" s="91"/>
      <c r="J162" s="81">
        <f t="shared" si="5"/>
        <v>0</v>
      </c>
      <c r="K162" s="91"/>
      <c r="L162" s="91"/>
      <c r="M162" s="91"/>
      <c r="N162" s="91" t="str">
        <f>IFERROR(VALUE(IF(Table2131620[[#This Row],[Player No]]="","",IFERROR(VLOOKUP(Table2131620[[#This Row],[Player No]],'[3]Masters Women 40+'!$Z$14:$AB$63,2,FALSE)&amp;"",""))),"")</f>
        <v/>
      </c>
      <c r="O162" s="91" t="str">
        <f>IFERROR(VALUE(IF(Table2131620[[#This Row],[Player No]]="","",IFERROR(VLOOKUP(Table2131620[[#This Row],[Player No]],'[4]Mas Women 40+'!$Z$14:$AB$49,2,FALSE)&amp;"",""))),"")</f>
        <v/>
      </c>
      <c r="P162" s="91"/>
      <c r="Q162" s="27"/>
      <c r="R162" s="151"/>
      <c r="S162" s="92"/>
      <c r="T162" s="151"/>
      <c r="U162" s="91"/>
      <c r="V162" s="27"/>
    </row>
    <row r="163" spans="4:22" hidden="1">
      <c r="D163" s="29"/>
      <c r="F163" s="88"/>
      <c r="G163" s="88"/>
      <c r="H163" s="159"/>
      <c r="I163" s="91"/>
      <c r="J163" s="81">
        <f t="shared" si="5"/>
        <v>0</v>
      </c>
      <c r="K163" s="91"/>
      <c r="L163" s="91"/>
      <c r="M163" s="91"/>
      <c r="N163" s="91" t="str">
        <f>IFERROR(VALUE(IF(Table2131620[[#This Row],[Player No]]="","",IFERROR(VLOOKUP(Table2131620[[#This Row],[Player No]],'[3]Masters Women 40+'!$Z$14:$AB$63,2,FALSE)&amp;"",""))),"")</f>
        <v/>
      </c>
      <c r="O163" s="91" t="str">
        <f>IFERROR(VALUE(IF(Table2131620[[#This Row],[Player No]]="","",IFERROR(VLOOKUP(Table2131620[[#This Row],[Player No]],'[4]Mas Women 40+'!$Z$14:$AB$49,2,FALSE)&amp;"",""))),"")</f>
        <v/>
      </c>
      <c r="P163" s="91"/>
      <c r="Q163" s="27"/>
      <c r="R163" s="151"/>
      <c r="S163" s="92"/>
      <c r="T163" s="151"/>
      <c r="U163" s="91"/>
      <c r="V163" s="27"/>
    </row>
    <row r="164" spans="4:22" hidden="1">
      <c r="D164" s="29"/>
      <c r="F164" s="88"/>
      <c r="G164" s="88"/>
      <c r="H164" s="159"/>
      <c r="I164" s="91"/>
      <c r="J164" s="81">
        <f t="shared" si="5"/>
        <v>0</v>
      </c>
      <c r="K164" s="91"/>
      <c r="L164" s="91"/>
      <c r="M164" s="91"/>
      <c r="N164" s="91" t="str">
        <f>IFERROR(VALUE(IF(Table2131620[[#This Row],[Player No]]="","",IFERROR(VLOOKUP(Table2131620[[#This Row],[Player No]],'[3]Masters Women 40+'!$Z$14:$AB$63,2,FALSE)&amp;"",""))),"")</f>
        <v/>
      </c>
      <c r="O164" s="91" t="str">
        <f>IFERROR(VALUE(IF(Table2131620[[#This Row],[Player No]]="","",IFERROR(VLOOKUP(Table2131620[[#This Row],[Player No]],'[4]Mas Women 40+'!$Z$14:$AB$49,2,FALSE)&amp;"",""))),"")</f>
        <v/>
      </c>
      <c r="P164" s="91"/>
      <c r="Q164" s="27"/>
      <c r="R164" s="151"/>
      <c r="S164" s="92"/>
      <c r="T164" s="151"/>
      <c r="U164" s="91"/>
      <c r="V164" s="27"/>
    </row>
    <row r="165" spans="4:22" hidden="1">
      <c r="D165" s="29"/>
      <c r="F165" s="88"/>
      <c r="G165" s="88"/>
      <c r="H165" s="159"/>
      <c r="I165" s="91"/>
      <c r="J165" s="81">
        <f t="shared" si="5"/>
        <v>0</v>
      </c>
      <c r="K165" s="91"/>
      <c r="L165" s="91"/>
      <c r="M165" s="91"/>
      <c r="N165" s="91" t="str">
        <f>IFERROR(VALUE(IF(Table2131620[[#This Row],[Player No]]="","",IFERROR(VLOOKUP(Table2131620[[#This Row],[Player No]],'[3]Masters Women 40+'!$Z$14:$AB$63,2,FALSE)&amp;"",""))),"")</f>
        <v/>
      </c>
      <c r="O165" s="91" t="str">
        <f>IFERROR(VALUE(IF(Table2131620[[#This Row],[Player No]]="","",IFERROR(VLOOKUP(Table2131620[[#This Row],[Player No]],'[4]Mas Women 40+'!$Z$14:$AB$49,2,FALSE)&amp;"",""))),"")</f>
        <v/>
      </c>
      <c r="P165" s="91"/>
      <c r="Q165" s="27"/>
      <c r="R165" s="151"/>
      <c r="S165" s="92"/>
      <c r="T165" s="151"/>
      <c r="U165" s="91"/>
      <c r="V165" s="27"/>
    </row>
    <row r="166" spans="4:22" hidden="1">
      <c r="D166" s="29"/>
      <c r="F166" s="88"/>
      <c r="G166" s="88"/>
      <c r="H166" s="159"/>
      <c r="I166" s="91"/>
      <c r="J166" s="81">
        <f t="shared" si="5"/>
        <v>0</v>
      </c>
      <c r="K166" s="91"/>
      <c r="L166" s="91"/>
      <c r="M166" s="91"/>
      <c r="N166" s="91" t="str">
        <f>IFERROR(VALUE(IF(Table2131620[[#This Row],[Player No]]="","",IFERROR(VLOOKUP(Table2131620[[#This Row],[Player No]],'[3]Masters Women 40+'!$Z$14:$AB$63,2,FALSE)&amp;"",""))),"")</f>
        <v/>
      </c>
      <c r="O166" s="91" t="str">
        <f>IFERROR(VALUE(IF(Table2131620[[#This Row],[Player No]]="","",IFERROR(VLOOKUP(Table2131620[[#This Row],[Player No]],'[4]Mas Women 40+'!$Z$14:$AB$49,2,FALSE)&amp;"",""))),"")</f>
        <v/>
      </c>
      <c r="P166" s="91"/>
      <c r="Q166" s="27"/>
      <c r="R166" s="151"/>
      <c r="S166" s="92"/>
      <c r="T166" s="151"/>
      <c r="U166" s="91"/>
      <c r="V166" s="27"/>
    </row>
    <row r="167" spans="4:22" hidden="1">
      <c r="D167" s="29"/>
      <c r="F167" s="88"/>
      <c r="G167" s="88"/>
      <c r="H167" s="159"/>
      <c r="I167" s="91"/>
      <c r="J167" s="81">
        <f t="shared" si="5"/>
        <v>0</v>
      </c>
      <c r="K167" s="91"/>
      <c r="L167" s="91"/>
      <c r="M167" s="91"/>
      <c r="N167" s="91" t="str">
        <f>IFERROR(VALUE(IF(Table2131620[[#This Row],[Player No]]="","",IFERROR(VLOOKUP(Table2131620[[#This Row],[Player No]],'[3]Masters Women 40+'!$Z$14:$AB$63,2,FALSE)&amp;"",""))),"")</f>
        <v/>
      </c>
      <c r="O167" s="91" t="str">
        <f>IFERROR(VALUE(IF(Table2131620[[#This Row],[Player No]]="","",IFERROR(VLOOKUP(Table2131620[[#This Row],[Player No]],'[4]Mas Women 40+'!$Z$14:$AB$49,2,FALSE)&amp;"",""))),"")</f>
        <v/>
      </c>
      <c r="P167" s="91"/>
      <c r="Q167" s="27"/>
      <c r="R167" s="151"/>
      <c r="S167" s="92"/>
      <c r="T167" s="151"/>
      <c r="U167" s="91"/>
      <c r="V167" s="27"/>
    </row>
    <row r="168" spans="4:22" hidden="1">
      <c r="D168" s="29"/>
      <c r="F168" s="88"/>
      <c r="G168" s="88"/>
      <c r="H168" s="159"/>
      <c r="I168" s="91"/>
      <c r="J168" s="81">
        <f t="shared" si="5"/>
        <v>0</v>
      </c>
      <c r="K168" s="91"/>
      <c r="L168" s="91"/>
      <c r="M168" s="91"/>
      <c r="N168" s="91" t="str">
        <f>IFERROR(VALUE(IF(Table2131620[[#This Row],[Player No]]="","",IFERROR(VLOOKUP(Table2131620[[#This Row],[Player No]],'[3]Masters Women 40+'!$Z$14:$AB$63,2,FALSE)&amp;"",""))),"")</f>
        <v/>
      </c>
      <c r="O168" s="91" t="str">
        <f>IFERROR(VALUE(IF(Table2131620[[#This Row],[Player No]]="","",IFERROR(VLOOKUP(Table2131620[[#This Row],[Player No]],'[4]Mas Women 40+'!$Z$14:$AB$49,2,FALSE)&amp;"",""))),"")</f>
        <v/>
      </c>
      <c r="P168" s="91"/>
      <c r="Q168" s="27"/>
      <c r="R168" s="151"/>
      <c r="S168" s="92"/>
      <c r="T168" s="151"/>
      <c r="U168" s="91"/>
      <c r="V168" s="27"/>
    </row>
    <row r="169" spans="4:22" hidden="1">
      <c r="D169" s="29"/>
      <c r="F169" s="88"/>
      <c r="G169" s="88"/>
      <c r="H169" s="159"/>
      <c r="I169" s="91"/>
      <c r="J169" s="81">
        <f t="shared" si="5"/>
        <v>0</v>
      </c>
      <c r="K169" s="91"/>
      <c r="L169" s="91"/>
      <c r="M169" s="91"/>
      <c r="N169" s="91" t="str">
        <f>IFERROR(VALUE(IF(Table2131620[[#This Row],[Player No]]="","",IFERROR(VLOOKUP(Table2131620[[#This Row],[Player No]],'[3]Masters Women 40+'!$Z$14:$AB$63,2,FALSE)&amp;"",""))),"")</f>
        <v/>
      </c>
      <c r="O169" s="91" t="str">
        <f>IFERROR(VALUE(IF(Table2131620[[#This Row],[Player No]]="","",IFERROR(VLOOKUP(Table2131620[[#This Row],[Player No]],'[4]Mas Women 40+'!$Z$14:$AB$49,2,FALSE)&amp;"",""))),"")</f>
        <v/>
      </c>
      <c r="P169" s="91"/>
      <c r="Q169" s="27"/>
      <c r="R169" s="151"/>
      <c r="S169" s="92"/>
      <c r="T169" s="151"/>
      <c r="U169" s="91"/>
      <c r="V169" s="27"/>
    </row>
    <row r="170" spans="4:22" hidden="1">
      <c r="D170" s="29"/>
      <c r="F170" s="88"/>
      <c r="G170" s="88"/>
      <c r="H170" s="159"/>
      <c r="I170" s="91"/>
      <c r="J170" s="81">
        <f t="shared" si="5"/>
        <v>0</v>
      </c>
      <c r="K170" s="91"/>
      <c r="L170" s="91"/>
      <c r="M170" s="91"/>
      <c r="N170" s="91" t="str">
        <f>IFERROR(VALUE(IF(Table2131620[[#This Row],[Player No]]="","",IFERROR(VLOOKUP(Table2131620[[#This Row],[Player No]],'[3]Masters Women 40+'!$Z$14:$AB$63,2,FALSE)&amp;"",""))),"")</f>
        <v/>
      </c>
      <c r="O170" s="91" t="str">
        <f>IFERROR(VALUE(IF(Table2131620[[#This Row],[Player No]]="","",IFERROR(VLOOKUP(Table2131620[[#This Row],[Player No]],'[4]Mas Women 40+'!$Z$14:$AB$49,2,FALSE)&amp;"",""))),"")</f>
        <v/>
      </c>
      <c r="P170" s="91"/>
      <c r="Q170" s="27"/>
      <c r="R170" s="151"/>
      <c r="S170" s="92"/>
      <c r="T170" s="151"/>
      <c r="U170" s="91"/>
      <c r="V170" s="27"/>
    </row>
    <row r="171" spans="4:22" hidden="1">
      <c r="D171" s="29"/>
      <c r="F171" s="88"/>
      <c r="G171" s="88"/>
      <c r="H171" s="159"/>
      <c r="I171" s="91"/>
      <c r="J171" s="81">
        <f t="shared" si="5"/>
        <v>0</v>
      </c>
      <c r="K171" s="91"/>
      <c r="L171" s="91"/>
      <c r="M171" s="91"/>
      <c r="N171" s="91" t="str">
        <f>IFERROR(VALUE(IF(Table2131620[[#This Row],[Player No]]="","",IFERROR(VLOOKUP(Table2131620[[#This Row],[Player No]],'[3]Masters Women 40+'!$Z$14:$AB$63,2,FALSE)&amp;"",""))),"")</f>
        <v/>
      </c>
      <c r="O171" s="91" t="str">
        <f>IFERROR(VALUE(IF(Table2131620[[#This Row],[Player No]]="","",IFERROR(VLOOKUP(Table2131620[[#This Row],[Player No]],'[4]Mas Women 40+'!$Z$14:$AB$49,2,FALSE)&amp;"",""))),"")</f>
        <v/>
      </c>
      <c r="P171" s="91"/>
      <c r="Q171" s="27"/>
      <c r="R171" s="151"/>
      <c r="S171" s="92"/>
      <c r="T171" s="151"/>
      <c r="U171" s="91"/>
      <c r="V171" s="27"/>
    </row>
    <row r="172" spans="4:22" hidden="1">
      <c r="D172" s="29"/>
      <c r="F172" s="88"/>
      <c r="G172" s="88"/>
      <c r="H172" s="159"/>
      <c r="I172" s="91"/>
      <c r="J172" s="81">
        <f t="shared" si="5"/>
        <v>0</v>
      </c>
      <c r="K172" s="91"/>
      <c r="L172" s="91"/>
      <c r="M172" s="91"/>
      <c r="N172" s="91" t="str">
        <f>IFERROR(VALUE(IF(Table2131620[[#This Row],[Player No]]="","",IFERROR(VLOOKUP(Table2131620[[#This Row],[Player No]],'[3]Masters Women 40+'!$Z$14:$AB$63,2,FALSE)&amp;"",""))),"")</f>
        <v/>
      </c>
      <c r="O172" s="91" t="str">
        <f>IFERROR(VALUE(IF(Table2131620[[#This Row],[Player No]]="","",IFERROR(VLOOKUP(Table2131620[[#This Row],[Player No]],'[4]Mas Women 40+'!$Z$14:$AB$49,2,FALSE)&amp;"",""))),"")</f>
        <v/>
      </c>
      <c r="P172" s="91"/>
      <c r="Q172" s="27"/>
      <c r="R172" s="151"/>
      <c r="S172" s="92"/>
      <c r="T172" s="151"/>
      <c r="U172" s="91"/>
      <c r="V172" s="27"/>
    </row>
    <row r="173" spans="4:22" hidden="1">
      <c r="D173" s="29"/>
      <c r="F173" s="88"/>
      <c r="G173" s="88"/>
      <c r="H173" s="159"/>
      <c r="I173" s="91"/>
      <c r="J173" s="81">
        <f t="shared" si="5"/>
        <v>0</v>
      </c>
      <c r="K173" s="91"/>
      <c r="L173" s="91"/>
      <c r="M173" s="91"/>
      <c r="N173" s="91" t="str">
        <f>IFERROR(VALUE(IF(Table2131620[[#This Row],[Player No]]="","",IFERROR(VLOOKUP(Table2131620[[#This Row],[Player No]],'[3]Masters Women 40+'!$Z$14:$AB$63,2,FALSE)&amp;"",""))),"")</f>
        <v/>
      </c>
      <c r="O173" s="91" t="str">
        <f>IFERROR(VALUE(IF(Table2131620[[#This Row],[Player No]]="","",IFERROR(VLOOKUP(Table2131620[[#This Row],[Player No]],'[4]Mas Women 40+'!$Z$14:$AB$49,2,FALSE)&amp;"",""))),"")</f>
        <v/>
      </c>
      <c r="P173" s="91"/>
      <c r="Q173" s="27"/>
      <c r="R173" s="151"/>
      <c r="S173" s="92"/>
      <c r="T173" s="151"/>
      <c r="U173" s="91"/>
      <c r="V173" s="27"/>
    </row>
    <row r="174" spans="4:22" hidden="1">
      <c r="D174" s="29"/>
      <c r="F174" s="88"/>
      <c r="G174" s="88"/>
      <c r="H174" s="159"/>
      <c r="I174" s="91"/>
      <c r="J174" s="81">
        <f t="shared" si="5"/>
        <v>0</v>
      </c>
      <c r="K174" s="91"/>
      <c r="L174" s="91"/>
      <c r="M174" s="91"/>
      <c r="N174" s="91" t="str">
        <f>IFERROR(VALUE(IF(Table2131620[[#This Row],[Player No]]="","",IFERROR(VLOOKUP(Table2131620[[#This Row],[Player No]],'[3]Masters Women 40+'!$Z$14:$AB$63,2,FALSE)&amp;"",""))),"")</f>
        <v/>
      </c>
      <c r="O174" s="91" t="str">
        <f>IFERROR(VALUE(IF(Table2131620[[#This Row],[Player No]]="","",IFERROR(VLOOKUP(Table2131620[[#This Row],[Player No]],'[4]Mas Women 40+'!$Z$14:$AB$49,2,FALSE)&amp;"",""))),"")</f>
        <v/>
      </c>
      <c r="P174" s="91"/>
      <c r="Q174" s="27"/>
      <c r="R174" s="151"/>
      <c r="S174" s="92"/>
      <c r="T174" s="151"/>
      <c r="U174" s="91"/>
      <c r="V174" s="27"/>
    </row>
    <row r="175" spans="4:22" hidden="1">
      <c r="D175" s="29"/>
      <c r="F175" s="88"/>
      <c r="G175" s="88"/>
      <c r="H175" s="159"/>
      <c r="I175" s="91"/>
      <c r="J175" s="81">
        <f t="shared" si="5"/>
        <v>0</v>
      </c>
      <c r="K175" s="91"/>
      <c r="L175" s="91"/>
      <c r="M175" s="91"/>
      <c r="N175" s="91" t="str">
        <f>IFERROR(VALUE(IF(Table2131620[[#This Row],[Player No]]="","",IFERROR(VLOOKUP(Table2131620[[#This Row],[Player No]],'[3]Masters Women 40+'!$Z$14:$AB$63,2,FALSE)&amp;"",""))),"")</f>
        <v/>
      </c>
      <c r="O175" s="91" t="str">
        <f>IFERROR(VALUE(IF(Table2131620[[#This Row],[Player No]]="","",IFERROR(VLOOKUP(Table2131620[[#This Row],[Player No]],'[4]Mas Women 40+'!$Z$14:$AB$49,2,FALSE)&amp;"",""))),"")</f>
        <v/>
      </c>
      <c r="P175" s="91"/>
      <c r="Q175" s="27"/>
      <c r="R175" s="151"/>
      <c r="S175" s="92"/>
      <c r="T175" s="151"/>
      <c r="U175" s="91"/>
      <c r="V175" s="27"/>
    </row>
    <row r="176" spans="4:22" hidden="1">
      <c r="D176" s="29"/>
      <c r="F176" s="88"/>
      <c r="G176" s="88"/>
      <c r="H176" s="159"/>
      <c r="I176" s="91"/>
      <c r="J176" s="81">
        <f t="shared" si="5"/>
        <v>0</v>
      </c>
      <c r="K176" s="91"/>
      <c r="L176" s="91"/>
      <c r="M176" s="91"/>
      <c r="N176" s="91" t="str">
        <f>IFERROR(VALUE(IF(Table2131620[[#This Row],[Player No]]="","",IFERROR(VLOOKUP(Table2131620[[#This Row],[Player No]],'[3]Masters Women 40+'!$Z$14:$AB$63,2,FALSE)&amp;"",""))),"")</f>
        <v/>
      </c>
      <c r="O176" s="91" t="str">
        <f>IFERROR(VALUE(IF(Table2131620[[#This Row],[Player No]]="","",IFERROR(VLOOKUP(Table2131620[[#This Row],[Player No]],'[4]Mas Women 40+'!$Z$14:$AB$49,2,FALSE)&amp;"",""))),"")</f>
        <v/>
      </c>
      <c r="P176" s="91"/>
      <c r="Q176" s="27"/>
      <c r="R176" s="151"/>
      <c r="S176" s="92"/>
      <c r="T176" s="151"/>
      <c r="U176" s="91"/>
      <c r="V176" s="27"/>
    </row>
    <row r="177" spans="4:22" hidden="1">
      <c r="D177" s="29"/>
      <c r="F177" s="88"/>
      <c r="G177" s="88"/>
      <c r="H177" s="159"/>
      <c r="I177" s="91"/>
      <c r="J177" s="81">
        <f t="shared" si="5"/>
        <v>0</v>
      </c>
      <c r="K177" s="91"/>
      <c r="L177" s="91"/>
      <c r="M177" s="91"/>
      <c r="N177" s="91" t="str">
        <f>IFERROR(VALUE(IF(Table2131620[[#This Row],[Player No]]="","",IFERROR(VLOOKUP(Table2131620[[#This Row],[Player No]],'[3]Masters Women 40+'!$Z$14:$AB$63,2,FALSE)&amp;"",""))),"")</f>
        <v/>
      </c>
      <c r="O177" s="91" t="str">
        <f>IFERROR(VALUE(IF(Table2131620[[#This Row],[Player No]]="","",IFERROR(VLOOKUP(Table2131620[[#This Row],[Player No]],'[4]Mas Women 40+'!$Z$14:$AB$49,2,FALSE)&amp;"",""))),"")</f>
        <v/>
      </c>
      <c r="P177" s="91"/>
      <c r="Q177" s="27"/>
      <c r="R177" s="151"/>
      <c r="S177" s="92"/>
      <c r="T177" s="151"/>
      <c r="U177" s="91"/>
      <c r="V177" s="27"/>
    </row>
    <row r="178" spans="4:22" hidden="1">
      <c r="D178" s="29"/>
      <c r="F178" s="88"/>
      <c r="G178" s="88"/>
      <c r="H178" s="159"/>
      <c r="I178" s="91"/>
      <c r="J178" s="81">
        <f t="shared" si="5"/>
        <v>0</v>
      </c>
      <c r="K178" s="91"/>
      <c r="L178" s="91"/>
      <c r="M178" s="91"/>
      <c r="N178" s="91" t="str">
        <f>IFERROR(VALUE(IF(Table2131620[[#This Row],[Player No]]="","",IFERROR(VLOOKUP(Table2131620[[#This Row],[Player No]],'[3]Masters Women 40+'!$Z$14:$AB$63,2,FALSE)&amp;"",""))),"")</f>
        <v/>
      </c>
      <c r="O178" s="91" t="str">
        <f>IFERROR(VALUE(IF(Table2131620[[#This Row],[Player No]]="","",IFERROR(VLOOKUP(Table2131620[[#This Row],[Player No]],'[4]Mas Women 40+'!$Z$14:$AB$49,2,FALSE)&amp;"",""))),"")</f>
        <v/>
      </c>
      <c r="P178" s="91"/>
      <c r="Q178" s="27"/>
      <c r="R178" s="151"/>
      <c r="S178" s="92"/>
      <c r="T178" s="151"/>
      <c r="U178" s="91"/>
      <c r="V178" s="27"/>
    </row>
    <row r="179" spans="4:22" hidden="1">
      <c r="D179" s="29"/>
      <c r="F179" s="88"/>
      <c r="G179" s="88"/>
      <c r="H179" s="159"/>
      <c r="I179" s="91"/>
      <c r="J179" s="81">
        <f t="shared" si="5"/>
        <v>0</v>
      </c>
      <c r="K179" s="91"/>
      <c r="L179" s="91"/>
      <c r="M179" s="91"/>
      <c r="N179" s="91" t="str">
        <f>IFERROR(VALUE(IF(Table2131620[[#This Row],[Player No]]="","",IFERROR(VLOOKUP(Table2131620[[#This Row],[Player No]],'[3]Masters Women 40+'!$Z$14:$AB$63,2,FALSE)&amp;"",""))),"")</f>
        <v/>
      </c>
      <c r="O179" s="91" t="str">
        <f>IFERROR(VALUE(IF(Table2131620[[#This Row],[Player No]]="","",IFERROR(VLOOKUP(Table2131620[[#This Row],[Player No]],'[4]Mas Women 40+'!$Z$14:$AB$49,2,FALSE)&amp;"",""))),"")</f>
        <v/>
      </c>
      <c r="P179" s="91"/>
      <c r="Q179" s="27"/>
      <c r="R179" s="151"/>
      <c r="S179" s="92"/>
      <c r="T179" s="151"/>
      <c r="U179" s="91"/>
      <c r="V179" s="27"/>
    </row>
    <row r="180" spans="4:22" hidden="1">
      <c r="D180" s="29"/>
      <c r="F180" s="88"/>
      <c r="G180" s="88"/>
      <c r="H180" s="159"/>
      <c r="I180" s="91"/>
      <c r="J180" s="81">
        <f t="shared" si="5"/>
        <v>0</v>
      </c>
      <c r="K180" s="91"/>
      <c r="L180" s="91"/>
      <c r="M180" s="91"/>
      <c r="N180" s="91" t="str">
        <f>IFERROR(VALUE(IF(Table2131620[[#This Row],[Player No]]="","",IFERROR(VLOOKUP(Table2131620[[#This Row],[Player No]],'[3]Masters Women 40+'!$Z$14:$AB$63,2,FALSE)&amp;"",""))),"")</f>
        <v/>
      </c>
      <c r="O180" s="91" t="str">
        <f>IFERROR(VALUE(IF(Table2131620[[#This Row],[Player No]]="","",IFERROR(VLOOKUP(Table2131620[[#This Row],[Player No]],'[4]Mas Women 40+'!$Z$14:$AB$49,2,FALSE)&amp;"",""))),"")</f>
        <v/>
      </c>
      <c r="P180" s="91"/>
      <c r="Q180" s="27"/>
      <c r="R180" s="151"/>
      <c r="S180" s="92"/>
      <c r="T180" s="151"/>
      <c r="U180" s="91"/>
      <c r="V180" s="27"/>
    </row>
    <row r="181" spans="4:22" hidden="1">
      <c r="D181" s="29"/>
      <c r="F181" s="88"/>
      <c r="G181" s="88"/>
      <c r="H181" s="159"/>
      <c r="I181" s="91"/>
      <c r="J181" s="81">
        <f t="shared" si="5"/>
        <v>0</v>
      </c>
      <c r="K181" s="91"/>
      <c r="L181" s="91"/>
      <c r="M181" s="91"/>
      <c r="N181" s="91" t="str">
        <f>IFERROR(VALUE(IF(Table2131620[[#This Row],[Player No]]="","",IFERROR(VLOOKUP(Table2131620[[#This Row],[Player No]],'[3]Masters Women 40+'!$Z$14:$AB$63,2,FALSE)&amp;"",""))),"")</f>
        <v/>
      </c>
      <c r="O181" s="91" t="str">
        <f>IFERROR(VALUE(IF(Table2131620[[#This Row],[Player No]]="","",IFERROR(VLOOKUP(Table2131620[[#This Row],[Player No]],'[4]Mas Women 40+'!$Z$14:$AB$49,2,FALSE)&amp;"",""))),"")</f>
        <v/>
      </c>
      <c r="P181" s="91"/>
      <c r="Q181" s="27"/>
      <c r="R181" s="151"/>
      <c r="S181" s="92"/>
      <c r="T181" s="151"/>
      <c r="U181" s="91"/>
      <c r="V181" s="27"/>
    </row>
    <row r="182" spans="4:22" hidden="1">
      <c r="D182" s="29"/>
      <c r="F182" s="88"/>
      <c r="G182" s="88"/>
      <c r="H182" s="159"/>
      <c r="I182" s="91"/>
      <c r="J182" s="81">
        <f t="shared" si="5"/>
        <v>0</v>
      </c>
      <c r="K182" s="91"/>
      <c r="L182" s="91"/>
      <c r="M182" s="91"/>
      <c r="N182" s="91" t="str">
        <f>IFERROR(VALUE(IF(Table2131620[[#This Row],[Player No]]="","",IFERROR(VLOOKUP(Table2131620[[#This Row],[Player No]],'[3]Masters Women 40+'!$Z$14:$AB$63,2,FALSE)&amp;"",""))),"")</f>
        <v/>
      </c>
      <c r="O182" s="91" t="str">
        <f>IFERROR(VALUE(IF(Table2131620[[#This Row],[Player No]]="","",IFERROR(VLOOKUP(Table2131620[[#This Row],[Player No]],'[4]Mas Women 40+'!$Z$14:$AB$49,2,FALSE)&amp;"",""))),"")</f>
        <v/>
      </c>
      <c r="P182" s="91"/>
      <c r="Q182" s="27"/>
      <c r="R182" s="151"/>
      <c r="S182" s="92"/>
      <c r="T182" s="151"/>
      <c r="U182" s="91"/>
      <c r="V182" s="27"/>
    </row>
    <row r="183" spans="4:22" hidden="1">
      <c r="D183" s="29"/>
      <c r="F183" s="88"/>
      <c r="G183" s="88"/>
      <c r="H183" s="159"/>
      <c r="I183" s="91"/>
      <c r="J183" s="81">
        <f t="shared" si="5"/>
        <v>0</v>
      </c>
      <c r="K183" s="91"/>
      <c r="L183" s="91"/>
      <c r="M183" s="91"/>
      <c r="N183" s="91" t="str">
        <f>IFERROR(VALUE(IF(Table2131620[[#This Row],[Player No]]="","",IFERROR(VLOOKUP(Table2131620[[#This Row],[Player No]],'[3]Masters Women 40+'!$Z$14:$AB$63,2,FALSE)&amp;"",""))),"")</f>
        <v/>
      </c>
      <c r="O183" s="91" t="str">
        <f>IFERROR(VALUE(IF(Table2131620[[#This Row],[Player No]]="","",IFERROR(VLOOKUP(Table2131620[[#This Row],[Player No]],'[4]Mas Women 40+'!$Z$14:$AB$49,2,FALSE)&amp;"",""))),"")</f>
        <v/>
      </c>
      <c r="P183" s="91"/>
      <c r="Q183" s="27"/>
      <c r="R183" s="151"/>
      <c r="S183" s="92"/>
      <c r="T183" s="151"/>
      <c r="U183" s="91"/>
      <c r="V183" s="27"/>
    </row>
    <row r="184" spans="4:22" hidden="1">
      <c r="D184" s="29"/>
      <c r="F184" s="88"/>
      <c r="G184" s="88"/>
      <c r="H184" s="159"/>
      <c r="I184" s="91"/>
      <c r="J184" s="81">
        <f t="shared" si="5"/>
        <v>0</v>
      </c>
      <c r="K184" s="91"/>
      <c r="L184" s="91"/>
      <c r="M184" s="91"/>
      <c r="N184" s="91" t="str">
        <f>IFERROR(VALUE(IF(Table2131620[[#This Row],[Player No]]="","",IFERROR(VLOOKUP(Table2131620[[#This Row],[Player No]],'[3]Masters Women 40+'!$Z$14:$AB$63,2,FALSE)&amp;"",""))),"")</f>
        <v/>
      </c>
      <c r="O184" s="91" t="str">
        <f>IFERROR(VALUE(IF(Table2131620[[#This Row],[Player No]]="","",IFERROR(VLOOKUP(Table2131620[[#This Row],[Player No]],'[4]Mas Women 40+'!$Z$14:$AB$49,2,FALSE)&amp;"",""))),"")</f>
        <v/>
      </c>
      <c r="P184" s="91"/>
      <c r="Q184" s="27"/>
      <c r="R184" s="151"/>
      <c r="S184" s="92"/>
      <c r="T184" s="151"/>
      <c r="U184" s="91"/>
      <c r="V184" s="27"/>
    </row>
    <row r="185" spans="4:22" hidden="1">
      <c r="D185" s="29"/>
      <c r="F185" s="88"/>
      <c r="G185" s="88"/>
      <c r="H185" s="159"/>
      <c r="I185" s="91"/>
      <c r="J185" s="81">
        <f t="shared" si="5"/>
        <v>0</v>
      </c>
      <c r="K185" s="91"/>
      <c r="L185" s="91"/>
      <c r="M185" s="91"/>
      <c r="N185" s="91" t="str">
        <f>IFERROR(VALUE(IF(Table2131620[[#This Row],[Player No]]="","",IFERROR(VLOOKUP(Table2131620[[#This Row],[Player No]],'[3]Masters Women 40+'!$Z$14:$AB$63,2,FALSE)&amp;"",""))),"")</f>
        <v/>
      </c>
      <c r="O185" s="91" t="str">
        <f>IFERROR(VALUE(IF(Table2131620[[#This Row],[Player No]]="","",IFERROR(VLOOKUP(Table2131620[[#This Row],[Player No]],'[4]Mas Women 40+'!$Z$14:$AB$49,2,FALSE)&amp;"",""))),"")</f>
        <v/>
      </c>
      <c r="P185" s="91"/>
      <c r="Q185" s="27"/>
      <c r="R185" s="151"/>
      <c r="S185" s="92"/>
      <c r="T185" s="151"/>
      <c r="U185" s="91"/>
      <c r="V185" s="27"/>
    </row>
    <row r="186" spans="4:22" hidden="1">
      <c r="D186" s="29"/>
      <c r="F186" s="88"/>
      <c r="G186" s="88"/>
      <c r="H186" s="159"/>
      <c r="I186" s="91"/>
      <c r="J186" s="81">
        <f t="shared" si="5"/>
        <v>0</v>
      </c>
      <c r="K186" s="91"/>
      <c r="L186" s="91"/>
      <c r="M186" s="91"/>
      <c r="N186" s="91" t="str">
        <f>IFERROR(VALUE(IF(Table2131620[[#This Row],[Player No]]="","",IFERROR(VLOOKUP(Table2131620[[#This Row],[Player No]],'[3]Masters Women 40+'!$Z$14:$AB$63,2,FALSE)&amp;"",""))),"")</f>
        <v/>
      </c>
      <c r="O186" s="91" t="str">
        <f>IFERROR(VALUE(IF(Table2131620[[#This Row],[Player No]]="","",IFERROR(VLOOKUP(Table2131620[[#This Row],[Player No]],'[4]Mas Women 40+'!$Z$14:$AB$49,2,FALSE)&amp;"",""))),"")</f>
        <v/>
      </c>
      <c r="P186" s="91"/>
      <c r="Q186" s="27"/>
      <c r="R186" s="151"/>
      <c r="S186" s="92"/>
      <c r="T186" s="151"/>
      <c r="U186" s="91"/>
      <c r="V186" s="27"/>
    </row>
    <row r="187" spans="4:22" hidden="1">
      <c r="D187" s="29"/>
      <c r="F187" s="88"/>
      <c r="G187" s="88"/>
      <c r="H187" s="159"/>
      <c r="I187" s="91"/>
      <c r="J187" s="81">
        <f t="shared" si="5"/>
        <v>0</v>
      </c>
      <c r="K187" s="91"/>
      <c r="L187" s="91"/>
      <c r="M187" s="91"/>
      <c r="N187" s="91" t="str">
        <f>IFERROR(VALUE(IF(Table2131620[[#This Row],[Player No]]="","",IFERROR(VLOOKUP(Table2131620[[#This Row],[Player No]],'[3]Masters Women 40+'!$Z$14:$AB$63,2,FALSE)&amp;"",""))),"")</f>
        <v/>
      </c>
      <c r="O187" s="91" t="str">
        <f>IFERROR(VALUE(IF(Table2131620[[#This Row],[Player No]]="","",IFERROR(VLOOKUP(Table2131620[[#This Row],[Player No]],'[4]Mas Women 40+'!$Z$14:$AB$49,2,FALSE)&amp;"",""))),"")</f>
        <v/>
      </c>
      <c r="P187" s="91"/>
      <c r="Q187" s="27"/>
      <c r="R187" s="151"/>
      <c r="S187" s="92"/>
      <c r="T187" s="151"/>
      <c r="U187" s="91"/>
      <c r="V187" s="27"/>
    </row>
    <row r="188" spans="4:22" hidden="1">
      <c r="D188" s="29"/>
      <c r="F188" s="88"/>
      <c r="G188" s="88"/>
      <c r="H188" s="159"/>
      <c r="I188" s="91"/>
      <c r="J188" s="81">
        <f t="shared" si="5"/>
        <v>0</v>
      </c>
      <c r="K188" s="91"/>
      <c r="L188" s="91"/>
      <c r="M188" s="91"/>
      <c r="N188" s="91" t="str">
        <f>IFERROR(VALUE(IF(Table2131620[[#This Row],[Player No]]="","",IFERROR(VLOOKUP(Table2131620[[#This Row],[Player No]],'[3]Masters Women 40+'!$Z$14:$AB$63,2,FALSE)&amp;"",""))),"")</f>
        <v/>
      </c>
      <c r="O188" s="91" t="str">
        <f>IFERROR(VALUE(IF(Table2131620[[#This Row],[Player No]]="","",IFERROR(VLOOKUP(Table2131620[[#This Row],[Player No]],'[4]Mas Women 40+'!$Z$14:$AB$49,2,FALSE)&amp;"",""))),"")</f>
        <v/>
      </c>
      <c r="P188" s="91"/>
      <c r="Q188" s="27"/>
      <c r="R188" s="151"/>
      <c r="S188" s="92"/>
      <c r="T188" s="151"/>
      <c r="U188" s="91"/>
      <c r="V188" s="27"/>
    </row>
    <row r="189" spans="4:22" hidden="1">
      <c r="D189" s="29"/>
      <c r="F189" s="88"/>
      <c r="G189" s="88"/>
      <c r="H189" s="159"/>
      <c r="I189" s="91"/>
      <c r="J189" s="81">
        <f t="shared" si="5"/>
        <v>0</v>
      </c>
      <c r="K189" s="91"/>
      <c r="L189" s="91"/>
      <c r="M189" s="91"/>
      <c r="N189" s="91" t="str">
        <f>IFERROR(VALUE(IF(Table2131620[[#This Row],[Player No]]="","",IFERROR(VLOOKUP(Table2131620[[#This Row],[Player No]],'[3]Masters Women 40+'!$Z$14:$AB$63,2,FALSE)&amp;"",""))),"")</f>
        <v/>
      </c>
      <c r="O189" s="91" t="str">
        <f>IFERROR(VALUE(IF(Table2131620[[#This Row],[Player No]]="","",IFERROR(VLOOKUP(Table2131620[[#This Row],[Player No]],'[4]Mas Women 40+'!$Z$14:$AB$49,2,FALSE)&amp;"",""))),"")</f>
        <v/>
      </c>
      <c r="P189" s="91"/>
      <c r="Q189" s="27"/>
      <c r="R189" s="151"/>
      <c r="S189" s="92"/>
      <c r="T189" s="151"/>
      <c r="U189" s="91"/>
      <c r="V189" s="27"/>
    </row>
    <row r="190" spans="4:22" hidden="1">
      <c r="D190" s="29"/>
      <c r="F190" s="88"/>
      <c r="G190" s="88"/>
      <c r="H190" s="159"/>
      <c r="I190" s="91"/>
      <c r="J190" s="81">
        <f t="shared" si="5"/>
        <v>0</v>
      </c>
      <c r="K190" s="91"/>
      <c r="L190" s="91"/>
      <c r="M190" s="91"/>
      <c r="N190" s="91" t="str">
        <f>IFERROR(VALUE(IF(Table2131620[[#This Row],[Player No]]="","",IFERROR(VLOOKUP(Table2131620[[#This Row],[Player No]],'[3]Masters Women 40+'!$Z$14:$AB$63,2,FALSE)&amp;"",""))),"")</f>
        <v/>
      </c>
      <c r="O190" s="91" t="str">
        <f>IFERROR(VALUE(IF(Table2131620[[#This Row],[Player No]]="","",IFERROR(VLOOKUP(Table2131620[[#This Row],[Player No]],'[4]Mas Women 40+'!$Z$14:$AB$49,2,FALSE)&amp;"",""))),"")</f>
        <v/>
      </c>
      <c r="P190" s="91"/>
      <c r="Q190" s="27"/>
      <c r="R190" s="151"/>
      <c r="S190" s="92"/>
      <c r="T190" s="151"/>
      <c r="U190" s="91"/>
      <c r="V190" s="27"/>
    </row>
    <row r="191" spans="4:22" hidden="1">
      <c r="D191" s="29"/>
      <c r="F191" s="88"/>
      <c r="G191" s="88"/>
      <c r="H191" s="159"/>
      <c r="I191" s="91"/>
      <c r="J191" s="81">
        <f t="shared" si="5"/>
        <v>0</v>
      </c>
      <c r="K191" s="91"/>
      <c r="L191" s="91"/>
      <c r="M191" s="91"/>
      <c r="N191" s="91" t="str">
        <f>IFERROR(VALUE(IF(Table2131620[[#This Row],[Player No]]="","",IFERROR(VLOOKUP(Table2131620[[#This Row],[Player No]],'[3]Masters Women 40+'!$Z$14:$AB$63,2,FALSE)&amp;"",""))),"")</f>
        <v/>
      </c>
      <c r="O191" s="91" t="str">
        <f>IFERROR(VALUE(IF(Table2131620[[#This Row],[Player No]]="","",IFERROR(VLOOKUP(Table2131620[[#This Row],[Player No]],'[4]Mas Women 40+'!$Z$14:$AB$49,2,FALSE)&amp;"",""))),"")</f>
        <v/>
      </c>
      <c r="P191" s="91"/>
      <c r="Q191" s="27"/>
      <c r="R191" s="151"/>
      <c r="S191" s="92"/>
      <c r="T191" s="151"/>
      <c r="U191" s="91"/>
      <c r="V191" s="27"/>
    </row>
    <row r="192" spans="4:22" hidden="1">
      <c r="D192" s="29"/>
      <c r="F192" s="88"/>
      <c r="G192" s="88"/>
      <c r="H192" s="159"/>
      <c r="I192" s="91"/>
      <c r="J192" s="81">
        <f t="shared" si="5"/>
        <v>0</v>
      </c>
      <c r="K192" s="91"/>
      <c r="L192" s="91"/>
      <c r="M192" s="91"/>
      <c r="N192" s="91" t="str">
        <f>IFERROR(VALUE(IF(Table2131620[[#This Row],[Player No]]="","",IFERROR(VLOOKUP(Table2131620[[#This Row],[Player No]],'[3]Masters Women 40+'!$Z$14:$AB$63,2,FALSE)&amp;"",""))),"")</f>
        <v/>
      </c>
      <c r="O192" s="91" t="str">
        <f>IFERROR(VALUE(IF(Table2131620[[#This Row],[Player No]]="","",IFERROR(VLOOKUP(Table2131620[[#This Row],[Player No]],'[4]Mas Women 40+'!$Z$14:$AB$49,2,FALSE)&amp;"",""))),"")</f>
        <v/>
      </c>
      <c r="P192" s="91"/>
      <c r="Q192" s="27"/>
      <c r="R192" s="151"/>
      <c r="S192" s="92"/>
      <c r="T192" s="151"/>
      <c r="U192" s="91"/>
      <c r="V192" s="27"/>
    </row>
    <row r="193" spans="4:22" hidden="1">
      <c r="D193" s="29"/>
      <c r="F193" s="88"/>
      <c r="G193" s="88"/>
      <c r="H193" s="159"/>
      <c r="I193" s="91"/>
      <c r="J193" s="81">
        <f t="shared" si="5"/>
        <v>0</v>
      </c>
      <c r="K193" s="91"/>
      <c r="L193" s="91"/>
      <c r="M193" s="91"/>
      <c r="N193" s="91" t="str">
        <f>IFERROR(VALUE(IF(Table2131620[[#This Row],[Player No]]="","",IFERROR(VLOOKUP(Table2131620[[#This Row],[Player No]],'[3]Masters Women 40+'!$Z$14:$AB$63,2,FALSE)&amp;"",""))),"")</f>
        <v/>
      </c>
      <c r="O193" s="91" t="str">
        <f>IFERROR(VALUE(IF(Table2131620[[#This Row],[Player No]]="","",IFERROR(VLOOKUP(Table2131620[[#This Row],[Player No]],'[4]Mas Women 40+'!$Z$14:$AB$49,2,FALSE)&amp;"",""))),"")</f>
        <v/>
      </c>
      <c r="P193" s="91"/>
      <c r="Q193" s="27"/>
      <c r="R193" s="151"/>
      <c r="S193" s="92"/>
      <c r="T193" s="151"/>
      <c r="U193" s="91"/>
      <c r="V193" s="27"/>
    </row>
    <row r="194" spans="4:22" hidden="1">
      <c r="D194" s="29"/>
      <c r="F194" s="88"/>
      <c r="G194" s="88"/>
      <c r="H194" s="159"/>
      <c r="I194" s="91"/>
      <c r="J194" s="81">
        <f t="shared" si="5"/>
        <v>0</v>
      </c>
      <c r="K194" s="91"/>
      <c r="L194" s="91"/>
      <c r="M194" s="91"/>
      <c r="N194" s="91" t="str">
        <f>IFERROR(VALUE(IF(Table2131620[[#This Row],[Player No]]="","",IFERROR(VLOOKUP(Table2131620[[#This Row],[Player No]],'[3]Masters Women 40+'!$Z$14:$AB$63,2,FALSE)&amp;"",""))),"")</f>
        <v/>
      </c>
      <c r="O194" s="91" t="str">
        <f>IFERROR(VALUE(IF(Table2131620[[#This Row],[Player No]]="","",IFERROR(VLOOKUP(Table2131620[[#This Row],[Player No]],'[4]Mas Women 40+'!$Z$14:$AB$49,2,FALSE)&amp;"",""))),"")</f>
        <v/>
      </c>
      <c r="P194" s="91"/>
      <c r="Q194" s="27"/>
      <c r="R194" s="151"/>
      <c r="S194" s="92"/>
      <c r="T194" s="151"/>
      <c r="U194" s="91"/>
      <c r="V194" s="27"/>
    </row>
    <row r="195" spans="4:22" hidden="1">
      <c r="D195" s="29"/>
      <c r="F195" s="88"/>
      <c r="G195" s="88"/>
      <c r="H195" s="159"/>
      <c r="I195" s="91"/>
      <c r="J195" s="81">
        <f t="shared" si="5"/>
        <v>0</v>
      </c>
      <c r="K195" s="91"/>
      <c r="L195" s="91"/>
      <c r="M195" s="91"/>
      <c r="N195" s="91" t="str">
        <f>IFERROR(VALUE(IF(Table2131620[[#This Row],[Player No]]="","",IFERROR(VLOOKUP(Table2131620[[#This Row],[Player No]],'[3]Masters Women 40+'!$Z$14:$AB$63,2,FALSE)&amp;"",""))),"")</f>
        <v/>
      </c>
      <c r="O195" s="91" t="str">
        <f>IFERROR(VALUE(IF(Table2131620[[#This Row],[Player No]]="","",IFERROR(VLOOKUP(Table2131620[[#This Row],[Player No]],'[4]Mas Women 40+'!$Z$14:$AB$49,2,FALSE)&amp;"",""))),"")</f>
        <v/>
      </c>
      <c r="P195" s="91"/>
      <c r="Q195" s="27"/>
      <c r="R195" s="151"/>
      <c r="S195" s="92"/>
      <c r="T195" s="151"/>
      <c r="U195" s="91"/>
      <c r="V195" s="27"/>
    </row>
    <row r="196" spans="4:22" hidden="1">
      <c r="D196" s="29"/>
      <c r="F196" s="88"/>
      <c r="G196" s="88"/>
      <c r="H196" s="159"/>
      <c r="I196" s="91"/>
      <c r="J196" s="81">
        <f t="shared" si="5"/>
        <v>0</v>
      </c>
      <c r="K196" s="91"/>
      <c r="L196" s="91"/>
      <c r="M196" s="91"/>
      <c r="N196" s="91" t="str">
        <f>IFERROR(VALUE(IF(Table2131620[[#This Row],[Player No]]="","",IFERROR(VLOOKUP(Table2131620[[#This Row],[Player No]],'[3]Masters Women 40+'!$Z$14:$AB$63,2,FALSE)&amp;"",""))),"")</f>
        <v/>
      </c>
      <c r="O196" s="91" t="str">
        <f>IFERROR(VALUE(IF(Table2131620[[#This Row],[Player No]]="","",IFERROR(VLOOKUP(Table2131620[[#This Row],[Player No]],'[4]Mas Women 40+'!$Z$14:$AB$49,2,FALSE)&amp;"",""))),"")</f>
        <v/>
      </c>
      <c r="P196" s="91"/>
      <c r="Q196" s="27"/>
      <c r="R196" s="151"/>
      <c r="S196" s="92"/>
      <c r="T196" s="151"/>
      <c r="U196" s="91"/>
      <c r="V196" s="27"/>
    </row>
    <row r="197" spans="4:22" hidden="1">
      <c r="D197" s="29"/>
      <c r="F197" s="88"/>
      <c r="G197" s="88"/>
      <c r="H197" s="159"/>
      <c r="I197" s="91"/>
      <c r="J197" s="81">
        <f t="shared" ref="J197:J260" si="6">I197/2+SUM(M197:P197)</f>
        <v>0</v>
      </c>
      <c r="K197" s="91"/>
      <c r="L197" s="91"/>
      <c r="M197" s="91"/>
      <c r="N197" s="91" t="str">
        <f>IFERROR(VALUE(IF(Table2131620[[#This Row],[Player No]]="","",IFERROR(VLOOKUP(Table2131620[[#This Row],[Player No]],'[3]Masters Women 40+'!$Z$14:$AB$63,2,FALSE)&amp;"",""))),"")</f>
        <v/>
      </c>
      <c r="O197" s="91" t="str">
        <f>IFERROR(VALUE(IF(Table2131620[[#This Row],[Player No]]="","",IFERROR(VLOOKUP(Table2131620[[#This Row],[Player No]],'[4]Mas Women 40+'!$Z$14:$AB$49,2,FALSE)&amp;"",""))),"")</f>
        <v/>
      </c>
      <c r="P197" s="91"/>
      <c r="Q197" s="27"/>
      <c r="R197" s="151"/>
      <c r="S197" s="92"/>
      <c r="T197" s="151"/>
      <c r="U197" s="91"/>
      <c r="V197" s="27"/>
    </row>
    <row r="198" spans="4:22" hidden="1">
      <c r="D198" s="29"/>
      <c r="F198" s="88"/>
      <c r="G198" s="88"/>
      <c r="H198" s="159"/>
      <c r="I198" s="91"/>
      <c r="J198" s="81">
        <f t="shared" si="6"/>
        <v>0</v>
      </c>
      <c r="K198" s="91"/>
      <c r="L198" s="91"/>
      <c r="M198" s="91"/>
      <c r="N198" s="91" t="str">
        <f>IFERROR(VALUE(IF(Table2131620[[#This Row],[Player No]]="","",IFERROR(VLOOKUP(Table2131620[[#This Row],[Player No]],'[3]Masters Women 40+'!$Z$14:$AB$63,2,FALSE)&amp;"",""))),"")</f>
        <v/>
      </c>
      <c r="O198" s="91" t="str">
        <f>IFERROR(VALUE(IF(Table2131620[[#This Row],[Player No]]="","",IFERROR(VLOOKUP(Table2131620[[#This Row],[Player No]],'[4]Mas Women 40+'!$Z$14:$AB$49,2,FALSE)&amp;"",""))),"")</f>
        <v/>
      </c>
      <c r="P198" s="91"/>
      <c r="Q198" s="27"/>
      <c r="R198" s="151"/>
      <c r="S198" s="92"/>
      <c r="T198" s="151"/>
      <c r="U198" s="91"/>
      <c r="V198" s="27"/>
    </row>
    <row r="199" spans="4:22" hidden="1">
      <c r="D199" s="29"/>
      <c r="F199" s="88"/>
      <c r="G199" s="88"/>
      <c r="H199" s="159"/>
      <c r="I199" s="91"/>
      <c r="J199" s="81">
        <f t="shared" si="6"/>
        <v>0</v>
      </c>
      <c r="K199" s="91"/>
      <c r="L199" s="91"/>
      <c r="M199" s="91"/>
      <c r="N199" s="91" t="str">
        <f>IFERROR(VALUE(IF(Table2131620[[#This Row],[Player No]]="","",IFERROR(VLOOKUP(Table2131620[[#This Row],[Player No]],'[3]Masters Women 40+'!$Z$14:$AB$63,2,FALSE)&amp;"",""))),"")</f>
        <v/>
      </c>
      <c r="O199" s="91" t="str">
        <f>IFERROR(VALUE(IF(Table2131620[[#This Row],[Player No]]="","",IFERROR(VLOOKUP(Table2131620[[#This Row],[Player No]],'[4]Mas Women 40+'!$Z$14:$AB$49,2,FALSE)&amp;"",""))),"")</f>
        <v/>
      </c>
      <c r="P199" s="91"/>
      <c r="Q199" s="27"/>
      <c r="R199" s="151"/>
      <c r="S199" s="92"/>
      <c r="T199" s="151"/>
      <c r="U199" s="91"/>
      <c r="V199" s="27"/>
    </row>
    <row r="200" spans="4:22" hidden="1">
      <c r="D200" s="29"/>
      <c r="F200" s="88"/>
      <c r="G200" s="88"/>
      <c r="H200" s="159"/>
      <c r="I200" s="91"/>
      <c r="J200" s="81">
        <f t="shared" si="6"/>
        <v>0</v>
      </c>
      <c r="K200" s="91"/>
      <c r="L200" s="91"/>
      <c r="M200" s="91"/>
      <c r="N200" s="91" t="str">
        <f>IFERROR(VALUE(IF(Table2131620[[#This Row],[Player No]]="","",IFERROR(VLOOKUP(Table2131620[[#This Row],[Player No]],'[3]Masters Women 40+'!$Z$14:$AB$63,2,FALSE)&amp;"",""))),"")</f>
        <v/>
      </c>
      <c r="O200" s="91" t="str">
        <f>IFERROR(VALUE(IF(Table2131620[[#This Row],[Player No]]="","",IFERROR(VLOOKUP(Table2131620[[#This Row],[Player No]],'[4]Mas Women 40+'!$Z$14:$AB$49,2,FALSE)&amp;"",""))),"")</f>
        <v/>
      </c>
      <c r="P200" s="91"/>
      <c r="Q200" s="27"/>
      <c r="R200" s="151"/>
      <c r="S200" s="92"/>
      <c r="T200" s="151"/>
      <c r="U200" s="91"/>
      <c r="V200" s="27"/>
    </row>
    <row r="201" spans="4:22" hidden="1">
      <c r="D201" s="29"/>
      <c r="F201" s="88"/>
      <c r="G201" s="88"/>
      <c r="H201" s="159"/>
      <c r="I201" s="91"/>
      <c r="J201" s="81">
        <f t="shared" si="6"/>
        <v>0</v>
      </c>
      <c r="K201" s="91"/>
      <c r="L201" s="91"/>
      <c r="M201" s="91"/>
      <c r="N201" s="91" t="str">
        <f>IFERROR(VALUE(IF(Table2131620[[#This Row],[Player No]]="","",IFERROR(VLOOKUP(Table2131620[[#This Row],[Player No]],'[3]Masters Women 40+'!$Z$14:$AB$63,2,FALSE)&amp;"",""))),"")</f>
        <v/>
      </c>
      <c r="O201" s="91" t="str">
        <f>IFERROR(VALUE(IF(Table2131620[[#This Row],[Player No]]="","",IFERROR(VLOOKUP(Table2131620[[#This Row],[Player No]],'[4]Mas Women 40+'!$Z$14:$AB$49,2,FALSE)&amp;"",""))),"")</f>
        <v/>
      </c>
      <c r="P201" s="91"/>
      <c r="Q201" s="27"/>
      <c r="R201" s="151"/>
      <c r="S201" s="92"/>
      <c r="T201" s="151"/>
      <c r="U201" s="91"/>
      <c r="V201" s="27"/>
    </row>
    <row r="202" spans="4:22" hidden="1">
      <c r="D202" s="29"/>
      <c r="F202" s="88"/>
      <c r="G202" s="88"/>
      <c r="H202" s="159"/>
      <c r="I202" s="91"/>
      <c r="J202" s="81">
        <f t="shared" si="6"/>
        <v>0</v>
      </c>
      <c r="K202" s="91"/>
      <c r="L202" s="91"/>
      <c r="M202" s="91"/>
      <c r="N202" s="91" t="str">
        <f>IFERROR(VALUE(IF(Table2131620[[#This Row],[Player No]]="","",IFERROR(VLOOKUP(Table2131620[[#This Row],[Player No]],'[3]Masters Women 40+'!$Z$14:$AB$63,2,FALSE)&amp;"",""))),"")</f>
        <v/>
      </c>
      <c r="O202" s="91" t="str">
        <f>IFERROR(VALUE(IF(Table2131620[[#This Row],[Player No]]="","",IFERROR(VLOOKUP(Table2131620[[#This Row],[Player No]],'[4]Mas Women 40+'!$Z$14:$AB$49,2,FALSE)&amp;"",""))),"")</f>
        <v/>
      </c>
      <c r="P202" s="91"/>
      <c r="Q202" s="27"/>
      <c r="R202" s="151"/>
      <c r="S202" s="92"/>
      <c r="T202" s="151"/>
      <c r="U202" s="91"/>
      <c r="V202" s="27"/>
    </row>
    <row r="203" spans="4:22" hidden="1">
      <c r="D203" s="29"/>
      <c r="F203" s="88"/>
      <c r="G203" s="88"/>
      <c r="H203" s="159"/>
      <c r="I203" s="91"/>
      <c r="J203" s="81">
        <f t="shared" si="6"/>
        <v>0</v>
      </c>
      <c r="K203" s="91"/>
      <c r="L203" s="91"/>
      <c r="M203" s="91"/>
      <c r="N203" s="91" t="str">
        <f>IFERROR(VALUE(IF(Table2131620[[#This Row],[Player No]]="","",IFERROR(VLOOKUP(Table2131620[[#This Row],[Player No]],'[3]Masters Women 40+'!$Z$14:$AB$63,2,FALSE)&amp;"",""))),"")</f>
        <v/>
      </c>
      <c r="O203" s="91" t="str">
        <f>IFERROR(VALUE(IF(Table2131620[[#This Row],[Player No]]="","",IFERROR(VLOOKUP(Table2131620[[#This Row],[Player No]],'[4]Mas Women 40+'!$Z$14:$AB$49,2,FALSE)&amp;"",""))),"")</f>
        <v/>
      </c>
      <c r="P203" s="91"/>
      <c r="Q203" s="27"/>
      <c r="R203" s="151"/>
      <c r="S203" s="92"/>
      <c r="T203" s="151"/>
      <c r="U203" s="91"/>
      <c r="V203" s="27"/>
    </row>
    <row r="204" spans="4:22" hidden="1">
      <c r="D204" s="29"/>
      <c r="F204" s="88"/>
      <c r="G204" s="88"/>
      <c r="H204" s="159"/>
      <c r="I204" s="91"/>
      <c r="J204" s="81">
        <f t="shared" si="6"/>
        <v>0</v>
      </c>
      <c r="K204" s="91"/>
      <c r="L204" s="91"/>
      <c r="M204" s="91"/>
      <c r="N204" s="91" t="str">
        <f>IFERROR(VALUE(IF(Table2131620[[#This Row],[Player No]]="","",IFERROR(VLOOKUP(Table2131620[[#This Row],[Player No]],'[3]Masters Women 40+'!$Z$14:$AB$63,2,FALSE)&amp;"",""))),"")</f>
        <v/>
      </c>
      <c r="O204" s="91" t="str">
        <f>IFERROR(VALUE(IF(Table2131620[[#This Row],[Player No]]="","",IFERROR(VLOOKUP(Table2131620[[#This Row],[Player No]],'[4]Mas Women 40+'!$Z$14:$AB$49,2,FALSE)&amp;"",""))),"")</f>
        <v/>
      </c>
      <c r="P204" s="91"/>
      <c r="Q204" s="27"/>
      <c r="R204" s="151"/>
      <c r="S204" s="92"/>
      <c r="T204" s="151"/>
      <c r="U204" s="91"/>
      <c r="V204" s="27"/>
    </row>
    <row r="205" spans="4:22" hidden="1">
      <c r="D205" s="29"/>
      <c r="F205" s="88"/>
      <c r="G205" s="88"/>
      <c r="H205" s="159"/>
      <c r="I205" s="91"/>
      <c r="J205" s="81">
        <f t="shared" si="6"/>
        <v>0</v>
      </c>
      <c r="K205" s="91"/>
      <c r="L205" s="91"/>
      <c r="M205" s="91"/>
      <c r="N205" s="91" t="str">
        <f>IFERROR(VALUE(IF(Table2131620[[#This Row],[Player No]]="","",IFERROR(VLOOKUP(Table2131620[[#This Row],[Player No]],'[3]Masters Women 40+'!$Z$14:$AB$63,2,FALSE)&amp;"",""))),"")</f>
        <v/>
      </c>
      <c r="O205" s="91" t="str">
        <f>IFERROR(VALUE(IF(Table2131620[[#This Row],[Player No]]="","",IFERROR(VLOOKUP(Table2131620[[#This Row],[Player No]],'[4]Mas Women 40+'!$Z$14:$AB$49,2,FALSE)&amp;"",""))),"")</f>
        <v/>
      </c>
      <c r="P205" s="91"/>
      <c r="Q205" s="27"/>
      <c r="R205" s="151"/>
      <c r="S205" s="92"/>
      <c r="T205" s="151"/>
      <c r="U205" s="91"/>
      <c r="V205" s="27"/>
    </row>
    <row r="206" spans="4:22" hidden="1">
      <c r="D206" s="29"/>
      <c r="F206" s="88"/>
      <c r="G206" s="88"/>
      <c r="H206" s="159"/>
      <c r="I206" s="91"/>
      <c r="J206" s="81">
        <f t="shared" si="6"/>
        <v>0</v>
      </c>
      <c r="K206" s="91"/>
      <c r="L206" s="91"/>
      <c r="M206" s="91"/>
      <c r="N206" s="91" t="str">
        <f>IFERROR(VALUE(IF(Table2131620[[#This Row],[Player No]]="","",IFERROR(VLOOKUP(Table2131620[[#This Row],[Player No]],'[3]Masters Women 40+'!$Z$14:$AB$63,2,FALSE)&amp;"",""))),"")</f>
        <v/>
      </c>
      <c r="O206" s="91" t="str">
        <f>IFERROR(VALUE(IF(Table2131620[[#This Row],[Player No]]="","",IFERROR(VLOOKUP(Table2131620[[#This Row],[Player No]],'[4]Mas Women 40+'!$Z$14:$AB$49,2,FALSE)&amp;"",""))),"")</f>
        <v/>
      </c>
      <c r="P206" s="91"/>
      <c r="Q206" s="27"/>
      <c r="R206" s="151"/>
      <c r="S206" s="92"/>
      <c r="T206" s="151"/>
      <c r="U206" s="91"/>
      <c r="V206" s="27"/>
    </row>
    <row r="207" spans="4:22" hidden="1">
      <c r="D207" s="29"/>
      <c r="F207" s="88"/>
      <c r="G207" s="88"/>
      <c r="H207" s="159"/>
      <c r="I207" s="91"/>
      <c r="J207" s="81">
        <f t="shared" si="6"/>
        <v>0</v>
      </c>
      <c r="K207" s="91"/>
      <c r="L207" s="91"/>
      <c r="M207" s="91"/>
      <c r="N207" s="91" t="str">
        <f>IFERROR(VALUE(IF(Table2131620[[#This Row],[Player No]]="","",IFERROR(VLOOKUP(Table2131620[[#This Row],[Player No]],'[3]Masters Women 40+'!$Z$14:$AB$63,2,FALSE)&amp;"",""))),"")</f>
        <v/>
      </c>
      <c r="O207" s="91" t="str">
        <f>IFERROR(VALUE(IF(Table2131620[[#This Row],[Player No]]="","",IFERROR(VLOOKUP(Table2131620[[#This Row],[Player No]],'[4]Mas Women 40+'!$Z$14:$AB$49,2,FALSE)&amp;"",""))),"")</f>
        <v/>
      </c>
      <c r="P207" s="91"/>
      <c r="Q207" s="27"/>
      <c r="R207" s="151"/>
      <c r="S207" s="92"/>
      <c r="T207" s="151"/>
      <c r="U207" s="91"/>
      <c r="V207" s="27"/>
    </row>
    <row r="208" spans="4:22" hidden="1">
      <c r="D208" s="29"/>
      <c r="F208" s="88"/>
      <c r="G208" s="88"/>
      <c r="H208" s="159"/>
      <c r="I208" s="91"/>
      <c r="J208" s="81">
        <f t="shared" si="6"/>
        <v>0</v>
      </c>
      <c r="K208" s="91"/>
      <c r="L208" s="91"/>
      <c r="M208" s="91"/>
      <c r="N208" s="91" t="str">
        <f>IFERROR(VALUE(IF(Table2131620[[#This Row],[Player No]]="","",IFERROR(VLOOKUP(Table2131620[[#This Row],[Player No]],'[3]Masters Women 40+'!$Z$14:$AB$63,2,FALSE)&amp;"",""))),"")</f>
        <v/>
      </c>
      <c r="O208" s="91" t="str">
        <f>IFERROR(VALUE(IF(Table2131620[[#This Row],[Player No]]="","",IFERROR(VLOOKUP(Table2131620[[#This Row],[Player No]],'[4]Mas Women 40+'!$Z$14:$AB$49,2,FALSE)&amp;"",""))),"")</f>
        <v/>
      </c>
      <c r="P208" s="91"/>
      <c r="Q208" s="27"/>
      <c r="R208" s="151"/>
      <c r="S208" s="92"/>
      <c r="T208" s="151"/>
      <c r="U208" s="91"/>
      <c r="V208" s="27"/>
    </row>
    <row r="209" spans="4:22" hidden="1">
      <c r="D209" s="29"/>
      <c r="F209" s="88"/>
      <c r="G209" s="88"/>
      <c r="H209" s="159"/>
      <c r="I209" s="91"/>
      <c r="J209" s="81">
        <f t="shared" si="6"/>
        <v>0</v>
      </c>
      <c r="K209" s="91"/>
      <c r="L209" s="91"/>
      <c r="M209" s="91"/>
      <c r="N209" s="91" t="str">
        <f>IFERROR(VALUE(IF(Table2131620[[#This Row],[Player No]]="","",IFERROR(VLOOKUP(Table2131620[[#This Row],[Player No]],'[3]Masters Women 40+'!$Z$14:$AB$63,2,FALSE)&amp;"",""))),"")</f>
        <v/>
      </c>
      <c r="O209" s="91" t="str">
        <f>IFERROR(VALUE(IF(Table2131620[[#This Row],[Player No]]="","",IFERROR(VLOOKUP(Table2131620[[#This Row],[Player No]],'[4]Mas Women 40+'!$Z$14:$AB$49,2,FALSE)&amp;"",""))),"")</f>
        <v/>
      </c>
      <c r="P209" s="91"/>
      <c r="Q209" s="27"/>
      <c r="R209" s="151"/>
      <c r="S209" s="92"/>
      <c r="T209" s="151"/>
      <c r="U209" s="91"/>
      <c r="V209" s="27"/>
    </row>
    <row r="210" spans="4:22" hidden="1">
      <c r="D210" s="29"/>
      <c r="F210" s="88"/>
      <c r="G210" s="88"/>
      <c r="H210" s="159"/>
      <c r="I210" s="91"/>
      <c r="J210" s="81">
        <f t="shared" si="6"/>
        <v>0</v>
      </c>
      <c r="K210" s="91"/>
      <c r="L210" s="91"/>
      <c r="M210" s="91"/>
      <c r="N210" s="91" t="str">
        <f>IFERROR(VALUE(IF(Table2131620[[#This Row],[Player No]]="","",IFERROR(VLOOKUP(Table2131620[[#This Row],[Player No]],'[3]Masters Women 40+'!$Z$14:$AB$63,2,FALSE)&amp;"",""))),"")</f>
        <v/>
      </c>
      <c r="O210" s="91" t="str">
        <f>IFERROR(VALUE(IF(Table2131620[[#This Row],[Player No]]="","",IFERROR(VLOOKUP(Table2131620[[#This Row],[Player No]],'[4]Mas Women 40+'!$Z$14:$AB$49,2,FALSE)&amp;"",""))),"")</f>
        <v/>
      </c>
      <c r="P210" s="91"/>
      <c r="Q210" s="27"/>
      <c r="R210" s="151"/>
      <c r="S210" s="92"/>
      <c r="T210" s="151"/>
      <c r="U210" s="91"/>
      <c r="V210" s="27"/>
    </row>
    <row r="211" spans="4:22" hidden="1">
      <c r="D211" s="29"/>
      <c r="F211" s="88"/>
      <c r="G211" s="88"/>
      <c r="H211" s="159"/>
      <c r="I211" s="91"/>
      <c r="J211" s="81">
        <f t="shared" si="6"/>
        <v>0</v>
      </c>
      <c r="K211" s="91"/>
      <c r="L211" s="91"/>
      <c r="M211" s="91"/>
      <c r="N211" s="91" t="str">
        <f>IFERROR(VALUE(IF(Table2131620[[#This Row],[Player No]]="","",IFERROR(VLOOKUP(Table2131620[[#This Row],[Player No]],'[3]Masters Women 40+'!$Z$14:$AB$63,2,FALSE)&amp;"",""))),"")</f>
        <v/>
      </c>
      <c r="O211" s="91" t="str">
        <f>IFERROR(VALUE(IF(Table2131620[[#This Row],[Player No]]="","",IFERROR(VLOOKUP(Table2131620[[#This Row],[Player No]],'[4]Mas Women 40+'!$Z$14:$AB$49,2,FALSE)&amp;"",""))),"")</f>
        <v/>
      </c>
      <c r="P211" s="91"/>
      <c r="Q211" s="27"/>
      <c r="R211" s="151"/>
      <c r="S211" s="92"/>
      <c r="T211" s="151"/>
      <c r="U211" s="91"/>
      <c r="V211" s="27"/>
    </row>
    <row r="212" spans="4:22" hidden="1">
      <c r="D212" s="29"/>
      <c r="F212" s="88"/>
      <c r="G212" s="88"/>
      <c r="H212" s="159"/>
      <c r="I212" s="91"/>
      <c r="J212" s="81">
        <f t="shared" si="6"/>
        <v>0</v>
      </c>
      <c r="K212" s="91"/>
      <c r="L212" s="91"/>
      <c r="M212" s="91"/>
      <c r="N212" s="91" t="str">
        <f>IFERROR(VALUE(IF(Table2131620[[#This Row],[Player No]]="","",IFERROR(VLOOKUP(Table2131620[[#This Row],[Player No]],'[3]Masters Women 40+'!$Z$14:$AB$63,2,FALSE)&amp;"",""))),"")</f>
        <v/>
      </c>
      <c r="O212" s="91" t="str">
        <f>IFERROR(VALUE(IF(Table2131620[[#This Row],[Player No]]="","",IFERROR(VLOOKUP(Table2131620[[#This Row],[Player No]],'[4]Mas Women 40+'!$Z$14:$AB$49,2,FALSE)&amp;"",""))),"")</f>
        <v/>
      </c>
      <c r="P212" s="91"/>
      <c r="Q212" s="27"/>
      <c r="R212" s="151"/>
      <c r="S212" s="92"/>
      <c r="T212" s="151"/>
      <c r="U212" s="91"/>
      <c r="V212" s="27"/>
    </row>
    <row r="213" spans="4:22" hidden="1">
      <c r="D213" s="29"/>
      <c r="F213" s="88"/>
      <c r="G213" s="88"/>
      <c r="H213" s="159"/>
      <c r="I213" s="91"/>
      <c r="J213" s="81">
        <f t="shared" si="6"/>
        <v>0</v>
      </c>
      <c r="K213" s="91"/>
      <c r="L213" s="91"/>
      <c r="M213" s="91"/>
      <c r="N213" s="91" t="str">
        <f>IFERROR(VALUE(IF(Table2131620[[#This Row],[Player No]]="","",IFERROR(VLOOKUP(Table2131620[[#This Row],[Player No]],'[3]Masters Women 40+'!$Z$14:$AB$63,2,FALSE)&amp;"",""))),"")</f>
        <v/>
      </c>
      <c r="O213" s="91" t="str">
        <f>IFERROR(VALUE(IF(Table2131620[[#This Row],[Player No]]="","",IFERROR(VLOOKUP(Table2131620[[#This Row],[Player No]],'[4]Mas Women 40+'!$Z$14:$AB$49,2,FALSE)&amp;"",""))),"")</f>
        <v/>
      </c>
      <c r="P213" s="91"/>
      <c r="Q213" s="27"/>
      <c r="R213" s="151"/>
      <c r="S213" s="92"/>
      <c r="T213" s="151"/>
      <c r="U213" s="91"/>
      <c r="V213" s="27"/>
    </row>
    <row r="214" spans="4:22" hidden="1">
      <c r="D214" s="29"/>
      <c r="F214" s="88"/>
      <c r="G214" s="88"/>
      <c r="H214" s="159"/>
      <c r="I214" s="91"/>
      <c r="J214" s="81">
        <f t="shared" si="6"/>
        <v>0</v>
      </c>
      <c r="K214" s="91"/>
      <c r="L214" s="91"/>
      <c r="M214" s="91"/>
      <c r="N214" s="91" t="str">
        <f>IFERROR(VALUE(IF(Table2131620[[#This Row],[Player No]]="","",IFERROR(VLOOKUP(Table2131620[[#This Row],[Player No]],'[3]Masters Women 40+'!$Z$14:$AB$63,2,FALSE)&amp;"",""))),"")</f>
        <v/>
      </c>
      <c r="O214" s="91" t="str">
        <f>IFERROR(VALUE(IF(Table2131620[[#This Row],[Player No]]="","",IFERROR(VLOOKUP(Table2131620[[#This Row],[Player No]],'[4]Mas Women 40+'!$Z$14:$AB$49,2,FALSE)&amp;"",""))),"")</f>
        <v/>
      </c>
      <c r="P214" s="91"/>
      <c r="Q214" s="27"/>
      <c r="R214" s="151"/>
      <c r="S214" s="92"/>
      <c r="T214" s="151"/>
      <c r="U214" s="91"/>
      <c r="V214" s="27"/>
    </row>
    <row r="215" spans="4:22" hidden="1">
      <c r="D215" s="29"/>
      <c r="F215" s="88"/>
      <c r="G215" s="88"/>
      <c r="H215" s="159"/>
      <c r="I215" s="91"/>
      <c r="J215" s="81">
        <f t="shared" si="6"/>
        <v>0</v>
      </c>
      <c r="K215" s="91"/>
      <c r="L215" s="91"/>
      <c r="M215" s="91"/>
      <c r="N215" s="91" t="str">
        <f>IFERROR(VALUE(IF(Table2131620[[#This Row],[Player No]]="","",IFERROR(VLOOKUP(Table2131620[[#This Row],[Player No]],'[3]Masters Women 40+'!$Z$14:$AB$63,2,FALSE)&amp;"",""))),"")</f>
        <v/>
      </c>
      <c r="O215" s="91" t="str">
        <f>IFERROR(VALUE(IF(Table2131620[[#This Row],[Player No]]="","",IFERROR(VLOOKUP(Table2131620[[#This Row],[Player No]],'[4]Mas Women 40+'!$Z$14:$AB$49,2,FALSE)&amp;"",""))),"")</f>
        <v/>
      </c>
      <c r="P215" s="91"/>
      <c r="Q215" s="27"/>
      <c r="R215" s="151"/>
      <c r="S215" s="92"/>
      <c r="T215" s="151"/>
      <c r="U215" s="91"/>
      <c r="V215" s="27"/>
    </row>
    <row r="216" spans="4:22" hidden="1">
      <c r="D216" s="29"/>
      <c r="F216" s="88"/>
      <c r="G216" s="88"/>
      <c r="H216" s="159"/>
      <c r="I216" s="91"/>
      <c r="J216" s="81">
        <f t="shared" si="6"/>
        <v>0</v>
      </c>
      <c r="K216" s="91"/>
      <c r="L216" s="91"/>
      <c r="M216" s="91"/>
      <c r="N216" s="91" t="str">
        <f>IFERROR(VALUE(IF(Table2131620[[#This Row],[Player No]]="","",IFERROR(VLOOKUP(Table2131620[[#This Row],[Player No]],'[3]Masters Women 40+'!$Z$14:$AB$63,2,FALSE)&amp;"",""))),"")</f>
        <v/>
      </c>
      <c r="O216" s="91" t="str">
        <f>IFERROR(VALUE(IF(Table2131620[[#This Row],[Player No]]="","",IFERROR(VLOOKUP(Table2131620[[#This Row],[Player No]],'[4]Mas Women 40+'!$Z$14:$AB$49,2,FALSE)&amp;"",""))),"")</f>
        <v/>
      </c>
      <c r="P216" s="91"/>
      <c r="Q216" s="27"/>
      <c r="R216" s="151"/>
      <c r="S216" s="92"/>
      <c r="T216" s="151"/>
      <c r="U216" s="91"/>
      <c r="V216" s="27"/>
    </row>
    <row r="217" spans="4:22" hidden="1">
      <c r="D217" s="29"/>
      <c r="F217" s="88"/>
      <c r="G217" s="88"/>
      <c r="H217" s="159"/>
      <c r="I217" s="91"/>
      <c r="J217" s="81">
        <f t="shared" si="6"/>
        <v>0</v>
      </c>
      <c r="K217" s="91"/>
      <c r="L217" s="91"/>
      <c r="M217" s="91"/>
      <c r="N217" s="91" t="str">
        <f>IFERROR(VALUE(IF(Table2131620[[#This Row],[Player No]]="","",IFERROR(VLOOKUP(Table2131620[[#This Row],[Player No]],'[3]Masters Women 40+'!$Z$14:$AB$63,2,FALSE)&amp;"",""))),"")</f>
        <v/>
      </c>
      <c r="O217" s="91" t="str">
        <f>IFERROR(VALUE(IF(Table2131620[[#This Row],[Player No]]="","",IFERROR(VLOOKUP(Table2131620[[#This Row],[Player No]],'[4]Mas Women 40+'!$Z$14:$AB$49,2,FALSE)&amp;"",""))),"")</f>
        <v/>
      </c>
      <c r="P217" s="91"/>
      <c r="Q217" s="27"/>
      <c r="R217" s="151"/>
      <c r="S217" s="92"/>
      <c r="T217" s="151"/>
      <c r="U217" s="91"/>
      <c r="V217" s="27"/>
    </row>
    <row r="218" spans="4:22" hidden="1">
      <c r="D218" s="29"/>
      <c r="F218" s="88"/>
      <c r="G218" s="88"/>
      <c r="H218" s="159"/>
      <c r="I218" s="91"/>
      <c r="J218" s="81">
        <f t="shared" si="6"/>
        <v>0</v>
      </c>
      <c r="K218" s="91"/>
      <c r="L218" s="91"/>
      <c r="M218" s="91"/>
      <c r="N218" s="91" t="str">
        <f>IFERROR(VALUE(IF(Table2131620[[#This Row],[Player No]]="","",IFERROR(VLOOKUP(Table2131620[[#This Row],[Player No]],'[3]Masters Women 40+'!$Z$14:$AB$63,2,FALSE)&amp;"",""))),"")</f>
        <v/>
      </c>
      <c r="O218" s="91" t="str">
        <f>IFERROR(VALUE(IF(Table2131620[[#This Row],[Player No]]="","",IFERROR(VLOOKUP(Table2131620[[#This Row],[Player No]],'[4]Mas Women 40+'!$Z$14:$AB$49,2,FALSE)&amp;"",""))),"")</f>
        <v/>
      </c>
      <c r="P218" s="91"/>
      <c r="Q218" s="27"/>
      <c r="R218" s="151"/>
      <c r="S218" s="92"/>
      <c r="T218" s="151"/>
      <c r="U218" s="91"/>
      <c r="V218" s="27"/>
    </row>
    <row r="219" spans="4:22" hidden="1">
      <c r="D219" s="29"/>
      <c r="F219" s="88"/>
      <c r="G219" s="88"/>
      <c r="H219" s="159"/>
      <c r="I219" s="91"/>
      <c r="J219" s="81">
        <f t="shared" si="6"/>
        <v>0</v>
      </c>
      <c r="K219" s="91"/>
      <c r="L219" s="91"/>
      <c r="M219" s="91"/>
      <c r="N219" s="91" t="str">
        <f>IFERROR(VALUE(IF(Table2131620[[#This Row],[Player No]]="","",IFERROR(VLOOKUP(Table2131620[[#This Row],[Player No]],'[3]Masters Women 40+'!$Z$14:$AB$63,2,FALSE)&amp;"",""))),"")</f>
        <v/>
      </c>
      <c r="O219" s="91" t="str">
        <f>IFERROR(VALUE(IF(Table2131620[[#This Row],[Player No]]="","",IFERROR(VLOOKUP(Table2131620[[#This Row],[Player No]],'[4]Mas Women 40+'!$Z$14:$AB$49,2,FALSE)&amp;"",""))),"")</f>
        <v/>
      </c>
      <c r="P219" s="91"/>
      <c r="Q219" s="27"/>
      <c r="R219" s="151"/>
      <c r="S219" s="92"/>
      <c r="T219" s="151"/>
      <c r="U219" s="91"/>
      <c r="V219" s="27"/>
    </row>
    <row r="220" spans="4:22" hidden="1">
      <c r="D220" s="29"/>
      <c r="F220" s="88"/>
      <c r="G220" s="88"/>
      <c r="H220" s="159"/>
      <c r="I220" s="91"/>
      <c r="J220" s="81">
        <f t="shared" si="6"/>
        <v>0</v>
      </c>
      <c r="K220" s="91"/>
      <c r="L220" s="91"/>
      <c r="M220" s="91"/>
      <c r="N220" s="91" t="str">
        <f>IFERROR(VALUE(IF(Table2131620[[#This Row],[Player No]]="","",IFERROR(VLOOKUP(Table2131620[[#This Row],[Player No]],'[3]Masters Women 40+'!$Z$14:$AB$63,2,FALSE)&amp;"",""))),"")</f>
        <v/>
      </c>
      <c r="O220" s="91" t="str">
        <f>IFERROR(VALUE(IF(Table2131620[[#This Row],[Player No]]="","",IFERROR(VLOOKUP(Table2131620[[#This Row],[Player No]],'[4]Mas Women 40+'!$Z$14:$AB$49,2,FALSE)&amp;"",""))),"")</f>
        <v/>
      </c>
      <c r="P220" s="91"/>
      <c r="Q220" s="27"/>
      <c r="R220" s="151"/>
      <c r="S220" s="92"/>
      <c r="T220" s="151"/>
      <c r="U220" s="91"/>
      <c r="V220" s="27"/>
    </row>
    <row r="221" spans="4:22" hidden="1">
      <c r="D221" s="29"/>
      <c r="F221" s="88"/>
      <c r="G221" s="88"/>
      <c r="H221" s="159"/>
      <c r="I221" s="91"/>
      <c r="J221" s="81">
        <f t="shared" si="6"/>
        <v>0</v>
      </c>
      <c r="K221" s="91"/>
      <c r="L221" s="91"/>
      <c r="M221" s="91"/>
      <c r="N221" s="91" t="str">
        <f>IFERROR(VALUE(IF(Table2131620[[#This Row],[Player No]]="","",IFERROR(VLOOKUP(Table2131620[[#This Row],[Player No]],'[3]Masters Women 40+'!$Z$14:$AB$63,2,FALSE)&amp;"",""))),"")</f>
        <v/>
      </c>
      <c r="O221" s="91" t="str">
        <f>IFERROR(VALUE(IF(Table2131620[[#This Row],[Player No]]="","",IFERROR(VLOOKUP(Table2131620[[#This Row],[Player No]],'[4]Mas Women 40+'!$Z$14:$AB$49,2,FALSE)&amp;"",""))),"")</f>
        <v/>
      </c>
      <c r="P221" s="91"/>
      <c r="Q221" s="27"/>
      <c r="R221" s="151"/>
      <c r="S221" s="92"/>
      <c r="T221" s="151"/>
      <c r="U221" s="91"/>
      <c r="V221" s="27"/>
    </row>
    <row r="222" spans="4:22" hidden="1">
      <c r="D222" s="29"/>
      <c r="F222" s="88"/>
      <c r="G222" s="88"/>
      <c r="H222" s="159"/>
      <c r="I222" s="91"/>
      <c r="J222" s="81">
        <f t="shared" si="6"/>
        <v>0</v>
      </c>
      <c r="K222" s="91"/>
      <c r="L222" s="91"/>
      <c r="M222" s="91"/>
      <c r="N222" s="91" t="str">
        <f>IFERROR(VALUE(IF(Table2131620[[#This Row],[Player No]]="","",IFERROR(VLOOKUP(Table2131620[[#This Row],[Player No]],'[3]Masters Women 40+'!$Z$14:$AB$63,2,FALSE)&amp;"",""))),"")</f>
        <v/>
      </c>
      <c r="O222" s="91" t="str">
        <f>IFERROR(VALUE(IF(Table2131620[[#This Row],[Player No]]="","",IFERROR(VLOOKUP(Table2131620[[#This Row],[Player No]],'[4]Mas Women 40+'!$Z$14:$AB$49,2,FALSE)&amp;"",""))),"")</f>
        <v/>
      </c>
      <c r="P222" s="91"/>
      <c r="Q222" s="27"/>
      <c r="R222" s="151"/>
      <c r="S222" s="92"/>
      <c r="T222" s="151"/>
      <c r="U222" s="91"/>
      <c r="V222" s="27"/>
    </row>
    <row r="223" spans="4:22" hidden="1">
      <c r="D223" s="29"/>
      <c r="F223" s="88"/>
      <c r="G223" s="88"/>
      <c r="H223" s="159"/>
      <c r="I223" s="91"/>
      <c r="J223" s="81">
        <f t="shared" si="6"/>
        <v>0</v>
      </c>
      <c r="K223" s="91"/>
      <c r="L223" s="91"/>
      <c r="M223" s="91"/>
      <c r="N223" s="91" t="str">
        <f>IFERROR(VALUE(IF(Table2131620[[#This Row],[Player No]]="","",IFERROR(VLOOKUP(Table2131620[[#This Row],[Player No]],'[3]Masters Women 40+'!$Z$14:$AB$63,2,FALSE)&amp;"",""))),"")</f>
        <v/>
      </c>
      <c r="O223" s="91" t="str">
        <f>IFERROR(VALUE(IF(Table2131620[[#This Row],[Player No]]="","",IFERROR(VLOOKUP(Table2131620[[#This Row],[Player No]],'[4]Mas Women 40+'!$Z$14:$AB$49,2,FALSE)&amp;"",""))),"")</f>
        <v/>
      </c>
      <c r="P223" s="91"/>
      <c r="Q223" s="27"/>
      <c r="R223" s="151"/>
      <c r="S223" s="92"/>
      <c r="T223" s="151"/>
      <c r="U223" s="91"/>
      <c r="V223" s="27"/>
    </row>
    <row r="224" spans="4:22" hidden="1">
      <c r="D224" s="29"/>
      <c r="F224" s="88"/>
      <c r="G224" s="88"/>
      <c r="H224" s="159"/>
      <c r="I224" s="91"/>
      <c r="J224" s="81">
        <f t="shared" si="6"/>
        <v>0</v>
      </c>
      <c r="K224" s="91"/>
      <c r="L224" s="91"/>
      <c r="M224" s="91"/>
      <c r="N224" s="91" t="str">
        <f>IFERROR(VALUE(IF(Table2131620[[#This Row],[Player No]]="","",IFERROR(VLOOKUP(Table2131620[[#This Row],[Player No]],'[3]Masters Women 40+'!$Z$14:$AB$63,2,FALSE)&amp;"",""))),"")</f>
        <v/>
      </c>
      <c r="O224" s="91" t="str">
        <f>IFERROR(VALUE(IF(Table2131620[[#This Row],[Player No]]="","",IFERROR(VLOOKUP(Table2131620[[#This Row],[Player No]],'[4]Mas Women 40+'!$Z$14:$AB$49,2,FALSE)&amp;"",""))),"")</f>
        <v/>
      </c>
      <c r="P224" s="91"/>
      <c r="Q224" s="27"/>
      <c r="R224" s="151"/>
      <c r="S224" s="92"/>
      <c r="T224" s="151"/>
      <c r="U224" s="91"/>
      <c r="V224" s="27"/>
    </row>
    <row r="225" spans="4:22" hidden="1">
      <c r="D225" s="29"/>
      <c r="F225" s="88"/>
      <c r="G225" s="88"/>
      <c r="H225" s="159"/>
      <c r="I225" s="91"/>
      <c r="J225" s="81">
        <f t="shared" si="6"/>
        <v>0</v>
      </c>
      <c r="K225" s="91"/>
      <c r="L225" s="91"/>
      <c r="M225" s="91"/>
      <c r="N225" s="91" t="str">
        <f>IFERROR(VALUE(IF(Table2131620[[#This Row],[Player No]]="","",IFERROR(VLOOKUP(Table2131620[[#This Row],[Player No]],'[3]Masters Women 40+'!$Z$14:$AB$63,2,FALSE)&amp;"",""))),"")</f>
        <v/>
      </c>
      <c r="O225" s="91" t="str">
        <f>IFERROR(VALUE(IF(Table2131620[[#This Row],[Player No]]="","",IFERROR(VLOOKUP(Table2131620[[#This Row],[Player No]],'[4]Mas Women 40+'!$Z$14:$AB$49,2,FALSE)&amp;"",""))),"")</f>
        <v/>
      </c>
      <c r="P225" s="91"/>
      <c r="Q225" s="27"/>
      <c r="R225" s="151"/>
      <c r="S225" s="92"/>
      <c r="T225" s="151"/>
      <c r="U225" s="91"/>
      <c r="V225" s="27"/>
    </row>
    <row r="226" spans="4:22" hidden="1">
      <c r="D226" s="29"/>
      <c r="F226" s="88"/>
      <c r="G226" s="88"/>
      <c r="H226" s="159"/>
      <c r="I226" s="91"/>
      <c r="J226" s="81">
        <f t="shared" si="6"/>
        <v>0</v>
      </c>
      <c r="K226" s="91"/>
      <c r="L226" s="91"/>
      <c r="M226" s="91"/>
      <c r="N226" s="91" t="str">
        <f>IFERROR(VALUE(IF(Table2131620[[#This Row],[Player No]]="","",IFERROR(VLOOKUP(Table2131620[[#This Row],[Player No]],'[3]Masters Women 40+'!$Z$14:$AB$63,2,FALSE)&amp;"",""))),"")</f>
        <v/>
      </c>
      <c r="O226" s="91" t="str">
        <f>IFERROR(VALUE(IF(Table2131620[[#This Row],[Player No]]="","",IFERROR(VLOOKUP(Table2131620[[#This Row],[Player No]],'[4]Mas Women 40+'!$Z$14:$AB$49,2,FALSE)&amp;"",""))),"")</f>
        <v/>
      </c>
      <c r="P226" s="91"/>
      <c r="Q226" s="27"/>
      <c r="R226" s="151"/>
      <c r="S226" s="92"/>
      <c r="T226" s="151"/>
      <c r="U226" s="91"/>
      <c r="V226" s="27"/>
    </row>
    <row r="227" spans="4:22" hidden="1">
      <c r="D227" s="29"/>
      <c r="F227" s="88"/>
      <c r="G227" s="88"/>
      <c r="H227" s="159"/>
      <c r="I227" s="91"/>
      <c r="J227" s="81">
        <f t="shared" si="6"/>
        <v>0</v>
      </c>
      <c r="K227" s="91"/>
      <c r="L227" s="91"/>
      <c r="M227" s="91"/>
      <c r="N227" s="91" t="str">
        <f>IFERROR(VALUE(IF(Table2131620[[#This Row],[Player No]]="","",IFERROR(VLOOKUP(Table2131620[[#This Row],[Player No]],'[3]Masters Women 40+'!$Z$14:$AB$63,2,FALSE)&amp;"",""))),"")</f>
        <v/>
      </c>
      <c r="O227" s="91" t="str">
        <f>IFERROR(VALUE(IF(Table2131620[[#This Row],[Player No]]="","",IFERROR(VLOOKUP(Table2131620[[#This Row],[Player No]],'[4]Mas Women 40+'!$Z$14:$AB$49,2,FALSE)&amp;"",""))),"")</f>
        <v/>
      </c>
      <c r="P227" s="91"/>
      <c r="Q227" s="27"/>
      <c r="R227" s="151"/>
      <c r="S227" s="92"/>
      <c r="T227" s="151"/>
      <c r="U227" s="91"/>
      <c r="V227" s="27"/>
    </row>
    <row r="228" spans="4:22" hidden="1">
      <c r="D228" s="29"/>
      <c r="F228" s="88"/>
      <c r="G228" s="88"/>
      <c r="H228" s="159"/>
      <c r="I228" s="91"/>
      <c r="J228" s="81">
        <f t="shared" si="6"/>
        <v>0</v>
      </c>
      <c r="K228" s="91"/>
      <c r="L228" s="91"/>
      <c r="M228" s="91"/>
      <c r="N228" s="91" t="str">
        <f>IFERROR(VALUE(IF(Table2131620[[#This Row],[Player No]]="","",IFERROR(VLOOKUP(Table2131620[[#This Row],[Player No]],'[3]Masters Women 40+'!$Z$14:$AB$63,2,FALSE)&amp;"",""))),"")</f>
        <v/>
      </c>
      <c r="O228" s="91" t="str">
        <f>IFERROR(VALUE(IF(Table2131620[[#This Row],[Player No]]="","",IFERROR(VLOOKUP(Table2131620[[#This Row],[Player No]],'[4]Mas Women 40+'!$Z$14:$AB$49,2,FALSE)&amp;"",""))),"")</f>
        <v/>
      </c>
      <c r="P228" s="91"/>
      <c r="Q228" s="27"/>
      <c r="R228" s="151"/>
      <c r="S228" s="92"/>
      <c r="T228" s="151"/>
      <c r="U228" s="91"/>
      <c r="V228" s="27"/>
    </row>
    <row r="229" spans="4:22" hidden="1">
      <c r="D229" s="29"/>
      <c r="F229" s="88"/>
      <c r="G229" s="88"/>
      <c r="H229" s="159"/>
      <c r="I229" s="91"/>
      <c r="J229" s="81">
        <f t="shared" si="6"/>
        <v>0</v>
      </c>
      <c r="K229" s="91"/>
      <c r="L229" s="91"/>
      <c r="M229" s="91"/>
      <c r="N229" s="91" t="str">
        <f>IFERROR(VALUE(IF(Table2131620[[#This Row],[Player No]]="","",IFERROR(VLOOKUP(Table2131620[[#This Row],[Player No]],'[3]Masters Women 40+'!$Z$14:$AB$63,2,FALSE)&amp;"",""))),"")</f>
        <v/>
      </c>
      <c r="O229" s="91" t="str">
        <f>IFERROR(VALUE(IF(Table2131620[[#This Row],[Player No]]="","",IFERROR(VLOOKUP(Table2131620[[#This Row],[Player No]],'[4]Mas Women 40+'!$Z$14:$AB$49,2,FALSE)&amp;"",""))),"")</f>
        <v/>
      </c>
      <c r="P229" s="91"/>
      <c r="Q229" s="27"/>
      <c r="R229" s="151"/>
      <c r="S229" s="92"/>
      <c r="T229" s="151"/>
      <c r="U229" s="91"/>
      <c r="V229" s="27"/>
    </row>
    <row r="230" spans="4:22" hidden="1">
      <c r="D230" s="29"/>
      <c r="F230" s="88"/>
      <c r="G230" s="88"/>
      <c r="H230" s="159"/>
      <c r="I230" s="91"/>
      <c r="J230" s="81">
        <f t="shared" si="6"/>
        <v>0</v>
      </c>
      <c r="K230" s="91"/>
      <c r="L230" s="91"/>
      <c r="M230" s="91"/>
      <c r="N230" s="91" t="str">
        <f>IFERROR(VALUE(IF(Table2131620[[#This Row],[Player No]]="","",IFERROR(VLOOKUP(Table2131620[[#This Row],[Player No]],'[3]Masters Women 40+'!$Z$14:$AB$63,2,FALSE)&amp;"",""))),"")</f>
        <v/>
      </c>
      <c r="O230" s="91" t="str">
        <f>IFERROR(VALUE(IF(Table2131620[[#This Row],[Player No]]="","",IFERROR(VLOOKUP(Table2131620[[#This Row],[Player No]],'[4]Mas Women 40+'!$Z$14:$AB$49,2,FALSE)&amp;"",""))),"")</f>
        <v/>
      </c>
      <c r="P230" s="91"/>
      <c r="Q230" s="27"/>
      <c r="R230" s="151"/>
      <c r="S230" s="92"/>
      <c r="T230" s="151"/>
      <c r="U230" s="91"/>
      <c r="V230" s="27"/>
    </row>
    <row r="231" spans="4:22" hidden="1">
      <c r="D231" s="29"/>
      <c r="F231" s="88"/>
      <c r="G231" s="88"/>
      <c r="H231" s="159"/>
      <c r="I231" s="91"/>
      <c r="J231" s="81">
        <f t="shared" si="6"/>
        <v>0</v>
      </c>
      <c r="K231" s="91"/>
      <c r="L231" s="91"/>
      <c r="M231" s="91"/>
      <c r="N231" s="91" t="str">
        <f>IFERROR(VALUE(IF(Table2131620[[#This Row],[Player No]]="","",IFERROR(VLOOKUP(Table2131620[[#This Row],[Player No]],'[3]Masters Women 40+'!$Z$14:$AB$63,2,FALSE)&amp;"",""))),"")</f>
        <v/>
      </c>
      <c r="O231" s="91" t="str">
        <f>IFERROR(VALUE(IF(Table2131620[[#This Row],[Player No]]="","",IFERROR(VLOOKUP(Table2131620[[#This Row],[Player No]],'[4]Mas Women 40+'!$Z$14:$AB$49,2,FALSE)&amp;"",""))),"")</f>
        <v/>
      </c>
      <c r="P231" s="91"/>
      <c r="Q231" s="27"/>
      <c r="R231" s="151"/>
      <c r="S231" s="92"/>
      <c r="T231" s="151"/>
      <c r="U231" s="91"/>
      <c r="V231" s="27"/>
    </row>
    <row r="232" spans="4:22" hidden="1">
      <c r="D232" s="29"/>
      <c r="F232" s="88"/>
      <c r="G232" s="88"/>
      <c r="H232" s="159"/>
      <c r="I232" s="91"/>
      <c r="J232" s="81">
        <f t="shared" si="6"/>
        <v>0</v>
      </c>
      <c r="K232" s="91"/>
      <c r="L232" s="91"/>
      <c r="M232" s="91"/>
      <c r="N232" s="91" t="str">
        <f>IFERROR(VALUE(IF(Table2131620[[#This Row],[Player No]]="","",IFERROR(VLOOKUP(Table2131620[[#This Row],[Player No]],'[3]Masters Women 40+'!$Z$14:$AB$63,2,FALSE)&amp;"",""))),"")</f>
        <v/>
      </c>
      <c r="O232" s="91" t="str">
        <f>IFERROR(VALUE(IF(Table2131620[[#This Row],[Player No]]="","",IFERROR(VLOOKUP(Table2131620[[#This Row],[Player No]],'[4]Mas Women 40+'!$Z$14:$AB$49,2,FALSE)&amp;"",""))),"")</f>
        <v/>
      </c>
      <c r="P232" s="91"/>
      <c r="Q232" s="27"/>
      <c r="R232" s="151"/>
      <c r="S232" s="92"/>
      <c r="T232" s="151"/>
      <c r="U232" s="91"/>
      <c r="V232" s="27"/>
    </row>
    <row r="233" spans="4:22" hidden="1">
      <c r="D233" s="29"/>
      <c r="F233" s="88"/>
      <c r="G233" s="88"/>
      <c r="H233" s="159"/>
      <c r="I233" s="91"/>
      <c r="J233" s="81">
        <f t="shared" si="6"/>
        <v>0</v>
      </c>
      <c r="K233" s="91"/>
      <c r="L233" s="91"/>
      <c r="M233" s="91"/>
      <c r="N233" s="91" t="str">
        <f>IFERROR(VALUE(IF(Table2131620[[#This Row],[Player No]]="","",IFERROR(VLOOKUP(Table2131620[[#This Row],[Player No]],'[3]Masters Women 40+'!$Z$14:$AB$63,2,FALSE)&amp;"",""))),"")</f>
        <v/>
      </c>
      <c r="O233" s="91" t="str">
        <f>IFERROR(VALUE(IF(Table2131620[[#This Row],[Player No]]="","",IFERROR(VLOOKUP(Table2131620[[#This Row],[Player No]],'[4]Mas Women 40+'!$Z$14:$AB$49,2,FALSE)&amp;"",""))),"")</f>
        <v/>
      </c>
      <c r="P233" s="91"/>
      <c r="Q233" s="27"/>
      <c r="R233" s="151"/>
      <c r="S233" s="92"/>
      <c r="T233" s="151"/>
      <c r="U233" s="91"/>
      <c r="V233" s="27"/>
    </row>
    <row r="234" spans="4:22" hidden="1">
      <c r="D234" s="29"/>
      <c r="F234" s="88"/>
      <c r="G234" s="88"/>
      <c r="H234" s="159"/>
      <c r="I234" s="91"/>
      <c r="J234" s="81">
        <f t="shared" si="6"/>
        <v>0</v>
      </c>
      <c r="K234" s="91"/>
      <c r="L234" s="91"/>
      <c r="M234" s="91"/>
      <c r="N234" s="91" t="str">
        <f>IFERROR(VALUE(IF(Table2131620[[#This Row],[Player No]]="","",IFERROR(VLOOKUP(Table2131620[[#This Row],[Player No]],'[3]Masters Women 40+'!$Z$14:$AB$63,2,FALSE)&amp;"",""))),"")</f>
        <v/>
      </c>
      <c r="O234" s="91" t="str">
        <f>IFERROR(VALUE(IF(Table2131620[[#This Row],[Player No]]="","",IFERROR(VLOOKUP(Table2131620[[#This Row],[Player No]],'[4]Mas Women 40+'!$Z$14:$AB$49,2,FALSE)&amp;"",""))),"")</f>
        <v/>
      </c>
      <c r="P234" s="91"/>
      <c r="Q234" s="27"/>
      <c r="R234" s="151"/>
      <c r="S234" s="92"/>
      <c r="T234" s="151"/>
      <c r="U234" s="91"/>
      <c r="V234" s="27"/>
    </row>
    <row r="235" spans="4:22" hidden="1">
      <c r="D235" s="29"/>
      <c r="F235" s="88"/>
      <c r="G235" s="88"/>
      <c r="H235" s="159"/>
      <c r="I235" s="91"/>
      <c r="J235" s="81">
        <f t="shared" si="6"/>
        <v>0</v>
      </c>
      <c r="K235" s="91"/>
      <c r="L235" s="91"/>
      <c r="M235" s="91"/>
      <c r="N235" s="91" t="str">
        <f>IFERROR(VALUE(IF(Table2131620[[#This Row],[Player No]]="","",IFERROR(VLOOKUP(Table2131620[[#This Row],[Player No]],'[3]Masters Women 40+'!$Z$14:$AB$63,2,FALSE)&amp;"",""))),"")</f>
        <v/>
      </c>
      <c r="O235" s="91" t="str">
        <f>IFERROR(VALUE(IF(Table2131620[[#This Row],[Player No]]="","",IFERROR(VLOOKUP(Table2131620[[#This Row],[Player No]],'[4]Mas Women 40+'!$Z$14:$AB$49,2,FALSE)&amp;"",""))),"")</f>
        <v/>
      </c>
      <c r="P235" s="91"/>
      <c r="Q235" s="27"/>
      <c r="R235" s="151"/>
      <c r="S235" s="92"/>
      <c r="T235" s="151"/>
      <c r="U235" s="91"/>
      <c r="V235" s="27"/>
    </row>
    <row r="236" spans="4:22" hidden="1">
      <c r="D236" s="29"/>
      <c r="F236" s="88"/>
      <c r="G236" s="88"/>
      <c r="H236" s="159"/>
      <c r="I236" s="91"/>
      <c r="J236" s="81">
        <f t="shared" si="6"/>
        <v>0</v>
      </c>
      <c r="K236" s="91"/>
      <c r="L236" s="91"/>
      <c r="M236" s="91"/>
      <c r="N236" s="91" t="str">
        <f>IFERROR(VALUE(IF(Table2131620[[#This Row],[Player No]]="","",IFERROR(VLOOKUP(Table2131620[[#This Row],[Player No]],'[3]Masters Women 40+'!$Z$14:$AB$63,2,FALSE)&amp;"",""))),"")</f>
        <v/>
      </c>
      <c r="O236" s="91" t="str">
        <f>IFERROR(VALUE(IF(Table2131620[[#This Row],[Player No]]="","",IFERROR(VLOOKUP(Table2131620[[#This Row],[Player No]],'[4]Mas Women 40+'!$Z$14:$AB$49,2,FALSE)&amp;"",""))),"")</f>
        <v/>
      </c>
      <c r="P236" s="91"/>
      <c r="Q236" s="27"/>
      <c r="R236" s="151"/>
      <c r="S236" s="92"/>
      <c r="T236" s="151"/>
      <c r="U236" s="91"/>
      <c r="V236" s="27"/>
    </row>
    <row r="237" spans="4:22" hidden="1">
      <c r="D237" s="29"/>
      <c r="F237" s="88"/>
      <c r="G237" s="88"/>
      <c r="H237" s="159"/>
      <c r="I237" s="91"/>
      <c r="J237" s="81">
        <f t="shared" si="6"/>
        <v>0</v>
      </c>
      <c r="K237" s="91"/>
      <c r="L237" s="91"/>
      <c r="M237" s="91"/>
      <c r="N237" s="91" t="str">
        <f>IFERROR(VALUE(IF(Table2131620[[#This Row],[Player No]]="","",IFERROR(VLOOKUP(Table2131620[[#This Row],[Player No]],'[3]Masters Women 40+'!$Z$14:$AB$63,2,FALSE)&amp;"",""))),"")</f>
        <v/>
      </c>
      <c r="O237" s="91" t="str">
        <f>IFERROR(VALUE(IF(Table2131620[[#This Row],[Player No]]="","",IFERROR(VLOOKUP(Table2131620[[#This Row],[Player No]],'[4]Mas Women 40+'!$Z$14:$AB$49,2,FALSE)&amp;"",""))),"")</f>
        <v/>
      </c>
      <c r="P237" s="91"/>
      <c r="Q237" s="27"/>
      <c r="R237" s="151"/>
      <c r="S237" s="92"/>
      <c r="T237" s="151"/>
      <c r="U237" s="91"/>
      <c r="V237" s="27"/>
    </row>
    <row r="238" spans="4:22" hidden="1">
      <c r="D238" s="29"/>
      <c r="F238" s="88"/>
      <c r="G238" s="88"/>
      <c r="H238" s="159"/>
      <c r="I238" s="91"/>
      <c r="J238" s="81">
        <f t="shared" si="6"/>
        <v>0</v>
      </c>
      <c r="K238" s="91"/>
      <c r="L238" s="91"/>
      <c r="M238" s="91"/>
      <c r="N238" s="91" t="str">
        <f>IFERROR(VALUE(IF(Table2131620[[#This Row],[Player No]]="","",IFERROR(VLOOKUP(Table2131620[[#This Row],[Player No]],'[3]Masters Women 40+'!$Z$14:$AB$63,2,FALSE)&amp;"",""))),"")</f>
        <v/>
      </c>
      <c r="O238" s="91" t="str">
        <f>IFERROR(VALUE(IF(Table2131620[[#This Row],[Player No]]="","",IFERROR(VLOOKUP(Table2131620[[#This Row],[Player No]],'[4]Mas Women 40+'!$Z$14:$AB$49,2,FALSE)&amp;"",""))),"")</f>
        <v/>
      </c>
      <c r="P238" s="91"/>
      <c r="Q238" s="27"/>
      <c r="R238" s="151"/>
      <c r="S238" s="92"/>
      <c r="T238" s="151"/>
      <c r="U238" s="91"/>
      <c r="V238" s="27"/>
    </row>
    <row r="239" spans="4:22" hidden="1">
      <c r="D239" s="29"/>
      <c r="F239" s="88"/>
      <c r="G239" s="88"/>
      <c r="H239" s="159"/>
      <c r="I239" s="91"/>
      <c r="J239" s="81">
        <f t="shared" si="6"/>
        <v>0</v>
      </c>
      <c r="K239" s="91"/>
      <c r="L239" s="91"/>
      <c r="M239" s="91"/>
      <c r="N239" s="91" t="str">
        <f>IFERROR(VALUE(IF(Table2131620[[#This Row],[Player No]]="","",IFERROR(VLOOKUP(Table2131620[[#This Row],[Player No]],'[3]Masters Women 40+'!$Z$14:$AB$63,2,FALSE)&amp;"",""))),"")</f>
        <v/>
      </c>
      <c r="O239" s="91" t="str">
        <f>IFERROR(VALUE(IF(Table2131620[[#This Row],[Player No]]="","",IFERROR(VLOOKUP(Table2131620[[#This Row],[Player No]],'[4]Mas Women 40+'!$Z$14:$AB$49,2,FALSE)&amp;"",""))),"")</f>
        <v/>
      </c>
      <c r="P239" s="91"/>
      <c r="Q239" s="27"/>
      <c r="R239" s="151"/>
      <c r="S239" s="92"/>
      <c r="T239" s="151"/>
      <c r="U239" s="91"/>
      <c r="V239" s="27"/>
    </row>
    <row r="240" spans="4:22" hidden="1">
      <c r="D240" s="29"/>
      <c r="F240" s="88"/>
      <c r="G240" s="88"/>
      <c r="H240" s="159"/>
      <c r="I240" s="91"/>
      <c r="J240" s="81">
        <f t="shared" si="6"/>
        <v>0</v>
      </c>
      <c r="K240" s="91"/>
      <c r="L240" s="91"/>
      <c r="M240" s="91"/>
      <c r="N240" s="91" t="str">
        <f>IFERROR(VALUE(IF(Table2131620[[#This Row],[Player No]]="","",IFERROR(VLOOKUP(Table2131620[[#This Row],[Player No]],'[3]Masters Women 40+'!$Z$14:$AB$63,2,FALSE)&amp;"",""))),"")</f>
        <v/>
      </c>
      <c r="O240" s="91" t="str">
        <f>IFERROR(VALUE(IF(Table2131620[[#This Row],[Player No]]="","",IFERROR(VLOOKUP(Table2131620[[#This Row],[Player No]],'[4]Mas Women 40+'!$Z$14:$AB$49,2,FALSE)&amp;"",""))),"")</f>
        <v/>
      </c>
      <c r="P240" s="91"/>
      <c r="Q240" s="27"/>
      <c r="R240" s="151"/>
      <c r="S240" s="92"/>
      <c r="T240" s="151"/>
      <c r="U240" s="91"/>
      <c r="V240" s="27"/>
    </row>
    <row r="241" spans="4:22" hidden="1">
      <c r="D241" s="29"/>
      <c r="F241" s="88"/>
      <c r="G241" s="88"/>
      <c r="H241" s="159"/>
      <c r="I241" s="91"/>
      <c r="J241" s="81">
        <f t="shared" si="6"/>
        <v>0</v>
      </c>
      <c r="K241" s="91"/>
      <c r="L241" s="91"/>
      <c r="M241" s="91"/>
      <c r="N241" s="91" t="str">
        <f>IFERROR(VALUE(IF(Table2131620[[#This Row],[Player No]]="","",IFERROR(VLOOKUP(Table2131620[[#This Row],[Player No]],'[3]Masters Women 40+'!$Z$14:$AB$63,2,FALSE)&amp;"",""))),"")</f>
        <v/>
      </c>
      <c r="O241" s="91" t="str">
        <f>IFERROR(VALUE(IF(Table2131620[[#This Row],[Player No]]="","",IFERROR(VLOOKUP(Table2131620[[#This Row],[Player No]],'[4]Mas Women 40+'!$Z$14:$AB$49,2,FALSE)&amp;"",""))),"")</f>
        <v/>
      </c>
      <c r="P241" s="91"/>
      <c r="Q241" s="27"/>
      <c r="R241" s="151"/>
      <c r="S241" s="92"/>
      <c r="T241" s="151"/>
      <c r="U241" s="91"/>
      <c r="V241" s="27"/>
    </row>
    <row r="242" spans="4:22" hidden="1">
      <c r="D242" s="29"/>
      <c r="F242" s="88"/>
      <c r="G242" s="88"/>
      <c r="H242" s="159"/>
      <c r="I242" s="91"/>
      <c r="J242" s="81">
        <f t="shared" si="6"/>
        <v>0</v>
      </c>
      <c r="K242" s="91"/>
      <c r="L242" s="91"/>
      <c r="M242" s="91"/>
      <c r="N242" s="91" t="str">
        <f>IFERROR(VALUE(IF(Table2131620[[#This Row],[Player No]]="","",IFERROR(VLOOKUP(Table2131620[[#This Row],[Player No]],'[3]Masters Women 40+'!$Z$14:$AB$63,2,FALSE)&amp;"",""))),"")</f>
        <v/>
      </c>
      <c r="O242" s="91" t="str">
        <f>IFERROR(VALUE(IF(Table2131620[[#This Row],[Player No]]="","",IFERROR(VLOOKUP(Table2131620[[#This Row],[Player No]],'[4]Mas Women 40+'!$Z$14:$AB$49,2,FALSE)&amp;"",""))),"")</f>
        <v/>
      </c>
      <c r="P242" s="91"/>
      <c r="Q242" s="27"/>
      <c r="R242" s="151"/>
      <c r="S242" s="92"/>
      <c r="T242" s="151"/>
      <c r="U242" s="91"/>
      <c r="V242" s="27"/>
    </row>
    <row r="243" spans="4:22" hidden="1">
      <c r="D243" s="29"/>
      <c r="F243" s="88"/>
      <c r="G243" s="88"/>
      <c r="H243" s="159"/>
      <c r="I243" s="91"/>
      <c r="J243" s="81">
        <f t="shared" si="6"/>
        <v>0</v>
      </c>
      <c r="K243" s="91"/>
      <c r="L243" s="91"/>
      <c r="M243" s="91"/>
      <c r="N243" s="91" t="str">
        <f>IFERROR(VALUE(IF(Table2131620[[#This Row],[Player No]]="","",IFERROR(VLOOKUP(Table2131620[[#This Row],[Player No]],'[3]Masters Women 40+'!$Z$14:$AB$63,2,FALSE)&amp;"",""))),"")</f>
        <v/>
      </c>
      <c r="O243" s="91" t="str">
        <f>IFERROR(VALUE(IF(Table2131620[[#This Row],[Player No]]="","",IFERROR(VLOOKUP(Table2131620[[#This Row],[Player No]],'[4]Mas Women 40+'!$Z$14:$AB$49,2,FALSE)&amp;"",""))),"")</f>
        <v/>
      </c>
      <c r="P243" s="91"/>
      <c r="Q243" s="27"/>
      <c r="R243" s="151"/>
      <c r="S243" s="92"/>
      <c r="T243" s="151"/>
      <c r="U243" s="91"/>
      <c r="V243" s="27"/>
    </row>
    <row r="244" spans="4:22" hidden="1">
      <c r="D244" s="29"/>
      <c r="F244" s="88"/>
      <c r="G244" s="88"/>
      <c r="H244" s="159"/>
      <c r="I244" s="91"/>
      <c r="J244" s="81">
        <f t="shared" si="6"/>
        <v>0</v>
      </c>
      <c r="K244" s="91"/>
      <c r="L244" s="91"/>
      <c r="M244" s="91"/>
      <c r="N244" s="91" t="str">
        <f>IFERROR(VALUE(IF(Table2131620[[#This Row],[Player No]]="","",IFERROR(VLOOKUP(Table2131620[[#This Row],[Player No]],'[3]Masters Women 40+'!$Z$14:$AB$63,2,FALSE)&amp;"",""))),"")</f>
        <v/>
      </c>
      <c r="O244" s="91" t="str">
        <f>IFERROR(VALUE(IF(Table2131620[[#This Row],[Player No]]="","",IFERROR(VLOOKUP(Table2131620[[#This Row],[Player No]],'[4]Mas Women 40+'!$Z$14:$AB$49,2,FALSE)&amp;"",""))),"")</f>
        <v/>
      </c>
      <c r="P244" s="91"/>
      <c r="Q244" s="27"/>
      <c r="R244" s="151"/>
      <c r="S244" s="92"/>
      <c r="T244" s="151"/>
      <c r="U244" s="91"/>
      <c r="V244" s="27"/>
    </row>
    <row r="245" spans="4:22" hidden="1">
      <c r="D245" s="29"/>
      <c r="F245" s="88"/>
      <c r="G245" s="88"/>
      <c r="H245" s="159"/>
      <c r="I245" s="91"/>
      <c r="J245" s="81">
        <f t="shared" si="6"/>
        <v>0</v>
      </c>
      <c r="K245" s="91"/>
      <c r="L245" s="91"/>
      <c r="M245" s="91"/>
      <c r="N245" s="91" t="str">
        <f>IFERROR(VALUE(IF(Table2131620[[#This Row],[Player No]]="","",IFERROR(VLOOKUP(Table2131620[[#This Row],[Player No]],'[3]Masters Women 40+'!$Z$14:$AB$63,2,FALSE)&amp;"",""))),"")</f>
        <v/>
      </c>
      <c r="O245" s="91" t="str">
        <f>IFERROR(VALUE(IF(Table2131620[[#This Row],[Player No]]="","",IFERROR(VLOOKUP(Table2131620[[#This Row],[Player No]],'[4]Mas Women 40+'!$Z$14:$AB$49,2,FALSE)&amp;"",""))),"")</f>
        <v/>
      </c>
      <c r="P245" s="91"/>
      <c r="Q245" s="27"/>
      <c r="R245" s="151"/>
      <c r="S245" s="92"/>
      <c r="T245" s="151"/>
      <c r="U245" s="91"/>
      <c r="V245" s="27"/>
    </row>
    <row r="246" spans="4:22" hidden="1">
      <c r="D246" s="29"/>
      <c r="F246" s="88"/>
      <c r="G246" s="88"/>
      <c r="H246" s="159"/>
      <c r="I246" s="91"/>
      <c r="J246" s="81">
        <f t="shared" si="6"/>
        <v>0</v>
      </c>
      <c r="K246" s="91"/>
      <c r="L246" s="91"/>
      <c r="M246" s="91"/>
      <c r="N246" s="91" t="str">
        <f>IFERROR(VALUE(IF(Table2131620[[#This Row],[Player No]]="","",IFERROR(VLOOKUP(Table2131620[[#This Row],[Player No]],'[3]Masters Women 40+'!$Z$14:$AB$63,2,FALSE)&amp;"",""))),"")</f>
        <v/>
      </c>
      <c r="O246" s="91" t="str">
        <f>IFERROR(VALUE(IF(Table2131620[[#This Row],[Player No]]="","",IFERROR(VLOOKUP(Table2131620[[#This Row],[Player No]],'[4]Mas Women 40+'!$Z$14:$AB$49,2,FALSE)&amp;"",""))),"")</f>
        <v/>
      </c>
      <c r="P246" s="91"/>
      <c r="Q246" s="27"/>
      <c r="R246" s="151"/>
      <c r="S246" s="92"/>
      <c r="T246" s="151"/>
      <c r="U246" s="91"/>
      <c r="V246" s="27"/>
    </row>
    <row r="247" spans="4:22" hidden="1">
      <c r="D247" s="29"/>
      <c r="F247" s="88"/>
      <c r="G247" s="88"/>
      <c r="H247" s="159"/>
      <c r="I247" s="91"/>
      <c r="J247" s="81">
        <f t="shared" si="6"/>
        <v>0</v>
      </c>
      <c r="K247" s="91"/>
      <c r="L247" s="91"/>
      <c r="M247" s="91"/>
      <c r="N247" s="91" t="str">
        <f>IFERROR(VALUE(IF(Table2131620[[#This Row],[Player No]]="","",IFERROR(VLOOKUP(Table2131620[[#This Row],[Player No]],'[3]Masters Women 40+'!$Z$14:$AB$63,2,FALSE)&amp;"",""))),"")</f>
        <v/>
      </c>
      <c r="O247" s="91" t="str">
        <f>IFERROR(VALUE(IF(Table2131620[[#This Row],[Player No]]="","",IFERROR(VLOOKUP(Table2131620[[#This Row],[Player No]],'[4]Mas Women 40+'!$Z$14:$AB$49,2,FALSE)&amp;"",""))),"")</f>
        <v/>
      </c>
      <c r="P247" s="91"/>
      <c r="Q247" s="27"/>
      <c r="R247" s="151"/>
      <c r="S247" s="92"/>
      <c r="T247" s="151"/>
      <c r="U247" s="91"/>
      <c r="V247" s="27"/>
    </row>
    <row r="248" spans="4:22" hidden="1">
      <c r="D248" s="29"/>
      <c r="F248" s="88"/>
      <c r="G248" s="88"/>
      <c r="H248" s="159"/>
      <c r="I248" s="91"/>
      <c r="J248" s="81">
        <f t="shared" si="6"/>
        <v>0</v>
      </c>
      <c r="K248" s="91"/>
      <c r="L248" s="91"/>
      <c r="M248" s="91"/>
      <c r="N248" s="91" t="str">
        <f>IFERROR(VALUE(IF(Table2131620[[#This Row],[Player No]]="","",IFERROR(VLOOKUP(Table2131620[[#This Row],[Player No]],'[3]Masters Women 40+'!$Z$14:$AB$63,2,FALSE)&amp;"",""))),"")</f>
        <v/>
      </c>
      <c r="O248" s="91" t="str">
        <f>IFERROR(VALUE(IF(Table2131620[[#This Row],[Player No]]="","",IFERROR(VLOOKUP(Table2131620[[#This Row],[Player No]],'[4]Mas Women 40+'!$Z$14:$AB$49,2,FALSE)&amp;"",""))),"")</f>
        <v/>
      </c>
      <c r="P248" s="91"/>
      <c r="Q248" s="27"/>
      <c r="R248" s="151"/>
      <c r="S248" s="92"/>
      <c r="T248" s="151"/>
      <c r="U248" s="91"/>
      <c r="V248" s="27"/>
    </row>
    <row r="249" spans="4:22" hidden="1">
      <c r="D249" s="29"/>
      <c r="F249" s="88"/>
      <c r="G249" s="88"/>
      <c r="H249" s="159"/>
      <c r="I249" s="91"/>
      <c r="J249" s="81">
        <f t="shared" si="6"/>
        <v>0</v>
      </c>
      <c r="K249" s="91"/>
      <c r="L249" s="91"/>
      <c r="M249" s="91"/>
      <c r="N249" s="91" t="str">
        <f>IFERROR(VALUE(IF(Table2131620[[#This Row],[Player No]]="","",IFERROR(VLOOKUP(Table2131620[[#This Row],[Player No]],'[3]Masters Women 40+'!$Z$14:$AB$63,2,FALSE)&amp;"",""))),"")</f>
        <v/>
      </c>
      <c r="O249" s="91" t="str">
        <f>IFERROR(VALUE(IF(Table2131620[[#This Row],[Player No]]="","",IFERROR(VLOOKUP(Table2131620[[#This Row],[Player No]],'[4]Mas Women 40+'!$Z$14:$AB$49,2,FALSE)&amp;"",""))),"")</f>
        <v/>
      </c>
      <c r="P249" s="91"/>
      <c r="Q249" s="27"/>
      <c r="R249" s="151"/>
      <c r="S249" s="92"/>
      <c r="T249" s="151"/>
      <c r="U249" s="91"/>
      <c r="V249" s="27"/>
    </row>
    <row r="250" spans="4:22" hidden="1">
      <c r="D250" s="29"/>
      <c r="F250" s="88"/>
      <c r="G250" s="88"/>
      <c r="H250" s="159"/>
      <c r="I250" s="91"/>
      <c r="J250" s="81">
        <f t="shared" si="6"/>
        <v>0</v>
      </c>
      <c r="K250" s="91"/>
      <c r="L250" s="91"/>
      <c r="M250" s="91"/>
      <c r="N250" s="91" t="str">
        <f>IFERROR(VALUE(IF(Table2131620[[#This Row],[Player No]]="","",IFERROR(VLOOKUP(Table2131620[[#This Row],[Player No]],'[3]Masters Women 40+'!$Z$14:$AB$63,2,FALSE)&amp;"",""))),"")</f>
        <v/>
      </c>
      <c r="O250" s="91" t="str">
        <f>IFERROR(VALUE(IF(Table2131620[[#This Row],[Player No]]="","",IFERROR(VLOOKUP(Table2131620[[#This Row],[Player No]],'[4]Mas Women 40+'!$Z$14:$AB$49,2,FALSE)&amp;"",""))),"")</f>
        <v/>
      </c>
      <c r="P250" s="91"/>
      <c r="Q250" s="27"/>
      <c r="R250" s="151"/>
      <c r="S250" s="92"/>
      <c r="T250" s="151"/>
      <c r="U250" s="91"/>
      <c r="V250" s="27"/>
    </row>
    <row r="251" spans="4:22" hidden="1">
      <c r="D251" s="29"/>
      <c r="F251" s="88"/>
      <c r="G251" s="88"/>
      <c r="H251" s="159"/>
      <c r="I251" s="91"/>
      <c r="J251" s="81">
        <f t="shared" si="6"/>
        <v>0</v>
      </c>
      <c r="K251" s="91"/>
      <c r="L251" s="91"/>
      <c r="M251" s="91"/>
      <c r="N251" s="91" t="str">
        <f>IFERROR(VALUE(IF(Table2131620[[#This Row],[Player No]]="","",IFERROR(VLOOKUP(Table2131620[[#This Row],[Player No]],'[3]Masters Women 40+'!$Z$14:$AB$63,2,FALSE)&amp;"",""))),"")</f>
        <v/>
      </c>
      <c r="O251" s="91" t="str">
        <f>IFERROR(VALUE(IF(Table2131620[[#This Row],[Player No]]="","",IFERROR(VLOOKUP(Table2131620[[#This Row],[Player No]],'[4]Mas Women 40+'!$Z$14:$AB$49,2,FALSE)&amp;"",""))),"")</f>
        <v/>
      </c>
      <c r="P251" s="91"/>
      <c r="Q251" s="27"/>
      <c r="R251" s="151"/>
      <c r="S251" s="92"/>
      <c r="T251" s="151"/>
      <c r="U251" s="91"/>
      <c r="V251" s="27"/>
    </row>
    <row r="252" spans="4:22" hidden="1">
      <c r="D252" s="29"/>
      <c r="F252" s="88"/>
      <c r="G252" s="88"/>
      <c r="H252" s="159"/>
      <c r="I252" s="91"/>
      <c r="J252" s="81">
        <f t="shared" si="6"/>
        <v>0</v>
      </c>
      <c r="K252" s="91"/>
      <c r="L252" s="91"/>
      <c r="M252" s="91"/>
      <c r="N252" s="91" t="str">
        <f>IFERROR(VALUE(IF(Table2131620[[#This Row],[Player No]]="","",IFERROR(VLOOKUP(Table2131620[[#This Row],[Player No]],'[3]Masters Women 40+'!$Z$14:$AB$63,2,FALSE)&amp;"",""))),"")</f>
        <v/>
      </c>
      <c r="O252" s="91" t="str">
        <f>IFERROR(VALUE(IF(Table2131620[[#This Row],[Player No]]="","",IFERROR(VLOOKUP(Table2131620[[#This Row],[Player No]],'[4]Mas Women 40+'!$Z$14:$AB$49,2,FALSE)&amp;"",""))),"")</f>
        <v/>
      </c>
      <c r="P252" s="91"/>
      <c r="Q252" s="27"/>
      <c r="R252" s="151"/>
      <c r="S252" s="92"/>
      <c r="T252" s="151"/>
      <c r="U252" s="91"/>
      <c r="V252" s="27"/>
    </row>
    <row r="253" spans="4:22" hidden="1">
      <c r="D253" s="29"/>
      <c r="F253" s="88"/>
      <c r="G253" s="88"/>
      <c r="H253" s="159"/>
      <c r="I253" s="91"/>
      <c r="J253" s="81">
        <f t="shared" si="6"/>
        <v>0</v>
      </c>
      <c r="K253" s="91"/>
      <c r="L253" s="91"/>
      <c r="M253" s="91"/>
      <c r="N253" s="91" t="str">
        <f>IFERROR(VALUE(IF(Table2131620[[#This Row],[Player No]]="","",IFERROR(VLOOKUP(Table2131620[[#This Row],[Player No]],'[3]Masters Women 40+'!$Z$14:$AB$63,2,FALSE)&amp;"",""))),"")</f>
        <v/>
      </c>
      <c r="O253" s="91" t="str">
        <f>IFERROR(VALUE(IF(Table2131620[[#This Row],[Player No]]="","",IFERROR(VLOOKUP(Table2131620[[#This Row],[Player No]],'[4]Mas Women 40+'!$Z$14:$AB$49,2,FALSE)&amp;"",""))),"")</f>
        <v/>
      </c>
      <c r="P253" s="91"/>
      <c r="Q253" s="27"/>
      <c r="R253" s="151"/>
      <c r="S253" s="92"/>
      <c r="T253" s="151"/>
      <c r="U253" s="91"/>
      <c r="V253" s="27"/>
    </row>
    <row r="254" spans="4:22" hidden="1">
      <c r="D254" s="29"/>
      <c r="F254" s="88"/>
      <c r="G254" s="88"/>
      <c r="H254" s="159"/>
      <c r="I254" s="91"/>
      <c r="J254" s="81">
        <f t="shared" si="6"/>
        <v>0</v>
      </c>
      <c r="K254" s="91"/>
      <c r="L254" s="91"/>
      <c r="M254" s="91"/>
      <c r="N254" s="91" t="str">
        <f>IFERROR(VALUE(IF(Table2131620[[#This Row],[Player No]]="","",IFERROR(VLOOKUP(Table2131620[[#This Row],[Player No]],'[3]Masters Women 40+'!$Z$14:$AB$63,2,FALSE)&amp;"",""))),"")</f>
        <v/>
      </c>
      <c r="O254" s="91" t="str">
        <f>IFERROR(VALUE(IF(Table2131620[[#This Row],[Player No]]="","",IFERROR(VLOOKUP(Table2131620[[#This Row],[Player No]],'[4]Mas Women 40+'!$Z$14:$AB$49,2,FALSE)&amp;"",""))),"")</f>
        <v/>
      </c>
      <c r="P254" s="91"/>
      <c r="Q254" s="27"/>
      <c r="R254" s="151"/>
      <c r="S254" s="92"/>
      <c r="T254" s="151"/>
      <c r="U254" s="91"/>
      <c r="V254" s="27"/>
    </row>
    <row r="255" spans="4:22" hidden="1">
      <c r="D255" s="29"/>
      <c r="F255" s="88"/>
      <c r="G255" s="88"/>
      <c r="H255" s="159"/>
      <c r="I255" s="91"/>
      <c r="J255" s="81">
        <f t="shared" si="6"/>
        <v>0</v>
      </c>
      <c r="K255" s="91"/>
      <c r="L255" s="91"/>
      <c r="M255" s="91"/>
      <c r="N255" s="91" t="str">
        <f>IFERROR(VALUE(IF(Table2131620[[#This Row],[Player No]]="","",IFERROR(VLOOKUP(Table2131620[[#This Row],[Player No]],'[3]Masters Women 40+'!$Z$14:$AB$63,2,FALSE)&amp;"",""))),"")</f>
        <v/>
      </c>
      <c r="O255" s="91" t="str">
        <f>IFERROR(VALUE(IF(Table2131620[[#This Row],[Player No]]="","",IFERROR(VLOOKUP(Table2131620[[#This Row],[Player No]],'[4]Mas Women 40+'!$Z$14:$AB$49,2,FALSE)&amp;"",""))),"")</f>
        <v/>
      </c>
      <c r="P255" s="91"/>
      <c r="Q255" s="27"/>
      <c r="R255" s="151"/>
      <c r="S255" s="92"/>
      <c r="T255" s="151"/>
      <c r="U255" s="91"/>
      <c r="V255" s="27"/>
    </row>
    <row r="256" spans="4:22" hidden="1">
      <c r="D256" s="29"/>
      <c r="F256" s="88"/>
      <c r="G256" s="88"/>
      <c r="H256" s="159"/>
      <c r="I256" s="91"/>
      <c r="J256" s="81">
        <f t="shared" si="6"/>
        <v>0</v>
      </c>
      <c r="K256" s="91"/>
      <c r="L256" s="91"/>
      <c r="M256" s="91"/>
      <c r="N256" s="91" t="str">
        <f>IFERROR(VALUE(IF(Table2131620[[#This Row],[Player No]]="","",IFERROR(VLOOKUP(Table2131620[[#This Row],[Player No]],'[3]Masters Women 40+'!$Z$14:$AB$63,2,FALSE)&amp;"",""))),"")</f>
        <v/>
      </c>
      <c r="O256" s="91" t="str">
        <f>IFERROR(VALUE(IF(Table2131620[[#This Row],[Player No]]="","",IFERROR(VLOOKUP(Table2131620[[#This Row],[Player No]],'[4]Mas Women 40+'!$Z$14:$AB$49,2,FALSE)&amp;"",""))),"")</f>
        <v/>
      </c>
      <c r="P256" s="91"/>
      <c r="Q256" s="27"/>
      <c r="R256" s="151"/>
      <c r="S256" s="92"/>
      <c r="T256" s="151"/>
      <c r="U256" s="91"/>
      <c r="V256" s="27"/>
    </row>
    <row r="257" spans="4:22" hidden="1">
      <c r="D257" s="29"/>
      <c r="F257" s="88"/>
      <c r="G257" s="88"/>
      <c r="H257" s="159"/>
      <c r="I257" s="91"/>
      <c r="J257" s="81">
        <f t="shared" si="6"/>
        <v>0</v>
      </c>
      <c r="K257" s="91"/>
      <c r="L257" s="91"/>
      <c r="M257" s="91"/>
      <c r="N257" s="91" t="str">
        <f>IFERROR(VALUE(IF(Table2131620[[#This Row],[Player No]]="","",IFERROR(VLOOKUP(Table2131620[[#This Row],[Player No]],'[3]Masters Women 40+'!$Z$14:$AB$63,2,FALSE)&amp;"",""))),"")</f>
        <v/>
      </c>
      <c r="O257" s="91" t="str">
        <f>IFERROR(VALUE(IF(Table2131620[[#This Row],[Player No]]="","",IFERROR(VLOOKUP(Table2131620[[#This Row],[Player No]],'[4]Mas Women 40+'!$Z$14:$AB$49,2,FALSE)&amp;"",""))),"")</f>
        <v/>
      </c>
      <c r="P257" s="91"/>
      <c r="Q257" s="27"/>
      <c r="R257" s="151"/>
      <c r="S257" s="92"/>
      <c r="T257" s="151"/>
      <c r="U257" s="91"/>
      <c r="V257" s="27"/>
    </row>
    <row r="258" spans="4:22" hidden="1">
      <c r="D258" s="29"/>
      <c r="F258" s="88"/>
      <c r="G258" s="88"/>
      <c r="H258" s="159"/>
      <c r="I258" s="91"/>
      <c r="J258" s="81">
        <f t="shared" si="6"/>
        <v>0</v>
      </c>
      <c r="K258" s="91"/>
      <c r="L258" s="91"/>
      <c r="M258" s="91"/>
      <c r="N258" s="91" t="str">
        <f>IFERROR(VALUE(IF(Table2131620[[#This Row],[Player No]]="","",IFERROR(VLOOKUP(Table2131620[[#This Row],[Player No]],'[3]Masters Women 40+'!$Z$14:$AB$63,2,FALSE)&amp;"",""))),"")</f>
        <v/>
      </c>
      <c r="O258" s="91" t="str">
        <f>IFERROR(VALUE(IF(Table2131620[[#This Row],[Player No]]="","",IFERROR(VLOOKUP(Table2131620[[#This Row],[Player No]],'[4]Mas Women 40+'!$Z$14:$AB$49,2,FALSE)&amp;"",""))),"")</f>
        <v/>
      </c>
      <c r="P258" s="91"/>
      <c r="Q258" s="27"/>
      <c r="R258" s="151"/>
      <c r="S258" s="92"/>
      <c r="T258" s="151"/>
      <c r="U258" s="91"/>
      <c r="V258" s="27"/>
    </row>
    <row r="259" spans="4:22" hidden="1">
      <c r="D259" s="29"/>
      <c r="F259" s="88"/>
      <c r="G259" s="88"/>
      <c r="H259" s="159"/>
      <c r="I259" s="91"/>
      <c r="J259" s="81">
        <f t="shared" si="6"/>
        <v>0</v>
      </c>
      <c r="K259" s="91"/>
      <c r="L259" s="91"/>
      <c r="M259" s="91"/>
      <c r="N259" s="91" t="str">
        <f>IFERROR(VALUE(IF(Table2131620[[#This Row],[Player No]]="","",IFERROR(VLOOKUP(Table2131620[[#This Row],[Player No]],'[3]Masters Women 40+'!$Z$14:$AB$63,2,FALSE)&amp;"",""))),"")</f>
        <v/>
      </c>
      <c r="O259" s="91" t="str">
        <f>IFERROR(VALUE(IF(Table2131620[[#This Row],[Player No]]="","",IFERROR(VLOOKUP(Table2131620[[#This Row],[Player No]],'[4]Mas Women 40+'!$Z$14:$AB$49,2,FALSE)&amp;"",""))),"")</f>
        <v/>
      </c>
      <c r="P259" s="91"/>
      <c r="Q259" s="27"/>
      <c r="R259" s="151"/>
      <c r="S259" s="92"/>
      <c r="T259" s="151"/>
      <c r="U259" s="91"/>
      <c r="V259" s="27"/>
    </row>
    <row r="260" spans="4:22" hidden="1">
      <c r="D260" s="29"/>
      <c r="F260" s="88"/>
      <c r="G260" s="88"/>
      <c r="H260" s="159"/>
      <c r="I260" s="91"/>
      <c r="J260" s="81">
        <f t="shared" si="6"/>
        <v>0</v>
      </c>
      <c r="K260" s="91"/>
      <c r="L260" s="91"/>
      <c r="M260" s="91"/>
      <c r="N260" s="91" t="str">
        <f>IFERROR(VALUE(IF(Table2131620[[#This Row],[Player No]]="","",IFERROR(VLOOKUP(Table2131620[[#This Row],[Player No]],'[3]Masters Women 40+'!$Z$14:$AB$63,2,FALSE)&amp;"",""))),"")</f>
        <v/>
      </c>
      <c r="O260" s="91" t="str">
        <f>IFERROR(VALUE(IF(Table2131620[[#This Row],[Player No]]="","",IFERROR(VLOOKUP(Table2131620[[#This Row],[Player No]],'[4]Mas Women 40+'!$Z$14:$AB$49,2,FALSE)&amp;"",""))),"")</f>
        <v/>
      </c>
      <c r="P260" s="91"/>
      <c r="Q260" s="27"/>
      <c r="R260" s="151"/>
      <c r="S260" s="92"/>
      <c r="T260" s="151"/>
      <c r="U260" s="91"/>
      <c r="V260" s="27"/>
    </row>
    <row r="261" spans="4:22" hidden="1">
      <c r="D261" s="29"/>
      <c r="F261" s="88"/>
      <c r="G261" s="88"/>
      <c r="H261" s="159"/>
      <c r="I261" s="91"/>
      <c r="J261" s="81">
        <f t="shared" ref="J261:J324" si="7">I261/2+SUM(M261:P261)</f>
        <v>0</v>
      </c>
      <c r="K261" s="91"/>
      <c r="L261" s="91"/>
      <c r="M261" s="91"/>
      <c r="N261" s="91" t="str">
        <f>IFERROR(VALUE(IF(Table2131620[[#This Row],[Player No]]="","",IFERROR(VLOOKUP(Table2131620[[#This Row],[Player No]],'[3]Masters Women 40+'!$Z$14:$AB$63,2,FALSE)&amp;"",""))),"")</f>
        <v/>
      </c>
      <c r="O261" s="91" t="str">
        <f>IFERROR(VALUE(IF(Table2131620[[#This Row],[Player No]]="","",IFERROR(VLOOKUP(Table2131620[[#This Row],[Player No]],'[4]Mas Women 40+'!$Z$14:$AB$49,2,FALSE)&amp;"",""))),"")</f>
        <v/>
      </c>
      <c r="P261" s="91"/>
      <c r="Q261" s="27"/>
      <c r="R261" s="151"/>
      <c r="S261" s="92"/>
      <c r="T261" s="151"/>
      <c r="U261" s="91"/>
      <c r="V261" s="27"/>
    </row>
    <row r="262" spans="4:22" hidden="1">
      <c r="D262" s="29"/>
      <c r="F262" s="88"/>
      <c r="G262" s="88"/>
      <c r="H262" s="159"/>
      <c r="I262" s="91"/>
      <c r="J262" s="81">
        <f t="shared" si="7"/>
        <v>0</v>
      </c>
      <c r="K262" s="91"/>
      <c r="L262" s="91"/>
      <c r="M262" s="91"/>
      <c r="N262" s="91" t="str">
        <f>IFERROR(VALUE(IF(Table2131620[[#This Row],[Player No]]="","",IFERROR(VLOOKUP(Table2131620[[#This Row],[Player No]],'[3]Masters Women 40+'!$Z$14:$AB$63,2,FALSE)&amp;"",""))),"")</f>
        <v/>
      </c>
      <c r="O262" s="91" t="str">
        <f>IFERROR(VALUE(IF(Table2131620[[#This Row],[Player No]]="","",IFERROR(VLOOKUP(Table2131620[[#This Row],[Player No]],'[4]Mas Women 40+'!$Z$14:$AB$49,2,FALSE)&amp;"",""))),"")</f>
        <v/>
      </c>
      <c r="P262" s="91"/>
      <c r="Q262" s="27"/>
      <c r="R262" s="151"/>
      <c r="S262" s="92"/>
      <c r="T262" s="151"/>
      <c r="U262" s="91"/>
      <c r="V262" s="27"/>
    </row>
    <row r="263" spans="4:22" hidden="1">
      <c r="D263" s="29"/>
      <c r="F263" s="88"/>
      <c r="G263" s="88"/>
      <c r="H263" s="159"/>
      <c r="I263" s="91"/>
      <c r="J263" s="81">
        <f t="shared" si="7"/>
        <v>0</v>
      </c>
      <c r="K263" s="91"/>
      <c r="L263" s="91"/>
      <c r="M263" s="91"/>
      <c r="N263" s="91" t="str">
        <f>IFERROR(VALUE(IF(Table2131620[[#This Row],[Player No]]="","",IFERROR(VLOOKUP(Table2131620[[#This Row],[Player No]],'[3]Masters Women 40+'!$Z$14:$AB$63,2,FALSE)&amp;"",""))),"")</f>
        <v/>
      </c>
      <c r="O263" s="91" t="str">
        <f>IFERROR(VALUE(IF(Table2131620[[#This Row],[Player No]]="","",IFERROR(VLOOKUP(Table2131620[[#This Row],[Player No]],'[4]Mas Women 40+'!$Z$14:$AB$49,2,FALSE)&amp;"",""))),"")</f>
        <v/>
      </c>
      <c r="P263" s="91"/>
      <c r="Q263" s="27"/>
      <c r="R263" s="151"/>
      <c r="S263" s="92"/>
      <c r="T263" s="151"/>
      <c r="U263" s="91"/>
      <c r="V263" s="27"/>
    </row>
    <row r="264" spans="4:22" hidden="1">
      <c r="D264" s="29"/>
      <c r="F264" s="88"/>
      <c r="G264" s="88"/>
      <c r="H264" s="159"/>
      <c r="I264" s="91"/>
      <c r="J264" s="81">
        <f t="shared" si="7"/>
        <v>0</v>
      </c>
      <c r="K264" s="91"/>
      <c r="L264" s="91"/>
      <c r="M264" s="91"/>
      <c r="N264" s="91" t="str">
        <f>IFERROR(VALUE(IF(Table2131620[[#This Row],[Player No]]="","",IFERROR(VLOOKUP(Table2131620[[#This Row],[Player No]],'[3]Masters Women 40+'!$Z$14:$AB$63,2,FALSE)&amp;"",""))),"")</f>
        <v/>
      </c>
      <c r="O264" s="91" t="str">
        <f>IFERROR(VALUE(IF(Table2131620[[#This Row],[Player No]]="","",IFERROR(VLOOKUP(Table2131620[[#This Row],[Player No]],'[4]Mas Women 40+'!$Z$14:$AB$49,2,FALSE)&amp;"",""))),"")</f>
        <v/>
      </c>
      <c r="P264" s="91"/>
      <c r="Q264" s="27"/>
      <c r="R264" s="151"/>
      <c r="S264" s="92"/>
      <c r="T264" s="151"/>
      <c r="U264" s="91"/>
      <c r="V264" s="27"/>
    </row>
    <row r="265" spans="4:22" hidden="1">
      <c r="D265" s="29"/>
      <c r="F265" s="88"/>
      <c r="G265" s="88"/>
      <c r="H265" s="159"/>
      <c r="I265" s="91"/>
      <c r="J265" s="81">
        <f t="shared" si="7"/>
        <v>0</v>
      </c>
      <c r="K265" s="91"/>
      <c r="L265" s="91"/>
      <c r="M265" s="91"/>
      <c r="N265" s="91" t="str">
        <f>IFERROR(VALUE(IF(Table2131620[[#This Row],[Player No]]="","",IFERROR(VLOOKUP(Table2131620[[#This Row],[Player No]],'[3]Masters Women 40+'!$Z$14:$AB$63,2,FALSE)&amp;"",""))),"")</f>
        <v/>
      </c>
      <c r="O265" s="91" t="str">
        <f>IFERROR(VALUE(IF(Table2131620[[#This Row],[Player No]]="","",IFERROR(VLOOKUP(Table2131620[[#This Row],[Player No]],'[4]Mas Women 40+'!$Z$14:$AB$49,2,FALSE)&amp;"",""))),"")</f>
        <v/>
      </c>
      <c r="P265" s="91"/>
      <c r="Q265" s="27"/>
      <c r="R265" s="151"/>
      <c r="S265" s="92"/>
      <c r="T265" s="151"/>
      <c r="U265" s="91"/>
      <c r="V265" s="27"/>
    </row>
    <row r="266" spans="4:22" hidden="1">
      <c r="D266" s="29"/>
      <c r="F266" s="88"/>
      <c r="G266" s="88"/>
      <c r="H266" s="159"/>
      <c r="I266" s="91"/>
      <c r="J266" s="81">
        <f t="shared" si="7"/>
        <v>0</v>
      </c>
      <c r="K266" s="91"/>
      <c r="L266" s="91"/>
      <c r="M266" s="91"/>
      <c r="N266" s="91" t="str">
        <f>IFERROR(VALUE(IF(Table2131620[[#This Row],[Player No]]="","",IFERROR(VLOOKUP(Table2131620[[#This Row],[Player No]],'[3]Masters Women 40+'!$Z$14:$AB$63,2,FALSE)&amp;"",""))),"")</f>
        <v/>
      </c>
      <c r="O266" s="91" t="str">
        <f>IFERROR(VALUE(IF(Table2131620[[#This Row],[Player No]]="","",IFERROR(VLOOKUP(Table2131620[[#This Row],[Player No]],'[4]Mas Women 40+'!$Z$14:$AB$49,2,FALSE)&amp;"",""))),"")</f>
        <v/>
      </c>
      <c r="P266" s="91"/>
      <c r="Q266" s="27"/>
      <c r="R266" s="151"/>
      <c r="S266" s="92"/>
      <c r="T266" s="151"/>
      <c r="U266" s="91"/>
      <c r="V266" s="27"/>
    </row>
    <row r="267" spans="4:22" hidden="1">
      <c r="D267" s="29"/>
      <c r="F267" s="88"/>
      <c r="G267" s="88"/>
      <c r="H267" s="159"/>
      <c r="I267" s="91"/>
      <c r="J267" s="81">
        <f t="shared" si="7"/>
        <v>0</v>
      </c>
      <c r="K267" s="91"/>
      <c r="L267" s="91"/>
      <c r="M267" s="91"/>
      <c r="N267" s="91" t="str">
        <f>IFERROR(VALUE(IF(Table2131620[[#This Row],[Player No]]="","",IFERROR(VLOOKUP(Table2131620[[#This Row],[Player No]],'[3]Masters Women 40+'!$Z$14:$AB$63,2,FALSE)&amp;"",""))),"")</f>
        <v/>
      </c>
      <c r="O267" s="91" t="str">
        <f>IFERROR(VALUE(IF(Table2131620[[#This Row],[Player No]]="","",IFERROR(VLOOKUP(Table2131620[[#This Row],[Player No]],'[4]Mas Women 40+'!$Z$14:$AB$49,2,FALSE)&amp;"",""))),"")</f>
        <v/>
      </c>
      <c r="P267" s="91"/>
      <c r="Q267" s="27"/>
      <c r="R267" s="151"/>
      <c r="S267" s="92"/>
      <c r="T267" s="151"/>
      <c r="U267" s="91"/>
      <c r="V267" s="27"/>
    </row>
    <row r="268" spans="4:22" hidden="1">
      <c r="D268" s="29"/>
      <c r="F268" s="88"/>
      <c r="G268" s="88"/>
      <c r="H268" s="159"/>
      <c r="I268" s="91"/>
      <c r="J268" s="81">
        <f t="shared" si="7"/>
        <v>0</v>
      </c>
      <c r="K268" s="91"/>
      <c r="L268" s="91"/>
      <c r="M268" s="91"/>
      <c r="N268" s="91" t="str">
        <f>IFERROR(VALUE(IF(Table2131620[[#This Row],[Player No]]="","",IFERROR(VLOOKUP(Table2131620[[#This Row],[Player No]],'[3]Masters Women 40+'!$Z$14:$AB$63,2,FALSE)&amp;"",""))),"")</f>
        <v/>
      </c>
      <c r="O268" s="91" t="str">
        <f>IFERROR(VALUE(IF(Table2131620[[#This Row],[Player No]]="","",IFERROR(VLOOKUP(Table2131620[[#This Row],[Player No]],'[4]Mas Women 40+'!$Z$14:$AB$49,2,FALSE)&amp;"",""))),"")</f>
        <v/>
      </c>
      <c r="P268" s="91"/>
      <c r="Q268" s="27"/>
      <c r="R268" s="151"/>
      <c r="S268" s="92"/>
      <c r="T268" s="151"/>
      <c r="U268" s="91"/>
      <c r="V268" s="27"/>
    </row>
    <row r="269" spans="4:22" hidden="1">
      <c r="D269" s="29"/>
      <c r="F269" s="88"/>
      <c r="G269" s="88"/>
      <c r="H269" s="159"/>
      <c r="I269" s="91"/>
      <c r="J269" s="81">
        <f t="shared" si="7"/>
        <v>0</v>
      </c>
      <c r="K269" s="91"/>
      <c r="L269" s="91"/>
      <c r="M269" s="91"/>
      <c r="N269" s="91" t="str">
        <f>IFERROR(VALUE(IF(Table2131620[[#This Row],[Player No]]="","",IFERROR(VLOOKUP(Table2131620[[#This Row],[Player No]],'[3]Masters Women 40+'!$Z$14:$AB$63,2,FALSE)&amp;"",""))),"")</f>
        <v/>
      </c>
      <c r="O269" s="91" t="str">
        <f>IFERROR(VALUE(IF(Table2131620[[#This Row],[Player No]]="","",IFERROR(VLOOKUP(Table2131620[[#This Row],[Player No]],'[4]Mas Women 40+'!$Z$14:$AB$49,2,FALSE)&amp;"",""))),"")</f>
        <v/>
      </c>
      <c r="P269" s="91"/>
      <c r="Q269" s="27"/>
      <c r="R269" s="151"/>
      <c r="S269" s="92"/>
      <c r="T269" s="151"/>
      <c r="U269" s="91"/>
      <c r="V269" s="27"/>
    </row>
    <row r="270" spans="4:22" hidden="1">
      <c r="D270" s="29"/>
      <c r="F270" s="88"/>
      <c r="G270" s="88"/>
      <c r="H270" s="159"/>
      <c r="I270" s="91"/>
      <c r="J270" s="81">
        <f t="shared" si="7"/>
        <v>0</v>
      </c>
      <c r="K270" s="91"/>
      <c r="L270" s="91"/>
      <c r="M270" s="91"/>
      <c r="N270" s="91" t="str">
        <f>IFERROR(VALUE(IF(Table2131620[[#This Row],[Player No]]="","",IFERROR(VLOOKUP(Table2131620[[#This Row],[Player No]],'[3]Masters Women 40+'!$Z$14:$AB$63,2,FALSE)&amp;"",""))),"")</f>
        <v/>
      </c>
      <c r="O270" s="91" t="str">
        <f>IFERROR(VALUE(IF(Table2131620[[#This Row],[Player No]]="","",IFERROR(VLOOKUP(Table2131620[[#This Row],[Player No]],'[4]Mas Women 40+'!$Z$14:$AB$49,2,FALSE)&amp;"",""))),"")</f>
        <v/>
      </c>
      <c r="P270" s="91"/>
      <c r="Q270" s="27"/>
      <c r="R270" s="151"/>
      <c r="S270" s="92"/>
      <c r="T270" s="151"/>
      <c r="U270" s="91"/>
      <c r="V270" s="27"/>
    </row>
    <row r="271" spans="4:22" hidden="1">
      <c r="D271" s="29"/>
      <c r="F271" s="88"/>
      <c r="G271" s="88"/>
      <c r="H271" s="159"/>
      <c r="I271" s="91"/>
      <c r="J271" s="81">
        <f t="shared" si="7"/>
        <v>0</v>
      </c>
      <c r="K271" s="91"/>
      <c r="L271" s="91"/>
      <c r="M271" s="91"/>
      <c r="N271" s="91" t="str">
        <f>IFERROR(VALUE(IF(Table2131620[[#This Row],[Player No]]="","",IFERROR(VLOOKUP(Table2131620[[#This Row],[Player No]],'[3]Masters Women 40+'!$Z$14:$AB$63,2,FALSE)&amp;"",""))),"")</f>
        <v/>
      </c>
      <c r="O271" s="91" t="str">
        <f>IFERROR(VALUE(IF(Table2131620[[#This Row],[Player No]]="","",IFERROR(VLOOKUP(Table2131620[[#This Row],[Player No]],'[4]Mas Women 40+'!$Z$14:$AB$49,2,FALSE)&amp;"",""))),"")</f>
        <v/>
      </c>
      <c r="P271" s="91"/>
      <c r="Q271" s="27"/>
      <c r="R271" s="151"/>
      <c r="S271" s="92"/>
      <c r="T271" s="151"/>
      <c r="U271" s="91"/>
      <c r="V271" s="27"/>
    </row>
    <row r="272" spans="4:22" hidden="1">
      <c r="D272" s="29"/>
      <c r="F272" s="88"/>
      <c r="G272" s="88"/>
      <c r="H272" s="159"/>
      <c r="I272" s="91"/>
      <c r="J272" s="81">
        <f t="shared" si="7"/>
        <v>0</v>
      </c>
      <c r="K272" s="91"/>
      <c r="L272" s="91"/>
      <c r="M272" s="91"/>
      <c r="N272" s="91" t="str">
        <f>IFERROR(VALUE(IF(Table2131620[[#This Row],[Player No]]="","",IFERROR(VLOOKUP(Table2131620[[#This Row],[Player No]],'[3]Masters Women 40+'!$Z$14:$AB$63,2,FALSE)&amp;"",""))),"")</f>
        <v/>
      </c>
      <c r="O272" s="91" t="str">
        <f>IFERROR(VALUE(IF(Table2131620[[#This Row],[Player No]]="","",IFERROR(VLOOKUP(Table2131620[[#This Row],[Player No]],'[4]Mas Women 40+'!$Z$14:$AB$49,2,FALSE)&amp;"",""))),"")</f>
        <v/>
      </c>
      <c r="P272" s="91"/>
      <c r="Q272" s="27"/>
      <c r="R272" s="151"/>
      <c r="S272" s="92"/>
      <c r="T272" s="151"/>
      <c r="U272" s="91"/>
      <c r="V272" s="27"/>
    </row>
    <row r="273" spans="4:22" hidden="1">
      <c r="D273" s="29"/>
      <c r="F273" s="88"/>
      <c r="G273" s="88"/>
      <c r="H273" s="159"/>
      <c r="I273" s="91"/>
      <c r="J273" s="81">
        <f t="shared" si="7"/>
        <v>0</v>
      </c>
      <c r="K273" s="91"/>
      <c r="L273" s="91"/>
      <c r="M273" s="91"/>
      <c r="N273" s="91" t="str">
        <f>IFERROR(VALUE(IF(Table2131620[[#This Row],[Player No]]="","",IFERROR(VLOOKUP(Table2131620[[#This Row],[Player No]],'[3]Masters Women 40+'!$Z$14:$AB$63,2,FALSE)&amp;"",""))),"")</f>
        <v/>
      </c>
      <c r="O273" s="91" t="str">
        <f>IFERROR(VALUE(IF(Table2131620[[#This Row],[Player No]]="","",IFERROR(VLOOKUP(Table2131620[[#This Row],[Player No]],'[4]Mas Women 40+'!$Z$14:$AB$49,2,FALSE)&amp;"",""))),"")</f>
        <v/>
      </c>
      <c r="P273" s="91"/>
      <c r="Q273" s="27"/>
      <c r="R273" s="151"/>
      <c r="S273" s="92"/>
      <c r="T273" s="151"/>
      <c r="U273" s="91"/>
      <c r="V273" s="27"/>
    </row>
    <row r="274" spans="4:22" hidden="1">
      <c r="D274" s="29"/>
      <c r="F274" s="88"/>
      <c r="G274" s="88"/>
      <c r="H274" s="159"/>
      <c r="I274" s="91"/>
      <c r="J274" s="81">
        <f t="shared" si="7"/>
        <v>0</v>
      </c>
      <c r="K274" s="91"/>
      <c r="L274" s="91"/>
      <c r="M274" s="91"/>
      <c r="N274" s="91" t="str">
        <f>IFERROR(VALUE(IF(Table2131620[[#This Row],[Player No]]="","",IFERROR(VLOOKUP(Table2131620[[#This Row],[Player No]],'[3]Masters Women 40+'!$Z$14:$AB$63,2,FALSE)&amp;"",""))),"")</f>
        <v/>
      </c>
      <c r="O274" s="91" t="str">
        <f>IFERROR(VALUE(IF(Table2131620[[#This Row],[Player No]]="","",IFERROR(VLOOKUP(Table2131620[[#This Row],[Player No]],'[4]Mas Women 40+'!$Z$14:$AB$49,2,FALSE)&amp;"",""))),"")</f>
        <v/>
      </c>
      <c r="P274" s="91"/>
      <c r="Q274" s="27"/>
      <c r="R274" s="151"/>
      <c r="S274" s="92"/>
      <c r="T274" s="151"/>
      <c r="U274" s="91"/>
      <c r="V274" s="27"/>
    </row>
    <row r="275" spans="4:22" hidden="1">
      <c r="D275" s="29"/>
      <c r="F275" s="88"/>
      <c r="G275" s="88"/>
      <c r="H275" s="159"/>
      <c r="I275" s="91"/>
      <c r="J275" s="81">
        <f t="shared" si="7"/>
        <v>0</v>
      </c>
      <c r="K275" s="91"/>
      <c r="L275" s="91"/>
      <c r="M275" s="91"/>
      <c r="N275" s="91" t="str">
        <f>IFERROR(VALUE(IF(Table2131620[[#This Row],[Player No]]="","",IFERROR(VLOOKUP(Table2131620[[#This Row],[Player No]],'[3]Masters Women 40+'!$Z$14:$AB$63,2,FALSE)&amp;"",""))),"")</f>
        <v/>
      </c>
      <c r="O275" s="91" t="str">
        <f>IFERROR(VALUE(IF(Table2131620[[#This Row],[Player No]]="","",IFERROR(VLOOKUP(Table2131620[[#This Row],[Player No]],'[4]Mas Women 40+'!$Z$14:$AB$49,2,FALSE)&amp;"",""))),"")</f>
        <v/>
      </c>
      <c r="P275" s="91"/>
      <c r="Q275" s="27"/>
      <c r="R275" s="151"/>
      <c r="S275" s="92"/>
      <c r="T275" s="151"/>
      <c r="U275" s="91"/>
      <c r="V275" s="27"/>
    </row>
    <row r="276" spans="4:22" hidden="1">
      <c r="D276" s="29"/>
      <c r="F276" s="88"/>
      <c r="G276" s="88"/>
      <c r="H276" s="159"/>
      <c r="I276" s="91"/>
      <c r="J276" s="81">
        <f t="shared" si="7"/>
        <v>0</v>
      </c>
      <c r="K276" s="91"/>
      <c r="L276" s="91"/>
      <c r="M276" s="91"/>
      <c r="N276" s="91" t="str">
        <f>IFERROR(VALUE(IF(Table2131620[[#This Row],[Player No]]="","",IFERROR(VLOOKUP(Table2131620[[#This Row],[Player No]],'[3]Masters Women 40+'!$Z$14:$AB$63,2,FALSE)&amp;"",""))),"")</f>
        <v/>
      </c>
      <c r="O276" s="91" t="str">
        <f>IFERROR(VALUE(IF(Table2131620[[#This Row],[Player No]]="","",IFERROR(VLOOKUP(Table2131620[[#This Row],[Player No]],'[4]Mas Women 40+'!$Z$14:$AB$49,2,FALSE)&amp;"",""))),"")</f>
        <v/>
      </c>
      <c r="P276" s="91"/>
      <c r="Q276" s="27"/>
      <c r="R276" s="151"/>
      <c r="S276" s="92"/>
      <c r="T276" s="151"/>
      <c r="U276" s="91"/>
      <c r="V276" s="27"/>
    </row>
    <row r="277" spans="4:22" hidden="1">
      <c r="D277" s="29"/>
      <c r="F277" s="88"/>
      <c r="G277" s="88"/>
      <c r="H277" s="159"/>
      <c r="I277" s="91"/>
      <c r="J277" s="81">
        <f t="shared" si="7"/>
        <v>0</v>
      </c>
      <c r="K277" s="91"/>
      <c r="L277" s="91"/>
      <c r="M277" s="91"/>
      <c r="N277" s="91" t="str">
        <f>IFERROR(VALUE(IF(Table2131620[[#This Row],[Player No]]="","",IFERROR(VLOOKUP(Table2131620[[#This Row],[Player No]],'[3]Masters Women 40+'!$Z$14:$AB$63,2,FALSE)&amp;"",""))),"")</f>
        <v/>
      </c>
      <c r="O277" s="91" t="str">
        <f>IFERROR(VALUE(IF(Table2131620[[#This Row],[Player No]]="","",IFERROR(VLOOKUP(Table2131620[[#This Row],[Player No]],'[4]Mas Women 40+'!$Z$14:$AB$49,2,FALSE)&amp;"",""))),"")</f>
        <v/>
      </c>
      <c r="P277" s="91"/>
      <c r="Q277" s="27"/>
      <c r="R277" s="151"/>
      <c r="S277" s="92"/>
      <c r="T277" s="151"/>
      <c r="U277" s="91"/>
      <c r="V277" s="27"/>
    </row>
    <row r="278" spans="4:22" hidden="1">
      <c r="D278" s="29"/>
      <c r="F278" s="88"/>
      <c r="G278" s="88"/>
      <c r="H278" s="159"/>
      <c r="I278" s="91"/>
      <c r="J278" s="81">
        <f t="shared" si="7"/>
        <v>0</v>
      </c>
      <c r="K278" s="91"/>
      <c r="L278" s="91"/>
      <c r="M278" s="91"/>
      <c r="N278" s="91" t="str">
        <f>IFERROR(VALUE(IF(Table2131620[[#This Row],[Player No]]="","",IFERROR(VLOOKUP(Table2131620[[#This Row],[Player No]],'[3]Masters Women 40+'!$Z$14:$AB$63,2,FALSE)&amp;"",""))),"")</f>
        <v/>
      </c>
      <c r="O278" s="91" t="str">
        <f>IFERROR(VALUE(IF(Table2131620[[#This Row],[Player No]]="","",IFERROR(VLOOKUP(Table2131620[[#This Row],[Player No]],'[4]Mas Women 40+'!$Z$14:$AB$49,2,FALSE)&amp;"",""))),"")</f>
        <v/>
      </c>
      <c r="P278" s="91"/>
      <c r="Q278" s="27"/>
      <c r="R278" s="151"/>
      <c r="S278" s="92"/>
      <c r="T278" s="151"/>
      <c r="U278" s="91"/>
      <c r="V278" s="27"/>
    </row>
    <row r="279" spans="4:22" hidden="1">
      <c r="D279" s="29"/>
      <c r="F279" s="88"/>
      <c r="G279" s="88"/>
      <c r="H279" s="159"/>
      <c r="I279" s="91"/>
      <c r="J279" s="81">
        <f t="shared" si="7"/>
        <v>0</v>
      </c>
      <c r="K279" s="91"/>
      <c r="L279" s="91"/>
      <c r="M279" s="91"/>
      <c r="N279" s="91" t="str">
        <f>IFERROR(VALUE(IF(Table2131620[[#This Row],[Player No]]="","",IFERROR(VLOOKUP(Table2131620[[#This Row],[Player No]],'[3]Masters Women 40+'!$Z$14:$AB$63,2,FALSE)&amp;"",""))),"")</f>
        <v/>
      </c>
      <c r="O279" s="91" t="str">
        <f>IFERROR(VALUE(IF(Table2131620[[#This Row],[Player No]]="","",IFERROR(VLOOKUP(Table2131620[[#This Row],[Player No]],'[4]Mas Women 40+'!$Z$14:$AB$49,2,FALSE)&amp;"",""))),"")</f>
        <v/>
      </c>
      <c r="P279" s="91"/>
      <c r="Q279" s="27"/>
      <c r="R279" s="151"/>
      <c r="S279" s="92"/>
      <c r="T279" s="151"/>
      <c r="U279" s="91"/>
      <c r="V279" s="27"/>
    </row>
    <row r="280" spans="4:22" hidden="1">
      <c r="D280" s="29"/>
      <c r="F280" s="88"/>
      <c r="G280" s="88"/>
      <c r="H280" s="159"/>
      <c r="I280" s="91"/>
      <c r="J280" s="81">
        <f t="shared" si="7"/>
        <v>0</v>
      </c>
      <c r="K280" s="91"/>
      <c r="L280" s="91"/>
      <c r="M280" s="91"/>
      <c r="N280" s="91" t="str">
        <f>IFERROR(VALUE(IF(Table2131620[[#This Row],[Player No]]="","",IFERROR(VLOOKUP(Table2131620[[#This Row],[Player No]],'[3]Masters Women 40+'!$Z$14:$AB$63,2,FALSE)&amp;"",""))),"")</f>
        <v/>
      </c>
      <c r="O280" s="91" t="str">
        <f>IFERROR(VALUE(IF(Table2131620[[#This Row],[Player No]]="","",IFERROR(VLOOKUP(Table2131620[[#This Row],[Player No]],'[4]Mas Women 40+'!$Z$14:$AB$49,2,FALSE)&amp;"",""))),"")</f>
        <v/>
      </c>
      <c r="P280" s="91"/>
      <c r="Q280" s="27"/>
      <c r="R280" s="151"/>
      <c r="S280" s="92"/>
      <c r="T280" s="151"/>
      <c r="U280" s="91"/>
      <c r="V280" s="27"/>
    </row>
    <row r="281" spans="4:22" hidden="1">
      <c r="D281" s="29"/>
      <c r="F281" s="88"/>
      <c r="G281" s="88"/>
      <c r="H281" s="159"/>
      <c r="I281" s="91"/>
      <c r="J281" s="81">
        <f t="shared" si="7"/>
        <v>0</v>
      </c>
      <c r="K281" s="91"/>
      <c r="L281" s="91"/>
      <c r="M281" s="91"/>
      <c r="N281" s="91" t="str">
        <f>IFERROR(VALUE(IF(Table2131620[[#This Row],[Player No]]="","",IFERROR(VLOOKUP(Table2131620[[#This Row],[Player No]],'[3]Masters Women 40+'!$Z$14:$AB$63,2,FALSE)&amp;"",""))),"")</f>
        <v/>
      </c>
      <c r="O281" s="91" t="str">
        <f>IFERROR(VALUE(IF(Table2131620[[#This Row],[Player No]]="","",IFERROR(VLOOKUP(Table2131620[[#This Row],[Player No]],'[4]Mas Women 40+'!$Z$14:$AB$49,2,FALSE)&amp;"",""))),"")</f>
        <v/>
      </c>
      <c r="P281" s="91"/>
      <c r="Q281" s="27"/>
      <c r="R281" s="151"/>
      <c r="S281" s="92"/>
      <c r="T281" s="151"/>
      <c r="U281" s="91"/>
      <c r="V281" s="27"/>
    </row>
    <row r="282" spans="4:22" hidden="1">
      <c r="D282" s="29"/>
      <c r="F282" s="88"/>
      <c r="G282" s="88"/>
      <c r="H282" s="159"/>
      <c r="I282" s="91"/>
      <c r="J282" s="81">
        <f t="shared" si="7"/>
        <v>0</v>
      </c>
      <c r="K282" s="91"/>
      <c r="L282" s="91"/>
      <c r="M282" s="91"/>
      <c r="N282" s="91" t="str">
        <f>IFERROR(VALUE(IF(Table2131620[[#This Row],[Player No]]="","",IFERROR(VLOOKUP(Table2131620[[#This Row],[Player No]],'[3]Masters Women 40+'!$Z$14:$AB$63,2,FALSE)&amp;"",""))),"")</f>
        <v/>
      </c>
      <c r="O282" s="91" t="str">
        <f>IFERROR(VALUE(IF(Table2131620[[#This Row],[Player No]]="","",IFERROR(VLOOKUP(Table2131620[[#This Row],[Player No]],'[4]Mas Women 40+'!$Z$14:$AB$49,2,FALSE)&amp;"",""))),"")</f>
        <v/>
      </c>
      <c r="P282" s="91"/>
      <c r="Q282" s="27"/>
      <c r="R282" s="151"/>
      <c r="S282" s="92"/>
      <c r="T282" s="151"/>
      <c r="U282" s="91"/>
      <c r="V282" s="27"/>
    </row>
    <row r="283" spans="4:22" hidden="1">
      <c r="D283" s="29"/>
      <c r="F283" s="88"/>
      <c r="G283" s="88"/>
      <c r="H283" s="159"/>
      <c r="I283" s="91"/>
      <c r="J283" s="81">
        <f t="shared" si="7"/>
        <v>0</v>
      </c>
      <c r="K283" s="91"/>
      <c r="L283" s="91"/>
      <c r="M283" s="91"/>
      <c r="N283" s="91" t="str">
        <f>IFERROR(VALUE(IF(Table2131620[[#This Row],[Player No]]="","",IFERROR(VLOOKUP(Table2131620[[#This Row],[Player No]],'[3]Masters Women 40+'!$Z$14:$AB$63,2,FALSE)&amp;"",""))),"")</f>
        <v/>
      </c>
      <c r="O283" s="91" t="str">
        <f>IFERROR(VALUE(IF(Table2131620[[#This Row],[Player No]]="","",IFERROR(VLOOKUP(Table2131620[[#This Row],[Player No]],'[4]Mas Women 40+'!$Z$14:$AB$49,2,FALSE)&amp;"",""))),"")</f>
        <v/>
      </c>
      <c r="P283" s="91"/>
      <c r="Q283" s="27"/>
      <c r="R283" s="151"/>
      <c r="S283" s="92"/>
      <c r="T283" s="151"/>
      <c r="U283" s="91"/>
      <c r="V283" s="27"/>
    </row>
    <row r="284" spans="4:22" hidden="1">
      <c r="D284" s="29"/>
      <c r="F284" s="88"/>
      <c r="G284" s="88"/>
      <c r="H284" s="159"/>
      <c r="I284" s="91"/>
      <c r="J284" s="81">
        <f t="shared" si="7"/>
        <v>0</v>
      </c>
      <c r="K284" s="91"/>
      <c r="L284" s="91"/>
      <c r="M284" s="91"/>
      <c r="N284" s="91" t="str">
        <f>IFERROR(VALUE(IF(Table2131620[[#This Row],[Player No]]="","",IFERROR(VLOOKUP(Table2131620[[#This Row],[Player No]],'[3]Masters Women 40+'!$Z$14:$AB$63,2,FALSE)&amp;"",""))),"")</f>
        <v/>
      </c>
      <c r="O284" s="91" t="str">
        <f>IFERROR(VALUE(IF(Table2131620[[#This Row],[Player No]]="","",IFERROR(VLOOKUP(Table2131620[[#This Row],[Player No]],'[4]Mas Women 40+'!$Z$14:$AB$49,2,FALSE)&amp;"",""))),"")</f>
        <v/>
      </c>
      <c r="P284" s="91"/>
      <c r="Q284" s="27"/>
      <c r="R284" s="151"/>
      <c r="S284" s="92"/>
      <c r="T284" s="151"/>
      <c r="U284" s="91"/>
      <c r="V284" s="27"/>
    </row>
    <row r="285" spans="4:22" hidden="1">
      <c r="D285" s="29"/>
      <c r="F285" s="88"/>
      <c r="G285" s="88"/>
      <c r="H285" s="159"/>
      <c r="I285" s="91"/>
      <c r="J285" s="81">
        <f t="shared" si="7"/>
        <v>0</v>
      </c>
      <c r="K285" s="91"/>
      <c r="L285" s="91"/>
      <c r="M285" s="91"/>
      <c r="N285" s="91" t="str">
        <f>IFERROR(VALUE(IF(Table2131620[[#This Row],[Player No]]="","",IFERROR(VLOOKUP(Table2131620[[#This Row],[Player No]],'[3]Masters Women 40+'!$Z$14:$AB$63,2,FALSE)&amp;"",""))),"")</f>
        <v/>
      </c>
      <c r="O285" s="91" t="str">
        <f>IFERROR(VALUE(IF(Table2131620[[#This Row],[Player No]]="","",IFERROR(VLOOKUP(Table2131620[[#This Row],[Player No]],'[4]Mas Women 40+'!$Z$14:$AB$49,2,FALSE)&amp;"",""))),"")</f>
        <v/>
      </c>
      <c r="P285" s="91"/>
      <c r="Q285" s="27"/>
      <c r="R285" s="151"/>
      <c r="S285" s="92"/>
      <c r="T285" s="151"/>
      <c r="U285" s="91"/>
      <c r="V285" s="27"/>
    </row>
    <row r="286" spans="4:22" hidden="1">
      <c r="D286" s="29"/>
      <c r="F286" s="88"/>
      <c r="G286" s="88"/>
      <c r="H286" s="159"/>
      <c r="I286" s="91"/>
      <c r="J286" s="81">
        <f t="shared" si="7"/>
        <v>0</v>
      </c>
      <c r="K286" s="91"/>
      <c r="L286" s="91"/>
      <c r="M286" s="91"/>
      <c r="N286" s="91" t="str">
        <f>IFERROR(VALUE(IF(Table2131620[[#This Row],[Player No]]="","",IFERROR(VLOOKUP(Table2131620[[#This Row],[Player No]],'[3]Masters Women 40+'!$Z$14:$AB$63,2,FALSE)&amp;"",""))),"")</f>
        <v/>
      </c>
      <c r="O286" s="91" t="str">
        <f>IFERROR(VALUE(IF(Table2131620[[#This Row],[Player No]]="","",IFERROR(VLOOKUP(Table2131620[[#This Row],[Player No]],'[4]Mas Women 40+'!$Z$14:$AB$49,2,FALSE)&amp;"",""))),"")</f>
        <v/>
      </c>
      <c r="P286" s="91"/>
      <c r="Q286" s="27"/>
      <c r="R286" s="151"/>
      <c r="S286" s="92"/>
      <c r="T286" s="151"/>
      <c r="U286" s="91"/>
      <c r="V286" s="27"/>
    </row>
    <row r="287" spans="4:22" hidden="1">
      <c r="D287" s="29"/>
      <c r="F287" s="88"/>
      <c r="G287" s="88"/>
      <c r="H287" s="159"/>
      <c r="I287" s="91"/>
      <c r="J287" s="81">
        <f t="shared" si="7"/>
        <v>0</v>
      </c>
      <c r="K287" s="91"/>
      <c r="L287" s="91"/>
      <c r="M287" s="91"/>
      <c r="N287" s="91" t="str">
        <f>IFERROR(VALUE(IF(Table2131620[[#This Row],[Player No]]="","",IFERROR(VLOOKUP(Table2131620[[#This Row],[Player No]],'[3]Masters Women 40+'!$Z$14:$AB$63,2,FALSE)&amp;"",""))),"")</f>
        <v/>
      </c>
      <c r="O287" s="91" t="str">
        <f>IFERROR(VALUE(IF(Table2131620[[#This Row],[Player No]]="","",IFERROR(VLOOKUP(Table2131620[[#This Row],[Player No]],'[4]Mas Women 40+'!$Z$14:$AB$49,2,FALSE)&amp;"",""))),"")</f>
        <v/>
      </c>
      <c r="P287" s="91"/>
      <c r="Q287" s="27"/>
      <c r="R287" s="151"/>
      <c r="S287" s="92"/>
      <c r="T287" s="151"/>
      <c r="U287" s="91"/>
      <c r="V287" s="27"/>
    </row>
    <row r="288" spans="4:22" hidden="1">
      <c r="D288" s="29"/>
      <c r="F288" s="88"/>
      <c r="G288" s="88"/>
      <c r="H288" s="159"/>
      <c r="I288" s="91"/>
      <c r="J288" s="81">
        <f t="shared" si="7"/>
        <v>0</v>
      </c>
      <c r="K288" s="91"/>
      <c r="L288" s="91"/>
      <c r="M288" s="91"/>
      <c r="N288" s="91" t="str">
        <f>IFERROR(VALUE(IF(Table2131620[[#This Row],[Player No]]="","",IFERROR(VLOOKUP(Table2131620[[#This Row],[Player No]],'[3]Masters Women 40+'!$Z$14:$AB$63,2,FALSE)&amp;"",""))),"")</f>
        <v/>
      </c>
      <c r="O288" s="91" t="str">
        <f>IFERROR(VALUE(IF(Table2131620[[#This Row],[Player No]]="","",IFERROR(VLOOKUP(Table2131620[[#This Row],[Player No]],'[4]Mas Women 40+'!$Z$14:$AB$49,2,FALSE)&amp;"",""))),"")</f>
        <v/>
      </c>
      <c r="P288" s="91"/>
      <c r="Q288" s="27"/>
      <c r="R288" s="151"/>
      <c r="S288" s="92"/>
      <c r="T288" s="151"/>
      <c r="U288" s="91"/>
      <c r="V288" s="27"/>
    </row>
    <row r="289" spans="4:22" hidden="1">
      <c r="D289" s="29"/>
      <c r="F289" s="88"/>
      <c r="G289" s="88"/>
      <c r="H289" s="159"/>
      <c r="I289" s="91"/>
      <c r="J289" s="81">
        <f t="shared" si="7"/>
        <v>0</v>
      </c>
      <c r="K289" s="91"/>
      <c r="L289" s="91"/>
      <c r="M289" s="91"/>
      <c r="N289" s="91" t="str">
        <f>IFERROR(VALUE(IF(Table2131620[[#This Row],[Player No]]="","",IFERROR(VLOOKUP(Table2131620[[#This Row],[Player No]],'[3]Masters Women 40+'!$Z$14:$AB$63,2,FALSE)&amp;"",""))),"")</f>
        <v/>
      </c>
      <c r="O289" s="91" t="str">
        <f>IFERROR(VALUE(IF(Table2131620[[#This Row],[Player No]]="","",IFERROR(VLOOKUP(Table2131620[[#This Row],[Player No]],'[4]Mas Women 40+'!$Z$14:$AB$49,2,FALSE)&amp;"",""))),"")</f>
        <v/>
      </c>
      <c r="P289" s="91"/>
      <c r="Q289" s="27"/>
      <c r="R289" s="151"/>
      <c r="S289" s="92"/>
      <c r="T289" s="151"/>
      <c r="U289" s="91"/>
      <c r="V289" s="27"/>
    </row>
    <row r="290" spans="4:22" hidden="1">
      <c r="D290" s="29"/>
      <c r="F290" s="88"/>
      <c r="G290" s="88"/>
      <c r="H290" s="159"/>
      <c r="I290" s="91"/>
      <c r="J290" s="81">
        <f t="shared" si="7"/>
        <v>0</v>
      </c>
      <c r="K290" s="91"/>
      <c r="L290" s="91"/>
      <c r="M290" s="91"/>
      <c r="N290" s="91" t="str">
        <f>IFERROR(VALUE(IF(Table2131620[[#This Row],[Player No]]="","",IFERROR(VLOOKUP(Table2131620[[#This Row],[Player No]],'[3]Masters Women 40+'!$Z$14:$AB$63,2,FALSE)&amp;"",""))),"")</f>
        <v/>
      </c>
      <c r="O290" s="91" t="str">
        <f>IFERROR(VALUE(IF(Table2131620[[#This Row],[Player No]]="","",IFERROR(VLOOKUP(Table2131620[[#This Row],[Player No]],'[4]Mas Women 40+'!$Z$14:$AB$49,2,FALSE)&amp;"",""))),"")</f>
        <v/>
      </c>
      <c r="P290" s="91"/>
      <c r="Q290" s="27"/>
      <c r="R290" s="151"/>
      <c r="S290" s="92"/>
      <c r="T290" s="151"/>
      <c r="U290" s="91"/>
      <c r="V290" s="27"/>
    </row>
    <row r="291" spans="4:22" hidden="1">
      <c r="D291" s="29"/>
      <c r="F291" s="88"/>
      <c r="G291" s="88"/>
      <c r="H291" s="159"/>
      <c r="I291" s="91"/>
      <c r="J291" s="81">
        <f t="shared" si="7"/>
        <v>0</v>
      </c>
      <c r="K291" s="91"/>
      <c r="L291" s="91"/>
      <c r="M291" s="91"/>
      <c r="N291" s="91" t="str">
        <f>IFERROR(VALUE(IF(Table2131620[[#This Row],[Player No]]="","",IFERROR(VLOOKUP(Table2131620[[#This Row],[Player No]],'[3]Masters Women 40+'!$Z$14:$AB$63,2,FALSE)&amp;"",""))),"")</f>
        <v/>
      </c>
      <c r="O291" s="91" t="str">
        <f>IFERROR(VALUE(IF(Table2131620[[#This Row],[Player No]]="","",IFERROR(VLOOKUP(Table2131620[[#This Row],[Player No]],'[4]Mas Women 40+'!$Z$14:$AB$49,2,FALSE)&amp;"",""))),"")</f>
        <v/>
      </c>
      <c r="P291" s="91"/>
      <c r="Q291" s="27"/>
      <c r="R291" s="151"/>
      <c r="S291" s="92"/>
      <c r="T291" s="151"/>
      <c r="U291" s="91"/>
      <c r="V291" s="27"/>
    </row>
    <row r="292" spans="4:22" hidden="1">
      <c r="D292" s="29"/>
      <c r="F292" s="88"/>
      <c r="G292" s="88"/>
      <c r="H292" s="159"/>
      <c r="I292" s="91"/>
      <c r="J292" s="81">
        <f t="shared" si="7"/>
        <v>0</v>
      </c>
      <c r="K292" s="91"/>
      <c r="L292" s="91"/>
      <c r="M292" s="91"/>
      <c r="N292" s="91" t="str">
        <f>IFERROR(VALUE(IF(Table2131620[[#This Row],[Player No]]="","",IFERROR(VLOOKUP(Table2131620[[#This Row],[Player No]],'[3]Masters Women 40+'!$Z$14:$AB$63,2,FALSE)&amp;"",""))),"")</f>
        <v/>
      </c>
      <c r="O292" s="91" t="str">
        <f>IFERROR(VALUE(IF(Table2131620[[#This Row],[Player No]]="","",IFERROR(VLOOKUP(Table2131620[[#This Row],[Player No]],'[4]Mas Women 40+'!$Z$14:$AB$49,2,FALSE)&amp;"",""))),"")</f>
        <v/>
      </c>
      <c r="P292" s="91"/>
      <c r="Q292" s="27"/>
      <c r="R292" s="151"/>
      <c r="S292" s="92"/>
      <c r="T292" s="151"/>
      <c r="U292" s="91"/>
      <c r="V292" s="27"/>
    </row>
    <row r="293" spans="4:22" hidden="1">
      <c r="D293" s="29"/>
      <c r="F293" s="88"/>
      <c r="G293" s="88"/>
      <c r="H293" s="159"/>
      <c r="I293" s="91"/>
      <c r="J293" s="81">
        <f t="shared" si="7"/>
        <v>0</v>
      </c>
      <c r="K293" s="91"/>
      <c r="L293" s="91"/>
      <c r="M293" s="91"/>
      <c r="N293" s="91" t="str">
        <f>IFERROR(VALUE(IF(Table2131620[[#This Row],[Player No]]="","",IFERROR(VLOOKUP(Table2131620[[#This Row],[Player No]],'[3]Masters Women 40+'!$Z$14:$AB$63,2,FALSE)&amp;"",""))),"")</f>
        <v/>
      </c>
      <c r="O293" s="91" t="str">
        <f>IFERROR(VALUE(IF(Table2131620[[#This Row],[Player No]]="","",IFERROR(VLOOKUP(Table2131620[[#This Row],[Player No]],'[4]Mas Women 40+'!$Z$14:$AB$49,2,FALSE)&amp;"",""))),"")</f>
        <v/>
      </c>
      <c r="P293" s="91"/>
      <c r="Q293" s="27"/>
      <c r="R293" s="151"/>
      <c r="S293" s="92"/>
      <c r="T293" s="151"/>
      <c r="U293" s="91"/>
      <c r="V293" s="27"/>
    </row>
    <row r="294" spans="4:22" hidden="1">
      <c r="D294" s="29"/>
      <c r="F294" s="88"/>
      <c r="G294" s="88"/>
      <c r="H294" s="159"/>
      <c r="I294" s="91"/>
      <c r="J294" s="81">
        <f t="shared" si="7"/>
        <v>0</v>
      </c>
      <c r="K294" s="91"/>
      <c r="L294" s="91"/>
      <c r="M294" s="91"/>
      <c r="N294" s="91" t="str">
        <f>IFERROR(VALUE(IF(Table2131620[[#This Row],[Player No]]="","",IFERROR(VLOOKUP(Table2131620[[#This Row],[Player No]],'[3]Masters Women 40+'!$Z$14:$AB$63,2,FALSE)&amp;"",""))),"")</f>
        <v/>
      </c>
      <c r="O294" s="91" t="str">
        <f>IFERROR(VALUE(IF(Table2131620[[#This Row],[Player No]]="","",IFERROR(VLOOKUP(Table2131620[[#This Row],[Player No]],'[4]Mas Women 40+'!$Z$14:$AB$49,2,FALSE)&amp;"",""))),"")</f>
        <v/>
      </c>
      <c r="P294" s="91"/>
      <c r="Q294" s="27"/>
      <c r="R294" s="151"/>
      <c r="S294" s="92"/>
      <c r="T294" s="151"/>
      <c r="U294" s="91"/>
      <c r="V294" s="27"/>
    </row>
    <row r="295" spans="4:22" hidden="1">
      <c r="D295" s="29"/>
      <c r="F295" s="88"/>
      <c r="G295" s="88"/>
      <c r="H295" s="159"/>
      <c r="I295" s="91"/>
      <c r="J295" s="81">
        <f t="shared" si="7"/>
        <v>0</v>
      </c>
      <c r="K295" s="91"/>
      <c r="L295" s="91"/>
      <c r="M295" s="91"/>
      <c r="N295" s="91" t="str">
        <f>IFERROR(VALUE(IF(Table2131620[[#This Row],[Player No]]="","",IFERROR(VLOOKUP(Table2131620[[#This Row],[Player No]],'[3]Masters Women 40+'!$Z$14:$AB$63,2,FALSE)&amp;"",""))),"")</f>
        <v/>
      </c>
      <c r="O295" s="91" t="str">
        <f>IFERROR(VALUE(IF(Table2131620[[#This Row],[Player No]]="","",IFERROR(VLOOKUP(Table2131620[[#This Row],[Player No]],'[4]Mas Women 40+'!$Z$14:$AB$49,2,FALSE)&amp;"",""))),"")</f>
        <v/>
      </c>
      <c r="P295" s="91"/>
      <c r="Q295" s="27"/>
      <c r="R295" s="151"/>
      <c r="S295" s="92"/>
      <c r="T295" s="151"/>
      <c r="U295" s="91"/>
      <c r="V295" s="27"/>
    </row>
    <row r="296" spans="4:22" hidden="1">
      <c r="D296" s="29"/>
      <c r="F296" s="88"/>
      <c r="G296" s="88"/>
      <c r="H296" s="159"/>
      <c r="I296" s="91"/>
      <c r="J296" s="81">
        <f t="shared" si="7"/>
        <v>0</v>
      </c>
      <c r="K296" s="91"/>
      <c r="L296" s="91"/>
      <c r="M296" s="91"/>
      <c r="N296" s="91" t="str">
        <f>IFERROR(VALUE(IF(Table2131620[[#This Row],[Player No]]="","",IFERROR(VLOOKUP(Table2131620[[#This Row],[Player No]],'[3]Masters Women 40+'!$Z$14:$AB$63,2,FALSE)&amp;"",""))),"")</f>
        <v/>
      </c>
      <c r="O296" s="91" t="str">
        <f>IFERROR(VALUE(IF(Table2131620[[#This Row],[Player No]]="","",IFERROR(VLOOKUP(Table2131620[[#This Row],[Player No]],'[4]Mas Women 40+'!$Z$14:$AB$49,2,FALSE)&amp;"",""))),"")</f>
        <v/>
      </c>
      <c r="P296" s="91"/>
      <c r="Q296" s="27"/>
      <c r="R296" s="151"/>
      <c r="S296" s="92"/>
      <c r="T296" s="151"/>
      <c r="U296" s="91"/>
      <c r="V296" s="27"/>
    </row>
    <row r="297" spans="4:22" hidden="1">
      <c r="D297" s="29"/>
      <c r="F297" s="88"/>
      <c r="G297" s="88"/>
      <c r="H297" s="159"/>
      <c r="I297" s="91"/>
      <c r="J297" s="81">
        <f t="shared" si="7"/>
        <v>0</v>
      </c>
      <c r="K297" s="91"/>
      <c r="L297" s="91"/>
      <c r="M297" s="91"/>
      <c r="N297" s="91" t="str">
        <f>IFERROR(VALUE(IF(Table2131620[[#This Row],[Player No]]="","",IFERROR(VLOOKUP(Table2131620[[#This Row],[Player No]],'[3]Masters Women 40+'!$Z$14:$AB$63,2,FALSE)&amp;"",""))),"")</f>
        <v/>
      </c>
      <c r="O297" s="91" t="str">
        <f>IFERROR(VALUE(IF(Table2131620[[#This Row],[Player No]]="","",IFERROR(VLOOKUP(Table2131620[[#This Row],[Player No]],'[4]Mas Women 40+'!$Z$14:$AB$49,2,FALSE)&amp;"",""))),"")</f>
        <v/>
      </c>
      <c r="P297" s="91"/>
      <c r="Q297" s="27"/>
      <c r="R297" s="151"/>
      <c r="S297" s="92"/>
      <c r="T297" s="151"/>
      <c r="U297" s="91"/>
      <c r="V297" s="27"/>
    </row>
    <row r="298" spans="4:22" hidden="1">
      <c r="D298" s="29"/>
      <c r="F298" s="88"/>
      <c r="G298" s="88"/>
      <c r="H298" s="159"/>
      <c r="I298" s="91"/>
      <c r="J298" s="81">
        <f t="shared" si="7"/>
        <v>0</v>
      </c>
      <c r="K298" s="91"/>
      <c r="L298" s="91"/>
      <c r="M298" s="91"/>
      <c r="N298" s="91" t="str">
        <f>IFERROR(VALUE(IF(Table2131620[[#This Row],[Player No]]="","",IFERROR(VLOOKUP(Table2131620[[#This Row],[Player No]],'[3]Masters Women 40+'!$Z$14:$AB$63,2,FALSE)&amp;"",""))),"")</f>
        <v/>
      </c>
      <c r="O298" s="91" t="str">
        <f>IFERROR(VALUE(IF(Table2131620[[#This Row],[Player No]]="","",IFERROR(VLOOKUP(Table2131620[[#This Row],[Player No]],'[4]Mas Women 40+'!$Z$14:$AB$49,2,FALSE)&amp;"",""))),"")</f>
        <v/>
      </c>
      <c r="P298" s="91"/>
      <c r="Q298" s="27"/>
      <c r="R298" s="151"/>
      <c r="S298" s="92"/>
      <c r="T298" s="151"/>
      <c r="U298" s="91"/>
      <c r="V298" s="27"/>
    </row>
    <row r="299" spans="4:22" hidden="1">
      <c r="D299" s="29"/>
      <c r="F299" s="88"/>
      <c r="G299" s="88"/>
      <c r="H299" s="159"/>
      <c r="I299" s="91"/>
      <c r="J299" s="81">
        <f t="shared" si="7"/>
        <v>0</v>
      </c>
      <c r="K299" s="91"/>
      <c r="L299" s="91"/>
      <c r="M299" s="91"/>
      <c r="N299" s="91" t="str">
        <f>IFERROR(VALUE(IF(Table2131620[[#This Row],[Player No]]="","",IFERROR(VLOOKUP(Table2131620[[#This Row],[Player No]],'[3]Masters Women 40+'!$Z$14:$AB$63,2,FALSE)&amp;"",""))),"")</f>
        <v/>
      </c>
      <c r="O299" s="91" t="str">
        <f>IFERROR(VALUE(IF(Table2131620[[#This Row],[Player No]]="","",IFERROR(VLOOKUP(Table2131620[[#This Row],[Player No]],'[4]Mas Women 40+'!$Z$14:$AB$49,2,FALSE)&amp;"",""))),"")</f>
        <v/>
      </c>
      <c r="P299" s="91"/>
      <c r="Q299" s="27"/>
      <c r="R299" s="151"/>
      <c r="S299" s="92"/>
      <c r="T299" s="151"/>
      <c r="U299" s="91"/>
      <c r="V299" s="27"/>
    </row>
    <row r="300" spans="4:22" hidden="1">
      <c r="D300" s="29"/>
      <c r="F300" s="88"/>
      <c r="G300" s="88"/>
      <c r="H300" s="159"/>
      <c r="I300" s="91"/>
      <c r="J300" s="81">
        <f t="shared" si="7"/>
        <v>0</v>
      </c>
      <c r="K300" s="91"/>
      <c r="L300" s="91"/>
      <c r="M300" s="91"/>
      <c r="N300" s="91" t="str">
        <f>IFERROR(VALUE(IF(Table2131620[[#This Row],[Player No]]="","",IFERROR(VLOOKUP(Table2131620[[#This Row],[Player No]],'[3]Masters Women 40+'!$Z$14:$AB$63,2,FALSE)&amp;"",""))),"")</f>
        <v/>
      </c>
      <c r="O300" s="91" t="str">
        <f>IFERROR(VALUE(IF(Table2131620[[#This Row],[Player No]]="","",IFERROR(VLOOKUP(Table2131620[[#This Row],[Player No]],'[4]Mas Women 40+'!$Z$14:$AB$49,2,FALSE)&amp;"",""))),"")</f>
        <v/>
      </c>
      <c r="P300" s="91"/>
      <c r="Q300" s="27"/>
      <c r="R300" s="151"/>
      <c r="S300" s="92"/>
      <c r="T300" s="151"/>
      <c r="U300" s="91"/>
      <c r="V300" s="27"/>
    </row>
    <row r="301" spans="4:22" hidden="1">
      <c r="D301" s="29"/>
      <c r="F301" s="88"/>
      <c r="G301" s="88"/>
      <c r="H301" s="159"/>
      <c r="I301" s="91"/>
      <c r="J301" s="81">
        <f t="shared" si="7"/>
        <v>0</v>
      </c>
      <c r="K301" s="91"/>
      <c r="L301" s="91"/>
      <c r="M301" s="91"/>
      <c r="N301" s="91" t="str">
        <f>IFERROR(VALUE(IF(Table2131620[[#This Row],[Player No]]="","",IFERROR(VLOOKUP(Table2131620[[#This Row],[Player No]],'[3]Masters Women 40+'!$Z$14:$AB$63,2,FALSE)&amp;"",""))),"")</f>
        <v/>
      </c>
      <c r="O301" s="91" t="str">
        <f>IFERROR(VALUE(IF(Table2131620[[#This Row],[Player No]]="","",IFERROR(VLOOKUP(Table2131620[[#This Row],[Player No]],'[4]Mas Women 40+'!$Z$14:$AB$49,2,FALSE)&amp;"",""))),"")</f>
        <v/>
      </c>
      <c r="P301" s="91"/>
      <c r="Q301" s="27"/>
      <c r="R301" s="151"/>
      <c r="S301" s="92"/>
      <c r="T301" s="151"/>
      <c r="U301" s="91"/>
      <c r="V301" s="27"/>
    </row>
    <row r="302" spans="4:22" hidden="1">
      <c r="D302" s="29"/>
      <c r="F302" s="88"/>
      <c r="G302" s="88"/>
      <c r="H302" s="159"/>
      <c r="I302" s="91"/>
      <c r="J302" s="81">
        <f t="shared" si="7"/>
        <v>0</v>
      </c>
      <c r="K302" s="91"/>
      <c r="L302" s="91"/>
      <c r="M302" s="91"/>
      <c r="N302" s="91" t="str">
        <f>IFERROR(VALUE(IF(Table2131620[[#This Row],[Player No]]="","",IFERROR(VLOOKUP(Table2131620[[#This Row],[Player No]],'[3]Masters Women 40+'!$Z$14:$AB$63,2,FALSE)&amp;"",""))),"")</f>
        <v/>
      </c>
      <c r="O302" s="91" t="str">
        <f>IFERROR(VALUE(IF(Table2131620[[#This Row],[Player No]]="","",IFERROR(VLOOKUP(Table2131620[[#This Row],[Player No]],'[4]Mas Women 40+'!$Z$14:$AB$49,2,FALSE)&amp;"",""))),"")</f>
        <v/>
      </c>
      <c r="P302" s="91"/>
      <c r="Q302" s="27"/>
      <c r="R302" s="151"/>
      <c r="S302" s="92"/>
      <c r="T302" s="151"/>
      <c r="U302" s="91"/>
      <c r="V302" s="27"/>
    </row>
    <row r="303" spans="4:22" hidden="1">
      <c r="D303" s="29"/>
      <c r="F303" s="88"/>
      <c r="G303" s="88"/>
      <c r="H303" s="159"/>
      <c r="I303" s="91"/>
      <c r="J303" s="81">
        <f t="shared" si="7"/>
        <v>0</v>
      </c>
      <c r="K303" s="91"/>
      <c r="L303" s="91"/>
      <c r="M303" s="91"/>
      <c r="N303" s="91" t="str">
        <f>IFERROR(VALUE(IF(Table2131620[[#This Row],[Player No]]="","",IFERROR(VLOOKUP(Table2131620[[#This Row],[Player No]],'[3]Masters Women 40+'!$Z$14:$AB$63,2,FALSE)&amp;"",""))),"")</f>
        <v/>
      </c>
      <c r="O303" s="91" t="str">
        <f>IFERROR(VALUE(IF(Table2131620[[#This Row],[Player No]]="","",IFERROR(VLOOKUP(Table2131620[[#This Row],[Player No]],'[4]Mas Women 40+'!$Z$14:$AB$49,2,FALSE)&amp;"",""))),"")</f>
        <v/>
      </c>
      <c r="P303" s="91"/>
      <c r="Q303" s="27"/>
      <c r="R303" s="151"/>
      <c r="S303" s="92"/>
      <c r="T303" s="151"/>
      <c r="U303" s="91"/>
      <c r="V303" s="27"/>
    </row>
    <row r="304" spans="4:22" hidden="1">
      <c r="D304" s="29"/>
      <c r="F304" s="88"/>
      <c r="G304" s="88"/>
      <c r="H304" s="159"/>
      <c r="I304" s="91"/>
      <c r="J304" s="81">
        <f t="shared" si="7"/>
        <v>0</v>
      </c>
      <c r="K304" s="91"/>
      <c r="L304" s="91"/>
      <c r="M304" s="91"/>
      <c r="N304" s="91" t="str">
        <f>IFERROR(VALUE(IF(Table2131620[[#This Row],[Player No]]="","",IFERROR(VLOOKUP(Table2131620[[#This Row],[Player No]],'[3]Masters Women 40+'!$Z$14:$AB$63,2,FALSE)&amp;"",""))),"")</f>
        <v/>
      </c>
      <c r="O304" s="91" t="str">
        <f>IFERROR(VALUE(IF(Table2131620[[#This Row],[Player No]]="","",IFERROR(VLOOKUP(Table2131620[[#This Row],[Player No]],'[4]Mas Women 40+'!$Z$14:$AB$49,2,FALSE)&amp;"",""))),"")</f>
        <v/>
      </c>
      <c r="P304" s="91"/>
      <c r="Q304" s="27"/>
      <c r="R304" s="151"/>
      <c r="S304" s="92"/>
      <c r="T304" s="151"/>
      <c r="U304" s="91"/>
      <c r="V304" s="27"/>
    </row>
    <row r="305" spans="4:22" hidden="1">
      <c r="D305" s="29"/>
      <c r="F305" s="88"/>
      <c r="G305" s="88"/>
      <c r="H305" s="159"/>
      <c r="I305" s="91"/>
      <c r="J305" s="81">
        <f t="shared" si="7"/>
        <v>0</v>
      </c>
      <c r="K305" s="91"/>
      <c r="L305" s="91"/>
      <c r="M305" s="91"/>
      <c r="N305" s="91" t="str">
        <f>IFERROR(VALUE(IF(Table2131620[[#This Row],[Player No]]="","",IFERROR(VLOOKUP(Table2131620[[#This Row],[Player No]],'[3]Masters Women 40+'!$Z$14:$AB$63,2,FALSE)&amp;"",""))),"")</f>
        <v/>
      </c>
      <c r="O305" s="91" t="str">
        <f>IFERROR(VALUE(IF(Table2131620[[#This Row],[Player No]]="","",IFERROR(VLOOKUP(Table2131620[[#This Row],[Player No]],'[4]Mas Women 40+'!$Z$14:$AB$49,2,FALSE)&amp;"",""))),"")</f>
        <v/>
      </c>
      <c r="P305" s="91"/>
      <c r="Q305" s="27"/>
      <c r="R305" s="151"/>
      <c r="S305" s="92"/>
      <c r="T305" s="151"/>
      <c r="U305" s="91"/>
      <c r="V305" s="27"/>
    </row>
    <row r="306" spans="4:22" hidden="1">
      <c r="D306" s="29"/>
      <c r="F306" s="88"/>
      <c r="G306" s="88"/>
      <c r="H306" s="159"/>
      <c r="I306" s="91"/>
      <c r="J306" s="81">
        <f t="shared" si="7"/>
        <v>0</v>
      </c>
      <c r="K306" s="91"/>
      <c r="L306" s="91"/>
      <c r="M306" s="91"/>
      <c r="N306" s="91" t="str">
        <f>IFERROR(VALUE(IF(Table2131620[[#This Row],[Player No]]="","",IFERROR(VLOOKUP(Table2131620[[#This Row],[Player No]],'[3]Masters Women 40+'!$Z$14:$AB$63,2,FALSE)&amp;"",""))),"")</f>
        <v/>
      </c>
      <c r="O306" s="91" t="str">
        <f>IFERROR(VALUE(IF(Table2131620[[#This Row],[Player No]]="","",IFERROR(VLOOKUP(Table2131620[[#This Row],[Player No]],'[4]Mas Women 40+'!$Z$14:$AB$49,2,FALSE)&amp;"",""))),"")</f>
        <v/>
      </c>
      <c r="P306" s="91"/>
      <c r="Q306" s="27"/>
      <c r="R306" s="151"/>
      <c r="S306" s="92"/>
      <c r="T306" s="151"/>
      <c r="U306" s="91"/>
      <c r="V306" s="27"/>
    </row>
    <row r="307" spans="4:22" hidden="1">
      <c r="D307" s="29"/>
      <c r="F307" s="88"/>
      <c r="G307" s="88"/>
      <c r="H307" s="159"/>
      <c r="I307" s="91"/>
      <c r="J307" s="81">
        <f t="shared" si="7"/>
        <v>0</v>
      </c>
      <c r="K307" s="91"/>
      <c r="L307" s="91"/>
      <c r="M307" s="91"/>
      <c r="N307" s="91" t="str">
        <f>IFERROR(VALUE(IF(Table2131620[[#This Row],[Player No]]="","",IFERROR(VLOOKUP(Table2131620[[#This Row],[Player No]],'[3]Masters Women 40+'!$Z$14:$AB$63,2,FALSE)&amp;"",""))),"")</f>
        <v/>
      </c>
      <c r="O307" s="91" t="str">
        <f>IFERROR(VALUE(IF(Table2131620[[#This Row],[Player No]]="","",IFERROR(VLOOKUP(Table2131620[[#This Row],[Player No]],'[4]Mas Women 40+'!$Z$14:$AB$49,2,FALSE)&amp;"",""))),"")</f>
        <v/>
      </c>
      <c r="P307" s="91"/>
      <c r="Q307" s="27"/>
      <c r="R307" s="151"/>
      <c r="S307" s="92"/>
      <c r="T307" s="151"/>
      <c r="U307" s="91"/>
      <c r="V307" s="27"/>
    </row>
    <row r="308" spans="4:22" hidden="1">
      <c r="D308" s="29"/>
      <c r="F308" s="88"/>
      <c r="G308" s="88"/>
      <c r="H308" s="159"/>
      <c r="I308" s="91"/>
      <c r="J308" s="81">
        <f t="shared" si="7"/>
        <v>0</v>
      </c>
      <c r="K308" s="91"/>
      <c r="L308" s="91"/>
      <c r="M308" s="91"/>
      <c r="N308" s="91" t="str">
        <f>IFERROR(VALUE(IF(Table2131620[[#This Row],[Player No]]="","",IFERROR(VLOOKUP(Table2131620[[#This Row],[Player No]],'[3]Masters Women 40+'!$Z$14:$AB$63,2,FALSE)&amp;"",""))),"")</f>
        <v/>
      </c>
      <c r="O308" s="91" t="str">
        <f>IFERROR(VALUE(IF(Table2131620[[#This Row],[Player No]]="","",IFERROR(VLOOKUP(Table2131620[[#This Row],[Player No]],'[4]Mas Women 40+'!$Z$14:$AB$49,2,FALSE)&amp;"",""))),"")</f>
        <v/>
      </c>
      <c r="P308" s="91"/>
      <c r="Q308" s="27"/>
      <c r="R308" s="151"/>
      <c r="S308" s="92"/>
      <c r="T308" s="151"/>
      <c r="U308" s="91"/>
      <c r="V308" s="27"/>
    </row>
    <row r="309" spans="4:22" hidden="1">
      <c r="D309" s="29"/>
      <c r="F309" s="88"/>
      <c r="G309" s="88"/>
      <c r="H309" s="159"/>
      <c r="I309" s="91"/>
      <c r="J309" s="81">
        <f t="shared" si="7"/>
        <v>0</v>
      </c>
      <c r="K309" s="91"/>
      <c r="L309" s="91"/>
      <c r="M309" s="91"/>
      <c r="N309" s="91" t="str">
        <f>IFERROR(VALUE(IF(Table2131620[[#This Row],[Player No]]="","",IFERROR(VLOOKUP(Table2131620[[#This Row],[Player No]],'[3]Masters Women 40+'!$Z$14:$AB$63,2,FALSE)&amp;"",""))),"")</f>
        <v/>
      </c>
      <c r="O309" s="91" t="str">
        <f>IFERROR(VALUE(IF(Table2131620[[#This Row],[Player No]]="","",IFERROR(VLOOKUP(Table2131620[[#This Row],[Player No]],'[4]Mas Women 40+'!$Z$14:$AB$49,2,FALSE)&amp;"",""))),"")</f>
        <v/>
      </c>
      <c r="P309" s="91"/>
      <c r="Q309" s="27"/>
      <c r="R309" s="151"/>
      <c r="S309" s="92"/>
      <c r="T309" s="151"/>
      <c r="U309" s="91"/>
      <c r="V309" s="27"/>
    </row>
    <row r="310" spans="4:22" hidden="1">
      <c r="D310" s="29"/>
      <c r="F310" s="88"/>
      <c r="G310" s="88"/>
      <c r="H310" s="159"/>
      <c r="I310" s="91"/>
      <c r="J310" s="81">
        <f t="shared" si="7"/>
        <v>0</v>
      </c>
      <c r="K310" s="91"/>
      <c r="L310" s="91"/>
      <c r="M310" s="91"/>
      <c r="N310" s="91" t="str">
        <f>IFERROR(VALUE(IF(Table2131620[[#This Row],[Player No]]="","",IFERROR(VLOOKUP(Table2131620[[#This Row],[Player No]],'[3]Masters Women 40+'!$Z$14:$AB$63,2,FALSE)&amp;"",""))),"")</f>
        <v/>
      </c>
      <c r="O310" s="91" t="str">
        <f>IFERROR(VALUE(IF(Table2131620[[#This Row],[Player No]]="","",IFERROR(VLOOKUP(Table2131620[[#This Row],[Player No]],'[4]Mas Women 40+'!$Z$14:$AB$49,2,FALSE)&amp;"",""))),"")</f>
        <v/>
      </c>
      <c r="P310" s="91"/>
      <c r="Q310" s="27"/>
      <c r="R310" s="151"/>
      <c r="S310" s="92"/>
      <c r="T310" s="151"/>
      <c r="U310" s="91"/>
      <c r="V310" s="27"/>
    </row>
    <row r="311" spans="4:22" hidden="1">
      <c r="D311" s="29"/>
      <c r="F311" s="88"/>
      <c r="G311" s="88"/>
      <c r="H311" s="159"/>
      <c r="I311" s="91"/>
      <c r="J311" s="81">
        <f t="shared" si="7"/>
        <v>0</v>
      </c>
      <c r="K311" s="91"/>
      <c r="L311" s="91"/>
      <c r="M311" s="91"/>
      <c r="N311" s="91" t="str">
        <f>IFERROR(VALUE(IF(Table2131620[[#This Row],[Player No]]="","",IFERROR(VLOOKUP(Table2131620[[#This Row],[Player No]],'[3]Masters Women 40+'!$Z$14:$AB$63,2,FALSE)&amp;"",""))),"")</f>
        <v/>
      </c>
      <c r="O311" s="91" t="str">
        <f>IFERROR(VALUE(IF(Table2131620[[#This Row],[Player No]]="","",IFERROR(VLOOKUP(Table2131620[[#This Row],[Player No]],'[4]Mas Women 40+'!$Z$14:$AB$49,2,FALSE)&amp;"",""))),"")</f>
        <v/>
      </c>
      <c r="P311" s="91"/>
      <c r="Q311" s="27"/>
      <c r="R311" s="151"/>
      <c r="S311" s="92"/>
      <c r="T311" s="151"/>
      <c r="U311" s="91"/>
      <c r="V311" s="27"/>
    </row>
    <row r="312" spans="4:22" hidden="1">
      <c r="D312" s="29"/>
      <c r="F312" s="88"/>
      <c r="G312" s="88"/>
      <c r="H312" s="159"/>
      <c r="I312" s="91"/>
      <c r="J312" s="81">
        <f t="shared" si="7"/>
        <v>0</v>
      </c>
      <c r="K312" s="91"/>
      <c r="L312" s="91"/>
      <c r="M312" s="91"/>
      <c r="N312" s="91" t="str">
        <f>IFERROR(VALUE(IF(Table2131620[[#This Row],[Player No]]="","",IFERROR(VLOOKUP(Table2131620[[#This Row],[Player No]],'[3]Masters Women 40+'!$Z$14:$AB$63,2,FALSE)&amp;"",""))),"")</f>
        <v/>
      </c>
      <c r="O312" s="91" t="str">
        <f>IFERROR(VALUE(IF(Table2131620[[#This Row],[Player No]]="","",IFERROR(VLOOKUP(Table2131620[[#This Row],[Player No]],'[4]Mas Women 40+'!$Z$14:$AB$49,2,FALSE)&amp;"",""))),"")</f>
        <v/>
      </c>
      <c r="P312" s="91"/>
      <c r="Q312" s="27"/>
      <c r="R312" s="151"/>
      <c r="S312" s="92"/>
      <c r="T312" s="151"/>
      <c r="U312" s="91"/>
      <c r="V312" s="27"/>
    </row>
    <row r="313" spans="4:22" hidden="1">
      <c r="D313" s="29"/>
      <c r="F313" s="88"/>
      <c r="G313" s="88"/>
      <c r="H313" s="159"/>
      <c r="I313" s="91"/>
      <c r="J313" s="81">
        <f t="shared" si="7"/>
        <v>0</v>
      </c>
      <c r="K313" s="91"/>
      <c r="L313" s="91"/>
      <c r="M313" s="91"/>
      <c r="N313" s="91" t="str">
        <f>IFERROR(VALUE(IF(Table2131620[[#This Row],[Player No]]="","",IFERROR(VLOOKUP(Table2131620[[#This Row],[Player No]],'[3]Masters Women 40+'!$Z$14:$AB$63,2,FALSE)&amp;"",""))),"")</f>
        <v/>
      </c>
      <c r="O313" s="91" t="str">
        <f>IFERROR(VALUE(IF(Table2131620[[#This Row],[Player No]]="","",IFERROR(VLOOKUP(Table2131620[[#This Row],[Player No]],'[4]Mas Women 40+'!$Z$14:$AB$49,2,FALSE)&amp;"",""))),"")</f>
        <v/>
      </c>
      <c r="P313" s="91"/>
      <c r="Q313" s="27"/>
      <c r="R313" s="151"/>
      <c r="S313" s="92"/>
      <c r="T313" s="151"/>
      <c r="U313" s="91"/>
      <c r="V313" s="27"/>
    </row>
    <row r="314" spans="4:22" hidden="1">
      <c r="D314" s="29"/>
      <c r="F314" s="88"/>
      <c r="G314" s="88"/>
      <c r="H314" s="159"/>
      <c r="I314" s="91"/>
      <c r="J314" s="81">
        <f t="shared" si="7"/>
        <v>0</v>
      </c>
      <c r="K314" s="91"/>
      <c r="L314" s="91"/>
      <c r="M314" s="91"/>
      <c r="N314" s="91" t="str">
        <f>IFERROR(VALUE(IF(Table2131620[[#This Row],[Player No]]="","",IFERROR(VLOOKUP(Table2131620[[#This Row],[Player No]],'[3]Masters Women 40+'!$Z$14:$AB$63,2,FALSE)&amp;"",""))),"")</f>
        <v/>
      </c>
      <c r="O314" s="91" t="str">
        <f>IFERROR(VALUE(IF(Table2131620[[#This Row],[Player No]]="","",IFERROR(VLOOKUP(Table2131620[[#This Row],[Player No]],'[4]Mas Women 40+'!$Z$14:$AB$49,2,FALSE)&amp;"",""))),"")</f>
        <v/>
      </c>
      <c r="P314" s="91"/>
      <c r="Q314" s="27"/>
      <c r="R314" s="151"/>
      <c r="S314" s="92"/>
      <c r="T314" s="151"/>
      <c r="U314" s="91"/>
      <c r="V314" s="27"/>
    </row>
    <row r="315" spans="4:22" hidden="1">
      <c r="D315" s="29"/>
      <c r="F315" s="88"/>
      <c r="G315" s="88"/>
      <c r="H315" s="159"/>
      <c r="I315" s="91"/>
      <c r="J315" s="81">
        <f t="shared" si="7"/>
        <v>0</v>
      </c>
      <c r="K315" s="91"/>
      <c r="L315" s="91"/>
      <c r="M315" s="91"/>
      <c r="N315" s="91" t="str">
        <f>IFERROR(VALUE(IF(Table2131620[[#This Row],[Player No]]="","",IFERROR(VLOOKUP(Table2131620[[#This Row],[Player No]],'[3]Masters Women 40+'!$Z$14:$AB$63,2,FALSE)&amp;"",""))),"")</f>
        <v/>
      </c>
      <c r="O315" s="91" t="str">
        <f>IFERROR(VALUE(IF(Table2131620[[#This Row],[Player No]]="","",IFERROR(VLOOKUP(Table2131620[[#This Row],[Player No]],'[4]Mas Women 40+'!$Z$14:$AB$49,2,FALSE)&amp;"",""))),"")</f>
        <v/>
      </c>
      <c r="P315" s="91"/>
      <c r="Q315" s="27"/>
      <c r="R315" s="151"/>
      <c r="S315" s="92"/>
      <c r="T315" s="151"/>
      <c r="U315" s="91"/>
      <c r="V315" s="27"/>
    </row>
    <row r="316" spans="4:22" hidden="1">
      <c r="D316" s="29"/>
      <c r="F316" s="88"/>
      <c r="G316" s="88"/>
      <c r="H316" s="159"/>
      <c r="I316" s="91"/>
      <c r="J316" s="81">
        <f t="shared" si="7"/>
        <v>0</v>
      </c>
      <c r="K316" s="91"/>
      <c r="L316" s="91"/>
      <c r="M316" s="91"/>
      <c r="N316" s="91" t="str">
        <f>IFERROR(VALUE(IF(Table2131620[[#This Row],[Player No]]="","",IFERROR(VLOOKUP(Table2131620[[#This Row],[Player No]],'[3]Masters Women 40+'!$Z$14:$AB$63,2,FALSE)&amp;"",""))),"")</f>
        <v/>
      </c>
      <c r="O316" s="91" t="str">
        <f>IFERROR(VALUE(IF(Table2131620[[#This Row],[Player No]]="","",IFERROR(VLOOKUP(Table2131620[[#This Row],[Player No]],'[4]Mas Women 40+'!$Z$14:$AB$49,2,FALSE)&amp;"",""))),"")</f>
        <v/>
      </c>
      <c r="P316" s="91"/>
      <c r="Q316" s="27"/>
      <c r="R316" s="151"/>
      <c r="S316" s="92"/>
      <c r="T316" s="151"/>
      <c r="U316" s="91"/>
      <c r="V316" s="27"/>
    </row>
    <row r="317" spans="4:22" hidden="1">
      <c r="D317" s="29"/>
      <c r="F317" s="88"/>
      <c r="G317" s="88"/>
      <c r="H317" s="159"/>
      <c r="I317" s="91"/>
      <c r="J317" s="81">
        <f t="shared" si="7"/>
        <v>0</v>
      </c>
      <c r="K317" s="91"/>
      <c r="L317" s="91"/>
      <c r="M317" s="91"/>
      <c r="N317" s="91" t="str">
        <f>IFERROR(VALUE(IF(Table2131620[[#This Row],[Player No]]="","",IFERROR(VLOOKUP(Table2131620[[#This Row],[Player No]],'[3]Masters Women 40+'!$Z$14:$AB$63,2,FALSE)&amp;"",""))),"")</f>
        <v/>
      </c>
      <c r="O317" s="91" t="str">
        <f>IFERROR(VALUE(IF(Table2131620[[#This Row],[Player No]]="","",IFERROR(VLOOKUP(Table2131620[[#This Row],[Player No]],'[4]Mas Women 40+'!$Z$14:$AB$49,2,FALSE)&amp;"",""))),"")</f>
        <v/>
      </c>
      <c r="P317" s="91"/>
      <c r="Q317" s="27"/>
      <c r="R317" s="151"/>
      <c r="S317" s="92"/>
      <c r="T317" s="151"/>
      <c r="U317" s="91"/>
      <c r="V317" s="27"/>
    </row>
    <row r="318" spans="4:22" hidden="1">
      <c r="D318" s="29"/>
      <c r="F318" s="88"/>
      <c r="G318" s="88"/>
      <c r="H318" s="159"/>
      <c r="I318" s="91"/>
      <c r="J318" s="81">
        <f t="shared" si="7"/>
        <v>0</v>
      </c>
      <c r="K318" s="91"/>
      <c r="L318" s="91"/>
      <c r="M318" s="91"/>
      <c r="N318" s="91" t="str">
        <f>IFERROR(VALUE(IF(Table2131620[[#This Row],[Player No]]="","",IFERROR(VLOOKUP(Table2131620[[#This Row],[Player No]],'[3]Masters Women 40+'!$Z$14:$AB$63,2,FALSE)&amp;"",""))),"")</f>
        <v/>
      </c>
      <c r="O318" s="91" t="str">
        <f>IFERROR(VALUE(IF(Table2131620[[#This Row],[Player No]]="","",IFERROR(VLOOKUP(Table2131620[[#This Row],[Player No]],'[4]Mas Women 40+'!$Z$14:$AB$49,2,FALSE)&amp;"",""))),"")</f>
        <v/>
      </c>
      <c r="P318" s="91"/>
      <c r="Q318" s="27"/>
      <c r="R318" s="151"/>
      <c r="S318" s="92"/>
      <c r="T318" s="151"/>
      <c r="U318" s="91"/>
      <c r="V318" s="27"/>
    </row>
    <row r="319" spans="4:22" hidden="1">
      <c r="D319" s="29"/>
      <c r="F319" s="88"/>
      <c r="G319" s="88"/>
      <c r="H319" s="159"/>
      <c r="I319" s="91"/>
      <c r="J319" s="81">
        <f t="shared" si="7"/>
        <v>0</v>
      </c>
      <c r="K319" s="91"/>
      <c r="L319" s="91"/>
      <c r="M319" s="91"/>
      <c r="N319" s="91" t="str">
        <f>IFERROR(VALUE(IF(Table2131620[[#This Row],[Player No]]="","",IFERROR(VLOOKUP(Table2131620[[#This Row],[Player No]],'[3]Masters Women 40+'!$Z$14:$AB$63,2,FALSE)&amp;"",""))),"")</f>
        <v/>
      </c>
      <c r="O319" s="91" t="str">
        <f>IFERROR(VALUE(IF(Table2131620[[#This Row],[Player No]]="","",IFERROR(VLOOKUP(Table2131620[[#This Row],[Player No]],'[4]Mas Women 40+'!$Z$14:$AB$49,2,FALSE)&amp;"",""))),"")</f>
        <v/>
      </c>
      <c r="P319" s="91"/>
      <c r="Q319" s="27"/>
      <c r="R319" s="151"/>
      <c r="S319" s="92"/>
      <c r="T319" s="151"/>
      <c r="U319" s="91"/>
      <c r="V319" s="27"/>
    </row>
    <row r="320" spans="4:22" hidden="1">
      <c r="D320" s="29"/>
      <c r="F320" s="88"/>
      <c r="G320" s="88"/>
      <c r="H320" s="159"/>
      <c r="I320" s="91"/>
      <c r="J320" s="81">
        <f t="shared" si="7"/>
        <v>0</v>
      </c>
      <c r="K320" s="91"/>
      <c r="L320" s="91"/>
      <c r="M320" s="91"/>
      <c r="N320" s="91" t="str">
        <f>IFERROR(VALUE(IF(Table2131620[[#This Row],[Player No]]="","",IFERROR(VLOOKUP(Table2131620[[#This Row],[Player No]],'[3]Masters Women 40+'!$Z$14:$AB$63,2,FALSE)&amp;"",""))),"")</f>
        <v/>
      </c>
      <c r="O320" s="91" t="str">
        <f>IFERROR(VALUE(IF(Table2131620[[#This Row],[Player No]]="","",IFERROR(VLOOKUP(Table2131620[[#This Row],[Player No]],'[4]Mas Women 40+'!$Z$14:$AB$49,2,FALSE)&amp;"",""))),"")</f>
        <v/>
      </c>
      <c r="P320" s="91"/>
      <c r="Q320" s="27"/>
      <c r="R320" s="151"/>
      <c r="S320" s="92"/>
      <c r="T320" s="151"/>
      <c r="U320" s="91"/>
      <c r="V320" s="27"/>
    </row>
    <row r="321" spans="4:22" hidden="1">
      <c r="D321" s="29"/>
      <c r="F321" s="88"/>
      <c r="G321" s="88"/>
      <c r="H321" s="159"/>
      <c r="I321" s="91"/>
      <c r="J321" s="81">
        <f t="shared" si="7"/>
        <v>0</v>
      </c>
      <c r="K321" s="91"/>
      <c r="L321" s="91"/>
      <c r="M321" s="91"/>
      <c r="N321" s="91" t="str">
        <f>IFERROR(VALUE(IF(Table2131620[[#This Row],[Player No]]="","",IFERROR(VLOOKUP(Table2131620[[#This Row],[Player No]],'[3]Masters Women 40+'!$Z$14:$AB$63,2,FALSE)&amp;"",""))),"")</f>
        <v/>
      </c>
      <c r="O321" s="91" t="str">
        <f>IFERROR(VALUE(IF(Table2131620[[#This Row],[Player No]]="","",IFERROR(VLOOKUP(Table2131620[[#This Row],[Player No]],'[4]Mas Women 40+'!$Z$14:$AB$49,2,FALSE)&amp;"",""))),"")</f>
        <v/>
      </c>
      <c r="P321" s="91"/>
      <c r="Q321" s="27"/>
      <c r="R321" s="151"/>
      <c r="S321" s="92"/>
      <c r="T321" s="151"/>
      <c r="U321" s="91"/>
      <c r="V321" s="27"/>
    </row>
    <row r="322" spans="4:22" hidden="1">
      <c r="D322" s="29"/>
      <c r="F322" s="88"/>
      <c r="G322" s="88"/>
      <c r="H322" s="159"/>
      <c r="I322" s="91"/>
      <c r="J322" s="81">
        <f t="shared" si="7"/>
        <v>0</v>
      </c>
      <c r="K322" s="91"/>
      <c r="L322" s="91"/>
      <c r="M322" s="91"/>
      <c r="N322" s="91" t="str">
        <f>IFERROR(VALUE(IF(Table2131620[[#This Row],[Player No]]="","",IFERROR(VLOOKUP(Table2131620[[#This Row],[Player No]],'[3]Masters Women 40+'!$Z$14:$AB$63,2,FALSE)&amp;"",""))),"")</f>
        <v/>
      </c>
      <c r="O322" s="91" t="str">
        <f>IFERROR(VALUE(IF(Table2131620[[#This Row],[Player No]]="","",IFERROR(VLOOKUP(Table2131620[[#This Row],[Player No]],'[4]Mas Women 40+'!$Z$14:$AB$49,2,FALSE)&amp;"",""))),"")</f>
        <v/>
      </c>
      <c r="P322" s="91"/>
      <c r="Q322" s="27"/>
      <c r="R322" s="151"/>
      <c r="S322" s="92"/>
      <c r="T322" s="151"/>
      <c r="U322" s="91"/>
      <c r="V322" s="27"/>
    </row>
    <row r="323" spans="4:22" hidden="1">
      <c r="D323" s="29"/>
      <c r="F323" s="88"/>
      <c r="G323" s="88"/>
      <c r="H323" s="159"/>
      <c r="I323" s="91"/>
      <c r="J323" s="81">
        <f t="shared" si="7"/>
        <v>0</v>
      </c>
      <c r="K323" s="91"/>
      <c r="L323" s="91"/>
      <c r="M323" s="91"/>
      <c r="N323" s="91" t="str">
        <f>IFERROR(VALUE(IF(Table2131620[[#This Row],[Player No]]="","",IFERROR(VLOOKUP(Table2131620[[#This Row],[Player No]],'[3]Masters Women 40+'!$Z$14:$AB$63,2,FALSE)&amp;"",""))),"")</f>
        <v/>
      </c>
      <c r="O323" s="91" t="str">
        <f>IFERROR(VALUE(IF(Table2131620[[#This Row],[Player No]]="","",IFERROR(VLOOKUP(Table2131620[[#This Row],[Player No]],'[4]Mas Women 40+'!$Z$14:$AB$49,2,FALSE)&amp;"",""))),"")</f>
        <v/>
      </c>
      <c r="P323" s="91"/>
      <c r="Q323" s="27"/>
      <c r="R323" s="151"/>
      <c r="S323" s="92"/>
      <c r="T323" s="151"/>
      <c r="U323" s="91"/>
      <c r="V323" s="27"/>
    </row>
    <row r="324" spans="4:22" hidden="1">
      <c r="D324" s="29"/>
      <c r="F324" s="88"/>
      <c r="G324" s="88"/>
      <c r="H324" s="159"/>
      <c r="I324" s="91"/>
      <c r="J324" s="81">
        <f t="shared" si="7"/>
        <v>0</v>
      </c>
      <c r="K324" s="91"/>
      <c r="L324" s="91"/>
      <c r="M324" s="91"/>
      <c r="N324" s="91" t="str">
        <f>IFERROR(VALUE(IF(Table2131620[[#This Row],[Player No]]="","",IFERROR(VLOOKUP(Table2131620[[#This Row],[Player No]],'[3]Masters Women 40+'!$Z$14:$AB$63,2,FALSE)&amp;"",""))),"")</f>
        <v/>
      </c>
      <c r="O324" s="91" t="str">
        <f>IFERROR(VALUE(IF(Table2131620[[#This Row],[Player No]]="","",IFERROR(VLOOKUP(Table2131620[[#This Row],[Player No]],'[4]Mas Women 40+'!$Z$14:$AB$49,2,FALSE)&amp;"",""))),"")</f>
        <v/>
      </c>
      <c r="P324" s="91"/>
      <c r="Q324" s="27"/>
      <c r="R324" s="151"/>
      <c r="S324" s="92"/>
      <c r="T324" s="151"/>
      <c r="U324" s="91"/>
      <c r="V324" s="27"/>
    </row>
    <row r="325" spans="4:22" hidden="1">
      <c r="D325" s="29"/>
      <c r="F325" s="88"/>
      <c r="G325" s="88"/>
      <c r="H325" s="159"/>
      <c r="I325" s="91"/>
      <c r="J325" s="81">
        <f t="shared" ref="J325:J388" si="8">I325/2+SUM(M325:P325)</f>
        <v>0</v>
      </c>
      <c r="K325" s="91"/>
      <c r="L325" s="91"/>
      <c r="M325" s="91"/>
      <c r="N325" s="91" t="str">
        <f>IFERROR(VALUE(IF(Table2131620[[#This Row],[Player No]]="","",IFERROR(VLOOKUP(Table2131620[[#This Row],[Player No]],'[3]Masters Women 40+'!$Z$14:$AB$63,2,FALSE)&amp;"",""))),"")</f>
        <v/>
      </c>
      <c r="O325" s="91" t="str">
        <f>IFERROR(VALUE(IF(Table2131620[[#This Row],[Player No]]="","",IFERROR(VLOOKUP(Table2131620[[#This Row],[Player No]],'[4]Mas Women 40+'!$Z$14:$AB$49,2,FALSE)&amp;"",""))),"")</f>
        <v/>
      </c>
      <c r="P325" s="91"/>
      <c r="Q325" s="27"/>
      <c r="R325" s="151"/>
      <c r="S325" s="92"/>
      <c r="T325" s="151"/>
      <c r="U325" s="91"/>
      <c r="V325" s="27"/>
    </row>
    <row r="326" spans="4:22" hidden="1">
      <c r="D326" s="29"/>
      <c r="F326" s="88"/>
      <c r="G326" s="88"/>
      <c r="H326" s="159"/>
      <c r="I326" s="91"/>
      <c r="J326" s="81">
        <f t="shared" si="8"/>
        <v>0</v>
      </c>
      <c r="K326" s="91"/>
      <c r="L326" s="91"/>
      <c r="M326" s="91"/>
      <c r="N326" s="91" t="str">
        <f>IFERROR(VALUE(IF(Table2131620[[#This Row],[Player No]]="","",IFERROR(VLOOKUP(Table2131620[[#This Row],[Player No]],'[3]Masters Women 40+'!$Z$14:$AB$63,2,FALSE)&amp;"",""))),"")</f>
        <v/>
      </c>
      <c r="O326" s="91" t="str">
        <f>IFERROR(VALUE(IF(Table2131620[[#This Row],[Player No]]="","",IFERROR(VLOOKUP(Table2131620[[#This Row],[Player No]],'[4]Mas Women 40+'!$Z$14:$AB$49,2,FALSE)&amp;"",""))),"")</f>
        <v/>
      </c>
      <c r="P326" s="91"/>
      <c r="Q326" s="27"/>
      <c r="R326" s="151"/>
      <c r="S326" s="92"/>
      <c r="T326" s="151"/>
      <c r="U326" s="91"/>
      <c r="V326" s="27"/>
    </row>
    <row r="327" spans="4:22" hidden="1">
      <c r="D327" s="29"/>
      <c r="F327" s="88"/>
      <c r="G327" s="88"/>
      <c r="H327" s="159"/>
      <c r="I327" s="91"/>
      <c r="J327" s="81">
        <f t="shared" si="8"/>
        <v>0</v>
      </c>
      <c r="K327" s="91"/>
      <c r="L327" s="91"/>
      <c r="M327" s="91"/>
      <c r="N327" s="91" t="str">
        <f>IFERROR(VALUE(IF(Table2131620[[#This Row],[Player No]]="","",IFERROR(VLOOKUP(Table2131620[[#This Row],[Player No]],'[3]Masters Women 40+'!$Z$14:$AB$63,2,FALSE)&amp;"",""))),"")</f>
        <v/>
      </c>
      <c r="O327" s="91" t="str">
        <f>IFERROR(VALUE(IF(Table2131620[[#This Row],[Player No]]="","",IFERROR(VLOOKUP(Table2131620[[#This Row],[Player No]],'[4]Mas Women 40+'!$Z$14:$AB$49,2,FALSE)&amp;"",""))),"")</f>
        <v/>
      </c>
      <c r="P327" s="91"/>
      <c r="Q327" s="27"/>
      <c r="R327" s="151"/>
      <c r="S327" s="92"/>
      <c r="T327" s="151"/>
      <c r="U327" s="91"/>
      <c r="V327" s="27"/>
    </row>
    <row r="328" spans="4:22" hidden="1">
      <c r="D328" s="29"/>
      <c r="F328" s="88"/>
      <c r="G328" s="88"/>
      <c r="H328" s="159"/>
      <c r="I328" s="91"/>
      <c r="J328" s="81">
        <f t="shared" si="8"/>
        <v>0</v>
      </c>
      <c r="K328" s="91"/>
      <c r="L328" s="91"/>
      <c r="M328" s="91"/>
      <c r="N328" s="91" t="str">
        <f>IFERROR(VALUE(IF(Table2131620[[#This Row],[Player No]]="","",IFERROR(VLOOKUP(Table2131620[[#This Row],[Player No]],'[3]Masters Women 40+'!$Z$14:$AB$63,2,FALSE)&amp;"",""))),"")</f>
        <v/>
      </c>
      <c r="O328" s="91" t="str">
        <f>IFERROR(VALUE(IF(Table2131620[[#This Row],[Player No]]="","",IFERROR(VLOOKUP(Table2131620[[#This Row],[Player No]],'[4]Mas Women 40+'!$Z$14:$AB$49,2,FALSE)&amp;"",""))),"")</f>
        <v/>
      </c>
      <c r="P328" s="91"/>
      <c r="Q328" s="27"/>
      <c r="R328" s="151"/>
      <c r="S328" s="92"/>
      <c r="T328" s="151"/>
      <c r="U328" s="91"/>
      <c r="V328" s="27"/>
    </row>
    <row r="329" spans="4:22" hidden="1">
      <c r="D329" s="29"/>
      <c r="F329" s="88"/>
      <c r="G329" s="88"/>
      <c r="H329" s="159"/>
      <c r="I329" s="91"/>
      <c r="J329" s="81">
        <f t="shared" si="8"/>
        <v>0</v>
      </c>
      <c r="K329" s="91"/>
      <c r="L329" s="91"/>
      <c r="M329" s="91"/>
      <c r="N329" s="91" t="str">
        <f>IFERROR(VALUE(IF(Table2131620[[#This Row],[Player No]]="","",IFERROR(VLOOKUP(Table2131620[[#This Row],[Player No]],'[3]Masters Women 40+'!$Z$14:$AB$63,2,FALSE)&amp;"",""))),"")</f>
        <v/>
      </c>
      <c r="O329" s="91" t="str">
        <f>IFERROR(VALUE(IF(Table2131620[[#This Row],[Player No]]="","",IFERROR(VLOOKUP(Table2131620[[#This Row],[Player No]],'[4]Mas Women 40+'!$Z$14:$AB$49,2,FALSE)&amp;"",""))),"")</f>
        <v/>
      </c>
      <c r="P329" s="91"/>
      <c r="Q329" s="27"/>
      <c r="R329" s="151"/>
      <c r="S329" s="92"/>
      <c r="T329" s="151"/>
      <c r="U329" s="91"/>
      <c r="V329" s="27"/>
    </row>
    <row r="330" spans="4:22" hidden="1">
      <c r="D330" s="29"/>
      <c r="F330" s="88"/>
      <c r="G330" s="88"/>
      <c r="H330" s="159"/>
      <c r="I330" s="91"/>
      <c r="J330" s="81">
        <f t="shared" si="8"/>
        <v>0</v>
      </c>
      <c r="K330" s="91"/>
      <c r="L330" s="91"/>
      <c r="M330" s="91"/>
      <c r="N330" s="91" t="str">
        <f>IFERROR(VALUE(IF(Table2131620[[#This Row],[Player No]]="","",IFERROR(VLOOKUP(Table2131620[[#This Row],[Player No]],'[3]Masters Women 40+'!$Z$14:$AB$63,2,FALSE)&amp;"",""))),"")</f>
        <v/>
      </c>
      <c r="O330" s="91" t="str">
        <f>IFERROR(VALUE(IF(Table2131620[[#This Row],[Player No]]="","",IFERROR(VLOOKUP(Table2131620[[#This Row],[Player No]],'[4]Mas Women 40+'!$Z$14:$AB$49,2,FALSE)&amp;"",""))),"")</f>
        <v/>
      </c>
      <c r="P330" s="91"/>
      <c r="Q330" s="27"/>
      <c r="R330" s="151"/>
      <c r="S330" s="92"/>
      <c r="T330" s="151"/>
      <c r="U330" s="91"/>
      <c r="V330" s="27"/>
    </row>
    <row r="331" spans="4:22" hidden="1">
      <c r="D331" s="29"/>
      <c r="F331" s="88"/>
      <c r="G331" s="88"/>
      <c r="H331" s="159"/>
      <c r="I331" s="91"/>
      <c r="J331" s="81">
        <f t="shared" si="8"/>
        <v>0</v>
      </c>
      <c r="K331" s="91"/>
      <c r="L331" s="91"/>
      <c r="M331" s="91"/>
      <c r="N331" s="91" t="str">
        <f>IFERROR(VALUE(IF(Table2131620[[#This Row],[Player No]]="","",IFERROR(VLOOKUP(Table2131620[[#This Row],[Player No]],'[3]Masters Women 40+'!$Z$14:$AB$63,2,FALSE)&amp;"",""))),"")</f>
        <v/>
      </c>
      <c r="O331" s="91" t="str">
        <f>IFERROR(VALUE(IF(Table2131620[[#This Row],[Player No]]="","",IFERROR(VLOOKUP(Table2131620[[#This Row],[Player No]],'[4]Mas Women 40+'!$Z$14:$AB$49,2,FALSE)&amp;"",""))),"")</f>
        <v/>
      </c>
      <c r="P331" s="91"/>
      <c r="Q331" s="27"/>
      <c r="R331" s="151"/>
      <c r="S331" s="92"/>
      <c r="T331" s="151"/>
      <c r="U331" s="91"/>
      <c r="V331" s="27"/>
    </row>
    <row r="332" spans="4:22" hidden="1">
      <c r="D332" s="29"/>
      <c r="F332" s="88"/>
      <c r="G332" s="88"/>
      <c r="H332" s="159"/>
      <c r="I332" s="91"/>
      <c r="J332" s="81">
        <f t="shared" si="8"/>
        <v>0</v>
      </c>
      <c r="K332" s="91"/>
      <c r="L332" s="91"/>
      <c r="M332" s="91"/>
      <c r="N332" s="91" t="str">
        <f>IFERROR(VALUE(IF(Table2131620[[#This Row],[Player No]]="","",IFERROR(VLOOKUP(Table2131620[[#This Row],[Player No]],'[3]Masters Women 40+'!$Z$14:$AB$63,2,FALSE)&amp;"",""))),"")</f>
        <v/>
      </c>
      <c r="O332" s="91" t="str">
        <f>IFERROR(VALUE(IF(Table2131620[[#This Row],[Player No]]="","",IFERROR(VLOOKUP(Table2131620[[#This Row],[Player No]],'[4]Mas Women 40+'!$Z$14:$AB$49,2,FALSE)&amp;"",""))),"")</f>
        <v/>
      </c>
      <c r="P332" s="91"/>
      <c r="Q332" s="27"/>
      <c r="R332" s="151"/>
      <c r="S332" s="92"/>
      <c r="T332" s="151"/>
      <c r="U332" s="91"/>
      <c r="V332" s="27"/>
    </row>
    <row r="333" spans="4:22" hidden="1">
      <c r="D333" s="29"/>
      <c r="F333" s="88"/>
      <c r="G333" s="88"/>
      <c r="H333" s="159"/>
      <c r="I333" s="91"/>
      <c r="J333" s="81">
        <f t="shared" si="8"/>
        <v>0</v>
      </c>
      <c r="K333" s="91"/>
      <c r="L333" s="91"/>
      <c r="M333" s="91"/>
      <c r="N333" s="91" t="str">
        <f>IFERROR(VALUE(IF(Table2131620[[#This Row],[Player No]]="","",IFERROR(VLOOKUP(Table2131620[[#This Row],[Player No]],'[3]Masters Women 40+'!$Z$14:$AB$63,2,FALSE)&amp;"",""))),"")</f>
        <v/>
      </c>
      <c r="O333" s="91" t="str">
        <f>IFERROR(VALUE(IF(Table2131620[[#This Row],[Player No]]="","",IFERROR(VLOOKUP(Table2131620[[#This Row],[Player No]],'[4]Mas Women 40+'!$Z$14:$AB$49,2,FALSE)&amp;"",""))),"")</f>
        <v/>
      </c>
      <c r="P333" s="91"/>
      <c r="Q333" s="27"/>
      <c r="R333" s="151"/>
      <c r="S333" s="92"/>
      <c r="T333" s="151"/>
      <c r="U333" s="91"/>
      <c r="V333" s="27"/>
    </row>
    <row r="334" spans="4:22" hidden="1">
      <c r="D334" s="29"/>
      <c r="F334" s="88"/>
      <c r="G334" s="88"/>
      <c r="H334" s="159"/>
      <c r="I334" s="91"/>
      <c r="J334" s="81">
        <f t="shared" si="8"/>
        <v>0</v>
      </c>
      <c r="K334" s="91"/>
      <c r="L334" s="91"/>
      <c r="M334" s="91"/>
      <c r="N334" s="91" t="str">
        <f>IFERROR(VALUE(IF(Table2131620[[#This Row],[Player No]]="","",IFERROR(VLOOKUP(Table2131620[[#This Row],[Player No]],'[3]Masters Women 40+'!$Z$14:$AB$63,2,FALSE)&amp;"",""))),"")</f>
        <v/>
      </c>
      <c r="O334" s="91" t="str">
        <f>IFERROR(VALUE(IF(Table2131620[[#This Row],[Player No]]="","",IFERROR(VLOOKUP(Table2131620[[#This Row],[Player No]],'[4]Mas Women 40+'!$Z$14:$AB$49,2,FALSE)&amp;"",""))),"")</f>
        <v/>
      </c>
      <c r="P334" s="91"/>
      <c r="Q334" s="27"/>
      <c r="R334" s="151"/>
      <c r="S334" s="92"/>
      <c r="T334" s="151"/>
      <c r="U334" s="91"/>
      <c r="V334" s="27"/>
    </row>
    <row r="335" spans="4:22" hidden="1">
      <c r="D335" s="29"/>
      <c r="F335" s="88"/>
      <c r="G335" s="88"/>
      <c r="H335" s="159"/>
      <c r="I335" s="91"/>
      <c r="J335" s="81">
        <f t="shared" si="8"/>
        <v>0</v>
      </c>
      <c r="K335" s="91"/>
      <c r="L335" s="91"/>
      <c r="M335" s="91"/>
      <c r="N335" s="91" t="str">
        <f>IFERROR(VALUE(IF(Table2131620[[#This Row],[Player No]]="","",IFERROR(VLOOKUP(Table2131620[[#This Row],[Player No]],'[3]Masters Women 40+'!$Z$14:$AB$63,2,FALSE)&amp;"",""))),"")</f>
        <v/>
      </c>
      <c r="O335" s="91" t="str">
        <f>IFERROR(VALUE(IF(Table2131620[[#This Row],[Player No]]="","",IFERROR(VLOOKUP(Table2131620[[#This Row],[Player No]],'[4]Mas Women 40+'!$Z$14:$AB$49,2,FALSE)&amp;"",""))),"")</f>
        <v/>
      </c>
      <c r="P335" s="91"/>
      <c r="Q335" s="27"/>
      <c r="R335" s="151"/>
      <c r="S335" s="92"/>
      <c r="T335" s="151"/>
      <c r="U335" s="91"/>
      <c r="V335" s="27"/>
    </row>
    <row r="336" spans="4:22" hidden="1">
      <c r="D336" s="29"/>
      <c r="F336" s="88"/>
      <c r="G336" s="88"/>
      <c r="H336" s="159"/>
      <c r="I336" s="91"/>
      <c r="J336" s="81">
        <f t="shared" si="8"/>
        <v>0</v>
      </c>
      <c r="K336" s="91"/>
      <c r="L336" s="91"/>
      <c r="M336" s="91"/>
      <c r="N336" s="91" t="str">
        <f>IFERROR(VALUE(IF(Table2131620[[#This Row],[Player No]]="","",IFERROR(VLOOKUP(Table2131620[[#This Row],[Player No]],'[3]Masters Women 40+'!$Z$14:$AB$63,2,FALSE)&amp;"",""))),"")</f>
        <v/>
      </c>
      <c r="O336" s="91" t="str">
        <f>IFERROR(VALUE(IF(Table2131620[[#This Row],[Player No]]="","",IFERROR(VLOOKUP(Table2131620[[#This Row],[Player No]],'[4]Mas Women 40+'!$Z$14:$AB$49,2,FALSE)&amp;"",""))),"")</f>
        <v/>
      </c>
      <c r="P336" s="91"/>
      <c r="Q336" s="27"/>
      <c r="R336" s="151"/>
      <c r="S336" s="92"/>
      <c r="T336" s="151"/>
      <c r="U336" s="91"/>
      <c r="V336" s="27"/>
    </row>
    <row r="337" spans="4:22" hidden="1">
      <c r="D337" s="29"/>
      <c r="F337" s="88"/>
      <c r="G337" s="88"/>
      <c r="H337" s="159"/>
      <c r="I337" s="91"/>
      <c r="J337" s="81">
        <f t="shared" si="8"/>
        <v>0</v>
      </c>
      <c r="K337" s="91"/>
      <c r="L337" s="91"/>
      <c r="M337" s="91"/>
      <c r="N337" s="91" t="str">
        <f>IFERROR(VALUE(IF(Table2131620[[#This Row],[Player No]]="","",IFERROR(VLOOKUP(Table2131620[[#This Row],[Player No]],'[3]Masters Women 40+'!$Z$14:$AB$63,2,FALSE)&amp;"",""))),"")</f>
        <v/>
      </c>
      <c r="O337" s="91" t="str">
        <f>IFERROR(VALUE(IF(Table2131620[[#This Row],[Player No]]="","",IFERROR(VLOOKUP(Table2131620[[#This Row],[Player No]],'[4]Mas Women 40+'!$Z$14:$AB$49,2,FALSE)&amp;"",""))),"")</f>
        <v/>
      </c>
      <c r="P337" s="91"/>
      <c r="Q337" s="27"/>
      <c r="R337" s="151"/>
      <c r="S337" s="92"/>
      <c r="T337" s="151"/>
      <c r="U337" s="91"/>
      <c r="V337" s="27"/>
    </row>
    <row r="338" spans="4:22" hidden="1">
      <c r="D338" s="29"/>
      <c r="F338" s="88"/>
      <c r="G338" s="88"/>
      <c r="H338" s="159"/>
      <c r="I338" s="91"/>
      <c r="J338" s="81">
        <f t="shared" si="8"/>
        <v>0</v>
      </c>
      <c r="K338" s="91"/>
      <c r="L338" s="91"/>
      <c r="M338" s="91"/>
      <c r="N338" s="91" t="str">
        <f>IFERROR(VALUE(IF(Table2131620[[#This Row],[Player No]]="","",IFERROR(VLOOKUP(Table2131620[[#This Row],[Player No]],'[3]Masters Women 40+'!$Z$14:$AB$63,2,FALSE)&amp;"",""))),"")</f>
        <v/>
      </c>
      <c r="O338" s="91" t="str">
        <f>IFERROR(VALUE(IF(Table2131620[[#This Row],[Player No]]="","",IFERROR(VLOOKUP(Table2131620[[#This Row],[Player No]],'[4]Mas Women 40+'!$Z$14:$AB$49,2,FALSE)&amp;"",""))),"")</f>
        <v/>
      </c>
      <c r="P338" s="91"/>
      <c r="Q338" s="27"/>
      <c r="R338" s="151"/>
      <c r="S338" s="92"/>
      <c r="T338" s="151"/>
      <c r="U338" s="91"/>
      <c r="V338" s="27"/>
    </row>
    <row r="339" spans="4:22" hidden="1">
      <c r="D339" s="29"/>
      <c r="F339" s="88"/>
      <c r="G339" s="88"/>
      <c r="H339" s="159"/>
      <c r="I339" s="91"/>
      <c r="J339" s="81">
        <f t="shared" si="8"/>
        <v>0</v>
      </c>
      <c r="K339" s="91"/>
      <c r="L339" s="91"/>
      <c r="M339" s="91"/>
      <c r="N339" s="91" t="str">
        <f>IFERROR(VALUE(IF(Table2131620[[#This Row],[Player No]]="","",IFERROR(VLOOKUP(Table2131620[[#This Row],[Player No]],'[3]Masters Women 40+'!$Z$14:$AB$63,2,FALSE)&amp;"",""))),"")</f>
        <v/>
      </c>
      <c r="O339" s="91" t="str">
        <f>IFERROR(VALUE(IF(Table2131620[[#This Row],[Player No]]="","",IFERROR(VLOOKUP(Table2131620[[#This Row],[Player No]],'[4]Mas Women 40+'!$Z$14:$AB$49,2,FALSE)&amp;"",""))),"")</f>
        <v/>
      </c>
      <c r="P339" s="91"/>
      <c r="Q339" s="27"/>
      <c r="R339" s="151"/>
      <c r="S339" s="92"/>
      <c r="T339" s="151"/>
      <c r="U339" s="91"/>
      <c r="V339" s="27"/>
    </row>
    <row r="340" spans="4:22" hidden="1">
      <c r="D340" s="29"/>
      <c r="F340" s="88"/>
      <c r="G340" s="88"/>
      <c r="H340" s="159"/>
      <c r="I340" s="91"/>
      <c r="J340" s="81">
        <f t="shared" si="8"/>
        <v>0</v>
      </c>
      <c r="K340" s="91"/>
      <c r="L340" s="91"/>
      <c r="M340" s="91"/>
      <c r="N340" s="91" t="str">
        <f>IFERROR(VALUE(IF(Table2131620[[#This Row],[Player No]]="","",IFERROR(VLOOKUP(Table2131620[[#This Row],[Player No]],'[3]Masters Women 40+'!$Z$14:$AB$63,2,FALSE)&amp;"",""))),"")</f>
        <v/>
      </c>
      <c r="O340" s="91" t="str">
        <f>IFERROR(VALUE(IF(Table2131620[[#This Row],[Player No]]="","",IFERROR(VLOOKUP(Table2131620[[#This Row],[Player No]],'[4]Mas Women 40+'!$Z$14:$AB$49,2,FALSE)&amp;"",""))),"")</f>
        <v/>
      </c>
      <c r="P340" s="91"/>
      <c r="Q340" s="27"/>
      <c r="R340" s="151"/>
      <c r="S340" s="92"/>
      <c r="T340" s="151"/>
      <c r="U340" s="91"/>
      <c r="V340" s="27"/>
    </row>
    <row r="341" spans="4:22" hidden="1">
      <c r="D341" s="29"/>
      <c r="F341" s="88"/>
      <c r="G341" s="88"/>
      <c r="H341" s="159"/>
      <c r="I341" s="91"/>
      <c r="J341" s="81">
        <f t="shared" si="8"/>
        <v>0</v>
      </c>
      <c r="K341" s="91"/>
      <c r="L341" s="91"/>
      <c r="M341" s="91"/>
      <c r="N341" s="91" t="str">
        <f>IFERROR(VALUE(IF(Table2131620[[#This Row],[Player No]]="","",IFERROR(VLOOKUP(Table2131620[[#This Row],[Player No]],'[3]Masters Women 40+'!$Z$14:$AB$63,2,FALSE)&amp;"",""))),"")</f>
        <v/>
      </c>
      <c r="O341" s="91" t="str">
        <f>IFERROR(VALUE(IF(Table2131620[[#This Row],[Player No]]="","",IFERROR(VLOOKUP(Table2131620[[#This Row],[Player No]],'[4]Mas Women 40+'!$Z$14:$AB$49,2,FALSE)&amp;"",""))),"")</f>
        <v/>
      </c>
      <c r="P341" s="91"/>
      <c r="Q341" s="27"/>
      <c r="R341" s="151"/>
      <c r="S341" s="92"/>
      <c r="T341" s="151"/>
      <c r="U341" s="91"/>
      <c r="V341" s="27"/>
    </row>
    <row r="342" spans="4:22" hidden="1">
      <c r="D342" s="29"/>
      <c r="F342" s="88"/>
      <c r="G342" s="88"/>
      <c r="H342" s="159"/>
      <c r="I342" s="91"/>
      <c r="J342" s="81">
        <f t="shared" si="8"/>
        <v>0</v>
      </c>
      <c r="K342" s="91"/>
      <c r="L342" s="91"/>
      <c r="M342" s="91"/>
      <c r="N342" s="91" t="str">
        <f>IFERROR(VALUE(IF(Table2131620[[#This Row],[Player No]]="","",IFERROR(VLOOKUP(Table2131620[[#This Row],[Player No]],'[3]Masters Women 40+'!$Z$14:$AB$63,2,FALSE)&amp;"",""))),"")</f>
        <v/>
      </c>
      <c r="O342" s="91" t="str">
        <f>IFERROR(VALUE(IF(Table2131620[[#This Row],[Player No]]="","",IFERROR(VLOOKUP(Table2131620[[#This Row],[Player No]],'[4]Mas Women 40+'!$Z$14:$AB$49,2,FALSE)&amp;"",""))),"")</f>
        <v/>
      </c>
      <c r="P342" s="91"/>
      <c r="Q342" s="27"/>
      <c r="R342" s="151"/>
      <c r="S342" s="92"/>
      <c r="T342" s="151"/>
      <c r="U342" s="91"/>
      <c r="V342" s="27"/>
    </row>
    <row r="343" spans="4:22" hidden="1">
      <c r="D343" s="29"/>
      <c r="F343" s="88"/>
      <c r="G343" s="88"/>
      <c r="H343" s="159"/>
      <c r="I343" s="91"/>
      <c r="J343" s="81">
        <f t="shared" si="8"/>
        <v>0</v>
      </c>
      <c r="K343" s="91"/>
      <c r="L343" s="91"/>
      <c r="M343" s="91"/>
      <c r="N343" s="91" t="str">
        <f>IFERROR(VALUE(IF(Table2131620[[#This Row],[Player No]]="","",IFERROR(VLOOKUP(Table2131620[[#This Row],[Player No]],'[3]Masters Women 40+'!$Z$14:$AB$63,2,FALSE)&amp;"",""))),"")</f>
        <v/>
      </c>
      <c r="O343" s="91" t="str">
        <f>IFERROR(VALUE(IF(Table2131620[[#This Row],[Player No]]="","",IFERROR(VLOOKUP(Table2131620[[#This Row],[Player No]],'[4]Mas Women 40+'!$Z$14:$AB$49,2,FALSE)&amp;"",""))),"")</f>
        <v/>
      </c>
      <c r="P343" s="91"/>
      <c r="Q343" s="27"/>
      <c r="R343" s="151"/>
      <c r="S343" s="92"/>
      <c r="T343" s="151"/>
      <c r="U343" s="91"/>
      <c r="V343" s="27"/>
    </row>
    <row r="344" spans="4:22" hidden="1">
      <c r="D344" s="29"/>
      <c r="F344" s="88"/>
      <c r="G344" s="88"/>
      <c r="H344" s="159"/>
      <c r="I344" s="91"/>
      <c r="J344" s="81">
        <f t="shared" si="8"/>
        <v>0</v>
      </c>
      <c r="K344" s="91"/>
      <c r="L344" s="91"/>
      <c r="M344" s="91"/>
      <c r="N344" s="91" t="str">
        <f>IFERROR(VALUE(IF(Table2131620[[#This Row],[Player No]]="","",IFERROR(VLOOKUP(Table2131620[[#This Row],[Player No]],'[3]Masters Women 40+'!$Z$14:$AB$63,2,FALSE)&amp;"",""))),"")</f>
        <v/>
      </c>
      <c r="O344" s="91" t="str">
        <f>IFERROR(VALUE(IF(Table2131620[[#This Row],[Player No]]="","",IFERROR(VLOOKUP(Table2131620[[#This Row],[Player No]],'[4]Mas Women 40+'!$Z$14:$AB$49,2,FALSE)&amp;"",""))),"")</f>
        <v/>
      </c>
      <c r="P344" s="91"/>
      <c r="Q344" s="27"/>
      <c r="R344" s="151"/>
      <c r="S344" s="92"/>
      <c r="T344" s="151"/>
      <c r="U344" s="91"/>
      <c r="V344" s="27"/>
    </row>
    <row r="345" spans="4:22" hidden="1">
      <c r="D345" s="29"/>
      <c r="F345" s="88"/>
      <c r="G345" s="88"/>
      <c r="H345" s="159"/>
      <c r="I345" s="91"/>
      <c r="J345" s="81">
        <f t="shared" si="8"/>
        <v>0</v>
      </c>
      <c r="K345" s="91"/>
      <c r="L345" s="91"/>
      <c r="M345" s="91"/>
      <c r="N345" s="91" t="str">
        <f>IFERROR(VALUE(IF(Table2131620[[#This Row],[Player No]]="","",IFERROR(VLOOKUP(Table2131620[[#This Row],[Player No]],'[3]Masters Women 40+'!$Z$14:$AB$63,2,FALSE)&amp;"",""))),"")</f>
        <v/>
      </c>
      <c r="O345" s="91" t="str">
        <f>IFERROR(VALUE(IF(Table2131620[[#This Row],[Player No]]="","",IFERROR(VLOOKUP(Table2131620[[#This Row],[Player No]],'[4]Mas Women 40+'!$Z$14:$AB$49,2,FALSE)&amp;"",""))),"")</f>
        <v/>
      </c>
      <c r="P345" s="91"/>
      <c r="Q345" s="27"/>
      <c r="R345" s="151"/>
      <c r="S345" s="92"/>
      <c r="T345" s="151"/>
      <c r="U345" s="91"/>
      <c r="V345" s="27"/>
    </row>
    <row r="346" spans="4:22" hidden="1">
      <c r="D346" s="29"/>
      <c r="F346" s="88"/>
      <c r="G346" s="88"/>
      <c r="H346" s="159"/>
      <c r="I346" s="91"/>
      <c r="J346" s="81">
        <f t="shared" si="8"/>
        <v>0</v>
      </c>
      <c r="K346" s="91"/>
      <c r="L346" s="91"/>
      <c r="M346" s="91"/>
      <c r="N346" s="91" t="str">
        <f>IFERROR(VALUE(IF(Table2131620[[#This Row],[Player No]]="","",IFERROR(VLOOKUP(Table2131620[[#This Row],[Player No]],'[3]Masters Women 40+'!$Z$14:$AB$63,2,FALSE)&amp;"",""))),"")</f>
        <v/>
      </c>
      <c r="O346" s="91" t="str">
        <f>IFERROR(VALUE(IF(Table2131620[[#This Row],[Player No]]="","",IFERROR(VLOOKUP(Table2131620[[#This Row],[Player No]],'[4]Mas Women 40+'!$Z$14:$AB$49,2,FALSE)&amp;"",""))),"")</f>
        <v/>
      </c>
      <c r="P346" s="91"/>
      <c r="Q346" s="27"/>
      <c r="R346" s="151"/>
      <c r="S346" s="92"/>
      <c r="T346" s="151"/>
      <c r="U346" s="91"/>
      <c r="V346" s="27"/>
    </row>
    <row r="347" spans="4:22" hidden="1">
      <c r="D347" s="29"/>
      <c r="F347" s="88"/>
      <c r="G347" s="88"/>
      <c r="H347" s="159"/>
      <c r="I347" s="91"/>
      <c r="J347" s="81">
        <f t="shared" si="8"/>
        <v>0</v>
      </c>
      <c r="K347" s="91"/>
      <c r="L347" s="91"/>
      <c r="M347" s="91"/>
      <c r="N347" s="91" t="str">
        <f>IFERROR(VALUE(IF(Table2131620[[#This Row],[Player No]]="","",IFERROR(VLOOKUP(Table2131620[[#This Row],[Player No]],'[3]Masters Women 40+'!$Z$14:$AB$63,2,FALSE)&amp;"",""))),"")</f>
        <v/>
      </c>
      <c r="O347" s="91" t="str">
        <f>IFERROR(VALUE(IF(Table2131620[[#This Row],[Player No]]="","",IFERROR(VLOOKUP(Table2131620[[#This Row],[Player No]],'[4]Mas Women 40+'!$Z$14:$AB$49,2,FALSE)&amp;"",""))),"")</f>
        <v/>
      </c>
      <c r="P347" s="91"/>
      <c r="Q347" s="27"/>
      <c r="R347" s="151"/>
      <c r="S347" s="92"/>
      <c r="T347" s="151"/>
      <c r="U347" s="91"/>
      <c r="V347" s="27"/>
    </row>
    <row r="348" spans="4:22" hidden="1">
      <c r="D348" s="29"/>
      <c r="F348" s="88"/>
      <c r="G348" s="88"/>
      <c r="H348" s="159"/>
      <c r="I348" s="91"/>
      <c r="J348" s="81">
        <f t="shared" si="8"/>
        <v>0</v>
      </c>
      <c r="K348" s="91"/>
      <c r="L348" s="91"/>
      <c r="M348" s="91"/>
      <c r="N348" s="91" t="str">
        <f>IFERROR(VALUE(IF(Table2131620[[#This Row],[Player No]]="","",IFERROR(VLOOKUP(Table2131620[[#This Row],[Player No]],'[3]Masters Women 40+'!$Z$14:$AB$63,2,FALSE)&amp;"",""))),"")</f>
        <v/>
      </c>
      <c r="O348" s="91" t="str">
        <f>IFERROR(VALUE(IF(Table2131620[[#This Row],[Player No]]="","",IFERROR(VLOOKUP(Table2131620[[#This Row],[Player No]],'[4]Mas Women 40+'!$Z$14:$AB$49,2,FALSE)&amp;"",""))),"")</f>
        <v/>
      </c>
      <c r="P348" s="91"/>
      <c r="Q348" s="27"/>
      <c r="R348" s="151"/>
      <c r="S348" s="92"/>
      <c r="T348" s="151"/>
      <c r="U348" s="91"/>
      <c r="V348" s="27"/>
    </row>
    <row r="349" spans="4:22" hidden="1">
      <c r="D349" s="29"/>
      <c r="F349" s="88"/>
      <c r="G349" s="88"/>
      <c r="H349" s="159"/>
      <c r="I349" s="91"/>
      <c r="J349" s="81">
        <f t="shared" si="8"/>
        <v>0</v>
      </c>
      <c r="K349" s="91"/>
      <c r="L349" s="91"/>
      <c r="M349" s="91"/>
      <c r="N349" s="91" t="str">
        <f>IFERROR(VALUE(IF(Table2131620[[#This Row],[Player No]]="","",IFERROR(VLOOKUP(Table2131620[[#This Row],[Player No]],'[3]Masters Women 40+'!$Z$14:$AB$63,2,FALSE)&amp;"",""))),"")</f>
        <v/>
      </c>
      <c r="O349" s="91" t="str">
        <f>IFERROR(VALUE(IF(Table2131620[[#This Row],[Player No]]="","",IFERROR(VLOOKUP(Table2131620[[#This Row],[Player No]],'[4]Mas Women 40+'!$Z$14:$AB$49,2,FALSE)&amp;"",""))),"")</f>
        <v/>
      </c>
      <c r="P349" s="91"/>
      <c r="Q349" s="27"/>
      <c r="R349" s="151"/>
      <c r="S349" s="92"/>
      <c r="T349" s="151"/>
      <c r="U349" s="91"/>
      <c r="V349" s="27"/>
    </row>
    <row r="350" spans="4:22" hidden="1">
      <c r="D350" s="29"/>
      <c r="F350" s="88"/>
      <c r="G350" s="88"/>
      <c r="H350" s="159"/>
      <c r="I350" s="91"/>
      <c r="J350" s="81">
        <f t="shared" si="8"/>
        <v>0</v>
      </c>
      <c r="K350" s="91"/>
      <c r="L350" s="91"/>
      <c r="M350" s="91"/>
      <c r="N350" s="91" t="str">
        <f>IFERROR(VALUE(IF(Table2131620[[#This Row],[Player No]]="","",IFERROR(VLOOKUP(Table2131620[[#This Row],[Player No]],'[3]Masters Women 40+'!$Z$14:$AB$63,2,FALSE)&amp;"",""))),"")</f>
        <v/>
      </c>
      <c r="O350" s="91" t="str">
        <f>IFERROR(VALUE(IF(Table2131620[[#This Row],[Player No]]="","",IFERROR(VLOOKUP(Table2131620[[#This Row],[Player No]],'[4]Mas Women 40+'!$Z$14:$AB$49,2,FALSE)&amp;"",""))),"")</f>
        <v/>
      </c>
      <c r="P350" s="91"/>
      <c r="Q350" s="27"/>
      <c r="R350" s="151"/>
      <c r="S350" s="92"/>
      <c r="T350" s="151"/>
      <c r="U350" s="91"/>
      <c r="V350" s="27"/>
    </row>
    <row r="351" spans="4:22" hidden="1">
      <c r="D351" s="29"/>
      <c r="F351" s="88"/>
      <c r="G351" s="88"/>
      <c r="H351" s="159"/>
      <c r="I351" s="91"/>
      <c r="J351" s="81">
        <f t="shared" si="8"/>
        <v>0</v>
      </c>
      <c r="K351" s="91"/>
      <c r="L351" s="91"/>
      <c r="M351" s="91"/>
      <c r="N351" s="91" t="str">
        <f>IFERROR(VALUE(IF(Table2131620[[#This Row],[Player No]]="","",IFERROR(VLOOKUP(Table2131620[[#This Row],[Player No]],'[3]Masters Women 40+'!$Z$14:$AB$63,2,FALSE)&amp;"",""))),"")</f>
        <v/>
      </c>
      <c r="O351" s="91" t="str">
        <f>IFERROR(VALUE(IF(Table2131620[[#This Row],[Player No]]="","",IFERROR(VLOOKUP(Table2131620[[#This Row],[Player No]],'[4]Mas Women 40+'!$Z$14:$AB$49,2,FALSE)&amp;"",""))),"")</f>
        <v/>
      </c>
      <c r="P351" s="91"/>
      <c r="Q351" s="27"/>
      <c r="R351" s="151"/>
      <c r="S351" s="92"/>
      <c r="T351" s="151"/>
      <c r="U351" s="91"/>
      <c r="V351" s="27"/>
    </row>
    <row r="352" spans="4:22" hidden="1">
      <c r="D352" s="29"/>
      <c r="F352" s="88"/>
      <c r="G352" s="88"/>
      <c r="H352" s="159"/>
      <c r="I352" s="91"/>
      <c r="J352" s="81">
        <f t="shared" si="8"/>
        <v>0</v>
      </c>
      <c r="K352" s="91"/>
      <c r="L352" s="91"/>
      <c r="M352" s="91"/>
      <c r="N352" s="91" t="str">
        <f>IFERROR(VALUE(IF(Table2131620[[#This Row],[Player No]]="","",IFERROR(VLOOKUP(Table2131620[[#This Row],[Player No]],'[3]Masters Women 40+'!$Z$14:$AB$63,2,FALSE)&amp;"",""))),"")</f>
        <v/>
      </c>
      <c r="O352" s="91" t="str">
        <f>IFERROR(VALUE(IF(Table2131620[[#This Row],[Player No]]="","",IFERROR(VLOOKUP(Table2131620[[#This Row],[Player No]],'[4]Mas Women 40+'!$Z$14:$AB$49,2,FALSE)&amp;"",""))),"")</f>
        <v/>
      </c>
      <c r="P352" s="91"/>
      <c r="Q352" s="27"/>
      <c r="R352" s="151"/>
      <c r="S352" s="92"/>
      <c r="T352" s="151"/>
      <c r="U352" s="91"/>
      <c r="V352" s="27"/>
    </row>
    <row r="353" spans="4:22" hidden="1">
      <c r="D353" s="29"/>
      <c r="F353" s="88"/>
      <c r="G353" s="88"/>
      <c r="H353" s="159"/>
      <c r="I353" s="91"/>
      <c r="J353" s="81">
        <f t="shared" si="8"/>
        <v>0</v>
      </c>
      <c r="K353" s="91"/>
      <c r="L353" s="91"/>
      <c r="M353" s="91"/>
      <c r="N353" s="91" t="str">
        <f>IFERROR(VALUE(IF(Table2131620[[#This Row],[Player No]]="","",IFERROR(VLOOKUP(Table2131620[[#This Row],[Player No]],'[3]Masters Women 40+'!$Z$14:$AB$63,2,FALSE)&amp;"",""))),"")</f>
        <v/>
      </c>
      <c r="O353" s="91" t="str">
        <f>IFERROR(VALUE(IF(Table2131620[[#This Row],[Player No]]="","",IFERROR(VLOOKUP(Table2131620[[#This Row],[Player No]],'[4]Mas Women 40+'!$Z$14:$AB$49,2,FALSE)&amp;"",""))),"")</f>
        <v/>
      </c>
      <c r="P353" s="91"/>
      <c r="Q353" s="27"/>
      <c r="R353" s="151"/>
      <c r="S353" s="92"/>
      <c r="T353" s="151"/>
      <c r="U353" s="91"/>
      <c r="V353" s="27"/>
    </row>
    <row r="354" spans="4:22" hidden="1">
      <c r="D354" s="29"/>
      <c r="F354" s="88"/>
      <c r="G354" s="88"/>
      <c r="H354" s="159"/>
      <c r="I354" s="91"/>
      <c r="J354" s="81">
        <f t="shared" si="8"/>
        <v>0</v>
      </c>
      <c r="K354" s="91"/>
      <c r="L354" s="91"/>
      <c r="M354" s="91"/>
      <c r="N354" s="91" t="str">
        <f>IFERROR(VALUE(IF(Table2131620[[#This Row],[Player No]]="","",IFERROR(VLOOKUP(Table2131620[[#This Row],[Player No]],'[3]Masters Women 40+'!$Z$14:$AB$63,2,FALSE)&amp;"",""))),"")</f>
        <v/>
      </c>
      <c r="O354" s="91" t="str">
        <f>IFERROR(VALUE(IF(Table2131620[[#This Row],[Player No]]="","",IFERROR(VLOOKUP(Table2131620[[#This Row],[Player No]],'[4]Mas Women 40+'!$Z$14:$AB$49,2,FALSE)&amp;"",""))),"")</f>
        <v/>
      </c>
      <c r="P354" s="91"/>
      <c r="Q354" s="27"/>
      <c r="R354" s="151"/>
      <c r="S354" s="92"/>
      <c r="T354" s="151"/>
      <c r="U354" s="91"/>
      <c r="V354" s="27"/>
    </row>
    <row r="355" spans="4:22" hidden="1">
      <c r="D355" s="29"/>
      <c r="F355" s="88"/>
      <c r="G355" s="88"/>
      <c r="H355" s="159"/>
      <c r="I355" s="91"/>
      <c r="J355" s="81">
        <f t="shared" si="8"/>
        <v>0</v>
      </c>
      <c r="K355" s="91"/>
      <c r="L355" s="91"/>
      <c r="M355" s="91"/>
      <c r="N355" s="91" t="str">
        <f>IFERROR(VALUE(IF(Table2131620[[#This Row],[Player No]]="","",IFERROR(VLOOKUP(Table2131620[[#This Row],[Player No]],'[3]Masters Women 40+'!$Z$14:$AB$63,2,FALSE)&amp;"",""))),"")</f>
        <v/>
      </c>
      <c r="O355" s="91" t="str">
        <f>IFERROR(VALUE(IF(Table2131620[[#This Row],[Player No]]="","",IFERROR(VLOOKUP(Table2131620[[#This Row],[Player No]],'[4]Mas Women 40+'!$Z$14:$AB$49,2,FALSE)&amp;"",""))),"")</f>
        <v/>
      </c>
      <c r="P355" s="91"/>
      <c r="Q355" s="27"/>
      <c r="R355" s="151"/>
      <c r="S355" s="92"/>
      <c r="T355" s="151"/>
      <c r="U355" s="91"/>
      <c r="V355" s="27"/>
    </row>
    <row r="356" spans="4:22" hidden="1">
      <c r="D356" s="29"/>
      <c r="F356" s="88"/>
      <c r="G356" s="88"/>
      <c r="H356" s="159"/>
      <c r="I356" s="91"/>
      <c r="J356" s="81">
        <f t="shared" si="8"/>
        <v>0</v>
      </c>
      <c r="K356" s="91"/>
      <c r="L356" s="91"/>
      <c r="M356" s="91"/>
      <c r="N356" s="91" t="str">
        <f>IFERROR(VALUE(IF(Table2131620[[#This Row],[Player No]]="","",IFERROR(VLOOKUP(Table2131620[[#This Row],[Player No]],'[3]Masters Women 40+'!$Z$14:$AB$63,2,FALSE)&amp;"",""))),"")</f>
        <v/>
      </c>
      <c r="O356" s="91" t="str">
        <f>IFERROR(VALUE(IF(Table2131620[[#This Row],[Player No]]="","",IFERROR(VLOOKUP(Table2131620[[#This Row],[Player No]],'[4]Mas Women 40+'!$Z$14:$AB$49,2,FALSE)&amp;"",""))),"")</f>
        <v/>
      </c>
      <c r="P356" s="91"/>
      <c r="Q356" s="27"/>
      <c r="R356" s="151"/>
      <c r="S356" s="92"/>
      <c r="T356" s="151"/>
      <c r="U356" s="91"/>
      <c r="V356" s="27"/>
    </row>
    <row r="357" spans="4:22" hidden="1">
      <c r="D357" s="29"/>
      <c r="F357" s="88"/>
      <c r="G357" s="88"/>
      <c r="H357" s="159"/>
      <c r="I357" s="91"/>
      <c r="J357" s="81">
        <f t="shared" si="8"/>
        <v>0</v>
      </c>
      <c r="K357" s="91"/>
      <c r="L357" s="91"/>
      <c r="M357" s="91"/>
      <c r="N357" s="91" t="str">
        <f>IFERROR(VALUE(IF(Table2131620[[#This Row],[Player No]]="","",IFERROR(VLOOKUP(Table2131620[[#This Row],[Player No]],'[3]Masters Women 40+'!$Z$14:$AB$63,2,FALSE)&amp;"",""))),"")</f>
        <v/>
      </c>
      <c r="O357" s="91" t="str">
        <f>IFERROR(VALUE(IF(Table2131620[[#This Row],[Player No]]="","",IFERROR(VLOOKUP(Table2131620[[#This Row],[Player No]],'[4]Mas Women 40+'!$Z$14:$AB$49,2,FALSE)&amp;"",""))),"")</f>
        <v/>
      </c>
      <c r="P357" s="91"/>
      <c r="Q357" s="27"/>
      <c r="R357" s="151"/>
      <c r="S357" s="92"/>
      <c r="T357" s="151"/>
      <c r="U357" s="91"/>
      <c r="V357" s="27"/>
    </row>
    <row r="358" spans="4:22" hidden="1">
      <c r="D358" s="29"/>
      <c r="F358" s="88"/>
      <c r="G358" s="88"/>
      <c r="H358" s="159"/>
      <c r="I358" s="91"/>
      <c r="J358" s="81">
        <f t="shared" si="8"/>
        <v>0</v>
      </c>
      <c r="K358" s="91"/>
      <c r="L358" s="91"/>
      <c r="M358" s="91"/>
      <c r="N358" s="91" t="str">
        <f>IFERROR(VALUE(IF(Table2131620[[#This Row],[Player No]]="","",IFERROR(VLOOKUP(Table2131620[[#This Row],[Player No]],'[3]Masters Women 40+'!$Z$14:$AB$63,2,FALSE)&amp;"",""))),"")</f>
        <v/>
      </c>
      <c r="O358" s="91" t="str">
        <f>IFERROR(VALUE(IF(Table2131620[[#This Row],[Player No]]="","",IFERROR(VLOOKUP(Table2131620[[#This Row],[Player No]],'[4]Mas Women 40+'!$Z$14:$AB$49,2,FALSE)&amp;"",""))),"")</f>
        <v/>
      </c>
      <c r="P358" s="91"/>
      <c r="Q358" s="27"/>
      <c r="R358" s="151"/>
      <c r="S358" s="92"/>
      <c r="T358" s="151"/>
      <c r="U358" s="91"/>
      <c r="V358" s="27"/>
    </row>
    <row r="359" spans="4:22" hidden="1">
      <c r="D359" s="29"/>
      <c r="F359" s="88"/>
      <c r="G359" s="88"/>
      <c r="H359" s="159"/>
      <c r="I359" s="91"/>
      <c r="J359" s="81">
        <f t="shared" si="8"/>
        <v>0</v>
      </c>
      <c r="K359" s="91"/>
      <c r="L359" s="91"/>
      <c r="M359" s="91"/>
      <c r="N359" s="91" t="str">
        <f>IFERROR(VALUE(IF(Table2131620[[#This Row],[Player No]]="","",IFERROR(VLOOKUP(Table2131620[[#This Row],[Player No]],'[3]Masters Women 40+'!$Z$14:$AB$63,2,FALSE)&amp;"",""))),"")</f>
        <v/>
      </c>
      <c r="O359" s="91" t="str">
        <f>IFERROR(VALUE(IF(Table2131620[[#This Row],[Player No]]="","",IFERROR(VLOOKUP(Table2131620[[#This Row],[Player No]],'[4]Mas Women 40+'!$Z$14:$AB$49,2,FALSE)&amp;"",""))),"")</f>
        <v/>
      </c>
      <c r="P359" s="91"/>
      <c r="Q359" s="27"/>
      <c r="R359" s="151"/>
      <c r="S359" s="92"/>
      <c r="T359" s="151"/>
      <c r="U359" s="91"/>
      <c r="V359" s="27"/>
    </row>
    <row r="360" spans="4:22" hidden="1">
      <c r="D360" s="29"/>
      <c r="F360" s="88"/>
      <c r="G360" s="88"/>
      <c r="H360" s="159"/>
      <c r="I360" s="91"/>
      <c r="J360" s="81">
        <f t="shared" si="8"/>
        <v>0</v>
      </c>
      <c r="K360" s="91"/>
      <c r="L360" s="91"/>
      <c r="M360" s="91"/>
      <c r="N360" s="91" t="str">
        <f>IFERROR(VALUE(IF(Table2131620[[#This Row],[Player No]]="","",IFERROR(VLOOKUP(Table2131620[[#This Row],[Player No]],'[3]Masters Women 40+'!$Z$14:$AB$63,2,FALSE)&amp;"",""))),"")</f>
        <v/>
      </c>
      <c r="O360" s="91" t="str">
        <f>IFERROR(VALUE(IF(Table2131620[[#This Row],[Player No]]="","",IFERROR(VLOOKUP(Table2131620[[#This Row],[Player No]],'[4]Mas Women 40+'!$Z$14:$AB$49,2,FALSE)&amp;"",""))),"")</f>
        <v/>
      </c>
      <c r="P360" s="91"/>
      <c r="Q360" s="27"/>
      <c r="R360" s="151"/>
      <c r="S360" s="92"/>
      <c r="T360" s="151"/>
      <c r="U360" s="91"/>
      <c r="V360" s="27"/>
    </row>
    <row r="361" spans="4:22" hidden="1">
      <c r="D361" s="29"/>
      <c r="F361" s="88"/>
      <c r="G361" s="88"/>
      <c r="H361" s="159"/>
      <c r="I361" s="91"/>
      <c r="J361" s="81">
        <f t="shared" si="8"/>
        <v>0</v>
      </c>
      <c r="K361" s="91"/>
      <c r="L361" s="91"/>
      <c r="M361" s="91"/>
      <c r="N361" s="91" t="str">
        <f>IFERROR(VALUE(IF(Table2131620[[#This Row],[Player No]]="","",IFERROR(VLOOKUP(Table2131620[[#This Row],[Player No]],'[3]Masters Women 40+'!$Z$14:$AB$63,2,FALSE)&amp;"",""))),"")</f>
        <v/>
      </c>
      <c r="O361" s="91" t="str">
        <f>IFERROR(VALUE(IF(Table2131620[[#This Row],[Player No]]="","",IFERROR(VLOOKUP(Table2131620[[#This Row],[Player No]],'[4]Mas Women 40+'!$Z$14:$AB$49,2,FALSE)&amp;"",""))),"")</f>
        <v/>
      </c>
      <c r="P361" s="91"/>
      <c r="Q361" s="27"/>
      <c r="R361" s="151"/>
      <c r="S361" s="92"/>
      <c r="T361" s="151"/>
      <c r="U361" s="91"/>
      <c r="V361" s="27"/>
    </row>
    <row r="362" spans="4:22" hidden="1">
      <c r="D362" s="29"/>
      <c r="F362" s="88"/>
      <c r="G362" s="88"/>
      <c r="H362" s="159"/>
      <c r="I362" s="91"/>
      <c r="J362" s="81">
        <f t="shared" si="8"/>
        <v>0</v>
      </c>
      <c r="K362" s="91"/>
      <c r="L362" s="91"/>
      <c r="M362" s="91"/>
      <c r="N362" s="91" t="str">
        <f>IFERROR(VALUE(IF(Table2131620[[#This Row],[Player No]]="","",IFERROR(VLOOKUP(Table2131620[[#This Row],[Player No]],'[3]Masters Women 40+'!$Z$14:$AB$63,2,FALSE)&amp;"",""))),"")</f>
        <v/>
      </c>
      <c r="O362" s="91" t="str">
        <f>IFERROR(VALUE(IF(Table2131620[[#This Row],[Player No]]="","",IFERROR(VLOOKUP(Table2131620[[#This Row],[Player No]],'[4]Mas Women 40+'!$Z$14:$AB$49,2,FALSE)&amp;"",""))),"")</f>
        <v/>
      </c>
      <c r="P362" s="91"/>
      <c r="Q362" s="27"/>
      <c r="R362" s="151"/>
      <c r="S362" s="92"/>
      <c r="T362" s="151"/>
      <c r="U362" s="91"/>
      <c r="V362" s="27"/>
    </row>
    <row r="363" spans="4:22" hidden="1">
      <c r="D363" s="29"/>
      <c r="F363" s="88"/>
      <c r="G363" s="88"/>
      <c r="H363" s="159"/>
      <c r="I363" s="91"/>
      <c r="J363" s="81">
        <f t="shared" si="8"/>
        <v>0</v>
      </c>
      <c r="K363" s="91"/>
      <c r="L363" s="91"/>
      <c r="M363" s="91"/>
      <c r="N363" s="91" t="str">
        <f>IFERROR(VALUE(IF(Table2131620[[#This Row],[Player No]]="","",IFERROR(VLOOKUP(Table2131620[[#This Row],[Player No]],'[3]Masters Women 40+'!$Z$14:$AB$63,2,FALSE)&amp;"",""))),"")</f>
        <v/>
      </c>
      <c r="O363" s="91" t="str">
        <f>IFERROR(VALUE(IF(Table2131620[[#This Row],[Player No]]="","",IFERROR(VLOOKUP(Table2131620[[#This Row],[Player No]],'[4]Mas Women 40+'!$Z$14:$AB$49,2,FALSE)&amp;"",""))),"")</f>
        <v/>
      </c>
      <c r="P363" s="91"/>
      <c r="Q363" s="27"/>
      <c r="R363" s="151"/>
      <c r="S363" s="92"/>
      <c r="T363" s="151"/>
      <c r="U363" s="91"/>
      <c r="V363" s="27"/>
    </row>
    <row r="364" spans="4:22" hidden="1">
      <c r="D364" s="29"/>
      <c r="F364" s="88"/>
      <c r="G364" s="88"/>
      <c r="H364" s="159"/>
      <c r="I364" s="91"/>
      <c r="J364" s="81">
        <f t="shared" si="8"/>
        <v>0</v>
      </c>
      <c r="K364" s="91"/>
      <c r="L364" s="91"/>
      <c r="M364" s="91"/>
      <c r="N364" s="91" t="str">
        <f>IFERROR(VALUE(IF(Table2131620[[#This Row],[Player No]]="","",IFERROR(VLOOKUP(Table2131620[[#This Row],[Player No]],'[3]Masters Women 40+'!$Z$14:$AB$63,2,FALSE)&amp;"",""))),"")</f>
        <v/>
      </c>
      <c r="O364" s="91" t="str">
        <f>IFERROR(VALUE(IF(Table2131620[[#This Row],[Player No]]="","",IFERROR(VLOOKUP(Table2131620[[#This Row],[Player No]],'[4]Mas Women 40+'!$Z$14:$AB$49,2,FALSE)&amp;"",""))),"")</f>
        <v/>
      </c>
      <c r="P364" s="91"/>
      <c r="Q364" s="27"/>
      <c r="R364" s="151"/>
      <c r="S364" s="92"/>
      <c r="T364" s="151"/>
      <c r="U364" s="91"/>
      <c r="V364" s="27"/>
    </row>
    <row r="365" spans="4:22" hidden="1">
      <c r="D365" s="29"/>
      <c r="F365" s="88"/>
      <c r="G365" s="88"/>
      <c r="H365" s="159"/>
      <c r="I365" s="91"/>
      <c r="J365" s="81">
        <f t="shared" si="8"/>
        <v>0</v>
      </c>
      <c r="K365" s="91"/>
      <c r="L365" s="91"/>
      <c r="M365" s="91"/>
      <c r="N365" s="91" t="str">
        <f>IFERROR(VALUE(IF(Table2131620[[#This Row],[Player No]]="","",IFERROR(VLOOKUP(Table2131620[[#This Row],[Player No]],'[3]Masters Women 40+'!$Z$14:$AB$63,2,FALSE)&amp;"",""))),"")</f>
        <v/>
      </c>
      <c r="O365" s="91" t="str">
        <f>IFERROR(VALUE(IF(Table2131620[[#This Row],[Player No]]="","",IFERROR(VLOOKUP(Table2131620[[#This Row],[Player No]],'[4]Mas Women 40+'!$Z$14:$AB$49,2,FALSE)&amp;"",""))),"")</f>
        <v/>
      </c>
      <c r="P365" s="91"/>
      <c r="Q365" s="27"/>
      <c r="R365" s="151"/>
      <c r="S365" s="92"/>
      <c r="T365" s="151"/>
      <c r="U365" s="91"/>
      <c r="V365" s="27"/>
    </row>
    <row r="366" spans="4:22" hidden="1">
      <c r="D366" s="29"/>
      <c r="F366" s="88"/>
      <c r="G366" s="88"/>
      <c r="H366" s="159"/>
      <c r="I366" s="91"/>
      <c r="J366" s="81">
        <f t="shared" si="8"/>
        <v>0</v>
      </c>
      <c r="K366" s="91"/>
      <c r="L366" s="91"/>
      <c r="M366" s="91"/>
      <c r="N366" s="91" t="str">
        <f>IFERROR(VALUE(IF(Table2131620[[#This Row],[Player No]]="","",IFERROR(VLOOKUP(Table2131620[[#This Row],[Player No]],'[3]Masters Women 40+'!$Z$14:$AB$63,2,FALSE)&amp;"",""))),"")</f>
        <v/>
      </c>
      <c r="O366" s="91" t="str">
        <f>IFERROR(VALUE(IF(Table2131620[[#This Row],[Player No]]="","",IFERROR(VLOOKUP(Table2131620[[#This Row],[Player No]],'[4]Mas Women 40+'!$Z$14:$AB$49,2,FALSE)&amp;"",""))),"")</f>
        <v/>
      </c>
      <c r="P366" s="91"/>
      <c r="Q366" s="27"/>
      <c r="R366" s="151"/>
      <c r="S366" s="92"/>
      <c r="T366" s="151"/>
      <c r="U366" s="91"/>
      <c r="V366" s="27"/>
    </row>
    <row r="367" spans="4:22" hidden="1">
      <c r="D367" s="29"/>
      <c r="F367" s="88"/>
      <c r="G367" s="88"/>
      <c r="H367" s="159"/>
      <c r="I367" s="91"/>
      <c r="J367" s="81">
        <f t="shared" si="8"/>
        <v>0</v>
      </c>
      <c r="K367" s="91"/>
      <c r="L367" s="91"/>
      <c r="M367" s="91"/>
      <c r="N367" s="91" t="str">
        <f>IFERROR(VALUE(IF(Table2131620[[#This Row],[Player No]]="","",IFERROR(VLOOKUP(Table2131620[[#This Row],[Player No]],'[3]Masters Women 40+'!$Z$14:$AB$63,2,FALSE)&amp;"",""))),"")</f>
        <v/>
      </c>
      <c r="O367" s="91" t="str">
        <f>IFERROR(VALUE(IF(Table2131620[[#This Row],[Player No]]="","",IFERROR(VLOOKUP(Table2131620[[#This Row],[Player No]],'[4]Mas Women 40+'!$Z$14:$AB$49,2,FALSE)&amp;"",""))),"")</f>
        <v/>
      </c>
      <c r="P367" s="91"/>
      <c r="Q367" s="27"/>
      <c r="R367" s="151"/>
      <c r="S367" s="92"/>
      <c r="T367" s="151"/>
      <c r="U367" s="91"/>
      <c r="V367" s="27"/>
    </row>
    <row r="368" spans="4:22" hidden="1">
      <c r="D368" s="29"/>
      <c r="F368" s="88"/>
      <c r="G368" s="88"/>
      <c r="H368" s="159"/>
      <c r="I368" s="91"/>
      <c r="J368" s="81">
        <f t="shared" si="8"/>
        <v>0</v>
      </c>
      <c r="K368" s="91"/>
      <c r="L368" s="91"/>
      <c r="M368" s="91"/>
      <c r="N368" s="91" t="str">
        <f>IFERROR(VALUE(IF(Table2131620[[#This Row],[Player No]]="","",IFERROR(VLOOKUP(Table2131620[[#This Row],[Player No]],'[3]Masters Women 40+'!$Z$14:$AB$63,2,FALSE)&amp;"",""))),"")</f>
        <v/>
      </c>
      <c r="O368" s="91" t="str">
        <f>IFERROR(VALUE(IF(Table2131620[[#This Row],[Player No]]="","",IFERROR(VLOOKUP(Table2131620[[#This Row],[Player No]],'[4]Mas Women 40+'!$Z$14:$AB$49,2,FALSE)&amp;"",""))),"")</f>
        <v/>
      </c>
      <c r="P368" s="91"/>
      <c r="Q368" s="27"/>
      <c r="R368" s="151"/>
      <c r="S368" s="92"/>
      <c r="T368" s="151"/>
      <c r="U368" s="91"/>
      <c r="V368" s="27"/>
    </row>
    <row r="369" spans="4:22" hidden="1">
      <c r="D369" s="29"/>
      <c r="F369" s="88"/>
      <c r="G369" s="88"/>
      <c r="H369" s="159"/>
      <c r="I369" s="91"/>
      <c r="J369" s="81">
        <f t="shared" si="8"/>
        <v>0</v>
      </c>
      <c r="K369" s="91"/>
      <c r="L369" s="91"/>
      <c r="M369" s="91"/>
      <c r="N369" s="91" t="str">
        <f>IFERROR(VALUE(IF(Table2131620[[#This Row],[Player No]]="","",IFERROR(VLOOKUP(Table2131620[[#This Row],[Player No]],'[3]Masters Women 40+'!$Z$14:$AB$63,2,FALSE)&amp;"",""))),"")</f>
        <v/>
      </c>
      <c r="O369" s="91" t="str">
        <f>IFERROR(VALUE(IF(Table2131620[[#This Row],[Player No]]="","",IFERROR(VLOOKUP(Table2131620[[#This Row],[Player No]],'[4]Mas Women 40+'!$Z$14:$AB$49,2,FALSE)&amp;"",""))),"")</f>
        <v/>
      </c>
      <c r="P369" s="91"/>
      <c r="Q369" s="27"/>
      <c r="R369" s="151"/>
      <c r="S369" s="92"/>
      <c r="T369" s="151"/>
      <c r="U369" s="91"/>
      <c r="V369" s="27"/>
    </row>
    <row r="370" spans="4:22" hidden="1">
      <c r="D370" s="29"/>
      <c r="F370" s="88"/>
      <c r="G370" s="88"/>
      <c r="H370" s="159"/>
      <c r="I370" s="91"/>
      <c r="J370" s="81">
        <f t="shared" si="8"/>
        <v>0</v>
      </c>
      <c r="K370" s="91"/>
      <c r="L370" s="91"/>
      <c r="M370" s="91"/>
      <c r="N370" s="91" t="str">
        <f>IFERROR(VALUE(IF(Table2131620[[#This Row],[Player No]]="","",IFERROR(VLOOKUP(Table2131620[[#This Row],[Player No]],'[3]Masters Women 40+'!$Z$14:$AB$63,2,FALSE)&amp;"",""))),"")</f>
        <v/>
      </c>
      <c r="O370" s="91" t="str">
        <f>IFERROR(VALUE(IF(Table2131620[[#This Row],[Player No]]="","",IFERROR(VLOOKUP(Table2131620[[#This Row],[Player No]],'[4]Mas Women 40+'!$Z$14:$AB$49,2,FALSE)&amp;"",""))),"")</f>
        <v/>
      </c>
      <c r="P370" s="91"/>
      <c r="Q370" s="27"/>
      <c r="R370" s="151"/>
      <c r="S370" s="92"/>
      <c r="T370" s="151"/>
      <c r="U370" s="91"/>
      <c r="V370" s="27"/>
    </row>
    <row r="371" spans="4:22" hidden="1">
      <c r="D371" s="29"/>
      <c r="F371" s="88"/>
      <c r="G371" s="88"/>
      <c r="H371" s="159"/>
      <c r="I371" s="91"/>
      <c r="J371" s="81">
        <f t="shared" si="8"/>
        <v>0</v>
      </c>
      <c r="K371" s="91"/>
      <c r="L371" s="91"/>
      <c r="M371" s="91"/>
      <c r="N371" s="91" t="str">
        <f>IFERROR(VALUE(IF(Table2131620[[#This Row],[Player No]]="","",IFERROR(VLOOKUP(Table2131620[[#This Row],[Player No]],'[3]Masters Women 40+'!$Z$14:$AB$63,2,FALSE)&amp;"",""))),"")</f>
        <v/>
      </c>
      <c r="O371" s="91" t="str">
        <f>IFERROR(VALUE(IF(Table2131620[[#This Row],[Player No]]="","",IFERROR(VLOOKUP(Table2131620[[#This Row],[Player No]],'[4]Mas Women 40+'!$Z$14:$AB$49,2,FALSE)&amp;"",""))),"")</f>
        <v/>
      </c>
      <c r="P371" s="91"/>
      <c r="Q371" s="27"/>
      <c r="R371" s="151"/>
      <c r="S371" s="92"/>
      <c r="T371" s="151"/>
      <c r="U371" s="91"/>
      <c r="V371" s="27"/>
    </row>
    <row r="372" spans="4:22" hidden="1">
      <c r="D372" s="29"/>
      <c r="F372" s="88"/>
      <c r="G372" s="88"/>
      <c r="H372" s="159"/>
      <c r="I372" s="91"/>
      <c r="J372" s="81">
        <f t="shared" si="8"/>
        <v>0</v>
      </c>
      <c r="K372" s="91"/>
      <c r="L372" s="91"/>
      <c r="M372" s="91"/>
      <c r="N372" s="91" t="str">
        <f>IFERROR(VALUE(IF(Table2131620[[#This Row],[Player No]]="","",IFERROR(VLOOKUP(Table2131620[[#This Row],[Player No]],'[3]Masters Women 40+'!$Z$14:$AB$63,2,FALSE)&amp;"",""))),"")</f>
        <v/>
      </c>
      <c r="O372" s="91" t="str">
        <f>IFERROR(VALUE(IF(Table2131620[[#This Row],[Player No]]="","",IFERROR(VLOOKUP(Table2131620[[#This Row],[Player No]],'[4]Mas Women 40+'!$Z$14:$AB$49,2,FALSE)&amp;"",""))),"")</f>
        <v/>
      </c>
      <c r="P372" s="91"/>
      <c r="Q372" s="27"/>
      <c r="R372" s="151"/>
      <c r="S372" s="92"/>
      <c r="T372" s="151"/>
      <c r="U372" s="91"/>
      <c r="V372" s="27"/>
    </row>
    <row r="373" spans="4:22" hidden="1">
      <c r="D373" s="29"/>
      <c r="F373" s="88"/>
      <c r="G373" s="88"/>
      <c r="H373" s="159"/>
      <c r="I373" s="91"/>
      <c r="J373" s="81">
        <f t="shared" si="8"/>
        <v>0</v>
      </c>
      <c r="K373" s="91"/>
      <c r="L373" s="91"/>
      <c r="M373" s="91"/>
      <c r="N373" s="91" t="str">
        <f>IFERROR(VALUE(IF(Table2131620[[#This Row],[Player No]]="","",IFERROR(VLOOKUP(Table2131620[[#This Row],[Player No]],'[3]Masters Women 40+'!$Z$14:$AB$63,2,FALSE)&amp;"",""))),"")</f>
        <v/>
      </c>
      <c r="O373" s="91" t="str">
        <f>IFERROR(VALUE(IF(Table2131620[[#This Row],[Player No]]="","",IFERROR(VLOOKUP(Table2131620[[#This Row],[Player No]],'[4]Mas Women 40+'!$Z$14:$AB$49,2,FALSE)&amp;"",""))),"")</f>
        <v/>
      </c>
      <c r="P373" s="91"/>
      <c r="Q373" s="27"/>
      <c r="R373" s="151"/>
      <c r="S373" s="92"/>
      <c r="T373" s="151"/>
      <c r="U373" s="91"/>
      <c r="V373" s="27"/>
    </row>
    <row r="374" spans="4:22" hidden="1">
      <c r="D374" s="29"/>
      <c r="F374" s="88"/>
      <c r="G374" s="88"/>
      <c r="H374" s="159"/>
      <c r="I374" s="91"/>
      <c r="J374" s="81">
        <f t="shared" si="8"/>
        <v>0</v>
      </c>
      <c r="K374" s="91"/>
      <c r="L374" s="91"/>
      <c r="M374" s="91"/>
      <c r="N374" s="91" t="str">
        <f>IFERROR(VALUE(IF(Table2131620[[#This Row],[Player No]]="","",IFERROR(VLOOKUP(Table2131620[[#This Row],[Player No]],'[3]Masters Women 40+'!$Z$14:$AB$63,2,FALSE)&amp;"",""))),"")</f>
        <v/>
      </c>
      <c r="O374" s="91" t="str">
        <f>IFERROR(VALUE(IF(Table2131620[[#This Row],[Player No]]="","",IFERROR(VLOOKUP(Table2131620[[#This Row],[Player No]],'[4]Mas Women 40+'!$Z$14:$AB$49,2,FALSE)&amp;"",""))),"")</f>
        <v/>
      </c>
      <c r="P374" s="91"/>
      <c r="Q374" s="27"/>
      <c r="R374" s="151"/>
      <c r="S374" s="92"/>
      <c r="T374" s="151"/>
      <c r="U374" s="91"/>
      <c r="V374" s="27"/>
    </row>
    <row r="375" spans="4:22" hidden="1">
      <c r="D375" s="29"/>
      <c r="F375" s="88"/>
      <c r="G375" s="88"/>
      <c r="H375" s="159"/>
      <c r="I375" s="91"/>
      <c r="J375" s="81">
        <f t="shared" si="8"/>
        <v>0</v>
      </c>
      <c r="K375" s="91"/>
      <c r="L375" s="91"/>
      <c r="M375" s="91"/>
      <c r="N375" s="91" t="str">
        <f>IFERROR(VALUE(IF(Table2131620[[#This Row],[Player No]]="","",IFERROR(VLOOKUP(Table2131620[[#This Row],[Player No]],'[3]Masters Women 40+'!$Z$14:$AB$63,2,FALSE)&amp;"",""))),"")</f>
        <v/>
      </c>
      <c r="O375" s="91" t="str">
        <f>IFERROR(VALUE(IF(Table2131620[[#This Row],[Player No]]="","",IFERROR(VLOOKUP(Table2131620[[#This Row],[Player No]],'[4]Mas Women 40+'!$Z$14:$AB$49,2,FALSE)&amp;"",""))),"")</f>
        <v/>
      </c>
      <c r="P375" s="91"/>
      <c r="Q375" s="27"/>
      <c r="R375" s="151"/>
      <c r="S375" s="92"/>
      <c r="T375" s="151"/>
      <c r="U375" s="91"/>
      <c r="V375" s="27"/>
    </row>
    <row r="376" spans="4:22" hidden="1">
      <c r="D376" s="29"/>
      <c r="F376" s="88"/>
      <c r="G376" s="88"/>
      <c r="H376" s="159"/>
      <c r="I376" s="91"/>
      <c r="J376" s="81">
        <f t="shared" si="8"/>
        <v>0</v>
      </c>
      <c r="K376" s="91"/>
      <c r="L376" s="91"/>
      <c r="M376" s="91"/>
      <c r="N376" s="91" t="str">
        <f>IFERROR(VALUE(IF(Table2131620[[#This Row],[Player No]]="","",IFERROR(VLOOKUP(Table2131620[[#This Row],[Player No]],'[3]Masters Women 40+'!$Z$14:$AB$63,2,FALSE)&amp;"",""))),"")</f>
        <v/>
      </c>
      <c r="O376" s="91" t="str">
        <f>IFERROR(VALUE(IF(Table2131620[[#This Row],[Player No]]="","",IFERROR(VLOOKUP(Table2131620[[#This Row],[Player No]],'[4]Mas Women 40+'!$Z$14:$AB$49,2,FALSE)&amp;"",""))),"")</f>
        <v/>
      </c>
      <c r="P376" s="91"/>
      <c r="Q376" s="27"/>
      <c r="R376" s="151"/>
      <c r="S376" s="92"/>
      <c r="T376" s="151"/>
      <c r="U376" s="91"/>
      <c r="V376" s="27"/>
    </row>
    <row r="377" spans="4:22" hidden="1">
      <c r="D377" s="29"/>
      <c r="F377" s="88"/>
      <c r="G377" s="88"/>
      <c r="H377" s="159"/>
      <c r="I377" s="91"/>
      <c r="J377" s="81">
        <f t="shared" si="8"/>
        <v>0</v>
      </c>
      <c r="K377" s="91"/>
      <c r="L377" s="91"/>
      <c r="M377" s="91"/>
      <c r="N377" s="91" t="str">
        <f>IFERROR(VALUE(IF(Table2131620[[#This Row],[Player No]]="","",IFERROR(VLOOKUP(Table2131620[[#This Row],[Player No]],'[3]Masters Women 40+'!$Z$14:$AB$63,2,FALSE)&amp;"",""))),"")</f>
        <v/>
      </c>
      <c r="O377" s="91" t="str">
        <f>IFERROR(VALUE(IF(Table2131620[[#This Row],[Player No]]="","",IFERROR(VLOOKUP(Table2131620[[#This Row],[Player No]],'[4]Mas Women 40+'!$Z$14:$AB$49,2,FALSE)&amp;"",""))),"")</f>
        <v/>
      </c>
      <c r="P377" s="91"/>
      <c r="Q377" s="27"/>
      <c r="R377" s="151"/>
      <c r="S377" s="92"/>
      <c r="T377" s="151"/>
      <c r="U377" s="91"/>
      <c r="V377" s="27"/>
    </row>
    <row r="378" spans="4:22" hidden="1">
      <c r="D378" s="29"/>
      <c r="F378" s="88"/>
      <c r="G378" s="88"/>
      <c r="H378" s="159"/>
      <c r="I378" s="91"/>
      <c r="J378" s="81">
        <f t="shared" si="8"/>
        <v>0</v>
      </c>
      <c r="K378" s="91"/>
      <c r="L378" s="91"/>
      <c r="M378" s="91"/>
      <c r="N378" s="91" t="str">
        <f>IFERROR(VALUE(IF(Table2131620[[#This Row],[Player No]]="","",IFERROR(VLOOKUP(Table2131620[[#This Row],[Player No]],'[3]Masters Women 40+'!$Z$14:$AB$63,2,FALSE)&amp;"",""))),"")</f>
        <v/>
      </c>
      <c r="O378" s="91" t="str">
        <f>IFERROR(VALUE(IF(Table2131620[[#This Row],[Player No]]="","",IFERROR(VLOOKUP(Table2131620[[#This Row],[Player No]],'[4]Mas Women 40+'!$Z$14:$AB$49,2,FALSE)&amp;"",""))),"")</f>
        <v/>
      </c>
      <c r="P378" s="91"/>
      <c r="Q378" s="27"/>
      <c r="R378" s="151"/>
      <c r="S378" s="92"/>
      <c r="T378" s="151"/>
      <c r="U378" s="91"/>
      <c r="V378" s="27"/>
    </row>
    <row r="379" spans="4:22" hidden="1">
      <c r="D379" s="29"/>
      <c r="F379" s="88"/>
      <c r="G379" s="88"/>
      <c r="H379" s="159"/>
      <c r="I379" s="91"/>
      <c r="J379" s="81">
        <f t="shared" si="8"/>
        <v>0</v>
      </c>
      <c r="K379" s="91"/>
      <c r="L379" s="91"/>
      <c r="M379" s="91"/>
      <c r="N379" s="91" t="str">
        <f>IFERROR(VALUE(IF(Table2131620[[#This Row],[Player No]]="","",IFERROR(VLOOKUP(Table2131620[[#This Row],[Player No]],'[3]Masters Women 40+'!$Z$14:$AB$63,2,FALSE)&amp;"",""))),"")</f>
        <v/>
      </c>
      <c r="O379" s="91" t="str">
        <f>IFERROR(VALUE(IF(Table2131620[[#This Row],[Player No]]="","",IFERROR(VLOOKUP(Table2131620[[#This Row],[Player No]],'[4]Mas Women 40+'!$Z$14:$AB$49,2,FALSE)&amp;"",""))),"")</f>
        <v/>
      </c>
      <c r="P379" s="91"/>
      <c r="Q379" s="27"/>
      <c r="R379" s="151"/>
      <c r="S379" s="92"/>
      <c r="T379" s="151"/>
      <c r="U379" s="91"/>
      <c r="V379" s="27"/>
    </row>
    <row r="380" spans="4:22" hidden="1">
      <c r="D380" s="29"/>
      <c r="F380" s="88"/>
      <c r="G380" s="88"/>
      <c r="H380" s="159"/>
      <c r="I380" s="91"/>
      <c r="J380" s="81">
        <f t="shared" si="8"/>
        <v>0</v>
      </c>
      <c r="K380" s="91"/>
      <c r="L380" s="91"/>
      <c r="M380" s="91"/>
      <c r="N380" s="91" t="str">
        <f>IFERROR(VALUE(IF(Table2131620[[#This Row],[Player No]]="","",IFERROR(VLOOKUP(Table2131620[[#This Row],[Player No]],'[3]Masters Women 40+'!$Z$14:$AB$63,2,FALSE)&amp;"",""))),"")</f>
        <v/>
      </c>
      <c r="O380" s="91" t="str">
        <f>IFERROR(VALUE(IF(Table2131620[[#This Row],[Player No]]="","",IFERROR(VLOOKUP(Table2131620[[#This Row],[Player No]],'[4]Mas Women 40+'!$Z$14:$AB$49,2,FALSE)&amp;"",""))),"")</f>
        <v/>
      </c>
      <c r="P380" s="91"/>
      <c r="Q380" s="27"/>
      <c r="R380" s="151"/>
      <c r="S380" s="92"/>
      <c r="T380" s="151"/>
      <c r="U380" s="91"/>
      <c r="V380" s="27"/>
    </row>
    <row r="381" spans="4:22" hidden="1">
      <c r="D381" s="29"/>
      <c r="F381" s="88"/>
      <c r="G381" s="88"/>
      <c r="H381" s="159"/>
      <c r="I381" s="91"/>
      <c r="J381" s="81">
        <f t="shared" si="8"/>
        <v>0</v>
      </c>
      <c r="K381" s="91"/>
      <c r="L381" s="91"/>
      <c r="M381" s="91"/>
      <c r="N381" s="91" t="str">
        <f>IFERROR(VALUE(IF(Table2131620[[#This Row],[Player No]]="","",IFERROR(VLOOKUP(Table2131620[[#This Row],[Player No]],'[3]Masters Women 40+'!$Z$14:$AB$63,2,FALSE)&amp;"",""))),"")</f>
        <v/>
      </c>
      <c r="O381" s="91" t="str">
        <f>IFERROR(VALUE(IF(Table2131620[[#This Row],[Player No]]="","",IFERROR(VLOOKUP(Table2131620[[#This Row],[Player No]],'[4]Mas Women 40+'!$Z$14:$AB$49,2,FALSE)&amp;"",""))),"")</f>
        <v/>
      </c>
      <c r="P381" s="91"/>
      <c r="Q381" s="27"/>
      <c r="R381" s="151"/>
      <c r="S381" s="92"/>
      <c r="T381" s="151"/>
      <c r="U381" s="91"/>
      <c r="V381" s="27"/>
    </row>
    <row r="382" spans="4:22" hidden="1">
      <c r="D382" s="29"/>
      <c r="F382" s="88"/>
      <c r="G382" s="88"/>
      <c r="H382" s="159"/>
      <c r="I382" s="91"/>
      <c r="J382" s="81">
        <f t="shared" si="8"/>
        <v>0</v>
      </c>
      <c r="K382" s="91"/>
      <c r="L382" s="91"/>
      <c r="M382" s="91"/>
      <c r="N382" s="91" t="str">
        <f>IFERROR(VALUE(IF(Table2131620[[#This Row],[Player No]]="","",IFERROR(VLOOKUP(Table2131620[[#This Row],[Player No]],'[3]Masters Women 40+'!$Z$14:$AB$63,2,FALSE)&amp;"",""))),"")</f>
        <v/>
      </c>
      <c r="O382" s="91" t="str">
        <f>IFERROR(VALUE(IF(Table2131620[[#This Row],[Player No]]="","",IFERROR(VLOOKUP(Table2131620[[#This Row],[Player No]],'[4]Mas Women 40+'!$Z$14:$AB$49,2,FALSE)&amp;"",""))),"")</f>
        <v/>
      </c>
      <c r="P382" s="91"/>
      <c r="Q382" s="27"/>
      <c r="R382" s="151"/>
      <c r="S382" s="92"/>
      <c r="T382" s="151"/>
      <c r="U382" s="91"/>
      <c r="V382" s="27"/>
    </row>
    <row r="383" spans="4:22" hidden="1">
      <c r="D383" s="29"/>
      <c r="F383" s="88"/>
      <c r="G383" s="88"/>
      <c r="H383" s="159"/>
      <c r="I383" s="91"/>
      <c r="J383" s="81">
        <f t="shared" si="8"/>
        <v>0</v>
      </c>
      <c r="K383" s="91"/>
      <c r="L383" s="91"/>
      <c r="M383" s="91"/>
      <c r="N383" s="91" t="str">
        <f>IFERROR(VALUE(IF(Table2131620[[#This Row],[Player No]]="","",IFERROR(VLOOKUP(Table2131620[[#This Row],[Player No]],'[3]Masters Women 40+'!$Z$14:$AB$63,2,FALSE)&amp;"",""))),"")</f>
        <v/>
      </c>
      <c r="O383" s="91" t="str">
        <f>IFERROR(VALUE(IF(Table2131620[[#This Row],[Player No]]="","",IFERROR(VLOOKUP(Table2131620[[#This Row],[Player No]],'[4]Mas Women 40+'!$Z$14:$AB$49,2,FALSE)&amp;"",""))),"")</f>
        <v/>
      </c>
      <c r="P383" s="91"/>
      <c r="Q383" s="27"/>
      <c r="R383" s="151"/>
      <c r="S383" s="92"/>
      <c r="T383" s="151"/>
      <c r="U383" s="91"/>
      <c r="V383" s="27"/>
    </row>
    <row r="384" spans="4:22" hidden="1">
      <c r="D384" s="29"/>
      <c r="F384" s="88"/>
      <c r="G384" s="88"/>
      <c r="H384" s="159"/>
      <c r="I384" s="91"/>
      <c r="J384" s="81">
        <f t="shared" si="8"/>
        <v>0</v>
      </c>
      <c r="K384" s="91"/>
      <c r="L384" s="91"/>
      <c r="M384" s="91"/>
      <c r="N384" s="91" t="str">
        <f>IFERROR(VALUE(IF(Table2131620[[#This Row],[Player No]]="","",IFERROR(VLOOKUP(Table2131620[[#This Row],[Player No]],'[3]Masters Women 40+'!$Z$14:$AB$63,2,FALSE)&amp;"",""))),"")</f>
        <v/>
      </c>
      <c r="O384" s="91" t="str">
        <f>IFERROR(VALUE(IF(Table2131620[[#This Row],[Player No]]="","",IFERROR(VLOOKUP(Table2131620[[#This Row],[Player No]],'[4]Mas Women 40+'!$Z$14:$AB$49,2,FALSE)&amp;"",""))),"")</f>
        <v/>
      </c>
      <c r="P384" s="91"/>
      <c r="Q384" s="27"/>
      <c r="R384" s="151"/>
      <c r="S384" s="92"/>
      <c r="T384" s="151"/>
      <c r="U384" s="91"/>
      <c r="V384" s="27"/>
    </row>
    <row r="385" spans="4:22" hidden="1">
      <c r="D385" s="29"/>
      <c r="F385" s="88"/>
      <c r="G385" s="88"/>
      <c r="H385" s="159"/>
      <c r="I385" s="91"/>
      <c r="J385" s="81">
        <f t="shared" si="8"/>
        <v>0</v>
      </c>
      <c r="K385" s="91"/>
      <c r="L385" s="91"/>
      <c r="M385" s="91"/>
      <c r="N385" s="91" t="str">
        <f>IFERROR(VALUE(IF(Table2131620[[#This Row],[Player No]]="","",IFERROR(VLOOKUP(Table2131620[[#This Row],[Player No]],'[3]Masters Women 40+'!$Z$14:$AB$63,2,FALSE)&amp;"",""))),"")</f>
        <v/>
      </c>
      <c r="O385" s="91" t="str">
        <f>IFERROR(VALUE(IF(Table2131620[[#This Row],[Player No]]="","",IFERROR(VLOOKUP(Table2131620[[#This Row],[Player No]],'[4]Mas Women 40+'!$Z$14:$AB$49,2,FALSE)&amp;"",""))),"")</f>
        <v/>
      </c>
      <c r="P385" s="91"/>
      <c r="Q385" s="27"/>
      <c r="R385" s="151"/>
      <c r="S385" s="92"/>
      <c r="T385" s="151"/>
      <c r="U385" s="91"/>
      <c r="V385" s="27"/>
    </row>
    <row r="386" spans="4:22" hidden="1">
      <c r="D386" s="29"/>
      <c r="F386" s="88"/>
      <c r="G386" s="88"/>
      <c r="H386" s="159"/>
      <c r="I386" s="91"/>
      <c r="J386" s="81">
        <f t="shared" si="8"/>
        <v>0</v>
      </c>
      <c r="K386" s="91"/>
      <c r="L386" s="91"/>
      <c r="M386" s="91"/>
      <c r="N386" s="91" t="str">
        <f>IFERROR(VALUE(IF(Table2131620[[#This Row],[Player No]]="","",IFERROR(VLOOKUP(Table2131620[[#This Row],[Player No]],'[3]Masters Women 40+'!$Z$14:$AB$63,2,FALSE)&amp;"",""))),"")</f>
        <v/>
      </c>
      <c r="O386" s="91" t="str">
        <f>IFERROR(VALUE(IF(Table2131620[[#This Row],[Player No]]="","",IFERROR(VLOOKUP(Table2131620[[#This Row],[Player No]],'[4]Mas Women 40+'!$Z$14:$AB$49,2,FALSE)&amp;"",""))),"")</f>
        <v/>
      </c>
      <c r="P386" s="91"/>
      <c r="Q386" s="27"/>
      <c r="R386" s="151"/>
      <c r="S386" s="92"/>
      <c r="T386" s="151"/>
      <c r="U386" s="91"/>
      <c r="V386" s="27"/>
    </row>
    <row r="387" spans="4:22" hidden="1">
      <c r="D387" s="29"/>
      <c r="F387" s="88"/>
      <c r="G387" s="88"/>
      <c r="H387" s="159"/>
      <c r="I387" s="91"/>
      <c r="J387" s="81">
        <f t="shared" si="8"/>
        <v>0</v>
      </c>
      <c r="K387" s="91"/>
      <c r="L387" s="91"/>
      <c r="M387" s="91"/>
      <c r="N387" s="91" t="str">
        <f>IFERROR(VALUE(IF(Table2131620[[#This Row],[Player No]]="","",IFERROR(VLOOKUP(Table2131620[[#This Row],[Player No]],'[3]Masters Women 40+'!$Z$14:$AB$63,2,FALSE)&amp;"",""))),"")</f>
        <v/>
      </c>
      <c r="O387" s="91" t="str">
        <f>IFERROR(VALUE(IF(Table2131620[[#This Row],[Player No]]="","",IFERROR(VLOOKUP(Table2131620[[#This Row],[Player No]],'[4]Mas Women 40+'!$Z$14:$AB$49,2,FALSE)&amp;"",""))),"")</f>
        <v/>
      </c>
      <c r="P387" s="91"/>
      <c r="Q387" s="27"/>
      <c r="R387" s="151"/>
      <c r="S387" s="92"/>
      <c r="T387" s="151"/>
      <c r="U387" s="91"/>
      <c r="V387" s="27"/>
    </row>
    <row r="388" spans="4:22" hidden="1">
      <c r="D388" s="29"/>
      <c r="F388" s="88"/>
      <c r="G388" s="88"/>
      <c r="H388" s="159"/>
      <c r="I388" s="91"/>
      <c r="J388" s="81">
        <f t="shared" si="8"/>
        <v>0</v>
      </c>
      <c r="K388" s="91"/>
      <c r="L388" s="91"/>
      <c r="M388" s="91"/>
      <c r="N388" s="91" t="str">
        <f>IFERROR(VALUE(IF(Table2131620[[#This Row],[Player No]]="","",IFERROR(VLOOKUP(Table2131620[[#This Row],[Player No]],'[3]Masters Women 40+'!$Z$14:$AB$63,2,FALSE)&amp;"",""))),"")</f>
        <v/>
      </c>
      <c r="O388" s="91" t="str">
        <f>IFERROR(VALUE(IF(Table2131620[[#This Row],[Player No]]="","",IFERROR(VLOOKUP(Table2131620[[#This Row],[Player No]],'[4]Mas Women 40+'!$Z$14:$AB$49,2,FALSE)&amp;"",""))),"")</f>
        <v/>
      </c>
      <c r="P388" s="91"/>
      <c r="Q388" s="27"/>
      <c r="R388" s="151"/>
      <c r="S388" s="92"/>
      <c r="T388" s="151"/>
      <c r="U388" s="91"/>
      <c r="V388" s="27"/>
    </row>
    <row r="389" spans="4:22" hidden="1">
      <c r="D389" s="29"/>
      <c r="F389" s="88"/>
      <c r="G389" s="88"/>
      <c r="H389" s="159"/>
      <c r="I389" s="91"/>
      <c r="J389" s="81">
        <f t="shared" ref="J389:J452" si="9">I389/2+SUM(M389:P389)</f>
        <v>0</v>
      </c>
      <c r="K389" s="91"/>
      <c r="L389" s="91"/>
      <c r="M389" s="91"/>
      <c r="N389" s="91" t="str">
        <f>IFERROR(VALUE(IF(Table2131620[[#This Row],[Player No]]="","",IFERROR(VLOOKUP(Table2131620[[#This Row],[Player No]],'[3]Masters Women 40+'!$Z$14:$AB$63,2,FALSE)&amp;"",""))),"")</f>
        <v/>
      </c>
      <c r="O389" s="91" t="str">
        <f>IFERROR(VALUE(IF(Table2131620[[#This Row],[Player No]]="","",IFERROR(VLOOKUP(Table2131620[[#This Row],[Player No]],'[4]Mas Women 40+'!$Z$14:$AB$49,2,FALSE)&amp;"",""))),"")</f>
        <v/>
      </c>
      <c r="P389" s="91"/>
      <c r="Q389" s="27"/>
      <c r="R389" s="151"/>
      <c r="S389" s="92"/>
      <c r="T389" s="151"/>
      <c r="U389" s="91"/>
      <c r="V389" s="27"/>
    </row>
    <row r="390" spans="4:22" hidden="1">
      <c r="D390" s="29"/>
      <c r="F390" s="88"/>
      <c r="G390" s="88"/>
      <c r="H390" s="159"/>
      <c r="I390" s="91"/>
      <c r="J390" s="81">
        <f t="shared" si="9"/>
        <v>0</v>
      </c>
      <c r="K390" s="91"/>
      <c r="L390" s="91"/>
      <c r="M390" s="91"/>
      <c r="N390" s="91" t="str">
        <f>IFERROR(VALUE(IF(Table2131620[[#This Row],[Player No]]="","",IFERROR(VLOOKUP(Table2131620[[#This Row],[Player No]],'[3]Masters Women 40+'!$Z$14:$AB$63,2,FALSE)&amp;"",""))),"")</f>
        <v/>
      </c>
      <c r="O390" s="91" t="str">
        <f>IFERROR(VALUE(IF(Table2131620[[#This Row],[Player No]]="","",IFERROR(VLOOKUP(Table2131620[[#This Row],[Player No]],'[4]Mas Women 40+'!$Z$14:$AB$49,2,FALSE)&amp;"",""))),"")</f>
        <v/>
      </c>
      <c r="P390" s="91"/>
      <c r="Q390" s="27"/>
      <c r="R390" s="151"/>
      <c r="S390" s="92"/>
      <c r="T390" s="151"/>
      <c r="U390" s="91"/>
      <c r="V390" s="27"/>
    </row>
    <row r="391" spans="4:22" hidden="1">
      <c r="D391" s="29"/>
      <c r="F391" s="88"/>
      <c r="G391" s="88"/>
      <c r="H391" s="159"/>
      <c r="I391" s="91"/>
      <c r="J391" s="81">
        <f t="shared" si="9"/>
        <v>0</v>
      </c>
      <c r="K391" s="91"/>
      <c r="L391" s="91"/>
      <c r="M391" s="91"/>
      <c r="N391" s="91" t="str">
        <f>IFERROR(VALUE(IF(Table2131620[[#This Row],[Player No]]="","",IFERROR(VLOOKUP(Table2131620[[#This Row],[Player No]],'[3]Masters Women 40+'!$Z$14:$AB$63,2,FALSE)&amp;"",""))),"")</f>
        <v/>
      </c>
      <c r="O391" s="91" t="str">
        <f>IFERROR(VALUE(IF(Table2131620[[#This Row],[Player No]]="","",IFERROR(VLOOKUP(Table2131620[[#This Row],[Player No]],'[4]Mas Women 40+'!$Z$14:$AB$49,2,FALSE)&amp;"",""))),"")</f>
        <v/>
      </c>
      <c r="P391" s="91"/>
      <c r="Q391" s="27"/>
      <c r="R391" s="151"/>
      <c r="S391" s="92"/>
      <c r="T391" s="151"/>
      <c r="U391" s="91"/>
      <c r="V391" s="27"/>
    </row>
    <row r="392" spans="4:22" hidden="1">
      <c r="D392" s="29"/>
      <c r="F392" s="88"/>
      <c r="G392" s="88"/>
      <c r="H392" s="159"/>
      <c r="I392" s="91"/>
      <c r="J392" s="81">
        <f t="shared" si="9"/>
        <v>0</v>
      </c>
      <c r="K392" s="91"/>
      <c r="L392" s="91"/>
      <c r="M392" s="91"/>
      <c r="N392" s="91" t="str">
        <f>IFERROR(VALUE(IF(Table2131620[[#This Row],[Player No]]="","",IFERROR(VLOOKUP(Table2131620[[#This Row],[Player No]],'[3]Masters Women 40+'!$Z$14:$AB$63,2,FALSE)&amp;"",""))),"")</f>
        <v/>
      </c>
      <c r="O392" s="91" t="str">
        <f>IFERROR(VALUE(IF(Table2131620[[#This Row],[Player No]]="","",IFERROR(VLOOKUP(Table2131620[[#This Row],[Player No]],'[4]Mas Women 40+'!$Z$14:$AB$49,2,FALSE)&amp;"",""))),"")</f>
        <v/>
      </c>
      <c r="P392" s="91"/>
      <c r="Q392" s="27"/>
      <c r="R392" s="151"/>
      <c r="S392" s="92"/>
      <c r="T392" s="151"/>
      <c r="U392" s="91"/>
      <c r="V392" s="27"/>
    </row>
    <row r="393" spans="4:22" hidden="1">
      <c r="D393" s="29"/>
      <c r="F393" s="88"/>
      <c r="G393" s="88"/>
      <c r="H393" s="159"/>
      <c r="I393" s="91"/>
      <c r="J393" s="81">
        <f t="shared" si="9"/>
        <v>0</v>
      </c>
      <c r="K393" s="91"/>
      <c r="L393" s="91"/>
      <c r="M393" s="91"/>
      <c r="N393" s="91" t="str">
        <f>IFERROR(VALUE(IF(Table2131620[[#This Row],[Player No]]="","",IFERROR(VLOOKUP(Table2131620[[#This Row],[Player No]],'[3]Masters Women 40+'!$Z$14:$AB$63,2,FALSE)&amp;"",""))),"")</f>
        <v/>
      </c>
      <c r="O393" s="91" t="str">
        <f>IFERROR(VALUE(IF(Table2131620[[#This Row],[Player No]]="","",IFERROR(VLOOKUP(Table2131620[[#This Row],[Player No]],'[4]Mas Women 40+'!$Z$14:$AB$49,2,FALSE)&amp;"",""))),"")</f>
        <v/>
      </c>
      <c r="P393" s="91"/>
      <c r="Q393" s="27"/>
      <c r="R393" s="151"/>
      <c r="S393" s="92"/>
      <c r="T393" s="151"/>
      <c r="U393" s="91"/>
      <c r="V393" s="27"/>
    </row>
    <row r="394" spans="4:22" hidden="1">
      <c r="D394" s="29"/>
      <c r="F394" s="88"/>
      <c r="G394" s="88"/>
      <c r="H394" s="159"/>
      <c r="I394" s="91"/>
      <c r="J394" s="81">
        <f t="shared" si="9"/>
        <v>0</v>
      </c>
      <c r="K394" s="91"/>
      <c r="L394" s="91"/>
      <c r="M394" s="91"/>
      <c r="N394" s="91" t="str">
        <f>IFERROR(VALUE(IF(Table2131620[[#This Row],[Player No]]="","",IFERROR(VLOOKUP(Table2131620[[#This Row],[Player No]],'[3]Masters Women 40+'!$Z$14:$AB$63,2,FALSE)&amp;"",""))),"")</f>
        <v/>
      </c>
      <c r="O394" s="91" t="str">
        <f>IFERROR(VALUE(IF(Table2131620[[#This Row],[Player No]]="","",IFERROR(VLOOKUP(Table2131620[[#This Row],[Player No]],'[4]Mas Women 40+'!$Z$14:$AB$49,2,FALSE)&amp;"",""))),"")</f>
        <v/>
      </c>
      <c r="P394" s="91"/>
      <c r="Q394" s="27"/>
      <c r="R394" s="151"/>
      <c r="S394" s="92"/>
      <c r="T394" s="151"/>
      <c r="U394" s="91"/>
      <c r="V394" s="27"/>
    </row>
    <row r="395" spans="4:22" hidden="1">
      <c r="D395" s="29"/>
      <c r="F395" s="88"/>
      <c r="G395" s="88"/>
      <c r="H395" s="159"/>
      <c r="I395" s="91"/>
      <c r="J395" s="81">
        <f t="shared" si="9"/>
        <v>0</v>
      </c>
      <c r="K395" s="91"/>
      <c r="L395" s="91"/>
      <c r="M395" s="91"/>
      <c r="N395" s="91" t="str">
        <f>IFERROR(VALUE(IF(Table2131620[[#This Row],[Player No]]="","",IFERROR(VLOOKUP(Table2131620[[#This Row],[Player No]],'[3]Masters Women 40+'!$Z$14:$AB$63,2,FALSE)&amp;"",""))),"")</f>
        <v/>
      </c>
      <c r="O395" s="91" t="str">
        <f>IFERROR(VALUE(IF(Table2131620[[#This Row],[Player No]]="","",IFERROR(VLOOKUP(Table2131620[[#This Row],[Player No]],'[4]Mas Women 40+'!$Z$14:$AB$49,2,FALSE)&amp;"",""))),"")</f>
        <v/>
      </c>
      <c r="P395" s="91"/>
      <c r="Q395" s="27"/>
      <c r="R395" s="151"/>
      <c r="S395" s="92"/>
      <c r="T395" s="151"/>
      <c r="U395" s="91"/>
      <c r="V395" s="27"/>
    </row>
    <row r="396" spans="4:22" hidden="1">
      <c r="D396" s="29"/>
      <c r="F396" s="88"/>
      <c r="G396" s="88"/>
      <c r="H396" s="159"/>
      <c r="I396" s="91"/>
      <c r="J396" s="81">
        <f t="shared" si="9"/>
        <v>0</v>
      </c>
      <c r="K396" s="91"/>
      <c r="L396" s="91"/>
      <c r="M396" s="91"/>
      <c r="N396" s="91" t="str">
        <f>IFERROR(VALUE(IF(Table2131620[[#This Row],[Player No]]="","",IFERROR(VLOOKUP(Table2131620[[#This Row],[Player No]],'[3]Masters Women 40+'!$Z$14:$AB$63,2,FALSE)&amp;"",""))),"")</f>
        <v/>
      </c>
      <c r="O396" s="91" t="str">
        <f>IFERROR(VALUE(IF(Table2131620[[#This Row],[Player No]]="","",IFERROR(VLOOKUP(Table2131620[[#This Row],[Player No]],'[4]Mas Women 40+'!$Z$14:$AB$49,2,FALSE)&amp;"",""))),"")</f>
        <v/>
      </c>
      <c r="P396" s="91"/>
      <c r="Q396" s="27"/>
      <c r="R396" s="151"/>
      <c r="S396" s="92"/>
      <c r="T396" s="151"/>
      <c r="U396" s="91"/>
      <c r="V396" s="27"/>
    </row>
    <row r="397" spans="4:22" hidden="1">
      <c r="D397" s="29"/>
      <c r="F397" s="88"/>
      <c r="G397" s="88"/>
      <c r="H397" s="159"/>
      <c r="I397" s="91"/>
      <c r="J397" s="81">
        <f t="shared" si="9"/>
        <v>0</v>
      </c>
      <c r="K397" s="91"/>
      <c r="L397" s="91"/>
      <c r="M397" s="91"/>
      <c r="N397" s="91" t="str">
        <f>IFERROR(VALUE(IF(Table2131620[[#This Row],[Player No]]="","",IFERROR(VLOOKUP(Table2131620[[#This Row],[Player No]],'[3]Masters Women 40+'!$Z$14:$AB$63,2,FALSE)&amp;"",""))),"")</f>
        <v/>
      </c>
      <c r="O397" s="91" t="str">
        <f>IFERROR(VALUE(IF(Table2131620[[#This Row],[Player No]]="","",IFERROR(VLOOKUP(Table2131620[[#This Row],[Player No]],'[4]Mas Women 40+'!$Z$14:$AB$49,2,FALSE)&amp;"",""))),"")</f>
        <v/>
      </c>
      <c r="P397" s="91"/>
      <c r="Q397" s="27"/>
      <c r="R397" s="151"/>
      <c r="S397" s="92"/>
      <c r="T397" s="151"/>
      <c r="U397" s="91"/>
      <c r="V397" s="27"/>
    </row>
    <row r="398" spans="4:22" hidden="1">
      <c r="D398" s="29"/>
      <c r="F398" s="88"/>
      <c r="G398" s="88"/>
      <c r="H398" s="159"/>
      <c r="I398" s="91"/>
      <c r="J398" s="81">
        <f t="shared" si="9"/>
        <v>0</v>
      </c>
      <c r="K398" s="91"/>
      <c r="L398" s="91"/>
      <c r="M398" s="91"/>
      <c r="N398" s="91" t="str">
        <f>IFERROR(VALUE(IF(Table2131620[[#This Row],[Player No]]="","",IFERROR(VLOOKUP(Table2131620[[#This Row],[Player No]],'[3]Masters Women 40+'!$Z$14:$AB$63,2,FALSE)&amp;"",""))),"")</f>
        <v/>
      </c>
      <c r="O398" s="91" t="str">
        <f>IFERROR(VALUE(IF(Table2131620[[#This Row],[Player No]]="","",IFERROR(VLOOKUP(Table2131620[[#This Row],[Player No]],'[4]Mas Women 40+'!$Z$14:$AB$49,2,FALSE)&amp;"",""))),"")</f>
        <v/>
      </c>
      <c r="P398" s="91"/>
      <c r="Q398" s="27"/>
      <c r="R398" s="151"/>
      <c r="S398" s="92"/>
      <c r="T398" s="151"/>
      <c r="U398" s="91"/>
      <c r="V398" s="27"/>
    </row>
    <row r="399" spans="4:22" hidden="1">
      <c r="D399" s="29"/>
      <c r="F399" s="88"/>
      <c r="G399" s="88"/>
      <c r="H399" s="159"/>
      <c r="I399" s="91"/>
      <c r="J399" s="81">
        <f t="shared" si="9"/>
        <v>0</v>
      </c>
      <c r="K399" s="91"/>
      <c r="L399" s="91"/>
      <c r="M399" s="91"/>
      <c r="N399" s="91" t="str">
        <f>IFERROR(VALUE(IF(Table2131620[[#This Row],[Player No]]="","",IFERROR(VLOOKUP(Table2131620[[#This Row],[Player No]],'[3]Masters Women 40+'!$Z$14:$AB$63,2,FALSE)&amp;"",""))),"")</f>
        <v/>
      </c>
      <c r="O399" s="91" t="str">
        <f>IFERROR(VALUE(IF(Table2131620[[#This Row],[Player No]]="","",IFERROR(VLOOKUP(Table2131620[[#This Row],[Player No]],'[4]Mas Women 40+'!$Z$14:$AB$49,2,FALSE)&amp;"",""))),"")</f>
        <v/>
      </c>
      <c r="P399" s="91"/>
      <c r="Q399" s="27"/>
      <c r="R399" s="151"/>
      <c r="S399" s="92"/>
      <c r="T399" s="151"/>
      <c r="U399" s="91"/>
      <c r="V399" s="27"/>
    </row>
    <row r="400" spans="4:22" hidden="1">
      <c r="D400" s="29"/>
      <c r="F400" s="88"/>
      <c r="G400" s="88"/>
      <c r="H400" s="159"/>
      <c r="I400" s="91"/>
      <c r="J400" s="81">
        <f t="shared" si="9"/>
        <v>0</v>
      </c>
      <c r="K400" s="91"/>
      <c r="L400" s="91"/>
      <c r="M400" s="91"/>
      <c r="N400" s="91" t="str">
        <f>IFERROR(VALUE(IF(Table2131620[[#This Row],[Player No]]="","",IFERROR(VLOOKUP(Table2131620[[#This Row],[Player No]],'[3]Masters Women 40+'!$Z$14:$AB$63,2,FALSE)&amp;"",""))),"")</f>
        <v/>
      </c>
      <c r="O400" s="91" t="str">
        <f>IFERROR(VALUE(IF(Table2131620[[#This Row],[Player No]]="","",IFERROR(VLOOKUP(Table2131620[[#This Row],[Player No]],'[4]Mas Women 40+'!$Z$14:$AB$49,2,FALSE)&amp;"",""))),"")</f>
        <v/>
      </c>
      <c r="P400" s="91"/>
      <c r="Q400" s="27"/>
      <c r="R400" s="151"/>
      <c r="S400" s="92"/>
      <c r="T400" s="151"/>
      <c r="U400" s="91"/>
      <c r="V400" s="27"/>
    </row>
    <row r="401" spans="4:22" hidden="1">
      <c r="D401" s="29"/>
      <c r="F401" s="88"/>
      <c r="G401" s="88"/>
      <c r="H401" s="159"/>
      <c r="I401" s="91"/>
      <c r="J401" s="81">
        <f t="shared" si="9"/>
        <v>0</v>
      </c>
      <c r="K401" s="91"/>
      <c r="L401" s="91"/>
      <c r="M401" s="91"/>
      <c r="N401" s="91" t="str">
        <f>IFERROR(VALUE(IF(Table2131620[[#This Row],[Player No]]="","",IFERROR(VLOOKUP(Table2131620[[#This Row],[Player No]],'[3]Masters Women 40+'!$Z$14:$AB$63,2,FALSE)&amp;"",""))),"")</f>
        <v/>
      </c>
      <c r="O401" s="91" t="str">
        <f>IFERROR(VALUE(IF(Table2131620[[#This Row],[Player No]]="","",IFERROR(VLOOKUP(Table2131620[[#This Row],[Player No]],'[4]Mas Women 40+'!$Z$14:$AB$49,2,FALSE)&amp;"",""))),"")</f>
        <v/>
      </c>
      <c r="P401" s="91"/>
      <c r="Q401" s="27"/>
      <c r="R401" s="151"/>
      <c r="S401" s="92"/>
      <c r="T401" s="151"/>
      <c r="U401" s="91"/>
      <c r="V401" s="27"/>
    </row>
    <row r="402" spans="4:22" hidden="1">
      <c r="D402" s="29"/>
      <c r="F402" s="88"/>
      <c r="G402" s="88"/>
      <c r="H402" s="159"/>
      <c r="I402" s="91"/>
      <c r="J402" s="81">
        <f t="shared" si="9"/>
        <v>0</v>
      </c>
      <c r="K402" s="91"/>
      <c r="L402" s="91"/>
      <c r="M402" s="91"/>
      <c r="N402" s="91" t="str">
        <f>IFERROR(VALUE(IF(Table2131620[[#This Row],[Player No]]="","",IFERROR(VLOOKUP(Table2131620[[#This Row],[Player No]],'[3]Masters Women 40+'!$Z$14:$AB$63,2,FALSE)&amp;"",""))),"")</f>
        <v/>
      </c>
      <c r="O402" s="91" t="str">
        <f>IFERROR(VALUE(IF(Table2131620[[#This Row],[Player No]]="","",IFERROR(VLOOKUP(Table2131620[[#This Row],[Player No]],'[4]Mas Women 40+'!$Z$14:$AB$49,2,FALSE)&amp;"",""))),"")</f>
        <v/>
      </c>
      <c r="P402" s="91"/>
      <c r="Q402" s="27"/>
      <c r="R402" s="151"/>
      <c r="S402" s="92"/>
      <c r="T402" s="151"/>
      <c r="U402" s="91"/>
      <c r="V402" s="27"/>
    </row>
    <row r="403" spans="4:22" hidden="1">
      <c r="D403" s="29"/>
      <c r="F403" s="88"/>
      <c r="G403" s="88"/>
      <c r="H403" s="159"/>
      <c r="I403" s="91"/>
      <c r="J403" s="81">
        <f t="shared" si="9"/>
        <v>0</v>
      </c>
      <c r="K403" s="91"/>
      <c r="L403" s="91"/>
      <c r="M403" s="91"/>
      <c r="N403" s="91" t="str">
        <f>IFERROR(VALUE(IF(Table2131620[[#This Row],[Player No]]="","",IFERROR(VLOOKUP(Table2131620[[#This Row],[Player No]],'[3]Masters Women 40+'!$Z$14:$AB$63,2,FALSE)&amp;"",""))),"")</f>
        <v/>
      </c>
      <c r="O403" s="91" t="str">
        <f>IFERROR(VALUE(IF(Table2131620[[#This Row],[Player No]]="","",IFERROR(VLOOKUP(Table2131620[[#This Row],[Player No]],'[4]Mas Women 40+'!$Z$14:$AB$49,2,FALSE)&amp;"",""))),"")</f>
        <v/>
      </c>
      <c r="P403" s="91"/>
      <c r="Q403" s="27"/>
      <c r="R403" s="151"/>
      <c r="S403" s="92"/>
      <c r="T403" s="151"/>
      <c r="U403" s="91"/>
      <c r="V403" s="27"/>
    </row>
    <row r="404" spans="4:22" hidden="1">
      <c r="D404" s="29"/>
      <c r="F404" s="88"/>
      <c r="G404" s="88"/>
      <c r="H404" s="159"/>
      <c r="I404" s="91"/>
      <c r="J404" s="81">
        <f t="shared" si="9"/>
        <v>0</v>
      </c>
      <c r="K404" s="91"/>
      <c r="L404" s="91"/>
      <c r="M404" s="91"/>
      <c r="N404" s="91" t="str">
        <f>IFERROR(VALUE(IF(Table2131620[[#This Row],[Player No]]="","",IFERROR(VLOOKUP(Table2131620[[#This Row],[Player No]],'[3]Masters Women 40+'!$Z$14:$AB$63,2,FALSE)&amp;"",""))),"")</f>
        <v/>
      </c>
      <c r="O404" s="91" t="str">
        <f>IFERROR(VALUE(IF(Table2131620[[#This Row],[Player No]]="","",IFERROR(VLOOKUP(Table2131620[[#This Row],[Player No]],'[4]Mas Women 40+'!$Z$14:$AB$49,2,FALSE)&amp;"",""))),"")</f>
        <v/>
      </c>
      <c r="P404" s="91"/>
      <c r="Q404" s="27"/>
      <c r="R404" s="151"/>
      <c r="S404" s="92"/>
      <c r="T404" s="151"/>
      <c r="U404" s="91"/>
      <c r="V404" s="27"/>
    </row>
    <row r="405" spans="4:22" hidden="1">
      <c r="D405" s="29"/>
      <c r="F405" s="88"/>
      <c r="G405" s="88"/>
      <c r="H405" s="159"/>
      <c r="I405" s="91"/>
      <c r="J405" s="81">
        <f t="shared" si="9"/>
        <v>0</v>
      </c>
      <c r="K405" s="91"/>
      <c r="L405" s="91"/>
      <c r="M405" s="91"/>
      <c r="N405" s="91" t="str">
        <f>IFERROR(VALUE(IF(Table2131620[[#This Row],[Player No]]="","",IFERROR(VLOOKUP(Table2131620[[#This Row],[Player No]],'[3]Masters Women 40+'!$Z$14:$AB$63,2,FALSE)&amp;"",""))),"")</f>
        <v/>
      </c>
      <c r="O405" s="91" t="str">
        <f>IFERROR(VALUE(IF(Table2131620[[#This Row],[Player No]]="","",IFERROR(VLOOKUP(Table2131620[[#This Row],[Player No]],'[4]Mas Women 40+'!$Z$14:$AB$49,2,FALSE)&amp;"",""))),"")</f>
        <v/>
      </c>
      <c r="P405" s="91"/>
      <c r="Q405" s="27"/>
      <c r="R405" s="151"/>
      <c r="S405" s="92"/>
      <c r="T405" s="151"/>
      <c r="U405" s="91"/>
      <c r="V405" s="27"/>
    </row>
    <row r="406" spans="4:22" hidden="1">
      <c r="D406" s="29"/>
      <c r="F406" s="88"/>
      <c r="G406" s="88"/>
      <c r="H406" s="159"/>
      <c r="I406" s="91"/>
      <c r="J406" s="81">
        <f t="shared" si="9"/>
        <v>0</v>
      </c>
      <c r="K406" s="91"/>
      <c r="L406" s="91"/>
      <c r="M406" s="91"/>
      <c r="N406" s="91" t="str">
        <f>IFERROR(VALUE(IF(Table2131620[[#This Row],[Player No]]="","",IFERROR(VLOOKUP(Table2131620[[#This Row],[Player No]],'[3]Masters Women 40+'!$Z$14:$AB$63,2,FALSE)&amp;"",""))),"")</f>
        <v/>
      </c>
      <c r="O406" s="91" t="str">
        <f>IFERROR(VALUE(IF(Table2131620[[#This Row],[Player No]]="","",IFERROR(VLOOKUP(Table2131620[[#This Row],[Player No]],'[4]Mas Women 40+'!$Z$14:$AB$49,2,FALSE)&amp;"",""))),"")</f>
        <v/>
      </c>
      <c r="P406" s="91"/>
      <c r="Q406" s="27"/>
      <c r="R406" s="151"/>
      <c r="S406" s="92"/>
      <c r="T406" s="151"/>
      <c r="U406" s="91"/>
      <c r="V406" s="27"/>
    </row>
    <row r="407" spans="4:22" hidden="1">
      <c r="D407" s="29"/>
      <c r="F407" s="88"/>
      <c r="G407" s="88"/>
      <c r="H407" s="159"/>
      <c r="I407" s="91"/>
      <c r="J407" s="81">
        <f t="shared" si="9"/>
        <v>0</v>
      </c>
      <c r="K407" s="91"/>
      <c r="L407" s="91"/>
      <c r="M407" s="91"/>
      <c r="N407" s="91" t="str">
        <f>IFERROR(VALUE(IF(Table2131620[[#This Row],[Player No]]="","",IFERROR(VLOOKUP(Table2131620[[#This Row],[Player No]],'[3]Masters Women 40+'!$Z$14:$AB$63,2,FALSE)&amp;"",""))),"")</f>
        <v/>
      </c>
      <c r="O407" s="91" t="str">
        <f>IFERROR(VALUE(IF(Table2131620[[#This Row],[Player No]]="","",IFERROR(VLOOKUP(Table2131620[[#This Row],[Player No]],'[4]Mas Women 40+'!$Z$14:$AB$49,2,FALSE)&amp;"",""))),"")</f>
        <v/>
      </c>
      <c r="P407" s="91"/>
      <c r="Q407" s="27"/>
      <c r="R407" s="151"/>
      <c r="S407" s="92"/>
      <c r="T407" s="151"/>
      <c r="U407" s="91"/>
      <c r="V407" s="27"/>
    </row>
    <row r="408" spans="4:22" hidden="1">
      <c r="D408" s="29"/>
      <c r="F408" s="88"/>
      <c r="G408" s="88"/>
      <c r="H408" s="159"/>
      <c r="I408" s="91"/>
      <c r="J408" s="81">
        <f t="shared" si="9"/>
        <v>0</v>
      </c>
      <c r="K408" s="91"/>
      <c r="L408" s="91"/>
      <c r="M408" s="91"/>
      <c r="N408" s="91" t="str">
        <f>IFERROR(VALUE(IF(Table2131620[[#This Row],[Player No]]="","",IFERROR(VLOOKUP(Table2131620[[#This Row],[Player No]],'[3]Masters Women 40+'!$Z$14:$AB$63,2,FALSE)&amp;"",""))),"")</f>
        <v/>
      </c>
      <c r="O408" s="91" t="str">
        <f>IFERROR(VALUE(IF(Table2131620[[#This Row],[Player No]]="","",IFERROR(VLOOKUP(Table2131620[[#This Row],[Player No]],'[4]Mas Women 40+'!$Z$14:$AB$49,2,FALSE)&amp;"",""))),"")</f>
        <v/>
      </c>
      <c r="P408" s="91"/>
      <c r="Q408" s="27"/>
      <c r="R408" s="151"/>
      <c r="S408" s="92"/>
      <c r="T408" s="151"/>
      <c r="U408" s="91"/>
      <c r="V408" s="27"/>
    </row>
    <row r="409" spans="4:22" hidden="1">
      <c r="D409" s="29"/>
      <c r="F409" s="88"/>
      <c r="G409" s="88"/>
      <c r="H409" s="159"/>
      <c r="I409" s="91"/>
      <c r="J409" s="81">
        <f t="shared" si="9"/>
        <v>0</v>
      </c>
      <c r="K409" s="91"/>
      <c r="L409" s="91"/>
      <c r="M409" s="91"/>
      <c r="N409" s="91" t="str">
        <f>IFERROR(VALUE(IF(Table2131620[[#This Row],[Player No]]="","",IFERROR(VLOOKUP(Table2131620[[#This Row],[Player No]],'[3]Masters Women 40+'!$Z$14:$AB$63,2,FALSE)&amp;"",""))),"")</f>
        <v/>
      </c>
      <c r="O409" s="91" t="str">
        <f>IFERROR(VALUE(IF(Table2131620[[#This Row],[Player No]]="","",IFERROR(VLOOKUP(Table2131620[[#This Row],[Player No]],'[4]Mas Women 40+'!$Z$14:$AB$49,2,FALSE)&amp;"",""))),"")</f>
        <v/>
      </c>
      <c r="P409" s="91"/>
      <c r="Q409" s="27"/>
      <c r="R409" s="151"/>
      <c r="S409" s="92"/>
      <c r="T409" s="151"/>
      <c r="U409" s="91"/>
      <c r="V409" s="27"/>
    </row>
    <row r="410" spans="4:22" hidden="1">
      <c r="D410" s="29"/>
      <c r="F410" s="88"/>
      <c r="G410" s="88"/>
      <c r="H410" s="159"/>
      <c r="I410" s="91"/>
      <c r="J410" s="81">
        <f t="shared" si="9"/>
        <v>0</v>
      </c>
      <c r="K410" s="91"/>
      <c r="L410" s="91"/>
      <c r="M410" s="91"/>
      <c r="N410" s="91" t="str">
        <f>IFERROR(VALUE(IF(Table2131620[[#This Row],[Player No]]="","",IFERROR(VLOOKUP(Table2131620[[#This Row],[Player No]],'[3]Masters Women 40+'!$Z$14:$AB$63,2,FALSE)&amp;"",""))),"")</f>
        <v/>
      </c>
      <c r="O410" s="91" t="str">
        <f>IFERROR(VALUE(IF(Table2131620[[#This Row],[Player No]]="","",IFERROR(VLOOKUP(Table2131620[[#This Row],[Player No]],'[4]Mas Women 40+'!$Z$14:$AB$49,2,FALSE)&amp;"",""))),"")</f>
        <v/>
      </c>
      <c r="P410" s="91"/>
      <c r="Q410" s="27"/>
      <c r="R410" s="151"/>
      <c r="S410" s="92"/>
      <c r="T410" s="151"/>
      <c r="U410" s="91"/>
      <c r="V410" s="27"/>
    </row>
    <row r="411" spans="4:22" hidden="1">
      <c r="D411" s="29"/>
      <c r="F411" s="88"/>
      <c r="G411" s="88"/>
      <c r="H411" s="159"/>
      <c r="I411" s="91"/>
      <c r="J411" s="81">
        <f t="shared" si="9"/>
        <v>0</v>
      </c>
      <c r="K411" s="91"/>
      <c r="L411" s="91"/>
      <c r="M411" s="91"/>
      <c r="N411" s="91" t="str">
        <f>IFERROR(VALUE(IF(Table2131620[[#This Row],[Player No]]="","",IFERROR(VLOOKUP(Table2131620[[#This Row],[Player No]],'[3]Masters Women 40+'!$Z$14:$AB$63,2,FALSE)&amp;"",""))),"")</f>
        <v/>
      </c>
      <c r="O411" s="91" t="str">
        <f>IFERROR(VALUE(IF(Table2131620[[#This Row],[Player No]]="","",IFERROR(VLOOKUP(Table2131620[[#This Row],[Player No]],'[4]Mas Women 40+'!$Z$14:$AB$49,2,FALSE)&amp;"",""))),"")</f>
        <v/>
      </c>
      <c r="P411" s="91"/>
      <c r="Q411" s="27"/>
      <c r="R411" s="151"/>
      <c r="S411" s="92"/>
      <c r="T411" s="151"/>
      <c r="U411" s="91"/>
      <c r="V411" s="27"/>
    </row>
    <row r="412" spans="4:22" hidden="1">
      <c r="D412" s="29"/>
      <c r="F412" s="88"/>
      <c r="G412" s="88"/>
      <c r="H412" s="159"/>
      <c r="I412" s="91"/>
      <c r="J412" s="81">
        <f t="shared" si="9"/>
        <v>0</v>
      </c>
      <c r="K412" s="91"/>
      <c r="L412" s="91"/>
      <c r="M412" s="91"/>
      <c r="N412" s="91" t="str">
        <f>IFERROR(VALUE(IF(Table2131620[[#This Row],[Player No]]="","",IFERROR(VLOOKUP(Table2131620[[#This Row],[Player No]],'[3]Masters Women 40+'!$Z$14:$AB$63,2,FALSE)&amp;"",""))),"")</f>
        <v/>
      </c>
      <c r="O412" s="91" t="str">
        <f>IFERROR(VALUE(IF(Table2131620[[#This Row],[Player No]]="","",IFERROR(VLOOKUP(Table2131620[[#This Row],[Player No]],'[4]Mas Women 40+'!$Z$14:$AB$49,2,FALSE)&amp;"",""))),"")</f>
        <v/>
      </c>
      <c r="P412" s="91"/>
      <c r="Q412" s="27"/>
      <c r="R412" s="151"/>
      <c r="S412" s="92"/>
      <c r="T412" s="151"/>
      <c r="U412" s="91"/>
      <c r="V412" s="27"/>
    </row>
    <row r="413" spans="4:22" hidden="1">
      <c r="D413" s="29"/>
      <c r="F413" s="88"/>
      <c r="G413" s="88"/>
      <c r="H413" s="159"/>
      <c r="I413" s="91"/>
      <c r="J413" s="81">
        <f t="shared" si="9"/>
        <v>0</v>
      </c>
      <c r="K413" s="91"/>
      <c r="L413" s="91"/>
      <c r="M413" s="91"/>
      <c r="N413" s="91" t="str">
        <f>IFERROR(VALUE(IF(Table2131620[[#This Row],[Player No]]="","",IFERROR(VLOOKUP(Table2131620[[#This Row],[Player No]],'[3]Masters Women 40+'!$Z$14:$AB$63,2,FALSE)&amp;"",""))),"")</f>
        <v/>
      </c>
      <c r="O413" s="91" t="str">
        <f>IFERROR(VALUE(IF(Table2131620[[#This Row],[Player No]]="","",IFERROR(VLOOKUP(Table2131620[[#This Row],[Player No]],'[4]Mas Women 40+'!$Z$14:$AB$49,2,FALSE)&amp;"",""))),"")</f>
        <v/>
      </c>
      <c r="P413" s="91"/>
      <c r="Q413" s="27"/>
      <c r="R413" s="151"/>
      <c r="S413" s="92"/>
      <c r="T413" s="151"/>
      <c r="U413" s="91"/>
      <c r="V413" s="27"/>
    </row>
    <row r="414" spans="4:22" hidden="1">
      <c r="D414" s="29"/>
      <c r="F414" s="88"/>
      <c r="G414" s="88"/>
      <c r="H414" s="159"/>
      <c r="I414" s="91"/>
      <c r="J414" s="81">
        <f t="shared" si="9"/>
        <v>0</v>
      </c>
      <c r="K414" s="91"/>
      <c r="L414" s="91"/>
      <c r="M414" s="91"/>
      <c r="N414" s="91" t="str">
        <f>IFERROR(VALUE(IF(Table2131620[[#This Row],[Player No]]="","",IFERROR(VLOOKUP(Table2131620[[#This Row],[Player No]],'[3]Masters Women 40+'!$Z$14:$AB$63,2,FALSE)&amp;"",""))),"")</f>
        <v/>
      </c>
      <c r="O414" s="91" t="str">
        <f>IFERROR(VALUE(IF(Table2131620[[#This Row],[Player No]]="","",IFERROR(VLOOKUP(Table2131620[[#This Row],[Player No]],'[4]Mas Women 40+'!$Z$14:$AB$49,2,FALSE)&amp;"",""))),"")</f>
        <v/>
      </c>
      <c r="P414" s="91"/>
      <c r="Q414" s="27"/>
      <c r="R414" s="151"/>
      <c r="S414" s="92"/>
      <c r="T414" s="151"/>
      <c r="U414" s="91"/>
      <c r="V414" s="27"/>
    </row>
    <row r="415" spans="4:22" hidden="1">
      <c r="D415" s="29"/>
      <c r="F415" s="88"/>
      <c r="G415" s="88"/>
      <c r="H415" s="159"/>
      <c r="I415" s="91"/>
      <c r="J415" s="81">
        <f t="shared" si="9"/>
        <v>0</v>
      </c>
      <c r="K415" s="91"/>
      <c r="L415" s="91"/>
      <c r="M415" s="91"/>
      <c r="N415" s="91" t="str">
        <f>IFERROR(VALUE(IF(Table2131620[[#This Row],[Player No]]="","",IFERROR(VLOOKUP(Table2131620[[#This Row],[Player No]],'[3]Masters Women 40+'!$Z$14:$AB$63,2,FALSE)&amp;"",""))),"")</f>
        <v/>
      </c>
      <c r="O415" s="91" t="str">
        <f>IFERROR(VALUE(IF(Table2131620[[#This Row],[Player No]]="","",IFERROR(VLOOKUP(Table2131620[[#This Row],[Player No]],'[4]Mas Women 40+'!$Z$14:$AB$49,2,FALSE)&amp;"",""))),"")</f>
        <v/>
      </c>
      <c r="P415" s="91"/>
      <c r="Q415" s="27"/>
      <c r="R415" s="151"/>
      <c r="S415" s="92"/>
      <c r="T415" s="151"/>
      <c r="U415" s="91"/>
      <c r="V415" s="27"/>
    </row>
    <row r="416" spans="4:22" hidden="1">
      <c r="D416" s="29"/>
      <c r="F416" s="88"/>
      <c r="G416" s="88"/>
      <c r="H416" s="159"/>
      <c r="I416" s="91"/>
      <c r="J416" s="81">
        <f t="shared" si="9"/>
        <v>0</v>
      </c>
      <c r="K416" s="91"/>
      <c r="L416" s="91"/>
      <c r="M416" s="91"/>
      <c r="N416" s="91" t="str">
        <f>IFERROR(VALUE(IF(Table2131620[[#This Row],[Player No]]="","",IFERROR(VLOOKUP(Table2131620[[#This Row],[Player No]],'[3]Masters Women 40+'!$Z$14:$AB$63,2,FALSE)&amp;"",""))),"")</f>
        <v/>
      </c>
      <c r="O416" s="91" t="str">
        <f>IFERROR(VALUE(IF(Table2131620[[#This Row],[Player No]]="","",IFERROR(VLOOKUP(Table2131620[[#This Row],[Player No]],'[4]Mas Women 40+'!$Z$14:$AB$49,2,FALSE)&amp;"",""))),"")</f>
        <v/>
      </c>
      <c r="P416" s="91"/>
      <c r="Q416" s="27"/>
      <c r="R416" s="151"/>
      <c r="S416" s="92"/>
      <c r="T416" s="151"/>
      <c r="U416" s="91"/>
      <c r="V416" s="27"/>
    </row>
    <row r="417" spans="4:22" hidden="1">
      <c r="D417" s="29"/>
      <c r="F417" s="88"/>
      <c r="G417" s="88"/>
      <c r="H417" s="159"/>
      <c r="I417" s="91"/>
      <c r="J417" s="81">
        <f t="shared" si="9"/>
        <v>0</v>
      </c>
      <c r="K417" s="91"/>
      <c r="L417" s="91"/>
      <c r="M417" s="91"/>
      <c r="N417" s="91" t="str">
        <f>IFERROR(VALUE(IF(Table2131620[[#This Row],[Player No]]="","",IFERROR(VLOOKUP(Table2131620[[#This Row],[Player No]],'[3]Masters Women 40+'!$Z$14:$AB$63,2,FALSE)&amp;"",""))),"")</f>
        <v/>
      </c>
      <c r="O417" s="91" t="str">
        <f>IFERROR(VALUE(IF(Table2131620[[#This Row],[Player No]]="","",IFERROR(VLOOKUP(Table2131620[[#This Row],[Player No]],'[4]Mas Women 40+'!$Z$14:$AB$49,2,FALSE)&amp;"",""))),"")</f>
        <v/>
      </c>
      <c r="P417" s="91"/>
      <c r="Q417" s="27"/>
      <c r="R417" s="151"/>
      <c r="S417" s="92"/>
      <c r="T417" s="151"/>
      <c r="U417" s="91"/>
      <c r="V417" s="27"/>
    </row>
    <row r="418" spans="4:22" hidden="1">
      <c r="D418" s="29"/>
      <c r="F418" s="88"/>
      <c r="G418" s="88"/>
      <c r="H418" s="159"/>
      <c r="I418" s="91"/>
      <c r="J418" s="81">
        <f t="shared" si="9"/>
        <v>0</v>
      </c>
      <c r="K418" s="91"/>
      <c r="L418" s="91"/>
      <c r="M418" s="91"/>
      <c r="N418" s="91" t="str">
        <f>IFERROR(VALUE(IF(Table2131620[[#This Row],[Player No]]="","",IFERROR(VLOOKUP(Table2131620[[#This Row],[Player No]],'[3]Masters Women 40+'!$Z$14:$AB$63,2,FALSE)&amp;"",""))),"")</f>
        <v/>
      </c>
      <c r="O418" s="91" t="str">
        <f>IFERROR(VALUE(IF(Table2131620[[#This Row],[Player No]]="","",IFERROR(VLOOKUP(Table2131620[[#This Row],[Player No]],'[4]Mas Women 40+'!$Z$14:$AB$49,2,FALSE)&amp;"",""))),"")</f>
        <v/>
      </c>
      <c r="P418" s="91"/>
      <c r="Q418" s="27"/>
      <c r="R418" s="151"/>
      <c r="S418" s="92"/>
      <c r="T418" s="151"/>
      <c r="U418" s="91"/>
      <c r="V418" s="27"/>
    </row>
    <row r="419" spans="4:22" hidden="1">
      <c r="D419" s="29"/>
      <c r="F419" s="88"/>
      <c r="G419" s="88"/>
      <c r="H419" s="159"/>
      <c r="I419" s="91"/>
      <c r="J419" s="81">
        <f t="shared" si="9"/>
        <v>0</v>
      </c>
      <c r="K419" s="91"/>
      <c r="L419" s="91"/>
      <c r="M419" s="91"/>
      <c r="N419" s="91" t="str">
        <f>IFERROR(VALUE(IF(Table2131620[[#This Row],[Player No]]="","",IFERROR(VLOOKUP(Table2131620[[#This Row],[Player No]],'[3]Masters Women 40+'!$Z$14:$AB$63,2,FALSE)&amp;"",""))),"")</f>
        <v/>
      </c>
      <c r="O419" s="91" t="str">
        <f>IFERROR(VALUE(IF(Table2131620[[#This Row],[Player No]]="","",IFERROR(VLOOKUP(Table2131620[[#This Row],[Player No]],'[4]Mas Women 40+'!$Z$14:$AB$49,2,FALSE)&amp;"",""))),"")</f>
        <v/>
      </c>
      <c r="P419" s="91"/>
      <c r="Q419" s="27"/>
      <c r="R419" s="151"/>
      <c r="S419" s="92"/>
      <c r="T419" s="151"/>
      <c r="U419" s="91"/>
      <c r="V419" s="27"/>
    </row>
    <row r="420" spans="4:22" hidden="1">
      <c r="D420" s="29"/>
      <c r="F420" s="88"/>
      <c r="G420" s="88"/>
      <c r="H420" s="159"/>
      <c r="I420" s="91"/>
      <c r="J420" s="81">
        <f t="shared" si="9"/>
        <v>0</v>
      </c>
      <c r="K420" s="91"/>
      <c r="L420" s="91"/>
      <c r="M420" s="91"/>
      <c r="N420" s="91" t="str">
        <f>IFERROR(VALUE(IF(Table2131620[[#This Row],[Player No]]="","",IFERROR(VLOOKUP(Table2131620[[#This Row],[Player No]],'[3]Masters Women 40+'!$Z$14:$AB$63,2,FALSE)&amp;"",""))),"")</f>
        <v/>
      </c>
      <c r="O420" s="91" t="str">
        <f>IFERROR(VALUE(IF(Table2131620[[#This Row],[Player No]]="","",IFERROR(VLOOKUP(Table2131620[[#This Row],[Player No]],'[4]Mas Women 40+'!$Z$14:$AB$49,2,FALSE)&amp;"",""))),"")</f>
        <v/>
      </c>
      <c r="P420" s="91"/>
      <c r="Q420" s="27"/>
      <c r="R420" s="151"/>
      <c r="S420" s="92"/>
      <c r="T420" s="151"/>
      <c r="U420" s="91"/>
      <c r="V420" s="27"/>
    </row>
    <row r="421" spans="4:22" hidden="1">
      <c r="D421" s="29"/>
      <c r="F421" s="88"/>
      <c r="G421" s="88"/>
      <c r="H421" s="159"/>
      <c r="I421" s="91"/>
      <c r="J421" s="81">
        <f t="shared" si="9"/>
        <v>0</v>
      </c>
      <c r="K421" s="91"/>
      <c r="L421" s="91"/>
      <c r="M421" s="91"/>
      <c r="N421" s="91" t="str">
        <f>IFERROR(VALUE(IF(Table2131620[[#This Row],[Player No]]="","",IFERROR(VLOOKUP(Table2131620[[#This Row],[Player No]],'[3]Masters Women 40+'!$Z$14:$AB$63,2,FALSE)&amp;"",""))),"")</f>
        <v/>
      </c>
      <c r="O421" s="91" t="str">
        <f>IFERROR(VALUE(IF(Table2131620[[#This Row],[Player No]]="","",IFERROR(VLOOKUP(Table2131620[[#This Row],[Player No]],'[4]Mas Women 40+'!$Z$14:$AB$49,2,FALSE)&amp;"",""))),"")</f>
        <v/>
      </c>
      <c r="P421" s="91"/>
      <c r="Q421" s="27"/>
      <c r="R421" s="151"/>
      <c r="S421" s="92"/>
      <c r="T421" s="151"/>
      <c r="U421" s="91"/>
      <c r="V421" s="27"/>
    </row>
    <row r="422" spans="4:22" hidden="1">
      <c r="D422" s="29"/>
      <c r="F422" s="88"/>
      <c r="G422" s="88"/>
      <c r="H422" s="159"/>
      <c r="I422" s="91"/>
      <c r="J422" s="81">
        <f t="shared" si="9"/>
        <v>0</v>
      </c>
      <c r="K422" s="91"/>
      <c r="L422" s="91"/>
      <c r="M422" s="91"/>
      <c r="N422" s="91" t="str">
        <f>IFERROR(VALUE(IF(Table2131620[[#This Row],[Player No]]="","",IFERROR(VLOOKUP(Table2131620[[#This Row],[Player No]],'[3]Masters Women 40+'!$Z$14:$AB$63,2,FALSE)&amp;"",""))),"")</f>
        <v/>
      </c>
      <c r="O422" s="91" t="str">
        <f>IFERROR(VALUE(IF(Table2131620[[#This Row],[Player No]]="","",IFERROR(VLOOKUP(Table2131620[[#This Row],[Player No]],'[4]Mas Women 40+'!$Z$14:$AB$49,2,FALSE)&amp;"",""))),"")</f>
        <v/>
      </c>
      <c r="P422" s="91"/>
      <c r="Q422" s="27"/>
      <c r="R422" s="151"/>
      <c r="S422" s="92"/>
      <c r="T422" s="151"/>
      <c r="U422" s="91"/>
      <c r="V422" s="27"/>
    </row>
    <row r="423" spans="4:22" hidden="1">
      <c r="D423" s="29"/>
      <c r="F423" s="88"/>
      <c r="G423" s="88"/>
      <c r="H423" s="159"/>
      <c r="I423" s="91"/>
      <c r="J423" s="81">
        <f t="shared" si="9"/>
        <v>0</v>
      </c>
      <c r="K423" s="91"/>
      <c r="L423" s="91"/>
      <c r="M423" s="91"/>
      <c r="N423" s="91" t="str">
        <f>IFERROR(VALUE(IF(Table2131620[[#This Row],[Player No]]="","",IFERROR(VLOOKUP(Table2131620[[#This Row],[Player No]],'[3]Masters Women 40+'!$Z$14:$AB$63,2,FALSE)&amp;"",""))),"")</f>
        <v/>
      </c>
      <c r="O423" s="91" t="str">
        <f>IFERROR(VALUE(IF(Table2131620[[#This Row],[Player No]]="","",IFERROR(VLOOKUP(Table2131620[[#This Row],[Player No]],'[4]Mas Women 40+'!$Z$14:$AB$49,2,FALSE)&amp;"",""))),"")</f>
        <v/>
      </c>
      <c r="P423" s="91"/>
      <c r="Q423" s="27"/>
      <c r="R423" s="151"/>
      <c r="S423" s="92"/>
      <c r="T423" s="151"/>
      <c r="U423" s="91"/>
      <c r="V423" s="27"/>
    </row>
    <row r="424" spans="4:22" hidden="1">
      <c r="D424" s="29"/>
      <c r="F424" s="88"/>
      <c r="G424" s="88"/>
      <c r="H424" s="159"/>
      <c r="I424" s="91"/>
      <c r="J424" s="81">
        <f t="shared" si="9"/>
        <v>0</v>
      </c>
      <c r="K424" s="91"/>
      <c r="L424" s="91"/>
      <c r="M424" s="91"/>
      <c r="N424" s="91" t="str">
        <f>IFERROR(VALUE(IF(Table2131620[[#This Row],[Player No]]="","",IFERROR(VLOOKUP(Table2131620[[#This Row],[Player No]],'[3]Masters Women 40+'!$Z$14:$AB$63,2,FALSE)&amp;"",""))),"")</f>
        <v/>
      </c>
      <c r="O424" s="91" t="str">
        <f>IFERROR(VALUE(IF(Table2131620[[#This Row],[Player No]]="","",IFERROR(VLOOKUP(Table2131620[[#This Row],[Player No]],'[4]Mas Women 40+'!$Z$14:$AB$49,2,FALSE)&amp;"",""))),"")</f>
        <v/>
      </c>
      <c r="P424" s="91"/>
      <c r="Q424" s="27"/>
      <c r="R424" s="151"/>
      <c r="S424" s="92"/>
      <c r="T424" s="151"/>
      <c r="U424" s="91"/>
      <c r="V424" s="27"/>
    </row>
    <row r="425" spans="4:22" hidden="1">
      <c r="D425" s="29"/>
      <c r="F425" s="88"/>
      <c r="G425" s="88"/>
      <c r="H425" s="159"/>
      <c r="I425" s="91"/>
      <c r="J425" s="81">
        <f t="shared" si="9"/>
        <v>0</v>
      </c>
      <c r="K425" s="91"/>
      <c r="L425" s="91"/>
      <c r="M425" s="91"/>
      <c r="N425" s="91" t="str">
        <f>IFERROR(VALUE(IF(Table2131620[[#This Row],[Player No]]="","",IFERROR(VLOOKUP(Table2131620[[#This Row],[Player No]],'[3]Masters Women 40+'!$Z$14:$AB$63,2,FALSE)&amp;"",""))),"")</f>
        <v/>
      </c>
      <c r="O425" s="91" t="str">
        <f>IFERROR(VALUE(IF(Table2131620[[#This Row],[Player No]]="","",IFERROR(VLOOKUP(Table2131620[[#This Row],[Player No]],'[4]Mas Women 40+'!$Z$14:$AB$49,2,FALSE)&amp;"",""))),"")</f>
        <v/>
      </c>
      <c r="P425" s="91"/>
      <c r="Q425" s="27"/>
      <c r="R425" s="151"/>
      <c r="S425" s="92"/>
      <c r="T425" s="151"/>
      <c r="U425" s="91"/>
      <c r="V425" s="27"/>
    </row>
    <row r="426" spans="4:22" hidden="1">
      <c r="D426" s="29"/>
      <c r="F426" s="88"/>
      <c r="G426" s="88"/>
      <c r="H426" s="159"/>
      <c r="I426" s="91"/>
      <c r="J426" s="81">
        <f t="shared" si="9"/>
        <v>0</v>
      </c>
      <c r="K426" s="91"/>
      <c r="L426" s="91"/>
      <c r="M426" s="91"/>
      <c r="N426" s="91" t="str">
        <f>IFERROR(VALUE(IF(Table2131620[[#This Row],[Player No]]="","",IFERROR(VLOOKUP(Table2131620[[#This Row],[Player No]],'[3]Masters Women 40+'!$Z$14:$AB$63,2,FALSE)&amp;"",""))),"")</f>
        <v/>
      </c>
      <c r="O426" s="91" t="str">
        <f>IFERROR(VALUE(IF(Table2131620[[#This Row],[Player No]]="","",IFERROR(VLOOKUP(Table2131620[[#This Row],[Player No]],'[4]Mas Women 40+'!$Z$14:$AB$49,2,FALSE)&amp;"",""))),"")</f>
        <v/>
      </c>
      <c r="P426" s="91"/>
      <c r="Q426" s="27"/>
      <c r="R426" s="151"/>
      <c r="S426" s="92"/>
      <c r="T426" s="151"/>
      <c r="U426" s="91"/>
      <c r="V426" s="27"/>
    </row>
    <row r="427" spans="4:22" hidden="1">
      <c r="D427" s="29"/>
      <c r="F427" s="88"/>
      <c r="G427" s="88"/>
      <c r="H427" s="159"/>
      <c r="I427" s="91"/>
      <c r="J427" s="81">
        <f t="shared" si="9"/>
        <v>0</v>
      </c>
      <c r="K427" s="91"/>
      <c r="L427" s="91"/>
      <c r="M427" s="91"/>
      <c r="N427" s="91" t="str">
        <f>IFERROR(VALUE(IF(Table2131620[[#This Row],[Player No]]="","",IFERROR(VLOOKUP(Table2131620[[#This Row],[Player No]],'[3]Masters Women 40+'!$Z$14:$AB$63,2,FALSE)&amp;"",""))),"")</f>
        <v/>
      </c>
      <c r="O427" s="91" t="str">
        <f>IFERROR(VALUE(IF(Table2131620[[#This Row],[Player No]]="","",IFERROR(VLOOKUP(Table2131620[[#This Row],[Player No]],'[4]Mas Women 40+'!$Z$14:$AB$49,2,FALSE)&amp;"",""))),"")</f>
        <v/>
      </c>
      <c r="P427" s="91"/>
      <c r="Q427" s="27"/>
      <c r="R427" s="151"/>
      <c r="S427" s="92"/>
      <c r="T427" s="151"/>
      <c r="U427" s="91"/>
      <c r="V427" s="27"/>
    </row>
    <row r="428" spans="4:22" hidden="1">
      <c r="D428" s="29"/>
      <c r="F428" s="88"/>
      <c r="G428" s="88"/>
      <c r="H428" s="159"/>
      <c r="I428" s="91"/>
      <c r="J428" s="81">
        <f t="shared" si="9"/>
        <v>0</v>
      </c>
      <c r="K428" s="91"/>
      <c r="L428" s="91"/>
      <c r="M428" s="91"/>
      <c r="N428" s="91" t="str">
        <f>IFERROR(VALUE(IF(Table2131620[[#This Row],[Player No]]="","",IFERROR(VLOOKUP(Table2131620[[#This Row],[Player No]],'[3]Masters Women 40+'!$Z$14:$AB$63,2,FALSE)&amp;"",""))),"")</f>
        <v/>
      </c>
      <c r="O428" s="91" t="str">
        <f>IFERROR(VALUE(IF(Table2131620[[#This Row],[Player No]]="","",IFERROR(VLOOKUP(Table2131620[[#This Row],[Player No]],'[4]Mas Women 40+'!$Z$14:$AB$49,2,FALSE)&amp;"",""))),"")</f>
        <v/>
      </c>
      <c r="P428" s="91"/>
      <c r="Q428" s="27"/>
      <c r="R428" s="151"/>
      <c r="S428" s="92"/>
      <c r="T428" s="151"/>
      <c r="U428" s="91"/>
      <c r="V428" s="27"/>
    </row>
    <row r="429" spans="4:22" hidden="1">
      <c r="D429" s="29"/>
      <c r="F429" s="88"/>
      <c r="G429" s="88"/>
      <c r="H429" s="159"/>
      <c r="I429" s="91"/>
      <c r="J429" s="81">
        <f t="shared" si="9"/>
        <v>0</v>
      </c>
      <c r="K429" s="91"/>
      <c r="L429" s="91"/>
      <c r="M429" s="91"/>
      <c r="N429" s="91" t="str">
        <f>IFERROR(VALUE(IF(Table2131620[[#This Row],[Player No]]="","",IFERROR(VLOOKUP(Table2131620[[#This Row],[Player No]],'[3]Masters Women 40+'!$Z$14:$AB$63,2,FALSE)&amp;"",""))),"")</f>
        <v/>
      </c>
      <c r="O429" s="91" t="str">
        <f>IFERROR(VALUE(IF(Table2131620[[#This Row],[Player No]]="","",IFERROR(VLOOKUP(Table2131620[[#This Row],[Player No]],'[4]Mas Women 40+'!$Z$14:$AB$49,2,FALSE)&amp;"",""))),"")</f>
        <v/>
      </c>
      <c r="P429" s="91"/>
      <c r="Q429" s="27"/>
      <c r="R429" s="151"/>
      <c r="S429" s="92"/>
      <c r="T429" s="151"/>
      <c r="U429" s="91"/>
      <c r="V429" s="27"/>
    </row>
    <row r="430" spans="4:22" hidden="1">
      <c r="D430" s="29"/>
      <c r="F430" s="88"/>
      <c r="G430" s="88"/>
      <c r="H430" s="159"/>
      <c r="I430" s="91"/>
      <c r="J430" s="81">
        <f t="shared" si="9"/>
        <v>0</v>
      </c>
      <c r="K430" s="91"/>
      <c r="L430" s="91"/>
      <c r="M430" s="91"/>
      <c r="N430" s="91" t="str">
        <f>IFERROR(VALUE(IF(Table2131620[[#This Row],[Player No]]="","",IFERROR(VLOOKUP(Table2131620[[#This Row],[Player No]],'[3]Masters Women 40+'!$Z$14:$AB$63,2,FALSE)&amp;"",""))),"")</f>
        <v/>
      </c>
      <c r="O430" s="91" t="str">
        <f>IFERROR(VALUE(IF(Table2131620[[#This Row],[Player No]]="","",IFERROR(VLOOKUP(Table2131620[[#This Row],[Player No]],'[4]Mas Women 40+'!$Z$14:$AB$49,2,FALSE)&amp;"",""))),"")</f>
        <v/>
      </c>
      <c r="P430" s="91"/>
      <c r="Q430" s="27"/>
      <c r="R430" s="151"/>
      <c r="S430" s="92"/>
      <c r="T430" s="151"/>
      <c r="U430" s="91"/>
      <c r="V430" s="27"/>
    </row>
    <row r="431" spans="4:22" hidden="1">
      <c r="D431" s="29"/>
      <c r="F431" s="88"/>
      <c r="G431" s="88"/>
      <c r="H431" s="159"/>
      <c r="I431" s="91"/>
      <c r="J431" s="81">
        <f t="shared" si="9"/>
        <v>0</v>
      </c>
      <c r="K431" s="91"/>
      <c r="L431" s="91"/>
      <c r="M431" s="91"/>
      <c r="N431" s="91" t="str">
        <f>IFERROR(VALUE(IF(Table2131620[[#This Row],[Player No]]="","",IFERROR(VLOOKUP(Table2131620[[#This Row],[Player No]],'[3]Masters Women 40+'!$Z$14:$AB$63,2,FALSE)&amp;"",""))),"")</f>
        <v/>
      </c>
      <c r="O431" s="91" t="str">
        <f>IFERROR(VALUE(IF(Table2131620[[#This Row],[Player No]]="","",IFERROR(VLOOKUP(Table2131620[[#This Row],[Player No]],'[4]Mas Women 40+'!$Z$14:$AB$49,2,FALSE)&amp;"",""))),"")</f>
        <v/>
      </c>
      <c r="P431" s="91"/>
      <c r="Q431" s="27"/>
      <c r="R431" s="151"/>
      <c r="S431" s="92"/>
      <c r="T431" s="151"/>
      <c r="U431" s="91"/>
      <c r="V431" s="27"/>
    </row>
    <row r="432" spans="4:22" hidden="1">
      <c r="D432" s="29"/>
      <c r="F432" s="88"/>
      <c r="G432" s="88"/>
      <c r="H432" s="159"/>
      <c r="I432" s="91"/>
      <c r="J432" s="81">
        <f t="shared" si="9"/>
        <v>0</v>
      </c>
      <c r="K432" s="91"/>
      <c r="L432" s="91"/>
      <c r="M432" s="91"/>
      <c r="N432" s="91" t="str">
        <f>IFERROR(VALUE(IF(Table2131620[[#This Row],[Player No]]="","",IFERROR(VLOOKUP(Table2131620[[#This Row],[Player No]],'[3]Masters Women 40+'!$Z$14:$AB$63,2,FALSE)&amp;"",""))),"")</f>
        <v/>
      </c>
      <c r="O432" s="91" t="str">
        <f>IFERROR(VALUE(IF(Table2131620[[#This Row],[Player No]]="","",IFERROR(VLOOKUP(Table2131620[[#This Row],[Player No]],'[4]Mas Women 40+'!$Z$14:$AB$49,2,FALSE)&amp;"",""))),"")</f>
        <v/>
      </c>
      <c r="P432" s="91"/>
      <c r="Q432" s="27"/>
      <c r="R432" s="151"/>
      <c r="S432" s="92"/>
      <c r="T432" s="151"/>
      <c r="U432" s="91"/>
      <c r="V432" s="27"/>
    </row>
    <row r="433" spans="4:22" hidden="1">
      <c r="D433" s="29"/>
      <c r="F433" s="88"/>
      <c r="G433" s="88"/>
      <c r="H433" s="159"/>
      <c r="I433" s="91"/>
      <c r="J433" s="81">
        <f t="shared" si="9"/>
        <v>0</v>
      </c>
      <c r="K433" s="91"/>
      <c r="L433" s="91"/>
      <c r="M433" s="91"/>
      <c r="N433" s="91" t="str">
        <f>IFERROR(VALUE(IF(Table2131620[[#This Row],[Player No]]="","",IFERROR(VLOOKUP(Table2131620[[#This Row],[Player No]],'[3]Masters Women 40+'!$Z$14:$AB$63,2,FALSE)&amp;"",""))),"")</f>
        <v/>
      </c>
      <c r="O433" s="91" t="str">
        <f>IFERROR(VALUE(IF(Table2131620[[#This Row],[Player No]]="","",IFERROR(VLOOKUP(Table2131620[[#This Row],[Player No]],'[4]Mas Women 40+'!$Z$14:$AB$49,2,FALSE)&amp;"",""))),"")</f>
        <v/>
      </c>
      <c r="P433" s="91"/>
      <c r="Q433" s="27"/>
      <c r="R433" s="151"/>
      <c r="S433" s="92"/>
      <c r="T433" s="151"/>
      <c r="U433" s="91"/>
      <c r="V433" s="27"/>
    </row>
    <row r="434" spans="4:22" hidden="1">
      <c r="D434" s="29"/>
      <c r="F434" s="88"/>
      <c r="G434" s="88"/>
      <c r="H434" s="159"/>
      <c r="I434" s="91"/>
      <c r="J434" s="81">
        <f t="shared" si="9"/>
        <v>0</v>
      </c>
      <c r="K434" s="91"/>
      <c r="L434" s="91"/>
      <c r="M434" s="91"/>
      <c r="N434" s="91" t="str">
        <f>IFERROR(VALUE(IF(Table2131620[[#This Row],[Player No]]="","",IFERROR(VLOOKUP(Table2131620[[#This Row],[Player No]],'[3]Masters Women 40+'!$Z$14:$AB$63,2,FALSE)&amp;"",""))),"")</f>
        <v/>
      </c>
      <c r="O434" s="91" t="str">
        <f>IFERROR(VALUE(IF(Table2131620[[#This Row],[Player No]]="","",IFERROR(VLOOKUP(Table2131620[[#This Row],[Player No]],'[4]Mas Women 40+'!$Z$14:$AB$49,2,FALSE)&amp;"",""))),"")</f>
        <v/>
      </c>
      <c r="P434" s="91"/>
      <c r="Q434" s="27"/>
      <c r="R434" s="151"/>
      <c r="S434" s="92"/>
      <c r="T434" s="151"/>
      <c r="U434" s="91"/>
      <c r="V434" s="27"/>
    </row>
    <row r="435" spans="4:22" hidden="1">
      <c r="D435" s="29"/>
      <c r="F435" s="88"/>
      <c r="G435" s="88"/>
      <c r="H435" s="159"/>
      <c r="I435" s="91"/>
      <c r="J435" s="81">
        <f t="shared" si="9"/>
        <v>0</v>
      </c>
      <c r="K435" s="91"/>
      <c r="L435" s="91"/>
      <c r="M435" s="91"/>
      <c r="N435" s="91" t="str">
        <f>IFERROR(VALUE(IF(Table2131620[[#This Row],[Player No]]="","",IFERROR(VLOOKUP(Table2131620[[#This Row],[Player No]],'[3]Masters Women 40+'!$Z$14:$AB$63,2,FALSE)&amp;"",""))),"")</f>
        <v/>
      </c>
      <c r="O435" s="91" t="str">
        <f>IFERROR(VALUE(IF(Table2131620[[#This Row],[Player No]]="","",IFERROR(VLOOKUP(Table2131620[[#This Row],[Player No]],'[4]Mas Women 40+'!$Z$14:$AB$49,2,FALSE)&amp;"",""))),"")</f>
        <v/>
      </c>
      <c r="P435" s="91"/>
      <c r="Q435" s="27"/>
      <c r="R435" s="151"/>
      <c r="S435" s="92"/>
      <c r="T435" s="151"/>
      <c r="U435" s="91"/>
      <c r="V435" s="27"/>
    </row>
    <row r="436" spans="4:22" hidden="1">
      <c r="D436" s="29"/>
      <c r="F436" s="88"/>
      <c r="G436" s="88"/>
      <c r="H436" s="159"/>
      <c r="I436" s="91"/>
      <c r="J436" s="81">
        <f t="shared" si="9"/>
        <v>0</v>
      </c>
      <c r="K436" s="91"/>
      <c r="L436" s="91"/>
      <c r="M436" s="91"/>
      <c r="N436" s="91" t="str">
        <f>IFERROR(VALUE(IF(Table2131620[[#This Row],[Player No]]="","",IFERROR(VLOOKUP(Table2131620[[#This Row],[Player No]],'[3]Masters Women 40+'!$Z$14:$AB$63,2,FALSE)&amp;"",""))),"")</f>
        <v/>
      </c>
      <c r="O436" s="91" t="str">
        <f>IFERROR(VALUE(IF(Table2131620[[#This Row],[Player No]]="","",IFERROR(VLOOKUP(Table2131620[[#This Row],[Player No]],'[4]Mas Women 40+'!$Z$14:$AB$49,2,FALSE)&amp;"",""))),"")</f>
        <v/>
      </c>
      <c r="P436" s="91"/>
      <c r="Q436" s="27"/>
      <c r="R436" s="151"/>
      <c r="S436" s="92"/>
      <c r="T436" s="151"/>
      <c r="U436" s="91"/>
      <c r="V436" s="27"/>
    </row>
    <row r="437" spans="4:22" hidden="1">
      <c r="D437" s="29"/>
      <c r="F437" s="88"/>
      <c r="G437" s="88"/>
      <c r="H437" s="159"/>
      <c r="I437" s="91"/>
      <c r="J437" s="81">
        <f t="shared" si="9"/>
        <v>0</v>
      </c>
      <c r="K437" s="91"/>
      <c r="L437" s="91"/>
      <c r="M437" s="91"/>
      <c r="N437" s="91" t="str">
        <f>IFERROR(VALUE(IF(Table2131620[[#This Row],[Player No]]="","",IFERROR(VLOOKUP(Table2131620[[#This Row],[Player No]],'[3]Masters Women 40+'!$Z$14:$AB$63,2,FALSE)&amp;"",""))),"")</f>
        <v/>
      </c>
      <c r="O437" s="91" t="str">
        <f>IFERROR(VALUE(IF(Table2131620[[#This Row],[Player No]]="","",IFERROR(VLOOKUP(Table2131620[[#This Row],[Player No]],'[4]Mas Women 40+'!$Z$14:$AB$49,2,FALSE)&amp;"",""))),"")</f>
        <v/>
      </c>
      <c r="P437" s="91"/>
      <c r="Q437" s="27"/>
      <c r="R437" s="151"/>
      <c r="S437" s="92"/>
      <c r="T437" s="151"/>
      <c r="U437" s="91"/>
      <c r="V437" s="27"/>
    </row>
    <row r="438" spans="4:22" hidden="1">
      <c r="D438" s="29"/>
      <c r="F438" s="88"/>
      <c r="G438" s="88"/>
      <c r="H438" s="159"/>
      <c r="I438" s="91"/>
      <c r="J438" s="81">
        <f t="shared" si="9"/>
        <v>0</v>
      </c>
      <c r="K438" s="91"/>
      <c r="L438" s="91"/>
      <c r="M438" s="91"/>
      <c r="N438" s="91" t="str">
        <f>IFERROR(VALUE(IF(Table2131620[[#This Row],[Player No]]="","",IFERROR(VLOOKUP(Table2131620[[#This Row],[Player No]],'[3]Masters Women 40+'!$Z$14:$AB$63,2,FALSE)&amp;"",""))),"")</f>
        <v/>
      </c>
      <c r="O438" s="91" t="str">
        <f>IFERROR(VALUE(IF(Table2131620[[#This Row],[Player No]]="","",IFERROR(VLOOKUP(Table2131620[[#This Row],[Player No]],'[4]Mas Women 40+'!$Z$14:$AB$49,2,FALSE)&amp;"",""))),"")</f>
        <v/>
      </c>
      <c r="P438" s="91"/>
      <c r="Q438" s="27"/>
      <c r="R438" s="151"/>
      <c r="S438" s="92"/>
      <c r="T438" s="151"/>
      <c r="U438" s="91"/>
      <c r="V438" s="27"/>
    </row>
    <row r="439" spans="4:22" hidden="1">
      <c r="D439" s="29"/>
      <c r="F439" s="88"/>
      <c r="G439" s="88"/>
      <c r="H439" s="159"/>
      <c r="I439" s="91"/>
      <c r="J439" s="81">
        <f t="shared" si="9"/>
        <v>0</v>
      </c>
      <c r="K439" s="91"/>
      <c r="L439" s="91"/>
      <c r="M439" s="91"/>
      <c r="N439" s="91" t="str">
        <f>IFERROR(VALUE(IF(Table2131620[[#This Row],[Player No]]="","",IFERROR(VLOOKUP(Table2131620[[#This Row],[Player No]],'[3]Masters Women 40+'!$Z$14:$AB$63,2,FALSE)&amp;"",""))),"")</f>
        <v/>
      </c>
      <c r="O439" s="91" t="str">
        <f>IFERROR(VALUE(IF(Table2131620[[#This Row],[Player No]]="","",IFERROR(VLOOKUP(Table2131620[[#This Row],[Player No]],'[4]Mas Women 40+'!$Z$14:$AB$49,2,FALSE)&amp;"",""))),"")</f>
        <v/>
      </c>
      <c r="P439" s="91"/>
      <c r="Q439" s="27"/>
      <c r="R439" s="151"/>
      <c r="S439" s="92"/>
      <c r="T439" s="151"/>
      <c r="U439" s="91"/>
      <c r="V439" s="27"/>
    </row>
    <row r="440" spans="4:22" hidden="1">
      <c r="D440" s="29"/>
      <c r="F440" s="88"/>
      <c r="G440" s="88"/>
      <c r="H440" s="159"/>
      <c r="I440" s="91"/>
      <c r="J440" s="81">
        <f t="shared" si="9"/>
        <v>0</v>
      </c>
      <c r="K440" s="91"/>
      <c r="L440" s="91"/>
      <c r="M440" s="91"/>
      <c r="N440" s="91" t="str">
        <f>IFERROR(VALUE(IF(Table2131620[[#This Row],[Player No]]="","",IFERROR(VLOOKUP(Table2131620[[#This Row],[Player No]],'[3]Masters Women 40+'!$Z$14:$AB$63,2,FALSE)&amp;"",""))),"")</f>
        <v/>
      </c>
      <c r="O440" s="91" t="str">
        <f>IFERROR(VALUE(IF(Table2131620[[#This Row],[Player No]]="","",IFERROR(VLOOKUP(Table2131620[[#This Row],[Player No]],'[4]Mas Women 40+'!$Z$14:$AB$49,2,FALSE)&amp;"",""))),"")</f>
        <v/>
      </c>
      <c r="P440" s="91"/>
      <c r="Q440" s="27"/>
      <c r="R440" s="151"/>
      <c r="S440" s="92"/>
      <c r="T440" s="151"/>
      <c r="U440" s="91"/>
      <c r="V440" s="27"/>
    </row>
    <row r="441" spans="4:22" hidden="1">
      <c r="D441" s="29"/>
      <c r="F441" s="88"/>
      <c r="G441" s="88"/>
      <c r="H441" s="159"/>
      <c r="I441" s="91"/>
      <c r="J441" s="81">
        <f t="shared" si="9"/>
        <v>0</v>
      </c>
      <c r="K441" s="91"/>
      <c r="L441" s="91"/>
      <c r="M441" s="91"/>
      <c r="N441" s="91" t="str">
        <f>IFERROR(VALUE(IF(Table2131620[[#This Row],[Player No]]="","",IFERROR(VLOOKUP(Table2131620[[#This Row],[Player No]],'[3]Masters Women 40+'!$Z$14:$AB$63,2,FALSE)&amp;"",""))),"")</f>
        <v/>
      </c>
      <c r="O441" s="91" t="str">
        <f>IFERROR(VALUE(IF(Table2131620[[#This Row],[Player No]]="","",IFERROR(VLOOKUP(Table2131620[[#This Row],[Player No]],'[4]Mas Women 40+'!$Z$14:$AB$49,2,FALSE)&amp;"",""))),"")</f>
        <v/>
      </c>
      <c r="P441" s="91"/>
      <c r="Q441" s="27"/>
      <c r="R441" s="151"/>
      <c r="S441" s="92"/>
      <c r="T441" s="151"/>
      <c r="U441" s="91"/>
      <c r="V441" s="27"/>
    </row>
    <row r="442" spans="4:22" hidden="1">
      <c r="D442" s="29"/>
      <c r="F442" s="88"/>
      <c r="G442" s="88"/>
      <c r="H442" s="159"/>
      <c r="I442" s="91"/>
      <c r="J442" s="81">
        <f t="shared" si="9"/>
        <v>0</v>
      </c>
      <c r="K442" s="91"/>
      <c r="L442" s="91"/>
      <c r="M442" s="91"/>
      <c r="N442" s="91" t="str">
        <f>IFERROR(VALUE(IF(Table2131620[[#This Row],[Player No]]="","",IFERROR(VLOOKUP(Table2131620[[#This Row],[Player No]],'[3]Masters Women 40+'!$Z$14:$AB$63,2,FALSE)&amp;"",""))),"")</f>
        <v/>
      </c>
      <c r="O442" s="91" t="str">
        <f>IFERROR(VALUE(IF(Table2131620[[#This Row],[Player No]]="","",IFERROR(VLOOKUP(Table2131620[[#This Row],[Player No]],'[4]Mas Women 40+'!$Z$14:$AB$49,2,FALSE)&amp;"",""))),"")</f>
        <v/>
      </c>
      <c r="P442" s="91"/>
      <c r="Q442" s="27"/>
      <c r="R442" s="151"/>
      <c r="S442" s="92"/>
      <c r="T442" s="151"/>
      <c r="U442" s="91"/>
      <c r="V442" s="27"/>
    </row>
    <row r="443" spans="4:22" hidden="1">
      <c r="D443" s="29"/>
      <c r="F443" s="88"/>
      <c r="G443" s="88"/>
      <c r="H443" s="159"/>
      <c r="I443" s="91"/>
      <c r="J443" s="81">
        <f t="shared" si="9"/>
        <v>0</v>
      </c>
      <c r="K443" s="91"/>
      <c r="L443" s="91"/>
      <c r="M443" s="91"/>
      <c r="N443" s="91" t="str">
        <f>IFERROR(VALUE(IF(Table2131620[[#This Row],[Player No]]="","",IFERROR(VLOOKUP(Table2131620[[#This Row],[Player No]],'[3]Masters Women 40+'!$Z$14:$AB$63,2,FALSE)&amp;"",""))),"")</f>
        <v/>
      </c>
      <c r="O443" s="91" t="str">
        <f>IFERROR(VALUE(IF(Table2131620[[#This Row],[Player No]]="","",IFERROR(VLOOKUP(Table2131620[[#This Row],[Player No]],'[4]Mas Women 40+'!$Z$14:$AB$49,2,FALSE)&amp;"",""))),"")</f>
        <v/>
      </c>
      <c r="P443" s="91"/>
      <c r="Q443" s="27"/>
      <c r="R443" s="151"/>
      <c r="S443" s="92"/>
      <c r="T443" s="151"/>
      <c r="U443" s="91"/>
      <c r="V443" s="27"/>
    </row>
    <row r="444" spans="4:22" hidden="1">
      <c r="D444" s="29"/>
      <c r="F444" s="88"/>
      <c r="G444" s="88"/>
      <c r="H444" s="159"/>
      <c r="I444" s="91"/>
      <c r="J444" s="81">
        <f t="shared" si="9"/>
        <v>0</v>
      </c>
      <c r="K444" s="91"/>
      <c r="L444" s="91"/>
      <c r="M444" s="91"/>
      <c r="N444" s="91" t="str">
        <f>IFERROR(VALUE(IF(Table2131620[[#This Row],[Player No]]="","",IFERROR(VLOOKUP(Table2131620[[#This Row],[Player No]],'[3]Masters Women 40+'!$Z$14:$AB$63,2,FALSE)&amp;"",""))),"")</f>
        <v/>
      </c>
      <c r="O444" s="91" t="str">
        <f>IFERROR(VALUE(IF(Table2131620[[#This Row],[Player No]]="","",IFERROR(VLOOKUP(Table2131620[[#This Row],[Player No]],'[4]Mas Women 40+'!$Z$14:$AB$49,2,FALSE)&amp;"",""))),"")</f>
        <v/>
      </c>
      <c r="P444" s="91"/>
      <c r="Q444" s="27"/>
      <c r="R444" s="151"/>
      <c r="S444" s="92"/>
      <c r="T444" s="151"/>
      <c r="U444" s="91"/>
      <c r="V444" s="27"/>
    </row>
    <row r="445" spans="4:22" hidden="1">
      <c r="D445" s="29"/>
      <c r="F445" s="88"/>
      <c r="G445" s="88"/>
      <c r="H445" s="159"/>
      <c r="I445" s="91"/>
      <c r="J445" s="81">
        <f t="shared" si="9"/>
        <v>0</v>
      </c>
      <c r="K445" s="91"/>
      <c r="L445" s="91"/>
      <c r="M445" s="91"/>
      <c r="N445" s="91" t="str">
        <f>IFERROR(VALUE(IF(Table2131620[[#This Row],[Player No]]="","",IFERROR(VLOOKUP(Table2131620[[#This Row],[Player No]],'[3]Masters Women 40+'!$Z$14:$AB$63,2,FALSE)&amp;"",""))),"")</f>
        <v/>
      </c>
      <c r="O445" s="91" t="str">
        <f>IFERROR(VALUE(IF(Table2131620[[#This Row],[Player No]]="","",IFERROR(VLOOKUP(Table2131620[[#This Row],[Player No]],'[4]Mas Women 40+'!$Z$14:$AB$49,2,FALSE)&amp;"",""))),"")</f>
        <v/>
      </c>
      <c r="P445" s="91"/>
      <c r="Q445" s="27"/>
      <c r="R445" s="151"/>
      <c r="S445" s="92"/>
      <c r="T445" s="151"/>
      <c r="U445" s="91"/>
      <c r="V445" s="27"/>
    </row>
    <row r="446" spans="4:22" hidden="1">
      <c r="D446" s="29"/>
      <c r="F446" s="88"/>
      <c r="G446" s="88"/>
      <c r="H446" s="159"/>
      <c r="I446" s="91"/>
      <c r="J446" s="81">
        <f t="shared" si="9"/>
        <v>0</v>
      </c>
      <c r="K446" s="91"/>
      <c r="L446" s="91"/>
      <c r="M446" s="91"/>
      <c r="N446" s="91" t="str">
        <f>IFERROR(VALUE(IF(Table2131620[[#This Row],[Player No]]="","",IFERROR(VLOOKUP(Table2131620[[#This Row],[Player No]],'[3]Masters Women 40+'!$Z$14:$AB$63,2,FALSE)&amp;"",""))),"")</f>
        <v/>
      </c>
      <c r="O446" s="91" t="str">
        <f>IFERROR(VALUE(IF(Table2131620[[#This Row],[Player No]]="","",IFERROR(VLOOKUP(Table2131620[[#This Row],[Player No]],'[4]Mas Women 40+'!$Z$14:$AB$49,2,FALSE)&amp;"",""))),"")</f>
        <v/>
      </c>
      <c r="P446" s="91"/>
      <c r="Q446" s="27"/>
      <c r="R446" s="151"/>
      <c r="S446" s="92"/>
      <c r="T446" s="151"/>
      <c r="U446" s="91"/>
      <c r="V446" s="27"/>
    </row>
    <row r="447" spans="4:22" hidden="1">
      <c r="D447" s="29"/>
      <c r="F447" s="88"/>
      <c r="G447" s="88"/>
      <c r="H447" s="159"/>
      <c r="I447" s="91"/>
      <c r="J447" s="81">
        <f t="shared" si="9"/>
        <v>0</v>
      </c>
      <c r="K447" s="91"/>
      <c r="L447" s="91"/>
      <c r="M447" s="91"/>
      <c r="N447" s="91" t="str">
        <f>IFERROR(VALUE(IF(Table2131620[[#This Row],[Player No]]="","",IFERROR(VLOOKUP(Table2131620[[#This Row],[Player No]],'[3]Masters Women 40+'!$Z$14:$AB$63,2,FALSE)&amp;"",""))),"")</f>
        <v/>
      </c>
      <c r="O447" s="91" t="str">
        <f>IFERROR(VALUE(IF(Table2131620[[#This Row],[Player No]]="","",IFERROR(VLOOKUP(Table2131620[[#This Row],[Player No]],'[4]Mas Women 40+'!$Z$14:$AB$49,2,FALSE)&amp;"",""))),"")</f>
        <v/>
      </c>
      <c r="P447" s="91"/>
      <c r="Q447" s="27"/>
      <c r="R447" s="151"/>
      <c r="S447" s="92"/>
      <c r="T447" s="151"/>
      <c r="U447" s="91"/>
      <c r="V447" s="27"/>
    </row>
    <row r="448" spans="4:22" hidden="1">
      <c r="D448" s="29"/>
      <c r="F448" s="88"/>
      <c r="G448" s="88"/>
      <c r="H448" s="159"/>
      <c r="I448" s="91"/>
      <c r="J448" s="81">
        <f t="shared" si="9"/>
        <v>0</v>
      </c>
      <c r="K448" s="91"/>
      <c r="L448" s="91"/>
      <c r="M448" s="91"/>
      <c r="N448" s="91" t="str">
        <f>IFERROR(VALUE(IF(Table2131620[[#This Row],[Player No]]="","",IFERROR(VLOOKUP(Table2131620[[#This Row],[Player No]],'[3]Masters Women 40+'!$Z$14:$AB$63,2,FALSE)&amp;"",""))),"")</f>
        <v/>
      </c>
      <c r="O448" s="91" t="str">
        <f>IFERROR(VALUE(IF(Table2131620[[#This Row],[Player No]]="","",IFERROR(VLOOKUP(Table2131620[[#This Row],[Player No]],'[4]Mas Women 40+'!$Z$14:$AB$49,2,FALSE)&amp;"",""))),"")</f>
        <v/>
      </c>
      <c r="P448" s="91"/>
      <c r="Q448" s="27"/>
      <c r="R448" s="151"/>
      <c r="S448" s="92"/>
      <c r="T448" s="151"/>
      <c r="U448" s="91"/>
      <c r="V448" s="27"/>
    </row>
    <row r="449" spans="4:22" hidden="1">
      <c r="D449" s="29"/>
      <c r="F449" s="88"/>
      <c r="G449" s="88"/>
      <c r="H449" s="159"/>
      <c r="I449" s="91"/>
      <c r="J449" s="81">
        <f t="shared" si="9"/>
        <v>0</v>
      </c>
      <c r="K449" s="91"/>
      <c r="L449" s="91"/>
      <c r="M449" s="91"/>
      <c r="N449" s="91" t="str">
        <f>IFERROR(VALUE(IF(Table2131620[[#This Row],[Player No]]="","",IFERROR(VLOOKUP(Table2131620[[#This Row],[Player No]],'[3]Masters Women 40+'!$Z$14:$AB$63,2,FALSE)&amp;"",""))),"")</f>
        <v/>
      </c>
      <c r="O449" s="91" t="str">
        <f>IFERROR(VALUE(IF(Table2131620[[#This Row],[Player No]]="","",IFERROR(VLOOKUP(Table2131620[[#This Row],[Player No]],'[4]Mas Women 40+'!$Z$14:$AB$49,2,FALSE)&amp;"",""))),"")</f>
        <v/>
      </c>
      <c r="P449" s="91"/>
      <c r="Q449" s="27"/>
      <c r="R449" s="151"/>
      <c r="S449" s="92"/>
      <c r="T449" s="151"/>
      <c r="U449" s="91"/>
      <c r="V449" s="27"/>
    </row>
    <row r="450" spans="4:22" hidden="1">
      <c r="D450" s="29"/>
      <c r="F450" s="88"/>
      <c r="G450" s="88"/>
      <c r="H450" s="159"/>
      <c r="I450" s="91"/>
      <c r="J450" s="81">
        <f t="shared" si="9"/>
        <v>0</v>
      </c>
      <c r="K450" s="91"/>
      <c r="L450" s="91"/>
      <c r="M450" s="91"/>
      <c r="N450" s="91" t="str">
        <f>IFERROR(VALUE(IF(Table2131620[[#This Row],[Player No]]="","",IFERROR(VLOOKUP(Table2131620[[#This Row],[Player No]],'[3]Masters Women 40+'!$Z$14:$AB$63,2,FALSE)&amp;"",""))),"")</f>
        <v/>
      </c>
      <c r="O450" s="91" t="str">
        <f>IFERROR(VALUE(IF(Table2131620[[#This Row],[Player No]]="","",IFERROR(VLOOKUP(Table2131620[[#This Row],[Player No]],'[4]Mas Women 40+'!$Z$14:$AB$49,2,FALSE)&amp;"",""))),"")</f>
        <v/>
      </c>
      <c r="P450" s="91"/>
      <c r="Q450" s="27"/>
      <c r="R450" s="151"/>
      <c r="S450" s="92"/>
      <c r="T450" s="151"/>
      <c r="U450" s="91"/>
      <c r="V450" s="27"/>
    </row>
    <row r="451" spans="4:22" hidden="1">
      <c r="D451" s="29"/>
      <c r="F451" s="88"/>
      <c r="G451" s="88"/>
      <c r="H451" s="159"/>
      <c r="I451" s="91"/>
      <c r="J451" s="81">
        <f t="shared" si="9"/>
        <v>0</v>
      </c>
      <c r="K451" s="91"/>
      <c r="L451" s="91"/>
      <c r="M451" s="91"/>
      <c r="N451" s="91" t="str">
        <f>IFERROR(VALUE(IF(Table2131620[[#This Row],[Player No]]="","",IFERROR(VLOOKUP(Table2131620[[#This Row],[Player No]],'[3]Masters Women 40+'!$Z$14:$AB$63,2,FALSE)&amp;"",""))),"")</f>
        <v/>
      </c>
      <c r="O451" s="91" t="str">
        <f>IFERROR(VALUE(IF(Table2131620[[#This Row],[Player No]]="","",IFERROR(VLOOKUP(Table2131620[[#This Row],[Player No]],'[4]Mas Women 40+'!$Z$14:$AB$49,2,FALSE)&amp;"",""))),"")</f>
        <v/>
      </c>
      <c r="P451" s="91"/>
      <c r="Q451" s="27"/>
      <c r="R451" s="151"/>
      <c r="S451" s="92"/>
      <c r="T451" s="151"/>
      <c r="U451" s="91"/>
      <c r="V451" s="27"/>
    </row>
    <row r="452" spans="4:22" hidden="1">
      <c r="D452" s="29"/>
      <c r="F452" s="88"/>
      <c r="G452" s="88"/>
      <c r="H452" s="159"/>
      <c r="I452" s="91"/>
      <c r="J452" s="81">
        <f t="shared" si="9"/>
        <v>0</v>
      </c>
      <c r="K452" s="91"/>
      <c r="L452" s="91"/>
      <c r="M452" s="91"/>
      <c r="N452" s="91" t="str">
        <f>IFERROR(VALUE(IF(Table2131620[[#This Row],[Player No]]="","",IFERROR(VLOOKUP(Table2131620[[#This Row],[Player No]],'[3]Masters Women 40+'!$Z$14:$AB$63,2,FALSE)&amp;"",""))),"")</f>
        <v/>
      </c>
      <c r="O452" s="91" t="str">
        <f>IFERROR(VALUE(IF(Table2131620[[#This Row],[Player No]]="","",IFERROR(VLOOKUP(Table2131620[[#This Row],[Player No]],'[4]Mas Women 40+'!$Z$14:$AB$49,2,FALSE)&amp;"",""))),"")</f>
        <v/>
      </c>
      <c r="P452" s="91"/>
      <c r="Q452" s="27"/>
      <c r="R452" s="151"/>
      <c r="S452" s="92"/>
      <c r="T452" s="151"/>
      <c r="U452" s="91"/>
      <c r="V452" s="27"/>
    </row>
    <row r="453" spans="4:22" hidden="1">
      <c r="D453" s="29"/>
      <c r="F453" s="88"/>
      <c r="G453" s="88"/>
      <c r="H453" s="159"/>
      <c r="I453" s="91"/>
      <c r="J453" s="81">
        <f t="shared" ref="J453:J516" si="10">I453/2+SUM(M453:P453)</f>
        <v>0</v>
      </c>
      <c r="K453" s="91"/>
      <c r="L453" s="91"/>
      <c r="M453" s="91"/>
      <c r="N453" s="91" t="str">
        <f>IFERROR(VALUE(IF(Table2131620[[#This Row],[Player No]]="","",IFERROR(VLOOKUP(Table2131620[[#This Row],[Player No]],'[3]Masters Women 40+'!$Z$14:$AB$63,2,FALSE)&amp;"",""))),"")</f>
        <v/>
      </c>
      <c r="O453" s="91" t="str">
        <f>IFERROR(VALUE(IF(Table2131620[[#This Row],[Player No]]="","",IFERROR(VLOOKUP(Table2131620[[#This Row],[Player No]],'[4]Mas Women 40+'!$Z$14:$AB$49,2,FALSE)&amp;"",""))),"")</f>
        <v/>
      </c>
      <c r="P453" s="91"/>
      <c r="Q453" s="27"/>
      <c r="R453" s="151"/>
      <c r="S453" s="92"/>
      <c r="T453" s="151"/>
      <c r="U453" s="91"/>
      <c r="V453" s="27"/>
    </row>
    <row r="454" spans="4:22" hidden="1">
      <c r="D454" s="29"/>
      <c r="F454" s="88"/>
      <c r="G454" s="88"/>
      <c r="H454" s="159"/>
      <c r="I454" s="91"/>
      <c r="J454" s="81">
        <f t="shared" si="10"/>
        <v>0</v>
      </c>
      <c r="K454" s="91"/>
      <c r="L454" s="91"/>
      <c r="M454" s="91"/>
      <c r="N454" s="91" t="str">
        <f>IFERROR(VALUE(IF(Table2131620[[#This Row],[Player No]]="","",IFERROR(VLOOKUP(Table2131620[[#This Row],[Player No]],'[3]Masters Women 40+'!$Z$14:$AB$63,2,FALSE)&amp;"",""))),"")</f>
        <v/>
      </c>
      <c r="O454" s="91" t="str">
        <f>IFERROR(VALUE(IF(Table2131620[[#This Row],[Player No]]="","",IFERROR(VLOOKUP(Table2131620[[#This Row],[Player No]],'[4]Mas Women 40+'!$Z$14:$AB$49,2,FALSE)&amp;"",""))),"")</f>
        <v/>
      </c>
      <c r="P454" s="91"/>
      <c r="Q454" s="27"/>
      <c r="R454" s="151"/>
      <c r="S454" s="92"/>
      <c r="T454" s="151"/>
      <c r="U454" s="91"/>
      <c r="V454" s="27"/>
    </row>
    <row r="455" spans="4:22" hidden="1">
      <c r="D455" s="29"/>
      <c r="F455" s="88"/>
      <c r="G455" s="88"/>
      <c r="H455" s="159"/>
      <c r="I455" s="91"/>
      <c r="J455" s="81">
        <f t="shared" si="10"/>
        <v>0</v>
      </c>
      <c r="K455" s="91"/>
      <c r="L455" s="91"/>
      <c r="M455" s="91"/>
      <c r="N455" s="91" t="str">
        <f>IFERROR(VALUE(IF(Table2131620[[#This Row],[Player No]]="","",IFERROR(VLOOKUP(Table2131620[[#This Row],[Player No]],'[3]Masters Women 40+'!$Z$14:$AB$63,2,FALSE)&amp;"",""))),"")</f>
        <v/>
      </c>
      <c r="O455" s="91" t="str">
        <f>IFERROR(VALUE(IF(Table2131620[[#This Row],[Player No]]="","",IFERROR(VLOOKUP(Table2131620[[#This Row],[Player No]],'[4]Mas Women 40+'!$Z$14:$AB$49,2,FALSE)&amp;"",""))),"")</f>
        <v/>
      </c>
      <c r="P455" s="91"/>
      <c r="Q455" s="27"/>
      <c r="R455" s="151"/>
      <c r="S455" s="92"/>
      <c r="T455" s="151"/>
      <c r="U455" s="91"/>
      <c r="V455" s="27"/>
    </row>
    <row r="456" spans="4:22" hidden="1">
      <c r="D456" s="29"/>
      <c r="F456" s="88"/>
      <c r="G456" s="88"/>
      <c r="H456" s="159"/>
      <c r="I456" s="91"/>
      <c r="J456" s="81">
        <f t="shared" si="10"/>
        <v>0</v>
      </c>
      <c r="K456" s="91"/>
      <c r="L456" s="91"/>
      <c r="M456" s="91"/>
      <c r="N456" s="91" t="str">
        <f>IFERROR(VALUE(IF(Table2131620[[#This Row],[Player No]]="","",IFERROR(VLOOKUP(Table2131620[[#This Row],[Player No]],'[3]Masters Women 40+'!$Z$14:$AB$63,2,FALSE)&amp;"",""))),"")</f>
        <v/>
      </c>
      <c r="O456" s="91" t="str">
        <f>IFERROR(VALUE(IF(Table2131620[[#This Row],[Player No]]="","",IFERROR(VLOOKUP(Table2131620[[#This Row],[Player No]],'[4]Mas Women 40+'!$Z$14:$AB$49,2,FALSE)&amp;"",""))),"")</f>
        <v/>
      </c>
      <c r="P456" s="91"/>
      <c r="Q456" s="27"/>
      <c r="R456" s="151"/>
      <c r="S456" s="92"/>
      <c r="T456" s="151"/>
      <c r="U456" s="91"/>
      <c r="V456" s="27"/>
    </row>
    <row r="457" spans="4:22" hidden="1">
      <c r="D457" s="29"/>
      <c r="F457" s="88"/>
      <c r="G457" s="88"/>
      <c r="H457" s="159"/>
      <c r="I457" s="91"/>
      <c r="J457" s="81">
        <f t="shared" si="10"/>
        <v>0</v>
      </c>
      <c r="K457" s="91"/>
      <c r="L457" s="91"/>
      <c r="M457" s="91"/>
      <c r="N457" s="91" t="str">
        <f>IFERROR(VALUE(IF(Table2131620[[#This Row],[Player No]]="","",IFERROR(VLOOKUP(Table2131620[[#This Row],[Player No]],'[3]Masters Women 40+'!$Z$14:$AB$63,2,FALSE)&amp;"",""))),"")</f>
        <v/>
      </c>
      <c r="O457" s="91" t="str">
        <f>IFERROR(VALUE(IF(Table2131620[[#This Row],[Player No]]="","",IFERROR(VLOOKUP(Table2131620[[#This Row],[Player No]],'[4]Mas Women 40+'!$Z$14:$AB$49,2,FALSE)&amp;"",""))),"")</f>
        <v/>
      </c>
      <c r="P457" s="91"/>
      <c r="Q457" s="27"/>
      <c r="R457" s="151"/>
      <c r="S457" s="92"/>
      <c r="T457" s="151"/>
      <c r="U457" s="91"/>
      <c r="V457" s="27"/>
    </row>
    <row r="458" spans="4:22" hidden="1">
      <c r="D458" s="29"/>
      <c r="F458" s="88"/>
      <c r="G458" s="88"/>
      <c r="H458" s="159"/>
      <c r="I458" s="91"/>
      <c r="J458" s="81">
        <f t="shared" si="10"/>
        <v>0</v>
      </c>
      <c r="K458" s="91"/>
      <c r="L458" s="91"/>
      <c r="M458" s="91"/>
      <c r="N458" s="91" t="str">
        <f>IFERROR(VALUE(IF(Table2131620[[#This Row],[Player No]]="","",IFERROR(VLOOKUP(Table2131620[[#This Row],[Player No]],'[3]Masters Women 40+'!$Z$14:$AB$63,2,FALSE)&amp;"",""))),"")</f>
        <v/>
      </c>
      <c r="O458" s="91" t="str">
        <f>IFERROR(VALUE(IF(Table2131620[[#This Row],[Player No]]="","",IFERROR(VLOOKUP(Table2131620[[#This Row],[Player No]],'[4]Mas Women 40+'!$Z$14:$AB$49,2,FALSE)&amp;"",""))),"")</f>
        <v/>
      </c>
      <c r="P458" s="91"/>
      <c r="Q458" s="27"/>
      <c r="R458" s="151"/>
      <c r="S458" s="92"/>
      <c r="T458" s="151"/>
      <c r="U458" s="91"/>
      <c r="V458" s="27"/>
    </row>
    <row r="459" spans="4:22" hidden="1">
      <c r="D459" s="29"/>
      <c r="F459" s="88"/>
      <c r="G459" s="88"/>
      <c r="H459" s="159"/>
      <c r="I459" s="91"/>
      <c r="J459" s="81">
        <f t="shared" si="10"/>
        <v>0</v>
      </c>
      <c r="K459" s="91"/>
      <c r="L459" s="91"/>
      <c r="M459" s="91"/>
      <c r="N459" s="91" t="str">
        <f>IFERROR(VALUE(IF(Table2131620[[#This Row],[Player No]]="","",IFERROR(VLOOKUP(Table2131620[[#This Row],[Player No]],'[3]Masters Women 40+'!$Z$14:$AB$63,2,FALSE)&amp;"",""))),"")</f>
        <v/>
      </c>
      <c r="O459" s="91" t="str">
        <f>IFERROR(VALUE(IF(Table2131620[[#This Row],[Player No]]="","",IFERROR(VLOOKUP(Table2131620[[#This Row],[Player No]],'[4]Mas Women 40+'!$Z$14:$AB$49,2,FALSE)&amp;"",""))),"")</f>
        <v/>
      </c>
      <c r="P459" s="91"/>
      <c r="Q459" s="27"/>
      <c r="R459" s="151"/>
      <c r="S459" s="92"/>
      <c r="T459" s="151"/>
      <c r="U459" s="91"/>
      <c r="V459" s="27"/>
    </row>
    <row r="460" spans="4:22" hidden="1">
      <c r="D460" s="29"/>
      <c r="F460" s="88"/>
      <c r="G460" s="88"/>
      <c r="H460" s="159"/>
      <c r="I460" s="91"/>
      <c r="J460" s="81">
        <f t="shared" si="10"/>
        <v>0</v>
      </c>
      <c r="K460" s="91"/>
      <c r="L460" s="91"/>
      <c r="M460" s="91"/>
      <c r="N460" s="91" t="str">
        <f>IFERROR(VALUE(IF(Table2131620[[#This Row],[Player No]]="","",IFERROR(VLOOKUP(Table2131620[[#This Row],[Player No]],'[3]Masters Women 40+'!$Z$14:$AB$63,2,FALSE)&amp;"",""))),"")</f>
        <v/>
      </c>
      <c r="O460" s="91" t="str">
        <f>IFERROR(VALUE(IF(Table2131620[[#This Row],[Player No]]="","",IFERROR(VLOOKUP(Table2131620[[#This Row],[Player No]],'[4]Mas Women 40+'!$Z$14:$AB$49,2,FALSE)&amp;"",""))),"")</f>
        <v/>
      </c>
      <c r="P460" s="91"/>
      <c r="Q460" s="27"/>
      <c r="R460" s="151"/>
      <c r="S460" s="92"/>
      <c r="T460" s="151"/>
      <c r="U460" s="91"/>
      <c r="V460" s="27"/>
    </row>
    <row r="461" spans="4:22" hidden="1">
      <c r="D461" s="29"/>
      <c r="F461" s="88"/>
      <c r="G461" s="88"/>
      <c r="H461" s="159"/>
      <c r="I461" s="91"/>
      <c r="J461" s="81">
        <f t="shared" si="10"/>
        <v>0</v>
      </c>
      <c r="K461" s="91"/>
      <c r="L461" s="91"/>
      <c r="M461" s="91"/>
      <c r="N461" s="91" t="str">
        <f>IFERROR(VALUE(IF(Table2131620[[#This Row],[Player No]]="","",IFERROR(VLOOKUP(Table2131620[[#This Row],[Player No]],'[3]Masters Women 40+'!$Z$14:$AB$63,2,FALSE)&amp;"",""))),"")</f>
        <v/>
      </c>
      <c r="O461" s="91" t="str">
        <f>IFERROR(VALUE(IF(Table2131620[[#This Row],[Player No]]="","",IFERROR(VLOOKUP(Table2131620[[#This Row],[Player No]],'[4]Mas Women 40+'!$Z$14:$AB$49,2,FALSE)&amp;"",""))),"")</f>
        <v/>
      </c>
      <c r="P461" s="91"/>
      <c r="Q461" s="27"/>
      <c r="R461" s="151"/>
      <c r="S461" s="92"/>
      <c r="T461" s="151"/>
      <c r="U461" s="91"/>
      <c r="V461" s="27"/>
    </row>
    <row r="462" spans="4:22" hidden="1">
      <c r="D462" s="29"/>
      <c r="F462" s="88"/>
      <c r="G462" s="88"/>
      <c r="H462" s="159"/>
      <c r="I462" s="91"/>
      <c r="J462" s="81">
        <f t="shared" si="10"/>
        <v>0</v>
      </c>
      <c r="K462" s="91"/>
      <c r="L462" s="91"/>
      <c r="M462" s="91"/>
      <c r="N462" s="91" t="str">
        <f>IFERROR(VALUE(IF(Table2131620[[#This Row],[Player No]]="","",IFERROR(VLOOKUP(Table2131620[[#This Row],[Player No]],'[3]Masters Women 40+'!$Z$14:$AB$63,2,FALSE)&amp;"",""))),"")</f>
        <v/>
      </c>
      <c r="O462" s="91" t="str">
        <f>IFERROR(VALUE(IF(Table2131620[[#This Row],[Player No]]="","",IFERROR(VLOOKUP(Table2131620[[#This Row],[Player No]],'[4]Mas Women 40+'!$Z$14:$AB$49,2,FALSE)&amp;"",""))),"")</f>
        <v/>
      </c>
      <c r="P462" s="91"/>
      <c r="Q462" s="27"/>
      <c r="R462" s="151"/>
      <c r="S462" s="92"/>
      <c r="T462" s="151"/>
      <c r="U462" s="91"/>
      <c r="V462" s="27"/>
    </row>
    <row r="463" spans="4:22" hidden="1">
      <c r="D463" s="29"/>
      <c r="F463" s="88"/>
      <c r="G463" s="88"/>
      <c r="H463" s="159"/>
      <c r="I463" s="91"/>
      <c r="J463" s="81">
        <f t="shared" si="10"/>
        <v>0</v>
      </c>
      <c r="K463" s="91"/>
      <c r="L463" s="91"/>
      <c r="M463" s="91"/>
      <c r="N463" s="91" t="str">
        <f>IFERROR(VALUE(IF(Table2131620[[#This Row],[Player No]]="","",IFERROR(VLOOKUP(Table2131620[[#This Row],[Player No]],'[3]Masters Women 40+'!$Z$14:$AB$63,2,FALSE)&amp;"",""))),"")</f>
        <v/>
      </c>
      <c r="O463" s="91" t="str">
        <f>IFERROR(VALUE(IF(Table2131620[[#This Row],[Player No]]="","",IFERROR(VLOOKUP(Table2131620[[#This Row],[Player No]],'[4]Mas Women 40+'!$Z$14:$AB$49,2,FALSE)&amp;"",""))),"")</f>
        <v/>
      </c>
      <c r="P463" s="91"/>
      <c r="Q463" s="27"/>
      <c r="R463" s="151"/>
      <c r="S463" s="92"/>
      <c r="T463" s="151"/>
      <c r="U463" s="91"/>
      <c r="V463" s="27"/>
    </row>
    <row r="464" spans="4:22" hidden="1">
      <c r="D464" s="29"/>
      <c r="F464" s="88"/>
      <c r="G464" s="88"/>
      <c r="H464" s="159"/>
      <c r="I464" s="91"/>
      <c r="J464" s="81">
        <f t="shared" si="10"/>
        <v>0</v>
      </c>
      <c r="K464" s="91"/>
      <c r="L464" s="91"/>
      <c r="M464" s="91"/>
      <c r="N464" s="91" t="str">
        <f>IFERROR(VALUE(IF(Table2131620[[#This Row],[Player No]]="","",IFERROR(VLOOKUP(Table2131620[[#This Row],[Player No]],'[3]Masters Women 40+'!$Z$14:$AB$63,2,FALSE)&amp;"",""))),"")</f>
        <v/>
      </c>
      <c r="O464" s="91" t="str">
        <f>IFERROR(VALUE(IF(Table2131620[[#This Row],[Player No]]="","",IFERROR(VLOOKUP(Table2131620[[#This Row],[Player No]],'[4]Mas Women 40+'!$Z$14:$AB$49,2,FALSE)&amp;"",""))),"")</f>
        <v/>
      </c>
      <c r="P464" s="91"/>
      <c r="Q464" s="27"/>
      <c r="R464" s="151"/>
      <c r="S464" s="92"/>
      <c r="T464" s="151"/>
      <c r="U464" s="91"/>
      <c r="V464" s="27"/>
    </row>
    <row r="465" spans="4:22" hidden="1">
      <c r="D465" s="29"/>
      <c r="F465" s="88"/>
      <c r="G465" s="88"/>
      <c r="H465" s="159"/>
      <c r="I465" s="91"/>
      <c r="J465" s="81">
        <f t="shared" si="10"/>
        <v>0</v>
      </c>
      <c r="K465" s="91"/>
      <c r="L465" s="91"/>
      <c r="M465" s="91"/>
      <c r="N465" s="91" t="str">
        <f>IFERROR(VALUE(IF(Table2131620[[#This Row],[Player No]]="","",IFERROR(VLOOKUP(Table2131620[[#This Row],[Player No]],'[3]Masters Women 40+'!$Z$14:$AB$63,2,FALSE)&amp;"",""))),"")</f>
        <v/>
      </c>
      <c r="O465" s="91" t="str">
        <f>IFERROR(VALUE(IF(Table2131620[[#This Row],[Player No]]="","",IFERROR(VLOOKUP(Table2131620[[#This Row],[Player No]],'[4]Mas Women 40+'!$Z$14:$AB$49,2,FALSE)&amp;"",""))),"")</f>
        <v/>
      </c>
      <c r="P465" s="91"/>
      <c r="Q465" s="27"/>
      <c r="R465" s="151"/>
      <c r="S465" s="92"/>
      <c r="T465" s="151"/>
      <c r="U465" s="91"/>
      <c r="V465" s="27"/>
    </row>
    <row r="466" spans="4:22" hidden="1">
      <c r="D466" s="29"/>
      <c r="F466" s="88"/>
      <c r="G466" s="88"/>
      <c r="H466" s="159"/>
      <c r="I466" s="91"/>
      <c r="J466" s="81">
        <f t="shared" si="10"/>
        <v>0</v>
      </c>
      <c r="K466" s="91"/>
      <c r="L466" s="91"/>
      <c r="M466" s="91"/>
      <c r="N466" s="91" t="str">
        <f>IFERROR(VALUE(IF(Table2131620[[#This Row],[Player No]]="","",IFERROR(VLOOKUP(Table2131620[[#This Row],[Player No]],'[3]Masters Women 40+'!$Z$14:$AB$63,2,FALSE)&amp;"",""))),"")</f>
        <v/>
      </c>
      <c r="O466" s="91" t="str">
        <f>IFERROR(VALUE(IF(Table2131620[[#This Row],[Player No]]="","",IFERROR(VLOOKUP(Table2131620[[#This Row],[Player No]],'[4]Mas Women 40+'!$Z$14:$AB$49,2,FALSE)&amp;"",""))),"")</f>
        <v/>
      </c>
      <c r="P466" s="91"/>
      <c r="Q466" s="27"/>
      <c r="R466" s="151"/>
      <c r="S466" s="92"/>
      <c r="T466" s="151"/>
      <c r="U466" s="91"/>
      <c r="V466" s="27"/>
    </row>
    <row r="467" spans="4:22" hidden="1">
      <c r="D467" s="29"/>
      <c r="F467" s="88"/>
      <c r="G467" s="88"/>
      <c r="H467" s="159"/>
      <c r="I467" s="91"/>
      <c r="J467" s="81">
        <f t="shared" si="10"/>
        <v>0</v>
      </c>
      <c r="K467" s="91"/>
      <c r="L467" s="91"/>
      <c r="M467" s="91"/>
      <c r="N467" s="91" t="str">
        <f>IFERROR(VALUE(IF(Table2131620[[#This Row],[Player No]]="","",IFERROR(VLOOKUP(Table2131620[[#This Row],[Player No]],'[3]Masters Women 40+'!$Z$14:$AB$63,2,FALSE)&amp;"",""))),"")</f>
        <v/>
      </c>
      <c r="O467" s="91" t="str">
        <f>IFERROR(VALUE(IF(Table2131620[[#This Row],[Player No]]="","",IFERROR(VLOOKUP(Table2131620[[#This Row],[Player No]],'[4]Mas Women 40+'!$Z$14:$AB$49,2,FALSE)&amp;"",""))),"")</f>
        <v/>
      </c>
      <c r="P467" s="91"/>
      <c r="Q467" s="27"/>
      <c r="R467" s="151"/>
      <c r="S467" s="92"/>
      <c r="T467" s="151"/>
      <c r="U467" s="91"/>
      <c r="V467" s="27"/>
    </row>
    <row r="468" spans="4:22" hidden="1">
      <c r="D468" s="29"/>
      <c r="F468" s="88"/>
      <c r="G468" s="88"/>
      <c r="H468" s="159"/>
      <c r="I468" s="91"/>
      <c r="J468" s="81">
        <f t="shared" si="10"/>
        <v>0</v>
      </c>
      <c r="K468" s="91"/>
      <c r="L468" s="91"/>
      <c r="M468" s="91"/>
      <c r="N468" s="91" t="str">
        <f>IFERROR(VALUE(IF(Table2131620[[#This Row],[Player No]]="","",IFERROR(VLOOKUP(Table2131620[[#This Row],[Player No]],'[3]Masters Women 40+'!$Z$14:$AB$63,2,FALSE)&amp;"",""))),"")</f>
        <v/>
      </c>
      <c r="O468" s="91" t="str">
        <f>IFERROR(VALUE(IF(Table2131620[[#This Row],[Player No]]="","",IFERROR(VLOOKUP(Table2131620[[#This Row],[Player No]],'[4]Mas Women 40+'!$Z$14:$AB$49,2,FALSE)&amp;"",""))),"")</f>
        <v/>
      </c>
      <c r="P468" s="91"/>
      <c r="Q468" s="27"/>
      <c r="R468" s="151"/>
      <c r="S468" s="92"/>
      <c r="T468" s="151"/>
      <c r="U468" s="91"/>
      <c r="V468" s="27"/>
    </row>
    <row r="469" spans="4:22" hidden="1">
      <c r="D469" s="29"/>
      <c r="F469" s="88"/>
      <c r="G469" s="88"/>
      <c r="H469" s="159"/>
      <c r="I469" s="91"/>
      <c r="J469" s="81">
        <f t="shared" si="10"/>
        <v>0</v>
      </c>
      <c r="K469" s="91"/>
      <c r="L469" s="91"/>
      <c r="M469" s="91"/>
      <c r="N469" s="91" t="str">
        <f>IFERROR(VALUE(IF(Table2131620[[#This Row],[Player No]]="","",IFERROR(VLOOKUP(Table2131620[[#This Row],[Player No]],'[3]Masters Women 40+'!$Z$14:$AB$63,2,FALSE)&amp;"",""))),"")</f>
        <v/>
      </c>
      <c r="O469" s="91" t="str">
        <f>IFERROR(VALUE(IF(Table2131620[[#This Row],[Player No]]="","",IFERROR(VLOOKUP(Table2131620[[#This Row],[Player No]],'[4]Mas Women 40+'!$Z$14:$AB$49,2,FALSE)&amp;"",""))),"")</f>
        <v/>
      </c>
      <c r="P469" s="91"/>
      <c r="Q469" s="27"/>
      <c r="R469" s="151"/>
      <c r="S469" s="92"/>
      <c r="T469" s="151"/>
      <c r="U469" s="91"/>
      <c r="V469" s="27"/>
    </row>
    <row r="470" spans="4:22" hidden="1">
      <c r="D470" s="29"/>
      <c r="F470" s="88"/>
      <c r="G470" s="88"/>
      <c r="H470" s="159"/>
      <c r="I470" s="91"/>
      <c r="J470" s="81">
        <f t="shared" si="10"/>
        <v>0</v>
      </c>
      <c r="K470" s="91"/>
      <c r="L470" s="91"/>
      <c r="M470" s="91"/>
      <c r="N470" s="91" t="str">
        <f>IFERROR(VALUE(IF(Table2131620[[#This Row],[Player No]]="","",IFERROR(VLOOKUP(Table2131620[[#This Row],[Player No]],'[3]Masters Women 40+'!$Z$14:$AB$63,2,FALSE)&amp;"",""))),"")</f>
        <v/>
      </c>
      <c r="O470" s="91" t="str">
        <f>IFERROR(VALUE(IF(Table2131620[[#This Row],[Player No]]="","",IFERROR(VLOOKUP(Table2131620[[#This Row],[Player No]],'[4]Mas Women 40+'!$Z$14:$AB$49,2,FALSE)&amp;"",""))),"")</f>
        <v/>
      </c>
      <c r="P470" s="91"/>
      <c r="Q470" s="27"/>
      <c r="R470" s="151"/>
      <c r="S470" s="92"/>
      <c r="T470" s="151"/>
      <c r="U470" s="91"/>
      <c r="V470" s="27"/>
    </row>
    <row r="471" spans="4:22" hidden="1">
      <c r="D471" s="29"/>
      <c r="F471" s="88"/>
      <c r="G471" s="88"/>
      <c r="H471" s="159"/>
      <c r="I471" s="91"/>
      <c r="J471" s="81">
        <f t="shared" si="10"/>
        <v>0</v>
      </c>
      <c r="K471" s="91"/>
      <c r="L471" s="91"/>
      <c r="M471" s="91"/>
      <c r="N471" s="91" t="str">
        <f>IFERROR(VALUE(IF(Table2131620[[#This Row],[Player No]]="","",IFERROR(VLOOKUP(Table2131620[[#This Row],[Player No]],'[3]Masters Women 40+'!$Z$14:$AB$63,2,FALSE)&amp;"",""))),"")</f>
        <v/>
      </c>
      <c r="O471" s="91" t="str">
        <f>IFERROR(VALUE(IF(Table2131620[[#This Row],[Player No]]="","",IFERROR(VLOOKUP(Table2131620[[#This Row],[Player No]],'[4]Mas Women 40+'!$Z$14:$AB$49,2,FALSE)&amp;"",""))),"")</f>
        <v/>
      </c>
      <c r="P471" s="91"/>
      <c r="Q471" s="27"/>
      <c r="R471" s="151"/>
      <c r="S471" s="92"/>
      <c r="T471" s="151"/>
      <c r="U471" s="91"/>
      <c r="V471" s="27"/>
    </row>
    <row r="472" spans="4:22" hidden="1">
      <c r="D472" s="29"/>
      <c r="F472" s="88"/>
      <c r="G472" s="88"/>
      <c r="H472" s="159"/>
      <c r="I472" s="91"/>
      <c r="J472" s="81">
        <f t="shared" si="10"/>
        <v>0</v>
      </c>
      <c r="K472" s="91"/>
      <c r="L472" s="91"/>
      <c r="M472" s="91"/>
      <c r="N472" s="91" t="str">
        <f>IFERROR(VALUE(IF(Table2131620[[#This Row],[Player No]]="","",IFERROR(VLOOKUP(Table2131620[[#This Row],[Player No]],'[3]Masters Women 40+'!$Z$14:$AB$63,2,FALSE)&amp;"",""))),"")</f>
        <v/>
      </c>
      <c r="O472" s="91" t="str">
        <f>IFERROR(VALUE(IF(Table2131620[[#This Row],[Player No]]="","",IFERROR(VLOOKUP(Table2131620[[#This Row],[Player No]],'[4]Mas Women 40+'!$Z$14:$AB$49,2,FALSE)&amp;"",""))),"")</f>
        <v/>
      </c>
      <c r="P472" s="91"/>
      <c r="Q472" s="27"/>
      <c r="R472" s="151"/>
      <c r="S472" s="92"/>
      <c r="T472" s="151"/>
      <c r="U472" s="91"/>
      <c r="V472" s="27"/>
    </row>
    <row r="473" spans="4:22" hidden="1">
      <c r="D473" s="29"/>
      <c r="F473" s="88"/>
      <c r="G473" s="88"/>
      <c r="H473" s="159"/>
      <c r="I473" s="91"/>
      <c r="J473" s="81">
        <f t="shared" si="10"/>
        <v>0</v>
      </c>
      <c r="K473" s="91"/>
      <c r="L473" s="91"/>
      <c r="M473" s="91"/>
      <c r="N473" s="91" t="str">
        <f>IFERROR(VALUE(IF(Table2131620[[#This Row],[Player No]]="","",IFERROR(VLOOKUP(Table2131620[[#This Row],[Player No]],'[3]Masters Women 40+'!$Z$14:$AB$63,2,FALSE)&amp;"",""))),"")</f>
        <v/>
      </c>
      <c r="O473" s="91" t="str">
        <f>IFERROR(VALUE(IF(Table2131620[[#This Row],[Player No]]="","",IFERROR(VLOOKUP(Table2131620[[#This Row],[Player No]],'[4]Mas Women 40+'!$Z$14:$AB$49,2,FALSE)&amp;"",""))),"")</f>
        <v/>
      </c>
      <c r="P473" s="91"/>
      <c r="Q473" s="27"/>
      <c r="R473" s="151"/>
      <c r="S473" s="92"/>
      <c r="T473" s="151"/>
      <c r="U473" s="91"/>
      <c r="V473" s="27"/>
    </row>
    <row r="474" spans="4:22" hidden="1">
      <c r="D474" s="29"/>
      <c r="F474" s="88"/>
      <c r="G474" s="88"/>
      <c r="H474" s="159"/>
      <c r="I474" s="91"/>
      <c r="J474" s="81">
        <f t="shared" si="10"/>
        <v>0</v>
      </c>
      <c r="K474" s="91"/>
      <c r="L474" s="91"/>
      <c r="M474" s="91"/>
      <c r="N474" s="91" t="str">
        <f>IFERROR(VALUE(IF(Table2131620[[#This Row],[Player No]]="","",IFERROR(VLOOKUP(Table2131620[[#This Row],[Player No]],'[3]Masters Women 40+'!$Z$14:$AB$63,2,FALSE)&amp;"",""))),"")</f>
        <v/>
      </c>
      <c r="O474" s="91" t="str">
        <f>IFERROR(VALUE(IF(Table2131620[[#This Row],[Player No]]="","",IFERROR(VLOOKUP(Table2131620[[#This Row],[Player No]],'[4]Mas Women 40+'!$Z$14:$AB$49,2,FALSE)&amp;"",""))),"")</f>
        <v/>
      </c>
      <c r="P474" s="91"/>
      <c r="Q474" s="27"/>
      <c r="R474" s="151"/>
      <c r="S474" s="92"/>
      <c r="T474" s="151"/>
      <c r="U474" s="91"/>
      <c r="V474" s="27"/>
    </row>
    <row r="475" spans="4:22" hidden="1">
      <c r="D475" s="29"/>
      <c r="F475" s="88"/>
      <c r="G475" s="88"/>
      <c r="H475" s="159"/>
      <c r="I475" s="91"/>
      <c r="J475" s="81">
        <f t="shared" si="10"/>
        <v>0</v>
      </c>
      <c r="K475" s="91"/>
      <c r="L475" s="91"/>
      <c r="M475" s="91"/>
      <c r="N475" s="91" t="str">
        <f>IFERROR(VALUE(IF(Table2131620[[#This Row],[Player No]]="","",IFERROR(VLOOKUP(Table2131620[[#This Row],[Player No]],'[3]Masters Women 40+'!$Z$14:$AB$63,2,FALSE)&amp;"",""))),"")</f>
        <v/>
      </c>
      <c r="O475" s="91" t="str">
        <f>IFERROR(VALUE(IF(Table2131620[[#This Row],[Player No]]="","",IFERROR(VLOOKUP(Table2131620[[#This Row],[Player No]],'[4]Mas Women 40+'!$Z$14:$AB$49,2,FALSE)&amp;"",""))),"")</f>
        <v/>
      </c>
      <c r="P475" s="91"/>
      <c r="Q475" s="27"/>
      <c r="R475" s="151"/>
      <c r="S475" s="92"/>
      <c r="T475" s="151"/>
      <c r="U475" s="91"/>
      <c r="V475" s="27"/>
    </row>
    <row r="476" spans="4:22" hidden="1">
      <c r="D476" s="29"/>
      <c r="F476" s="88"/>
      <c r="G476" s="88"/>
      <c r="H476" s="159"/>
      <c r="I476" s="91"/>
      <c r="J476" s="81">
        <f t="shared" si="10"/>
        <v>0</v>
      </c>
      <c r="K476" s="91"/>
      <c r="L476" s="91"/>
      <c r="M476" s="91"/>
      <c r="N476" s="91" t="str">
        <f>IFERROR(VALUE(IF(Table2131620[[#This Row],[Player No]]="","",IFERROR(VLOOKUP(Table2131620[[#This Row],[Player No]],'[3]Masters Women 40+'!$Z$14:$AB$63,2,FALSE)&amp;"",""))),"")</f>
        <v/>
      </c>
      <c r="O476" s="91" t="str">
        <f>IFERROR(VALUE(IF(Table2131620[[#This Row],[Player No]]="","",IFERROR(VLOOKUP(Table2131620[[#This Row],[Player No]],'[4]Mas Women 40+'!$Z$14:$AB$49,2,FALSE)&amp;"",""))),"")</f>
        <v/>
      </c>
      <c r="P476" s="91"/>
      <c r="Q476" s="27"/>
      <c r="R476" s="151"/>
      <c r="S476" s="92"/>
      <c r="T476" s="151"/>
      <c r="U476" s="91"/>
      <c r="V476" s="27"/>
    </row>
    <row r="477" spans="4:22" hidden="1">
      <c r="D477" s="29"/>
      <c r="F477" s="88"/>
      <c r="G477" s="88"/>
      <c r="H477" s="159"/>
      <c r="I477" s="91"/>
      <c r="J477" s="81">
        <f t="shared" si="10"/>
        <v>0</v>
      </c>
      <c r="K477" s="91"/>
      <c r="L477" s="91"/>
      <c r="M477" s="91"/>
      <c r="N477" s="91" t="str">
        <f>IFERROR(VALUE(IF(Table2131620[[#This Row],[Player No]]="","",IFERROR(VLOOKUP(Table2131620[[#This Row],[Player No]],'[3]Masters Women 40+'!$Z$14:$AB$63,2,FALSE)&amp;"",""))),"")</f>
        <v/>
      </c>
      <c r="O477" s="91" t="str">
        <f>IFERROR(VALUE(IF(Table2131620[[#This Row],[Player No]]="","",IFERROR(VLOOKUP(Table2131620[[#This Row],[Player No]],'[4]Mas Women 40+'!$Z$14:$AB$49,2,FALSE)&amp;"",""))),"")</f>
        <v/>
      </c>
      <c r="P477" s="91"/>
      <c r="Q477" s="27"/>
      <c r="R477" s="151"/>
      <c r="S477" s="92"/>
      <c r="T477" s="151"/>
      <c r="U477" s="91"/>
      <c r="V477" s="27"/>
    </row>
    <row r="478" spans="4:22" hidden="1">
      <c r="D478" s="29"/>
      <c r="F478" s="88"/>
      <c r="G478" s="88"/>
      <c r="H478" s="159"/>
      <c r="I478" s="91"/>
      <c r="J478" s="81">
        <f t="shared" si="10"/>
        <v>0</v>
      </c>
      <c r="K478" s="91"/>
      <c r="L478" s="91"/>
      <c r="M478" s="91"/>
      <c r="N478" s="91" t="str">
        <f>IFERROR(VALUE(IF(Table2131620[[#This Row],[Player No]]="","",IFERROR(VLOOKUP(Table2131620[[#This Row],[Player No]],'[3]Masters Women 40+'!$Z$14:$AB$63,2,FALSE)&amp;"",""))),"")</f>
        <v/>
      </c>
      <c r="O478" s="91" t="str">
        <f>IFERROR(VALUE(IF(Table2131620[[#This Row],[Player No]]="","",IFERROR(VLOOKUP(Table2131620[[#This Row],[Player No]],'[4]Mas Women 40+'!$Z$14:$AB$49,2,FALSE)&amp;"",""))),"")</f>
        <v/>
      </c>
      <c r="P478" s="91"/>
      <c r="Q478" s="27"/>
      <c r="R478" s="151"/>
      <c r="S478" s="92"/>
      <c r="T478" s="151"/>
      <c r="U478" s="91"/>
      <c r="V478" s="27"/>
    </row>
    <row r="479" spans="4:22" hidden="1">
      <c r="D479" s="29"/>
      <c r="F479" s="88"/>
      <c r="G479" s="88"/>
      <c r="H479" s="159"/>
      <c r="I479" s="91"/>
      <c r="J479" s="81">
        <f t="shared" si="10"/>
        <v>0</v>
      </c>
      <c r="K479" s="91"/>
      <c r="L479" s="91"/>
      <c r="M479" s="91"/>
      <c r="N479" s="91" t="str">
        <f>IFERROR(VALUE(IF(Table2131620[[#This Row],[Player No]]="","",IFERROR(VLOOKUP(Table2131620[[#This Row],[Player No]],'[3]Masters Women 40+'!$Z$14:$AB$63,2,FALSE)&amp;"",""))),"")</f>
        <v/>
      </c>
      <c r="O479" s="91" t="str">
        <f>IFERROR(VALUE(IF(Table2131620[[#This Row],[Player No]]="","",IFERROR(VLOOKUP(Table2131620[[#This Row],[Player No]],'[4]Mas Women 40+'!$Z$14:$AB$49,2,FALSE)&amp;"",""))),"")</f>
        <v/>
      </c>
      <c r="P479" s="91"/>
      <c r="Q479" s="27"/>
      <c r="R479" s="151"/>
      <c r="S479" s="92"/>
      <c r="T479" s="151"/>
      <c r="U479" s="91"/>
      <c r="V479" s="27"/>
    </row>
    <row r="480" spans="4:22" hidden="1">
      <c r="D480" s="29"/>
      <c r="F480" s="88"/>
      <c r="G480" s="88"/>
      <c r="H480" s="159"/>
      <c r="I480" s="91"/>
      <c r="J480" s="81">
        <f t="shared" si="10"/>
        <v>0</v>
      </c>
      <c r="K480" s="91"/>
      <c r="L480" s="91"/>
      <c r="M480" s="91"/>
      <c r="N480" s="91" t="str">
        <f>IFERROR(VALUE(IF(Table2131620[[#This Row],[Player No]]="","",IFERROR(VLOOKUP(Table2131620[[#This Row],[Player No]],'[3]Masters Women 40+'!$Z$14:$AB$63,2,FALSE)&amp;"",""))),"")</f>
        <v/>
      </c>
      <c r="O480" s="91" t="str">
        <f>IFERROR(VALUE(IF(Table2131620[[#This Row],[Player No]]="","",IFERROR(VLOOKUP(Table2131620[[#This Row],[Player No]],'[4]Mas Women 40+'!$Z$14:$AB$49,2,FALSE)&amp;"",""))),"")</f>
        <v/>
      </c>
      <c r="P480" s="91"/>
      <c r="Q480" s="27"/>
      <c r="R480" s="151"/>
      <c r="S480" s="92"/>
      <c r="T480" s="151"/>
      <c r="U480" s="91"/>
      <c r="V480" s="27"/>
    </row>
    <row r="481" spans="4:22" hidden="1">
      <c r="D481" s="29"/>
      <c r="F481" s="88"/>
      <c r="G481" s="88"/>
      <c r="H481" s="159"/>
      <c r="I481" s="91"/>
      <c r="J481" s="81">
        <f t="shared" si="10"/>
        <v>0</v>
      </c>
      <c r="K481" s="91"/>
      <c r="L481" s="91"/>
      <c r="M481" s="91"/>
      <c r="N481" s="91" t="str">
        <f>IFERROR(VALUE(IF(Table2131620[[#This Row],[Player No]]="","",IFERROR(VLOOKUP(Table2131620[[#This Row],[Player No]],'[3]Masters Women 40+'!$Z$14:$AB$63,2,FALSE)&amp;"",""))),"")</f>
        <v/>
      </c>
      <c r="O481" s="91" t="str">
        <f>IFERROR(VALUE(IF(Table2131620[[#This Row],[Player No]]="","",IFERROR(VLOOKUP(Table2131620[[#This Row],[Player No]],'[4]Mas Women 40+'!$Z$14:$AB$49,2,FALSE)&amp;"",""))),"")</f>
        <v/>
      </c>
      <c r="P481" s="91"/>
      <c r="Q481" s="27"/>
      <c r="R481" s="151"/>
      <c r="S481" s="92"/>
      <c r="T481" s="151"/>
      <c r="U481" s="91"/>
      <c r="V481" s="27"/>
    </row>
    <row r="482" spans="4:22" hidden="1">
      <c r="D482" s="29"/>
      <c r="F482" s="88"/>
      <c r="G482" s="88"/>
      <c r="H482" s="159"/>
      <c r="I482" s="91"/>
      <c r="J482" s="81">
        <f t="shared" si="10"/>
        <v>0</v>
      </c>
      <c r="K482" s="91"/>
      <c r="L482" s="91"/>
      <c r="M482" s="91"/>
      <c r="N482" s="91" t="str">
        <f>IFERROR(VALUE(IF(Table2131620[[#This Row],[Player No]]="","",IFERROR(VLOOKUP(Table2131620[[#This Row],[Player No]],'[3]Masters Women 40+'!$Z$14:$AB$63,2,FALSE)&amp;"",""))),"")</f>
        <v/>
      </c>
      <c r="O482" s="91" t="str">
        <f>IFERROR(VALUE(IF(Table2131620[[#This Row],[Player No]]="","",IFERROR(VLOOKUP(Table2131620[[#This Row],[Player No]],'[4]Mas Women 40+'!$Z$14:$AB$49,2,FALSE)&amp;"",""))),"")</f>
        <v/>
      </c>
      <c r="P482" s="91"/>
      <c r="Q482" s="27"/>
      <c r="R482" s="151"/>
      <c r="S482" s="92"/>
      <c r="T482" s="151"/>
      <c r="U482" s="91"/>
      <c r="V482" s="27"/>
    </row>
    <row r="483" spans="4:22" hidden="1">
      <c r="D483" s="29"/>
      <c r="F483" s="88"/>
      <c r="G483" s="88"/>
      <c r="H483" s="159"/>
      <c r="I483" s="91"/>
      <c r="J483" s="81">
        <f t="shared" si="10"/>
        <v>0</v>
      </c>
      <c r="K483" s="91"/>
      <c r="L483" s="91"/>
      <c r="M483" s="91"/>
      <c r="N483" s="91" t="str">
        <f>IFERROR(VALUE(IF(Table2131620[[#This Row],[Player No]]="","",IFERROR(VLOOKUP(Table2131620[[#This Row],[Player No]],'[3]Masters Women 40+'!$Z$14:$AB$63,2,FALSE)&amp;"",""))),"")</f>
        <v/>
      </c>
      <c r="O483" s="91" t="str">
        <f>IFERROR(VALUE(IF(Table2131620[[#This Row],[Player No]]="","",IFERROR(VLOOKUP(Table2131620[[#This Row],[Player No]],'[4]Mas Women 40+'!$Z$14:$AB$49,2,FALSE)&amp;"",""))),"")</f>
        <v/>
      </c>
      <c r="P483" s="91"/>
      <c r="Q483" s="27"/>
      <c r="R483" s="151"/>
      <c r="S483" s="92"/>
      <c r="T483" s="151"/>
      <c r="U483" s="91"/>
      <c r="V483" s="27"/>
    </row>
    <row r="484" spans="4:22" hidden="1">
      <c r="D484" s="29"/>
      <c r="F484" s="88"/>
      <c r="G484" s="88"/>
      <c r="H484" s="159"/>
      <c r="I484" s="91"/>
      <c r="J484" s="81">
        <f t="shared" si="10"/>
        <v>0</v>
      </c>
      <c r="K484" s="91"/>
      <c r="L484" s="91"/>
      <c r="M484" s="91"/>
      <c r="N484" s="91" t="str">
        <f>IFERROR(VALUE(IF(Table2131620[[#This Row],[Player No]]="","",IFERROR(VLOOKUP(Table2131620[[#This Row],[Player No]],'[3]Masters Women 40+'!$Z$14:$AB$63,2,FALSE)&amp;"",""))),"")</f>
        <v/>
      </c>
      <c r="O484" s="91" t="str">
        <f>IFERROR(VALUE(IF(Table2131620[[#This Row],[Player No]]="","",IFERROR(VLOOKUP(Table2131620[[#This Row],[Player No]],'[4]Mas Women 40+'!$Z$14:$AB$49,2,FALSE)&amp;"",""))),"")</f>
        <v/>
      </c>
      <c r="P484" s="91"/>
      <c r="Q484" s="27"/>
      <c r="R484" s="151"/>
      <c r="S484" s="92"/>
      <c r="T484" s="151"/>
      <c r="U484" s="91"/>
      <c r="V484" s="27"/>
    </row>
    <row r="485" spans="4:22" hidden="1">
      <c r="D485" s="29"/>
      <c r="F485" s="88"/>
      <c r="G485" s="88"/>
      <c r="H485" s="159"/>
      <c r="I485" s="91"/>
      <c r="J485" s="81">
        <f t="shared" si="10"/>
        <v>0</v>
      </c>
      <c r="K485" s="91"/>
      <c r="L485" s="91"/>
      <c r="M485" s="91"/>
      <c r="N485" s="91" t="str">
        <f>IFERROR(VALUE(IF(Table2131620[[#This Row],[Player No]]="","",IFERROR(VLOOKUP(Table2131620[[#This Row],[Player No]],'[3]Masters Women 40+'!$Z$14:$AB$63,2,FALSE)&amp;"",""))),"")</f>
        <v/>
      </c>
      <c r="O485" s="91" t="str">
        <f>IFERROR(VALUE(IF(Table2131620[[#This Row],[Player No]]="","",IFERROR(VLOOKUP(Table2131620[[#This Row],[Player No]],'[4]Mas Women 40+'!$Z$14:$AB$49,2,FALSE)&amp;"",""))),"")</f>
        <v/>
      </c>
      <c r="P485" s="91"/>
      <c r="Q485" s="27"/>
      <c r="R485" s="151"/>
      <c r="S485" s="92"/>
      <c r="T485" s="151"/>
      <c r="U485" s="91"/>
      <c r="V485" s="27"/>
    </row>
    <row r="486" spans="4:22" hidden="1">
      <c r="D486" s="29"/>
      <c r="F486" s="88"/>
      <c r="G486" s="88"/>
      <c r="H486" s="159"/>
      <c r="I486" s="91"/>
      <c r="J486" s="81">
        <f t="shared" si="10"/>
        <v>0</v>
      </c>
      <c r="K486" s="91"/>
      <c r="L486" s="91"/>
      <c r="M486" s="91"/>
      <c r="N486" s="91" t="str">
        <f>IFERROR(VALUE(IF(Table2131620[[#This Row],[Player No]]="","",IFERROR(VLOOKUP(Table2131620[[#This Row],[Player No]],'[3]Masters Women 40+'!$Z$14:$AB$63,2,FALSE)&amp;"",""))),"")</f>
        <v/>
      </c>
      <c r="O486" s="91" t="str">
        <f>IFERROR(VALUE(IF(Table2131620[[#This Row],[Player No]]="","",IFERROR(VLOOKUP(Table2131620[[#This Row],[Player No]],'[4]Mas Women 40+'!$Z$14:$AB$49,2,FALSE)&amp;"",""))),"")</f>
        <v/>
      </c>
      <c r="P486" s="91"/>
      <c r="Q486" s="27"/>
      <c r="R486" s="151"/>
      <c r="S486" s="92"/>
      <c r="T486" s="151"/>
      <c r="U486" s="91"/>
      <c r="V486" s="27"/>
    </row>
    <row r="487" spans="4:22" hidden="1">
      <c r="D487" s="29"/>
      <c r="F487" s="88"/>
      <c r="G487" s="88"/>
      <c r="H487" s="159"/>
      <c r="I487" s="91"/>
      <c r="J487" s="81">
        <f t="shared" si="10"/>
        <v>0</v>
      </c>
      <c r="K487" s="91"/>
      <c r="L487" s="91"/>
      <c r="M487" s="91"/>
      <c r="N487" s="91" t="str">
        <f>IFERROR(VALUE(IF(Table2131620[[#This Row],[Player No]]="","",IFERROR(VLOOKUP(Table2131620[[#This Row],[Player No]],'[3]Masters Women 40+'!$Z$14:$AB$63,2,FALSE)&amp;"",""))),"")</f>
        <v/>
      </c>
      <c r="O487" s="91" t="str">
        <f>IFERROR(VALUE(IF(Table2131620[[#This Row],[Player No]]="","",IFERROR(VLOOKUP(Table2131620[[#This Row],[Player No]],'[4]Mas Women 40+'!$Z$14:$AB$49,2,FALSE)&amp;"",""))),"")</f>
        <v/>
      </c>
      <c r="P487" s="91"/>
      <c r="Q487" s="27"/>
      <c r="R487" s="151"/>
      <c r="S487" s="92"/>
      <c r="T487" s="151"/>
      <c r="U487" s="91"/>
      <c r="V487" s="27"/>
    </row>
    <row r="488" spans="4:22" hidden="1">
      <c r="D488" s="29"/>
      <c r="F488" s="88"/>
      <c r="G488" s="88"/>
      <c r="H488" s="159"/>
      <c r="I488" s="91"/>
      <c r="J488" s="81">
        <f t="shared" si="10"/>
        <v>0</v>
      </c>
      <c r="K488" s="91"/>
      <c r="L488" s="91"/>
      <c r="M488" s="91"/>
      <c r="N488" s="91" t="str">
        <f>IFERROR(VALUE(IF(Table2131620[[#This Row],[Player No]]="","",IFERROR(VLOOKUP(Table2131620[[#This Row],[Player No]],'[3]Masters Women 40+'!$Z$14:$AB$63,2,FALSE)&amp;"",""))),"")</f>
        <v/>
      </c>
      <c r="O488" s="91" t="str">
        <f>IFERROR(VALUE(IF(Table2131620[[#This Row],[Player No]]="","",IFERROR(VLOOKUP(Table2131620[[#This Row],[Player No]],'[4]Mas Women 40+'!$Z$14:$AB$49,2,FALSE)&amp;"",""))),"")</f>
        <v/>
      </c>
      <c r="P488" s="91"/>
      <c r="Q488" s="27"/>
      <c r="R488" s="151"/>
      <c r="S488" s="92"/>
      <c r="T488" s="151"/>
      <c r="U488" s="91"/>
      <c r="V488" s="27"/>
    </row>
    <row r="489" spans="4:22" hidden="1">
      <c r="D489" s="29"/>
      <c r="F489" s="88"/>
      <c r="G489" s="88"/>
      <c r="H489" s="159"/>
      <c r="I489" s="91"/>
      <c r="J489" s="81">
        <f t="shared" si="10"/>
        <v>0</v>
      </c>
      <c r="K489" s="91"/>
      <c r="L489" s="91"/>
      <c r="M489" s="91"/>
      <c r="N489" s="91" t="str">
        <f>IFERROR(VALUE(IF(Table2131620[[#This Row],[Player No]]="","",IFERROR(VLOOKUP(Table2131620[[#This Row],[Player No]],'[3]Masters Women 40+'!$Z$14:$AB$63,2,FALSE)&amp;"",""))),"")</f>
        <v/>
      </c>
      <c r="O489" s="91" t="str">
        <f>IFERROR(VALUE(IF(Table2131620[[#This Row],[Player No]]="","",IFERROR(VLOOKUP(Table2131620[[#This Row],[Player No]],'[4]Mas Women 40+'!$Z$14:$AB$49,2,FALSE)&amp;"",""))),"")</f>
        <v/>
      </c>
      <c r="P489" s="91"/>
      <c r="Q489" s="27"/>
      <c r="R489" s="151"/>
      <c r="S489" s="92"/>
      <c r="T489" s="151"/>
      <c r="U489" s="91"/>
      <c r="V489" s="27"/>
    </row>
    <row r="490" spans="4:22" hidden="1">
      <c r="D490" s="29"/>
      <c r="F490" s="88"/>
      <c r="G490" s="88"/>
      <c r="H490" s="159"/>
      <c r="I490" s="91"/>
      <c r="J490" s="81">
        <f t="shared" si="10"/>
        <v>0</v>
      </c>
      <c r="K490" s="91"/>
      <c r="L490" s="91"/>
      <c r="M490" s="91"/>
      <c r="N490" s="91" t="str">
        <f>IFERROR(VALUE(IF(Table2131620[[#This Row],[Player No]]="","",IFERROR(VLOOKUP(Table2131620[[#This Row],[Player No]],'[3]Masters Women 40+'!$Z$14:$AB$63,2,FALSE)&amp;"",""))),"")</f>
        <v/>
      </c>
      <c r="O490" s="91" t="str">
        <f>IFERROR(VALUE(IF(Table2131620[[#This Row],[Player No]]="","",IFERROR(VLOOKUP(Table2131620[[#This Row],[Player No]],'[4]Mas Women 40+'!$Z$14:$AB$49,2,FALSE)&amp;"",""))),"")</f>
        <v/>
      </c>
      <c r="P490" s="91"/>
      <c r="Q490" s="27"/>
      <c r="R490" s="151"/>
      <c r="S490" s="92"/>
      <c r="T490" s="151"/>
      <c r="U490" s="91"/>
      <c r="V490" s="27"/>
    </row>
    <row r="491" spans="4:22" hidden="1">
      <c r="D491" s="29"/>
      <c r="F491" s="88"/>
      <c r="G491" s="88"/>
      <c r="H491" s="159"/>
      <c r="I491" s="91"/>
      <c r="J491" s="81">
        <f t="shared" si="10"/>
        <v>0</v>
      </c>
      <c r="K491" s="91"/>
      <c r="L491" s="91"/>
      <c r="M491" s="91"/>
      <c r="N491" s="91" t="str">
        <f>IFERROR(VALUE(IF(Table2131620[[#This Row],[Player No]]="","",IFERROR(VLOOKUP(Table2131620[[#This Row],[Player No]],'[3]Masters Women 40+'!$Z$14:$AB$63,2,FALSE)&amp;"",""))),"")</f>
        <v/>
      </c>
      <c r="O491" s="91" t="str">
        <f>IFERROR(VALUE(IF(Table2131620[[#This Row],[Player No]]="","",IFERROR(VLOOKUP(Table2131620[[#This Row],[Player No]],'[4]Mas Women 40+'!$Z$14:$AB$49,2,FALSE)&amp;"",""))),"")</f>
        <v/>
      </c>
      <c r="P491" s="91"/>
      <c r="Q491" s="27"/>
      <c r="R491" s="151"/>
      <c r="S491" s="92"/>
      <c r="T491" s="151"/>
      <c r="U491" s="91"/>
      <c r="V491" s="27"/>
    </row>
    <row r="492" spans="4:22" hidden="1">
      <c r="D492" s="29"/>
      <c r="F492" s="88"/>
      <c r="G492" s="88"/>
      <c r="H492" s="159"/>
      <c r="I492" s="91"/>
      <c r="J492" s="81">
        <f t="shared" si="10"/>
        <v>0</v>
      </c>
      <c r="K492" s="91"/>
      <c r="L492" s="91"/>
      <c r="M492" s="91"/>
      <c r="N492" s="91" t="str">
        <f>IFERROR(VALUE(IF(Table2131620[[#This Row],[Player No]]="","",IFERROR(VLOOKUP(Table2131620[[#This Row],[Player No]],'[3]Masters Women 40+'!$Z$14:$AB$63,2,FALSE)&amp;"",""))),"")</f>
        <v/>
      </c>
      <c r="O492" s="91" t="str">
        <f>IFERROR(VALUE(IF(Table2131620[[#This Row],[Player No]]="","",IFERROR(VLOOKUP(Table2131620[[#This Row],[Player No]],'[4]Mas Women 40+'!$Z$14:$AB$49,2,FALSE)&amp;"",""))),"")</f>
        <v/>
      </c>
      <c r="P492" s="91"/>
      <c r="Q492" s="27"/>
      <c r="R492" s="151"/>
      <c r="S492" s="92"/>
      <c r="T492" s="151"/>
      <c r="U492" s="91"/>
      <c r="V492" s="27"/>
    </row>
    <row r="493" spans="4:22" hidden="1">
      <c r="D493" s="29"/>
      <c r="F493" s="88"/>
      <c r="G493" s="88"/>
      <c r="H493" s="159"/>
      <c r="I493" s="91"/>
      <c r="J493" s="81">
        <f t="shared" si="10"/>
        <v>0</v>
      </c>
      <c r="K493" s="91"/>
      <c r="L493" s="91"/>
      <c r="M493" s="91"/>
      <c r="N493" s="91" t="str">
        <f>IFERROR(VALUE(IF(Table2131620[[#This Row],[Player No]]="","",IFERROR(VLOOKUP(Table2131620[[#This Row],[Player No]],'[3]Masters Women 40+'!$Z$14:$AB$63,2,FALSE)&amp;"",""))),"")</f>
        <v/>
      </c>
      <c r="O493" s="91" t="str">
        <f>IFERROR(VALUE(IF(Table2131620[[#This Row],[Player No]]="","",IFERROR(VLOOKUP(Table2131620[[#This Row],[Player No]],'[4]Mas Women 40+'!$Z$14:$AB$49,2,FALSE)&amp;"",""))),"")</f>
        <v/>
      </c>
      <c r="P493" s="91"/>
      <c r="Q493" s="27"/>
      <c r="R493" s="151"/>
      <c r="S493" s="92"/>
      <c r="T493" s="151"/>
      <c r="U493" s="91"/>
      <c r="V493" s="27"/>
    </row>
    <row r="494" spans="4:22" hidden="1">
      <c r="D494" s="29"/>
      <c r="F494" s="88"/>
      <c r="G494" s="88"/>
      <c r="H494" s="159"/>
      <c r="I494" s="91"/>
      <c r="J494" s="81">
        <f t="shared" si="10"/>
        <v>0</v>
      </c>
      <c r="K494" s="91"/>
      <c r="L494" s="91"/>
      <c r="M494" s="91"/>
      <c r="N494" s="91" t="str">
        <f>IFERROR(VALUE(IF(Table2131620[[#This Row],[Player No]]="","",IFERROR(VLOOKUP(Table2131620[[#This Row],[Player No]],'[3]Masters Women 40+'!$Z$14:$AB$63,2,FALSE)&amp;"",""))),"")</f>
        <v/>
      </c>
      <c r="O494" s="91" t="str">
        <f>IFERROR(VALUE(IF(Table2131620[[#This Row],[Player No]]="","",IFERROR(VLOOKUP(Table2131620[[#This Row],[Player No]],'[4]Mas Women 40+'!$Z$14:$AB$49,2,FALSE)&amp;"",""))),"")</f>
        <v/>
      </c>
      <c r="P494" s="91"/>
      <c r="Q494" s="27"/>
      <c r="R494" s="151"/>
      <c r="S494" s="92"/>
      <c r="T494" s="151"/>
      <c r="U494" s="91"/>
      <c r="V494" s="27"/>
    </row>
    <row r="495" spans="4:22" hidden="1">
      <c r="D495" s="29"/>
      <c r="F495" s="88"/>
      <c r="G495" s="88"/>
      <c r="H495" s="159"/>
      <c r="I495" s="91"/>
      <c r="J495" s="81">
        <f t="shared" si="10"/>
        <v>0</v>
      </c>
      <c r="K495" s="91"/>
      <c r="L495" s="91"/>
      <c r="M495" s="91"/>
      <c r="N495" s="91" t="str">
        <f>IFERROR(VALUE(IF(Table2131620[[#This Row],[Player No]]="","",IFERROR(VLOOKUP(Table2131620[[#This Row],[Player No]],'[3]Masters Women 40+'!$Z$14:$AB$63,2,FALSE)&amp;"",""))),"")</f>
        <v/>
      </c>
      <c r="O495" s="91" t="str">
        <f>IFERROR(VALUE(IF(Table2131620[[#This Row],[Player No]]="","",IFERROR(VLOOKUP(Table2131620[[#This Row],[Player No]],'[4]Mas Women 40+'!$Z$14:$AB$49,2,FALSE)&amp;"",""))),"")</f>
        <v/>
      </c>
      <c r="P495" s="91"/>
      <c r="Q495" s="27"/>
      <c r="R495" s="151"/>
      <c r="S495" s="92"/>
      <c r="T495" s="151"/>
      <c r="U495" s="91"/>
      <c r="V495" s="27"/>
    </row>
    <row r="496" spans="4:22" hidden="1">
      <c r="D496" s="29"/>
      <c r="F496" s="88"/>
      <c r="G496" s="88"/>
      <c r="H496" s="159"/>
      <c r="I496" s="91"/>
      <c r="J496" s="81">
        <f t="shared" si="10"/>
        <v>0</v>
      </c>
      <c r="K496" s="91"/>
      <c r="L496" s="91"/>
      <c r="M496" s="91"/>
      <c r="N496" s="91" t="str">
        <f>IFERROR(VALUE(IF(Table2131620[[#This Row],[Player No]]="","",IFERROR(VLOOKUP(Table2131620[[#This Row],[Player No]],'[3]Masters Women 40+'!$Z$14:$AB$63,2,FALSE)&amp;"",""))),"")</f>
        <v/>
      </c>
      <c r="O496" s="91" t="str">
        <f>IFERROR(VALUE(IF(Table2131620[[#This Row],[Player No]]="","",IFERROR(VLOOKUP(Table2131620[[#This Row],[Player No]],'[4]Mas Women 40+'!$Z$14:$AB$49,2,FALSE)&amp;"",""))),"")</f>
        <v/>
      </c>
      <c r="P496" s="91"/>
      <c r="Q496" s="27"/>
      <c r="R496" s="151"/>
      <c r="S496" s="92"/>
      <c r="T496" s="151"/>
      <c r="U496" s="91"/>
      <c r="V496" s="27"/>
    </row>
    <row r="497" spans="4:22" hidden="1">
      <c r="D497" s="29"/>
      <c r="F497" s="88"/>
      <c r="G497" s="88"/>
      <c r="H497" s="159"/>
      <c r="I497" s="91"/>
      <c r="J497" s="81">
        <f t="shared" si="10"/>
        <v>0</v>
      </c>
      <c r="K497" s="91"/>
      <c r="L497" s="91"/>
      <c r="M497" s="91"/>
      <c r="N497" s="91" t="str">
        <f>IFERROR(VALUE(IF(Table2131620[[#This Row],[Player No]]="","",IFERROR(VLOOKUP(Table2131620[[#This Row],[Player No]],'[3]Masters Women 40+'!$Z$14:$AB$63,2,FALSE)&amp;"",""))),"")</f>
        <v/>
      </c>
      <c r="O497" s="91" t="str">
        <f>IFERROR(VALUE(IF(Table2131620[[#This Row],[Player No]]="","",IFERROR(VLOOKUP(Table2131620[[#This Row],[Player No]],'[4]Mas Women 40+'!$Z$14:$AB$49,2,FALSE)&amp;"",""))),"")</f>
        <v/>
      </c>
      <c r="P497" s="91"/>
      <c r="Q497" s="27"/>
      <c r="R497" s="151"/>
      <c r="S497" s="92"/>
      <c r="T497" s="151"/>
      <c r="U497" s="91"/>
      <c r="V497" s="27"/>
    </row>
    <row r="498" spans="4:22" hidden="1">
      <c r="D498" s="29"/>
      <c r="F498" s="88"/>
      <c r="G498" s="88"/>
      <c r="H498" s="159"/>
      <c r="I498" s="91"/>
      <c r="J498" s="81">
        <f t="shared" si="10"/>
        <v>0</v>
      </c>
      <c r="K498" s="91"/>
      <c r="L498" s="91"/>
      <c r="M498" s="91"/>
      <c r="N498" s="91" t="str">
        <f>IFERROR(VALUE(IF(Table2131620[[#This Row],[Player No]]="","",IFERROR(VLOOKUP(Table2131620[[#This Row],[Player No]],'[3]Masters Women 40+'!$Z$14:$AB$63,2,FALSE)&amp;"",""))),"")</f>
        <v/>
      </c>
      <c r="O498" s="91" t="str">
        <f>IFERROR(VALUE(IF(Table2131620[[#This Row],[Player No]]="","",IFERROR(VLOOKUP(Table2131620[[#This Row],[Player No]],'[4]Mas Women 40+'!$Z$14:$AB$49,2,FALSE)&amp;"",""))),"")</f>
        <v/>
      </c>
      <c r="P498" s="91"/>
      <c r="Q498" s="27"/>
      <c r="R498" s="151"/>
      <c r="S498" s="92"/>
      <c r="T498" s="151"/>
      <c r="U498" s="91"/>
      <c r="V498" s="27"/>
    </row>
    <row r="499" spans="4:22" hidden="1">
      <c r="D499" s="29"/>
      <c r="F499" s="88"/>
      <c r="G499" s="88"/>
      <c r="H499" s="159"/>
      <c r="I499" s="91"/>
      <c r="J499" s="81">
        <f t="shared" si="10"/>
        <v>0</v>
      </c>
      <c r="K499" s="91"/>
      <c r="L499" s="91"/>
      <c r="M499" s="91"/>
      <c r="N499" s="91" t="str">
        <f>IFERROR(VALUE(IF(Table2131620[[#This Row],[Player No]]="","",IFERROR(VLOOKUP(Table2131620[[#This Row],[Player No]],'[3]Masters Women 40+'!$Z$14:$AB$63,2,FALSE)&amp;"",""))),"")</f>
        <v/>
      </c>
      <c r="O499" s="91" t="str">
        <f>IFERROR(VALUE(IF(Table2131620[[#This Row],[Player No]]="","",IFERROR(VLOOKUP(Table2131620[[#This Row],[Player No]],'[4]Mas Women 40+'!$Z$14:$AB$49,2,FALSE)&amp;"",""))),"")</f>
        <v/>
      </c>
      <c r="P499" s="91"/>
      <c r="Q499" s="27"/>
      <c r="R499" s="151"/>
      <c r="S499" s="92"/>
      <c r="T499" s="151"/>
      <c r="U499" s="91"/>
      <c r="V499" s="27"/>
    </row>
    <row r="500" spans="4:22" hidden="1">
      <c r="D500" s="29"/>
      <c r="F500" s="88"/>
      <c r="G500" s="88"/>
      <c r="H500" s="159"/>
      <c r="I500" s="91"/>
      <c r="J500" s="81">
        <f t="shared" si="10"/>
        <v>0</v>
      </c>
      <c r="K500" s="91"/>
      <c r="L500" s="91"/>
      <c r="M500" s="91"/>
      <c r="N500" s="91" t="str">
        <f>IFERROR(VALUE(IF(Table2131620[[#This Row],[Player No]]="","",IFERROR(VLOOKUP(Table2131620[[#This Row],[Player No]],'[3]Masters Women 40+'!$Z$14:$AB$63,2,FALSE)&amp;"",""))),"")</f>
        <v/>
      </c>
      <c r="O500" s="91" t="str">
        <f>IFERROR(VALUE(IF(Table2131620[[#This Row],[Player No]]="","",IFERROR(VLOOKUP(Table2131620[[#This Row],[Player No]],'[4]Mas Women 40+'!$Z$14:$AB$49,2,FALSE)&amp;"",""))),"")</f>
        <v/>
      </c>
      <c r="P500" s="91"/>
      <c r="Q500" s="27"/>
      <c r="R500" s="151"/>
      <c r="S500" s="92"/>
      <c r="T500" s="151"/>
      <c r="U500" s="91"/>
      <c r="V500" s="27"/>
    </row>
    <row r="501" spans="4:22" hidden="1">
      <c r="D501" s="29"/>
      <c r="F501" s="88"/>
      <c r="G501" s="88"/>
      <c r="H501" s="159"/>
      <c r="I501" s="91"/>
      <c r="J501" s="81">
        <f t="shared" si="10"/>
        <v>0</v>
      </c>
      <c r="K501" s="91"/>
      <c r="L501" s="91"/>
      <c r="M501" s="91"/>
      <c r="N501" s="91" t="str">
        <f>IFERROR(VALUE(IF(Table2131620[[#This Row],[Player No]]="","",IFERROR(VLOOKUP(Table2131620[[#This Row],[Player No]],'[3]Masters Women 40+'!$Z$14:$AB$63,2,FALSE)&amp;"",""))),"")</f>
        <v/>
      </c>
      <c r="O501" s="91" t="str">
        <f>IFERROR(VALUE(IF(Table2131620[[#This Row],[Player No]]="","",IFERROR(VLOOKUP(Table2131620[[#This Row],[Player No]],'[4]Mas Women 40+'!$Z$14:$AB$49,2,FALSE)&amp;"",""))),"")</f>
        <v/>
      </c>
      <c r="P501" s="91"/>
      <c r="Q501" s="27"/>
      <c r="R501" s="151"/>
      <c r="S501" s="92"/>
      <c r="T501" s="151"/>
      <c r="U501" s="91"/>
      <c r="V501" s="27"/>
    </row>
    <row r="502" spans="4:22" hidden="1">
      <c r="D502" s="29"/>
      <c r="F502" s="88"/>
      <c r="G502" s="88"/>
      <c r="H502" s="159"/>
      <c r="I502" s="91"/>
      <c r="J502" s="81">
        <f t="shared" si="10"/>
        <v>0</v>
      </c>
      <c r="K502" s="91"/>
      <c r="L502" s="91"/>
      <c r="M502" s="91"/>
      <c r="N502" s="91" t="str">
        <f>IFERROR(VALUE(IF(Table2131620[[#This Row],[Player No]]="","",IFERROR(VLOOKUP(Table2131620[[#This Row],[Player No]],'[3]Masters Women 40+'!$Z$14:$AB$63,2,FALSE)&amp;"",""))),"")</f>
        <v/>
      </c>
      <c r="O502" s="91" t="str">
        <f>IFERROR(VALUE(IF(Table2131620[[#This Row],[Player No]]="","",IFERROR(VLOOKUP(Table2131620[[#This Row],[Player No]],'[4]Mas Women 40+'!$Z$14:$AB$49,2,FALSE)&amp;"",""))),"")</f>
        <v/>
      </c>
      <c r="P502" s="91"/>
      <c r="Q502" s="27"/>
      <c r="R502" s="151"/>
      <c r="S502" s="92"/>
      <c r="T502" s="151"/>
      <c r="U502" s="91"/>
      <c r="V502" s="27"/>
    </row>
    <row r="503" spans="4:22" hidden="1">
      <c r="D503" s="29"/>
      <c r="F503" s="88"/>
      <c r="G503" s="88"/>
      <c r="H503" s="159"/>
      <c r="I503" s="91"/>
      <c r="J503" s="81">
        <f t="shared" si="10"/>
        <v>0</v>
      </c>
      <c r="K503" s="91"/>
      <c r="L503" s="91"/>
      <c r="M503" s="91"/>
      <c r="N503" s="91" t="str">
        <f>IFERROR(VALUE(IF(Table2131620[[#This Row],[Player No]]="","",IFERROR(VLOOKUP(Table2131620[[#This Row],[Player No]],'[3]Masters Women 40+'!$Z$14:$AB$63,2,FALSE)&amp;"",""))),"")</f>
        <v/>
      </c>
      <c r="O503" s="91" t="str">
        <f>IFERROR(VALUE(IF(Table2131620[[#This Row],[Player No]]="","",IFERROR(VLOOKUP(Table2131620[[#This Row],[Player No]],'[4]Mas Women 40+'!$Z$14:$AB$49,2,FALSE)&amp;"",""))),"")</f>
        <v/>
      </c>
      <c r="P503" s="91"/>
      <c r="Q503" s="27"/>
      <c r="R503" s="151"/>
      <c r="S503" s="92"/>
      <c r="T503" s="151"/>
      <c r="U503" s="91"/>
      <c r="V503" s="27"/>
    </row>
    <row r="504" spans="4:22" hidden="1">
      <c r="D504" s="29"/>
      <c r="F504" s="88"/>
      <c r="G504" s="88"/>
      <c r="H504" s="159"/>
      <c r="I504" s="91"/>
      <c r="J504" s="81">
        <f t="shared" si="10"/>
        <v>0</v>
      </c>
      <c r="K504" s="91"/>
      <c r="L504" s="91"/>
      <c r="M504" s="91"/>
      <c r="N504" s="91" t="str">
        <f>IFERROR(VALUE(IF(Table2131620[[#This Row],[Player No]]="","",IFERROR(VLOOKUP(Table2131620[[#This Row],[Player No]],'[3]Masters Women 40+'!$Z$14:$AB$63,2,FALSE)&amp;"",""))),"")</f>
        <v/>
      </c>
      <c r="O504" s="91" t="str">
        <f>IFERROR(VALUE(IF(Table2131620[[#This Row],[Player No]]="","",IFERROR(VLOOKUP(Table2131620[[#This Row],[Player No]],'[4]Mas Women 40+'!$Z$14:$AB$49,2,FALSE)&amp;"",""))),"")</f>
        <v/>
      </c>
      <c r="P504" s="91"/>
      <c r="Q504" s="27"/>
      <c r="R504" s="151"/>
      <c r="S504" s="92"/>
      <c r="T504" s="151"/>
      <c r="U504" s="91"/>
      <c r="V504" s="27"/>
    </row>
    <row r="505" spans="4:22" hidden="1">
      <c r="D505" s="29"/>
      <c r="F505" s="88"/>
      <c r="G505" s="88"/>
      <c r="H505" s="159"/>
      <c r="I505" s="91"/>
      <c r="J505" s="81">
        <f t="shared" si="10"/>
        <v>0</v>
      </c>
      <c r="K505" s="91"/>
      <c r="L505" s="91"/>
      <c r="M505" s="91"/>
      <c r="N505" s="91" t="str">
        <f>IFERROR(VALUE(IF(Table2131620[[#This Row],[Player No]]="","",IFERROR(VLOOKUP(Table2131620[[#This Row],[Player No]],'[3]Masters Women 40+'!$Z$14:$AB$63,2,FALSE)&amp;"",""))),"")</f>
        <v/>
      </c>
      <c r="O505" s="91" t="str">
        <f>IFERROR(VALUE(IF(Table2131620[[#This Row],[Player No]]="","",IFERROR(VLOOKUP(Table2131620[[#This Row],[Player No]],'[4]Mas Women 40+'!$Z$14:$AB$49,2,FALSE)&amp;"",""))),"")</f>
        <v/>
      </c>
      <c r="P505" s="91"/>
      <c r="Q505" s="27"/>
      <c r="R505" s="151"/>
      <c r="S505" s="92"/>
      <c r="T505" s="151"/>
      <c r="U505" s="91"/>
      <c r="V505" s="27"/>
    </row>
    <row r="506" spans="4:22" hidden="1">
      <c r="D506" s="29"/>
      <c r="F506" s="88"/>
      <c r="G506" s="88"/>
      <c r="H506" s="159"/>
      <c r="I506" s="91"/>
      <c r="J506" s="81">
        <f t="shared" si="10"/>
        <v>0</v>
      </c>
      <c r="K506" s="91"/>
      <c r="L506" s="91"/>
      <c r="M506" s="91"/>
      <c r="N506" s="91" t="str">
        <f>IFERROR(VALUE(IF(Table2131620[[#This Row],[Player No]]="","",IFERROR(VLOOKUP(Table2131620[[#This Row],[Player No]],'[3]Masters Women 40+'!$Z$14:$AB$63,2,FALSE)&amp;"",""))),"")</f>
        <v/>
      </c>
      <c r="O506" s="91" t="str">
        <f>IFERROR(VALUE(IF(Table2131620[[#This Row],[Player No]]="","",IFERROR(VLOOKUP(Table2131620[[#This Row],[Player No]],'[4]Mas Women 40+'!$Z$14:$AB$49,2,FALSE)&amp;"",""))),"")</f>
        <v/>
      </c>
      <c r="P506" s="91"/>
      <c r="Q506" s="27"/>
      <c r="R506" s="151"/>
      <c r="S506" s="92"/>
      <c r="T506" s="151"/>
      <c r="U506" s="91"/>
      <c r="V506" s="27"/>
    </row>
    <row r="507" spans="4:22" hidden="1">
      <c r="D507" s="29"/>
      <c r="F507" s="88"/>
      <c r="G507" s="88"/>
      <c r="H507" s="159"/>
      <c r="I507" s="91"/>
      <c r="J507" s="81">
        <f t="shared" si="10"/>
        <v>0</v>
      </c>
      <c r="K507" s="91"/>
      <c r="L507" s="91"/>
      <c r="M507" s="91"/>
      <c r="N507" s="91" t="str">
        <f>IFERROR(VALUE(IF(Table2131620[[#This Row],[Player No]]="","",IFERROR(VLOOKUP(Table2131620[[#This Row],[Player No]],'[3]Masters Women 40+'!$Z$14:$AB$63,2,FALSE)&amp;"",""))),"")</f>
        <v/>
      </c>
      <c r="O507" s="91" t="str">
        <f>IFERROR(VALUE(IF(Table2131620[[#This Row],[Player No]]="","",IFERROR(VLOOKUP(Table2131620[[#This Row],[Player No]],'[4]Mas Women 40+'!$Z$14:$AB$49,2,FALSE)&amp;"",""))),"")</f>
        <v/>
      </c>
      <c r="P507" s="91"/>
      <c r="Q507" s="27"/>
      <c r="R507" s="151"/>
      <c r="S507" s="92"/>
      <c r="T507" s="151"/>
      <c r="U507" s="91"/>
      <c r="V507" s="27"/>
    </row>
    <row r="508" spans="4:22" hidden="1">
      <c r="D508" s="29"/>
      <c r="F508" s="88"/>
      <c r="G508" s="88"/>
      <c r="H508" s="159"/>
      <c r="I508" s="91"/>
      <c r="J508" s="81">
        <f t="shared" si="10"/>
        <v>0</v>
      </c>
      <c r="K508" s="91"/>
      <c r="L508" s="91"/>
      <c r="M508" s="91"/>
      <c r="N508" s="91" t="str">
        <f>IFERROR(VALUE(IF(Table2131620[[#This Row],[Player No]]="","",IFERROR(VLOOKUP(Table2131620[[#This Row],[Player No]],'[3]Masters Women 40+'!$Z$14:$AB$63,2,FALSE)&amp;"",""))),"")</f>
        <v/>
      </c>
      <c r="O508" s="91" t="str">
        <f>IFERROR(VALUE(IF(Table2131620[[#This Row],[Player No]]="","",IFERROR(VLOOKUP(Table2131620[[#This Row],[Player No]],'[4]Mas Women 40+'!$Z$14:$AB$49,2,FALSE)&amp;"",""))),"")</f>
        <v/>
      </c>
      <c r="P508" s="91"/>
      <c r="Q508" s="27"/>
      <c r="R508" s="151"/>
      <c r="S508" s="92"/>
      <c r="T508" s="151"/>
      <c r="U508" s="91"/>
      <c r="V508" s="27"/>
    </row>
    <row r="509" spans="4:22" hidden="1">
      <c r="D509" s="29"/>
      <c r="F509" s="88"/>
      <c r="G509" s="88"/>
      <c r="H509" s="159"/>
      <c r="I509" s="91"/>
      <c r="J509" s="81">
        <f t="shared" si="10"/>
        <v>0</v>
      </c>
      <c r="K509" s="91"/>
      <c r="L509" s="91"/>
      <c r="M509" s="91"/>
      <c r="N509" s="91" t="str">
        <f>IFERROR(VALUE(IF(Table2131620[[#This Row],[Player No]]="","",IFERROR(VLOOKUP(Table2131620[[#This Row],[Player No]],'[3]Masters Women 40+'!$Z$14:$AB$63,2,FALSE)&amp;"",""))),"")</f>
        <v/>
      </c>
      <c r="O509" s="91" t="str">
        <f>IFERROR(VALUE(IF(Table2131620[[#This Row],[Player No]]="","",IFERROR(VLOOKUP(Table2131620[[#This Row],[Player No]],'[4]Mas Women 40+'!$Z$14:$AB$49,2,FALSE)&amp;"",""))),"")</f>
        <v/>
      </c>
      <c r="P509" s="91"/>
      <c r="Q509" s="27"/>
      <c r="R509" s="151"/>
      <c r="S509" s="92"/>
      <c r="T509" s="151"/>
      <c r="U509" s="91"/>
      <c r="V509" s="27"/>
    </row>
    <row r="510" spans="4:22" hidden="1">
      <c r="D510" s="29"/>
      <c r="F510" s="88"/>
      <c r="G510" s="88"/>
      <c r="H510" s="159"/>
      <c r="I510" s="91"/>
      <c r="J510" s="81">
        <f t="shared" si="10"/>
        <v>0</v>
      </c>
      <c r="K510" s="91"/>
      <c r="L510" s="91"/>
      <c r="M510" s="91"/>
      <c r="N510" s="91" t="str">
        <f>IFERROR(VALUE(IF(Table2131620[[#This Row],[Player No]]="","",IFERROR(VLOOKUP(Table2131620[[#This Row],[Player No]],'[3]Masters Women 40+'!$Z$14:$AB$63,2,FALSE)&amp;"",""))),"")</f>
        <v/>
      </c>
      <c r="O510" s="91" t="str">
        <f>IFERROR(VALUE(IF(Table2131620[[#This Row],[Player No]]="","",IFERROR(VLOOKUP(Table2131620[[#This Row],[Player No]],'[4]Mas Women 40+'!$Z$14:$AB$49,2,FALSE)&amp;"",""))),"")</f>
        <v/>
      </c>
      <c r="P510" s="91"/>
      <c r="Q510" s="27"/>
      <c r="R510" s="151"/>
      <c r="S510" s="92"/>
      <c r="T510" s="151"/>
      <c r="U510" s="91"/>
      <c r="V510" s="27"/>
    </row>
    <row r="511" spans="4:22" hidden="1">
      <c r="D511" s="29"/>
      <c r="F511" s="88"/>
      <c r="G511" s="88"/>
      <c r="H511" s="159"/>
      <c r="I511" s="91"/>
      <c r="J511" s="81">
        <f t="shared" si="10"/>
        <v>0</v>
      </c>
      <c r="K511" s="91"/>
      <c r="L511" s="91"/>
      <c r="M511" s="91"/>
      <c r="N511" s="91" t="str">
        <f>IFERROR(VALUE(IF(Table2131620[[#This Row],[Player No]]="","",IFERROR(VLOOKUP(Table2131620[[#This Row],[Player No]],'[3]Masters Women 40+'!$Z$14:$AB$63,2,FALSE)&amp;"",""))),"")</f>
        <v/>
      </c>
      <c r="O511" s="91" t="str">
        <f>IFERROR(VALUE(IF(Table2131620[[#This Row],[Player No]]="","",IFERROR(VLOOKUP(Table2131620[[#This Row],[Player No]],'[4]Mas Women 40+'!$Z$14:$AB$49,2,FALSE)&amp;"",""))),"")</f>
        <v/>
      </c>
      <c r="P511" s="91"/>
      <c r="Q511" s="27"/>
      <c r="R511" s="151"/>
      <c r="S511" s="92"/>
      <c r="T511" s="151"/>
      <c r="U511" s="91"/>
      <c r="V511" s="27"/>
    </row>
    <row r="512" spans="4:22" hidden="1">
      <c r="D512" s="29"/>
      <c r="F512" s="88"/>
      <c r="G512" s="88"/>
      <c r="H512" s="159"/>
      <c r="I512" s="91"/>
      <c r="J512" s="81">
        <f t="shared" si="10"/>
        <v>0</v>
      </c>
      <c r="K512" s="91"/>
      <c r="L512" s="91"/>
      <c r="M512" s="91"/>
      <c r="N512" s="91" t="str">
        <f>IFERROR(VALUE(IF(Table2131620[[#This Row],[Player No]]="","",IFERROR(VLOOKUP(Table2131620[[#This Row],[Player No]],'[3]Masters Women 40+'!$Z$14:$AB$63,2,FALSE)&amp;"",""))),"")</f>
        <v/>
      </c>
      <c r="O512" s="91" t="str">
        <f>IFERROR(VALUE(IF(Table2131620[[#This Row],[Player No]]="","",IFERROR(VLOOKUP(Table2131620[[#This Row],[Player No]],'[4]Mas Women 40+'!$Z$14:$AB$49,2,FALSE)&amp;"",""))),"")</f>
        <v/>
      </c>
      <c r="P512" s="91"/>
      <c r="Q512" s="27"/>
      <c r="R512" s="151"/>
      <c r="S512" s="92"/>
      <c r="T512" s="151"/>
      <c r="U512" s="91"/>
      <c r="V512" s="27"/>
    </row>
    <row r="513" spans="4:22" hidden="1">
      <c r="D513" s="29"/>
      <c r="F513" s="88"/>
      <c r="G513" s="88"/>
      <c r="H513" s="159"/>
      <c r="I513" s="91"/>
      <c r="J513" s="81">
        <f t="shared" si="10"/>
        <v>0</v>
      </c>
      <c r="K513" s="91"/>
      <c r="L513" s="91"/>
      <c r="M513" s="91"/>
      <c r="N513" s="91" t="str">
        <f>IFERROR(VALUE(IF(Table2131620[[#This Row],[Player No]]="","",IFERROR(VLOOKUP(Table2131620[[#This Row],[Player No]],'[3]Masters Women 40+'!$Z$14:$AB$63,2,FALSE)&amp;"",""))),"")</f>
        <v/>
      </c>
      <c r="O513" s="91" t="str">
        <f>IFERROR(VALUE(IF(Table2131620[[#This Row],[Player No]]="","",IFERROR(VLOOKUP(Table2131620[[#This Row],[Player No]],'[4]Mas Women 40+'!$Z$14:$AB$49,2,FALSE)&amp;"",""))),"")</f>
        <v/>
      </c>
      <c r="P513" s="91"/>
      <c r="Q513" s="27"/>
      <c r="R513" s="151"/>
      <c r="S513" s="92"/>
      <c r="T513" s="151"/>
      <c r="U513" s="91"/>
      <c r="V513" s="27"/>
    </row>
    <row r="514" spans="4:22" hidden="1">
      <c r="D514" s="29"/>
      <c r="F514" s="88"/>
      <c r="G514" s="88"/>
      <c r="H514" s="159"/>
      <c r="I514" s="91"/>
      <c r="J514" s="81">
        <f t="shared" si="10"/>
        <v>0</v>
      </c>
      <c r="K514" s="91"/>
      <c r="L514" s="91"/>
      <c r="M514" s="91"/>
      <c r="N514" s="91" t="str">
        <f>IFERROR(VALUE(IF(Table2131620[[#This Row],[Player No]]="","",IFERROR(VLOOKUP(Table2131620[[#This Row],[Player No]],'[3]Masters Women 40+'!$Z$14:$AB$63,2,FALSE)&amp;"",""))),"")</f>
        <v/>
      </c>
      <c r="O514" s="91" t="str">
        <f>IFERROR(VALUE(IF(Table2131620[[#This Row],[Player No]]="","",IFERROR(VLOOKUP(Table2131620[[#This Row],[Player No]],'[4]Mas Women 40+'!$Z$14:$AB$49,2,FALSE)&amp;"",""))),"")</f>
        <v/>
      </c>
      <c r="P514" s="91"/>
      <c r="Q514" s="27"/>
      <c r="R514" s="151"/>
      <c r="S514" s="92"/>
      <c r="T514" s="151"/>
      <c r="U514" s="91"/>
      <c r="V514" s="27"/>
    </row>
    <row r="515" spans="4:22" hidden="1">
      <c r="D515" s="29"/>
      <c r="F515" s="88"/>
      <c r="G515" s="88"/>
      <c r="H515" s="159"/>
      <c r="I515" s="91"/>
      <c r="J515" s="81">
        <f t="shared" si="10"/>
        <v>0</v>
      </c>
      <c r="K515" s="91"/>
      <c r="L515" s="91"/>
      <c r="M515" s="91"/>
      <c r="N515" s="91" t="str">
        <f>IFERROR(VALUE(IF(Table2131620[[#This Row],[Player No]]="","",IFERROR(VLOOKUP(Table2131620[[#This Row],[Player No]],'[3]Masters Women 40+'!$Z$14:$AB$63,2,FALSE)&amp;"",""))),"")</f>
        <v/>
      </c>
      <c r="O515" s="91" t="str">
        <f>IFERROR(VALUE(IF(Table2131620[[#This Row],[Player No]]="","",IFERROR(VLOOKUP(Table2131620[[#This Row],[Player No]],'[4]Mas Women 40+'!$Z$14:$AB$49,2,FALSE)&amp;"",""))),"")</f>
        <v/>
      </c>
      <c r="P515" s="91"/>
      <c r="Q515" s="27"/>
      <c r="R515" s="151"/>
      <c r="S515" s="92"/>
      <c r="T515" s="151"/>
      <c r="U515" s="91"/>
      <c r="V515" s="27"/>
    </row>
    <row r="516" spans="4:22" hidden="1">
      <c r="D516" s="29"/>
      <c r="F516" s="88"/>
      <c r="G516" s="88"/>
      <c r="H516" s="159"/>
      <c r="I516" s="91"/>
      <c r="J516" s="81">
        <f t="shared" si="10"/>
        <v>0</v>
      </c>
      <c r="K516" s="91"/>
      <c r="L516" s="91"/>
      <c r="M516" s="91"/>
      <c r="N516" s="91" t="str">
        <f>IFERROR(VALUE(IF(Table2131620[[#This Row],[Player No]]="","",IFERROR(VLOOKUP(Table2131620[[#This Row],[Player No]],'[3]Masters Women 40+'!$Z$14:$AB$63,2,FALSE)&amp;"",""))),"")</f>
        <v/>
      </c>
      <c r="O516" s="91" t="str">
        <f>IFERROR(VALUE(IF(Table2131620[[#This Row],[Player No]]="","",IFERROR(VLOOKUP(Table2131620[[#This Row],[Player No]],'[4]Mas Women 40+'!$Z$14:$AB$49,2,FALSE)&amp;"",""))),"")</f>
        <v/>
      </c>
      <c r="P516" s="91"/>
      <c r="Q516" s="27"/>
      <c r="R516" s="151"/>
      <c r="S516" s="92"/>
      <c r="T516" s="151"/>
      <c r="U516" s="91"/>
      <c r="V516" s="27"/>
    </row>
    <row r="517" spans="4:22" hidden="1">
      <c r="D517" s="29"/>
      <c r="F517" s="88"/>
      <c r="G517" s="88"/>
      <c r="H517" s="159"/>
      <c r="I517" s="91"/>
      <c r="J517" s="81">
        <f t="shared" ref="J517:J580" si="11">I517/2+SUM(M517:P517)</f>
        <v>0</v>
      </c>
      <c r="K517" s="91"/>
      <c r="L517" s="91"/>
      <c r="M517" s="91"/>
      <c r="N517" s="91" t="str">
        <f>IFERROR(VALUE(IF(Table2131620[[#This Row],[Player No]]="","",IFERROR(VLOOKUP(Table2131620[[#This Row],[Player No]],'[3]Masters Women 40+'!$Z$14:$AB$63,2,FALSE)&amp;"",""))),"")</f>
        <v/>
      </c>
      <c r="O517" s="91" t="str">
        <f>IFERROR(VALUE(IF(Table2131620[[#This Row],[Player No]]="","",IFERROR(VLOOKUP(Table2131620[[#This Row],[Player No]],'[4]Mas Women 40+'!$Z$14:$AB$49,2,FALSE)&amp;"",""))),"")</f>
        <v/>
      </c>
      <c r="P517" s="91"/>
      <c r="Q517" s="27"/>
      <c r="R517" s="151"/>
      <c r="S517" s="92"/>
      <c r="T517" s="151"/>
      <c r="U517" s="91"/>
      <c r="V517" s="27"/>
    </row>
    <row r="518" spans="4:22" hidden="1">
      <c r="D518" s="29"/>
      <c r="F518" s="88"/>
      <c r="G518" s="88"/>
      <c r="H518" s="159"/>
      <c r="I518" s="91"/>
      <c r="J518" s="81">
        <f t="shared" si="11"/>
        <v>0</v>
      </c>
      <c r="K518" s="91"/>
      <c r="L518" s="91"/>
      <c r="M518" s="91"/>
      <c r="N518" s="91" t="str">
        <f>IFERROR(VALUE(IF(Table2131620[[#This Row],[Player No]]="","",IFERROR(VLOOKUP(Table2131620[[#This Row],[Player No]],'[3]Masters Women 40+'!$Z$14:$AB$63,2,FALSE)&amp;"",""))),"")</f>
        <v/>
      </c>
      <c r="O518" s="91" t="str">
        <f>IFERROR(VALUE(IF(Table2131620[[#This Row],[Player No]]="","",IFERROR(VLOOKUP(Table2131620[[#This Row],[Player No]],'[4]Mas Women 40+'!$Z$14:$AB$49,2,FALSE)&amp;"",""))),"")</f>
        <v/>
      </c>
      <c r="P518" s="91"/>
      <c r="Q518" s="27"/>
      <c r="R518" s="151"/>
      <c r="S518" s="92"/>
      <c r="T518" s="151"/>
      <c r="U518" s="91"/>
      <c r="V518" s="27"/>
    </row>
    <row r="519" spans="4:22" hidden="1">
      <c r="D519" s="29"/>
      <c r="F519" s="88"/>
      <c r="G519" s="88"/>
      <c r="H519" s="159"/>
      <c r="I519" s="91"/>
      <c r="J519" s="81">
        <f t="shared" si="11"/>
        <v>0</v>
      </c>
      <c r="K519" s="91"/>
      <c r="L519" s="91"/>
      <c r="M519" s="91"/>
      <c r="N519" s="91" t="str">
        <f>IFERROR(VALUE(IF(Table2131620[[#This Row],[Player No]]="","",IFERROR(VLOOKUP(Table2131620[[#This Row],[Player No]],'[3]Masters Women 40+'!$Z$14:$AB$63,2,FALSE)&amp;"",""))),"")</f>
        <v/>
      </c>
      <c r="O519" s="91" t="str">
        <f>IFERROR(VALUE(IF(Table2131620[[#This Row],[Player No]]="","",IFERROR(VLOOKUP(Table2131620[[#This Row],[Player No]],'[4]Mas Women 40+'!$Z$14:$AB$49,2,FALSE)&amp;"",""))),"")</f>
        <v/>
      </c>
      <c r="P519" s="91"/>
      <c r="Q519" s="27"/>
      <c r="R519" s="151"/>
      <c r="S519" s="92"/>
      <c r="T519" s="151"/>
      <c r="U519" s="91"/>
      <c r="V519" s="27"/>
    </row>
    <row r="520" spans="4:22" hidden="1">
      <c r="D520" s="29"/>
      <c r="F520" s="88"/>
      <c r="G520" s="88"/>
      <c r="H520" s="159"/>
      <c r="I520" s="91"/>
      <c r="J520" s="81">
        <f t="shared" si="11"/>
        <v>0</v>
      </c>
      <c r="K520" s="91"/>
      <c r="L520" s="91"/>
      <c r="M520" s="91"/>
      <c r="N520" s="91" t="str">
        <f>IFERROR(VALUE(IF(Table2131620[[#This Row],[Player No]]="","",IFERROR(VLOOKUP(Table2131620[[#This Row],[Player No]],'[3]Masters Women 40+'!$Z$14:$AB$63,2,FALSE)&amp;"",""))),"")</f>
        <v/>
      </c>
      <c r="O520" s="91" t="str">
        <f>IFERROR(VALUE(IF(Table2131620[[#This Row],[Player No]]="","",IFERROR(VLOOKUP(Table2131620[[#This Row],[Player No]],'[4]Mas Women 40+'!$Z$14:$AB$49,2,FALSE)&amp;"",""))),"")</f>
        <v/>
      </c>
      <c r="P520" s="91"/>
      <c r="Q520" s="27"/>
      <c r="R520" s="151"/>
      <c r="S520" s="92"/>
      <c r="T520" s="151"/>
      <c r="U520" s="91"/>
      <c r="V520" s="27"/>
    </row>
    <row r="521" spans="4:22" hidden="1">
      <c r="D521" s="29"/>
      <c r="F521" s="88"/>
      <c r="G521" s="88"/>
      <c r="H521" s="159"/>
      <c r="I521" s="91"/>
      <c r="J521" s="81">
        <f t="shared" si="11"/>
        <v>0</v>
      </c>
      <c r="K521" s="91"/>
      <c r="L521" s="91"/>
      <c r="M521" s="91"/>
      <c r="N521" s="91" t="str">
        <f>IFERROR(VALUE(IF(Table2131620[[#This Row],[Player No]]="","",IFERROR(VLOOKUP(Table2131620[[#This Row],[Player No]],'[3]Masters Women 40+'!$Z$14:$AB$63,2,FALSE)&amp;"",""))),"")</f>
        <v/>
      </c>
      <c r="O521" s="91" t="str">
        <f>IFERROR(VALUE(IF(Table2131620[[#This Row],[Player No]]="","",IFERROR(VLOOKUP(Table2131620[[#This Row],[Player No]],'[4]Mas Women 40+'!$Z$14:$AB$49,2,FALSE)&amp;"",""))),"")</f>
        <v/>
      </c>
      <c r="P521" s="91"/>
      <c r="Q521" s="27"/>
      <c r="R521" s="151"/>
      <c r="S521" s="92"/>
      <c r="T521" s="151"/>
      <c r="U521" s="91"/>
      <c r="V521" s="27"/>
    </row>
    <row r="522" spans="4:22" hidden="1">
      <c r="D522" s="29"/>
      <c r="F522" s="88"/>
      <c r="G522" s="88"/>
      <c r="H522" s="159"/>
      <c r="I522" s="91"/>
      <c r="J522" s="81">
        <f t="shared" si="11"/>
        <v>0</v>
      </c>
      <c r="K522" s="91"/>
      <c r="L522" s="91"/>
      <c r="M522" s="91"/>
      <c r="N522" s="91" t="str">
        <f>IFERROR(VALUE(IF(Table2131620[[#This Row],[Player No]]="","",IFERROR(VLOOKUP(Table2131620[[#This Row],[Player No]],'[3]Masters Women 40+'!$Z$14:$AB$63,2,FALSE)&amp;"",""))),"")</f>
        <v/>
      </c>
      <c r="O522" s="91" t="str">
        <f>IFERROR(VALUE(IF(Table2131620[[#This Row],[Player No]]="","",IFERROR(VLOOKUP(Table2131620[[#This Row],[Player No]],'[4]Mas Women 40+'!$Z$14:$AB$49,2,FALSE)&amp;"",""))),"")</f>
        <v/>
      </c>
      <c r="P522" s="91"/>
      <c r="Q522" s="27"/>
      <c r="R522" s="151"/>
      <c r="S522" s="92"/>
      <c r="T522" s="151"/>
      <c r="U522" s="91"/>
      <c r="V522" s="27"/>
    </row>
    <row r="523" spans="4:22" hidden="1">
      <c r="D523" s="29"/>
      <c r="F523" s="88"/>
      <c r="G523" s="88"/>
      <c r="H523" s="159"/>
      <c r="I523" s="91"/>
      <c r="J523" s="81">
        <f t="shared" si="11"/>
        <v>0</v>
      </c>
      <c r="K523" s="91"/>
      <c r="L523" s="91"/>
      <c r="M523" s="91"/>
      <c r="N523" s="91" t="str">
        <f>IFERROR(VALUE(IF(Table2131620[[#This Row],[Player No]]="","",IFERROR(VLOOKUP(Table2131620[[#This Row],[Player No]],'[3]Masters Women 40+'!$Z$14:$AB$63,2,FALSE)&amp;"",""))),"")</f>
        <v/>
      </c>
      <c r="O523" s="91" t="str">
        <f>IFERROR(VALUE(IF(Table2131620[[#This Row],[Player No]]="","",IFERROR(VLOOKUP(Table2131620[[#This Row],[Player No]],'[4]Mas Women 40+'!$Z$14:$AB$49,2,FALSE)&amp;"",""))),"")</f>
        <v/>
      </c>
      <c r="P523" s="91"/>
      <c r="Q523" s="27"/>
      <c r="R523" s="151"/>
      <c r="S523" s="92"/>
      <c r="T523" s="151"/>
      <c r="U523" s="91"/>
      <c r="V523" s="27"/>
    </row>
    <row r="524" spans="4:22" hidden="1">
      <c r="D524" s="29"/>
      <c r="F524" s="88"/>
      <c r="G524" s="88"/>
      <c r="H524" s="159"/>
      <c r="I524" s="91"/>
      <c r="J524" s="81">
        <f t="shared" si="11"/>
        <v>0</v>
      </c>
      <c r="K524" s="91"/>
      <c r="L524" s="91"/>
      <c r="M524" s="91"/>
      <c r="N524" s="91" t="str">
        <f>IFERROR(VALUE(IF(Table2131620[[#This Row],[Player No]]="","",IFERROR(VLOOKUP(Table2131620[[#This Row],[Player No]],'[3]Masters Women 40+'!$Z$14:$AB$63,2,FALSE)&amp;"",""))),"")</f>
        <v/>
      </c>
      <c r="O524" s="91" t="str">
        <f>IFERROR(VALUE(IF(Table2131620[[#This Row],[Player No]]="","",IFERROR(VLOOKUP(Table2131620[[#This Row],[Player No]],'[4]Mas Women 40+'!$Z$14:$AB$49,2,FALSE)&amp;"",""))),"")</f>
        <v/>
      </c>
      <c r="P524" s="91"/>
      <c r="Q524" s="27"/>
      <c r="R524" s="151"/>
      <c r="S524" s="92"/>
      <c r="T524" s="151"/>
      <c r="U524" s="91"/>
      <c r="V524" s="27"/>
    </row>
    <row r="525" spans="4:22" hidden="1">
      <c r="D525" s="29"/>
      <c r="F525" s="88"/>
      <c r="G525" s="88"/>
      <c r="H525" s="159"/>
      <c r="I525" s="91"/>
      <c r="J525" s="81">
        <f t="shared" si="11"/>
        <v>0</v>
      </c>
      <c r="K525" s="91"/>
      <c r="L525" s="91"/>
      <c r="M525" s="91"/>
      <c r="N525" s="91" t="str">
        <f>IFERROR(VALUE(IF(Table2131620[[#This Row],[Player No]]="","",IFERROR(VLOOKUP(Table2131620[[#This Row],[Player No]],'[3]Masters Women 40+'!$Z$14:$AB$63,2,FALSE)&amp;"",""))),"")</f>
        <v/>
      </c>
      <c r="O525" s="91" t="str">
        <f>IFERROR(VALUE(IF(Table2131620[[#This Row],[Player No]]="","",IFERROR(VLOOKUP(Table2131620[[#This Row],[Player No]],'[4]Mas Women 40+'!$Z$14:$AB$49,2,FALSE)&amp;"",""))),"")</f>
        <v/>
      </c>
      <c r="P525" s="91"/>
      <c r="Q525" s="27"/>
      <c r="R525" s="151"/>
      <c r="S525" s="92"/>
      <c r="T525" s="151"/>
      <c r="U525" s="91"/>
      <c r="V525" s="27"/>
    </row>
    <row r="526" spans="4:22" hidden="1">
      <c r="D526" s="29"/>
      <c r="F526" s="88"/>
      <c r="G526" s="88"/>
      <c r="H526" s="159"/>
      <c r="I526" s="91"/>
      <c r="J526" s="81">
        <f t="shared" si="11"/>
        <v>0</v>
      </c>
      <c r="K526" s="91"/>
      <c r="L526" s="91"/>
      <c r="M526" s="91"/>
      <c r="N526" s="91" t="str">
        <f>IFERROR(VALUE(IF(Table2131620[[#This Row],[Player No]]="","",IFERROR(VLOOKUP(Table2131620[[#This Row],[Player No]],'[3]Masters Women 40+'!$Z$14:$AB$63,2,FALSE)&amp;"",""))),"")</f>
        <v/>
      </c>
      <c r="O526" s="91" t="str">
        <f>IFERROR(VALUE(IF(Table2131620[[#This Row],[Player No]]="","",IFERROR(VLOOKUP(Table2131620[[#This Row],[Player No]],'[4]Mas Women 40+'!$Z$14:$AB$49,2,FALSE)&amp;"",""))),"")</f>
        <v/>
      </c>
      <c r="P526" s="91"/>
      <c r="Q526" s="27"/>
      <c r="R526" s="151"/>
      <c r="S526" s="92"/>
      <c r="T526" s="151"/>
      <c r="U526" s="91"/>
      <c r="V526" s="27"/>
    </row>
    <row r="527" spans="4:22" hidden="1">
      <c r="D527" s="29"/>
      <c r="F527" s="88"/>
      <c r="G527" s="88"/>
      <c r="H527" s="159"/>
      <c r="I527" s="91"/>
      <c r="J527" s="81">
        <f t="shared" si="11"/>
        <v>0</v>
      </c>
      <c r="K527" s="91"/>
      <c r="L527" s="91"/>
      <c r="M527" s="91"/>
      <c r="N527" s="91" t="str">
        <f>IFERROR(VALUE(IF(Table2131620[[#This Row],[Player No]]="","",IFERROR(VLOOKUP(Table2131620[[#This Row],[Player No]],'[3]Masters Women 40+'!$Z$14:$AB$63,2,FALSE)&amp;"",""))),"")</f>
        <v/>
      </c>
      <c r="O527" s="91" t="str">
        <f>IFERROR(VALUE(IF(Table2131620[[#This Row],[Player No]]="","",IFERROR(VLOOKUP(Table2131620[[#This Row],[Player No]],'[4]Mas Women 40+'!$Z$14:$AB$49,2,FALSE)&amp;"",""))),"")</f>
        <v/>
      </c>
      <c r="P527" s="91"/>
      <c r="Q527" s="27"/>
      <c r="R527" s="151"/>
      <c r="S527" s="92"/>
      <c r="T527" s="151"/>
      <c r="U527" s="91"/>
      <c r="V527" s="27"/>
    </row>
    <row r="528" spans="4:22" hidden="1">
      <c r="D528" s="29"/>
      <c r="F528" s="88"/>
      <c r="G528" s="88"/>
      <c r="H528" s="159"/>
      <c r="I528" s="91"/>
      <c r="J528" s="81">
        <f t="shared" si="11"/>
        <v>0</v>
      </c>
      <c r="K528" s="91"/>
      <c r="L528" s="91"/>
      <c r="M528" s="91"/>
      <c r="N528" s="91" t="str">
        <f>IFERROR(VALUE(IF(Table2131620[[#This Row],[Player No]]="","",IFERROR(VLOOKUP(Table2131620[[#This Row],[Player No]],'[3]Masters Women 40+'!$Z$14:$AB$63,2,FALSE)&amp;"",""))),"")</f>
        <v/>
      </c>
      <c r="O528" s="91" t="str">
        <f>IFERROR(VALUE(IF(Table2131620[[#This Row],[Player No]]="","",IFERROR(VLOOKUP(Table2131620[[#This Row],[Player No]],'[4]Mas Women 40+'!$Z$14:$AB$49,2,FALSE)&amp;"",""))),"")</f>
        <v/>
      </c>
      <c r="P528" s="91"/>
      <c r="Q528" s="27"/>
      <c r="R528" s="151"/>
      <c r="S528" s="92"/>
      <c r="T528" s="151"/>
      <c r="U528" s="91"/>
      <c r="V528" s="27"/>
    </row>
    <row r="529" spans="4:22" hidden="1">
      <c r="D529" s="29"/>
      <c r="F529" s="88"/>
      <c r="G529" s="88"/>
      <c r="H529" s="159"/>
      <c r="I529" s="91"/>
      <c r="J529" s="81">
        <f t="shared" si="11"/>
        <v>0</v>
      </c>
      <c r="K529" s="91"/>
      <c r="L529" s="91"/>
      <c r="M529" s="91"/>
      <c r="N529" s="91" t="str">
        <f>IFERROR(VALUE(IF(Table2131620[[#This Row],[Player No]]="","",IFERROR(VLOOKUP(Table2131620[[#This Row],[Player No]],'[3]Masters Women 40+'!$Z$14:$AB$63,2,FALSE)&amp;"",""))),"")</f>
        <v/>
      </c>
      <c r="O529" s="91" t="str">
        <f>IFERROR(VALUE(IF(Table2131620[[#This Row],[Player No]]="","",IFERROR(VLOOKUP(Table2131620[[#This Row],[Player No]],'[4]Mas Women 40+'!$Z$14:$AB$49,2,FALSE)&amp;"",""))),"")</f>
        <v/>
      </c>
      <c r="P529" s="91"/>
      <c r="Q529" s="27"/>
      <c r="R529" s="151"/>
      <c r="S529" s="92"/>
      <c r="T529" s="151"/>
      <c r="U529" s="91"/>
      <c r="V529" s="27"/>
    </row>
    <row r="530" spans="4:22" hidden="1">
      <c r="D530" s="29"/>
      <c r="F530" s="88"/>
      <c r="G530" s="88"/>
      <c r="H530" s="159"/>
      <c r="I530" s="91"/>
      <c r="J530" s="81">
        <f t="shared" si="11"/>
        <v>0</v>
      </c>
      <c r="K530" s="91"/>
      <c r="L530" s="91"/>
      <c r="M530" s="91"/>
      <c r="N530" s="91" t="str">
        <f>IFERROR(VALUE(IF(Table2131620[[#This Row],[Player No]]="","",IFERROR(VLOOKUP(Table2131620[[#This Row],[Player No]],'[3]Masters Women 40+'!$Z$14:$AB$63,2,FALSE)&amp;"",""))),"")</f>
        <v/>
      </c>
      <c r="O530" s="91" t="str">
        <f>IFERROR(VALUE(IF(Table2131620[[#This Row],[Player No]]="","",IFERROR(VLOOKUP(Table2131620[[#This Row],[Player No]],'[4]Mas Women 40+'!$Z$14:$AB$49,2,FALSE)&amp;"",""))),"")</f>
        <v/>
      </c>
      <c r="P530" s="91"/>
      <c r="Q530" s="27"/>
      <c r="R530" s="151"/>
      <c r="S530" s="92"/>
      <c r="T530" s="151"/>
      <c r="U530" s="91"/>
      <c r="V530" s="27"/>
    </row>
    <row r="531" spans="4:22" hidden="1">
      <c r="D531" s="29"/>
      <c r="F531" s="88"/>
      <c r="G531" s="88"/>
      <c r="H531" s="159"/>
      <c r="I531" s="91"/>
      <c r="J531" s="81">
        <f t="shared" si="11"/>
        <v>0</v>
      </c>
      <c r="K531" s="91"/>
      <c r="L531" s="91"/>
      <c r="M531" s="91"/>
      <c r="N531" s="91" t="str">
        <f>IFERROR(VALUE(IF(Table2131620[[#This Row],[Player No]]="","",IFERROR(VLOOKUP(Table2131620[[#This Row],[Player No]],'[3]Masters Women 40+'!$Z$14:$AB$63,2,FALSE)&amp;"",""))),"")</f>
        <v/>
      </c>
      <c r="O531" s="91" t="str">
        <f>IFERROR(VALUE(IF(Table2131620[[#This Row],[Player No]]="","",IFERROR(VLOOKUP(Table2131620[[#This Row],[Player No]],'[4]Mas Women 40+'!$Z$14:$AB$49,2,FALSE)&amp;"",""))),"")</f>
        <v/>
      </c>
      <c r="P531" s="91"/>
      <c r="Q531" s="27"/>
      <c r="R531" s="151"/>
      <c r="S531" s="92"/>
      <c r="T531" s="151"/>
      <c r="U531" s="91"/>
      <c r="V531" s="27"/>
    </row>
    <row r="532" spans="4:22" hidden="1">
      <c r="D532" s="29"/>
      <c r="F532" s="88"/>
      <c r="G532" s="88"/>
      <c r="H532" s="159"/>
      <c r="I532" s="91"/>
      <c r="J532" s="81">
        <f t="shared" si="11"/>
        <v>0</v>
      </c>
      <c r="K532" s="91"/>
      <c r="L532" s="91"/>
      <c r="M532" s="91"/>
      <c r="N532" s="91" t="str">
        <f>IFERROR(VALUE(IF(Table2131620[[#This Row],[Player No]]="","",IFERROR(VLOOKUP(Table2131620[[#This Row],[Player No]],'[3]Masters Women 40+'!$Z$14:$AB$63,2,FALSE)&amp;"",""))),"")</f>
        <v/>
      </c>
      <c r="O532" s="91" t="str">
        <f>IFERROR(VALUE(IF(Table2131620[[#This Row],[Player No]]="","",IFERROR(VLOOKUP(Table2131620[[#This Row],[Player No]],'[4]Mas Women 40+'!$Z$14:$AB$49,2,FALSE)&amp;"",""))),"")</f>
        <v/>
      </c>
      <c r="P532" s="91"/>
      <c r="Q532" s="27"/>
      <c r="R532" s="151"/>
      <c r="S532" s="92"/>
      <c r="T532" s="151"/>
      <c r="U532" s="91"/>
      <c r="V532" s="27"/>
    </row>
    <row r="533" spans="4:22" hidden="1">
      <c r="D533" s="29"/>
      <c r="F533" s="88"/>
      <c r="G533" s="88"/>
      <c r="H533" s="159"/>
      <c r="I533" s="91"/>
      <c r="J533" s="81">
        <f t="shared" si="11"/>
        <v>0</v>
      </c>
      <c r="K533" s="91"/>
      <c r="L533" s="91"/>
      <c r="M533" s="91"/>
      <c r="N533" s="91" t="str">
        <f>IFERROR(VALUE(IF(Table2131620[[#This Row],[Player No]]="","",IFERROR(VLOOKUP(Table2131620[[#This Row],[Player No]],'[3]Masters Women 40+'!$Z$14:$AB$63,2,FALSE)&amp;"",""))),"")</f>
        <v/>
      </c>
      <c r="O533" s="91" t="str">
        <f>IFERROR(VALUE(IF(Table2131620[[#This Row],[Player No]]="","",IFERROR(VLOOKUP(Table2131620[[#This Row],[Player No]],'[4]Mas Women 40+'!$Z$14:$AB$49,2,FALSE)&amp;"",""))),"")</f>
        <v/>
      </c>
      <c r="P533" s="91"/>
      <c r="Q533" s="27"/>
      <c r="R533" s="151"/>
      <c r="S533" s="92"/>
      <c r="T533" s="151"/>
      <c r="U533" s="91"/>
      <c r="V533" s="27"/>
    </row>
    <row r="534" spans="4:22" hidden="1">
      <c r="D534" s="29"/>
      <c r="F534" s="88"/>
      <c r="G534" s="88"/>
      <c r="H534" s="159"/>
      <c r="I534" s="91"/>
      <c r="J534" s="81">
        <f t="shared" si="11"/>
        <v>0</v>
      </c>
      <c r="K534" s="91"/>
      <c r="L534" s="91"/>
      <c r="M534" s="91"/>
      <c r="N534" s="91" t="str">
        <f>IFERROR(VALUE(IF(Table2131620[[#This Row],[Player No]]="","",IFERROR(VLOOKUP(Table2131620[[#This Row],[Player No]],'[3]Masters Women 40+'!$Z$14:$AB$63,2,FALSE)&amp;"",""))),"")</f>
        <v/>
      </c>
      <c r="O534" s="91" t="str">
        <f>IFERROR(VALUE(IF(Table2131620[[#This Row],[Player No]]="","",IFERROR(VLOOKUP(Table2131620[[#This Row],[Player No]],'[4]Mas Women 40+'!$Z$14:$AB$49,2,FALSE)&amp;"",""))),"")</f>
        <v/>
      </c>
      <c r="P534" s="91"/>
      <c r="Q534" s="27"/>
      <c r="R534" s="151"/>
      <c r="S534" s="92"/>
      <c r="T534" s="151"/>
      <c r="U534" s="91"/>
      <c r="V534" s="27"/>
    </row>
    <row r="535" spans="4:22" hidden="1">
      <c r="D535" s="29"/>
      <c r="F535" s="88"/>
      <c r="G535" s="88"/>
      <c r="H535" s="159"/>
      <c r="I535" s="91"/>
      <c r="J535" s="81">
        <f t="shared" si="11"/>
        <v>0</v>
      </c>
      <c r="K535" s="91"/>
      <c r="L535" s="91"/>
      <c r="M535" s="91"/>
      <c r="N535" s="91" t="str">
        <f>IFERROR(VALUE(IF(Table2131620[[#This Row],[Player No]]="","",IFERROR(VLOOKUP(Table2131620[[#This Row],[Player No]],'[3]Masters Women 40+'!$Z$14:$AB$63,2,FALSE)&amp;"",""))),"")</f>
        <v/>
      </c>
      <c r="O535" s="91" t="str">
        <f>IFERROR(VALUE(IF(Table2131620[[#This Row],[Player No]]="","",IFERROR(VLOOKUP(Table2131620[[#This Row],[Player No]],'[4]Mas Women 40+'!$Z$14:$AB$49,2,FALSE)&amp;"",""))),"")</f>
        <v/>
      </c>
      <c r="P535" s="91"/>
      <c r="Q535" s="27"/>
      <c r="R535" s="151"/>
      <c r="S535" s="92"/>
      <c r="T535" s="151"/>
      <c r="U535" s="91"/>
      <c r="V535" s="27"/>
    </row>
    <row r="536" spans="4:22" hidden="1">
      <c r="D536" s="29"/>
      <c r="F536" s="88"/>
      <c r="G536" s="88"/>
      <c r="H536" s="159"/>
      <c r="I536" s="91"/>
      <c r="J536" s="81">
        <f t="shared" si="11"/>
        <v>0</v>
      </c>
      <c r="K536" s="91"/>
      <c r="L536" s="91"/>
      <c r="M536" s="91"/>
      <c r="N536" s="91" t="str">
        <f>IFERROR(VALUE(IF(Table2131620[[#This Row],[Player No]]="","",IFERROR(VLOOKUP(Table2131620[[#This Row],[Player No]],'[3]Masters Women 40+'!$Z$14:$AB$63,2,FALSE)&amp;"",""))),"")</f>
        <v/>
      </c>
      <c r="O536" s="91" t="str">
        <f>IFERROR(VALUE(IF(Table2131620[[#This Row],[Player No]]="","",IFERROR(VLOOKUP(Table2131620[[#This Row],[Player No]],'[4]Mas Women 40+'!$Z$14:$AB$49,2,FALSE)&amp;"",""))),"")</f>
        <v/>
      </c>
      <c r="P536" s="91"/>
      <c r="Q536" s="27"/>
      <c r="R536" s="151"/>
      <c r="S536" s="92"/>
      <c r="T536" s="151"/>
      <c r="U536" s="91"/>
      <c r="V536" s="27"/>
    </row>
    <row r="537" spans="4:22" hidden="1">
      <c r="D537" s="29"/>
      <c r="F537" s="88"/>
      <c r="G537" s="88"/>
      <c r="H537" s="159"/>
      <c r="I537" s="91"/>
      <c r="J537" s="81">
        <f t="shared" si="11"/>
        <v>0</v>
      </c>
      <c r="K537" s="91"/>
      <c r="L537" s="91"/>
      <c r="M537" s="91"/>
      <c r="N537" s="91" t="str">
        <f>IFERROR(VALUE(IF(Table2131620[[#This Row],[Player No]]="","",IFERROR(VLOOKUP(Table2131620[[#This Row],[Player No]],'[3]Masters Women 40+'!$Z$14:$AB$63,2,FALSE)&amp;"",""))),"")</f>
        <v/>
      </c>
      <c r="O537" s="91" t="str">
        <f>IFERROR(VALUE(IF(Table2131620[[#This Row],[Player No]]="","",IFERROR(VLOOKUP(Table2131620[[#This Row],[Player No]],'[4]Mas Women 40+'!$Z$14:$AB$49,2,FALSE)&amp;"",""))),"")</f>
        <v/>
      </c>
      <c r="P537" s="91"/>
      <c r="Q537" s="27"/>
      <c r="R537" s="151"/>
      <c r="S537" s="92"/>
      <c r="T537" s="151"/>
      <c r="U537" s="91"/>
      <c r="V537" s="27"/>
    </row>
    <row r="538" spans="4:22" hidden="1">
      <c r="D538" s="29"/>
      <c r="F538" s="88"/>
      <c r="G538" s="88"/>
      <c r="H538" s="159"/>
      <c r="I538" s="91"/>
      <c r="J538" s="81">
        <f t="shared" si="11"/>
        <v>0</v>
      </c>
      <c r="K538" s="91"/>
      <c r="L538" s="91"/>
      <c r="M538" s="91"/>
      <c r="N538" s="91" t="str">
        <f>IFERROR(VALUE(IF(Table2131620[[#This Row],[Player No]]="","",IFERROR(VLOOKUP(Table2131620[[#This Row],[Player No]],'[3]Masters Women 40+'!$Z$14:$AB$63,2,FALSE)&amp;"",""))),"")</f>
        <v/>
      </c>
      <c r="O538" s="91" t="str">
        <f>IFERROR(VALUE(IF(Table2131620[[#This Row],[Player No]]="","",IFERROR(VLOOKUP(Table2131620[[#This Row],[Player No]],'[4]Mas Women 40+'!$Z$14:$AB$49,2,FALSE)&amp;"",""))),"")</f>
        <v/>
      </c>
      <c r="P538" s="91"/>
      <c r="Q538" s="27"/>
      <c r="R538" s="151"/>
      <c r="S538" s="92"/>
      <c r="T538" s="151"/>
      <c r="U538" s="91"/>
      <c r="V538" s="27"/>
    </row>
    <row r="539" spans="4:22" hidden="1">
      <c r="D539" s="29"/>
      <c r="F539" s="88"/>
      <c r="G539" s="88"/>
      <c r="H539" s="159"/>
      <c r="I539" s="91"/>
      <c r="J539" s="81">
        <f t="shared" si="11"/>
        <v>0</v>
      </c>
      <c r="K539" s="91"/>
      <c r="L539" s="91"/>
      <c r="M539" s="91"/>
      <c r="N539" s="91" t="str">
        <f>IFERROR(VALUE(IF(Table2131620[[#This Row],[Player No]]="","",IFERROR(VLOOKUP(Table2131620[[#This Row],[Player No]],'[3]Masters Women 40+'!$Z$14:$AB$63,2,FALSE)&amp;"",""))),"")</f>
        <v/>
      </c>
      <c r="O539" s="91" t="str">
        <f>IFERROR(VALUE(IF(Table2131620[[#This Row],[Player No]]="","",IFERROR(VLOOKUP(Table2131620[[#This Row],[Player No]],'[4]Mas Women 40+'!$Z$14:$AB$49,2,FALSE)&amp;"",""))),"")</f>
        <v/>
      </c>
      <c r="P539" s="91"/>
      <c r="Q539" s="27"/>
      <c r="R539" s="151"/>
      <c r="S539" s="92"/>
      <c r="T539" s="151"/>
      <c r="U539" s="91"/>
      <c r="V539" s="27"/>
    </row>
    <row r="540" spans="4:22" hidden="1">
      <c r="D540" s="29"/>
      <c r="F540" s="88"/>
      <c r="G540" s="88"/>
      <c r="H540" s="159"/>
      <c r="I540" s="91"/>
      <c r="J540" s="81">
        <f t="shared" si="11"/>
        <v>0</v>
      </c>
      <c r="K540" s="91"/>
      <c r="L540" s="91"/>
      <c r="M540" s="91"/>
      <c r="N540" s="91" t="str">
        <f>IFERROR(VALUE(IF(Table2131620[[#This Row],[Player No]]="","",IFERROR(VLOOKUP(Table2131620[[#This Row],[Player No]],'[3]Masters Women 40+'!$Z$14:$AB$63,2,FALSE)&amp;"",""))),"")</f>
        <v/>
      </c>
      <c r="O540" s="91" t="str">
        <f>IFERROR(VALUE(IF(Table2131620[[#This Row],[Player No]]="","",IFERROR(VLOOKUP(Table2131620[[#This Row],[Player No]],'[4]Mas Women 40+'!$Z$14:$AB$49,2,FALSE)&amp;"",""))),"")</f>
        <v/>
      </c>
      <c r="P540" s="91"/>
      <c r="Q540" s="27"/>
      <c r="R540" s="151"/>
      <c r="S540" s="92"/>
      <c r="T540" s="151"/>
      <c r="U540" s="91"/>
      <c r="V540" s="27"/>
    </row>
    <row r="541" spans="4:22" hidden="1">
      <c r="D541" s="29"/>
      <c r="F541" s="88"/>
      <c r="G541" s="88"/>
      <c r="H541" s="159"/>
      <c r="I541" s="91"/>
      <c r="J541" s="81">
        <f t="shared" si="11"/>
        <v>0</v>
      </c>
      <c r="K541" s="91"/>
      <c r="L541" s="91"/>
      <c r="M541" s="91"/>
      <c r="N541" s="91" t="str">
        <f>IFERROR(VALUE(IF(Table2131620[[#This Row],[Player No]]="","",IFERROR(VLOOKUP(Table2131620[[#This Row],[Player No]],'[3]Masters Women 40+'!$Z$14:$AB$63,2,FALSE)&amp;"",""))),"")</f>
        <v/>
      </c>
      <c r="O541" s="91" t="str">
        <f>IFERROR(VALUE(IF(Table2131620[[#This Row],[Player No]]="","",IFERROR(VLOOKUP(Table2131620[[#This Row],[Player No]],'[4]Mas Women 40+'!$Z$14:$AB$49,2,FALSE)&amp;"",""))),"")</f>
        <v/>
      </c>
      <c r="P541" s="91"/>
      <c r="Q541" s="27"/>
      <c r="R541" s="151"/>
      <c r="S541" s="92"/>
      <c r="T541" s="151"/>
      <c r="U541" s="91"/>
      <c r="V541" s="27"/>
    </row>
    <row r="542" spans="4:22" hidden="1">
      <c r="D542" s="29"/>
      <c r="F542" s="88"/>
      <c r="G542" s="88"/>
      <c r="H542" s="159"/>
      <c r="I542" s="91"/>
      <c r="J542" s="81">
        <f t="shared" si="11"/>
        <v>0</v>
      </c>
      <c r="K542" s="91"/>
      <c r="L542" s="91"/>
      <c r="M542" s="91"/>
      <c r="N542" s="91" t="str">
        <f>IFERROR(VALUE(IF(Table2131620[[#This Row],[Player No]]="","",IFERROR(VLOOKUP(Table2131620[[#This Row],[Player No]],'[3]Masters Women 40+'!$Z$14:$AB$63,2,FALSE)&amp;"",""))),"")</f>
        <v/>
      </c>
      <c r="O542" s="91" t="str">
        <f>IFERROR(VALUE(IF(Table2131620[[#This Row],[Player No]]="","",IFERROR(VLOOKUP(Table2131620[[#This Row],[Player No]],'[4]Mas Women 40+'!$Z$14:$AB$49,2,FALSE)&amp;"",""))),"")</f>
        <v/>
      </c>
      <c r="P542" s="91"/>
      <c r="Q542" s="27"/>
      <c r="R542" s="151"/>
      <c r="S542" s="92"/>
      <c r="T542" s="151"/>
      <c r="U542" s="91"/>
      <c r="V542" s="27"/>
    </row>
    <row r="543" spans="4:22" hidden="1">
      <c r="D543" s="29"/>
      <c r="F543" s="88"/>
      <c r="G543" s="88"/>
      <c r="H543" s="159"/>
      <c r="I543" s="91"/>
      <c r="J543" s="81">
        <f t="shared" si="11"/>
        <v>0</v>
      </c>
      <c r="K543" s="91"/>
      <c r="L543" s="91"/>
      <c r="M543" s="91"/>
      <c r="N543" s="91" t="str">
        <f>IFERROR(VALUE(IF(Table2131620[[#This Row],[Player No]]="","",IFERROR(VLOOKUP(Table2131620[[#This Row],[Player No]],'[3]Masters Women 40+'!$Z$14:$AB$63,2,FALSE)&amp;"",""))),"")</f>
        <v/>
      </c>
      <c r="O543" s="91" t="str">
        <f>IFERROR(VALUE(IF(Table2131620[[#This Row],[Player No]]="","",IFERROR(VLOOKUP(Table2131620[[#This Row],[Player No]],'[4]Mas Women 40+'!$Z$14:$AB$49,2,FALSE)&amp;"",""))),"")</f>
        <v/>
      </c>
      <c r="P543" s="91"/>
      <c r="Q543" s="27"/>
      <c r="R543" s="151"/>
      <c r="S543" s="92"/>
      <c r="T543" s="151"/>
      <c r="U543" s="91"/>
      <c r="V543" s="27"/>
    </row>
    <row r="544" spans="4:22" hidden="1">
      <c r="D544" s="29"/>
      <c r="F544" s="88"/>
      <c r="G544" s="88"/>
      <c r="H544" s="159"/>
      <c r="I544" s="91"/>
      <c r="J544" s="81">
        <f t="shared" si="11"/>
        <v>0</v>
      </c>
      <c r="K544" s="91"/>
      <c r="L544" s="91"/>
      <c r="M544" s="91"/>
      <c r="N544" s="91" t="str">
        <f>IFERROR(VALUE(IF(Table2131620[[#This Row],[Player No]]="","",IFERROR(VLOOKUP(Table2131620[[#This Row],[Player No]],'[3]Masters Women 40+'!$Z$14:$AB$63,2,FALSE)&amp;"",""))),"")</f>
        <v/>
      </c>
      <c r="O544" s="91" t="str">
        <f>IFERROR(VALUE(IF(Table2131620[[#This Row],[Player No]]="","",IFERROR(VLOOKUP(Table2131620[[#This Row],[Player No]],'[4]Mas Women 40+'!$Z$14:$AB$49,2,FALSE)&amp;"",""))),"")</f>
        <v/>
      </c>
      <c r="P544" s="91"/>
      <c r="Q544" s="27"/>
      <c r="R544" s="151"/>
      <c r="S544" s="92"/>
      <c r="T544" s="151"/>
      <c r="U544" s="91"/>
      <c r="V544" s="27"/>
    </row>
    <row r="545" spans="4:22" hidden="1">
      <c r="D545" s="29"/>
      <c r="F545" s="88"/>
      <c r="G545" s="88"/>
      <c r="H545" s="159"/>
      <c r="I545" s="91"/>
      <c r="J545" s="81">
        <f t="shared" si="11"/>
        <v>0</v>
      </c>
      <c r="K545" s="91"/>
      <c r="L545" s="91"/>
      <c r="M545" s="91"/>
      <c r="N545" s="91" t="str">
        <f>IFERROR(VALUE(IF(Table2131620[[#This Row],[Player No]]="","",IFERROR(VLOOKUP(Table2131620[[#This Row],[Player No]],'[3]Masters Women 40+'!$Z$14:$AB$63,2,FALSE)&amp;"",""))),"")</f>
        <v/>
      </c>
      <c r="O545" s="91" t="str">
        <f>IFERROR(VALUE(IF(Table2131620[[#This Row],[Player No]]="","",IFERROR(VLOOKUP(Table2131620[[#This Row],[Player No]],'[4]Mas Women 40+'!$Z$14:$AB$49,2,FALSE)&amp;"",""))),"")</f>
        <v/>
      </c>
      <c r="P545" s="91"/>
      <c r="Q545" s="27"/>
      <c r="R545" s="151"/>
      <c r="S545" s="92"/>
      <c r="T545" s="151"/>
      <c r="U545" s="91"/>
      <c r="V545" s="27"/>
    </row>
    <row r="546" spans="4:22" hidden="1">
      <c r="D546" s="29"/>
      <c r="F546" s="88"/>
      <c r="G546" s="88"/>
      <c r="H546" s="159"/>
      <c r="I546" s="91"/>
      <c r="J546" s="81">
        <f t="shared" si="11"/>
        <v>0</v>
      </c>
      <c r="K546" s="91"/>
      <c r="L546" s="91"/>
      <c r="M546" s="91"/>
      <c r="N546" s="91" t="str">
        <f>IFERROR(VALUE(IF(Table2131620[[#This Row],[Player No]]="","",IFERROR(VLOOKUP(Table2131620[[#This Row],[Player No]],'[3]Masters Women 40+'!$Z$14:$AB$63,2,FALSE)&amp;"",""))),"")</f>
        <v/>
      </c>
      <c r="O546" s="91" t="str">
        <f>IFERROR(VALUE(IF(Table2131620[[#This Row],[Player No]]="","",IFERROR(VLOOKUP(Table2131620[[#This Row],[Player No]],'[4]Mas Women 40+'!$Z$14:$AB$49,2,FALSE)&amp;"",""))),"")</f>
        <v/>
      </c>
      <c r="P546" s="91"/>
      <c r="Q546" s="27"/>
      <c r="R546" s="151"/>
      <c r="S546" s="92"/>
      <c r="T546" s="151"/>
      <c r="U546" s="91"/>
      <c r="V546" s="27"/>
    </row>
    <row r="547" spans="4:22" hidden="1">
      <c r="D547" s="29"/>
      <c r="F547" s="88"/>
      <c r="G547" s="88"/>
      <c r="H547" s="159"/>
      <c r="I547" s="91"/>
      <c r="J547" s="81">
        <f t="shared" si="11"/>
        <v>0</v>
      </c>
      <c r="K547" s="91"/>
      <c r="L547" s="91"/>
      <c r="M547" s="91"/>
      <c r="N547" s="91" t="str">
        <f>IFERROR(VALUE(IF(Table2131620[[#This Row],[Player No]]="","",IFERROR(VLOOKUP(Table2131620[[#This Row],[Player No]],'[3]Masters Women 40+'!$Z$14:$AB$63,2,FALSE)&amp;"",""))),"")</f>
        <v/>
      </c>
      <c r="O547" s="91" t="str">
        <f>IFERROR(VALUE(IF(Table2131620[[#This Row],[Player No]]="","",IFERROR(VLOOKUP(Table2131620[[#This Row],[Player No]],'[4]Mas Women 40+'!$Z$14:$AB$49,2,FALSE)&amp;"",""))),"")</f>
        <v/>
      </c>
      <c r="P547" s="91"/>
      <c r="Q547" s="27"/>
      <c r="R547" s="151"/>
      <c r="S547" s="92"/>
      <c r="T547" s="151"/>
      <c r="U547" s="91"/>
      <c r="V547" s="27"/>
    </row>
    <row r="548" spans="4:22" hidden="1">
      <c r="D548" s="29"/>
      <c r="F548" s="88"/>
      <c r="G548" s="88"/>
      <c r="H548" s="159"/>
      <c r="I548" s="91"/>
      <c r="J548" s="81">
        <f t="shared" si="11"/>
        <v>0</v>
      </c>
      <c r="K548" s="91"/>
      <c r="L548" s="91"/>
      <c r="M548" s="91"/>
      <c r="N548" s="91" t="str">
        <f>IFERROR(VALUE(IF(Table2131620[[#This Row],[Player No]]="","",IFERROR(VLOOKUP(Table2131620[[#This Row],[Player No]],'[3]Masters Women 40+'!$Z$14:$AB$63,2,FALSE)&amp;"",""))),"")</f>
        <v/>
      </c>
      <c r="O548" s="91" t="str">
        <f>IFERROR(VALUE(IF(Table2131620[[#This Row],[Player No]]="","",IFERROR(VLOOKUP(Table2131620[[#This Row],[Player No]],'[4]Mas Women 40+'!$Z$14:$AB$49,2,FALSE)&amp;"",""))),"")</f>
        <v/>
      </c>
      <c r="P548" s="91"/>
      <c r="Q548" s="27"/>
      <c r="R548" s="151"/>
      <c r="S548" s="92"/>
      <c r="T548" s="151"/>
      <c r="U548" s="91"/>
      <c r="V548" s="27"/>
    </row>
    <row r="549" spans="4:22" hidden="1">
      <c r="D549" s="29"/>
      <c r="F549" s="88"/>
      <c r="G549" s="88"/>
      <c r="H549" s="159"/>
      <c r="I549" s="91"/>
      <c r="J549" s="81">
        <f t="shared" si="11"/>
        <v>0</v>
      </c>
      <c r="K549" s="91"/>
      <c r="L549" s="91"/>
      <c r="M549" s="91"/>
      <c r="N549" s="91" t="str">
        <f>IFERROR(VALUE(IF(Table2131620[[#This Row],[Player No]]="","",IFERROR(VLOOKUP(Table2131620[[#This Row],[Player No]],'[3]Masters Women 40+'!$Z$14:$AB$63,2,FALSE)&amp;"",""))),"")</f>
        <v/>
      </c>
      <c r="O549" s="91" t="str">
        <f>IFERROR(VALUE(IF(Table2131620[[#This Row],[Player No]]="","",IFERROR(VLOOKUP(Table2131620[[#This Row],[Player No]],'[4]Mas Women 40+'!$Z$14:$AB$49,2,FALSE)&amp;"",""))),"")</f>
        <v/>
      </c>
      <c r="P549" s="91"/>
      <c r="Q549" s="27"/>
      <c r="R549" s="151"/>
      <c r="S549" s="92"/>
      <c r="T549" s="151"/>
      <c r="U549" s="91"/>
      <c r="V549" s="27"/>
    </row>
    <row r="550" spans="4:22" hidden="1">
      <c r="D550" s="29"/>
      <c r="F550" s="88"/>
      <c r="G550" s="88"/>
      <c r="H550" s="159"/>
      <c r="I550" s="91"/>
      <c r="J550" s="81">
        <f t="shared" si="11"/>
        <v>0</v>
      </c>
      <c r="K550" s="91"/>
      <c r="L550" s="91"/>
      <c r="M550" s="91"/>
      <c r="N550" s="91" t="str">
        <f>IFERROR(VALUE(IF(Table2131620[[#This Row],[Player No]]="","",IFERROR(VLOOKUP(Table2131620[[#This Row],[Player No]],'[3]Masters Women 40+'!$Z$14:$AB$63,2,FALSE)&amp;"",""))),"")</f>
        <v/>
      </c>
      <c r="O550" s="91" t="str">
        <f>IFERROR(VALUE(IF(Table2131620[[#This Row],[Player No]]="","",IFERROR(VLOOKUP(Table2131620[[#This Row],[Player No]],'[4]Mas Women 40+'!$Z$14:$AB$49,2,FALSE)&amp;"",""))),"")</f>
        <v/>
      </c>
      <c r="P550" s="91"/>
      <c r="Q550" s="27"/>
      <c r="R550" s="151"/>
      <c r="S550" s="92"/>
      <c r="T550" s="151"/>
      <c r="U550" s="91"/>
      <c r="V550" s="27"/>
    </row>
    <row r="551" spans="4:22" hidden="1">
      <c r="D551" s="29"/>
      <c r="F551" s="88"/>
      <c r="G551" s="88"/>
      <c r="H551" s="159"/>
      <c r="I551" s="91"/>
      <c r="J551" s="81">
        <f t="shared" si="11"/>
        <v>0</v>
      </c>
      <c r="K551" s="91"/>
      <c r="L551" s="91"/>
      <c r="M551" s="91"/>
      <c r="N551" s="91" t="str">
        <f>IFERROR(VALUE(IF(Table2131620[[#This Row],[Player No]]="","",IFERROR(VLOOKUP(Table2131620[[#This Row],[Player No]],'[3]Masters Women 40+'!$Z$14:$AB$63,2,FALSE)&amp;"",""))),"")</f>
        <v/>
      </c>
      <c r="O551" s="91" t="str">
        <f>IFERROR(VALUE(IF(Table2131620[[#This Row],[Player No]]="","",IFERROR(VLOOKUP(Table2131620[[#This Row],[Player No]],'[4]Mas Women 40+'!$Z$14:$AB$49,2,FALSE)&amp;"",""))),"")</f>
        <v/>
      </c>
      <c r="P551" s="91"/>
      <c r="Q551" s="27"/>
      <c r="R551" s="151"/>
      <c r="S551" s="92"/>
      <c r="T551" s="151"/>
      <c r="U551" s="91"/>
      <c r="V551" s="27"/>
    </row>
    <row r="552" spans="4:22" hidden="1">
      <c r="D552" s="29"/>
      <c r="F552" s="88"/>
      <c r="G552" s="88"/>
      <c r="H552" s="159"/>
      <c r="I552" s="91"/>
      <c r="J552" s="81">
        <f t="shared" si="11"/>
        <v>0</v>
      </c>
      <c r="K552" s="91"/>
      <c r="L552" s="91"/>
      <c r="M552" s="91"/>
      <c r="N552" s="91" t="str">
        <f>IFERROR(VALUE(IF(Table2131620[[#This Row],[Player No]]="","",IFERROR(VLOOKUP(Table2131620[[#This Row],[Player No]],'[3]Masters Women 40+'!$Z$14:$AB$63,2,FALSE)&amp;"",""))),"")</f>
        <v/>
      </c>
      <c r="O552" s="91" t="str">
        <f>IFERROR(VALUE(IF(Table2131620[[#This Row],[Player No]]="","",IFERROR(VLOOKUP(Table2131620[[#This Row],[Player No]],'[4]Mas Women 40+'!$Z$14:$AB$49,2,FALSE)&amp;"",""))),"")</f>
        <v/>
      </c>
      <c r="P552" s="91"/>
      <c r="Q552" s="27"/>
      <c r="R552" s="151"/>
      <c r="S552" s="92"/>
      <c r="T552" s="151"/>
      <c r="U552" s="91"/>
      <c r="V552" s="27"/>
    </row>
    <row r="553" spans="4:22" hidden="1">
      <c r="D553" s="29"/>
      <c r="F553" s="88"/>
      <c r="G553" s="88"/>
      <c r="H553" s="159"/>
      <c r="I553" s="91"/>
      <c r="J553" s="81">
        <f t="shared" si="11"/>
        <v>0</v>
      </c>
      <c r="K553" s="91"/>
      <c r="L553" s="91"/>
      <c r="M553" s="91"/>
      <c r="N553" s="91" t="str">
        <f>IFERROR(VALUE(IF(Table2131620[[#This Row],[Player No]]="","",IFERROR(VLOOKUP(Table2131620[[#This Row],[Player No]],'[3]Masters Women 40+'!$Z$14:$AB$63,2,FALSE)&amp;"",""))),"")</f>
        <v/>
      </c>
      <c r="O553" s="91" t="str">
        <f>IFERROR(VALUE(IF(Table2131620[[#This Row],[Player No]]="","",IFERROR(VLOOKUP(Table2131620[[#This Row],[Player No]],'[4]Mas Women 40+'!$Z$14:$AB$49,2,FALSE)&amp;"",""))),"")</f>
        <v/>
      </c>
      <c r="P553" s="91"/>
      <c r="Q553" s="27"/>
      <c r="R553" s="151"/>
      <c r="S553" s="92"/>
      <c r="T553" s="151"/>
      <c r="U553" s="91"/>
      <c r="V553" s="27"/>
    </row>
    <row r="554" spans="4:22" hidden="1">
      <c r="D554" s="29"/>
      <c r="F554" s="88"/>
      <c r="G554" s="88"/>
      <c r="H554" s="159"/>
      <c r="I554" s="91"/>
      <c r="J554" s="81">
        <f t="shared" si="11"/>
        <v>0</v>
      </c>
      <c r="K554" s="91"/>
      <c r="L554" s="91"/>
      <c r="M554" s="91"/>
      <c r="N554" s="91" t="str">
        <f>IFERROR(VALUE(IF(Table2131620[[#This Row],[Player No]]="","",IFERROR(VLOOKUP(Table2131620[[#This Row],[Player No]],'[3]Masters Women 40+'!$Z$14:$AB$63,2,FALSE)&amp;"",""))),"")</f>
        <v/>
      </c>
      <c r="O554" s="91" t="str">
        <f>IFERROR(VALUE(IF(Table2131620[[#This Row],[Player No]]="","",IFERROR(VLOOKUP(Table2131620[[#This Row],[Player No]],'[4]Mas Women 40+'!$Z$14:$AB$49,2,FALSE)&amp;"",""))),"")</f>
        <v/>
      </c>
      <c r="P554" s="91"/>
      <c r="Q554" s="27"/>
      <c r="R554" s="151"/>
      <c r="S554" s="92"/>
      <c r="T554" s="151"/>
      <c r="U554" s="91"/>
      <c r="V554" s="27"/>
    </row>
    <row r="555" spans="4:22" hidden="1">
      <c r="D555" s="29"/>
      <c r="F555" s="88"/>
      <c r="G555" s="88"/>
      <c r="H555" s="159"/>
      <c r="I555" s="91"/>
      <c r="J555" s="81">
        <f t="shared" si="11"/>
        <v>0</v>
      </c>
      <c r="K555" s="91"/>
      <c r="L555" s="91"/>
      <c r="M555" s="91"/>
      <c r="N555" s="91" t="str">
        <f>IFERROR(VALUE(IF(Table2131620[[#This Row],[Player No]]="","",IFERROR(VLOOKUP(Table2131620[[#This Row],[Player No]],'[3]Masters Women 40+'!$Z$14:$AB$63,2,FALSE)&amp;"",""))),"")</f>
        <v/>
      </c>
      <c r="O555" s="91" t="str">
        <f>IFERROR(VALUE(IF(Table2131620[[#This Row],[Player No]]="","",IFERROR(VLOOKUP(Table2131620[[#This Row],[Player No]],'[4]Mas Women 40+'!$Z$14:$AB$49,2,FALSE)&amp;"",""))),"")</f>
        <v/>
      </c>
      <c r="P555" s="91"/>
      <c r="Q555" s="27"/>
      <c r="R555" s="151"/>
      <c r="S555" s="92"/>
      <c r="T555" s="151"/>
      <c r="U555" s="91"/>
      <c r="V555" s="27"/>
    </row>
    <row r="556" spans="4:22" hidden="1">
      <c r="D556" s="29"/>
      <c r="F556" s="88"/>
      <c r="G556" s="88"/>
      <c r="H556" s="159"/>
      <c r="I556" s="91"/>
      <c r="J556" s="81">
        <f t="shared" si="11"/>
        <v>0</v>
      </c>
      <c r="K556" s="91"/>
      <c r="L556" s="91"/>
      <c r="M556" s="91"/>
      <c r="N556" s="91" t="str">
        <f>IFERROR(VALUE(IF(Table2131620[[#This Row],[Player No]]="","",IFERROR(VLOOKUP(Table2131620[[#This Row],[Player No]],'[3]Masters Women 40+'!$Z$14:$AB$63,2,FALSE)&amp;"",""))),"")</f>
        <v/>
      </c>
      <c r="O556" s="91" t="str">
        <f>IFERROR(VALUE(IF(Table2131620[[#This Row],[Player No]]="","",IFERROR(VLOOKUP(Table2131620[[#This Row],[Player No]],'[4]Mas Women 40+'!$Z$14:$AB$49,2,FALSE)&amp;"",""))),"")</f>
        <v/>
      </c>
      <c r="P556" s="91"/>
      <c r="Q556" s="27"/>
      <c r="R556" s="151"/>
      <c r="S556" s="92"/>
      <c r="T556" s="151"/>
      <c r="U556" s="91"/>
      <c r="V556" s="27"/>
    </row>
    <row r="557" spans="4:22" hidden="1">
      <c r="D557" s="29"/>
      <c r="F557" s="88"/>
      <c r="G557" s="88"/>
      <c r="H557" s="159"/>
      <c r="I557" s="91"/>
      <c r="J557" s="81">
        <f t="shared" si="11"/>
        <v>0</v>
      </c>
      <c r="K557" s="91"/>
      <c r="L557" s="91"/>
      <c r="M557" s="91"/>
      <c r="N557" s="91" t="str">
        <f>IFERROR(VALUE(IF(Table2131620[[#This Row],[Player No]]="","",IFERROR(VLOOKUP(Table2131620[[#This Row],[Player No]],'[3]Masters Women 40+'!$Z$14:$AB$63,2,FALSE)&amp;"",""))),"")</f>
        <v/>
      </c>
      <c r="O557" s="91" t="str">
        <f>IFERROR(VALUE(IF(Table2131620[[#This Row],[Player No]]="","",IFERROR(VLOOKUP(Table2131620[[#This Row],[Player No]],'[4]Mas Women 40+'!$Z$14:$AB$49,2,FALSE)&amp;"",""))),"")</f>
        <v/>
      </c>
      <c r="P557" s="91"/>
      <c r="Q557" s="27"/>
      <c r="R557" s="151"/>
      <c r="S557" s="92"/>
      <c r="T557" s="151"/>
      <c r="U557" s="91"/>
      <c r="V557" s="27"/>
    </row>
    <row r="558" spans="4:22" hidden="1">
      <c r="D558" s="29"/>
      <c r="F558" s="88"/>
      <c r="G558" s="88"/>
      <c r="H558" s="159"/>
      <c r="I558" s="91"/>
      <c r="J558" s="81">
        <f t="shared" si="11"/>
        <v>0</v>
      </c>
      <c r="K558" s="91"/>
      <c r="L558" s="91"/>
      <c r="M558" s="91"/>
      <c r="N558" s="91" t="str">
        <f>IFERROR(VALUE(IF(Table2131620[[#This Row],[Player No]]="","",IFERROR(VLOOKUP(Table2131620[[#This Row],[Player No]],'[3]Masters Women 40+'!$Z$14:$AB$63,2,FALSE)&amp;"",""))),"")</f>
        <v/>
      </c>
      <c r="O558" s="91" t="str">
        <f>IFERROR(VALUE(IF(Table2131620[[#This Row],[Player No]]="","",IFERROR(VLOOKUP(Table2131620[[#This Row],[Player No]],'[4]Mas Women 40+'!$Z$14:$AB$49,2,FALSE)&amp;"",""))),"")</f>
        <v/>
      </c>
      <c r="P558" s="91"/>
      <c r="Q558" s="27"/>
      <c r="R558" s="151"/>
      <c r="S558" s="92"/>
      <c r="T558" s="151"/>
      <c r="U558" s="91"/>
      <c r="V558" s="27"/>
    </row>
    <row r="559" spans="4:22" hidden="1">
      <c r="D559" s="29"/>
      <c r="F559" s="88"/>
      <c r="G559" s="88"/>
      <c r="H559" s="159"/>
      <c r="I559" s="91"/>
      <c r="J559" s="81">
        <f t="shared" si="11"/>
        <v>0</v>
      </c>
      <c r="K559" s="91"/>
      <c r="L559" s="91"/>
      <c r="M559" s="91"/>
      <c r="N559" s="91" t="str">
        <f>IFERROR(VALUE(IF(Table2131620[[#This Row],[Player No]]="","",IFERROR(VLOOKUP(Table2131620[[#This Row],[Player No]],'[3]Masters Women 40+'!$Z$14:$AB$63,2,FALSE)&amp;"",""))),"")</f>
        <v/>
      </c>
      <c r="O559" s="91" t="str">
        <f>IFERROR(VALUE(IF(Table2131620[[#This Row],[Player No]]="","",IFERROR(VLOOKUP(Table2131620[[#This Row],[Player No]],'[4]Mas Women 40+'!$Z$14:$AB$49,2,FALSE)&amp;"",""))),"")</f>
        <v/>
      </c>
      <c r="P559" s="91"/>
      <c r="Q559" s="27"/>
      <c r="R559" s="151"/>
      <c r="S559" s="92"/>
      <c r="T559" s="151"/>
      <c r="U559" s="91"/>
      <c r="V559" s="27"/>
    </row>
    <row r="560" spans="4:22" hidden="1">
      <c r="D560" s="29"/>
      <c r="F560" s="88"/>
      <c r="G560" s="88"/>
      <c r="H560" s="159"/>
      <c r="I560" s="91"/>
      <c r="J560" s="81">
        <f t="shared" si="11"/>
        <v>0</v>
      </c>
      <c r="K560" s="91"/>
      <c r="L560" s="91"/>
      <c r="M560" s="91"/>
      <c r="N560" s="91" t="str">
        <f>IFERROR(VALUE(IF(Table2131620[[#This Row],[Player No]]="","",IFERROR(VLOOKUP(Table2131620[[#This Row],[Player No]],'[3]Masters Women 40+'!$Z$14:$AB$63,2,FALSE)&amp;"",""))),"")</f>
        <v/>
      </c>
      <c r="O560" s="91" t="str">
        <f>IFERROR(VALUE(IF(Table2131620[[#This Row],[Player No]]="","",IFERROR(VLOOKUP(Table2131620[[#This Row],[Player No]],'[4]Mas Women 40+'!$Z$14:$AB$49,2,FALSE)&amp;"",""))),"")</f>
        <v/>
      </c>
      <c r="P560" s="91"/>
      <c r="Q560" s="27"/>
      <c r="R560" s="151"/>
      <c r="S560" s="92"/>
      <c r="T560" s="151"/>
      <c r="U560" s="91"/>
      <c r="V560" s="27"/>
    </row>
    <row r="561" spans="4:22" hidden="1">
      <c r="D561" s="29"/>
      <c r="F561" s="88"/>
      <c r="G561" s="88"/>
      <c r="H561" s="159"/>
      <c r="I561" s="91"/>
      <c r="J561" s="81">
        <f t="shared" si="11"/>
        <v>0</v>
      </c>
      <c r="K561" s="91"/>
      <c r="L561" s="91"/>
      <c r="M561" s="91"/>
      <c r="N561" s="91" t="str">
        <f>IFERROR(VALUE(IF(Table2131620[[#This Row],[Player No]]="","",IFERROR(VLOOKUP(Table2131620[[#This Row],[Player No]],'[3]Masters Women 40+'!$Z$14:$AB$63,2,FALSE)&amp;"",""))),"")</f>
        <v/>
      </c>
      <c r="O561" s="91" t="str">
        <f>IFERROR(VALUE(IF(Table2131620[[#This Row],[Player No]]="","",IFERROR(VLOOKUP(Table2131620[[#This Row],[Player No]],'[4]Mas Women 40+'!$Z$14:$AB$49,2,FALSE)&amp;"",""))),"")</f>
        <v/>
      </c>
      <c r="P561" s="91"/>
      <c r="Q561" s="27"/>
      <c r="R561" s="151"/>
      <c r="S561" s="92"/>
      <c r="T561" s="151"/>
      <c r="U561" s="91"/>
      <c r="V561" s="27"/>
    </row>
    <row r="562" spans="4:22" hidden="1">
      <c r="D562" s="29"/>
      <c r="F562" s="88"/>
      <c r="G562" s="88"/>
      <c r="H562" s="159"/>
      <c r="I562" s="91"/>
      <c r="J562" s="81">
        <f t="shared" si="11"/>
        <v>0</v>
      </c>
      <c r="K562" s="91"/>
      <c r="L562" s="91"/>
      <c r="M562" s="91"/>
      <c r="N562" s="91" t="str">
        <f>IFERROR(VALUE(IF(Table2131620[[#This Row],[Player No]]="","",IFERROR(VLOOKUP(Table2131620[[#This Row],[Player No]],'[3]Masters Women 40+'!$Z$14:$AB$63,2,FALSE)&amp;"",""))),"")</f>
        <v/>
      </c>
      <c r="O562" s="91" t="str">
        <f>IFERROR(VALUE(IF(Table2131620[[#This Row],[Player No]]="","",IFERROR(VLOOKUP(Table2131620[[#This Row],[Player No]],'[4]Mas Women 40+'!$Z$14:$AB$49,2,FALSE)&amp;"",""))),"")</f>
        <v/>
      </c>
      <c r="P562" s="91"/>
      <c r="Q562" s="27"/>
      <c r="R562" s="151"/>
      <c r="S562" s="92"/>
      <c r="T562" s="151"/>
      <c r="U562" s="91"/>
      <c r="V562" s="27"/>
    </row>
    <row r="563" spans="4:22" hidden="1">
      <c r="D563" s="29"/>
      <c r="F563" s="88"/>
      <c r="G563" s="88"/>
      <c r="H563" s="159"/>
      <c r="I563" s="91"/>
      <c r="J563" s="81">
        <f t="shared" si="11"/>
        <v>0</v>
      </c>
      <c r="K563" s="91"/>
      <c r="L563" s="91"/>
      <c r="M563" s="91"/>
      <c r="N563" s="91" t="str">
        <f>IFERROR(VALUE(IF(Table2131620[[#This Row],[Player No]]="","",IFERROR(VLOOKUP(Table2131620[[#This Row],[Player No]],'[3]Masters Women 40+'!$Z$14:$AB$63,2,FALSE)&amp;"",""))),"")</f>
        <v/>
      </c>
      <c r="O563" s="91" t="str">
        <f>IFERROR(VALUE(IF(Table2131620[[#This Row],[Player No]]="","",IFERROR(VLOOKUP(Table2131620[[#This Row],[Player No]],'[4]Mas Women 40+'!$Z$14:$AB$49,2,FALSE)&amp;"",""))),"")</f>
        <v/>
      </c>
      <c r="P563" s="91"/>
      <c r="Q563" s="27"/>
      <c r="R563" s="151"/>
      <c r="S563" s="92"/>
      <c r="T563" s="151"/>
      <c r="U563" s="91"/>
      <c r="V563" s="27"/>
    </row>
    <row r="564" spans="4:22" hidden="1">
      <c r="D564" s="29"/>
      <c r="F564" s="88"/>
      <c r="G564" s="88"/>
      <c r="H564" s="159"/>
      <c r="I564" s="91"/>
      <c r="J564" s="81">
        <f t="shared" si="11"/>
        <v>0</v>
      </c>
      <c r="K564" s="91"/>
      <c r="L564" s="91"/>
      <c r="M564" s="91"/>
      <c r="N564" s="91" t="str">
        <f>IFERROR(VALUE(IF(Table2131620[[#This Row],[Player No]]="","",IFERROR(VLOOKUP(Table2131620[[#This Row],[Player No]],'[3]Masters Women 40+'!$Z$14:$AB$63,2,FALSE)&amp;"",""))),"")</f>
        <v/>
      </c>
      <c r="O564" s="91" t="str">
        <f>IFERROR(VALUE(IF(Table2131620[[#This Row],[Player No]]="","",IFERROR(VLOOKUP(Table2131620[[#This Row],[Player No]],'[4]Mas Women 40+'!$Z$14:$AB$49,2,FALSE)&amp;"",""))),"")</f>
        <v/>
      </c>
      <c r="P564" s="91"/>
      <c r="Q564" s="27"/>
      <c r="R564" s="151"/>
      <c r="S564" s="92"/>
      <c r="T564" s="151"/>
      <c r="U564" s="91"/>
      <c r="V564" s="27"/>
    </row>
    <row r="565" spans="4:22" hidden="1">
      <c r="D565" s="29"/>
      <c r="F565" s="88"/>
      <c r="G565" s="88"/>
      <c r="H565" s="159"/>
      <c r="I565" s="91"/>
      <c r="J565" s="81">
        <f t="shared" si="11"/>
        <v>0</v>
      </c>
      <c r="K565" s="91"/>
      <c r="L565" s="91"/>
      <c r="M565" s="91"/>
      <c r="N565" s="91" t="str">
        <f>IFERROR(VALUE(IF(Table2131620[[#This Row],[Player No]]="","",IFERROR(VLOOKUP(Table2131620[[#This Row],[Player No]],'[3]Masters Women 40+'!$Z$14:$AB$63,2,FALSE)&amp;"",""))),"")</f>
        <v/>
      </c>
      <c r="O565" s="91" t="str">
        <f>IFERROR(VALUE(IF(Table2131620[[#This Row],[Player No]]="","",IFERROR(VLOOKUP(Table2131620[[#This Row],[Player No]],'[4]Mas Women 40+'!$Z$14:$AB$49,2,FALSE)&amp;"",""))),"")</f>
        <v/>
      </c>
      <c r="P565" s="91"/>
      <c r="Q565" s="27"/>
      <c r="R565" s="151"/>
      <c r="S565" s="92"/>
      <c r="T565" s="151"/>
      <c r="U565" s="91"/>
      <c r="V565" s="27"/>
    </row>
    <row r="566" spans="4:22" hidden="1">
      <c r="D566" s="29"/>
      <c r="F566" s="88"/>
      <c r="G566" s="88"/>
      <c r="H566" s="159"/>
      <c r="I566" s="91"/>
      <c r="J566" s="81">
        <f t="shared" si="11"/>
        <v>0</v>
      </c>
      <c r="K566" s="91"/>
      <c r="L566" s="91"/>
      <c r="M566" s="91"/>
      <c r="N566" s="91" t="str">
        <f>IFERROR(VALUE(IF(Table2131620[[#This Row],[Player No]]="","",IFERROR(VLOOKUP(Table2131620[[#This Row],[Player No]],'[3]Masters Women 40+'!$Z$14:$AB$63,2,FALSE)&amp;"",""))),"")</f>
        <v/>
      </c>
      <c r="O566" s="91" t="str">
        <f>IFERROR(VALUE(IF(Table2131620[[#This Row],[Player No]]="","",IFERROR(VLOOKUP(Table2131620[[#This Row],[Player No]],'[4]Mas Women 40+'!$Z$14:$AB$49,2,FALSE)&amp;"",""))),"")</f>
        <v/>
      </c>
      <c r="P566" s="91"/>
      <c r="Q566" s="27"/>
      <c r="R566" s="151"/>
      <c r="S566" s="92"/>
      <c r="T566" s="151"/>
      <c r="U566" s="91"/>
      <c r="V566" s="27"/>
    </row>
    <row r="567" spans="4:22" hidden="1">
      <c r="D567" s="29"/>
      <c r="F567" s="88"/>
      <c r="G567" s="88"/>
      <c r="H567" s="159"/>
      <c r="I567" s="91"/>
      <c r="J567" s="81">
        <f t="shared" si="11"/>
        <v>0</v>
      </c>
      <c r="K567" s="91"/>
      <c r="L567" s="91"/>
      <c r="M567" s="91"/>
      <c r="N567" s="91" t="str">
        <f>IFERROR(VALUE(IF(Table2131620[[#This Row],[Player No]]="","",IFERROR(VLOOKUP(Table2131620[[#This Row],[Player No]],'[3]Masters Women 40+'!$Z$14:$AB$63,2,FALSE)&amp;"",""))),"")</f>
        <v/>
      </c>
      <c r="O567" s="91" t="str">
        <f>IFERROR(VALUE(IF(Table2131620[[#This Row],[Player No]]="","",IFERROR(VLOOKUP(Table2131620[[#This Row],[Player No]],'[4]Mas Women 40+'!$Z$14:$AB$49,2,FALSE)&amp;"",""))),"")</f>
        <v/>
      </c>
      <c r="P567" s="91"/>
      <c r="Q567" s="27"/>
      <c r="R567" s="151"/>
      <c r="S567" s="92"/>
      <c r="T567" s="151"/>
      <c r="U567" s="91"/>
      <c r="V567" s="27"/>
    </row>
    <row r="568" spans="4:22" hidden="1">
      <c r="D568" s="29"/>
      <c r="F568" s="88"/>
      <c r="G568" s="88"/>
      <c r="H568" s="159"/>
      <c r="I568" s="91"/>
      <c r="J568" s="81">
        <f t="shared" si="11"/>
        <v>0</v>
      </c>
      <c r="K568" s="91"/>
      <c r="L568" s="91"/>
      <c r="M568" s="91"/>
      <c r="N568" s="91" t="str">
        <f>IFERROR(VALUE(IF(Table2131620[[#This Row],[Player No]]="","",IFERROR(VLOOKUP(Table2131620[[#This Row],[Player No]],'[3]Masters Women 40+'!$Z$14:$AB$63,2,FALSE)&amp;"",""))),"")</f>
        <v/>
      </c>
      <c r="O568" s="91" t="str">
        <f>IFERROR(VALUE(IF(Table2131620[[#This Row],[Player No]]="","",IFERROR(VLOOKUP(Table2131620[[#This Row],[Player No]],'[4]Mas Women 40+'!$Z$14:$AB$49,2,FALSE)&amp;"",""))),"")</f>
        <v/>
      </c>
      <c r="P568" s="91"/>
      <c r="Q568" s="27"/>
      <c r="R568" s="151"/>
      <c r="S568" s="92"/>
      <c r="T568" s="151"/>
      <c r="U568" s="91"/>
      <c r="V568" s="27"/>
    </row>
    <row r="569" spans="4:22" hidden="1">
      <c r="D569" s="29"/>
      <c r="F569" s="88"/>
      <c r="G569" s="88"/>
      <c r="H569" s="159"/>
      <c r="I569" s="91"/>
      <c r="J569" s="81">
        <f t="shared" si="11"/>
        <v>0</v>
      </c>
      <c r="K569" s="91"/>
      <c r="L569" s="91"/>
      <c r="M569" s="91"/>
      <c r="N569" s="91" t="str">
        <f>IFERROR(VALUE(IF(Table2131620[[#This Row],[Player No]]="","",IFERROR(VLOOKUP(Table2131620[[#This Row],[Player No]],'[3]Masters Women 40+'!$Z$14:$AB$63,2,FALSE)&amp;"",""))),"")</f>
        <v/>
      </c>
      <c r="O569" s="91" t="str">
        <f>IFERROR(VALUE(IF(Table2131620[[#This Row],[Player No]]="","",IFERROR(VLOOKUP(Table2131620[[#This Row],[Player No]],'[4]Mas Women 40+'!$Z$14:$AB$49,2,FALSE)&amp;"",""))),"")</f>
        <v/>
      </c>
      <c r="P569" s="91"/>
      <c r="Q569" s="27"/>
      <c r="R569" s="151"/>
      <c r="S569" s="92"/>
      <c r="T569" s="151"/>
      <c r="U569" s="91"/>
      <c r="V569" s="27"/>
    </row>
    <row r="570" spans="4:22" hidden="1">
      <c r="D570" s="29"/>
      <c r="F570" s="88"/>
      <c r="G570" s="88"/>
      <c r="H570" s="159"/>
      <c r="I570" s="91"/>
      <c r="J570" s="81">
        <f t="shared" si="11"/>
        <v>0</v>
      </c>
      <c r="K570" s="91"/>
      <c r="L570" s="91"/>
      <c r="M570" s="91"/>
      <c r="N570" s="91" t="str">
        <f>IFERROR(VALUE(IF(Table2131620[[#This Row],[Player No]]="","",IFERROR(VLOOKUP(Table2131620[[#This Row],[Player No]],'[3]Masters Women 40+'!$Z$14:$AB$63,2,FALSE)&amp;"",""))),"")</f>
        <v/>
      </c>
      <c r="O570" s="91" t="str">
        <f>IFERROR(VALUE(IF(Table2131620[[#This Row],[Player No]]="","",IFERROR(VLOOKUP(Table2131620[[#This Row],[Player No]],'[4]Mas Women 40+'!$Z$14:$AB$49,2,FALSE)&amp;"",""))),"")</f>
        <v/>
      </c>
      <c r="P570" s="91"/>
      <c r="Q570" s="27"/>
      <c r="R570" s="151"/>
      <c r="S570" s="92"/>
      <c r="T570" s="151"/>
      <c r="U570" s="91"/>
      <c r="V570" s="27"/>
    </row>
    <row r="571" spans="4:22" hidden="1">
      <c r="D571" s="29"/>
      <c r="F571" s="88"/>
      <c r="G571" s="88"/>
      <c r="H571" s="159"/>
      <c r="I571" s="91"/>
      <c r="J571" s="81">
        <f t="shared" si="11"/>
        <v>0</v>
      </c>
      <c r="K571" s="91"/>
      <c r="L571" s="91"/>
      <c r="M571" s="91"/>
      <c r="N571" s="91" t="str">
        <f>IFERROR(VALUE(IF(Table2131620[[#This Row],[Player No]]="","",IFERROR(VLOOKUP(Table2131620[[#This Row],[Player No]],'[3]Masters Women 40+'!$Z$14:$AB$63,2,FALSE)&amp;"",""))),"")</f>
        <v/>
      </c>
      <c r="O571" s="91" t="str">
        <f>IFERROR(VALUE(IF(Table2131620[[#This Row],[Player No]]="","",IFERROR(VLOOKUP(Table2131620[[#This Row],[Player No]],'[4]Mas Women 40+'!$Z$14:$AB$49,2,FALSE)&amp;"",""))),"")</f>
        <v/>
      </c>
      <c r="P571" s="91"/>
      <c r="Q571" s="27"/>
      <c r="R571" s="151"/>
      <c r="S571" s="92"/>
      <c r="T571" s="151"/>
      <c r="U571" s="91"/>
      <c r="V571" s="27"/>
    </row>
    <row r="572" spans="4:22" hidden="1">
      <c r="D572" s="29"/>
      <c r="F572" s="88"/>
      <c r="G572" s="88"/>
      <c r="H572" s="159"/>
      <c r="I572" s="91"/>
      <c r="J572" s="81">
        <f t="shared" si="11"/>
        <v>0</v>
      </c>
      <c r="K572" s="91"/>
      <c r="L572" s="91"/>
      <c r="M572" s="91"/>
      <c r="N572" s="91" t="str">
        <f>IFERROR(VALUE(IF(Table2131620[[#This Row],[Player No]]="","",IFERROR(VLOOKUP(Table2131620[[#This Row],[Player No]],'[3]Masters Women 40+'!$Z$14:$AB$63,2,FALSE)&amp;"",""))),"")</f>
        <v/>
      </c>
      <c r="O572" s="91" t="str">
        <f>IFERROR(VALUE(IF(Table2131620[[#This Row],[Player No]]="","",IFERROR(VLOOKUP(Table2131620[[#This Row],[Player No]],'[4]Mas Women 40+'!$Z$14:$AB$49,2,FALSE)&amp;"",""))),"")</f>
        <v/>
      </c>
      <c r="P572" s="91"/>
      <c r="Q572" s="27"/>
      <c r="R572" s="151"/>
      <c r="S572" s="92"/>
      <c r="T572" s="151"/>
      <c r="U572" s="91"/>
      <c r="V572" s="27"/>
    </row>
    <row r="573" spans="4:22" hidden="1">
      <c r="D573" s="29"/>
      <c r="F573" s="88"/>
      <c r="G573" s="88"/>
      <c r="H573" s="159"/>
      <c r="I573" s="91"/>
      <c r="J573" s="81">
        <f t="shared" si="11"/>
        <v>0</v>
      </c>
      <c r="K573" s="91"/>
      <c r="L573" s="91"/>
      <c r="M573" s="91"/>
      <c r="N573" s="91" t="str">
        <f>IFERROR(VALUE(IF(Table2131620[[#This Row],[Player No]]="","",IFERROR(VLOOKUP(Table2131620[[#This Row],[Player No]],'[3]Masters Women 40+'!$Z$14:$AB$63,2,FALSE)&amp;"",""))),"")</f>
        <v/>
      </c>
      <c r="O573" s="91" t="str">
        <f>IFERROR(VALUE(IF(Table2131620[[#This Row],[Player No]]="","",IFERROR(VLOOKUP(Table2131620[[#This Row],[Player No]],'[4]Mas Women 40+'!$Z$14:$AB$49,2,FALSE)&amp;"",""))),"")</f>
        <v/>
      </c>
      <c r="P573" s="91"/>
      <c r="Q573" s="27"/>
      <c r="R573" s="151"/>
      <c r="S573" s="92"/>
      <c r="T573" s="151"/>
      <c r="U573" s="91"/>
      <c r="V573" s="27"/>
    </row>
    <row r="574" spans="4:22" hidden="1">
      <c r="D574" s="29"/>
      <c r="F574" s="88"/>
      <c r="G574" s="88"/>
      <c r="H574" s="159"/>
      <c r="I574" s="91"/>
      <c r="J574" s="81">
        <f t="shared" si="11"/>
        <v>0</v>
      </c>
      <c r="K574" s="91"/>
      <c r="L574" s="91"/>
      <c r="M574" s="91"/>
      <c r="N574" s="91" t="str">
        <f>IFERROR(VALUE(IF(Table2131620[[#This Row],[Player No]]="","",IFERROR(VLOOKUP(Table2131620[[#This Row],[Player No]],'[3]Masters Women 40+'!$Z$14:$AB$63,2,FALSE)&amp;"",""))),"")</f>
        <v/>
      </c>
      <c r="O574" s="91" t="str">
        <f>IFERROR(VALUE(IF(Table2131620[[#This Row],[Player No]]="","",IFERROR(VLOOKUP(Table2131620[[#This Row],[Player No]],'[4]Mas Women 40+'!$Z$14:$AB$49,2,FALSE)&amp;"",""))),"")</f>
        <v/>
      </c>
      <c r="P574" s="91"/>
      <c r="Q574" s="27"/>
      <c r="R574" s="151"/>
      <c r="S574" s="92"/>
      <c r="T574" s="151"/>
      <c r="U574" s="91"/>
      <c r="V574" s="27"/>
    </row>
    <row r="575" spans="4:22" hidden="1">
      <c r="D575" s="29"/>
      <c r="F575" s="88"/>
      <c r="G575" s="88"/>
      <c r="H575" s="159"/>
      <c r="I575" s="91"/>
      <c r="J575" s="81">
        <f t="shared" si="11"/>
        <v>0</v>
      </c>
      <c r="K575" s="91"/>
      <c r="L575" s="91"/>
      <c r="M575" s="91"/>
      <c r="N575" s="91" t="str">
        <f>IFERROR(VALUE(IF(Table2131620[[#This Row],[Player No]]="","",IFERROR(VLOOKUP(Table2131620[[#This Row],[Player No]],'[3]Masters Women 40+'!$Z$14:$AB$63,2,FALSE)&amp;"",""))),"")</f>
        <v/>
      </c>
      <c r="O575" s="91" t="str">
        <f>IFERROR(VALUE(IF(Table2131620[[#This Row],[Player No]]="","",IFERROR(VLOOKUP(Table2131620[[#This Row],[Player No]],'[4]Mas Women 40+'!$Z$14:$AB$49,2,FALSE)&amp;"",""))),"")</f>
        <v/>
      </c>
      <c r="P575" s="91"/>
      <c r="Q575" s="27"/>
      <c r="R575" s="151"/>
      <c r="S575" s="92"/>
      <c r="T575" s="151"/>
      <c r="U575" s="91"/>
      <c r="V575" s="27"/>
    </row>
    <row r="576" spans="4:22" hidden="1">
      <c r="D576" s="29"/>
      <c r="F576" s="88"/>
      <c r="G576" s="88"/>
      <c r="H576" s="159"/>
      <c r="I576" s="91"/>
      <c r="J576" s="81">
        <f t="shared" si="11"/>
        <v>0</v>
      </c>
      <c r="K576" s="91"/>
      <c r="L576" s="91"/>
      <c r="M576" s="91"/>
      <c r="N576" s="91" t="str">
        <f>IFERROR(VALUE(IF(Table2131620[[#This Row],[Player No]]="","",IFERROR(VLOOKUP(Table2131620[[#This Row],[Player No]],'[3]Masters Women 40+'!$Z$14:$AB$63,2,FALSE)&amp;"",""))),"")</f>
        <v/>
      </c>
      <c r="O576" s="91" t="str">
        <f>IFERROR(VALUE(IF(Table2131620[[#This Row],[Player No]]="","",IFERROR(VLOOKUP(Table2131620[[#This Row],[Player No]],'[4]Mas Women 40+'!$Z$14:$AB$49,2,FALSE)&amp;"",""))),"")</f>
        <v/>
      </c>
      <c r="P576" s="91"/>
      <c r="Q576" s="27"/>
      <c r="R576" s="151"/>
      <c r="S576" s="92"/>
      <c r="T576" s="151"/>
      <c r="U576" s="91"/>
      <c r="V576" s="27"/>
    </row>
    <row r="577" spans="4:22" hidden="1">
      <c r="D577" s="29"/>
      <c r="F577" s="88"/>
      <c r="G577" s="88"/>
      <c r="H577" s="159"/>
      <c r="I577" s="91"/>
      <c r="J577" s="81">
        <f t="shared" si="11"/>
        <v>0</v>
      </c>
      <c r="K577" s="91"/>
      <c r="L577" s="91"/>
      <c r="M577" s="91"/>
      <c r="N577" s="91" t="str">
        <f>IFERROR(VALUE(IF(Table2131620[[#This Row],[Player No]]="","",IFERROR(VLOOKUP(Table2131620[[#This Row],[Player No]],'[3]Masters Women 40+'!$Z$14:$AB$63,2,FALSE)&amp;"",""))),"")</f>
        <v/>
      </c>
      <c r="O577" s="91" t="str">
        <f>IFERROR(VALUE(IF(Table2131620[[#This Row],[Player No]]="","",IFERROR(VLOOKUP(Table2131620[[#This Row],[Player No]],'[4]Mas Women 40+'!$Z$14:$AB$49,2,FALSE)&amp;"",""))),"")</f>
        <v/>
      </c>
      <c r="P577" s="91"/>
      <c r="Q577" s="27"/>
      <c r="R577" s="151"/>
      <c r="S577" s="92"/>
      <c r="T577" s="151"/>
      <c r="U577" s="91"/>
      <c r="V577" s="27"/>
    </row>
    <row r="578" spans="4:22" hidden="1">
      <c r="D578" s="29"/>
      <c r="F578" s="88"/>
      <c r="G578" s="88"/>
      <c r="H578" s="159"/>
      <c r="I578" s="91"/>
      <c r="J578" s="81">
        <f t="shared" si="11"/>
        <v>0</v>
      </c>
      <c r="K578" s="91"/>
      <c r="L578" s="91"/>
      <c r="M578" s="91"/>
      <c r="N578" s="91" t="str">
        <f>IFERROR(VALUE(IF(Table2131620[[#This Row],[Player No]]="","",IFERROR(VLOOKUP(Table2131620[[#This Row],[Player No]],'[3]Masters Women 40+'!$Z$14:$AB$63,2,FALSE)&amp;"",""))),"")</f>
        <v/>
      </c>
      <c r="O578" s="91" t="str">
        <f>IFERROR(VALUE(IF(Table2131620[[#This Row],[Player No]]="","",IFERROR(VLOOKUP(Table2131620[[#This Row],[Player No]],'[4]Mas Women 40+'!$Z$14:$AB$49,2,FALSE)&amp;"",""))),"")</f>
        <v/>
      </c>
      <c r="P578" s="91"/>
      <c r="Q578" s="27"/>
      <c r="R578" s="151"/>
      <c r="S578" s="92"/>
      <c r="T578" s="151"/>
      <c r="U578" s="91"/>
      <c r="V578" s="27"/>
    </row>
    <row r="579" spans="4:22" hidden="1">
      <c r="D579" s="29"/>
      <c r="F579" s="88"/>
      <c r="G579" s="88"/>
      <c r="H579" s="159"/>
      <c r="I579" s="91"/>
      <c r="J579" s="81">
        <f t="shared" si="11"/>
        <v>0</v>
      </c>
      <c r="K579" s="91"/>
      <c r="L579" s="91"/>
      <c r="M579" s="91"/>
      <c r="N579" s="91" t="str">
        <f>IFERROR(VALUE(IF(Table2131620[[#This Row],[Player No]]="","",IFERROR(VLOOKUP(Table2131620[[#This Row],[Player No]],'[3]Masters Women 40+'!$Z$14:$AB$63,2,FALSE)&amp;"",""))),"")</f>
        <v/>
      </c>
      <c r="O579" s="91" t="str">
        <f>IFERROR(VALUE(IF(Table2131620[[#This Row],[Player No]]="","",IFERROR(VLOOKUP(Table2131620[[#This Row],[Player No]],'[4]Mas Women 40+'!$Z$14:$AB$49,2,FALSE)&amp;"",""))),"")</f>
        <v/>
      </c>
      <c r="P579" s="91"/>
      <c r="Q579" s="27"/>
      <c r="R579" s="151"/>
      <c r="S579" s="92"/>
      <c r="T579" s="151"/>
      <c r="U579" s="91"/>
      <c r="V579" s="27"/>
    </row>
    <row r="580" spans="4:22" hidden="1">
      <c r="D580" s="29"/>
      <c r="F580" s="88"/>
      <c r="G580" s="88"/>
      <c r="H580" s="159"/>
      <c r="I580" s="91"/>
      <c r="J580" s="81">
        <f t="shared" si="11"/>
        <v>0</v>
      </c>
      <c r="K580" s="91"/>
      <c r="L580" s="91"/>
      <c r="M580" s="91"/>
      <c r="N580" s="91" t="str">
        <f>IFERROR(VALUE(IF(Table2131620[[#This Row],[Player No]]="","",IFERROR(VLOOKUP(Table2131620[[#This Row],[Player No]],'[3]Masters Women 40+'!$Z$14:$AB$63,2,FALSE)&amp;"",""))),"")</f>
        <v/>
      </c>
      <c r="O580" s="91" t="str">
        <f>IFERROR(VALUE(IF(Table2131620[[#This Row],[Player No]]="","",IFERROR(VLOOKUP(Table2131620[[#This Row],[Player No]],'[4]Mas Women 40+'!$Z$14:$AB$49,2,FALSE)&amp;"",""))),"")</f>
        <v/>
      </c>
      <c r="P580" s="91"/>
      <c r="Q580" s="27"/>
      <c r="R580" s="151"/>
      <c r="S580" s="92"/>
      <c r="T580" s="151"/>
      <c r="U580" s="91"/>
      <c r="V580" s="27"/>
    </row>
    <row r="581" spans="4:22" hidden="1">
      <c r="D581" s="29"/>
      <c r="F581" s="88"/>
      <c r="G581" s="88"/>
      <c r="H581" s="159"/>
      <c r="I581" s="91"/>
      <c r="J581" s="81">
        <f t="shared" ref="J581:J644" si="12">I581/2+SUM(M581:P581)</f>
        <v>0</v>
      </c>
      <c r="K581" s="91"/>
      <c r="L581" s="91"/>
      <c r="M581" s="91"/>
      <c r="N581" s="91" t="str">
        <f>IFERROR(VALUE(IF(Table2131620[[#This Row],[Player No]]="","",IFERROR(VLOOKUP(Table2131620[[#This Row],[Player No]],'[3]Masters Women 40+'!$Z$14:$AB$63,2,FALSE)&amp;"",""))),"")</f>
        <v/>
      </c>
      <c r="O581" s="91" t="str">
        <f>IFERROR(VALUE(IF(Table2131620[[#This Row],[Player No]]="","",IFERROR(VLOOKUP(Table2131620[[#This Row],[Player No]],'[4]Mas Women 40+'!$Z$14:$AB$49,2,FALSE)&amp;"",""))),"")</f>
        <v/>
      </c>
      <c r="P581" s="91"/>
      <c r="Q581" s="27"/>
      <c r="R581" s="151"/>
      <c r="S581" s="92"/>
      <c r="T581" s="151"/>
      <c r="U581" s="91"/>
      <c r="V581" s="27"/>
    </row>
    <row r="582" spans="4:22" hidden="1">
      <c r="D582" s="29"/>
      <c r="F582" s="88"/>
      <c r="G582" s="88"/>
      <c r="H582" s="159"/>
      <c r="I582" s="91"/>
      <c r="J582" s="81">
        <f t="shared" si="12"/>
        <v>0</v>
      </c>
      <c r="K582" s="91"/>
      <c r="L582" s="91"/>
      <c r="M582" s="91"/>
      <c r="N582" s="91" t="str">
        <f>IFERROR(VALUE(IF(Table2131620[[#This Row],[Player No]]="","",IFERROR(VLOOKUP(Table2131620[[#This Row],[Player No]],'[3]Masters Women 40+'!$Z$14:$AB$63,2,FALSE)&amp;"",""))),"")</f>
        <v/>
      </c>
      <c r="O582" s="91" t="str">
        <f>IFERROR(VALUE(IF(Table2131620[[#This Row],[Player No]]="","",IFERROR(VLOOKUP(Table2131620[[#This Row],[Player No]],'[4]Mas Women 40+'!$Z$14:$AB$49,2,FALSE)&amp;"",""))),"")</f>
        <v/>
      </c>
      <c r="P582" s="91"/>
      <c r="Q582" s="27"/>
      <c r="R582" s="151"/>
      <c r="S582" s="92"/>
      <c r="T582" s="151"/>
      <c r="U582" s="91"/>
      <c r="V582" s="27"/>
    </row>
    <row r="583" spans="4:22" hidden="1">
      <c r="D583" s="29"/>
      <c r="F583" s="88"/>
      <c r="G583" s="88"/>
      <c r="H583" s="159"/>
      <c r="I583" s="91"/>
      <c r="J583" s="81">
        <f t="shared" si="12"/>
        <v>0</v>
      </c>
      <c r="K583" s="91"/>
      <c r="L583" s="91"/>
      <c r="M583" s="91"/>
      <c r="N583" s="91" t="str">
        <f>IFERROR(VALUE(IF(Table2131620[[#This Row],[Player No]]="","",IFERROR(VLOOKUP(Table2131620[[#This Row],[Player No]],'[3]Masters Women 40+'!$Z$14:$AB$63,2,FALSE)&amp;"",""))),"")</f>
        <v/>
      </c>
      <c r="O583" s="91" t="str">
        <f>IFERROR(VALUE(IF(Table2131620[[#This Row],[Player No]]="","",IFERROR(VLOOKUP(Table2131620[[#This Row],[Player No]],'[4]Mas Women 40+'!$Z$14:$AB$49,2,FALSE)&amp;"",""))),"")</f>
        <v/>
      </c>
      <c r="P583" s="91"/>
      <c r="Q583" s="27"/>
      <c r="R583" s="151"/>
      <c r="S583" s="92"/>
      <c r="T583" s="151"/>
      <c r="U583" s="91"/>
      <c r="V583" s="27"/>
    </row>
    <row r="584" spans="4:22" hidden="1">
      <c r="D584" s="29"/>
      <c r="F584" s="88"/>
      <c r="G584" s="88"/>
      <c r="H584" s="159"/>
      <c r="I584" s="91"/>
      <c r="J584" s="81">
        <f t="shared" si="12"/>
        <v>0</v>
      </c>
      <c r="K584" s="91"/>
      <c r="L584" s="91"/>
      <c r="M584" s="91"/>
      <c r="N584" s="91" t="str">
        <f>IFERROR(VALUE(IF(Table2131620[[#This Row],[Player No]]="","",IFERROR(VLOOKUP(Table2131620[[#This Row],[Player No]],'[3]Masters Women 40+'!$Z$14:$AB$63,2,FALSE)&amp;"",""))),"")</f>
        <v/>
      </c>
      <c r="O584" s="91" t="str">
        <f>IFERROR(VALUE(IF(Table2131620[[#This Row],[Player No]]="","",IFERROR(VLOOKUP(Table2131620[[#This Row],[Player No]],'[4]Mas Women 40+'!$Z$14:$AB$49,2,FALSE)&amp;"",""))),"")</f>
        <v/>
      </c>
      <c r="P584" s="91"/>
      <c r="Q584" s="27"/>
      <c r="R584" s="151"/>
      <c r="S584" s="92"/>
      <c r="T584" s="151"/>
      <c r="U584" s="91"/>
      <c r="V584" s="27"/>
    </row>
    <row r="585" spans="4:22" hidden="1">
      <c r="D585" s="29"/>
      <c r="F585" s="88"/>
      <c r="G585" s="88"/>
      <c r="H585" s="159"/>
      <c r="I585" s="91"/>
      <c r="J585" s="81">
        <f t="shared" si="12"/>
        <v>0</v>
      </c>
      <c r="K585" s="91"/>
      <c r="L585" s="91"/>
      <c r="M585" s="91"/>
      <c r="N585" s="91" t="str">
        <f>IFERROR(VALUE(IF(Table2131620[[#This Row],[Player No]]="","",IFERROR(VLOOKUP(Table2131620[[#This Row],[Player No]],'[3]Masters Women 40+'!$Z$14:$AB$63,2,FALSE)&amp;"",""))),"")</f>
        <v/>
      </c>
      <c r="O585" s="91" t="str">
        <f>IFERROR(VALUE(IF(Table2131620[[#This Row],[Player No]]="","",IFERROR(VLOOKUP(Table2131620[[#This Row],[Player No]],'[4]Mas Women 40+'!$Z$14:$AB$49,2,FALSE)&amp;"",""))),"")</f>
        <v/>
      </c>
      <c r="P585" s="91"/>
      <c r="Q585" s="27"/>
      <c r="R585" s="151"/>
      <c r="S585" s="92"/>
      <c r="T585" s="151"/>
      <c r="U585" s="91"/>
      <c r="V585" s="27"/>
    </row>
    <row r="586" spans="4:22" hidden="1">
      <c r="D586" s="29"/>
      <c r="F586" s="88"/>
      <c r="G586" s="88"/>
      <c r="H586" s="159"/>
      <c r="I586" s="91"/>
      <c r="J586" s="81">
        <f t="shared" si="12"/>
        <v>0</v>
      </c>
      <c r="K586" s="91"/>
      <c r="L586" s="91"/>
      <c r="M586" s="91"/>
      <c r="N586" s="91" t="str">
        <f>IFERROR(VALUE(IF(Table2131620[[#This Row],[Player No]]="","",IFERROR(VLOOKUP(Table2131620[[#This Row],[Player No]],'[3]Masters Women 40+'!$Z$14:$AB$63,2,FALSE)&amp;"",""))),"")</f>
        <v/>
      </c>
      <c r="O586" s="91" t="str">
        <f>IFERROR(VALUE(IF(Table2131620[[#This Row],[Player No]]="","",IFERROR(VLOOKUP(Table2131620[[#This Row],[Player No]],'[4]Mas Women 40+'!$Z$14:$AB$49,2,FALSE)&amp;"",""))),"")</f>
        <v/>
      </c>
      <c r="P586" s="91"/>
      <c r="Q586" s="27"/>
      <c r="R586" s="151"/>
      <c r="S586" s="92"/>
      <c r="T586" s="151"/>
      <c r="U586" s="91"/>
      <c r="V586" s="27"/>
    </row>
    <row r="587" spans="4:22" hidden="1">
      <c r="D587" s="29"/>
      <c r="F587" s="88"/>
      <c r="G587" s="88"/>
      <c r="H587" s="159"/>
      <c r="I587" s="91"/>
      <c r="J587" s="81">
        <f t="shared" si="12"/>
        <v>0</v>
      </c>
      <c r="K587" s="91"/>
      <c r="L587" s="91"/>
      <c r="M587" s="91"/>
      <c r="N587" s="91" t="str">
        <f>IFERROR(VALUE(IF(Table2131620[[#This Row],[Player No]]="","",IFERROR(VLOOKUP(Table2131620[[#This Row],[Player No]],'[3]Masters Women 40+'!$Z$14:$AB$63,2,FALSE)&amp;"",""))),"")</f>
        <v/>
      </c>
      <c r="O587" s="91" t="str">
        <f>IFERROR(VALUE(IF(Table2131620[[#This Row],[Player No]]="","",IFERROR(VLOOKUP(Table2131620[[#This Row],[Player No]],'[4]Mas Women 40+'!$Z$14:$AB$49,2,FALSE)&amp;"",""))),"")</f>
        <v/>
      </c>
      <c r="P587" s="91"/>
      <c r="Q587" s="27"/>
      <c r="R587" s="151"/>
      <c r="S587" s="92"/>
      <c r="T587" s="151"/>
      <c r="U587" s="91"/>
      <c r="V587" s="27"/>
    </row>
    <row r="588" spans="4:22" hidden="1">
      <c r="D588" s="29"/>
      <c r="F588" s="88"/>
      <c r="G588" s="88"/>
      <c r="H588" s="159"/>
      <c r="I588" s="91"/>
      <c r="J588" s="81">
        <f t="shared" si="12"/>
        <v>0</v>
      </c>
      <c r="K588" s="91"/>
      <c r="L588" s="91"/>
      <c r="M588" s="91"/>
      <c r="N588" s="91" t="str">
        <f>IFERROR(VALUE(IF(Table2131620[[#This Row],[Player No]]="","",IFERROR(VLOOKUP(Table2131620[[#This Row],[Player No]],'[3]Masters Women 40+'!$Z$14:$AB$63,2,FALSE)&amp;"",""))),"")</f>
        <v/>
      </c>
      <c r="O588" s="91" t="str">
        <f>IFERROR(VALUE(IF(Table2131620[[#This Row],[Player No]]="","",IFERROR(VLOOKUP(Table2131620[[#This Row],[Player No]],'[4]Mas Women 40+'!$Z$14:$AB$49,2,FALSE)&amp;"",""))),"")</f>
        <v/>
      </c>
      <c r="P588" s="91"/>
      <c r="Q588" s="27"/>
      <c r="R588" s="151"/>
      <c r="S588" s="92"/>
      <c r="T588" s="151"/>
      <c r="U588" s="91"/>
      <c r="V588" s="27"/>
    </row>
    <row r="589" spans="4:22" hidden="1">
      <c r="D589" s="29"/>
      <c r="F589" s="88"/>
      <c r="G589" s="88"/>
      <c r="H589" s="159"/>
      <c r="I589" s="91"/>
      <c r="J589" s="81">
        <f t="shared" si="12"/>
        <v>0</v>
      </c>
      <c r="K589" s="91"/>
      <c r="L589" s="91"/>
      <c r="M589" s="91"/>
      <c r="N589" s="91" t="str">
        <f>IFERROR(VALUE(IF(Table2131620[[#This Row],[Player No]]="","",IFERROR(VLOOKUP(Table2131620[[#This Row],[Player No]],'[3]Masters Women 40+'!$Z$14:$AB$63,2,FALSE)&amp;"",""))),"")</f>
        <v/>
      </c>
      <c r="O589" s="91" t="str">
        <f>IFERROR(VALUE(IF(Table2131620[[#This Row],[Player No]]="","",IFERROR(VLOOKUP(Table2131620[[#This Row],[Player No]],'[4]Mas Women 40+'!$Z$14:$AB$49,2,FALSE)&amp;"",""))),"")</f>
        <v/>
      </c>
      <c r="P589" s="91"/>
      <c r="Q589" s="27"/>
      <c r="R589" s="151"/>
      <c r="S589" s="92"/>
      <c r="T589" s="151"/>
      <c r="U589" s="91"/>
      <c r="V589" s="27"/>
    </row>
    <row r="590" spans="4:22" hidden="1">
      <c r="D590" s="29"/>
      <c r="F590" s="88"/>
      <c r="G590" s="88"/>
      <c r="H590" s="159"/>
      <c r="I590" s="91"/>
      <c r="J590" s="81">
        <f t="shared" si="12"/>
        <v>0</v>
      </c>
      <c r="K590" s="91"/>
      <c r="L590" s="91"/>
      <c r="M590" s="91"/>
      <c r="N590" s="91" t="str">
        <f>IFERROR(VALUE(IF(Table2131620[[#This Row],[Player No]]="","",IFERROR(VLOOKUP(Table2131620[[#This Row],[Player No]],'[3]Masters Women 40+'!$Z$14:$AB$63,2,FALSE)&amp;"",""))),"")</f>
        <v/>
      </c>
      <c r="O590" s="91" t="str">
        <f>IFERROR(VALUE(IF(Table2131620[[#This Row],[Player No]]="","",IFERROR(VLOOKUP(Table2131620[[#This Row],[Player No]],'[4]Mas Women 40+'!$Z$14:$AB$49,2,FALSE)&amp;"",""))),"")</f>
        <v/>
      </c>
      <c r="P590" s="91"/>
      <c r="Q590" s="27"/>
      <c r="R590" s="151"/>
      <c r="S590" s="92"/>
      <c r="T590" s="151"/>
      <c r="U590" s="91"/>
      <c r="V590" s="27"/>
    </row>
    <row r="591" spans="4:22" hidden="1">
      <c r="D591" s="29"/>
      <c r="F591" s="88"/>
      <c r="G591" s="88"/>
      <c r="H591" s="159"/>
      <c r="I591" s="91"/>
      <c r="J591" s="81">
        <f t="shared" si="12"/>
        <v>0</v>
      </c>
      <c r="K591" s="91"/>
      <c r="L591" s="91"/>
      <c r="M591" s="91"/>
      <c r="N591" s="91" t="str">
        <f>IFERROR(VALUE(IF(Table2131620[[#This Row],[Player No]]="","",IFERROR(VLOOKUP(Table2131620[[#This Row],[Player No]],'[3]Masters Women 40+'!$Z$14:$AB$63,2,FALSE)&amp;"",""))),"")</f>
        <v/>
      </c>
      <c r="O591" s="91" t="str">
        <f>IFERROR(VALUE(IF(Table2131620[[#This Row],[Player No]]="","",IFERROR(VLOOKUP(Table2131620[[#This Row],[Player No]],'[4]Mas Women 40+'!$Z$14:$AB$49,2,FALSE)&amp;"",""))),"")</f>
        <v/>
      </c>
      <c r="P591" s="91"/>
      <c r="Q591" s="27"/>
      <c r="R591" s="151"/>
      <c r="S591" s="92"/>
      <c r="T591" s="151"/>
      <c r="U591" s="91"/>
      <c r="V591" s="27"/>
    </row>
    <row r="592" spans="4:22" hidden="1">
      <c r="D592" s="29"/>
      <c r="F592" s="88"/>
      <c r="G592" s="88"/>
      <c r="H592" s="159"/>
      <c r="I592" s="91"/>
      <c r="J592" s="81">
        <f t="shared" si="12"/>
        <v>0</v>
      </c>
      <c r="K592" s="91"/>
      <c r="L592" s="91"/>
      <c r="M592" s="91"/>
      <c r="N592" s="91" t="str">
        <f>IFERROR(VALUE(IF(Table2131620[[#This Row],[Player No]]="","",IFERROR(VLOOKUP(Table2131620[[#This Row],[Player No]],'[3]Masters Women 40+'!$Z$14:$AB$63,2,FALSE)&amp;"",""))),"")</f>
        <v/>
      </c>
      <c r="O592" s="91" t="str">
        <f>IFERROR(VALUE(IF(Table2131620[[#This Row],[Player No]]="","",IFERROR(VLOOKUP(Table2131620[[#This Row],[Player No]],'[4]Mas Women 40+'!$Z$14:$AB$49,2,FALSE)&amp;"",""))),"")</f>
        <v/>
      </c>
      <c r="P592" s="91"/>
      <c r="Q592" s="27"/>
      <c r="R592" s="151"/>
      <c r="S592" s="92"/>
      <c r="T592" s="151"/>
      <c r="U592" s="91"/>
      <c r="V592" s="27"/>
    </row>
    <row r="593" spans="4:22" hidden="1">
      <c r="D593" s="29"/>
      <c r="F593" s="88"/>
      <c r="G593" s="88"/>
      <c r="H593" s="159"/>
      <c r="I593" s="91"/>
      <c r="J593" s="81">
        <f t="shared" si="12"/>
        <v>0</v>
      </c>
      <c r="K593" s="91"/>
      <c r="L593" s="91"/>
      <c r="M593" s="91"/>
      <c r="N593" s="91" t="str">
        <f>IFERROR(VALUE(IF(Table2131620[[#This Row],[Player No]]="","",IFERROR(VLOOKUP(Table2131620[[#This Row],[Player No]],'[3]Masters Women 40+'!$Z$14:$AB$63,2,FALSE)&amp;"",""))),"")</f>
        <v/>
      </c>
      <c r="O593" s="91" t="str">
        <f>IFERROR(VALUE(IF(Table2131620[[#This Row],[Player No]]="","",IFERROR(VLOOKUP(Table2131620[[#This Row],[Player No]],'[4]Mas Women 40+'!$Z$14:$AB$49,2,FALSE)&amp;"",""))),"")</f>
        <v/>
      </c>
      <c r="P593" s="91"/>
      <c r="Q593" s="27"/>
      <c r="R593" s="151"/>
      <c r="S593" s="92"/>
      <c r="T593" s="151"/>
      <c r="U593" s="91"/>
      <c r="V593" s="27"/>
    </row>
    <row r="594" spans="4:22" hidden="1">
      <c r="D594" s="29"/>
      <c r="F594" s="88"/>
      <c r="G594" s="88"/>
      <c r="H594" s="159"/>
      <c r="I594" s="91"/>
      <c r="J594" s="81">
        <f t="shared" si="12"/>
        <v>0</v>
      </c>
      <c r="K594" s="91"/>
      <c r="L594" s="91"/>
      <c r="M594" s="91"/>
      <c r="N594" s="91" t="str">
        <f>IFERROR(VALUE(IF(Table2131620[[#This Row],[Player No]]="","",IFERROR(VLOOKUP(Table2131620[[#This Row],[Player No]],'[3]Masters Women 40+'!$Z$14:$AB$63,2,FALSE)&amp;"",""))),"")</f>
        <v/>
      </c>
      <c r="O594" s="91" t="str">
        <f>IFERROR(VALUE(IF(Table2131620[[#This Row],[Player No]]="","",IFERROR(VLOOKUP(Table2131620[[#This Row],[Player No]],'[4]Mas Women 40+'!$Z$14:$AB$49,2,FALSE)&amp;"",""))),"")</f>
        <v/>
      </c>
      <c r="P594" s="91"/>
      <c r="Q594" s="27"/>
      <c r="R594" s="151"/>
      <c r="S594" s="92"/>
      <c r="T594" s="151"/>
      <c r="U594" s="91"/>
      <c r="V594" s="27"/>
    </row>
    <row r="595" spans="4:22" hidden="1">
      <c r="D595" s="29"/>
      <c r="F595" s="88"/>
      <c r="G595" s="88"/>
      <c r="H595" s="159"/>
      <c r="I595" s="91"/>
      <c r="J595" s="81">
        <f t="shared" si="12"/>
        <v>0</v>
      </c>
      <c r="K595" s="91"/>
      <c r="L595" s="91"/>
      <c r="M595" s="91"/>
      <c r="N595" s="91" t="str">
        <f>IFERROR(VALUE(IF(Table2131620[[#This Row],[Player No]]="","",IFERROR(VLOOKUP(Table2131620[[#This Row],[Player No]],'[3]Masters Women 40+'!$Z$14:$AB$63,2,FALSE)&amp;"",""))),"")</f>
        <v/>
      </c>
      <c r="O595" s="91" t="str">
        <f>IFERROR(VALUE(IF(Table2131620[[#This Row],[Player No]]="","",IFERROR(VLOOKUP(Table2131620[[#This Row],[Player No]],'[4]Mas Women 40+'!$Z$14:$AB$49,2,FALSE)&amp;"",""))),"")</f>
        <v/>
      </c>
      <c r="P595" s="91"/>
      <c r="Q595" s="27"/>
      <c r="R595" s="151"/>
      <c r="S595" s="92"/>
      <c r="T595" s="151"/>
      <c r="U595" s="91"/>
      <c r="V595" s="27"/>
    </row>
    <row r="596" spans="4:22" hidden="1">
      <c r="D596" s="29"/>
      <c r="F596" s="88"/>
      <c r="G596" s="88"/>
      <c r="H596" s="159"/>
      <c r="I596" s="91"/>
      <c r="J596" s="81">
        <f t="shared" si="12"/>
        <v>0</v>
      </c>
      <c r="K596" s="91"/>
      <c r="L596" s="91"/>
      <c r="M596" s="91"/>
      <c r="N596" s="91" t="str">
        <f>IFERROR(VALUE(IF(Table2131620[[#This Row],[Player No]]="","",IFERROR(VLOOKUP(Table2131620[[#This Row],[Player No]],'[3]Masters Women 40+'!$Z$14:$AB$63,2,FALSE)&amp;"",""))),"")</f>
        <v/>
      </c>
      <c r="O596" s="91" t="str">
        <f>IFERROR(VALUE(IF(Table2131620[[#This Row],[Player No]]="","",IFERROR(VLOOKUP(Table2131620[[#This Row],[Player No]],'[4]Mas Women 40+'!$Z$14:$AB$49,2,FALSE)&amp;"",""))),"")</f>
        <v/>
      </c>
      <c r="P596" s="91"/>
      <c r="Q596" s="27"/>
      <c r="R596" s="151"/>
      <c r="S596" s="92"/>
      <c r="T596" s="151"/>
      <c r="U596" s="91"/>
      <c r="V596" s="27"/>
    </row>
    <row r="597" spans="4:22" hidden="1">
      <c r="D597" s="29"/>
      <c r="F597" s="88"/>
      <c r="G597" s="88"/>
      <c r="H597" s="159"/>
      <c r="I597" s="91"/>
      <c r="J597" s="81">
        <f t="shared" si="12"/>
        <v>0</v>
      </c>
      <c r="K597" s="91"/>
      <c r="L597" s="91"/>
      <c r="M597" s="91"/>
      <c r="N597" s="91" t="str">
        <f>IFERROR(VALUE(IF(Table2131620[[#This Row],[Player No]]="","",IFERROR(VLOOKUP(Table2131620[[#This Row],[Player No]],'[3]Masters Women 40+'!$Z$14:$AB$63,2,FALSE)&amp;"",""))),"")</f>
        <v/>
      </c>
      <c r="O597" s="91" t="str">
        <f>IFERROR(VALUE(IF(Table2131620[[#This Row],[Player No]]="","",IFERROR(VLOOKUP(Table2131620[[#This Row],[Player No]],'[4]Mas Women 40+'!$Z$14:$AB$49,2,FALSE)&amp;"",""))),"")</f>
        <v/>
      </c>
      <c r="P597" s="91"/>
      <c r="Q597" s="27"/>
      <c r="R597" s="151"/>
      <c r="S597" s="92"/>
      <c r="T597" s="151"/>
      <c r="U597" s="91"/>
      <c r="V597" s="27"/>
    </row>
    <row r="598" spans="4:22" hidden="1">
      <c r="D598" s="29"/>
      <c r="F598" s="88"/>
      <c r="G598" s="88"/>
      <c r="H598" s="159"/>
      <c r="I598" s="91"/>
      <c r="J598" s="81">
        <f t="shared" si="12"/>
        <v>0</v>
      </c>
      <c r="K598" s="91"/>
      <c r="L598" s="91"/>
      <c r="M598" s="91"/>
      <c r="N598" s="91" t="str">
        <f>IFERROR(VALUE(IF(Table2131620[[#This Row],[Player No]]="","",IFERROR(VLOOKUP(Table2131620[[#This Row],[Player No]],'[3]Masters Women 40+'!$Z$14:$AB$63,2,FALSE)&amp;"",""))),"")</f>
        <v/>
      </c>
      <c r="O598" s="91" t="str">
        <f>IFERROR(VALUE(IF(Table2131620[[#This Row],[Player No]]="","",IFERROR(VLOOKUP(Table2131620[[#This Row],[Player No]],'[4]Mas Women 40+'!$Z$14:$AB$49,2,FALSE)&amp;"",""))),"")</f>
        <v/>
      </c>
      <c r="P598" s="91"/>
      <c r="Q598" s="27"/>
      <c r="R598" s="151"/>
      <c r="S598" s="92"/>
      <c r="T598" s="151"/>
      <c r="U598" s="91"/>
      <c r="V598" s="27"/>
    </row>
    <row r="599" spans="4:22" hidden="1">
      <c r="D599" s="29"/>
      <c r="F599" s="88"/>
      <c r="G599" s="88"/>
      <c r="H599" s="159"/>
      <c r="I599" s="91"/>
      <c r="J599" s="81">
        <f t="shared" si="12"/>
        <v>0</v>
      </c>
      <c r="K599" s="91"/>
      <c r="L599" s="91"/>
      <c r="M599" s="91"/>
      <c r="N599" s="91" t="str">
        <f>IFERROR(VALUE(IF(Table2131620[[#This Row],[Player No]]="","",IFERROR(VLOOKUP(Table2131620[[#This Row],[Player No]],'[3]Masters Women 40+'!$Z$14:$AB$63,2,FALSE)&amp;"",""))),"")</f>
        <v/>
      </c>
      <c r="O599" s="91" t="str">
        <f>IFERROR(VALUE(IF(Table2131620[[#This Row],[Player No]]="","",IFERROR(VLOOKUP(Table2131620[[#This Row],[Player No]],'[4]Mas Women 40+'!$Z$14:$AB$49,2,FALSE)&amp;"",""))),"")</f>
        <v/>
      </c>
      <c r="P599" s="91"/>
      <c r="Q599" s="27"/>
      <c r="R599" s="151"/>
      <c r="S599" s="92"/>
      <c r="T599" s="151"/>
      <c r="U599" s="91"/>
      <c r="V599" s="27"/>
    </row>
    <row r="600" spans="4:22" hidden="1">
      <c r="D600" s="29"/>
      <c r="F600" s="88"/>
      <c r="G600" s="88"/>
      <c r="H600" s="159"/>
      <c r="I600" s="91"/>
      <c r="J600" s="81">
        <f t="shared" si="12"/>
        <v>0</v>
      </c>
      <c r="K600" s="91"/>
      <c r="L600" s="91"/>
      <c r="M600" s="91"/>
      <c r="N600" s="91" t="str">
        <f>IFERROR(VALUE(IF(Table2131620[[#This Row],[Player No]]="","",IFERROR(VLOOKUP(Table2131620[[#This Row],[Player No]],'[3]Masters Women 40+'!$Z$14:$AB$63,2,FALSE)&amp;"",""))),"")</f>
        <v/>
      </c>
      <c r="O600" s="91" t="str">
        <f>IFERROR(VALUE(IF(Table2131620[[#This Row],[Player No]]="","",IFERROR(VLOOKUP(Table2131620[[#This Row],[Player No]],'[4]Mas Women 40+'!$Z$14:$AB$49,2,FALSE)&amp;"",""))),"")</f>
        <v/>
      </c>
      <c r="P600" s="91"/>
      <c r="Q600" s="27"/>
      <c r="R600" s="151"/>
      <c r="S600" s="92"/>
      <c r="T600" s="151"/>
      <c r="U600" s="91"/>
      <c r="V600" s="27"/>
    </row>
    <row r="601" spans="4:22" hidden="1">
      <c r="D601" s="29"/>
      <c r="F601" s="88"/>
      <c r="G601" s="88"/>
      <c r="H601" s="159"/>
      <c r="I601" s="91"/>
      <c r="J601" s="81">
        <f t="shared" si="12"/>
        <v>0</v>
      </c>
      <c r="K601" s="91"/>
      <c r="L601" s="91"/>
      <c r="M601" s="91"/>
      <c r="N601" s="91" t="str">
        <f>IFERROR(VALUE(IF(Table2131620[[#This Row],[Player No]]="","",IFERROR(VLOOKUP(Table2131620[[#This Row],[Player No]],'[3]Masters Women 40+'!$Z$14:$AB$63,2,FALSE)&amp;"",""))),"")</f>
        <v/>
      </c>
      <c r="O601" s="91" t="str">
        <f>IFERROR(VALUE(IF(Table2131620[[#This Row],[Player No]]="","",IFERROR(VLOOKUP(Table2131620[[#This Row],[Player No]],'[4]Mas Women 40+'!$Z$14:$AB$49,2,FALSE)&amp;"",""))),"")</f>
        <v/>
      </c>
      <c r="P601" s="91"/>
      <c r="Q601" s="27"/>
      <c r="R601" s="151"/>
      <c r="S601" s="92"/>
      <c r="T601" s="151"/>
      <c r="U601" s="91"/>
      <c r="V601" s="27"/>
    </row>
    <row r="602" spans="4:22" hidden="1">
      <c r="D602" s="29"/>
      <c r="F602" s="88"/>
      <c r="G602" s="88"/>
      <c r="H602" s="159"/>
      <c r="I602" s="91"/>
      <c r="J602" s="81">
        <f t="shared" si="12"/>
        <v>0</v>
      </c>
      <c r="K602" s="91"/>
      <c r="L602" s="91"/>
      <c r="M602" s="91"/>
      <c r="N602" s="91" t="str">
        <f>IFERROR(VALUE(IF(Table2131620[[#This Row],[Player No]]="","",IFERROR(VLOOKUP(Table2131620[[#This Row],[Player No]],'[3]Masters Women 40+'!$Z$14:$AB$63,2,FALSE)&amp;"",""))),"")</f>
        <v/>
      </c>
      <c r="O602" s="91" t="str">
        <f>IFERROR(VALUE(IF(Table2131620[[#This Row],[Player No]]="","",IFERROR(VLOOKUP(Table2131620[[#This Row],[Player No]],'[4]Mas Women 40+'!$Z$14:$AB$49,2,FALSE)&amp;"",""))),"")</f>
        <v/>
      </c>
      <c r="P602" s="91"/>
      <c r="Q602" s="27"/>
      <c r="R602" s="151"/>
      <c r="S602" s="92"/>
      <c r="T602" s="151"/>
      <c r="U602" s="91"/>
      <c r="V602" s="27"/>
    </row>
    <row r="603" spans="4:22" hidden="1">
      <c r="D603" s="29"/>
      <c r="F603" s="88"/>
      <c r="G603" s="88"/>
      <c r="H603" s="159"/>
      <c r="I603" s="91"/>
      <c r="J603" s="81">
        <f t="shared" si="12"/>
        <v>0</v>
      </c>
      <c r="K603" s="91"/>
      <c r="L603" s="91"/>
      <c r="M603" s="91"/>
      <c r="N603" s="91" t="str">
        <f>IFERROR(VALUE(IF(Table2131620[[#This Row],[Player No]]="","",IFERROR(VLOOKUP(Table2131620[[#This Row],[Player No]],'[3]Masters Women 40+'!$Z$14:$AB$63,2,FALSE)&amp;"",""))),"")</f>
        <v/>
      </c>
      <c r="O603" s="91" t="str">
        <f>IFERROR(VALUE(IF(Table2131620[[#This Row],[Player No]]="","",IFERROR(VLOOKUP(Table2131620[[#This Row],[Player No]],'[4]Mas Women 40+'!$Z$14:$AB$49,2,FALSE)&amp;"",""))),"")</f>
        <v/>
      </c>
      <c r="P603" s="91"/>
      <c r="Q603" s="27"/>
      <c r="R603" s="151"/>
      <c r="S603" s="92"/>
      <c r="T603" s="151"/>
      <c r="U603" s="91"/>
      <c r="V603" s="27"/>
    </row>
    <row r="604" spans="4:22" hidden="1">
      <c r="D604" s="29"/>
      <c r="F604" s="88"/>
      <c r="G604" s="88"/>
      <c r="H604" s="159"/>
      <c r="I604" s="91"/>
      <c r="J604" s="81">
        <f t="shared" si="12"/>
        <v>0</v>
      </c>
      <c r="K604" s="91"/>
      <c r="L604" s="91"/>
      <c r="M604" s="91"/>
      <c r="N604" s="91" t="str">
        <f>IFERROR(VALUE(IF(Table2131620[[#This Row],[Player No]]="","",IFERROR(VLOOKUP(Table2131620[[#This Row],[Player No]],'[3]Masters Women 40+'!$Z$14:$AB$63,2,FALSE)&amp;"",""))),"")</f>
        <v/>
      </c>
      <c r="O604" s="91" t="str">
        <f>IFERROR(VALUE(IF(Table2131620[[#This Row],[Player No]]="","",IFERROR(VLOOKUP(Table2131620[[#This Row],[Player No]],'[4]Mas Women 40+'!$Z$14:$AB$49,2,FALSE)&amp;"",""))),"")</f>
        <v/>
      </c>
      <c r="P604" s="91"/>
      <c r="Q604" s="27"/>
      <c r="R604" s="151"/>
      <c r="S604" s="92"/>
      <c r="T604" s="151"/>
      <c r="U604" s="91"/>
      <c r="V604" s="27"/>
    </row>
    <row r="605" spans="4:22" hidden="1">
      <c r="D605" s="29"/>
      <c r="F605" s="88"/>
      <c r="G605" s="88"/>
      <c r="H605" s="159"/>
      <c r="I605" s="91"/>
      <c r="J605" s="81">
        <f t="shared" si="12"/>
        <v>0</v>
      </c>
      <c r="K605" s="91"/>
      <c r="L605" s="91"/>
      <c r="M605" s="91"/>
      <c r="N605" s="91" t="str">
        <f>IFERROR(VALUE(IF(Table2131620[[#This Row],[Player No]]="","",IFERROR(VLOOKUP(Table2131620[[#This Row],[Player No]],'[3]Masters Women 40+'!$Z$14:$AB$63,2,FALSE)&amp;"",""))),"")</f>
        <v/>
      </c>
      <c r="O605" s="91" t="str">
        <f>IFERROR(VALUE(IF(Table2131620[[#This Row],[Player No]]="","",IFERROR(VLOOKUP(Table2131620[[#This Row],[Player No]],'[4]Mas Women 40+'!$Z$14:$AB$49,2,FALSE)&amp;"",""))),"")</f>
        <v/>
      </c>
      <c r="P605" s="91"/>
      <c r="Q605" s="27"/>
      <c r="R605" s="151"/>
      <c r="S605" s="92"/>
      <c r="T605" s="151"/>
      <c r="U605" s="91"/>
      <c r="V605" s="27"/>
    </row>
    <row r="606" spans="4:22" hidden="1">
      <c r="D606" s="29"/>
      <c r="F606" s="88"/>
      <c r="G606" s="88"/>
      <c r="H606" s="159"/>
      <c r="I606" s="91"/>
      <c r="J606" s="81">
        <f t="shared" si="12"/>
        <v>0</v>
      </c>
      <c r="K606" s="91"/>
      <c r="L606" s="91"/>
      <c r="M606" s="91"/>
      <c r="N606" s="91" t="str">
        <f>IFERROR(VALUE(IF(Table2131620[[#This Row],[Player No]]="","",IFERROR(VLOOKUP(Table2131620[[#This Row],[Player No]],'[3]Masters Women 40+'!$Z$14:$AB$63,2,FALSE)&amp;"",""))),"")</f>
        <v/>
      </c>
      <c r="O606" s="91" t="str">
        <f>IFERROR(VALUE(IF(Table2131620[[#This Row],[Player No]]="","",IFERROR(VLOOKUP(Table2131620[[#This Row],[Player No]],'[4]Mas Women 40+'!$Z$14:$AB$49,2,FALSE)&amp;"",""))),"")</f>
        <v/>
      </c>
      <c r="P606" s="91"/>
      <c r="Q606" s="27"/>
      <c r="R606" s="151"/>
      <c r="S606" s="92"/>
      <c r="T606" s="151"/>
      <c r="U606" s="91"/>
      <c r="V606" s="27"/>
    </row>
    <row r="607" spans="4:22" hidden="1">
      <c r="D607" s="29"/>
      <c r="F607" s="88"/>
      <c r="G607" s="88"/>
      <c r="H607" s="159"/>
      <c r="I607" s="91"/>
      <c r="J607" s="81">
        <f t="shared" si="12"/>
        <v>0</v>
      </c>
      <c r="K607" s="91"/>
      <c r="L607" s="91"/>
      <c r="M607" s="91"/>
      <c r="N607" s="91" t="str">
        <f>IFERROR(VALUE(IF(Table2131620[[#This Row],[Player No]]="","",IFERROR(VLOOKUP(Table2131620[[#This Row],[Player No]],'[3]Masters Women 40+'!$Z$14:$AB$63,2,FALSE)&amp;"",""))),"")</f>
        <v/>
      </c>
      <c r="O607" s="91" t="str">
        <f>IFERROR(VALUE(IF(Table2131620[[#This Row],[Player No]]="","",IFERROR(VLOOKUP(Table2131620[[#This Row],[Player No]],'[4]Mas Women 40+'!$Z$14:$AB$49,2,FALSE)&amp;"",""))),"")</f>
        <v/>
      </c>
      <c r="P607" s="91"/>
      <c r="Q607" s="27"/>
      <c r="R607" s="151"/>
      <c r="S607" s="92"/>
      <c r="T607" s="151"/>
      <c r="U607" s="91"/>
      <c r="V607" s="27"/>
    </row>
    <row r="608" spans="4:22" hidden="1">
      <c r="D608" s="29"/>
      <c r="F608" s="88"/>
      <c r="G608" s="88"/>
      <c r="H608" s="159"/>
      <c r="I608" s="91"/>
      <c r="J608" s="81">
        <f t="shared" si="12"/>
        <v>0</v>
      </c>
      <c r="K608" s="91"/>
      <c r="L608" s="91"/>
      <c r="M608" s="91"/>
      <c r="N608" s="91" t="str">
        <f>IFERROR(VALUE(IF(Table2131620[[#This Row],[Player No]]="","",IFERROR(VLOOKUP(Table2131620[[#This Row],[Player No]],'[3]Masters Women 40+'!$Z$14:$AB$63,2,FALSE)&amp;"",""))),"")</f>
        <v/>
      </c>
      <c r="O608" s="91" t="str">
        <f>IFERROR(VALUE(IF(Table2131620[[#This Row],[Player No]]="","",IFERROR(VLOOKUP(Table2131620[[#This Row],[Player No]],'[4]Mas Women 40+'!$Z$14:$AB$49,2,FALSE)&amp;"",""))),"")</f>
        <v/>
      </c>
      <c r="P608" s="91"/>
      <c r="Q608" s="27"/>
      <c r="R608" s="151"/>
      <c r="S608" s="92"/>
      <c r="T608" s="151"/>
      <c r="U608" s="91"/>
      <c r="V608" s="27"/>
    </row>
    <row r="609" spans="4:22" hidden="1">
      <c r="D609" s="29"/>
      <c r="F609" s="88"/>
      <c r="G609" s="88"/>
      <c r="H609" s="159"/>
      <c r="I609" s="91"/>
      <c r="J609" s="81">
        <f t="shared" si="12"/>
        <v>0</v>
      </c>
      <c r="K609" s="91"/>
      <c r="L609" s="91"/>
      <c r="M609" s="91"/>
      <c r="N609" s="91" t="str">
        <f>IFERROR(VALUE(IF(Table2131620[[#This Row],[Player No]]="","",IFERROR(VLOOKUP(Table2131620[[#This Row],[Player No]],'[3]Masters Women 40+'!$Z$14:$AB$63,2,FALSE)&amp;"",""))),"")</f>
        <v/>
      </c>
      <c r="O609" s="91" t="str">
        <f>IFERROR(VALUE(IF(Table2131620[[#This Row],[Player No]]="","",IFERROR(VLOOKUP(Table2131620[[#This Row],[Player No]],'[4]Mas Women 40+'!$Z$14:$AB$49,2,FALSE)&amp;"",""))),"")</f>
        <v/>
      </c>
      <c r="P609" s="91"/>
      <c r="Q609" s="27"/>
      <c r="R609" s="151"/>
      <c r="S609" s="92"/>
      <c r="T609" s="151"/>
      <c r="U609" s="91"/>
      <c r="V609" s="27"/>
    </row>
    <row r="610" spans="4:22" hidden="1">
      <c r="D610" s="29"/>
      <c r="F610" s="88"/>
      <c r="G610" s="88"/>
      <c r="H610" s="159"/>
      <c r="I610" s="91"/>
      <c r="J610" s="81">
        <f t="shared" si="12"/>
        <v>0</v>
      </c>
      <c r="K610" s="91"/>
      <c r="L610" s="91"/>
      <c r="M610" s="91"/>
      <c r="N610" s="91" t="str">
        <f>IFERROR(VALUE(IF(Table2131620[[#This Row],[Player No]]="","",IFERROR(VLOOKUP(Table2131620[[#This Row],[Player No]],'[3]Masters Women 40+'!$Z$14:$AB$63,2,FALSE)&amp;"",""))),"")</f>
        <v/>
      </c>
      <c r="O610" s="91" t="str">
        <f>IFERROR(VALUE(IF(Table2131620[[#This Row],[Player No]]="","",IFERROR(VLOOKUP(Table2131620[[#This Row],[Player No]],'[4]Mas Women 40+'!$Z$14:$AB$49,2,FALSE)&amp;"",""))),"")</f>
        <v/>
      </c>
      <c r="P610" s="91"/>
      <c r="Q610" s="27"/>
      <c r="R610" s="151"/>
      <c r="S610" s="92"/>
      <c r="T610" s="151"/>
      <c r="U610" s="91"/>
      <c r="V610" s="27"/>
    </row>
    <row r="611" spans="4:22" hidden="1">
      <c r="D611" s="29"/>
      <c r="F611" s="88"/>
      <c r="G611" s="88"/>
      <c r="H611" s="159"/>
      <c r="I611" s="91"/>
      <c r="J611" s="81">
        <f t="shared" si="12"/>
        <v>0</v>
      </c>
      <c r="K611" s="91"/>
      <c r="L611" s="91"/>
      <c r="M611" s="91"/>
      <c r="N611" s="91" t="str">
        <f>IFERROR(VALUE(IF(Table2131620[[#This Row],[Player No]]="","",IFERROR(VLOOKUP(Table2131620[[#This Row],[Player No]],'[3]Masters Women 40+'!$Z$14:$AB$63,2,FALSE)&amp;"",""))),"")</f>
        <v/>
      </c>
      <c r="O611" s="91" t="str">
        <f>IFERROR(VALUE(IF(Table2131620[[#This Row],[Player No]]="","",IFERROR(VLOOKUP(Table2131620[[#This Row],[Player No]],'[4]Mas Women 40+'!$Z$14:$AB$49,2,FALSE)&amp;"",""))),"")</f>
        <v/>
      </c>
      <c r="P611" s="91"/>
      <c r="Q611" s="27"/>
      <c r="R611" s="151"/>
      <c r="S611" s="92"/>
      <c r="T611" s="151"/>
      <c r="U611" s="91"/>
      <c r="V611" s="27"/>
    </row>
    <row r="612" spans="4:22" hidden="1">
      <c r="D612" s="29"/>
      <c r="F612" s="88"/>
      <c r="G612" s="88"/>
      <c r="H612" s="159"/>
      <c r="I612" s="91"/>
      <c r="J612" s="81">
        <f t="shared" si="12"/>
        <v>0</v>
      </c>
      <c r="K612" s="91"/>
      <c r="L612" s="91"/>
      <c r="M612" s="91"/>
      <c r="N612" s="91" t="str">
        <f>IFERROR(VALUE(IF(Table2131620[[#This Row],[Player No]]="","",IFERROR(VLOOKUP(Table2131620[[#This Row],[Player No]],'[3]Masters Women 40+'!$Z$14:$AB$63,2,FALSE)&amp;"",""))),"")</f>
        <v/>
      </c>
      <c r="O612" s="91" t="str">
        <f>IFERROR(VALUE(IF(Table2131620[[#This Row],[Player No]]="","",IFERROR(VLOOKUP(Table2131620[[#This Row],[Player No]],'[4]Mas Women 40+'!$Z$14:$AB$49,2,FALSE)&amp;"",""))),"")</f>
        <v/>
      </c>
      <c r="P612" s="91"/>
      <c r="Q612" s="27"/>
      <c r="R612" s="151"/>
      <c r="S612" s="92"/>
      <c r="T612" s="151"/>
      <c r="U612" s="91"/>
      <c r="V612" s="27"/>
    </row>
    <row r="613" spans="4:22" hidden="1">
      <c r="D613" s="29"/>
      <c r="F613" s="88"/>
      <c r="G613" s="88"/>
      <c r="H613" s="159"/>
      <c r="I613" s="91"/>
      <c r="J613" s="81">
        <f t="shared" si="12"/>
        <v>0</v>
      </c>
      <c r="K613" s="91"/>
      <c r="L613" s="91"/>
      <c r="M613" s="91"/>
      <c r="N613" s="91" t="str">
        <f>IFERROR(VALUE(IF(Table2131620[[#This Row],[Player No]]="","",IFERROR(VLOOKUP(Table2131620[[#This Row],[Player No]],'[3]Masters Women 40+'!$Z$14:$AB$63,2,FALSE)&amp;"",""))),"")</f>
        <v/>
      </c>
      <c r="O613" s="91" t="str">
        <f>IFERROR(VALUE(IF(Table2131620[[#This Row],[Player No]]="","",IFERROR(VLOOKUP(Table2131620[[#This Row],[Player No]],'[4]Mas Women 40+'!$Z$14:$AB$49,2,FALSE)&amp;"",""))),"")</f>
        <v/>
      </c>
      <c r="P613" s="91"/>
      <c r="Q613" s="27"/>
      <c r="R613" s="151"/>
      <c r="S613" s="92"/>
      <c r="T613" s="151"/>
      <c r="U613" s="91"/>
      <c r="V613" s="27"/>
    </row>
    <row r="614" spans="4:22" hidden="1">
      <c r="D614" s="29"/>
      <c r="F614" s="88"/>
      <c r="G614" s="88"/>
      <c r="H614" s="159"/>
      <c r="I614" s="91"/>
      <c r="J614" s="81">
        <f t="shared" si="12"/>
        <v>0</v>
      </c>
      <c r="K614" s="91"/>
      <c r="L614" s="91"/>
      <c r="M614" s="91"/>
      <c r="N614" s="91" t="str">
        <f>IFERROR(VALUE(IF(Table2131620[[#This Row],[Player No]]="","",IFERROR(VLOOKUP(Table2131620[[#This Row],[Player No]],'[3]Masters Women 40+'!$Z$14:$AB$63,2,FALSE)&amp;"",""))),"")</f>
        <v/>
      </c>
      <c r="O614" s="91" t="str">
        <f>IFERROR(VALUE(IF(Table2131620[[#This Row],[Player No]]="","",IFERROR(VLOOKUP(Table2131620[[#This Row],[Player No]],'[4]Mas Women 40+'!$Z$14:$AB$49,2,FALSE)&amp;"",""))),"")</f>
        <v/>
      </c>
      <c r="P614" s="91"/>
      <c r="Q614" s="27"/>
      <c r="R614" s="151"/>
      <c r="S614" s="92"/>
      <c r="T614" s="151"/>
      <c r="U614" s="91"/>
      <c r="V614" s="27"/>
    </row>
    <row r="615" spans="4:22" hidden="1">
      <c r="D615" s="29"/>
      <c r="F615" s="88"/>
      <c r="G615" s="88"/>
      <c r="H615" s="159"/>
      <c r="I615" s="91"/>
      <c r="J615" s="81">
        <f t="shared" si="12"/>
        <v>0</v>
      </c>
      <c r="K615" s="91"/>
      <c r="L615" s="91"/>
      <c r="M615" s="91"/>
      <c r="N615" s="91" t="str">
        <f>IFERROR(VALUE(IF(Table2131620[[#This Row],[Player No]]="","",IFERROR(VLOOKUP(Table2131620[[#This Row],[Player No]],'[3]Masters Women 40+'!$Z$14:$AB$63,2,FALSE)&amp;"",""))),"")</f>
        <v/>
      </c>
      <c r="O615" s="91" t="str">
        <f>IFERROR(VALUE(IF(Table2131620[[#This Row],[Player No]]="","",IFERROR(VLOOKUP(Table2131620[[#This Row],[Player No]],'[4]Mas Women 40+'!$Z$14:$AB$49,2,FALSE)&amp;"",""))),"")</f>
        <v/>
      </c>
      <c r="P615" s="91"/>
      <c r="Q615" s="27"/>
      <c r="R615" s="151"/>
      <c r="S615" s="92"/>
      <c r="T615" s="151"/>
      <c r="U615" s="91"/>
      <c r="V615" s="27"/>
    </row>
    <row r="616" spans="4:22" hidden="1">
      <c r="D616" s="29"/>
      <c r="F616" s="88"/>
      <c r="G616" s="88"/>
      <c r="H616" s="159"/>
      <c r="I616" s="91"/>
      <c r="J616" s="81">
        <f t="shared" si="12"/>
        <v>0</v>
      </c>
      <c r="K616" s="91"/>
      <c r="L616" s="91"/>
      <c r="M616" s="91"/>
      <c r="N616" s="91" t="str">
        <f>IFERROR(VALUE(IF(Table2131620[[#This Row],[Player No]]="","",IFERROR(VLOOKUP(Table2131620[[#This Row],[Player No]],'[3]Masters Women 40+'!$Z$14:$AB$63,2,FALSE)&amp;"",""))),"")</f>
        <v/>
      </c>
      <c r="O616" s="91" t="str">
        <f>IFERROR(VALUE(IF(Table2131620[[#This Row],[Player No]]="","",IFERROR(VLOOKUP(Table2131620[[#This Row],[Player No]],'[4]Mas Women 40+'!$Z$14:$AB$49,2,FALSE)&amp;"",""))),"")</f>
        <v/>
      </c>
      <c r="P616" s="91"/>
      <c r="Q616" s="27"/>
      <c r="R616" s="151"/>
      <c r="S616" s="92"/>
      <c r="T616" s="151"/>
      <c r="U616" s="91"/>
      <c r="V616" s="27"/>
    </row>
    <row r="617" spans="4:22" hidden="1">
      <c r="D617" s="29"/>
      <c r="F617" s="88"/>
      <c r="G617" s="88"/>
      <c r="H617" s="159"/>
      <c r="I617" s="91"/>
      <c r="J617" s="81">
        <f t="shared" si="12"/>
        <v>0</v>
      </c>
      <c r="K617" s="91"/>
      <c r="L617" s="91"/>
      <c r="M617" s="91"/>
      <c r="N617" s="91" t="str">
        <f>IFERROR(VALUE(IF(Table2131620[[#This Row],[Player No]]="","",IFERROR(VLOOKUP(Table2131620[[#This Row],[Player No]],'[3]Masters Women 40+'!$Z$14:$AB$63,2,FALSE)&amp;"",""))),"")</f>
        <v/>
      </c>
      <c r="O617" s="91" t="str">
        <f>IFERROR(VALUE(IF(Table2131620[[#This Row],[Player No]]="","",IFERROR(VLOOKUP(Table2131620[[#This Row],[Player No]],'[4]Mas Women 40+'!$Z$14:$AB$49,2,FALSE)&amp;"",""))),"")</f>
        <v/>
      </c>
      <c r="P617" s="91"/>
      <c r="Q617" s="27"/>
      <c r="R617" s="151"/>
      <c r="S617" s="92"/>
      <c r="T617" s="151"/>
      <c r="U617" s="91"/>
      <c r="V617" s="27"/>
    </row>
    <row r="618" spans="4:22" hidden="1">
      <c r="D618" s="29"/>
      <c r="F618" s="88"/>
      <c r="G618" s="88"/>
      <c r="H618" s="159"/>
      <c r="I618" s="91"/>
      <c r="J618" s="81">
        <f t="shared" si="12"/>
        <v>0</v>
      </c>
      <c r="K618" s="91"/>
      <c r="L618" s="91"/>
      <c r="M618" s="91"/>
      <c r="N618" s="91" t="str">
        <f>IFERROR(VALUE(IF(Table2131620[[#This Row],[Player No]]="","",IFERROR(VLOOKUP(Table2131620[[#This Row],[Player No]],'[3]Masters Women 40+'!$Z$14:$AB$63,2,FALSE)&amp;"",""))),"")</f>
        <v/>
      </c>
      <c r="O618" s="91" t="str">
        <f>IFERROR(VALUE(IF(Table2131620[[#This Row],[Player No]]="","",IFERROR(VLOOKUP(Table2131620[[#This Row],[Player No]],'[4]Mas Women 40+'!$Z$14:$AB$49,2,FALSE)&amp;"",""))),"")</f>
        <v/>
      </c>
      <c r="P618" s="91"/>
      <c r="Q618" s="27"/>
      <c r="R618" s="151"/>
      <c r="S618" s="92"/>
      <c r="T618" s="151"/>
      <c r="U618" s="91"/>
      <c r="V618" s="27"/>
    </row>
    <row r="619" spans="4:22" hidden="1">
      <c r="D619" s="29"/>
      <c r="F619" s="88"/>
      <c r="G619" s="88"/>
      <c r="H619" s="159"/>
      <c r="I619" s="91"/>
      <c r="J619" s="81">
        <f t="shared" si="12"/>
        <v>0</v>
      </c>
      <c r="K619" s="91"/>
      <c r="L619" s="91"/>
      <c r="M619" s="91"/>
      <c r="N619" s="91" t="str">
        <f>IFERROR(VALUE(IF(Table2131620[[#This Row],[Player No]]="","",IFERROR(VLOOKUP(Table2131620[[#This Row],[Player No]],'[3]Masters Women 40+'!$Z$14:$AB$63,2,FALSE)&amp;"",""))),"")</f>
        <v/>
      </c>
      <c r="O619" s="91" t="str">
        <f>IFERROR(VALUE(IF(Table2131620[[#This Row],[Player No]]="","",IFERROR(VLOOKUP(Table2131620[[#This Row],[Player No]],'[4]Mas Women 40+'!$Z$14:$AB$49,2,FALSE)&amp;"",""))),"")</f>
        <v/>
      </c>
      <c r="P619" s="91"/>
      <c r="Q619" s="27"/>
      <c r="R619" s="151"/>
      <c r="S619" s="92"/>
      <c r="T619" s="151"/>
      <c r="U619" s="91"/>
      <c r="V619" s="27"/>
    </row>
    <row r="620" spans="4:22" hidden="1">
      <c r="D620" s="29"/>
      <c r="F620" s="88"/>
      <c r="G620" s="88"/>
      <c r="H620" s="159"/>
      <c r="I620" s="91"/>
      <c r="J620" s="81">
        <f t="shared" si="12"/>
        <v>0</v>
      </c>
      <c r="K620" s="91"/>
      <c r="L620" s="91"/>
      <c r="M620" s="91"/>
      <c r="N620" s="91" t="str">
        <f>IFERROR(VALUE(IF(Table2131620[[#This Row],[Player No]]="","",IFERROR(VLOOKUP(Table2131620[[#This Row],[Player No]],'[3]Masters Women 40+'!$Z$14:$AB$63,2,FALSE)&amp;"",""))),"")</f>
        <v/>
      </c>
      <c r="O620" s="91" t="str">
        <f>IFERROR(VALUE(IF(Table2131620[[#This Row],[Player No]]="","",IFERROR(VLOOKUP(Table2131620[[#This Row],[Player No]],'[4]Mas Women 40+'!$Z$14:$AB$49,2,FALSE)&amp;"",""))),"")</f>
        <v/>
      </c>
      <c r="P620" s="91"/>
      <c r="Q620" s="27"/>
      <c r="R620" s="151"/>
      <c r="S620" s="92"/>
      <c r="T620" s="151"/>
      <c r="U620" s="91"/>
      <c r="V620" s="27"/>
    </row>
    <row r="621" spans="4:22" hidden="1">
      <c r="D621" s="29"/>
      <c r="F621" s="88"/>
      <c r="G621" s="88"/>
      <c r="H621" s="159"/>
      <c r="I621" s="91"/>
      <c r="J621" s="81">
        <f t="shared" si="12"/>
        <v>0</v>
      </c>
      <c r="K621" s="91"/>
      <c r="L621" s="91"/>
      <c r="M621" s="91"/>
      <c r="N621" s="91" t="str">
        <f>IFERROR(VALUE(IF(Table2131620[[#This Row],[Player No]]="","",IFERROR(VLOOKUP(Table2131620[[#This Row],[Player No]],'[3]Masters Women 40+'!$Z$14:$AB$63,2,FALSE)&amp;"",""))),"")</f>
        <v/>
      </c>
      <c r="O621" s="91" t="str">
        <f>IFERROR(VALUE(IF(Table2131620[[#This Row],[Player No]]="","",IFERROR(VLOOKUP(Table2131620[[#This Row],[Player No]],'[4]Mas Women 40+'!$Z$14:$AB$49,2,FALSE)&amp;"",""))),"")</f>
        <v/>
      </c>
      <c r="P621" s="91"/>
      <c r="Q621" s="27"/>
      <c r="R621" s="151"/>
      <c r="S621" s="92"/>
      <c r="T621" s="151"/>
      <c r="U621" s="91"/>
      <c r="V621" s="27"/>
    </row>
    <row r="622" spans="4:22" hidden="1">
      <c r="D622" s="29"/>
      <c r="F622" s="88"/>
      <c r="G622" s="88"/>
      <c r="H622" s="159"/>
      <c r="I622" s="91"/>
      <c r="J622" s="81">
        <f t="shared" si="12"/>
        <v>0</v>
      </c>
      <c r="K622" s="91"/>
      <c r="L622" s="91"/>
      <c r="M622" s="91"/>
      <c r="N622" s="91" t="str">
        <f>IFERROR(VALUE(IF(Table2131620[[#This Row],[Player No]]="","",IFERROR(VLOOKUP(Table2131620[[#This Row],[Player No]],'[3]Masters Women 40+'!$Z$14:$AB$63,2,FALSE)&amp;"",""))),"")</f>
        <v/>
      </c>
      <c r="O622" s="91" t="str">
        <f>IFERROR(VALUE(IF(Table2131620[[#This Row],[Player No]]="","",IFERROR(VLOOKUP(Table2131620[[#This Row],[Player No]],'[4]Mas Women 40+'!$Z$14:$AB$49,2,FALSE)&amp;"",""))),"")</f>
        <v/>
      </c>
      <c r="P622" s="91"/>
      <c r="Q622" s="27"/>
      <c r="R622" s="151"/>
      <c r="S622" s="92"/>
      <c r="T622" s="151"/>
      <c r="U622" s="91"/>
      <c r="V622" s="27"/>
    </row>
    <row r="623" spans="4:22" hidden="1">
      <c r="D623" s="29"/>
      <c r="F623" s="88"/>
      <c r="G623" s="88"/>
      <c r="H623" s="159"/>
      <c r="I623" s="91"/>
      <c r="J623" s="81">
        <f t="shared" si="12"/>
        <v>0</v>
      </c>
      <c r="K623" s="91"/>
      <c r="L623" s="91"/>
      <c r="M623" s="91"/>
      <c r="N623" s="91" t="str">
        <f>IFERROR(VALUE(IF(Table2131620[[#This Row],[Player No]]="","",IFERROR(VLOOKUP(Table2131620[[#This Row],[Player No]],'[3]Masters Women 40+'!$Z$14:$AB$63,2,FALSE)&amp;"",""))),"")</f>
        <v/>
      </c>
      <c r="O623" s="91" t="str">
        <f>IFERROR(VALUE(IF(Table2131620[[#This Row],[Player No]]="","",IFERROR(VLOOKUP(Table2131620[[#This Row],[Player No]],'[4]Mas Women 40+'!$Z$14:$AB$49,2,FALSE)&amp;"",""))),"")</f>
        <v/>
      </c>
      <c r="P623" s="91"/>
      <c r="Q623" s="27"/>
      <c r="R623" s="151"/>
      <c r="S623" s="92"/>
      <c r="T623" s="151"/>
      <c r="U623" s="91"/>
      <c r="V623" s="27"/>
    </row>
    <row r="624" spans="4:22" hidden="1">
      <c r="D624" s="29"/>
      <c r="F624" s="88"/>
      <c r="G624" s="88"/>
      <c r="H624" s="159"/>
      <c r="I624" s="91"/>
      <c r="J624" s="81">
        <f t="shared" si="12"/>
        <v>0</v>
      </c>
      <c r="K624" s="91"/>
      <c r="L624" s="91"/>
      <c r="M624" s="91"/>
      <c r="N624" s="91" t="str">
        <f>IFERROR(VALUE(IF(Table2131620[[#This Row],[Player No]]="","",IFERROR(VLOOKUP(Table2131620[[#This Row],[Player No]],'[3]Masters Women 40+'!$Z$14:$AB$63,2,FALSE)&amp;"",""))),"")</f>
        <v/>
      </c>
      <c r="O624" s="91" t="str">
        <f>IFERROR(VALUE(IF(Table2131620[[#This Row],[Player No]]="","",IFERROR(VLOOKUP(Table2131620[[#This Row],[Player No]],'[4]Mas Women 40+'!$Z$14:$AB$49,2,FALSE)&amp;"",""))),"")</f>
        <v/>
      </c>
      <c r="P624" s="91"/>
      <c r="Q624" s="27"/>
      <c r="R624" s="151"/>
      <c r="S624" s="92"/>
      <c r="T624" s="151"/>
      <c r="U624" s="91"/>
      <c r="V624" s="27"/>
    </row>
    <row r="625" spans="4:22" hidden="1">
      <c r="D625" s="29"/>
      <c r="F625" s="88"/>
      <c r="G625" s="88"/>
      <c r="H625" s="159"/>
      <c r="I625" s="91"/>
      <c r="J625" s="81">
        <f t="shared" si="12"/>
        <v>0</v>
      </c>
      <c r="K625" s="91"/>
      <c r="L625" s="91"/>
      <c r="M625" s="91"/>
      <c r="N625" s="91" t="str">
        <f>IFERROR(VALUE(IF(Table2131620[[#This Row],[Player No]]="","",IFERROR(VLOOKUP(Table2131620[[#This Row],[Player No]],'[3]Masters Women 40+'!$Z$14:$AB$63,2,FALSE)&amp;"",""))),"")</f>
        <v/>
      </c>
      <c r="O625" s="91" t="str">
        <f>IFERROR(VALUE(IF(Table2131620[[#This Row],[Player No]]="","",IFERROR(VLOOKUP(Table2131620[[#This Row],[Player No]],'[4]Mas Women 40+'!$Z$14:$AB$49,2,FALSE)&amp;"",""))),"")</f>
        <v/>
      </c>
      <c r="P625" s="91"/>
      <c r="Q625" s="27"/>
      <c r="R625" s="151"/>
      <c r="S625" s="92"/>
      <c r="T625" s="151"/>
      <c r="U625" s="91"/>
      <c r="V625" s="27"/>
    </row>
    <row r="626" spans="4:22" hidden="1">
      <c r="D626" s="29"/>
      <c r="F626" s="88"/>
      <c r="G626" s="88"/>
      <c r="H626" s="159"/>
      <c r="I626" s="91"/>
      <c r="J626" s="81">
        <f t="shared" si="12"/>
        <v>0</v>
      </c>
      <c r="K626" s="91"/>
      <c r="L626" s="91"/>
      <c r="M626" s="91"/>
      <c r="N626" s="91" t="str">
        <f>IFERROR(VALUE(IF(Table2131620[[#This Row],[Player No]]="","",IFERROR(VLOOKUP(Table2131620[[#This Row],[Player No]],'[3]Masters Women 40+'!$Z$14:$AB$63,2,FALSE)&amp;"",""))),"")</f>
        <v/>
      </c>
      <c r="O626" s="91" t="str">
        <f>IFERROR(VALUE(IF(Table2131620[[#This Row],[Player No]]="","",IFERROR(VLOOKUP(Table2131620[[#This Row],[Player No]],'[4]Mas Women 40+'!$Z$14:$AB$49,2,FALSE)&amp;"",""))),"")</f>
        <v/>
      </c>
      <c r="P626" s="91"/>
      <c r="Q626" s="27"/>
      <c r="R626" s="151"/>
      <c r="S626" s="92"/>
      <c r="T626" s="151"/>
      <c r="U626" s="91"/>
      <c r="V626" s="27"/>
    </row>
    <row r="627" spans="4:22" hidden="1">
      <c r="D627" s="29"/>
      <c r="F627" s="88"/>
      <c r="G627" s="88"/>
      <c r="H627" s="159"/>
      <c r="I627" s="91"/>
      <c r="J627" s="81">
        <f t="shared" si="12"/>
        <v>0</v>
      </c>
      <c r="K627" s="91"/>
      <c r="L627" s="91"/>
      <c r="M627" s="91"/>
      <c r="N627" s="91" t="str">
        <f>IFERROR(VALUE(IF(Table2131620[[#This Row],[Player No]]="","",IFERROR(VLOOKUP(Table2131620[[#This Row],[Player No]],'[3]Masters Women 40+'!$Z$14:$AB$63,2,FALSE)&amp;"",""))),"")</f>
        <v/>
      </c>
      <c r="O627" s="91" t="str">
        <f>IFERROR(VALUE(IF(Table2131620[[#This Row],[Player No]]="","",IFERROR(VLOOKUP(Table2131620[[#This Row],[Player No]],'[4]Mas Women 40+'!$Z$14:$AB$49,2,FALSE)&amp;"",""))),"")</f>
        <v/>
      </c>
      <c r="P627" s="91"/>
      <c r="Q627" s="27"/>
      <c r="R627" s="151"/>
      <c r="S627" s="92"/>
      <c r="T627" s="151"/>
      <c r="U627" s="91"/>
      <c r="V627" s="27"/>
    </row>
    <row r="628" spans="4:22" hidden="1">
      <c r="D628" s="29"/>
      <c r="F628" s="88"/>
      <c r="G628" s="88"/>
      <c r="H628" s="159"/>
      <c r="I628" s="91"/>
      <c r="J628" s="81">
        <f t="shared" si="12"/>
        <v>0</v>
      </c>
      <c r="K628" s="91"/>
      <c r="L628" s="91"/>
      <c r="M628" s="91"/>
      <c r="N628" s="91" t="str">
        <f>IFERROR(VALUE(IF(Table2131620[[#This Row],[Player No]]="","",IFERROR(VLOOKUP(Table2131620[[#This Row],[Player No]],'[3]Masters Women 40+'!$Z$14:$AB$63,2,FALSE)&amp;"",""))),"")</f>
        <v/>
      </c>
      <c r="O628" s="91" t="str">
        <f>IFERROR(VALUE(IF(Table2131620[[#This Row],[Player No]]="","",IFERROR(VLOOKUP(Table2131620[[#This Row],[Player No]],'[4]Mas Women 40+'!$Z$14:$AB$49,2,FALSE)&amp;"",""))),"")</f>
        <v/>
      </c>
      <c r="P628" s="91"/>
      <c r="Q628" s="27"/>
      <c r="R628" s="151"/>
      <c r="S628" s="92"/>
      <c r="T628" s="151"/>
      <c r="U628" s="91"/>
      <c r="V628" s="27"/>
    </row>
    <row r="629" spans="4:22" hidden="1">
      <c r="D629" s="29"/>
      <c r="F629" s="88"/>
      <c r="G629" s="88"/>
      <c r="H629" s="159"/>
      <c r="I629" s="91"/>
      <c r="J629" s="81">
        <f t="shared" si="12"/>
        <v>0</v>
      </c>
      <c r="K629" s="91"/>
      <c r="L629" s="91"/>
      <c r="M629" s="91"/>
      <c r="N629" s="91" t="str">
        <f>IFERROR(VALUE(IF(Table2131620[[#This Row],[Player No]]="","",IFERROR(VLOOKUP(Table2131620[[#This Row],[Player No]],'[3]Masters Women 40+'!$Z$14:$AB$63,2,FALSE)&amp;"",""))),"")</f>
        <v/>
      </c>
      <c r="O629" s="91" t="str">
        <f>IFERROR(VALUE(IF(Table2131620[[#This Row],[Player No]]="","",IFERROR(VLOOKUP(Table2131620[[#This Row],[Player No]],'[4]Mas Women 40+'!$Z$14:$AB$49,2,FALSE)&amp;"",""))),"")</f>
        <v/>
      </c>
      <c r="P629" s="91"/>
      <c r="Q629" s="27"/>
      <c r="R629" s="151"/>
      <c r="S629" s="92"/>
      <c r="T629" s="151"/>
      <c r="U629" s="91"/>
      <c r="V629" s="27"/>
    </row>
    <row r="630" spans="4:22" hidden="1">
      <c r="D630" s="29"/>
      <c r="F630" s="88"/>
      <c r="G630" s="88"/>
      <c r="H630" s="159"/>
      <c r="I630" s="91"/>
      <c r="J630" s="81">
        <f t="shared" si="12"/>
        <v>0</v>
      </c>
      <c r="K630" s="91"/>
      <c r="L630" s="91"/>
      <c r="M630" s="91"/>
      <c r="N630" s="91" t="str">
        <f>IFERROR(VALUE(IF(Table2131620[[#This Row],[Player No]]="","",IFERROR(VLOOKUP(Table2131620[[#This Row],[Player No]],'[3]Masters Women 40+'!$Z$14:$AB$63,2,FALSE)&amp;"",""))),"")</f>
        <v/>
      </c>
      <c r="O630" s="91" t="str">
        <f>IFERROR(VALUE(IF(Table2131620[[#This Row],[Player No]]="","",IFERROR(VLOOKUP(Table2131620[[#This Row],[Player No]],'[4]Mas Women 40+'!$Z$14:$AB$49,2,FALSE)&amp;"",""))),"")</f>
        <v/>
      </c>
      <c r="P630" s="91"/>
      <c r="Q630" s="27"/>
      <c r="R630" s="151"/>
      <c r="S630" s="92"/>
      <c r="T630" s="151"/>
      <c r="U630" s="91"/>
      <c r="V630" s="27"/>
    </row>
    <row r="631" spans="4:22" hidden="1">
      <c r="D631" s="29"/>
      <c r="F631" s="88"/>
      <c r="G631" s="88"/>
      <c r="H631" s="159"/>
      <c r="I631" s="91"/>
      <c r="J631" s="81">
        <f t="shared" si="12"/>
        <v>0</v>
      </c>
      <c r="K631" s="91"/>
      <c r="L631" s="91"/>
      <c r="M631" s="91"/>
      <c r="N631" s="91" t="str">
        <f>IFERROR(VALUE(IF(Table2131620[[#This Row],[Player No]]="","",IFERROR(VLOOKUP(Table2131620[[#This Row],[Player No]],'[3]Masters Women 40+'!$Z$14:$AB$63,2,FALSE)&amp;"",""))),"")</f>
        <v/>
      </c>
      <c r="O631" s="91" t="str">
        <f>IFERROR(VALUE(IF(Table2131620[[#This Row],[Player No]]="","",IFERROR(VLOOKUP(Table2131620[[#This Row],[Player No]],'[4]Mas Women 40+'!$Z$14:$AB$49,2,FALSE)&amp;"",""))),"")</f>
        <v/>
      </c>
      <c r="P631" s="91"/>
      <c r="Q631" s="27"/>
      <c r="R631" s="151"/>
      <c r="S631" s="92"/>
      <c r="T631" s="151"/>
      <c r="U631" s="91"/>
      <c r="V631" s="27"/>
    </row>
    <row r="632" spans="4:22" hidden="1">
      <c r="D632" s="29"/>
      <c r="F632" s="88"/>
      <c r="G632" s="88"/>
      <c r="H632" s="159"/>
      <c r="I632" s="91"/>
      <c r="J632" s="81">
        <f t="shared" si="12"/>
        <v>0</v>
      </c>
      <c r="K632" s="91"/>
      <c r="L632" s="91"/>
      <c r="M632" s="91"/>
      <c r="N632" s="91" t="str">
        <f>IFERROR(VALUE(IF(Table2131620[[#This Row],[Player No]]="","",IFERROR(VLOOKUP(Table2131620[[#This Row],[Player No]],'[3]Masters Women 40+'!$Z$14:$AB$63,2,FALSE)&amp;"",""))),"")</f>
        <v/>
      </c>
      <c r="O632" s="91" t="str">
        <f>IFERROR(VALUE(IF(Table2131620[[#This Row],[Player No]]="","",IFERROR(VLOOKUP(Table2131620[[#This Row],[Player No]],'[4]Mas Women 40+'!$Z$14:$AB$49,2,FALSE)&amp;"",""))),"")</f>
        <v/>
      </c>
      <c r="P632" s="91"/>
      <c r="Q632" s="27"/>
      <c r="R632" s="151"/>
      <c r="S632" s="92"/>
      <c r="T632" s="151"/>
      <c r="U632" s="91"/>
      <c r="V632" s="27"/>
    </row>
    <row r="633" spans="4:22" hidden="1">
      <c r="D633" s="29"/>
      <c r="F633" s="88"/>
      <c r="G633" s="88"/>
      <c r="H633" s="159"/>
      <c r="I633" s="91"/>
      <c r="J633" s="81">
        <f t="shared" si="12"/>
        <v>0</v>
      </c>
      <c r="K633" s="91"/>
      <c r="L633" s="91"/>
      <c r="M633" s="91"/>
      <c r="N633" s="91" t="str">
        <f>IFERROR(VALUE(IF(Table2131620[[#This Row],[Player No]]="","",IFERROR(VLOOKUP(Table2131620[[#This Row],[Player No]],'[3]Masters Women 40+'!$Z$14:$AB$63,2,FALSE)&amp;"",""))),"")</f>
        <v/>
      </c>
      <c r="O633" s="91" t="str">
        <f>IFERROR(VALUE(IF(Table2131620[[#This Row],[Player No]]="","",IFERROR(VLOOKUP(Table2131620[[#This Row],[Player No]],'[4]Mas Women 40+'!$Z$14:$AB$49,2,FALSE)&amp;"",""))),"")</f>
        <v/>
      </c>
      <c r="P633" s="91"/>
      <c r="Q633" s="27"/>
      <c r="R633" s="151"/>
      <c r="S633" s="92"/>
      <c r="T633" s="151"/>
      <c r="U633" s="91"/>
      <c r="V633" s="27"/>
    </row>
    <row r="634" spans="4:22" hidden="1">
      <c r="D634" s="29"/>
      <c r="F634" s="88"/>
      <c r="G634" s="88"/>
      <c r="H634" s="159"/>
      <c r="I634" s="91"/>
      <c r="J634" s="81">
        <f t="shared" si="12"/>
        <v>0</v>
      </c>
      <c r="K634" s="91"/>
      <c r="L634" s="91"/>
      <c r="M634" s="91"/>
      <c r="N634" s="91" t="str">
        <f>IFERROR(VALUE(IF(Table2131620[[#This Row],[Player No]]="","",IFERROR(VLOOKUP(Table2131620[[#This Row],[Player No]],'[3]Masters Women 40+'!$Z$14:$AB$63,2,FALSE)&amp;"",""))),"")</f>
        <v/>
      </c>
      <c r="O634" s="91" t="str">
        <f>IFERROR(VALUE(IF(Table2131620[[#This Row],[Player No]]="","",IFERROR(VLOOKUP(Table2131620[[#This Row],[Player No]],'[4]Mas Women 40+'!$Z$14:$AB$49,2,FALSE)&amp;"",""))),"")</f>
        <v/>
      </c>
      <c r="P634" s="91"/>
      <c r="Q634" s="27"/>
      <c r="R634" s="151"/>
      <c r="S634" s="92"/>
      <c r="T634" s="151"/>
      <c r="U634" s="91"/>
      <c r="V634" s="27"/>
    </row>
    <row r="635" spans="4:22" hidden="1">
      <c r="D635" s="29"/>
      <c r="F635" s="88"/>
      <c r="G635" s="88"/>
      <c r="H635" s="159"/>
      <c r="I635" s="91"/>
      <c r="J635" s="81">
        <f t="shared" si="12"/>
        <v>0</v>
      </c>
      <c r="K635" s="91"/>
      <c r="L635" s="91"/>
      <c r="M635" s="91"/>
      <c r="N635" s="91" t="str">
        <f>IFERROR(VALUE(IF(Table2131620[[#This Row],[Player No]]="","",IFERROR(VLOOKUP(Table2131620[[#This Row],[Player No]],'[3]Masters Women 40+'!$Z$14:$AB$63,2,FALSE)&amp;"",""))),"")</f>
        <v/>
      </c>
      <c r="O635" s="91" t="str">
        <f>IFERROR(VALUE(IF(Table2131620[[#This Row],[Player No]]="","",IFERROR(VLOOKUP(Table2131620[[#This Row],[Player No]],'[4]Mas Women 40+'!$Z$14:$AB$49,2,FALSE)&amp;"",""))),"")</f>
        <v/>
      </c>
      <c r="P635" s="91"/>
      <c r="Q635" s="27"/>
      <c r="R635" s="151"/>
      <c r="S635" s="92"/>
      <c r="T635" s="151"/>
      <c r="U635" s="91"/>
      <c r="V635" s="27"/>
    </row>
    <row r="636" spans="4:22" hidden="1">
      <c r="D636" s="29"/>
      <c r="F636" s="88"/>
      <c r="G636" s="88"/>
      <c r="H636" s="159"/>
      <c r="I636" s="91"/>
      <c r="J636" s="81">
        <f t="shared" si="12"/>
        <v>0</v>
      </c>
      <c r="K636" s="91"/>
      <c r="L636" s="91"/>
      <c r="M636" s="91"/>
      <c r="N636" s="91" t="str">
        <f>IFERROR(VALUE(IF(Table2131620[[#This Row],[Player No]]="","",IFERROR(VLOOKUP(Table2131620[[#This Row],[Player No]],'[3]Masters Women 40+'!$Z$14:$AB$63,2,FALSE)&amp;"",""))),"")</f>
        <v/>
      </c>
      <c r="O636" s="91" t="str">
        <f>IFERROR(VALUE(IF(Table2131620[[#This Row],[Player No]]="","",IFERROR(VLOOKUP(Table2131620[[#This Row],[Player No]],'[4]Mas Women 40+'!$Z$14:$AB$49,2,FALSE)&amp;"",""))),"")</f>
        <v/>
      </c>
      <c r="P636" s="91"/>
      <c r="Q636" s="27"/>
      <c r="R636" s="151"/>
      <c r="S636" s="92"/>
      <c r="T636" s="151"/>
      <c r="U636" s="91"/>
      <c r="V636" s="27"/>
    </row>
    <row r="637" spans="4:22" hidden="1">
      <c r="D637" s="29"/>
      <c r="F637" s="88"/>
      <c r="G637" s="88"/>
      <c r="H637" s="159"/>
      <c r="I637" s="91"/>
      <c r="J637" s="81">
        <f t="shared" si="12"/>
        <v>0</v>
      </c>
      <c r="K637" s="91"/>
      <c r="L637" s="91"/>
      <c r="M637" s="91"/>
      <c r="N637" s="91" t="str">
        <f>IFERROR(VALUE(IF(Table2131620[[#This Row],[Player No]]="","",IFERROR(VLOOKUP(Table2131620[[#This Row],[Player No]],'[3]Masters Women 40+'!$Z$14:$AB$63,2,FALSE)&amp;"",""))),"")</f>
        <v/>
      </c>
      <c r="O637" s="91" t="str">
        <f>IFERROR(VALUE(IF(Table2131620[[#This Row],[Player No]]="","",IFERROR(VLOOKUP(Table2131620[[#This Row],[Player No]],'[4]Mas Women 40+'!$Z$14:$AB$49,2,FALSE)&amp;"",""))),"")</f>
        <v/>
      </c>
      <c r="P637" s="91"/>
      <c r="Q637" s="27"/>
      <c r="R637" s="151"/>
      <c r="S637" s="92"/>
      <c r="T637" s="151"/>
      <c r="U637" s="91"/>
      <c r="V637" s="27"/>
    </row>
    <row r="638" spans="4:22" hidden="1">
      <c r="D638" s="29"/>
      <c r="F638" s="88"/>
      <c r="G638" s="88"/>
      <c r="H638" s="159"/>
      <c r="I638" s="91"/>
      <c r="J638" s="81">
        <f t="shared" si="12"/>
        <v>0</v>
      </c>
      <c r="K638" s="91"/>
      <c r="L638" s="91"/>
      <c r="M638" s="91"/>
      <c r="N638" s="91" t="str">
        <f>IFERROR(VALUE(IF(Table2131620[[#This Row],[Player No]]="","",IFERROR(VLOOKUP(Table2131620[[#This Row],[Player No]],'[3]Masters Women 40+'!$Z$14:$AB$63,2,FALSE)&amp;"",""))),"")</f>
        <v/>
      </c>
      <c r="O638" s="91" t="str">
        <f>IFERROR(VALUE(IF(Table2131620[[#This Row],[Player No]]="","",IFERROR(VLOOKUP(Table2131620[[#This Row],[Player No]],'[4]Mas Women 40+'!$Z$14:$AB$49,2,FALSE)&amp;"",""))),"")</f>
        <v/>
      </c>
      <c r="P638" s="91"/>
      <c r="Q638" s="27"/>
      <c r="R638" s="151"/>
      <c r="S638" s="92"/>
      <c r="T638" s="151"/>
      <c r="U638" s="91"/>
      <c r="V638" s="27"/>
    </row>
    <row r="639" spans="4:22" hidden="1">
      <c r="D639" s="29"/>
      <c r="F639" s="88"/>
      <c r="G639" s="88"/>
      <c r="H639" s="159"/>
      <c r="I639" s="91"/>
      <c r="J639" s="81">
        <f t="shared" si="12"/>
        <v>0</v>
      </c>
      <c r="K639" s="91"/>
      <c r="L639" s="91"/>
      <c r="M639" s="91"/>
      <c r="N639" s="91" t="str">
        <f>IFERROR(VALUE(IF(Table2131620[[#This Row],[Player No]]="","",IFERROR(VLOOKUP(Table2131620[[#This Row],[Player No]],'[3]Masters Women 40+'!$Z$14:$AB$63,2,FALSE)&amp;"",""))),"")</f>
        <v/>
      </c>
      <c r="O639" s="91" t="str">
        <f>IFERROR(VALUE(IF(Table2131620[[#This Row],[Player No]]="","",IFERROR(VLOOKUP(Table2131620[[#This Row],[Player No]],'[4]Mas Women 40+'!$Z$14:$AB$49,2,FALSE)&amp;"",""))),"")</f>
        <v/>
      </c>
      <c r="P639" s="91"/>
      <c r="Q639" s="27"/>
      <c r="R639" s="151"/>
      <c r="S639" s="92"/>
      <c r="T639" s="151"/>
      <c r="U639" s="91"/>
      <c r="V639" s="27"/>
    </row>
    <row r="640" spans="4:22" hidden="1">
      <c r="D640" s="29"/>
      <c r="F640" s="88"/>
      <c r="G640" s="88"/>
      <c r="H640" s="159"/>
      <c r="I640" s="91"/>
      <c r="J640" s="81">
        <f t="shared" si="12"/>
        <v>0</v>
      </c>
      <c r="K640" s="91"/>
      <c r="L640" s="91"/>
      <c r="M640" s="91"/>
      <c r="N640" s="91" t="str">
        <f>IFERROR(VALUE(IF(Table2131620[[#This Row],[Player No]]="","",IFERROR(VLOOKUP(Table2131620[[#This Row],[Player No]],'[3]Masters Women 40+'!$Z$14:$AB$63,2,FALSE)&amp;"",""))),"")</f>
        <v/>
      </c>
      <c r="O640" s="91" t="str">
        <f>IFERROR(VALUE(IF(Table2131620[[#This Row],[Player No]]="","",IFERROR(VLOOKUP(Table2131620[[#This Row],[Player No]],'[4]Mas Women 40+'!$Z$14:$AB$49,2,FALSE)&amp;"",""))),"")</f>
        <v/>
      </c>
      <c r="P640" s="91"/>
      <c r="Q640" s="27"/>
      <c r="R640" s="151"/>
      <c r="S640" s="92"/>
      <c r="T640" s="151"/>
      <c r="U640" s="91"/>
      <c r="V640" s="27"/>
    </row>
    <row r="641" spans="4:22" hidden="1">
      <c r="D641" s="29"/>
      <c r="F641" s="88"/>
      <c r="G641" s="88"/>
      <c r="H641" s="159"/>
      <c r="I641" s="91"/>
      <c r="J641" s="81">
        <f t="shared" si="12"/>
        <v>0</v>
      </c>
      <c r="K641" s="91"/>
      <c r="L641" s="91"/>
      <c r="M641" s="91"/>
      <c r="N641" s="91" t="str">
        <f>IFERROR(VALUE(IF(Table2131620[[#This Row],[Player No]]="","",IFERROR(VLOOKUP(Table2131620[[#This Row],[Player No]],'[3]Masters Women 40+'!$Z$14:$AB$63,2,FALSE)&amp;"",""))),"")</f>
        <v/>
      </c>
      <c r="O641" s="91" t="str">
        <f>IFERROR(VALUE(IF(Table2131620[[#This Row],[Player No]]="","",IFERROR(VLOOKUP(Table2131620[[#This Row],[Player No]],'[4]Mas Women 40+'!$Z$14:$AB$49,2,FALSE)&amp;"",""))),"")</f>
        <v/>
      </c>
      <c r="P641" s="91"/>
      <c r="Q641" s="27"/>
      <c r="R641" s="151"/>
      <c r="S641" s="92"/>
      <c r="T641" s="151"/>
      <c r="U641" s="91"/>
      <c r="V641" s="27"/>
    </row>
    <row r="642" spans="4:22" hidden="1">
      <c r="D642" s="29"/>
      <c r="F642" s="88"/>
      <c r="G642" s="88"/>
      <c r="H642" s="159"/>
      <c r="I642" s="91"/>
      <c r="J642" s="81">
        <f t="shared" si="12"/>
        <v>0</v>
      </c>
      <c r="K642" s="91"/>
      <c r="L642" s="91"/>
      <c r="M642" s="91"/>
      <c r="N642" s="91" t="str">
        <f>IFERROR(VALUE(IF(Table2131620[[#This Row],[Player No]]="","",IFERROR(VLOOKUP(Table2131620[[#This Row],[Player No]],'[3]Masters Women 40+'!$Z$14:$AB$63,2,FALSE)&amp;"",""))),"")</f>
        <v/>
      </c>
      <c r="O642" s="91" t="str">
        <f>IFERROR(VALUE(IF(Table2131620[[#This Row],[Player No]]="","",IFERROR(VLOOKUP(Table2131620[[#This Row],[Player No]],'[4]Mas Women 40+'!$Z$14:$AB$49,2,FALSE)&amp;"",""))),"")</f>
        <v/>
      </c>
      <c r="P642" s="91"/>
      <c r="Q642" s="27"/>
      <c r="R642" s="151"/>
      <c r="S642" s="92"/>
      <c r="T642" s="151"/>
      <c r="U642" s="91"/>
      <c r="V642" s="27"/>
    </row>
    <row r="643" spans="4:22" hidden="1">
      <c r="D643" s="29"/>
      <c r="F643" s="88"/>
      <c r="G643" s="88"/>
      <c r="H643" s="159"/>
      <c r="I643" s="91"/>
      <c r="J643" s="81">
        <f t="shared" si="12"/>
        <v>0</v>
      </c>
      <c r="K643" s="91"/>
      <c r="L643" s="91"/>
      <c r="M643" s="91"/>
      <c r="N643" s="91" t="str">
        <f>IFERROR(VALUE(IF(Table2131620[[#This Row],[Player No]]="","",IFERROR(VLOOKUP(Table2131620[[#This Row],[Player No]],'[3]Masters Women 40+'!$Z$14:$AB$63,2,FALSE)&amp;"",""))),"")</f>
        <v/>
      </c>
      <c r="O643" s="91" t="str">
        <f>IFERROR(VALUE(IF(Table2131620[[#This Row],[Player No]]="","",IFERROR(VLOOKUP(Table2131620[[#This Row],[Player No]],'[4]Mas Women 40+'!$Z$14:$AB$49,2,FALSE)&amp;"",""))),"")</f>
        <v/>
      </c>
      <c r="P643" s="91"/>
      <c r="Q643" s="27"/>
      <c r="R643" s="151"/>
      <c r="S643" s="92"/>
      <c r="T643" s="151"/>
      <c r="U643" s="91"/>
      <c r="V643" s="27"/>
    </row>
    <row r="644" spans="4:22" hidden="1">
      <c r="D644" s="29"/>
      <c r="F644" s="88"/>
      <c r="G644" s="88"/>
      <c r="H644" s="159"/>
      <c r="I644" s="91"/>
      <c r="J644" s="81">
        <f t="shared" si="12"/>
        <v>0</v>
      </c>
      <c r="K644" s="91"/>
      <c r="L644" s="91"/>
      <c r="M644" s="91"/>
      <c r="N644" s="91" t="str">
        <f>IFERROR(VALUE(IF(Table2131620[[#This Row],[Player No]]="","",IFERROR(VLOOKUP(Table2131620[[#This Row],[Player No]],'[3]Masters Women 40+'!$Z$14:$AB$63,2,FALSE)&amp;"",""))),"")</f>
        <v/>
      </c>
      <c r="O644" s="91" t="str">
        <f>IFERROR(VALUE(IF(Table2131620[[#This Row],[Player No]]="","",IFERROR(VLOOKUP(Table2131620[[#This Row],[Player No]],'[4]Mas Women 40+'!$Z$14:$AB$49,2,FALSE)&amp;"",""))),"")</f>
        <v/>
      </c>
      <c r="P644" s="91"/>
      <c r="Q644" s="27"/>
      <c r="R644" s="151"/>
      <c r="S644" s="92"/>
      <c r="T644" s="151"/>
      <c r="U644" s="91"/>
      <c r="V644" s="27"/>
    </row>
    <row r="645" spans="4:22" hidden="1">
      <c r="D645" s="29"/>
      <c r="F645" s="88"/>
      <c r="G645" s="88"/>
      <c r="H645" s="159"/>
      <c r="I645" s="91"/>
      <c r="J645" s="81">
        <f t="shared" ref="J645:J708" si="13">I645/2+SUM(M645:P645)</f>
        <v>0</v>
      </c>
      <c r="K645" s="91"/>
      <c r="L645" s="91"/>
      <c r="M645" s="91"/>
      <c r="N645" s="91" t="str">
        <f>IFERROR(VALUE(IF(Table2131620[[#This Row],[Player No]]="","",IFERROR(VLOOKUP(Table2131620[[#This Row],[Player No]],'[3]Masters Women 40+'!$Z$14:$AB$63,2,FALSE)&amp;"",""))),"")</f>
        <v/>
      </c>
      <c r="O645" s="91" t="str">
        <f>IFERROR(VALUE(IF(Table2131620[[#This Row],[Player No]]="","",IFERROR(VLOOKUP(Table2131620[[#This Row],[Player No]],'[4]Mas Women 40+'!$Z$14:$AB$49,2,FALSE)&amp;"",""))),"")</f>
        <v/>
      </c>
      <c r="P645" s="91"/>
      <c r="Q645" s="27"/>
      <c r="R645" s="151"/>
      <c r="S645" s="92"/>
      <c r="T645" s="151"/>
      <c r="U645" s="91"/>
      <c r="V645" s="27"/>
    </row>
    <row r="646" spans="4:22" hidden="1">
      <c r="D646" s="29"/>
      <c r="F646" s="88"/>
      <c r="G646" s="88"/>
      <c r="H646" s="159"/>
      <c r="I646" s="91"/>
      <c r="J646" s="81">
        <f t="shared" si="13"/>
        <v>0</v>
      </c>
      <c r="K646" s="91"/>
      <c r="L646" s="91"/>
      <c r="M646" s="91"/>
      <c r="N646" s="91" t="str">
        <f>IFERROR(VALUE(IF(Table2131620[[#This Row],[Player No]]="","",IFERROR(VLOOKUP(Table2131620[[#This Row],[Player No]],'[3]Masters Women 40+'!$Z$14:$AB$63,2,FALSE)&amp;"",""))),"")</f>
        <v/>
      </c>
      <c r="O646" s="91" t="str">
        <f>IFERROR(VALUE(IF(Table2131620[[#This Row],[Player No]]="","",IFERROR(VLOOKUP(Table2131620[[#This Row],[Player No]],'[4]Mas Women 40+'!$Z$14:$AB$49,2,FALSE)&amp;"",""))),"")</f>
        <v/>
      </c>
      <c r="P646" s="91"/>
      <c r="Q646" s="27"/>
      <c r="R646" s="151"/>
      <c r="S646" s="92"/>
      <c r="T646" s="151"/>
      <c r="U646" s="91"/>
      <c r="V646" s="27"/>
    </row>
    <row r="647" spans="4:22" hidden="1">
      <c r="D647" s="29"/>
      <c r="F647" s="88"/>
      <c r="G647" s="88"/>
      <c r="H647" s="159"/>
      <c r="I647" s="91"/>
      <c r="J647" s="81">
        <f t="shared" si="13"/>
        <v>0</v>
      </c>
      <c r="K647" s="91"/>
      <c r="L647" s="91"/>
      <c r="M647" s="91"/>
      <c r="N647" s="91" t="str">
        <f>IFERROR(VALUE(IF(Table2131620[[#This Row],[Player No]]="","",IFERROR(VLOOKUP(Table2131620[[#This Row],[Player No]],'[3]Masters Women 40+'!$Z$14:$AB$63,2,FALSE)&amp;"",""))),"")</f>
        <v/>
      </c>
      <c r="O647" s="91" t="str">
        <f>IFERROR(VALUE(IF(Table2131620[[#This Row],[Player No]]="","",IFERROR(VLOOKUP(Table2131620[[#This Row],[Player No]],'[4]Mas Women 40+'!$Z$14:$AB$49,2,FALSE)&amp;"",""))),"")</f>
        <v/>
      </c>
      <c r="P647" s="91"/>
      <c r="Q647" s="27"/>
      <c r="R647" s="151"/>
      <c r="S647" s="92"/>
      <c r="T647" s="151"/>
      <c r="U647" s="91"/>
      <c r="V647" s="27"/>
    </row>
    <row r="648" spans="4:22" hidden="1">
      <c r="D648" s="29"/>
      <c r="F648" s="88"/>
      <c r="G648" s="88"/>
      <c r="H648" s="159"/>
      <c r="I648" s="91"/>
      <c r="J648" s="81">
        <f t="shared" si="13"/>
        <v>0</v>
      </c>
      <c r="K648" s="91"/>
      <c r="L648" s="91"/>
      <c r="M648" s="91"/>
      <c r="N648" s="91" t="str">
        <f>IFERROR(VALUE(IF(Table2131620[[#This Row],[Player No]]="","",IFERROR(VLOOKUP(Table2131620[[#This Row],[Player No]],'[3]Masters Women 40+'!$Z$14:$AB$63,2,FALSE)&amp;"",""))),"")</f>
        <v/>
      </c>
      <c r="O648" s="91" t="str">
        <f>IFERROR(VALUE(IF(Table2131620[[#This Row],[Player No]]="","",IFERROR(VLOOKUP(Table2131620[[#This Row],[Player No]],'[4]Mas Women 40+'!$Z$14:$AB$49,2,FALSE)&amp;"",""))),"")</f>
        <v/>
      </c>
      <c r="P648" s="91"/>
      <c r="Q648" s="27"/>
      <c r="R648" s="151"/>
      <c r="S648" s="92"/>
      <c r="T648" s="151"/>
      <c r="U648" s="91"/>
      <c r="V648" s="27"/>
    </row>
    <row r="649" spans="4:22" hidden="1">
      <c r="D649" s="29"/>
      <c r="F649" s="88"/>
      <c r="G649" s="88"/>
      <c r="H649" s="159"/>
      <c r="I649" s="91"/>
      <c r="J649" s="81">
        <f t="shared" si="13"/>
        <v>0</v>
      </c>
      <c r="K649" s="91"/>
      <c r="L649" s="91"/>
      <c r="M649" s="91"/>
      <c r="N649" s="91" t="str">
        <f>IFERROR(VALUE(IF(Table2131620[[#This Row],[Player No]]="","",IFERROR(VLOOKUP(Table2131620[[#This Row],[Player No]],'[3]Masters Women 40+'!$Z$14:$AB$63,2,FALSE)&amp;"",""))),"")</f>
        <v/>
      </c>
      <c r="O649" s="91" t="str">
        <f>IFERROR(VALUE(IF(Table2131620[[#This Row],[Player No]]="","",IFERROR(VLOOKUP(Table2131620[[#This Row],[Player No]],'[4]Mas Women 40+'!$Z$14:$AB$49,2,FALSE)&amp;"",""))),"")</f>
        <v/>
      </c>
      <c r="P649" s="91"/>
      <c r="Q649" s="27"/>
      <c r="R649" s="151"/>
      <c r="S649" s="92"/>
      <c r="T649" s="151"/>
      <c r="U649" s="91"/>
      <c r="V649" s="27"/>
    </row>
    <row r="650" spans="4:22" hidden="1">
      <c r="D650" s="29"/>
      <c r="F650" s="88"/>
      <c r="G650" s="88"/>
      <c r="H650" s="159"/>
      <c r="I650" s="91"/>
      <c r="J650" s="81">
        <f t="shared" si="13"/>
        <v>0</v>
      </c>
      <c r="K650" s="91"/>
      <c r="L650" s="91"/>
      <c r="M650" s="91"/>
      <c r="N650" s="91" t="str">
        <f>IFERROR(VALUE(IF(Table2131620[[#This Row],[Player No]]="","",IFERROR(VLOOKUP(Table2131620[[#This Row],[Player No]],'[3]Masters Women 40+'!$Z$14:$AB$63,2,FALSE)&amp;"",""))),"")</f>
        <v/>
      </c>
      <c r="O650" s="91" t="str">
        <f>IFERROR(VALUE(IF(Table2131620[[#This Row],[Player No]]="","",IFERROR(VLOOKUP(Table2131620[[#This Row],[Player No]],'[4]Mas Women 40+'!$Z$14:$AB$49,2,FALSE)&amp;"",""))),"")</f>
        <v/>
      </c>
      <c r="P650" s="91"/>
      <c r="Q650" s="27"/>
      <c r="R650" s="151"/>
      <c r="S650" s="92"/>
      <c r="T650" s="151"/>
      <c r="U650" s="91"/>
      <c r="V650" s="27"/>
    </row>
    <row r="651" spans="4:22" hidden="1">
      <c r="D651" s="29"/>
      <c r="F651" s="88"/>
      <c r="G651" s="88"/>
      <c r="H651" s="159"/>
      <c r="I651" s="91"/>
      <c r="J651" s="81">
        <f t="shared" si="13"/>
        <v>0</v>
      </c>
      <c r="K651" s="91"/>
      <c r="L651" s="91"/>
      <c r="M651" s="91"/>
      <c r="N651" s="91" t="str">
        <f>IFERROR(VALUE(IF(Table2131620[[#This Row],[Player No]]="","",IFERROR(VLOOKUP(Table2131620[[#This Row],[Player No]],'[3]Masters Women 40+'!$Z$14:$AB$63,2,FALSE)&amp;"",""))),"")</f>
        <v/>
      </c>
      <c r="O651" s="91" t="str">
        <f>IFERROR(VALUE(IF(Table2131620[[#This Row],[Player No]]="","",IFERROR(VLOOKUP(Table2131620[[#This Row],[Player No]],'[4]Mas Women 40+'!$Z$14:$AB$49,2,FALSE)&amp;"",""))),"")</f>
        <v/>
      </c>
      <c r="P651" s="91"/>
      <c r="Q651" s="27"/>
      <c r="R651" s="151"/>
      <c r="S651" s="92"/>
      <c r="T651" s="151"/>
      <c r="U651" s="91"/>
      <c r="V651" s="27"/>
    </row>
    <row r="652" spans="4:22" hidden="1">
      <c r="D652" s="29"/>
      <c r="F652" s="88"/>
      <c r="G652" s="88"/>
      <c r="H652" s="159"/>
      <c r="I652" s="91"/>
      <c r="J652" s="81">
        <f t="shared" si="13"/>
        <v>0</v>
      </c>
      <c r="K652" s="91"/>
      <c r="L652" s="91"/>
      <c r="M652" s="91"/>
      <c r="N652" s="91" t="str">
        <f>IFERROR(VALUE(IF(Table2131620[[#This Row],[Player No]]="","",IFERROR(VLOOKUP(Table2131620[[#This Row],[Player No]],'[3]Masters Women 40+'!$Z$14:$AB$63,2,FALSE)&amp;"",""))),"")</f>
        <v/>
      </c>
      <c r="O652" s="91" t="str">
        <f>IFERROR(VALUE(IF(Table2131620[[#This Row],[Player No]]="","",IFERROR(VLOOKUP(Table2131620[[#This Row],[Player No]],'[4]Mas Women 40+'!$Z$14:$AB$49,2,FALSE)&amp;"",""))),"")</f>
        <v/>
      </c>
      <c r="P652" s="91"/>
      <c r="Q652" s="27"/>
      <c r="R652" s="151"/>
      <c r="S652" s="92"/>
      <c r="T652" s="151"/>
      <c r="U652" s="91"/>
      <c r="V652" s="27"/>
    </row>
    <row r="653" spans="4:22" hidden="1">
      <c r="D653" s="29"/>
      <c r="F653" s="88"/>
      <c r="G653" s="88"/>
      <c r="H653" s="159"/>
      <c r="I653" s="91"/>
      <c r="J653" s="81">
        <f t="shared" si="13"/>
        <v>0</v>
      </c>
      <c r="K653" s="91"/>
      <c r="L653" s="91"/>
      <c r="M653" s="91"/>
      <c r="N653" s="91" t="str">
        <f>IFERROR(VALUE(IF(Table2131620[[#This Row],[Player No]]="","",IFERROR(VLOOKUP(Table2131620[[#This Row],[Player No]],'[3]Masters Women 40+'!$Z$14:$AB$63,2,FALSE)&amp;"",""))),"")</f>
        <v/>
      </c>
      <c r="O653" s="91" t="str">
        <f>IFERROR(VALUE(IF(Table2131620[[#This Row],[Player No]]="","",IFERROR(VLOOKUP(Table2131620[[#This Row],[Player No]],'[4]Mas Women 40+'!$Z$14:$AB$49,2,FALSE)&amp;"",""))),"")</f>
        <v/>
      </c>
      <c r="P653" s="91"/>
      <c r="Q653" s="27"/>
      <c r="R653" s="151"/>
      <c r="S653" s="92"/>
      <c r="T653" s="151"/>
      <c r="U653" s="91"/>
      <c r="V653" s="27"/>
    </row>
    <row r="654" spans="4:22" hidden="1">
      <c r="D654" s="29"/>
      <c r="F654" s="88"/>
      <c r="G654" s="88"/>
      <c r="H654" s="159"/>
      <c r="I654" s="91"/>
      <c r="J654" s="81">
        <f t="shared" si="13"/>
        <v>0</v>
      </c>
      <c r="K654" s="91"/>
      <c r="L654" s="91"/>
      <c r="M654" s="91"/>
      <c r="N654" s="91" t="str">
        <f>IFERROR(VALUE(IF(Table2131620[[#This Row],[Player No]]="","",IFERROR(VLOOKUP(Table2131620[[#This Row],[Player No]],'[3]Masters Women 40+'!$Z$14:$AB$63,2,FALSE)&amp;"",""))),"")</f>
        <v/>
      </c>
      <c r="O654" s="91" t="str">
        <f>IFERROR(VALUE(IF(Table2131620[[#This Row],[Player No]]="","",IFERROR(VLOOKUP(Table2131620[[#This Row],[Player No]],'[4]Mas Women 40+'!$Z$14:$AB$49,2,FALSE)&amp;"",""))),"")</f>
        <v/>
      </c>
      <c r="P654" s="91"/>
      <c r="Q654" s="27"/>
      <c r="R654" s="151"/>
      <c r="S654" s="92"/>
      <c r="T654" s="151"/>
      <c r="U654" s="91"/>
      <c r="V654" s="27"/>
    </row>
    <row r="655" spans="4:22" hidden="1">
      <c r="D655" s="29"/>
      <c r="F655" s="88"/>
      <c r="G655" s="88"/>
      <c r="H655" s="159"/>
      <c r="I655" s="91"/>
      <c r="J655" s="81">
        <f t="shared" si="13"/>
        <v>0</v>
      </c>
      <c r="K655" s="91"/>
      <c r="L655" s="91"/>
      <c r="M655" s="91"/>
      <c r="N655" s="91" t="str">
        <f>IFERROR(VALUE(IF(Table2131620[[#This Row],[Player No]]="","",IFERROR(VLOOKUP(Table2131620[[#This Row],[Player No]],'[3]Masters Women 40+'!$Z$14:$AB$63,2,FALSE)&amp;"",""))),"")</f>
        <v/>
      </c>
      <c r="O655" s="91" t="str">
        <f>IFERROR(VALUE(IF(Table2131620[[#This Row],[Player No]]="","",IFERROR(VLOOKUP(Table2131620[[#This Row],[Player No]],'[4]Mas Women 40+'!$Z$14:$AB$49,2,FALSE)&amp;"",""))),"")</f>
        <v/>
      </c>
      <c r="P655" s="91"/>
      <c r="Q655" s="27"/>
      <c r="R655" s="151"/>
      <c r="S655" s="92"/>
      <c r="T655" s="151"/>
      <c r="U655" s="91"/>
      <c r="V655" s="27"/>
    </row>
    <row r="656" spans="4:22" hidden="1">
      <c r="D656" s="29"/>
      <c r="F656" s="88"/>
      <c r="G656" s="88"/>
      <c r="H656" s="159"/>
      <c r="I656" s="91"/>
      <c r="J656" s="81">
        <f t="shared" si="13"/>
        <v>0</v>
      </c>
      <c r="K656" s="91"/>
      <c r="L656" s="91"/>
      <c r="M656" s="91"/>
      <c r="N656" s="91" t="str">
        <f>IFERROR(VALUE(IF(Table2131620[[#This Row],[Player No]]="","",IFERROR(VLOOKUP(Table2131620[[#This Row],[Player No]],'[3]Masters Women 40+'!$Z$14:$AB$63,2,FALSE)&amp;"",""))),"")</f>
        <v/>
      </c>
      <c r="O656" s="91" t="str">
        <f>IFERROR(VALUE(IF(Table2131620[[#This Row],[Player No]]="","",IFERROR(VLOOKUP(Table2131620[[#This Row],[Player No]],'[4]Mas Women 40+'!$Z$14:$AB$49,2,FALSE)&amp;"",""))),"")</f>
        <v/>
      </c>
      <c r="P656" s="91"/>
      <c r="Q656" s="27"/>
      <c r="R656" s="151"/>
      <c r="S656" s="92"/>
      <c r="T656" s="151"/>
      <c r="U656" s="91"/>
      <c r="V656" s="27"/>
    </row>
    <row r="657" spans="4:22" hidden="1">
      <c r="D657" s="29"/>
      <c r="F657" s="88"/>
      <c r="G657" s="88"/>
      <c r="H657" s="159"/>
      <c r="I657" s="91"/>
      <c r="J657" s="81">
        <f t="shared" si="13"/>
        <v>0</v>
      </c>
      <c r="K657" s="91"/>
      <c r="L657" s="91"/>
      <c r="M657" s="91"/>
      <c r="N657" s="91" t="str">
        <f>IFERROR(VALUE(IF(Table2131620[[#This Row],[Player No]]="","",IFERROR(VLOOKUP(Table2131620[[#This Row],[Player No]],'[3]Masters Women 40+'!$Z$14:$AB$63,2,FALSE)&amp;"",""))),"")</f>
        <v/>
      </c>
      <c r="O657" s="91" t="str">
        <f>IFERROR(VALUE(IF(Table2131620[[#This Row],[Player No]]="","",IFERROR(VLOOKUP(Table2131620[[#This Row],[Player No]],'[4]Mas Women 40+'!$Z$14:$AB$49,2,FALSE)&amp;"",""))),"")</f>
        <v/>
      </c>
      <c r="P657" s="91"/>
      <c r="Q657" s="27"/>
      <c r="R657" s="151"/>
      <c r="S657" s="92"/>
      <c r="T657" s="151"/>
      <c r="U657" s="91"/>
      <c r="V657" s="27"/>
    </row>
    <row r="658" spans="4:22" hidden="1">
      <c r="D658" s="29"/>
      <c r="F658" s="88"/>
      <c r="G658" s="88"/>
      <c r="H658" s="159"/>
      <c r="I658" s="91"/>
      <c r="J658" s="81">
        <f t="shared" si="13"/>
        <v>0</v>
      </c>
      <c r="K658" s="91"/>
      <c r="L658" s="91"/>
      <c r="M658" s="91"/>
      <c r="N658" s="91" t="str">
        <f>IFERROR(VALUE(IF(Table2131620[[#This Row],[Player No]]="","",IFERROR(VLOOKUP(Table2131620[[#This Row],[Player No]],'[3]Masters Women 40+'!$Z$14:$AB$63,2,FALSE)&amp;"",""))),"")</f>
        <v/>
      </c>
      <c r="O658" s="91" t="str">
        <f>IFERROR(VALUE(IF(Table2131620[[#This Row],[Player No]]="","",IFERROR(VLOOKUP(Table2131620[[#This Row],[Player No]],'[4]Mas Women 40+'!$Z$14:$AB$49,2,FALSE)&amp;"",""))),"")</f>
        <v/>
      </c>
      <c r="P658" s="91"/>
      <c r="Q658" s="27"/>
      <c r="R658" s="151"/>
      <c r="S658" s="92"/>
      <c r="T658" s="151"/>
      <c r="U658" s="91"/>
      <c r="V658" s="27"/>
    </row>
    <row r="659" spans="4:22" hidden="1">
      <c r="D659" s="29"/>
      <c r="F659" s="88"/>
      <c r="G659" s="88"/>
      <c r="H659" s="159"/>
      <c r="I659" s="91"/>
      <c r="J659" s="81">
        <f t="shared" si="13"/>
        <v>0</v>
      </c>
      <c r="K659" s="91"/>
      <c r="L659" s="91"/>
      <c r="M659" s="91"/>
      <c r="N659" s="91" t="str">
        <f>IFERROR(VALUE(IF(Table2131620[[#This Row],[Player No]]="","",IFERROR(VLOOKUP(Table2131620[[#This Row],[Player No]],'[3]Masters Women 40+'!$Z$14:$AB$63,2,FALSE)&amp;"",""))),"")</f>
        <v/>
      </c>
      <c r="O659" s="91" t="str">
        <f>IFERROR(VALUE(IF(Table2131620[[#This Row],[Player No]]="","",IFERROR(VLOOKUP(Table2131620[[#This Row],[Player No]],'[4]Mas Women 40+'!$Z$14:$AB$49,2,FALSE)&amp;"",""))),"")</f>
        <v/>
      </c>
      <c r="P659" s="91"/>
      <c r="Q659" s="27"/>
      <c r="R659" s="151"/>
      <c r="S659" s="92"/>
      <c r="T659" s="151"/>
      <c r="U659" s="91"/>
      <c r="V659" s="27"/>
    </row>
    <row r="660" spans="4:22" hidden="1">
      <c r="D660" s="29"/>
      <c r="F660" s="88"/>
      <c r="G660" s="88"/>
      <c r="H660" s="159"/>
      <c r="I660" s="91"/>
      <c r="J660" s="81">
        <f t="shared" si="13"/>
        <v>0</v>
      </c>
      <c r="K660" s="91"/>
      <c r="L660" s="91"/>
      <c r="M660" s="91"/>
      <c r="N660" s="91" t="str">
        <f>IFERROR(VALUE(IF(Table2131620[[#This Row],[Player No]]="","",IFERROR(VLOOKUP(Table2131620[[#This Row],[Player No]],'[3]Masters Women 40+'!$Z$14:$AB$63,2,FALSE)&amp;"",""))),"")</f>
        <v/>
      </c>
      <c r="O660" s="91" t="str">
        <f>IFERROR(VALUE(IF(Table2131620[[#This Row],[Player No]]="","",IFERROR(VLOOKUP(Table2131620[[#This Row],[Player No]],'[4]Mas Women 40+'!$Z$14:$AB$49,2,FALSE)&amp;"",""))),"")</f>
        <v/>
      </c>
      <c r="P660" s="91"/>
      <c r="Q660" s="27"/>
      <c r="R660" s="151"/>
      <c r="S660" s="92"/>
      <c r="T660" s="151"/>
      <c r="U660" s="91"/>
      <c r="V660" s="27"/>
    </row>
    <row r="661" spans="4:22" hidden="1">
      <c r="D661" s="29"/>
      <c r="F661" s="88"/>
      <c r="G661" s="88"/>
      <c r="H661" s="159"/>
      <c r="I661" s="91"/>
      <c r="J661" s="81">
        <f t="shared" si="13"/>
        <v>0</v>
      </c>
      <c r="K661" s="91"/>
      <c r="L661" s="91"/>
      <c r="M661" s="91"/>
      <c r="N661" s="91" t="str">
        <f>IFERROR(VALUE(IF(Table2131620[[#This Row],[Player No]]="","",IFERROR(VLOOKUP(Table2131620[[#This Row],[Player No]],'[3]Masters Women 40+'!$Z$14:$AB$63,2,FALSE)&amp;"",""))),"")</f>
        <v/>
      </c>
      <c r="O661" s="91" t="str">
        <f>IFERROR(VALUE(IF(Table2131620[[#This Row],[Player No]]="","",IFERROR(VLOOKUP(Table2131620[[#This Row],[Player No]],'[4]Mas Women 40+'!$Z$14:$AB$49,2,FALSE)&amp;"",""))),"")</f>
        <v/>
      </c>
      <c r="P661" s="91"/>
      <c r="Q661" s="27"/>
      <c r="R661" s="151"/>
      <c r="S661" s="92"/>
      <c r="T661" s="151"/>
      <c r="U661" s="91"/>
      <c r="V661" s="27"/>
    </row>
    <row r="662" spans="4:22" hidden="1">
      <c r="D662" s="29"/>
      <c r="F662" s="88"/>
      <c r="G662" s="88"/>
      <c r="H662" s="159"/>
      <c r="I662" s="91"/>
      <c r="J662" s="81">
        <f t="shared" si="13"/>
        <v>0</v>
      </c>
      <c r="K662" s="91"/>
      <c r="L662" s="91"/>
      <c r="M662" s="91"/>
      <c r="N662" s="91" t="str">
        <f>IFERROR(VALUE(IF(Table2131620[[#This Row],[Player No]]="","",IFERROR(VLOOKUP(Table2131620[[#This Row],[Player No]],'[3]Masters Women 40+'!$Z$14:$AB$63,2,FALSE)&amp;"",""))),"")</f>
        <v/>
      </c>
      <c r="O662" s="91" t="str">
        <f>IFERROR(VALUE(IF(Table2131620[[#This Row],[Player No]]="","",IFERROR(VLOOKUP(Table2131620[[#This Row],[Player No]],'[4]Mas Women 40+'!$Z$14:$AB$49,2,FALSE)&amp;"",""))),"")</f>
        <v/>
      </c>
      <c r="P662" s="91"/>
      <c r="Q662" s="27"/>
      <c r="R662" s="151"/>
      <c r="S662" s="92"/>
      <c r="T662" s="151"/>
      <c r="U662" s="91"/>
      <c r="V662" s="27"/>
    </row>
    <row r="663" spans="4:22" hidden="1">
      <c r="D663" s="29"/>
      <c r="F663" s="88"/>
      <c r="G663" s="88"/>
      <c r="H663" s="159"/>
      <c r="I663" s="91"/>
      <c r="J663" s="81">
        <f t="shared" si="13"/>
        <v>0</v>
      </c>
      <c r="K663" s="91"/>
      <c r="L663" s="91"/>
      <c r="M663" s="91"/>
      <c r="N663" s="91" t="str">
        <f>IFERROR(VALUE(IF(Table2131620[[#This Row],[Player No]]="","",IFERROR(VLOOKUP(Table2131620[[#This Row],[Player No]],'[3]Masters Women 40+'!$Z$14:$AB$63,2,FALSE)&amp;"",""))),"")</f>
        <v/>
      </c>
      <c r="O663" s="91" t="str">
        <f>IFERROR(VALUE(IF(Table2131620[[#This Row],[Player No]]="","",IFERROR(VLOOKUP(Table2131620[[#This Row],[Player No]],'[4]Mas Women 40+'!$Z$14:$AB$49,2,FALSE)&amp;"",""))),"")</f>
        <v/>
      </c>
      <c r="P663" s="91"/>
      <c r="Q663" s="27"/>
      <c r="R663" s="151"/>
      <c r="S663" s="92"/>
      <c r="T663" s="151"/>
      <c r="U663" s="91"/>
      <c r="V663" s="27"/>
    </row>
    <row r="664" spans="4:22" hidden="1">
      <c r="D664" s="29"/>
      <c r="F664" s="88"/>
      <c r="G664" s="88"/>
      <c r="H664" s="159"/>
      <c r="I664" s="91"/>
      <c r="J664" s="81">
        <f t="shared" si="13"/>
        <v>0</v>
      </c>
      <c r="K664" s="91"/>
      <c r="L664" s="91"/>
      <c r="M664" s="91"/>
      <c r="N664" s="91" t="str">
        <f>IFERROR(VALUE(IF(Table2131620[[#This Row],[Player No]]="","",IFERROR(VLOOKUP(Table2131620[[#This Row],[Player No]],'[3]Masters Women 40+'!$Z$14:$AB$63,2,FALSE)&amp;"",""))),"")</f>
        <v/>
      </c>
      <c r="O664" s="91" t="str">
        <f>IFERROR(VALUE(IF(Table2131620[[#This Row],[Player No]]="","",IFERROR(VLOOKUP(Table2131620[[#This Row],[Player No]],'[4]Mas Women 40+'!$Z$14:$AB$49,2,FALSE)&amp;"",""))),"")</f>
        <v/>
      </c>
      <c r="P664" s="91"/>
      <c r="Q664" s="27"/>
      <c r="R664" s="151"/>
      <c r="S664" s="92"/>
      <c r="T664" s="151"/>
      <c r="U664" s="91"/>
      <c r="V664" s="27"/>
    </row>
    <row r="665" spans="4:22" hidden="1">
      <c r="D665" s="29"/>
      <c r="F665" s="88"/>
      <c r="G665" s="88"/>
      <c r="H665" s="159"/>
      <c r="I665" s="91"/>
      <c r="J665" s="81">
        <f t="shared" si="13"/>
        <v>0</v>
      </c>
      <c r="K665" s="91"/>
      <c r="L665" s="91"/>
      <c r="M665" s="91"/>
      <c r="N665" s="91" t="str">
        <f>IFERROR(VALUE(IF(Table2131620[[#This Row],[Player No]]="","",IFERROR(VLOOKUP(Table2131620[[#This Row],[Player No]],'[3]Masters Women 40+'!$Z$14:$AB$63,2,FALSE)&amp;"",""))),"")</f>
        <v/>
      </c>
      <c r="O665" s="91" t="str">
        <f>IFERROR(VALUE(IF(Table2131620[[#This Row],[Player No]]="","",IFERROR(VLOOKUP(Table2131620[[#This Row],[Player No]],'[4]Mas Women 40+'!$Z$14:$AB$49,2,FALSE)&amp;"",""))),"")</f>
        <v/>
      </c>
      <c r="P665" s="91"/>
      <c r="Q665" s="27"/>
      <c r="R665" s="151"/>
      <c r="S665" s="92"/>
      <c r="T665" s="151"/>
      <c r="U665" s="91"/>
      <c r="V665" s="27"/>
    </row>
    <row r="666" spans="4:22" hidden="1">
      <c r="D666" s="29"/>
      <c r="F666" s="88"/>
      <c r="G666" s="88"/>
      <c r="H666" s="159"/>
      <c r="I666" s="91"/>
      <c r="J666" s="81">
        <f t="shared" si="13"/>
        <v>0</v>
      </c>
      <c r="K666" s="91"/>
      <c r="L666" s="91"/>
      <c r="M666" s="91"/>
      <c r="N666" s="91" t="str">
        <f>IFERROR(VALUE(IF(Table2131620[[#This Row],[Player No]]="","",IFERROR(VLOOKUP(Table2131620[[#This Row],[Player No]],'[3]Masters Women 40+'!$Z$14:$AB$63,2,FALSE)&amp;"",""))),"")</f>
        <v/>
      </c>
      <c r="O666" s="91" t="str">
        <f>IFERROR(VALUE(IF(Table2131620[[#This Row],[Player No]]="","",IFERROR(VLOOKUP(Table2131620[[#This Row],[Player No]],'[4]Mas Women 40+'!$Z$14:$AB$49,2,FALSE)&amp;"",""))),"")</f>
        <v/>
      </c>
      <c r="P666" s="91"/>
      <c r="Q666" s="27"/>
      <c r="R666" s="151"/>
      <c r="S666" s="92"/>
      <c r="T666" s="151"/>
      <c r="U666" s="91"/>
      <c r="V666" s="27"/>
    </row>
    <row r="667" spans="4:22" hidden="1">
      <c r="D667" s="29"/>
      <c r="F667" s="88"/>
      <c r="G667" s="88"/>
      <c r="H667" s="159"/>
      <c r="I667" s="91"/>
      <c r="J667" s="81">
        <f t="shared" si="13"/>
        <v>0</v>
      </c>
      <c r="K667" s="91"/>
      <c r="L667" s="91"/>
      <c r="M667" s="91"/>
      <c r="N667" s="91" t="str">
        <f>IFERROR(VALUE(IF(Table2131620[[#This Row],[Player No]]="","",IFERROR(VLOOKUP(Table2131620[[#This Row],[Player No]],'[3]Masters Women 40+'!$Z$14:$AB$63,2,FALSE)&amp;"",""))),"")</f>
        <v/>
      </c>
      <c r="O667" s="91" t="str">
        <f>IFERROR(VALUE(IF(Table2131620[[#This Row],[Player No]]="","",IFERROR(VLOOKUP(Table2131620[[#This Row],[Player No]],'[4]Mas Women 40+'!$Z$14:$AB$49,2,FALSE)&amp;"",""))),"")</f>
        <v/>
      </c>
      <c r="P667" s="91"/>
      <c r="Q667" s="27"/>
      <c r="R667" s="151"/>
      <c r="S667" s="92"/>
      <c r="T667" s="151"/>
      <c r="U667" s="91"/>
      <c r="V667" s="27"/>
    </row>
    <row r="668" spans="4:22" hidden="1">
      <c r="D668" s="29"/>
      <c r="F668" s="88"/>
      <c r="G668" s="88"/>
      <c r="H668" s="159"/>
      <c r="I668" s="91"/>
      <c r="J668" s="81">
        <f t="shared" si="13"/>
        <v>0</v>
      </c>
      <c r="K668" s="91"/>
      <c r="L668" s="91"/>
      <c r="M668" s="91"/>
      <c r="N668" s="91" t="str">
        <f>IFERROR(VALUE(IF(Table2131620[[#This Row],[Player No]]="","",IFERROR(VLOOKUP(Table2131620[[#This Row],[Player No]],'[3]Masters Women 40+'!$Z$14:$AB$63,2,FALSE)&amp;"",""))),"")</f>
        <v/>
      </c>
      <c r="O668" s="91" t="str">
        <f>IFERROR(VALUE(IF(Table2131620[[#This Row],[Player No]]="","",IFERROR(VLOOKUP(Table2131620[[#This Row],[Player No]],'[4]Mas Women 40+'!$Z$14:$AB$49,2,FALSE)&amp;"",""))),"")</f>
        <v/>
      </c>
      <c r="P668" s="91"/>
      <c r="Q668" s="27"/>
      <c r="R668" s="151"/>
      <c r="S668" s="92"/>
      <c r="T668" s="151"/>
      <c r="U668" s="91"/>
      <c r="V668" s="27"/>
    </row>
    <row r="669" spans="4:22" hidden="1">
      <c r="D669" s="29"/>
      <c r="F669" s="88"/>
      <c r="G669" s="88"/>
      <c r="H669" s="159"/>
      <c r="I669" s="91"/>
      <c r="J669" s="81">
        <f t="shared" si="13"/>
        <v>0</v>
      </c>
      <c r="K669" s="91"/>
      <c r="L669" s="91"/>
      <c r="M669" s="91"/>
      <c r="N669" s="91" t="str">
        <f>IFERROR(VALUE(IF(Table2131620[[#This Row],[Player No]]="","",IFERROR(VLOOKUP(Table2131620[[#This Row],[Player No]],'[3]Masters Women 40+'!$Z$14:$AB$63,2,FALSE)&amp;"",""))),"")</f>
        <v/>
      </c>
      <c r="O669" s="91" t="str">
        <f>IFERROR(VALUE(IF(Table2131620[[#This Row],[Player No]]="","",IFERROR(VLOOKUP(Table2131620[[#This Row],[Player No]],'[4]Mas Women 40+'!$Z$14:$AB$49,2,FALSE)&amp;"",""))),"")</f>
        <v/>
      </c>
      <c r="P669" s="91"/>
      <c r="Q669" s="27"/>
      <c r="R669" s="151"/>
      <c r="S669" s="92"/>
      <c r="T669" s="151"/>
      <c r="U669" s="91"/>
      <c r="V669" s="27"/>
    </row>
    <row r="670" spans="4:22" hidden="1">
      <c r="D670" s="29"/>
      <c r="F670" s="88"/>
      <c r="G670" s="88"/>
      <c r="H670" s="159"/>
      <c r="I670" s="91"/>
      <c r="J670" s="81">
        <f t="shared" si="13"/>
        <v>0</v>
      </c>
      <c r="K670" s="91"/>
      <c r="L670" s="91"/>
      <c r="M670" s="91"/>
      <c r="N670" s="91" t="str">
        <f>IFERROR(VALUE(IF(Table2131620[[#This Row],[Player No]]="","",IFERROR(VLOOKUP(Table2131620[[#This Row],[Player No]],'[3]Masters Women 40+'!$Z$14:$AB$63,2,FALSE)&amp;"",""))),"")</f>
        <v/>
      </c>
      <c r="O670" s="91" t="str">
        <f>IFERROR(VALUE(IF(Table2131620[[#This Row],[Player No]]="","",IFERROR(VLOOKUP(Table2131620[[#This Row],[Player No]],'[4]Mas Women 40+'!$Z$14:$AB$49,2,FALSE)&amp;"",""))),"")</f>
        <v/>
      </c>
      <c r="P670" s="91"/>
      <c r="Q670" s="27"/>
      <c r="R670" s="151"/>
      <c r="S670" s="92"/>
      <c r="T670" s="151"/>
      <c r="U670" s="91"/>
      <c r="V670" s="27"/>
    </row>
    <row r="671" spans="4:22" hidden="1">
      <c r="D671" s="29"/>
      <c r="F671" s="88"/>
      <c r="G671" s="88"/>
      <c r="H671" s="159"/>
      <c r="I671" s="91"/>
      <c r="J671" s="81">
        <f t="shared" si="13"/>
        <v>0</v>
      </c>
      <c r="K671" s="91"/>
      <c r="L671" s="91"/>
      <c r="M671" s="91"/>
      <c r="N671" s="91" t="str">
        <f>IFERROR(VALUE(IF(Table2131620[[#This Row],[Player No]]="","",IFERROR(VLOOKUP(Table2131620[[#This Row],[Player No]],'[3]Masters Women 40+'!$Z$14:$AB$63,2,FALSE)&amp;"",""))),"")</f>
        <v/>
      </c>
      <c r="O671" s="91" t="str">
        <f>IFERROR(VALUE(IF(Table2131620[[#This Row],[Player No]]="","",IFERROR(VLOOKUP(Table2131620[[#This Row],[Player No]],'[4]Mas Women 40+'!$Z$14:$AB$49,2,FALSE)&amp;"",""))),"")</f>
        <v/>
      </c>
      <c r="P671" s="91"/>
      <c r="Q671" s="27"/>
      <c r="R671" s="151"/>
      <c r="S671" s="92"/>
      <c r="T671" s="151"/>
      <c r="U671" s="91"/>
      <c r="V671" s="27"/>
    </row>
    <row r="672" spans="4:22" hidden="1">
      <c r="D672" s="29"/>
      <c r="F672" s="88"/>
      <c r="G672" s="88"/>
      <c r="H672" s="159"/>
      <c r="I672" s="91"/>
      <c r="J672" s="81">
        <f t="shared" si="13"/>
        <v>0</v>
      </c>
      <c r="K672" s="91"/>
      <c r="L672" s="91"/>
      <c r="M672" s="91"/>
      <c r="N672" s="91" t="str">
        <f>IFERROR(VALUE(IF(Table2131620[[#This Row],[Player No]]="","",IFERROR(VLOOKUP(Table2131620[[#This Row],[Player No]],'[3]Masters Women 40+'!$Z$14:$AB$63,2,FALSE)&amp;"",""))),"")</f>
        <v/>
      </c>
      <c r="O672" s="91" t="str">
        <f>IFERROR(VALUE(IF(Table2131620[[#This Row],[Player No]]="","",IFERROR(VLOOKUP(Table2131620[[#This Row],[Player No]],'[4]Mas Women 40+'!$Z$14:$AB$49,2,FALSE)&amp;"",""))),"")</f>
        <v/>
      </c>
      <c r="P672" s="91"/>
      <c r="Q672" s="27"/>
      <c r="R672" s="151"/>
      <c r="S672" s="92"/>
      <c r="T672" s="151"/>
      <c r="U672" s="91"/>
      <c r="V672" s="27"/>
    </row>
    <row r="673" spans="4:22" hidden="1">
      <c r="D673" s="29"/>
      <c r="F673" s="88"/>
      <c r="G673" s="88"/>
      <c r="H673" s="159"/>
      <c r="I673" s="91"/>
      <c r="J673" s="81">
        <f t="shared" si="13"/>
        <v>0</v>
      </c>
      <c r="K673" s="91"/>
      <c r="L673" s="91"/>
      <c r="M673" s="91"/>
      <c r="N673" s="91" t="str">
        <f>IFERROR(VALUE(IF(Table2131620[[#This Row],[Player No]]="","",IFERROR(VLOOKUP(Table2131620[[#This Row],[Player No]],'[3]Masters Women 40+'!$Z$14:$AB$63,2,FALSE)&amp;"",""))),"")</f>
        <v/>
      </c>
      <c r="O673" s="91" t="str">
        <f>IFERROR(VALUE(IF(Table2131620[[#This Row],[Player No]]="","",IFERROR(VLOOKUP(Table2131620[[#This Row],[Player No]],'[4]Mas Women 40+'!$Z$14:$AB$49,2,FALSE)&amp;"",""))),"")</f>
        <v/>
      </c>
      <c r="P673" s="91"/>
      <c r="Q673" s="27"/>
      <c r="R673" s="151"/>
      <c r="S673" s="92"/>
      <c r="T673" s="151"/>
      <c r="U673" s="91"/>
      <c r="V673" s="27"/>
    </row>
    <row r="674" spans="4:22" hidden="1">
      <c r="D674" s="29"/>
      <c r="F674" s="88"/>
      <c r="G674" s="88"/>
      <c r="H674" s="159"/>
      <c r="I674" s="91"/>
      <c r="J674" s="81">
        <f t="shared" si="13"/>
        <v>0</v>
      </c>
      <c r="K674" s="91"/>
      <c r="L674" s="91"/>
      <c r="M674" s="91"/>
      <c r="N674" s="91" t="str">
        <f>IFERROR(VALUE(IF(Table2131620[[#This Row],[Player No]]="","",IFERROR(VLOOKUP(Table2131620[[#This Row],[Player No]],'[3]Masters Women 40+'!$Z$14:$AB$63,2,FALSE)&amp;"",""))),"")</f>
        <v/>
      </c>
      <c r="O674" s="91" t="str">
        <f>IFERROR(VALUE(IF(Table2131620[[#This Row],[Player No]]="","",IFERROR(VLOOKUP(Table2131620[[#This Row],[Player No]],'[4]Mas Women 40+'!$Z$14:$AB$49,2,FALSE)&amp;"",""))),"")</f>
        <v/>
      </c>
      <c r="P674" s="91"/>
      <c r="Q674" s="27"/>
      <c r="R674" s="151"/>
      <c r="S674" s="92"/>
      <c r="T674" s="151"/>
      <c r="U674" s="91"/>
      <c r="V674" s="27"/>
    </row>
    <row r="675" spans="4:22" hidden="1">
      <c r="D675" s="29"/>
      <c r="F675" s="88"/>
      <c r="G675" s="88"/>
      <c r="H675" s="159"/>
      <c r="I675" s="91"/>
      <c r="J675" s="81">
        <f t="shared" si="13"/>
        <v>0</v>
      </c>
      <c r="K675" s="91"/>
      <c r="L675" s="91"/>
      <c r="M675" s="91"/>
      <c r="N675" s="91" t="str">
        <f>IFERROR(VALUE(IF(Table2131620[[#This Row],[Player No]]="","",IFERROR(VLOOKUP(Table2131620[[#This Row],[Player No]],'[3]Masters Women 40+'!$Z$14:$AB$63,2,FALSE)&amp;"",""))),"")</f>
        <v/>
      </c>
      <c r="O675" s="91" t="str">
        <f>IFERROR(VALUE(IF(Table2131620[[#This Row],[Player No]]="","",IFERROR(VLOOKUP(Table2131620[[#This Row],[Player No]],'[4]Mas Women 40+'!$Z$14:$AB$49,2,FALSE)&amp;"",""))),"")</f>
        <v/>
      </c>
      <c r="P675" s="91"/>
      <c r="Q675" s="27"/>
      <c r="R675" s="151"/>
      <c r="S675" s="92"/>
      <c r="T675" s="151"/>
      <c r="U675" s="91"/>
      <c r="V675" s="27"/>
    </row>
    <row r="676" spans="4:22" hidden="1">
      <c r="D676" s="29"/>
      <c r="F676" s="88"/>
      <c r="G676" s="88"/>
      <c r="H676" s="159"/>
      <c r="I676" s="91"/>
      <c r="J676" s="81">
        <f t="shared" si="13"/>
        <v>0</v>
      </c>
      <c r="K676" s="91"/>
      <c r="L676" s="91"/>
      <c r="M676" s="91"/>
      <c r="N676" s="91" t="str">
        <f>IFERROR(VALUE(IF(Table2131620[[#This Row],[Player No]]="","",IFERROR(VLOOKUP(Table2131620[[#This Row],[Player No]],'[3]Masters Women 40+'!$Z$14:$AB$63,2,FALSE)&amp;"",""))),"")</f>
        <v/>
      </c>
      <c r="O676" s="91" t="str">
        <f>IFERROR(VALUE(IF(Table2131620[[#This Row],[Player No]]="","",IFERROR(VLOOKUP(Table2131620[[#This Row],[Player No]],'[4]Mas Women 40+'!$Z$14:$AB$49,2,FALSE)&amp;"",""))),"")</f>
        <v/>
      </c>
      <c r="P676" s="91"/>
      <c r="Q676" s="27"/>
      <c r="R676" s="151"/>
      <c r="S676" s="92"/>
      <c r="T676" s="151"/>
      <c r="U676" s="91"/>
      <c r="V676" s="27"/>
    </row>
    <row r="677" spans="4:22" hidden="1">
      <c r="D677" s="29"/>
      <c r="F677" s="88"/>
      <c r="G677" s="88"/>
      <c r="H677" s="159"/>
      <c r="I677" s="91"/>
      <c r="J677" s="81">
        <f t="shared" si="13"/>
        <v>0</v>
      </c>
      <c r="K677" s="91"/>
      <c r="L677" s="91"/>
      <c r="M677" s="91"/>
      <c r="N677" s="91" t="str">
        <f>IFERROR(VALUE(IF(Table2131620[[#This Row],[Player No]]="","",IFERROR(VLOOKUP(Table2131620[[#This Row],[Player No]],'[3]Masters Women 40+'!$Z$14:$AB$63,2,FALSE)&amp;"",""))),"")</f>
        <v/>
      </c>
      <c r="O677" s="91" t="str">
        <f>IFERROR(VALUE(IF(Table2131620[[#This Row],[Player No]]="","",IFERROR(VLOOKUP(Table2131620[[#This Row],[Player No]],'[4]Mas Women 40+'!$Z$14:$AB$49,2,FALSE)&amp;"",""))),"")</f>
        <v/>
      </c>
      <c r="P677" s="91"/>
      <c r="Q677" s="27"/>
      <c r="R677" s="151"/>
      <c r="S677" s="92"/>
      <c r="T677" s="151"/>
      <c r="U677" s="91"/>
      <c r="V677" s="27"/>
    </row>
    <row r="678" spans="4:22" hidden="1">
      <c r="D678" s="29"/>
      <c r="F678" s="88"/>
      <c r="G678" s="88"/>
      <c r="H678" s="159"/>
      <c r="I678" s="91"/>
      <c r="J678" s="81">
        <f t="shared" si="13"/>
        <v>0</v>
      </c>
      <c r="K678" s="91"/>
      <c r="L678" s="91"/>
      <c r="M678" s="91"/>
      <c r="N678" s="91" t="str">
        <f>IFERROR(VALUE(IF(Table2131620[[#This Row],[Player No]]="","",IFERROR(VLOOKUP(Table2131620[[#This Row],[Player No]],'[3]Masters Women 40+'!$Z$14:$AB$63,2,FALSE)&amp;"",""))),"")</f>
        <v/>
      </c>
      <c r="O678" s="91" t="str">
        <f>IFERROR(VALUE(IF(Table2131620[[#This Row],[Player No]]="","",IFERROR(VLOOKUP(Table2131620[[#This Row],[Player No]],'[4]Mas Women 40+'!$Z$14:$AB$49,2,FALSE)&amp;"",""))),"")</f>
        <v/>
      </c>
      <c r="P678" s="91"/>
      <c r="Q678" s="27"/>
      <c r="R678" s="151"/>
      <c r="S678" s="92"/>
      <c r="T678" s="151"/>
      <c r="U678" s="91"/>
      <c r="V678" s="27"/>
    </row>
    <row r="679" spans="4:22" hidden="1">
      <c r="D679" s="29"/>
      <c r="F679" s="88"/>
      <c r="G679" s="88"/>
      <c r="H679" s="159"/>
      <c r="I679" s="91"/>
      <c r="J679" s="81">
        <f t="shared" si="13"/>
        <v>0</v>
      </c>
      <c r="K679" s="91"/>
      <c r="L679" s="91"/>
      <c r="M679" s="91"/>
      <c r="N679" s="91" t="str">
        <f>IFERROR(VALUE(IF(Table2131620[[#This Row],[Player No]]="","",IFERROR(VLOOKUP(Table2131620[[#This Row],[Player No]],'[3]Masters Women 40+'!$Z$14:$AB$63,2,FALSE)&amp;"",""))),"")</f>
        <v/>
      </c>
      <c r="O679" s="91" t="str">
        <f>IFERROR(VALUE(IF(Table2131620[[#This Row],[Player No]]="","",IFERROR(VLOOKUP(Table2131620[[#This Row],[Player No]],'[4]Mas Women 40+'!$Z$14:$AB$49,2,FALSE)&amp;"",""))),"")</f>
        <v/>
      </c>
      <c r="P679" s="91"/>
      <c r="Q679" s="27"/>
      <c r="R679" s="151"/>
      <c r="S679" s="92"/>
      <c r="T679" s="151"/>
      <c r="U679" s="91"/>
      <c r="V679" s="27"/>
    </row>
    <row r="680" spans="4:22" hidden="1">
      <c r="D680" s="29"/>
      <c r="F680" s="88"/>
      <c r="G680" s="88"/>
      <c r="H680" s="159"/>
      <c r="I680" s="91"/>
      <c r="J680" s="81">
        <f t="shared" si="13"/>
        <v>0</v>
      </c>
      <c r="K680" s="91"/>
      <c r="L680" s="91"/>
      <c r="M680" s="91"/>
      <c r="N680" s="91" t="str">
        <f>IFERROR(VALUE(IF(Table2131620[[#This Row],[Player No]]="","",IFERROR(VLOOKUP(Table2131620[[#This Row],[Player No]],'[3]Masters Women 40+'!$Z$14:$AB$63,2,FALSE)&amp;"",""))),"")</f>
        <v/>
      </c>
      <c r="O680" s="91" t="str">
        <f>IFERROR(VALUE(IF(Table2131620[[#This Row],[Player No]]="","",IFERROR(VLOOKUP(Table2131620[[#This Row],[Player No]],'[4]Mas Women 40+'!$Z$14:$AB$49,2,FALSE)&amp;"",""))),"")</f>
        <v/>
      </c>
      <c r="P680" s="91"/>
      <c r="Q680" s="27"/>
      <c r="R680" s="151"/>
      <c r="S680" s="92"/>
      <c r="T680" s="151"/>
      <c r="U680" s="91"/>
      <c r="V680" s="27"/>
    </row>
    <row r="681" spans="4:22" hidden="1">
      <c r="D681" s="29"/>
      <c r="F681" s="88"/>
      <c r="G681" s="88"/>
      <c r="H681" s="159"/>
      <c r="I681" s="91"/>
      <c r="J681" s="81">
        <f t="shared" si="13"/>
        <v>0</v>
      </c>
      <c r="K681" s="91"/>
      <c r="L681" s="91"/>
      <c r="M681" s="91"/>
      <c r="N681" s="91" t="str">
        <f>IFERROR(VALUE(IF(Table2131620[[#This Row],[Player No]]="","",IFERROR(VLOOKUP(Table2131620[[#This Row],[Player No]],'[3]Masters Women 40+'!$Z$14:$AB$63,2,FALSE)&amp;"",""))),"")</f>
        <v/>
      </c>
      <c r="O681" s="91" t="str">
        <f>IFERROR(VALUE(IF(Table2131620[[#This Row],[Player No]]="","",IFERROR(VLOOKUP(Table2131620[[#This Row],[Player No]],'[4]Mas Women 40+'!$Z$14:$AB$49,2,FALSE)&amp;"",""))),"")</f>
        <v/>
      </c>
      <c r="P681" s="91"/>
      <c r="Q681" s="27"/>
      <c r="R681" s="151"/>
      <c r="S681" s="92"/>
      <c r="T681" s="151"/>
      <c r="U681" s="91"/>
      <c r="V681" s="27"/>
    </row>
    <row r="682" spans="4:22" hidden="1">
      <c r="D682" s="29"/>
      <c r="F682" s="88"/>
      <c r="G682" s="88"/>
      <c r="H682" s="159"/>
      <c r="I682" s="91"/>
      <c r="J682" s="81">
        <f t="shared" si="13"/>
        <v>0</v>
      </c>
      <c r="K682" s="91"/>
      <c r="L682" s="91"/>
      <c r="M682" s="91"/>
      <c r="N682" s="91" t="str">
        <f>IFERROR(VALUE(IF(Table2131620[[#This Row],[Player No]]="","",IFERROR(VLOOKUP(Table2131620[[#This Row],[Player No]],'[3]Masters Women 40+'!$Z$14:$AB$63,2,FALSE)&amp;"",""))),"")</f>
        <v/>
      </c>
      <c r="O682" s="91" t="str">
        <f>IFERROR(VALUE(IF(Table2131620[[#This Row],[Player No]]="","",IFERROR(VLOOKUP(Table2131620[[#This Row],[Player No]],'[4]Mas Women 40+'!$Z$14:$AB$49,2,FALSE)&amp;"",""))),"")</f>
        <v/>
      </c>
      <c r="P682" s="91"/>
      <c r="Q682" s="27"/>
      <c r="R682" s="151"/>
      <c r="S682" s="92"/>
      <c r="T682" s="151"/>
      <c r="U682" s="91"/>
      <c r="V682" s="27"/>
    </row>
    <row r="683" spans="4:22" hidden="1">
      <c r="D683" s="29"/>
      <c r="F683" s="88"/>
      <c r="G683" s="88"/>
      <c r="H683" s="159"/>
      <c r="I683" s="91"/>
      <c r="J683" s="81">
        <f t="shared" si="13"/>
        <v>0</v>
      </c>
      <c r="K683" s="91"/>
      <c r="L683" s="91"/>
      <c r="M683" s="91"/>
      <c r="N683" s="91" t="str">
        <f>IFERROR(VALUE(IF(Table2131620[[#This Row],[Player No]]="","",IFERROR(VLOOKUP(Table2131620[[#This Row],[Player No]],'[3]Masters Women 40+'!$Z$14:$AB$63,2,FALSE)&amp;"",""))),"")</f>
        <v/>
      </c>
      <c r="O683" s="91" t="str">
        <f>IFERROR(VALUE(IF(Table2131620[[#This Row],[Player No]]="","",IFERROR(VLOOKUP(Table2131620[[#This Row],[Player No]],'[4]Mas Women 40+'!$Z$14:$AB$49,2,FALSE)&amp;"",""))),"")</f>
        <v/>
      </c>
      <c r="P683" s="91"/>
      <c r="Q683" s="27"/>
      <c r="R683" s="151"/>
      <c r="S683" s="92"/>
      <c r="T683" s="151"/>
      <c r="U683" s="91"/>
      <c r="V683" s="27"/>
    </row>
    <row r="684" spans="4:22" hidden="1">
      <c r="D684" s="29"/>
      <c r="F684" s="88"/>
      <c r="G684" s="88"/>
      <c r="H684" s="159"/>
      <c r="I684" s="91"/>
      <c r="J684" s="81">
        <f t="shared" si="13"/>
        <v>0</v>
      </c>
      <c r="K684" s="91"/>
      <c r="L684" s="91"/>
      <c r="M684" s="91"/>
      <c r="N684" s="91" t="str">
        <f>IFERROR(VALUE(IF(Table2131620[[#This Row],[Player No]]="","",IFERROR(VLOOKUP(Table2131620[[#This Row],[Player No]],'[3]Masters Women 40+'!$Z$14:$AB$63,2,FALSE)&amp;"",""))),"")</f>
        <v/>
      </c>
      <c r="O684" s="91" t="str">
        <f>IFERROR(VALUE(IF(Table2131620[[#This Row],[Player No]]="","",IFERROR(VLOOKUP(Table2131620[[#This Row],[Player No]],'[4]Mas Women 40+'!$Z$14:$AB$49,2,FALSE)&amp;"",""))),"")</f>
        <v/>
      </c>
      <c r="P684" s="91"/>
      <c r="Q684" s="27"/>
      <c r="R684" s="151"/>
      <c r="S684" s="92"/>
      <c r="T684" s="151"/>
      <c r="U684" s="91"/>
      <c r="V684" s="27"/>
    </row>
    <row r="685" spans="4:22" hidden="1">
      <c r="D685" s="29"/>
      <c r="F685" s="88"/>
      <c r="G685" s="88"/>
      <c r="H685" s="159"/>
      <c r="I685" s="91"/>
      <c r="J685" s="81">
        <f t="shared" si="13"/>
        <v>0</v>
      </c>
      <c r="K685" s="91"/>
      <c r="L685" s="91"/>
      <c r="M685" s="91"/>
      <c r="N685" s="91" t="str">
        <f>IFERROR(VALUE(IF(Table2131620[[#This Row],[Player No]]="","",IFERROR(VLOOKUP(Table2131620[[#This Row],[Player No]],'[3]Masters Women 40+'!$Z$14:$AB$63,2,FALSE)&amp;"",""))),"")</f>
        <v/>
      </c>
      <c r="O685" s="91" t="str">
        <f>IFERROR(VALUE(IF(Table2131620[[#This Row],[Player No]]="","",IFERROR(VLOOKUP(Table2131620[[#This Row],[Player No]],'[4]Mas Women 40+'!$Z$14:$AB$49,2,FALSE)&amp;"",""))),"")</f>
        <v/>
      </c>
      <c r="P685" s="91"/>
      <c r="Q685" s="27"/>
      <c r="R685" s="151"/>
      <c r="S685" s="92"/>
      <c r="T685" s="151"/>
      <c r="U685" s="91"/>
      <c r="V685" s="27"/>
    </row>
    <row r="686" spans="4:22" hidden="1">
      <c r="D686" s="29"/>
      <c r="F686" s="88"/>
      <c r="G686" s="88"/>
      <c r="H686" s="159"/>
      <c r="I686" s="91"/>
      <c r="J686" s="81">
        <f t="shared" si="13"/>
        <v>0</v>
      </c>
      <c r="K686" s="91"/>
      <c r="L686" s="91"/>
      <c r="M686" s="91"/>
      <c r="N686" s="91" t="str">
        <f>IFERROR(VALUE(IF(Table2131620[[#This Row],[Player No]]="","",IFERROR(VLOOKUP(Table2131620[[#This Row],[Player No]],'[3]Masters Women 40+'!$Z$14:$AB$63,2,FALSE)&amp;"",""))),"")</f>
        <v/>
      </c>
      <c r="O686" s="91" t="str">
        <f>IFERROR(VALUE(IF(Table2131620[[#This Row],[Player No]]="","",IFERROR(VLOOKUP(Table2131620[[#This Row],[Player No]],'[4]Mas Women 40+'!$Z$14:$AB$49,2,FALSE)&amp;"",""))),"")</f>
        <v/>
      </c>
      <c r="P686" s="91"/>
      <c r="Q686" s="27"/>
      <c r="R686" s="151"/>
      <c r="S686" s="92"/>
      <c r="T686" s="151"/>
      <c r="U686" s="91"/>
      <c r="V686" s="27"/>
    </row>
    <row r="687" spans="4:22" hidden="1">
      <c r="D687" s="29"/>
      <c r="F687" s="88"/>
      <c r="G687" s="88"/>
      <c r="H687" s="159"/>
      <c r="I687" s="91"/>
      <c r="J687" s="81">
        <f t="shared" si="13"/>
        <v>0</v>
      </c>
      <c r="K687" s="91"/>
      <c r="L687" s="91"/>
      <c r="M687" s="91"/>
      <c r="N687" s="91" t="str">
        <f>IFERROR(VALUE(IF(Table2131620[[#This Row],[Player No]]="","",IFERROR(VLOOKUP(Table2131620[[#This Row],[Player No]],'[3]Masters Women 40+'!$Z$14:$AB$63,2,FALSE)&amp;"",""))),"")</f>
        <v/>
      </c>
      <c r="O687" s="91" t="str">
        <f>IFERROR(VALUE(IF(Table2131620[[#This Row],[Player No]]="","",IFERROR(VLOOKUP(Table2131620[[#This Row],[Player No]],'[4]Mas Women 40+'!$Z$14:$AB$49,2,FALSE)&amp;"",""))),"")</f>
        <v/>
      </c>
      <c r="P687" s="91"/>
      <c r="Q687" s="27"/>
      <c r="R687" s="151"/>
      <c r="S687" s="92"/>
      <c r="T687" s="151"/>
      <c r="U687" s="91"/>
      <c r="V687" s="27"/>
    </row>
    <row r="688" spans="4:22" hidden="1">
      <c r="D688" s="29"/>
      <c r="F688" s="88"/>
      <c r="G688" s="88"/>
      <c r="H688" s="159"/>
      <c r="I688" s="91"/>
      <c r="J688" s="81">
        <f t="shared" si="13"/>
        <v>0</v>
      </c>
      <c r="K688" s="91"/>
      <c r="L688" s="91"/>
      <c r="M688" s="91"/>
      <c r="N688" s="91" t="str">
        <f>IFERROR(VALUE(IF(Table2131620[[#This Row],[Player No]]="","",IFERROR(VLOOKUP(Table2131620[[#This Row],[Player No]],'[3]Masters Women 40+'!$Z$14:$AB$63,2,FALSE)&amp;"",""))),"")</f>
        <v/>
      </c>
      <c r="O688" s="91" t="str">
        <f>IFERROR(VALUE(IF(Table2131620[[#This Row],[Player No]]="","",IFERROR(VLOOKUP(Table2131620[[#This Row],[Player No]],'[4]Mas Women 40+'!$Z$14:$AB$49,2,FALSE)&amp;"",""))),"")</f>
        <v/>
      </c>
      <c r="P688" s="91"/>
      <c r="Q688" s="27"/>
      <c r="R688" s="151"/>
      <c r="S688" s="92"/>
      <c r="T688" s="151"/>
      <c r="U688" s="91"/>
      <c r="V688" s="27"/>
    </row>
    <row r="689" spans="4:22" hidden="1">
      <c r="D689" s="29"/>
      <c r="F689" s="88"/>
      <c r="G689" s="88"/>
      <c r="H689" s="159"/>
      <c r="I689" s="91"/>
      <c r="J689" s="81">
        <f t="shared" si="13"/>
        <v>0</v>
      </c>
      <c r="K689" s="91"/>
      <c r="L689" s="91"/>
      <c r="M689" s="91"/>
      <c r="N689" s="91" t="str">
        <f>IFERROR(VALUE(IF(Table2131620[[#This Row],[Player No]]="","",IFERROR(VLOOKUP(Table2131620[[#This Row],[Player No]],'[3]Masters Women 40+'!$Z$14:$AB$63,2,FALSE)&amp;"",""))),"")</f>
        <v/>
      </c>
      <c r="O689" s="91" t="str">
        <f>IFERROR(VALUE(IF(Table2131620[[#This Row],[Player No]]="","",IFERROR(VLOOKUP(Table2131620[[#This Row],[Player No]],'[4]Mas Women 40+'!$Z$14:$AB$49,2,FALSE)&amp;"",""))),"")</f>
        <v/>
      </c>
      <c r="P689" s="91"/>
      <c r="Q689" s="27"/>
      <c r="R689" s="151"/>
      <c r="S689" s="92"/>
      <c r="T689" s="151"/>
      <c r="U689" s="91"/>
      <c r="V689" s="27"/>
    </row>
    <row r="690" spans="4:22" hidden="1">
      <c r="D690" s="29"/>
      <c r="F690" s="88"/>
      <c r="G690" s="88"/>
      <c r="H690" s="159"/>
      <c r="I690" s="91"/>
      <c r="J690" s="81">
        <f t="shared" si="13"/>
        <v>0</v>
      </c>
      <c r="K690" s="91"/>
      <c r="L690" s="91"/>
      <c r="M690" s="91"/>
      <c r="N690" s="91" t="str">
        <f>IFERROR(VALUE(IF(Table2131620[[#This Row],[Player No]]="","",IFERROR(VLOOKUP(Table2131620[[#This Row],[Player No]],'[3]Masters Women 40+'!$Z$14:$AB$63,2,FALSE)&amp;"",""))),"")</f>
        <v/>
      </c>
      <c r="O690" s="91" t="str">
        <f>IFERROR(VALUE(IF(Table2131620[[#This Row],[Player No]]="","",IFERROR(VLOOKUP(Table2131620[[#This Row],[Player No]],'[4]Mas Women 40+'!$Z$14:$AB$49,2,FALSE)&amp;"",""))),"")</f>
        <v/>
      </c>
      <c r="P690" s="91"/>
      <c r="Q690" s="27"/>
      <c r="R690" s="151"/>
      <c r="S690" s="92"/>
      <c r="T690" s="151"/>
      <c r="U690" s="91"/>
      <c r="V690" s="27"/>
    </row>
    <row r="691" spans="4:22" hidden="1">
      <c r="D691" s="29"/>
      <c r="F691" s="88"/>
      <c r="G691" s="88"/>
      <c r="H691" s="159"/>
      <c r="I691" s="91"/>
      <c r="J691" s="81">
        <f t="shared" si="13"/>
        <v>0</v>
      </c>
      <c r="K691" s="91"/>
      <c r="L691" s="91"/>
      <c r="M691" s="91"/>
      <c r="N691" s="91" t="str">
        <f>IFERROR(VALUE(IF(Table2131620[[#This Row],[Player No]]="","",IFERROR(VLOOKUP(Table2131620[[#This Row],[Player No]],'[3]Masters Women 40+'!$Z$14:$AB$63,2,FALSE)&amp;"",""))),"")</f>
        <v/>
      </c>
      <c r="O691" s="91" t="str">
        <f>IFERROR(VALUE(IF(Table2131620[[#This Row],[Player No]]="","",IFERROR(VLOOKUP(Table2131620[[#This Row],[Player No]],'[4]Mas Women 40+'!$Z$14:$AB$49,2,FALSE)&amp;"",""))),"")</f>
        <v/>
      </c>
      <c r="P691" s="91"/>
      <c r="Q691" s="27"/>
      <c r="R691" s="151"/>
      <c r="S691" s="92"/>
      <c r="T691" s="151"/>
      <c r="U691" s="91"/>
      <c r="V691" s="27"/>
    </row>
    <row r="692" spans="4:22" hidden="1">
      <c r="D692" s="29"/>
      <c r="F692" s="88"/>
      <c r="G692" s="88"/>
      <c r="H692" s="159"/>
      <c r="I692" s="91"/>
      <c r="J692" s="81">
        <f t="shared" si="13"/>
        <v>0</v>
      </c>
      <c r="K692" s="91"/>
      <c r="L692" s="91"/>
      <c r="M692" s="91"/>
      <c r="N692" s="91" t="str">
        <f>IFERROR(VALUE(IF(Table2131620[[#This Row],[Player No]]="","",IFERROR(VLOOKUP(Table2131620[[#This Row],[Player No]],'[3]Masters Women 40+'!$Z$14:$AB$63,2,FALSE)&amp;"",""))),"")</f>
        <v/>
      </c>
      <c r="O692" s="91" t="str">
        <f>IFERROR(VALUE(IF(Table2131620[[#This Row],[Player No]]="","",IFERROR(VLOOKUP(Table2131620[[#This Row],[Player No]],'[4]Mas Women 40+'!$Z$14:$AB$49,2,FALSE)&amp;"",""))),"")</f>
        <v/>
      </c>
      <c r="P692" s="91"/>
      <c r="Q692" s="27"/>
      <c r="R692" s="151"/>
      <c r="S692" s="92"/>
      <c r="T692" s="151"/>
      <c r="U692" s="91"/>
      <c r="V692" s="27"/>
    </row>
    <row r="693" spans="4:22" hidden="1">
      <c r="D693" s="29"/>
      <c r="F693" s="88"/>
      <c r="G693" s="88"/>
      <c r="H693" s="159"/>
      <c r="I693" s="91"/>
      <c r="J693" s="81">
        <f t="shared" si="13"/>
        <v>0</v>
      </c>
      <c r="K693" s="91"/>
      <c r="L693" s="91"/>
      <c r="M693" s="91"/>
      <c r="N693" s="91" t="str">
        <f>IFERROR(VALUE(IF(Table2131620[[#This Row],[Player No]]="","",IFERROR(VLOOKUP(Table2131620[[#This Row],[Player No]],'[3]Masters Women 40+'!$Z$14:$AB$63,2,FALSE)&amp;"",""))),"")</f>
        <v/>
      </c>
      <c r="O693" s="91" t="str">
        <f>IFERROR(VALUE(IF(Table2131620[[#This Row],[Player No]]="","",IFERROR(VLOOKUP(Table2131620[[#This Row],[Player No]],'[4]Mas Women 40+'!$Z$14:$AB$49,2,FALSE)&amp;"",""))),"")</f>
        <v/>
      </c>
      <c r="P693" s="91"/>
      <c r="Q693" s="27"/>
      <c r="R693" s="151"/>
      <c r="S693" s="92"/>
      <c r="T693" s="151"/>
      <c r="U693" s="91"/>
      <c r="V693" s="27"/>
    </row>
    <row r="694" spans="4:22" hidden="1">
      <c r="D694" s="29"/>
      <c r="F694" s="88"/>
      <c r="G694" s="88"/>
      <c r="H694" s="159"/>
      <c r="I694" s="91"/>
      <c r="J694" s="81">
        <f t="shared" si="13"/>
        <v>0</v>
      </c>
      <c r="K694" s="91"/>
      <c r="L694" s="91"/>
      <c r="M694" s="91"/>
      <c r="N694" s="91" t="str">
        <f>IFERROR(VALUE(IF(Table2131620[[#This Row],[Player No]]="","",IFERROR(VLOOKUP(Table2131620[[#This Row],[Player No]],'[3]Masters Women 40+'!$Z$14:$AB$63,2,FALSE)&amp;"",""))),"")</f>
        <v/>
      </c>
      <c r="O694" s="91" t="str">
        <f>IFERROR(VALUE(IF(Table2131620[[#This Row],[Player No]]="","",IFERROR(VLOOKUP(Table2131620[[#This Row],[Player No]],'[4]Mas Women 40+'!$Z$14:$AB$49,2,FALSE)&amp;"",""))),"")</f>
        <v/>
      </c>
      <c r="P694" s="91"/>
      <c r="Q694" s="27"/>
      <c r="R694" s="151"/>
      <c r="S694" s="92"/>
      <c r="T694" s="151"/>
      <c r="U694" s="91"/>
      <c r="V694" s="27"/>
    </row>
    <row r="695" spans="4:22" hidden="1">
      <c r="D695" s="29"/>
      <c r="F695" s="88"/>
      <c r="G695" s="88"/>
      <c r="H695" s="159"/>
      <c r="I695" s="91"/>
      <c r="J695" s="81">
        <f t="shared" si="13"/>
        <v>0</v>
      </c>
      <c r="K695" s="91"/>
      <c r="L695" s="91"/>
      <c r="M695" s="91"/>
      <c r="N695" s="91" t="str">
        <f>IFERROR(VALUE(IF(Table2131620[[#This Row],[Player No]]="","",IFERROR(VLOOKUP(Table2131620[[#This Row],[Player No]],'[3]Masters Women 40+'!$Z$14:$AB$63,2,FALSE)&amp;"",""))),"")</f>
        <v/>
      </c>
      <c r="O695" s="91" t="str">
        <f>IFERROR(VALUE(IF(Table2131620[[#This Row],[Player No]]="","",IFERROR(VLOOKUP(Table2131620[[#This Row],[Player No]],'[4]Mas Women 40+'!$Z$14:$AB$49,2,FALSE)&amp;"",""))),"")</f>
        <v/>
      </c>
      <c r="P695" s="91"/>
      <c r="Q695" s="27"/>
      <c r="R695" s="151"/>
      <c r="S695" s="92"/>
      <c r="T695" s="151"/>
      <c r="U695" s="91"/>
      <c r="V695" s="27"/>
    </row>
    <row r="696" spans="4:22" hidden="1">
      <c r="D696" s="29"/>
      <c r="F696" s="88"/>
      <c r="G696" s="88"/>
      <c r="H696" s="159"/>
      <c r="I696" s="91"/>
      <c r="J696" s="81">
        <f t="shared" si="13"/>
        <v>0</v>
      </c>
      <c r="K696" s="91"/>
      <c r="L696" s="91"/>
      <c r="M696" s="91"/>
      <c r="N696" s="91" t="str">
        <f>IFERROR(VALUE(IF(Table2131620[[#This Row],[Player No]]="","",IFERROR(VLOOKUP(Table2131620[[#This Row],[Player No]],'[3]Masters Women 40+'!$Z$14:$AB$63,2,FALSE)&amp;"",""))),"")</f>
        <v/>
      </c>
      <c r="O696" s="91" t="str">
        <f>IFERROR(VALUE(IF(Table2131620[[#This Row],[Player No]]="","",IFERROR(VLOOKUP(Table2131620[[#This Row],[Player No]],'[4]Mas Women 40+'!$Z$14:$AB$49,2,FALSE)&amp;"",""))),"")</f>
        <v/>
      </c>
      <c r="P696" s="91"/>
      <c r="Q696" s="27"/>
      <c r="R696" s="151"/>
      <c r="S696" s="92"/>
      <c r="T696" s="151"/>
      <c r="U696" s="91"/>
      <c r="V696" s="27"/>
    </row>
    <row r="697" spans="4:22" hidden="1">
      <c r="D697" s="29"/>
      <c r="F697" s="88"/>
      <c r="G697" s="88"/>
      <c r="H697" s="159"/>
      <c r="I697" s="91"/>
      <c r="J697" s="81">
        <f t="shared" si="13"/>
        <v>0</v>
      </c>
      <c r="K697" s="91"/>
      <c r="L697" s="91"/>
      <c r="M697" s="91"/>
      <c r="N697" s="91" t="str">
        <f>IFERROR(VALUE(IF(Table2131620[[#This Row],[Player No]]="","",IFERROR(VLOOKUP(Table2131620[[#This Row],[Player No]],'[3]Masters Women 40+'!$Z$14:$AB$63,2,FALSE)&amp;"",""))),"")</f>
        <v/>
      </c>
      <c r="O697" s="91" t="str">
        <f>IFERROR(VALUE(IF(Table2131620[[#This Row],[Player No]]="","",IFERROR(VLOOKUP(Table2131620[[#This Row],[Player No]],'[4]Mas Women 40+'!$Z$14:$AB$49,2,FALSE)&amp;"",""))),"")</f>
        <v/>
      </c>
      <c r="P697" s="91"/>
      <c r="Q697" s="27"/>
      <c r="R697" s="151"/>
      <c r="S697" s="92"/>
      <c r="T697" s="151"/>
      <c r="U697" s="91"/>
      <c r="V697" s="27"/>
    </row>
    <row r="698" spans="4:22" hidden="1">
      <c r="D698" s="29"/>
      <c r="F698" s="88"/>
      <c r="G698" s="88"/>
      <c r="H698" s="159"/>
      <c r="I698" s="91"/>
      <c r="J698" s="81">
        <f t="shared" si="13"/>
        <v>0</v>
      </c>
      <c r="K698" s="91"/>
      <c r="L698" s="91"/>
      <c r="M698" s="91"/>
      <c r="N698" s="91" t="str">
        <f>IFERROR(VALUE(IF(Table2131620[[#This Row],[Player No]]="","",IFERROR(VLOOKUP(Table2131620[[#This Row],[Player No]],'[3]Masters Women 40+'!$Z$14:$AB$63,2,FALSE)&amp;"",""))),"")</f>
        <v/>
      </c>
      <c r="O698" s="91" t="str">
        <f>IFERROR(VALUE(IF(Table2131620[[#This Row],[Player No]]="","",IFERROR(VLOOKUP(Table2131620[[#This Row],[Player No]],'[4]Mas Women 40+'!$Z$14:$AB$49,2,FALSE)&amp;"",""))),"")</f>
        <v/>
      </c>
      <c r="P698" s="91"/>
      <c r="Q698" s="27"/>
      <c r="R698" s="151"/>
      <c r="S698" s="92"/>
      <c r="T698" s="151"/>
      <c r="U698" s="91"/>
      <c r="V698" s="27"/>
    </row>
    <row r="699" spans="4:22" hidden="1">
      <c r="D699" s="29"/>
      <c r="F699" s="88"/>
      <c r="G699" s="88"/>
      <c r="H699" s="159"/>
      <c r="I699" s="91"/>
      <c r="J699" s="81">
        <f t="shared" si="13"/>
        <v>0</v>
      </c>
      <c r="K699" s="91"/>
      <c r="L699" s="91"/>
      <c r="M699" s="91"/>
      <c r="N699" s="91" t="str">
        <f>IFERROR(VALUE(IF(Table2131620[[#This Row],[Player No]]="","",IFERROR(VLOOKUP(Table2131620[[#This Row],[Player No]],'[3]Masters Women 40+'!$Z$14:$AB$63,2,FALSE)&amp;"",""))),"")</f>
        <v/>
      </c>
      <c r="O699" s="91" t="str">
        <f>IFERROR(VALUE(IF(Table2131620[[#This Row],[Player No]]="","",IFERROR(VLOOKUP(Table2131620[[#This Row],[Player No]],'[4]Mas Women 40+'!$Z$14:$AB$49,2,FALSE)&amp;"",""))),"")</f>
        <v/>
      </c>
      <c r="P699" s="91"/>
      <c r="Q699" s="27"/>
      <c r="R699" s="151"/>
      <c r="S699" s="92"/>
      <c r="T699" s="151"/>
      <c r="U699" s="91"/>
      <c r="V699" s="27"/>
    </row>
    <row r="700" spans="4:22" hidden="1">
      <c r="D700" s="29"/>
      <c r="F700" s="88"/>
      <c r="G700" s="88"/>
      <c r="H700" s="159"/>
      <c r="I700" s="91"/>
      <c r="J700" s="81">
        <f t="shared" si="13"/>
        <v>0</v>
      </c>
      <c r="K700" s="91"/>
      <c r="L700" s="91"/>
      <c r="M700" s="91"/>
      <c r="N700" s="91" t="str">
        <f>IFERROR(VALUE(IF(Table2131620[[#This Row],[Player No]]="","",IFERROR(VLOOKUP(Table2131620[[#This Row],[Player No]],'[3]Masters Women 40+'!$Z$14:$AB$63,2,FALSE)&amp;"",""))),"")</f>
        <v/>
      </c>
      <c r="O700" s="91" t="str">
        <f>IFERROR(VALUE(IF(Table2131620[[#This Row],[Player No]]="","",IFERROR(VLOOKUP(Table2131620[[#This Row],[Player No]],'[4]Mas Women 40+'!$Z$14:$AB$49,2,FALSE)&amp;"",""))),"")</f>
        <v/>
      </c>
      <c r="P700" s="91"/>
      <c r="Q700" s="27"/>
      <c r="R700" s="151"/>
      <c r="S700" s="92"/>
      <c r="T700" s="151"/>
      <c r="U700" s="91"/>
      <c r="V700" s="27"/>
    </row>
    <row r="701" spans="4:22" hidden="1">
      <c r="D701" s="29"/>
      <c r="F701" s="88"/>
      <c r="G701" s="88"/>
      <c r="H701" s="159"/>
      <c r="I701" s="91"/>
      <c r="J701" s="81">
        <f t="shared" si="13"/>
        <v>0</v>
      </c>
      <c r="K701" s="91"/>
      <c r="L701" s="91"/>
      <c r="M701" s="91"/>
      <c r="N701" s="91" t="str">
        <f>IFERROR(VALUE(IF(Table2131620[[#This Row],[Player No]]="","",IFERROR(VLOOKUP(Table2131620[[#This Row],[Player No]],'[3]Masters Women 40+'!$Z$14:$AB$63,2,FALSE)&amp;"",""))),"")</f>
        <v/>
      </c>
      <c r="O701" s="91" t="str">
        <f>IFERROR(VALUE(IF(Table2131620[[#This Row],[Player No]]="","",IFERROR(VLOOKUP(Table2131620[[#This Row],[Player No]],'[4]Mas Women 40+'!$Z$14:$AB$49,2,FALSE)&amp;"",""))),"")</f>
        <v/>
      </c>
      <c r="P701" s="91"/>
      <c r="Q701" s="27"/>
      <c r="R701" s="151"/>
      <c r="S701" s="92"/>
      <c r="T701" s="151"/>
      <c r="U701" s="91"/>
      <c r="V701" s="27"/>
    </row>
    <row r="702" spans="4:22" hidden="1">
      <c r="D702" s="29"/>
      <c r="F702" s="88"/>
      <c r="G702" s="88"/>
      <c r="H702" s="159"/>
      <c r="I702" s="91"/>
      <c r="J702" s="81">
        <f t="shared" si="13"/>
        <v>0</v>
      </c>
      <c r="K702" s="91"/>
      <c r="L702" s="91"/>
      <c r="M702" s="91"/>
      <c r="N702" s="91" t="str">
        <f>IFERROR(VALUE(IF(Table2131620[[#This Row],[Player No]]="","",IFERROR(VLOOKUP(Table2131620[[#This Row],[Player No]],'[3]Masters Women 40+'!$Z$14:$AB$63,2,FALSE)&amp;"",""))),"")</f>
        <v/>
      </c>
      <c r="O702" s="91" t="str">
        <f>IFERROR(VALUE(IF(Table2131620[[#This Row],[Player No]]="","",IFERROR(VLOOKUP(Table2131620[[#This Row],[Player No]],'[4]Mas Women 40+'!$Z$14:$AB$49,2,FALSE)&amp;"",""))),"")</f>
        <v/>
      </c>
      <c r="P702" s="91"/>
      <c r="Q702" s="27"/>
      <c r="R702" s="151"/>
      <c r="S702" s="92"/>
      <c r="T702" s="151"/>
      <c r="U702" s="91"/>
      <c r="V702" s="27"/>
    </row>
    <row r="703" spans="4:22" hidden="1">
      <c r="D703" s="29"/>
      <c r="F703" s="88"/>
      <c r="G703" s="88"/>
      <c r="H703" s="159"/>
      <c r="I703" s="91"/>
      <c r="J703" s="81">
        <f t="shared" si="13"/>
        <v>0</v>
      </c>
      <c r="K703" s="91"/>
      <c r="L703" s="91"/>
      <c r="M703" s="91"/>
      <c r="N703" s="91" t="str">
        <f>IFERROR(VALUE(IF(Table2131620[[#This Row],[Player No]]="","",IFERROR(VLOOKUP(Table2131620[[#This Row],[Player No]],'[3]Masters Women 40+'!$Z$14:$AB$63,2,FALSE)&amp;"",""))),"")</f>
        <v/>
      </c>
      <c r="O703" s="91" t="str">
        <f>IFERROR(VALUE(IF(Table2131620[[#This Row],[Player No]]="","",IFERROR(VLOOKUP(Table2131620[[#This Row],[Player No]],'[4]Mas Women 40+'!$Z$14:$AB$49,2,FALSE)&amp;"",""))),"")</f>
        <v/>
      </c>
      <c r="P703" s="91"/>
      <c r="Q703" s="27"/>
      <c r="R703" s="151"/>
      <c r="S703" s="92"/>
      <c r="T703" s="151"/>
      <c r="U703" s="91"/>
      <c r="V703" s="27"/>
    </row>
    <row r="704" spans="4:22" hidden="1">
      <c r="D704" s="29"/>
      <c r="F704" s="88"/>
      <c r="G704" s="88"/>
      <c r="H704" s="159"/>
      <c r="I704" s="91"/>
      <c r="J704" s="81">
        <f t="shared" si="13"/>
        <v>0</v>
      </c>
      <c r="K704" s="91"/>
      <c r="L704" s="91"/>
      <c r="M704" s="91"/>
      <c r="N704" s="91" t="str">
        <f>IFERROR(VALUE(IF(Table2131620[[#This Row],[Player No]]="","",IFERROR(VLOOKUP(Table2131620[[#This Row],[Player No]],'[3]Masters Women 40+'!$Z$14:$AB$63,2,FALSE)&amp;"",""))),"")</f>
        <v/>
      </c>
      <c r="O704" s="91" t="str">
        <f>IFERROR(VALUE(IF(Table2131620[[#This Row],[Player No]]="","",IFERROR(VLOOKUP(Table2131620[[#This Row],[Player No]],'[4]Mas Women 40+'!$Z$14:$AB$49,2,FALSE)&amp;"",""))),"")</f>
        <v/>
      </c>
      <c r="P704" s="91"/>
      <c r="Q704" s="27"/>
      <c r="R704" s="151"/>
      <c r="S704" s="92"/>
      <c r="T704" s="151"/>
      <c r="U704" s="91"/>
      <c r="V704" s="27"/>
    </row>
    <row r="705" spans="4:22" hidden="1">
      <c r="D705" s="29"/>
      <c r="F705" s="88"/>
      <c r="G705" s="88"/>
      <c r="H705" s="159"/>
      <c r="I705" s="91"/>
      <c r="J705" s="81">
        <f t="shared" si="13"/>
        <v>0</v>
      </c>
      <c r="K705" s="91"/>
      <c r="L705" s="91"/>
      <c r="M705" s="91"/>
      <c r="N705" s="91" t="str">
        <f>IFERROR(VALUE(IF(Table2131620[[#This Row],[Player No]]="","",IFERROR(VLOOKUP(Table2131620[[#This Row],[Player No]],'[3]Masters Women 40+'!$Z$14:$AB$63,2,FALSE)&amp;"",""))),"")</f>
        <v/>
      </c>
      <c r="O705" s="91" t="str">
        <f>IFERROR(VALUE(IF(Table2131620[[#This Row],[Player No]]="","",IFERROR(VLOOKUP(Table2131620[[#This Row],[Player No]],'[4]Mas Women 40+'!$Z$14:$AB$49,2,FALSE)&amp;"",""))),"")</f>
        <v/>
      </c>
      <c r="P705" s="91"/>
      <c r="Q705" s="27"/>
      <c r="R705" s="151"/>
      <c r="S705" s="92"/>
      <c r="T705" s="151"/>
      <c r="U705" s="91"/>
      <c r="V705" s="27"/>
    </row>
    <row r="706" spans="4:22" hidden="1">
      <c r="D706" s="29"/>
      <c r="F706" s="88"/>
      <c r="G706" s="88"/>
      <c r="H706" s="159"/>
      <c r="I706" s="91"/>
      <c r="J706" s="81">
        <f t="shared" si="13"/>
        <v>0</v>
      </c>
      <c r="K706" s="91"/>
      <c r="L706" s="91"/>
      <c r="M706" s="91"/>
      <c r="N706" s="91" t="str">
        <f>IFERROR(VALUE(IF(Table2131620[[#This Row],[Player No]]="","",IFERROR(VLOOKUP(Table2131620[[#This Row],[Player No]],'[3]Masters Women 40+'!$Z$14:$AB$63,2,FALSE)&amp;"",""))),"")</f>
        <v/>
      </c>
      <c r="O706" s="91" t="str">
        <f>IFERROR(VALUE(IF(Table2131620[[#This Row],[Player No]]="","",IFERROR(VLOOKUP(Table2131620[[#This Row],[Player No]],'[4]Mas Women 40+'!$Z$14:$AB$49,2,FALSE)&amp;"",""))),"")</f>
        <v/>
      </c>
      <c r="P706" s="91"/>
      <c r="Q706" s="27"/>
      <c r="R706" s="151"/>
      <c r="S706" s="92"/>
      <c r="T706" s="151"/>
      <c r="U706" s="91"/>
      <c r="V706" s="27"/>
    </row>
    <row r="707" spans="4:22" hidden="1">
      <c r="D707" s="29"/>
      <c r="F707" s="88"/>
      <c r="G707" s="88"/>
      <c r="H707" s="159"/>
      <c r="I707" s="91"/>
      <c r="J707" s="81">
        <f t="shared" si="13"/>
        <v>0</v>
      </c>
      <c r="K707" s="91"/>
      <c r="L707" s="91"/>
      <c r="M707" s="91"/>
      <c r="N707" s="91" t="str">
        <f>IFERROR(VALUE(IF(Table2131620[[#This Row],[Player No]]="","",IFERROR(VLOOKUP(Table2131620[[#This Row],[Player No]],'[3]Masters Women 40+'!$Z$14:$AB$63,2,FALSE)&amp;"",""))),"")</f>
        <v/>
      </c>
      <c r="O707" s="91" t="str">
        <f>IFERROR(VALUE(IF(Table2131620[[#This Row],[Player No]]="","",IFERROR(VLOOKUP(Table2131620[[#This Row],[Player No]],'[4]Mas Women 40+'!$Z$14:$AB$49,2,FALSE)&amp;"",""))),"")</f>
        <v/>
      </c>
      <c r="P707" s="91"/>
      <c r="Q707" s="27"/>
      <c r="R707" s="151"/>
      <c r="S707" s="92"/>
      <c r="T707" s="151"/>
      <c r="U707" s="91"/>
      <c r="V707" s="27"/>
    </row>
    <row r="708" spans="4:22" hidden="1">
      <c r="D708" s="29"/>
      <c r="F708" s="88"/>
      <c r="G708" s="88"/>
      <c r="H708" s="159"/>
      <c r="I708" s="91"/>
      <c r="J708" s="81">
        <f t="shared" si="13"/>
        <v>0</v>
      </c>
      <c r="K708" s="91"/>
      <c r="L708" s="91"/>
      <c r="M708" s="91"/>
      <c r="N708" s="91" t="str">
        <f>IFERROR(VALUE(IF(Table2131620[[#This Row],[Player No]]="","",IFERROR(VLOOKUP(Table2131620[[#This Row],[Player No]],'[3]Masters Women 40+'!$Z$14:$AB$63,2,FALSE)&amp;"",""))),"")</f>
        <v/>
      </c>
      <c r="O708" s="91" t="str">
        <f>IFERROR(VALUE(IF(Table2131620[[#This Row],[Player No]]="","",IFERROR(VLOOKUP(Table2131620[[#This Row],[Player No]],'[4]Mas Women 40+'!$Z$14:$AB$49,2,FALSE)&amp;"",""))),"")</f>
        <v/>
      </c>
      <c r="P708" s="91"/>
      <c r="Q708" s="27"/>
      <c r="R708" s="151"/>
      <c r="S708" s="92"/>
      <c r="T708" s="151"/>
      <c r="U708" s="91"/>
      <c r="V708" s="27"/>
    </row>
    <row r="709" spans="4:22" hidden="1">
      <c r="D709" s="29"/>
      <c r="F709" s="88"/>
      <c r="G709" s="88"/>
      <c r="H709" s="159"/>
      <c r="I709" s="91"/>
      <c r="J709" s="81">
        <f t="shared" ref="J709:J767" si="14">I709/2+SUM(M709:P709)</f>
        <v>0</v>
      </c>
      <c r="K709" s="91"/>
      <c r="L709" s="91"/>
      <c r="M709" s="91"/>
      <c r="N709" s="91" t="str">
        <f>IFERROR(VALUE(IF(Table2131620[[#This Row],[Player No]]="","",IFERROR(VLOOKUP(Table2131620[[#This Row],[Player No]],'[3]Masters Women 40+'!$Z$14:$AB$63,2,FALSE)&amp;"",""))),"")</f>
        <v/>
      </c>
      <c r="O709" s="91" t="str">
        <f>IFERROR(VALUE(IF(Table2131620[[#This Row],[Player No]]="","",IFERROR(VLOOKUP(Table2131620[[#This Row],[Player No]],'[4]Mas Women 40+'!$Z$14:$AB$49,2,FALSE)&amp;"",""))),"")</f>
        <v/>
      </c>
      <c r="P709" s="91"/>
      <c r="Q709" s="27"/>
      <c r="R709" s="151"/>
      <c r="S709" s="92"/>
      <c r="T709" s="151"/>
      <c r="U709" s="91"/>
      <c r="V709" s="27"/>
    </row>
    <row r="710" spans="4:22" hidden="1">
      <c r="D710" s="29"/>
      <c r="F710" s="88"/>
      <c r="G710" s="88"/>
      <c r="H710" s="159"/>
      <c r="I710" s="91"/>
      <c r="J710" s="81">
        <f t="shared" si="14"/>
        <v>0</v>
      </c>
      <c r="K710" s="91"/>
      <c r="L710" s="91"/>
      <c r="M710" s="91"/>
      <c r="N710" s="91" t="str">
        <f>IFERROR(VALUE(IF(Table2131620[[#This Row],[Player No]]="","",IFERROR(VLOOKUP(Table2131620[[#This Row],[Player No]],'[3]Masters Women 40+'!$Z$14:$AB$63,2,FALSE)&amp;"",""))),"")</f>
        <v/>
      </c>
      <c r="O710" s="91" t="str">
        <f>IFERROR(VALUE(IF(Table2131620[[#This Row],[Player No]]="","",IFERROR(VLOOKUP(Table2131620[[#This Row],[Player No]],'[4]Mas Women 40+'!$Z$14:$AB$49,2,FALSE)&amp;"",""))),"")</f>
        <v/>
      </c>
      <c r="P710" s="91"/>
      <c r="Q710" s="27"/>
      <c r="R710" s="151"/>
      <c r="S710" s="92"/>
      <c r="T710" s="151"/>
      <c r="U710" s="91"/>
      <c r="V710" s="27"/>
    </row>
    <row r="711" spans="4:22" hidden="1">
      <c r="D711" s="29"/>
      <c r="F711" s="88"/>
      <c r="G711" s="88"/>
      <c r="H711" s="159"/>
      <c r="I711" s="91"/>
      <c r="J711" s="81">
        <f t="shared" si="14"/>
        <v>0</v>
      </c>
      <c r="K711" s="91"/>
      <c r="L711" s="91"/>
      <c r="M711" s="91"/>
      <c r="N711" s="91" t="str">
        <f>IFERROR(VALUE(IF(Table2131620[[#This Row],[Player No]]="","",IFERROR(VLOOKUP(Table2131620[[#This Row],[Player No]],'[3]Masters Women 40+'!$Z$14:$AB$63,2,FALSE)&amp;"",""))),"")</f>
        <v/>
      </c>
      <c r="O711" s="91" t="str">
        <f>IFERROR(VALUE(IF(Table2131620[[#This Row],[Player No]]="","",IFERROR(VLOOKUP(Table2131620[[#This Row],[Player No]],'[4]Mas Women 40+'!$Z$14:$AB$49,2,FALSE)&amp;"",""))),"")</f>
        <v/>
      </c>
      <c r="P711" s="91"/>
      <c r="Q711" s="27"/>
      <c r="R711" s="151"/>
      <c r="S711" s="92"/>
      <c r="T711" s="151"/>
      <c r="U711" s="91"/>
      <c r="V711" s="27"/>
    </row>
    <row r="712" spans="4:22" hidden="1">
      <c r="D712" s="29"/>
      <c r="F712" s="88"/>
      <c r="G712" s="88"/>
      <c r="H712" s="159"/>
      <c r="I712" s="91"/>
      <c r="J712" s="81">
        <f t="shared" si="14"/>
        <v>0</v>
      </c>
      <c r="K712" s="91"/>
      <c r="L712" s="91"/>
      <c r="M712" s="91"/>
      <c r="N712" s="91" t="str">
        <f>IFERROR(VALUE(IF(Table2131620[[#This Row],[Player No]]="","",IFERROR(VLOOKUP(Table2131620[[#This Row],[Player No]],'[3]Masters Women 40+'!$Z$14:$AB$63,2,FALSE)&amp;"",""))),"")</f>
        <v/>
      </c>
      <c r="O712" s="91" t="str">
        <f>IFERROR(VALUE(IF(Table2131620[[#This Row],[Player No]]="","",IFERROR(VLOOKUP(Table2131620[[#This Row],[Player No]],'[4]Mas Women 40+'!$Z$14:$AB$49,2,FALSE)&amp;"",""))),"")</f>
        <v/>
      </c>
      <c r="P712" s="91"/>
      <c r="Q712" s="27"/>
      <c r="R712" s="151"/>
      <c r="S712" s="92"/>
      <c r="T712" s="151"/>
      <c r="U712" s="91"/>
      <c r="V712" s="27"/>
    </row>
    <row r="713" spans="4:22" hidden="1">
      <c r="D713" s="29"/>
      <c r="F713" s="88"/>
      <c r="G713" s="88"/>
      <c r="H713" s="159"/>
      <c r="I713" s="91"/>
      <c r="J713" s="81">
        <f t="shared" si="14"/>
        <v>0</v>
      </c>
      <c r="K713" s="91"/>
      <c r="L713" s="91"/>
      <c r="M713" s="91"/>
      <c r="N713" s="91" t="str">
        <f>IFERROR(VALUE(IF(Table2131620[[#This Row],[Player No]]="","",IFERROR(VLOOKUP(Table2131620[[#This Row],[Player No]],'[3]Masters Women 40+'!$Z$14:$AB$63,2,FALSE)&amp;"",""))),"")</f>
        <v/>
      </c>
      <c r="O713" s="91" t="str">
        <f>IFERROR(VALUE(IF(Table2131620[[#This Row],[Player No]]="","",IFERROR(VLOOKUP(Table2131620[[#This Row],[Player No]],'[4]Mas Women 40+'!$Z$14:$AB$49,2,FALSE)&amp;"",""))),"")</f>
        <v/>
      </c>
      <c r="P713" s="91"/>
      <c r="Q713" s="27"/>
      <c r="R713" s="151"/>
      <c r="S713" s="92"/>
      <c r="T713" s="151"/>
      <c r="U713" s="91"/>
      <c r="V713" s="27"/>
    </row>
    <row r="714" spans="4:22" hidden="1">
      <c r="D714" s="29"/>
      <c r="F714" s="88"/>
      <c r="G714" s="88"/>
      <c r="H714" s="159"/>
      <c r="I714" s="91"/>
      <c r="J714" s="81">
        <f t="shared" si="14"/>
        <v>0</v>
      </c>
      <c r="K714" s="91"/>
      <c r="L714" s="91"/>
      <c r="M714" s="91"/>
      <c r="N714" s="91" t="str">
        <f>IFERROR(VALUE(IF(Table2131620[[#This Row],[Player No]]="","",IFERROR(VLOOKUP(Table2131620[[#This Row],[Player No]],'[3]Masters Women 40+'!$Z$14:$AB$63,2,FALSE)&amp;"",""))),"")</f>
        <v/>
      </c>
      <c r="O714" s="91" t="str">
        <f>IFERROR(VALUE(IF(Table2131620[[#This Row],[Player No]]="","",IFERROR(VLOOKUP(Table2131620[[#This Row],[Player No]],'[4]Mas Women 40+'!$Z$14:$AB$49,2,FALSE)&amp;"",""))),"")</f>
        <v/>
      </c>
      <c r="P714" s="91"/>
      <c r="Q714" s="27"/>
      <c r="R714" s="151"/>
      <c r="S714" s="92"/>
      <c r="T714" s="151"/>
      <c r="U714" s="91"/>
      <c r="V714" s="27"/>
    </row>
    <row r="715" spans="4:22" hidden="1">
      <c r="D715" s="29"/>
      <c r="F715" s="88"/>
      <c r="G715" s="88"/>
      <c r="H715" s="159"/>
      <c r="I715" s="91"/>
      <c r="J715" s="81">
        <f t="shared" si="14"/>
        <v>0</v>
      </c>
      <c r="K715" s="91"/>
      <c r="L715" s="91"/>
      <c r="M715" s="91"/>
      <c r="N715" s="91" t="str">
        <f>IFERROR(VALUE(IF(Table2131620[[#This Row],[Player No]]="","",IFERROR(VLOOKUP(Table2131620[[#This Row],[Player No]],'[3]Masters Women 40+'!$Z$14:$AB$63,2,FALSE)&amp;"",""))),"")</f>
        <v/>
      </c>
      <c r="O715" s="91" t="str">
        <f>IFERROR(VALUE(IF(Table2131620[[#This Row],[Player No]]="","",IFERROR(VLOOKUP(Table2131620[[#This Row],[Player No]],'[4]Mas Women 40+'!$Z$14:$AB$49,2,FALSE)&amp;"",""))),"")</f>
        <v/>
      </c>
      <c r="P715" s="91"/>
      <c r="Q715" s="27"/>
      <c r="R715" s="151"/>
      <c r="S715" s="92"/>
      <c r="T715" s="151"/>
      <c r="U715" s="91"/>
      <c r="V715" s="27"/>
    </row>
    <row r="716" spans="4:22" hidden="1">
      <c r="D716" s="29"/>
      <c r="F716" s="88"/>
      <c r="G716" s="88"/>
      <c r="H716" s="159"/>
      <c r="I716" s="91"/>
      <c r="J716" s="81">
        <f t="shared" si="14"/>
        <v>0</v>
      </c>
      <c r="K716" s="91"/>
      <c r="L716" s="91"/>
      <c r="M716" s="91"/>
      <c r="N716" s="91" t="str">
        <f>IFERROR(VALUE(IF(Table2131620[[#This Row],[Player No]]="","",IFERROR(VLOOKUP(Table2131620[[#This Row],[Player No]],'[3]Masters Women 40+'!$Z$14:$AB$63,2,FALSE)&amp;"",""))),"")</f>
        <v/>
      </c>
      <c r="O716" s="91" t="str">
        <f>IFERROR(VALUE(IF(Table2131620[[#This Row],[Player No]]="","",IFERROR(VLOOKUP(Table2131620[[#This Row],[Player No]],'[4]Mas Women 40+'!$Z$14:$AB$49,2,FALSE)&amp;"",""))),"")</f>
        <v/>
      </c>
      <c r="P716" s="91"/>
      <c r="Q716" s="27"/>
      <c r="R716" s="151"/>
      <c r="S716" s="92"/>
      <c r="T716" s="151"/>
      <c r="U716" s="91"/>
      <c r="V716" s="27"/>
    </row>
    <row r="717" spans="4:22" hidden="1">
      <c r="D717" s="29"/>
      <c r="F717" s="88"/>
      <c r="G717" s="88"/>
      <c r="H717" s="159"/>
      <c r="I717" s="91"/>
      <c r="J717" s="81">
        <f t="shared" si="14"/>
        <v>0</v>
      </c>
      <c r="K717" s="91"/>
      <c r="L717" s="91"/>
      <c r="M717" s="91"/>
      <c r="N717" s="91" t="str">
        <f>IFERROR(VALUE(IF(Table2131620[[#This Row],[Player No]]="","",IFERROR(VLOOKUP(Table2131620[[#This Row],[Player No]],'[3]Masters Women 40+'!$Z$14:$AB$63,2,FALSE)&amp;"",""))),"")</f>
        <v/>
      </c>
      <c r="O717" s="91" t="str">
        <f>IFERROR(VALUE(IF(Table2131620[[#This Row],[Player No]]="","",IFERROR(VLOOKUP(Table2131620[[#This Row],[Player No]],'[4]Mas Women 40+'!$Z$14:$AB$49,2,FALSE)&amp;"",""))),"")</f>
        <v/>
      </c>
      <c r="P717" s="91"/>
      <c r="Q717" s="27"/>
      <c r="R717" s="151"/>
      <c r="S717" s="92"/>
      <c r="T717" s="151"/>
      <c r="U717" s="91"/>
      <c r="V717" s="27"/>
    </row>
    <row r="718" spans="4:22" hidden="1">
      <c r="D718" s="29"/>
      <c r="F718" s="88"/>
      <c r="G718" s="88"/>
      <c r="H718" s="159"/>
      <c r="I718" s="91"/>
      <c r="J718" s="81">
        <f t="shared" si="14"/>
        <v>0</v>
      </c>
      <c r="K718" s="91"/>
      <c r="L718" s="91"/>
      <c r="M718" s="91"/>
      <c r="N718" s="91" t="str">
        <f>IFERROR(VALUE(IF(Table2131620[[#This Row],[Player No]]="","",IFERROR(VLOOKUP(Table2131620[[#This Row],[Player No]],'[3]Masters Women 40+'!$Z$14:$AB$63,2,FALSE)&amp;"",""))),"")</f>
        <v/>
      </c>
      <c r="O718" s="91" t="str">
        <f>IFERROR(VALUE(IF(Table2131620[[#This Row],[Player No]]="","",IFERROR(VLOOKUP(Table2131620[[#This Row],[Player No]],'[4]Mas Women 40+'!$Z$14:$AB$49,2,FALSE)&amp;"",""))),"")</f>
        <v/>
      </c>
      <c r="P718" s="91"/>
      <c r="Q718" s="27"/>
      <c r="R718" s="151"/>
      <c r="S718" s="92"/>
      <c r="T718" s="151"/>
      <c r="U718" s="91"/>
      <c r="V718" s="27"/>
    </row>
    <row r="719" spans="4:22" hidden="1">
      <c r="D719" s="29"/>
      <c r="F719" s="88"/>
      <c r="G719" s="88"/>
      <c r="H719" s="159"/>
      <c r="I719" s="91"/>
      <c r="J719" s="81">
        <f t="shared" si="14"/>
        <v>0</v>
      </c>
      <c r="K719" s="91"/>
      <c r="L719" s="91"/>
      <c r="M719" s="91"/>
      <c r="N719" s="91" t="str">
        <f>IFERROR(VALUE(IF(Table2131620[[#This Row],[Player No]]="","",IFERROR(VLOOKUP(Table2131620[[#This Row],[Player No]],'[3]Masters Women 40+'!$Z$14:$AB$63,2,FALSE)&amp;"",""))),"")</f>
        <v/>
      </c>
      <c r="O719" s="91" t="str">
        <f>IFERROR(VALUE(IF(Table2131620[[#This Row],[Player No]]="","",IFERROR(VLOOKUP(Table2131620[[#This Row],[Player No]],'[4]Mas Women 40+'!$Z$14:$AB$49,2,FALSE)&amp;"",""))),"")</f>
        <v/>
      </c>
      <c r="P719" s="91"/>
      <c r="Q719" s="27"/>
      <c r="R719" s="151"/>
      <c r="S719" s="92"/>
      <c r="T719" s="151"/>
      <c r="U719" s="91"/>
      <c r="V719" s="27"/>
    </row>
    <row r="720" spans="4:22" hidden="1">
      <c r="D720" s="29"/>
      <c r="F720" s="88"/>
      <c r="G720" s="88"/>
      <c r="H720" s="159"/>
      <c r="I720" s="91"/>
      <c r="J720" s="81">
        <f t="shared" si="14"/>
        <v>0</v>
      </c>
      <c r="K720" s="91"/>
      <c r="L720" s="91"/>
      <c r="M720" s="91"/>
      <c r="N720" s="91" t="str">
        <f>IFERROR(VALUE(IF(Table2131620[[#This Row],[Player No]]="","",IFERROR(VLOOKUP(Table2131620[[#This Row],[Player No]],'[3]Masters Women 40+'!$Z$14:$AB$63,2,FALSE)&amp;"",""))),"")</f>
        <v/>
      </c>
      <c r="O720" s="91" t="str">
        <f>IFERROR(VALUE(IF(Table2131620[[#This Row],[Player No]]="","",IFERROR(VLOOKUP(Table2131620[[#This Row],[Player No]],'[4]Mas Women 40+'!$Z$14:$AB$49,2,FALSE)&amp;"",""))),"")</f>
        <v/>
      </c>
      <c r="P720" s="91"/>
      <c r="Q720" s="27"/>
      <c r="R720" s="151"/>
      <c r="S720" s="92"/>
      <c r="T720" s="151"/>
      <c r="U720" s="91"/>
      <c r="V720" s="27"/>
    </row>
    <row r="721" spans="4:22" hidden="1">
      <c r="D721" s="29"/>
      <c r="F721" s="88"/>
      <c r="G721" s="88"/>
      <c r="H721" s="159"/>
      <c r="I721" s="91"/>
      <c r="J721" s="81">
        <f t="shared" si="14"/>
        <v>0</v>
      </c>
      <c r="K721" s="91"/>
      <c r="L721" s="91"/>
      <c r="M721" s="91"/>
      <c r="N721" s="91" t="str">
        <f>IFERROR(VALUE(IF(Table2131620[[#This Row],[Player No]]="","",IFERROR(VLOOKUP(Table2131620[[#This Row],[Player No]],'[3]Masters Women 40+'!$Z$14:$AB$63,2,FALSE)&amp;"",""))),"")</f>
        <v/>
      </c>
      <c r="O721" s="91" t="str">
        <f>IFERROR(VALUE(IF(Table2131620[[#This Row],[Player No]]="","",IFERROR(VLOOKUP(Table2131620[[#This Row],[Player No]],'[4]Mas Women 40+'!$Z$14:$AB$49,2,FALSE)&amp;"",""))),"")</f>
        <v/>
      </c>
      <c r="P721" s="91"/>
      <c r="Q721" s="27"/>
      <c r="R721" s="151"/>
      <c r="S721" s="92"/>
      <c r="T721" s="151"/>
      <c r="U721" s="91"/>
      <c r="V721" s="27"/>
    </row>
    <row r="722" spans="4:22" hidden="1">
      <c r="D722" s="29"/>
      <c r="F722" s="88"/>
      <c r="G722" s="88"/>
      <c r="H722" s="159"/>
      <c r="I722" s="91"/>
      <c r="J722" s="81">
        <f t="shared" si="14"/>
        <v>0</v>
      </c>
      <c r="K722" s="91"/>
      <c r="L722" s="91"/>
      <c r="M722" s="91"/>
      <c r="N722" s="91" t="str">
        <f>IFERROR(VALUE(IF(Table2131620[[#This Row],[Player No]]="","",IFERROR(VLOOKUP(Table2131620[[#This Row],[Player No]],'[3]Masters Women 40+'!$Z$14:$AB$63,2,FALSE)&amp;"",""))),"")</f>
        <v/>
      </c>
      <c r="O722" s="91" t="str">
        <f>IFERROR(VALUE(IF(Table2131620[[#This Row],[Player No]]="","",IFERROR(VLOOKUP(Table2131620[[#This Row],[Player No]],'[4]Mas Women 40+'!$Z$14:$AB$49,2,FALSE)&amp;"",""))),"")</f>
        <v/>
      </c>
      <c r="P722" s="91"/>
      <c r="Q722" s="27"/>
      <c r="R722" s="151"/>
      <c r="S722" s="92"/>
      <c r="T722" s="151"/>
      <c r="U722" s="91"/>
      <c r="V722" s="27"/>
    </row>
    <row r="723" spans="4:22" hidden="1">
      <c r="D723" s="29"/>
      <c r="F723" s="88"/>
      <c r="G723" s="88"/>
      <c r="H723" s="159"/>
      <c r="I723" s="91"/>
      <c r="J723" s="81">
        <f t="shared" si="14"/>
        <v>0</v>
      </c>
      <c r="K723" s="91"/>
      <c r="L723" s="91"/>
      <c r="M723" s="91"/>
      <c r="N723" s="91" t="str">
        <f>IFERROR(VALUE(IF(Table2131620[[#This Row],[Player No]]="","",IFERROR(VLOOKUP(Table2131620[[#This Row],[Player No]],'[3]Masters Women 40+'!$Z$14:$AB$63,2,FALSE)&amp;"",""))),"")</f>
        <v/>
      </c>
      <c r="O723" s="91" t="str">
        <f>IFERROR(VALUE(IF(Table2131620[[#This Row],[Player No]]="","",IFERROR(VLOOKUP(Table2131620[[#This Row],[Player No]],'[4]Mas Women 40+'!$Z$14:$AB$49,2,FALSE)&amp;"",""))),"")</f>
        <v/>
      </c>
      <c r="P723" s="91"/>
      <c r="Q723" s="27"/>
      <c r="R723" s="151"/>
      <c r="S723" s="92"/>
      <c r="T723" s="151"/>
      <c r="U723" s="91"/>
      <c r="V723" s="27"/>
    </row>
    <row r="724" spans="4:22" hidden="1">
      <c r="D724" s="29"/>
      <c r="F724" s="88"/>
      <c r="G724" s="88"/>
      <c r="H724" s="159"/>
      <c r="I724" s="91"/>
      <c r="J724" s="81">
        <f t="shared" si="14"/>
        <v>0</v>
      </c>
      <c r="K724" s="91"/>
      <c r="L724" s="91"/>
      <c r="M724" s="91"/>
      <c r="N724" s="91" t="str">
        <f>IFERROR(VALUE(IF(Table2131620[[#This Row],[Player No]]="","",IFERROR(VLOOKUP(Table2131620[[#This Row],[Player No]],'[3]Masters Women 40+'!$Z$14:$AB$63,2,FALSE)&amp;"",""))),"")</f>
        <v/>
      </c>
      <c r="O724" s="91" t="str">
        <f>IFERROR(VALUE(IF(Table2131620[[#This Row],[Player No]]="","",IFERROR(VLOOKUP(Table2131620[[#This Row],[Player No]],'[4]Mas Women 40+'!$Z$14:$AB$49,2,FALSE)&amp;"",""))),"")</f>
        <v/>
      </c>
      <c r="P724" s="91"/>
      <c r="Q724" s="27"/>
      <c r="R724" s="151"/>
      <c r="S724" s="92"/>
      <c r="T724" s="151"/>
      <c r="U724" s="91"/>
      <c r="V724" s="27"/>
    </row>
    <row r="725" spans="4:22" hidden="1">
      <c r="D725" s="29"/>
      <c r="F725" s="88"/>
      <c r="G725" s="88"/>
      <c r="H725" s="159"/>
      <c r="I725" s="91"/>
      <c r="J725" s="81">
        <f t="shared" si="14"/>
        <v>0</v>
      </c>
      <c r="K725" s="91"/>
      <c r="L725" s="91"/>
      <c r="M725" s="91"/>
      <c r="N725" s="91" t="str">
        <f>IFERROR(VALUE(IF(Table2131620[[#This Row],[Player No]]="","",IFERROR(VLOOKUP(Table2131620[[#This Row],[Player No]],'[3]Masters Women 40+'!$Z$14:$AB$63,2,FALSE)&amp;"",""))),"")</f>
        <v/>
      </c>
      <c r="O725" s="91" t="str">
        <f>IFERROR(VALUE(IF(Table2131620[[#This Row],[Player No]]="","",IFERROR(VLOOKUP(Table2131620[[#This Row],[Player No]],'[4]Mas Women 40+'!$Z$14:$AB$49,2,FALSE)&amp;"",""))),"")</f>
        <v/>
      </c>
      <c r="P725" s="91"/>
      <c r="Q725" s="27"/>
      <c r="R725" s="151"/>
      <c r="S725" s="92"/>
      <c r="T725" s="151"/>
      <c r="U725" s="91"/>
      <c r="V725" s="27"/>
    </row>
    <row r="726" spans="4:22" hidden="1">
      <c r="D726" s="29"/>
      <c r="F726" s="88"/>
      <c r="G726" s="88"/>
      <c r="H726" s="159"/>
      <c r="I726" s="91"/>
      <c r="J726" s="81">
        <f t="shared" si="14"/>
        <v>0</v>
      </c>
      <c r="K726" s="91"/>
      <c r="L726" s="91"/>
      <c r="M726" s="91"/>
      <c r="N726" s="91" t="str">
        <f>IFERROR(VALUE(IF(Table2131620[[#This Row],[Player No]]="","",IFERROR(VLOOKUP(Table2131620[[#This Row],[Player No]],'[3]Masters Women 40+'!$Z$14:$AB$63,2,FALSE)&amp;"",""))),"")</f>
        <v/>
      </c>
      <c r="O726" s="91" t="str">
        <f>IFERROR(VALUE(IF(Table2131620[[#This Row],[Player No]]="","",IFERROR(VLOOKUP(Table2131620[[#This Row],[Player No]],'[4]Mas Women 40+'!$Z$14:$AB$49,2,FALSE)&amp;"",""))),"")</f>
        <v/>
      </c>
      <c r="P726" s="91"/>
      <c r="Q726" s="27"/>
      <c r="R726" s="151"/>
      <c r="S726" s="92"/>
      <c r="T726" s="151"/>
      <c r="U726" s="91"/>
      <c r="V726" s="27"/>
    </row>
    <row r="727" spans="4:22" hidden="1">
      <c r="D727" s="29"/>
      <c r="F727" s="88"/>
      <c r="G727" s="88"/>
      <c r="H727" s="159"/>
      <c r="I727" s="91"/>
      <c r="J727" s="81">
        <f t="shared" si="14"/>
        <v>0</v>
      </c>
      <c r="K727" s="91"/>
      <c r="L727" s="91"/>
      <c r="M727" s="91"/>
      <c r="N727" s="91" t="str">
        <f>IFERROR(VALUE(IF(Table2131620[[#This Row],[Player No]]="","",IFERROR(VLOOKUP(Table2131620[[#This Row],[Player No]],'[3]Masters Women 40+'!$Z$14:$AB$63,2,FALSE)&amp;"",""))),"")</f>
        <v/>
      </c>
      <c r="O727" s="91" t="str">
        <f>IFERROR(VALUE(IF(Table2131620[[#This Row],[Player No]]="","",IFERROR(VLOOKUP(Table2131620[[#This Row],[Player No]],'[4]Mas Women 40+'!$Z$14:$AB$49,2,FALSE)&amp;"",""))),"")</f>
        <v/>
      </c>
      <c r="P727" s="91"/>
      <c r="Q727" s="27"/>
      <c r="R727" s="151"/>
      <c r="S727" s="92"/>
      <c r="T727" s="151"/>
      <c r="U727" s="91"/>
      <c r="V727" s="27"/>
    </row>
    <row r="728" spans="4:22" hidden="1">
      <c r="D728" s="29"/>
      <c r="F728" s="88"/>
      <c r="G728" s="88"/>
      <c r="H728" s="159"/>
      <c r="I728" s="91"/>
      <c r="J728" s="81">
        <f t="shared" si="14"/>
        <v>0</v>
      </c>
      <c r="K728" s="91"/>
      <c r="L728" s="91"/>
      <c r="M728" s="91"/>
      <c r="N728" s="91" t="str">
        <f>IFERROR(VALUE(IF(Table2131620[[#This Row],[Player No]]="","",IFERROR(VLOOKUP(Table2131620[[#This Row],[Player No]],'[3]Masters Women 40+'!$Z$14:$AB$63,2,FALSE)&amp;"",""))),"")</f>
        <v/>
      </c>
      <c r="O728" s="91" t="str">
        <f>IFERROR(VALUE(IF(Table2131620[[#This Row],[Player No]]="","",IFERROR(VLOOKUP(Table2131620[[#This Row],[Player No]],'[4]Mas Women 40+'!$Z$14:$AB$49,2,FALSE)&amp;"",""))),"")</f>
        <v/>
      </c>
      <c r="P728" s="91"/>
      <c r="Q728" s="27"/>
      <c r="R728" s="151"/>
      <c r="S728" s="92"/>
      <c r="T728" s="151"/>
      <c r="U728" s="91"/>
      <c r="V728" s="27"/>
    </row>
    <row r="729" spans="4:22" hidden="1">
      <c r="D729" s="29"/>
      <c r="F729" s="88"/>
      <c r="G729" s="88"/>
      <c r="H729" s="159"/>
      <c r="I729" s="91"/>
      <c r="J729" s="81">
        <f t="shared" si="14"/>
        <v>0</v>
      </c>
      <c r="K729" s="91"/>
      <c r="L729" s="91"/>
      <c r="M729" s="91"/>
      <c r="N729" s="91" t="str">
        <f>IFERROR(VALUE(IF(Table2131620[[#This Row],[Player No]]="","",IFERROR(VLOOKUP(Table2131620[[#This Row],[Player No]],'[3]Masters Women 40+'!$Z$14:$AB$63,2,FALSE)&amp;"",""))),"")</f>
        <v/>
      </c>
      <c r="O729" s="91" t="str">
        <f>IFERROR(VALUE(IF(Table2131620[[#This Row],[Player No]]="","",IFERROR(VLOOKUP(Table2131620[[#This Row],[Player No]],'[4]Mas Women 40+'!$Z$14:$AB$49,2,FALSE)&amp;"",""))),"")</f>
        <v/>
      </c>
      <c r="P729" s="91"/>
      <c r="Q729" s="27"/>
      <c r="R729" s="151"/>
      <c r="S729" s="92"/>
      <c r="T729" s="151"/>
      <c r="U729" s="91"/>
      <c r="V729" s="27"/>
    </row>
    <row r="730" spans="4:22" hidden="1">
      <c r="D730" s="29"/>
      <c r="F730" s="88"/>
      <c r="G730" s="88"/>
      <c r="H730" s="159"/>
      <c r="I730" s="91"/>
      <c r="J730" s="81">
        <f t="shared" si="14"/>
        <v>0</v>
      </c>
      <c r="K730" s="91"/>
      <c r="L730" s="91"/>
      <c r="M730" s="91"/>
      <c r="N730" s="91" t="str">
        <f>IFERROR(VALUE(IF(Table2131620[[#This Row],[Player No]]="","",IFERROR(VLOOKUP(Table2131620[[#This Row],[Player No]],'[3]Masters Women 40+'!$Z$14:$AB$63,2,FALSE)&amp;"",""))),"")</f>
        <v/>
      </c>
      <c r="O730" s="91" t="str">
        <f>IFERROR(VALUE(IF(Table2131620[[#This Row],[Player No]]="","",IFERROR(VLOOKUP(Table2131620[[#This Row],[Player No]],'[4]Mas Women 40+'!$Z$14:$AB$49,2,FALSE)&amp;"",""))),"")</f>
        <v/>
      </c>
      <c r="P730" s="91"/>
      <c r="Q730" s="27"/>
      <c r="R730" s="151"/>
      <c r="S730" s="92"/>
      <c r="T730" s="151"/>
      <c r="U730" s="91"/>
      <c r="V730" s="27"/>
    </row>
    <row r="731" spans="4:22" hidden="1">
      <c r="D731" s="29"/>
      <c r="F731" s="88"/>
      <c r="G731" s="88"/>
      <c r="H731" s="159"/>
      <c r="I731" s="91"/>
      <c r="J731" s="81">
        <f t="shared" si="14"/>
        <v>0</v>
      </c>
      <c r="K731" s="91"/>
      <c r="L731" s="91"/>
      <c r="M731" s="91"/>
      <c r="N731" s="91" t="str">
        <f>IFERROR(VALUE(IF(Table2131620[[#This Row],[Player No]]="","",IFERROR(VLOOKUP(Table2131620[[#This Row],[Player No]],'[3]Masters Women 40+'!$Z$14:$AB$63,2,FALSE)&amp;"",""))),"")</f>
        <v/>
      </c>
      <c r="O731" s="91" t="str">
        <f>IFERROR(VALUE(IF(Table2131620[[#This Row],[Player No]]="","",IFERROR(VLOOKUP(Table2131620[[#This Row],[Player No]],'[4]Mas Women 40+'!$Z$14:$AB$49,2,FALSE)&amp;"",""))),"")</f>
        <v/>
      </c>
      <c r="P731" s="91"/>
      <c r="Q731" s="27"/>
      <c r="R731" s="151"/>
      <c r="S731" s="92"/>
      <c r="T731" s="151"/>
      <c r="U731" s="91"/>
      <c r="V731" s="27"/>
    </row>
    <row r="732" spans="4:22" hidden="1">
      <c r="D732" s="29"/>
      <c r="F732" s="88"/>
      <c r="G732" s="88"/>
      <c r="H732" s="159"/>
      <c r="I732" s="91"/>
      <c r="J732" s="81">
        <f t="shared" si="14"/>
        <v>0</v>
      </c>
      <c r="K732" s="91"/>
      <c r="L732" s="91"/>
      <c r="M732" s="91"/>
      <c r="N732" s="91" t="str">
        <f>IFERROR(VALUE(IF(Table2131620[[#This Row],[Player No]]="","",IFERROR(VLOOKUP(Table2131620[[#This Row],[Player No]],'[3]Masters Women 40+'!$Z$14:$AB$63,2,FALSE)&amp;"",""))),"")</f>
        <v/>
      </c>
      <c r="O732" s="91" t="str">
        <f>IFERROR(VALUE(IF(Table2131620[[#This Row],[Player No]]="","",IFERROR(VLOOKUP(Table2131620[[#This Row],[Player No]],'[4]Mas Women 40+'!$Z$14:$AB$49,2,FALSE)&amp;"",""))),"")</f>
        <v/>
      </c>
      <c r="P732" s="91"/>
      <c r="Q732" s="27"/>
      <c r="R732" s="151"/>
      <c r="S732" s="92"/>
      <c r="T732" s="151"/>
      <c r="U732" s="91"/>
      <c r="V732" s="27"/>
    </row>
    <row r="733" spans="4:22" hidden="1">
      <c r="D733" s="29"/>
      <c r="F733" s="88"/>
      <c r="G733" s="88"/>
      <c r="H733" s="159"/>
      <c r="I733" s="91"/>
      <c r="J733" s="81">
        <f t="shared" si="14"/>
        <v>0</v>
      </c>
      <c r="K733" s="91"/>
      <c r="L733" s="91"/>
      <c r="M733" s="91"/>
      <c r="N733" s="91" t="str">
        <f>IFERROR(VALUE(IF(Table2131620[[#This Row],[Player No]]="","",IFERROR(VLOOKUP(Table2131620[[#This Row],[Player No]],'[3]Masters Women 40+'!$Z$14:$AB$63,2,FALSE)&amp;"",""))),"")</f>
        <v/>
      </c>
      <c r="O733" s="91" t="str">
        <f>IFERROR(VALUE(IF(Table2131620[[#This Row],[Player No]]="","",IFERROR(VLOOKUP(Table2131620[[#This Row],[Player No]],'[4]Mas Women 40+'!$Z$14:$AB$49,2,FALSE)&amp;"",""))),"")</f>
        <v/>
      </c>
      <c r="P733" s="91"/>
      <c r="Q733" s="27"/>
      <c r="R733" s="151"/>
      <c r="S733" s="92"/>
      <c r="T733" s="151"/>
      <c r="U733" s="91"/>
      <c r="V733" s="27"/>
    </row>
    <row r="734" spans="4:22" hidden="1">
      <c r="D734" s="29"/>
      <c r="F734" s="88"/>
      <c r="G734" s="88"/>
      <c r="H734" s="159"/>
      <c r="I734" s="91"/>
      <c r="J734" s="81">
        <f t="shared" si="14"/>
        <v>0</v>
      </c>
      <c r="K734" s="91"/>
      <c r="L734" s="91"/>
      <c r="M734" s="91"/>
      <c r="N734" s="91" t="str">
        <f>IFERROR(VALUE(IF(Table2131620[[#This Row],[Player No]]="","",IFERROR(VLOOKUP(Table2131620[[#This Row],[Player No]],'[3]Masters Women 40+'!$Z$14:$AB$63,2,FALSE)&amp;"",""))),"")</f>
        <v/>
      </c>
      <c r="O734" s="91" t="str">
        <f>IFERROR(VALUE(IF(Table2131620[[#This Row],[Player No]]="","",IFERROR(VLOOKUP(Table2131620[[#This Row],[Player No]],'[4]Mas Women 40+'!$Z$14:$AB$49,2,FALSE)&amp;"",""))),"")</f>
        <v/>
      </c>
      <c r="P734" s="91"/>
      <c r="Q734" s="27"/>
      <c r="R734" s="151"/>
      <c r="S734" s="92"/>
      <c r="T734" s="151"/>
      <c r="U734" s="91"/>
      <c r="V734" s="27"/>
    </row>
    <row r="735" spans="4:22" hidden="1">
      <c r="D735" s="29"/>
      <c r="F735" s="88"/>
      <c r="G735" s="88"/>
      <c r="H735" s="159"/>
      <c r="I735" s="91"/>
      <c r="J735" s="81">
        <f t="shared" si="14"/>
        <v>0</v>
      </c>
      <c r="K735" s="91"/>
      <c r="L735" s="91"/>
      <c r="M735" s="91"/>
      <c r="N735" s="91" t="str">
        <f>IFERROR(VALUE(IF(Table2131620[[#This Row],[Player No]]="","",IFERROR(VLOOKUP(Table2131620[[#This Row],[Player No]],'[3]Masters Women 40+'!$Z$14:$AB$63,2,FALSE)&amp;"",""))),"")</f>
        <v/>
      </c>
      <c r="O735" s="91" t="str">
        <f>IFERROR(VALUE(IF(Table2131620[[#This Row],[Player No]]="","",IFERROR(VLOOKUP(Table2131620[[#This Row],[Player No]],'[4]Mas Women 40+'!$Z$14:$AB$49,2,FALSE)&amp;"",""))),"")</f>
        <v/>
      </c>
      <c r="P735" s="91"/>
      <c r="Q735" s="27"/>
      <c r="R735" s="151"/>
      <c r="S735" s="92"/>
      <c r="T735" s="151"/>
      <c r="U735" s="91"/>
      <c r="V735" s="27"/>
    </row>
    <row r="736" spans="4:22" hidden="1">
      <c r="D736" s="29"/>
      <c r="F736" s="88"/>
      <c r="G736" s="88"/>
      <c r="H736" s="159"/>
      <c r="I736" s="91"/>
      <c r="J736" s="81">
        <f t="shared" si="14"/>
        <v>0</v>
      </c>
      <c r="K736" s="91"/>
      <c r="L736" s="91"/>
      <c r="M736" s="91"/>
      <c r="N736" s="91" t="str">
        <f>IFERROR(VALUE(IF(Table2131620[[#This Row],[Player No]]="","",IFERROR(VLOOKUP(Table2131620[[#This Row],[Player No]],'[3]Masters Women 40+'!$Z$14:$AB$63,2,FALSE)&amp;"",""))),"")</f>
        <v/>
      </c>
      <c r="O736" s="91" t="str">
        <f>IFERROR(VALUE(IF(Table2131620[[#This Row],[Player No]]="","",IFERROR(VLOOKUP(Table2131620[[#This Row],[Player No]],'[4]Mas Women 40+'!$Z$14:$AB$49,2,FALSE)&amp;"",""))),"")</f>
        <v/>
      </c>
      <c r="P736" s="91"/>
      <c r="Q736" s="27"/>
      <c r="R736" s="151"/>
      <c r="S736" s="92"/>
      <c r="T736" s="151"/>
      <c r="U736" s="91"/>
      <c r="V736" s="27"/>
    </row>
    <row r="737" spans="4:22" hidden="1">
      <c r="D737" s="29"/>
      <c r="F737" s="88"/>
      <c r="G737" s="88"/>
      <c r="H737" s="159"/>
      <c r="I737" s="91"/>
      <c r="J737" s="81">
        <f t="shared" si="14"/>
        <v>0</v>
      </c>
      <c r="K737" s="91"/>
      <c r="L737" s="91"/>
      <c r="M737" s="91"/>
      <c r="N737" s="91" t="str">
        <f>IFERROR(VALUE(IF(Table2131620[[#This Row],[Player No]]="","",IFERROR(VLOOKUP(Table2131620[[#This Row],[Player No]],'[3]Masters Women 40+'!$Z$14:$AB$63,2,FALSE)&amp;"",""))),"")</f>
        <v/>
      </c>
      <c r="O737" s="91" t="str">
        <f>IFERROR(VALUE(IF(Table2131620[[#This Row],[Player No]]="","",IFERROR(VLOOKUP(Table2131620[[#This Row],[Player No]],'[4]Mas Women 40+'!$Z$14:$AB$49,2,FALSE)&amp;"",""))),"")</f>
        <v/>
      </c>
      <c r="P737" s="91"/>
      <c r="Q737" s="27"/>
      <c r="R737" s="151"/>
      <c r="S737" s="92"/>
      <c r="T737" s="151"/>
      <c r="U737" s="91"/>
      <c r="V737" s="27"/>
    </row>
    <row r="738" spans="4:22" hidden="1">
      <c r="D738" s="29"/>
      <c r="F738" s="88"/>
      <c r="G738" s="88"/>
      <c r="H738" s="159"/>
      <c r="I738" s="91"/>
      <c r="J738" s="81">
        <f t="shared" si="14"/>
        <v>0</v>
      </c>
      <c r="K738" s="91"/>
      <c r="L738" s="91"/>
      <c r="M738" s="91"/>
      <c r="N738" s="91" t="str">
        <f>IFERROR(VALUE(IF(Table2131620[[#This Row],[Player No]]="","",IFERROR(VLOOKUP(Table2131620[[#This Row],[Player No]],'[3]Masters Women 40+'!$Z$14:$AB$63,2,FALSE)&amp;"",""))),"")</f>
        <v/>
      </c>
      <c r="O738" s="91" t="str">
        <f>IFERROR(VALUE(IF(Table2131620[[#This Row],[Player No]]="","",IFERROR(VLOOKUP(Table2131620[[#This Row],[Player No]],'[4]Mas Women 40+'!$Z$14:$AB$49,2,FALSE)&amp;"",""))),"")</f>
        <v/>
      </c>
      <c r="P738" s="91"/>
      <c r="Q738" s="27"/>
      <c r="R738" s="151"/>
      <c r="S738" s="92"/>
      <c r="T738" s="151"/>
      <c r="U738" s="91"/>
      <c r="V738" s="27"/>
    </row>
    <row r="739" spans="4:22" hidden="1">
      <c r="D739" s="29"/>
      <c r="F739" s="88"/>
      <c r="G739" s="88"/>
      <c r="H739" s="159"/>
      <c r="I739" s="91"/>
      <c r="J739" s="81">
        <f t="shared" si="14"/>
        <v>0</v>
      </c>
      <c r="K739" s="91"/>
      <c r="L739" s="91"/>
      <c r="M739" s="91"/>
      <c r="N739" s="91" t="str">
        <f>IFERROR(VALUE(IF(Table2131620[[#This Row],[Player No]]="","",IFERROR(VLOOKUP(Table2131620[[#This Row],[Player No]],'[3]Masters Women 40+'!$Z$14:$AB$63,2,FALSE)&amp;"",""))),"")</f>
        <v/>
      </c>
      <c r="O739" s="91" t="str">
        <f>IFERROR(VALUE(IF(Table2131620[[#This Row],[Player No]]="","",IFERROR(VLOOKUP(Table2131620[[#This Row],[Player No]],'[4]Mas Women 40+'!$Z$14:$AB$49,2,FALSE)&amp;"",""))),"")</f>
        <v/>
      </c>
      <c r="P739" s="91"/>
      <c r="Q739" s="27"/>
      <c r="R739" s="151"/>
      <c r="S739" s="92"/>
      <c r="T739" s="151"/>
      <c r="U739" s="91"/>
      <c r="V739" s="27"/>
    </row>
    <row r="740" spans="4:22" hidden="1">
      <c r="D740" s="29"/>
      <c r="F740" s="88"/>
      <c r="G740" s="88"/>
      <c r="H740" s="159"/>
      <c r="I740" s="91"/>
      <c r="J740" s="81">
        <f t="shared" si="14"/>
        <v>0</v>
      </c>
      <c r="K740" s="91"/>
      <c r="L740" s="91"/>
      <c r="M740" s="91"/>
      <c r="N740" s="91" t="str">
        <f>IFERROR(VALUE(IF(Table2131620[[#This Row],[Player No]]="","",IFERROR(VLOOKUP(Table2131620[[#This Row],[Player No]],'[3]Masters Women 40+'!$Z$14:$AB$63,2,FALSE)&amp;"",""))),"")</f>
        <v/>
      </c>
      <c r="O740" s="91" t="str">
        <f>IFERROR(VALUE(IF(Table2131620[[#This Row],[Player No]]="","",IFERROR(VLOOKUP(Table2131620[[#This Row],[Player No]],'[4]Mas Women 40+'!$Z$14:$AB$49,2,FALSE)&amp;"",""))),"")</f>
        <v/>
      </c>
      <c r="P740" s="91"/>
      <c r="Q740" s="27"/>
      <c r="R740" s="151"/>
      <c r="S740" s="92"/>
      <c r="T740" s="151"/>
      <c r="U740" s="91"/>
      <c r="V740" s="27"/>
    </row>
    <row r="741" spans="4:22" hidden="1">
      <c r="D741" s="29"/>
      <c r="F741" s="88"/>
      <c r="G741" s="88"/>
      <c r="H741" s="159"/>
      <c r="I741" s="91"/>
      <c r="J741" s="81">
        <f t="shared" si="14"/>
        <v>0</v>
      </c>
      <c r="K741" s="91"/>
      <c r="L741" s="91"/>
      <c r="M741" s="91"/>
      <c r="N741" s="91" t="str">
        <f>IFERROR(VALUE(IF(Table2131620[[#This Row],[Player No]]="","",IFERROR(VLOOKUP(Table2131620[[#This Row],[Player No]],'[3]Masters Women 40+'!$Z$14:$AB$63,2,FALSE)&amp;"",""))),"")</f>
        <v/>
      </c>
      <c r="O741" s="91" t="str">
        <f>IFERROR(VALUE(IF(Table2131620[[#This Row],[Player No]]="","",IFERROR(VLOOKUP(Table2131620[[#This Row],[Player No]],'[4]Mas Women 40+'!$Z$14:$AB$49,2,FALSE)&amp;"",""))),"")</f>
        <v/>
      </c>
      <c r="P741" s="91"/>
      <c r="Q741" s="27"/>
      <c r="R741" s="151"/>
      <c r="S741" s="92"/>
      <c r="T741" s="151"/>
      <c r="U741" s="91"/>
      <c r="V741" s="27"/>
    </row>
    <row r="742" spans="4:22" hidden="1">
      <c r="D742" s="29"/>
      <c r="F742" s="88"/>
      <c r="G742" s="88"/>
      <c r="H742" s="159"/>
      <c r="I742" s="91"/>
      <c r="J742" s="81">
        <f t="shared" si="14"/>
        <v>0</v>
      </c>
      <c r="K742" s="91"/>
      <c r="L742" s="91"/>
      <c r="M742" s="91"/>
      <c r="N742" s="91" t="str">
        <f>IFERROR(VALUE(IF(Table2131620[[#This Row],[Player No]]="","",IFERROR(VLOOKUP(Table2131620[[#This Row],[Player No]],'[3]Masters Women 40+'!$Z$14:$AB$63,2,FALSE)&amp;"",""))),"")</f>
        <v/>
      </c>
      <c r="O742" s="91" t="str">
        <f>IFERROR(VALUE(IF(Table2131620[[#This Row],[Player No]]="","",IFERROR(VLOOKUP(Table2131620[[#This Row],[Player No]],'[4]Mas Women 40+'!$Z$14:$AB$49,2,FALSE)&amp;"",""))),"")</f>
        <v/>
      </c>
      <c r="P742" s="91"/>
      <c r="Q742" s="27"/>
      <c r="R742" s="151"/>
      <c r="S742" s="92"/>
      <c r="T742" s="151"/>
      <c r="U742" s="91"/>
      <c r="V742" s="27"/>
    </row>
    <row r="743" spans="4:22" hidden="1">
      <c r="D743" s="29"/>
      <c r="F743" s="88"/>
      <c r="G743" s="88"/>
      <c r="H743" s="159"/>
      <c r="I743" s="91"/>
      <c r="J743" s="81">
        <f t="shared" si="14"/>
        <v>0</v>
      </c>
      <c r="K743" s="91"/>
      <c r="L743" s="91"/>
      <c r="M743" s="91"/>
      <c r="N743" s="91" t="str">
        <f>IFERROR(VALUE(IF(Table2131620[[#This Row],[Player No]]="","",IFERROR(VLOOKUP(Table2131620[[#This Row],[Player No]],'[3]Masters Women 40+'!$Z$14:$AB$63,2,FALSE)&amp;"",""))),"")</f>
        <v/>
      </c>
      <c r="O743" s="91" t="str">
        <f>IFERROR(VALUE(IF(Table2131620[[#This Row],[Player No]]="","",IFERROR(VLOOKUP(Table2131620[[#This Row],[Player No]],'[4]Mas Women 40+'!$Z$14:$AB$49,2,FALSE)&amp;"",""))),"")</f>
        <v/>
      </c>
      <c r="P743" s="91"/>
      <c r="Q743" s="27"/>
      <c r="R743" s="151"/>
      <c r="S743" s="92"/>
      <c r="T743" s="151"/>
      <c r="U743" s="91"/>
      <c r="V743" s="27"/>
    </row>
    <row r="744" spans="4:22" hidden="1">
      <c r="D744" s="29"/>
      <c r="F744" s="88"/>
      <c r="G744" s="88"/>
      <c r="H744" s="159"/>
      <c r="I744" s="91"/>
      <c r="J744" s="81">
        <f t="shared" si="14"/>
        <v>0</v>
      </c>
      <c r="K744" s="91"/>
      <c r="L744" s="91"/>
      <c r="M744" s="91"/>
      <c r="N744" s="91" t="str">
        <f>IFERROR(VALUE(IF(Table2131620[[#This Row],[Player No]]="","",IFERROR(VLOOKUP(Table2131620[[#This Row],[Player No]],'[3]Masters Women 40+'!$Z$14:$AB$63,2,FALSE)&amp;"",""))),"")</f>
        <v/>
      </c>
      <c r="O744" s="91" t="str">
        <f>IFERROR(VALUE(IF(Table2131620[[#This Row],[Player No]]="","",IFERROR(VLOOKUP(Table2131620[[#This Row],[Player No]],'[4]Mas Women 40+'!$Z$14:$AB$49,2,FALSE)&amp;"",""))),"")</f>
        <v/>
      </c>
      <c r="P744" s="91"/>
      <c r="Q744" s="27"/>
      <c r="R744" s="151"/>
      <c r="S744" s="92"/>
      <c r="T744" s="151"/>
      <c r="U744" s="91"/>
      <c r="V744" s="27"/>
    </row>
    <row r="745" spans="4:22" hidden="1">
      <c r="D745" s="29"/>
      <c r="F745" s="88"/>
      <c r="G745" s="88"/>
      <c r="H745" s="159"/>
      <c r="I745" s="91"/>
      <c r="J745" s="81">
        <f t="shared" si="14"/>
        <v>0</v>
      </c>
      <c r="K745" s="91"/>
      <c r="L745" s="91"/>
      <c r="M745" s="91"/>
      <c r="N745" s="91" t="str">
        <f>IFERROR(VALUE(IF(Table2131620[[#This Row],[Player No]]="","",IFERROR(VLOOKUP(Table2131620[[#This Row],[Player No]],'[3]Masters Women 40+'!$Z$14:$AB$63,2,FALSE)&amp;"",""))),"")</f>
        <v/>
      </c>
      <c r="O745" s="91" t="str">
        <f>IFERROR(VALUE(IF(Table2131620[[#This Row],[Player No]]="","",IFERROR(VLOOKUP(Table2131620[[#This Row],[Player No]],'[4]Mas Women 40+'!$Z$14:$AB$49,2,FALSE)&amp;"",""))),"")</f>
        <v/>
      </c>
      <c r="P745" s="91"/>
      <c r="Q745" s="27"/>
      <c r="R745" s="151"/>
      <c r="S745" s="92"/>
      <c r="T745" s="151"/>
      <c r="U745" s="91"/>
      <c r="V745" s="27"/>
    </row>
    <row r="746" spans="4:22" hidden="1">
      <c r="D746" s="29"/>
      <c r="F746" s="88"/>
      <c r="G746" s="88"/>
      <c r="H746" s="159"/>
      <c r="I746" s="91"/>
      <c r="J746" s="81">
        <f t="shared" si="14"/>
        <v>0</v>
      </c>
      <c r="K746" s="91"/>
      <c r="L746" s="91"/>
      <c r="M746" s="91"/>
      <c r="N746" s="91" t="str">
        <f>IFERROR(VALUE(IF(Table2131620[[#This Row],[Player No]]="","",IFERROR(VLOOKUP(Table2131620[[#This Row],[Player No]],'[3]Masters Women 40+'!$Z$14:$AB$63,2,FALSE)&amp;"",""))),"")</f>
        <v/>
      </c>
      <c r="O746" s="91" t="str">
        <f>IFERROR(VALUE(IF(Table2131620[[#This Row],[Player No]]="","",IFERROR(VLOOKUP(Table2131620[[#This Row],[Player No]],'[4]Mas Women 40+'!$Z$14:$AB$49,2,FALSE)&amp;"",""))),"")</f>
        <v/>
      </c>
      <c r="P746" s="91"/>
      <c r="Q746" s="27"/>
      <c r="R746" s="151"/>
      <c r="S746" s="92"/>
      <c r="T746" s="151"/>
      <c r="U746" s="91"/>
      <c r="V746" s="27"/>
    </row>
    <row r="747" spans="4:22" hidden="1">
      <c r="D747" s="29"/>
      <c r="F747" s="88"/>
      <c r="G747" s="88"/>
      <c r="H747" s="159"/>
      <c r="I747" s="91"/>
      <c r="J747" s="81">
        <f t="shared" si="14"/>
        <v>0</v>
      </c>
      <c r="K747" s="91"/>
      <c r="L747" s="91"/>
      <c r="M747" s="91"/>
      <c r="N747" s="91" t="str">
        <f>IFERROR(VALUE(IF(Table2131620[[#This Row],[Player No]]="","",IFERROR(VLOOKUP(Table2131620[[#This Row],[Player No]],'[3]Masters Women 40+'!$Z$14:$AB$63,2,FALSE)&amp;"",""))),"")</f>
        <v/>
      </c>
      <c r="O747" s="91" t="str">
        <f>IFERROR(VALUE(IF(Table2131620[[#This Row],[Player No]]="","",IFERROR(VLOOKUP(Table2131620[[#This Row],[Player No]],'[4]Mas Women 40+'!$Z$14:$AB$49,2,FALSE)&amp;"",""))),"")</f>
        <v/>
      </c>
      <c r="P747" s="91"/>
      <c r="Q747" s="27"/>
      <c r="R747" s="151"/>
      <c r="S747" s="92"/>
      <c r="T747" s="151"/>
      <c r="U747" s="91"/>
      <c r="V747" s="27"/>
    </row>
    <row r="748" spans="4:22" hidden="1">
      <c r="D748" s="29"/>
      <c r="F748" s="88"/>
      <c r="G748" s="88"/>
      <c r="H748" s="159"/>
      <c r="I748" s="91"/>
      <c r="J748" s="81">
        <f t="shared" si="14"/>
        <v>0</v>
      </c>
      <c r="K748" s="91"/>
      <c r="L748" s="91"/>
      <c r="M748" s="91"/>
      <c r="N748" s="91" t="str">
        <f>IFERROR(VALUE(IF(Table2131620[[#This Row],[Player No]]="","",IFERROR(VLOOKUP(Table2131620[[#This Row],[Player No]],'[3]Masters Women 40+'!$Z$14:$AB$63,2,FALSE)&amp;"",""))),"")</f>
        <v/>
      </c>
      <c r="O748" s="91" t="str">
        <f>IFERROR(VALUE(IF(Table2131620[[#This Row],[Player No]]="","",IFERROR(VLOOKUP(Table2131620[[#This Row],[Player No]],'[4]Mas Women 40+'!$Z$14:$AB$49,2,FALSE)&amp;"",""))),"")</f>
        <v/>
      </c>
      <c r="P748" s="91"/>
      <c r="Q748" s="27"/>
      <c r="R748" s="151"/>
      <c r="S748" s="92"/>
      <c r="T748" s="151"/>
      <c r="U748" s="91"/>
      <c r="V748" s="27"/>
    </row>
    <row r="749" spans="4:22" hidden="1">
      <c r="D749" s="29"/>
      <c r="F749" s="88"/>
      <c r="G749" s="88"/>
      <c r="H749" s="159"/>
      <c r="I749" s="91"/>
      <c r="J749" s="81">
        <f t="shared" si="14"/>
        <v>0</v>
      </c>
      <c r="K749" s="91"/>
      <c r="L749" s="91"/>
      <c r="M749" s="91"/>
      <c r="N749" s="91" t="str">
        <f>IFERROR(VALUE(IF(Table2131620[[#This Row],[Player No]]="","",IFERROR(VLOOKUP(Table2131620[[#This Row],[Player No]],'[3]Masters Women 40+'!$Z$14:$AB$63,2,FALSE)&amp;"",""))),"")</f>
        <v/>
      </c>
      <c r="O749" s="91" t="str">
        <f>IFERROR(VALUE(IF(Table2131620[[#This Row],[Player No]]="","",IFERROR(VLOOKUP(Table2131620[[#This Row],[Player No]],'[4]Mas Women 40+'!$Z$14:$AB$49,2,FALSE)&amp;"",""))),"")</f>
        <v/>
      </c>
      <c r="P749" s="91"/>
      <c r="Q749" s="27"/>
      <c r="R749" s="151"/>
      <c r="S749" s="92"/>
      <c r="T749" s="151"/>
      <c r="U749" s="91"/>
      <c r="V749" s="27"/>
    </row>
    <row r="750" spans="4:22" hidden="1">
      <c r="D750" s="29"/>
      <c r="F750" s="88"/>
      <c r="G750" s="88"/>
      <c r="H750" s="159"/>
      <c r="I750" s="91"/>
      <c r="J750" s="81">
        <f t="shared" si="14"/>
        <v>0</v>
      </c>
      <c r="K750" s="91"/>
      <c r="L750" s="91"/>
      <c r="M750" s="91"/>
      <c r="N750" s="91" t="str">
        <f>IFERROR(VALUE(IF(Table2131620[[#This Row],[Player No]]="","",IFERROR(VLOOKUP(Table2131620[[#This Row],[Player No]],'[3]Masters Women 40+'!$Z$14:$AB$63,2,FALSE)&amp;"",""))),"")</f>
        <v/>
      </c>
      <c r="O750" s="91" t="str">
        <f>IFERROR(VALUE(IF(Table2131620[[#This Row],[Player No]]="","",IFERROR(VLOOKUP(Table2131620[[#This Row],[Player No]],'[4]Mas Women 40+'!$Z$14:$AB$49,2,FALSE)&amp;"",""))),"")</f>
        <v/>
      </c>
      <c r="P750" s="91"/>
      <c r="Q750" s="27"/>
      <c r="R750" s="151"/>
      <c r="S750" s="92"/>
      <c r="T750" s="151"/>
      <c r="U750" s="91"/>
      <c r="V750" s="27"/>
    </row>
    <row r="751" spans="4:22" hidden="1">
      <c r="D751" s="29"/>
      <c r="F751" s="88"/>
      <c r="G751" s="88"/>
      <c r="H751" s="159"/>
      <c r="I751" s="91"/>
      <c r="J751" s="81">
        <f t="shared" si="14"/>
        <v>0</v>
      </c>
      <c r="K751" s="91"/>
      <c r="L751" s="91"/>
      <c r="M751" s="91"/>
      <c r="N751" s="91" t="str">
        <f>IFERROR(VALUE(IF(Table2131620[[#This Row],[Player No]]="","",IFERROR(VLOOKUP(Table2131620[[#This Row],[Player No]],'[3]Masters Women 40+'!$Z$14:$AB$63,2,FALSE)&amp;"",""))),"")</f>
        <v/>
      </c>
      <c r="O751" s="91" t="str">
        <f>IFERROR(VALUE(IF(Table2131620[[#This Row],[Player No]]="","",IFERROR(VLOOKUP(Table2131620[[#This Row],[Player No]],'[4]Mas Women 40+'!$Z$14:$AB$49,2,FALSE)&amp;"",""))),"")</f>
        <v/>
      </c>
      <c r="P751" s="91"/>
      <c r="Q751" s="27"/>
      <c r="R751" s="151"/>
      <c r="S751" s="92"/>
      <c r="T751" s="151"/>
      <c r="U751" s="91"/>
      <c r="V751" s="27"/>
    </row>
    <row r="752" spans="4:22" hidden="1">
      <c r="D752" s="29"/>
      <c r="F752" s="88"/>
      <c r="G752" s="88"/>
      <c r="H752" s="159"/>
      <c r="I752" s="91"/>
      <c r="J752" s="81">
        <f t="shared" si="14"/>
        <v>0</v>
      </c>
      <c r="K752" s="91"/>
      <c r="L752" s="91"/>
      <c r="M752" s="91"/>
      <c r="N752" s="91" t="str">
        <f>IFERROR(VALUE(IF(Table2131620[[#This Row],[Player No]]="","",IFERROR(VLOOKUP(Table2131620[[#This Row],[Player No]],'[3]Masters Women 40+'!$Z$14:$AB$63,2,FALSE)&amp;"",""))),"")</f>
        <v/>
      </c>
      <c r="O752" s="91" t="str">
        <f>IFERROR(VALUE(IF(Table2131620[[#This Row],[Player No]]="","",IFERROR(VLOOKUP(Table2131620[[#This Row],[Player No]],'[4]Mas Women 40+'!$Z$14:$AB$49,2,FALSE)&amp;"",""))),"")</f>
        <v/>
      </c>
      <c r="P752" s="91"/>
      <c r="Q752" s="27"/>
      <c r="R752" s="151"/>
      <c r="S752" s="92"/>
      <c r="T752" s="151"/>
      <c r="U752" s="91"/>
      <c r="V752" s="27"/>
    </row>
    <row r="753" spans="4:22" hidden="1">
      <c r="D753" s="29"/>
      <c r="F753" s="88"/>
      <c r="G753" s="88"/>
      <c r="H753" s="159"/>
      <c r="I753" s="91"/>
      <c r="J753" s="81">
        <f t="shared" si="14"/>
        <v>0</v>
      </c>
      <c r="K753" s="91"/>
      <c r="L753" s="91"/>
      <c r="M753" s="91"/>
      <c r="N753" s="91" t="str">
        <f>IFERROR(VALUE(IF(Table2131620[[#This Row],[Player No]]="","",IFERROR(VLOOKUP(Table2131620[[#This Row],[Player No]],'[3]Masters Women 40+'!$Z$14:$AB$63,2,FALSE)&amp;"",""))),"")</f>
        <v/>
      </c>
      <c r="O753" s="91" t="str">
        <f>IFERROR(VALUE(IF(Table2131620[[#This Row],[Player No]]="","",IFERROR(VLOOKUP(Table2131620[[#This Row],[Player No]],'[4]Mas Women 40+'!$Z$14:$AB$49,2,FALSE)&amp;"",""))),"")</f>
        <v/>
      </c>
      <c r="P753" s="91"/>
      <c r="Q753" s="27"/>
      <c r="R753" s="151"/>
      <c r="S753" s="92"/>
      <c r="T753" s="151"/>
      <c r="U753" s="91"/>
      <c r="V753" s="27"/>
    </row>
    <row r="754" spans="4:22" hidden="1">
      <c r="D754" s="29"/>
      <c r="F754" s="88"/>
      <c r="G754" s="88"/>
      <c r="H754" s="159"/>
      <c r="I754" s="91"/>
      <c r="J754" s="81">
        <f t="shared" si="14"/>
        <v>0</v>
      </c>
      <c r="K754" s="91"/>
      <c r="L754" s="91"/>
      <c r="M754" s="91"/>
      <c r="N754" s="91" t="str">
        <f>IFERROR(VALUE(IF(Table2131620[[#This Row],[Player No]]="","",IFERROR(VLOOKUP(Table2131620[[#This Row],[Player No]],'[3]Masters Women 40+'!$Z$14:$AB$63,2,FALSE)&amp;"",""))),"")</f>
        <v/>
      </c>
      <c r="O754" s="91" t="str">
        <f>IFERROR(VALUE(IF(Table2131620[[#This Row],[Player No]]="","",IFERROR(VLOOKUP(Table2131620[[#This Row],[Player No]],'[4]Mas Women 40+'!$Z$14:$AB$49,2,FALSE)&amp;"",""))),"")</f>
        <v/>
      </c>
      <c r="P754" s="91"/>
      <c r="Q754" s="27"/>
      <c r="R754" s="151"/>
      <c r="S754" s="92"/>
      <c r="T754" s="151"/>
      <c r="U754" s="91"/>
      <c r="V754" s="27"/>
    </row>
    <row r="755" spans="4:22" hidden="1">
      <c r="D755" s="29"/>
      <c r="F755" s="88"/>
      <c r="G755" s="88"/>
      <c r="H755" s="159"/>
      <c r="I755" s="91"/>
      <c r="J755" s="81">
        <f t="shared" si="14"/>
        <v>0</v>
      </c>
      <c r="K755" s="91"/>
      <c r="L755" s="91"/>
      <c r="M755" s="91"/>
      <c r="N755" s="91" t="str">
        <f>IFERROR(VALUE(IF(Table2131620[[#This Row],[Player No]]="","",IFERROR(VLOOKUP(Table2131620[[#This Row],[Player No]],'[3]Masters Women 40+'!$Z$14:$AB$63,2,FALSE)&amp;"",""))),"")</f>
        <v/>
      </c>
      <c r="O755" s="91" t="str">
        <f>IFERROR(VALUE(IF(Table2131620[[#This Row],[Player No]]="","",IFERROR(VLOOKUP(Table2131620[[#This Row],[Player No]],'[4]Mas Women 40+'!$Z$14:$AB$49,2,FALSE)&amp;"",""))),"")</f>
        <v/>
      </c>
      <c r="P755" s="91"/>
      <c r="Q755" s="27"/>
      <c r="R755" s="151"/>
      <c r="S755" s="92"/>
      <c r="T755" s="151"/>
      <c r="U755" s="91"/>
      <c r="V755" s="27"/>
    </row>
    <row r="756" spans="4:22" hidden="1">
      <c r="D756" s="29"/>
      <c r="F756" s="88"/>
      <c r="G756" s="88"/>
      <c r="H756" s="159"/>
      <c r="I756" s="91"/>
      <c r="J756" s="81">
        <f t="shared" si="14"/>
        <v>0</v>
      </c>
      <c r="K756" s="91"/>
      <c r="L756" s="91"/>
      <c r="M756" s="91"/>
      <c r="N756" s="91" t="str">
        <f>IFERROR(VALUE(IF(Table2131620[[#This Row],[Player No]]="","",IFERROR(VLOOKUP(Table2131620[[#This Row],[Player No]],'[3]Masters Women 40+'!$Z$14:$AB$63,2,FALSE)&amp;"",""))),"")</f>
        <v/>
      </c>
      <c r="O756" s="91" t="str">
        <f>IFERROR(VALUE(IF(Table2131620[[#This Row],[Player No]]="","",IFERROR(VLOOKUP(Table2131620[[#This Row],[Player No]],'[4]Mas Women 40+'!$Z$14:$AB$49,2,FALSE)&amp;"",""))),"")</f>
        <v/>
      </c>
      <c r="P756" s="91"/>
      <c r="Q756" s="27"/>
      <c r="R756" s="151"/>
      <c r="S756" s="92"/>
      <c r="T756" s="151"/>
      <c r="U756" s="91"/>
      <c r="V756" s="27"/>
    </row>
    <row r="757" spans="4:22" hidden="1">
      <c r="D757" s="29"/>
      <c r="F757" s="88"/>
      <c r="G757" s="88"/>
      <c r="H757" s="159"/>
      <c r="I757" s="91"/>
      <c r="J757" s="81">
        <f t="shared" si="14"/>
        <v>0</v>
      </c>
      <c r="K757" s="91"/>
      <c r="L757" s="91"/>
      <c r="M757" s="91"/>
      <c r="N757" s="91" t="str">
        <f>IFERROR(VALUE(IF(Table2131620[[#This Row],[Player No]]="","",IFERROR(VLOOKUP(Table2131620[[#This Row],[Player No]],'[3]Masters Women 40+'!$Z$14:$AB$63,2,FALSE)&amp;"",""))),"")</f>
        <v/>
      </c>
      <c r="O757" s="91" t="str">
        <f>IFERROR(VALUE(IF(Table2131620[[#This Row],[Player No]]="","",IFERROR(VLOOKUP(Table2131620[[#This Row],[Player No]],'[4]Mas Women 40+'!$Z$14:$AB$49,2,FALSE)&amp;"",""))),"")</f>
        <v/>
      </c>
      <c r="P757" s="91"/>
      <c r="Q757" s="27"/>
      <c r="R757" s="151"/>
      <c r="S757" s="92"/>
      <c r="T757" s="151"/>
      <c r="U757" s="91"/>
      <c r="V757" s="27"/>
    </row>
    <row r="758" spans="4:22" hidden="1">
      <c r="D758" s="29"/>
      <c r="F758" s="88"/>
      <c r="G758" s="88"/>
      <c r="H758" s="159"/>
      <c r="I758" s="91"/>
      <c r="J758" s="81">
        <f t="shared" si="14"/>
        <v>0</v>
      </c>
      <c r="K758" s="91"/>
      <c r="L758" s="91"/>
      <c r="M758" s="91"/>
      <c r="N758" s="91" t="str">
        <f>IFERROR(VALUE(IF(Table2131620[[#This Row],[Player No]]="","",IFERROR(VLOOKUP(Table2131620[[#This Row],[Player No]],'[3]Masters Women 40+'!$Z$14:$AB$63,2,FALSE)&amp;"",""))),"")</f>
        <v/>
      </c>
      <c r="O758" s="91" t="str">
        <f>IFERROR(VALUE(IF(Table2131620[[#This Row],[Player No]]="","",IFERROR(VLOOKUP(Table2131620[[#This Row],[Player No]],'[4]Mas Women 40+'!$Z$14:$AB$49,2,FALSE)&amp;"",""))),"")</f>
        <v/>
      </c>
      <c r="P758" s="91"/>
      <c r="Q758" s="27"/>
      <c r="R758" s="151"/>
      <c r="S758" s="92"/>
      <c r="T758" s="151"/>
      <c r="U758" s="91"/>
      <c r="V758" s="27"/>
    </row>
    <row r="759" spans="4:22" hidden="1">
      <c r="D759" s="29"/>
      <c r="F759" s="88"/>
      <c r="G759" s="88"/>
      <c r="H759" s="159"/>
      <c r="I759" s="91"/>
      <c r="J759" s="81">
        <f t="shared" si="14"/>
        <v>0</v>
      </c>
      <c r="K759" s="91"/>
      <c r="L759" s="91"/>
      <c r="M759" s="91"/>
      <c r="N759" s="91" t="str">
        <f>IFERROR(VALUE(IF(Table2131620[[#This Row],[Player No]]="","",IFERROR(VLOOKUP(Table2131620[[#This Row],[Player No]],'[3]Masters Women 40+'!$Z$14:$AB$63,2,FALSE)&amp;"",""))),"")</f>
        <v/>
      </c>
      <c r="O759" s="91" t="str">
        <f>IFERROR(VALUE(IF(Table2131620[[#This Row],[Player No]]="","",IFERROR(VLOOKUP(Table2131620[[#This Row],[Player No]],'[4]Mas Women 40+'!$Z$14:$AB$49,2,FALSE)&amp;"",""))),"")</f>
        <v/>
      </c>
      <c r="P759" s="91"/>
      <c r="Q759" s="27"/>
      <c r="R759" s="151"/>
      <c r="S759" s="92"/>
      <c r="T759" s="151"/>
      <c r="U759" s="91"/>
      <c r="V759" s="27"/>
    </row>
    <row r="760" spans="4:22" hidden="1">
      <c r="D760" s="29"/>
      <c r="F760" s="88"/>
      <c r="G760" s="88"/>
      <c r="H760" s="159"/>
      <c r="I760" s="91"/>
      <c r="J760" s="81">
        <f t="shared" si="14"/>
        <v>0</v>
      </c>
      <c r="K760" s="91"/>
      <c r="L760" s="91"/>
      <c r="M760" s="91"/>
      <c r="N760" s="91" t="str">
        <f>IFERROR(VALUE(IF(Table2131620[[#This Row],[Player No]]="","",IFERROR(VLOOKUP(Table2131620[[#This Row],[Player No]],'[3]Masters Women 40+'!$Z$14:$AB$63,2,FALSE)&amp;"",""))),"")</f>
        <v/>
      </c>
      <c r="O760" s="91" t="str">
        <f>IFERROR(VALUE(IF(Table2131620[[#This Row],[Player No]]="","",IFERROR(VLOOKUP(Table2131620[[#This Row],[Player No]],'[4]Mas Women 40+'!$Z$14:$AB$49,2,FALSE)&amp;"",""))),"")</f>
        <v/>
      </c>
      <c r="P760" s="91"/>
      <c r="Q760" s="27"/>
      <c r="R760" s="151"/>
      <c r="S760" s="92"/>
      <c r="T760" s="151"/>
      <c r="U760" s="91"/>
      <c r="V760" s="27"/>
    </row>
    <row r="761" spans="4:22" ht="17.399999999999999" hidden="1" customHeight="1">
      <c r="D761" s="29"/>
      <c r="E761" s="160"/>
      <c r="F761" s="88"/>
      <c r="G761" s="88"/>
      <c r="H761" s="159"/>
      <c r="I761" s="91"/>
      <c r="J761" s="81">
        <f t="shared" si="14"/>
        <v>0</v>
      </c>
      <c r="K761" s="91"/>
      <c r="L761" s="91"/>
      <c r="M761" s="91"/>
      <c r="N761" s="91" t="str">
        <f>IFERROR(VALUE(IF(Table2131620[[#This Row],[Player No]]="","",IFERROR(VLOOKUP(Table2131620[[#This Row],[Player No]],'[3]Masters Women 40+'!$Z$14:$AB$63,2,FALSE)&amp;"",""))),"")</f>
        <v/>
      </c>
      <c r="O761" s="91" t="str">
        <f>IFERROR(VALUE(IF(Table2131620[[#This Row],[Player No]]="","",IFERROR(VLOOKUP(Table2131620[[#This Row],[Player No]],'[4]Mas Women 40+'!$Z$14:$AB$49,2,FALSE)&amp;"",""))),"")</f>
        <v/>
      </c>
      <c r="P761" s="91"/>
      <c r="Q761" s="160"/>
      <c r="R761" s="151"/>
      <c r="S761" s="92"/>
      <c r="T761" s="151"/>
      <c r="U761" s="91"/>
      <c r="V761" s="160"/>
    </row>
    <row r="762" spans="4:22" hidden="1">
      <c r="D762" s="29"/>
      <c r="E762" s="160"/>
      <c r="F762" s="88"/>
      <c r="G762" s="88"/>
      <c r="H762" s="159"/>
      <c r="I762" s="91"/>
      <c r="J762" s="81">
        <f t="shared" si="14"/>
        <v>0</v>
      </c>
      <c r="K762" s="91"/>
      <c r="L762" s="91"/>
      <c r="M762" s="91"/>
      <c r="N762" s="91" t="str">
        <f>IFERROR(VALUE(IF(Table2131620[[#This Row],[Player No]]="","",IFERROR(VLOOKUP(Table2131620[[#This Row],[Player No]],'[3]Masters Women 40+'!$Z$14:$AB$63,2,FALSE)&amp;"",""))),"")</f>
        <v/>
      </c>
      <c r="O762" s="91" t="str">
        <f>IFERROR(VALUE(IF(Table2131620[[#This Row],[Player No]]="","",IFERROR(VLOOKUP(Table2131620[[#This Row],[Player No]],'[4]Mas Women 40+'!$Z$14:$AB$49,2,FALSE)&amp;"",""))),"")</f>
        <v/>
      </c>
      <c r="P762" s="91"/>
      <c r="Q762" s="160"/>
      <c r="R762" s="151"/>
      <c r="S762" s="92"/>
      <c r="T762" s="151"/>
      <c r="U762" s="91"/>
      <c r="V762" s="160"/>
    </row>
    <row r="763" spans="4:22" hidden="1">
      <c r="D763" s="29"/>
      <c r="F763" s="88"/>
      <c r="G763" s="88"/>
      <c r="H763" s="159"/>
      <c r="I763" s="91"/>
      <c r="J763" s="81">
        <f t="shared" si="14"/>
        <v>0</v>
      </c>
      <c r="K763" s="91"/>
      <c r="L763" s="91"/>
      <c r="M763" s="91"/>
      <c r="N763" s="91" t="str">
        <f>IFERROR(VALUE(IF(Table2131620[[#This Row],[Player No]]="","",IFERROR(VLOOKUP(Table2131620[[#This Row],[Player No]],'[3]Masters Women 40+'!$Z$14:$AB$63,2,FALSE)&amp;"",""))),"")</f>
        <v/>
      </c>
      <c r="O763" s="91" t="str">
        <f>IFERROR(VALUE(IF(Table2131620[[#This Row],[Player No]]="","",IFERROR(VLOOKUP(Table2131620[[#This Row],[Player No]],'[4]Mas Women 40+'!$Z$14:$AB$49,2,FALSE)&amp;"",""))),"")</f>
        <v/>
      </c>
      <c r="P763" s="91"/>
      <c r="Q763" s="27"/>
      <c r="R763" s="151"/>
      <c r="S763" s="92"/>
      <c r="T763" s="151"/>
      <c r="U763" s="91"/>
      <c r="V763" s="27"/>
    </row>
    <row r="764" spans="4:22" hidden="1">
      <c r="D764" s="29"/>
      <c r="F764" s="88"/>
      <c r="G764" s="88"/>
      <c r="H764" s="159"/>
      <c r="I764" s="91"/>
      <c r="J764" s="81">
        <f t="shared" si="14"/>
        <v>0</v>
      </c>
      <c r="K764" s="91"/>
      <c r="L764" s="91"/>
      <c r="M764" s="91"/>
      <c r="N764" s="91" t="str">
        <f>IFERROR(VALUE(IF(Table2131620[[#This Row],[Player No]]="","",IFERROR(VLOOKUP(Table2131620[[#This Row],[Player No]],'[3]Masters Women 40+'!$Z$14:$AB$63,2,FALSE)&amp;"",""))),"")</f>
        <v/>
      </c>
      <c r="O764" s="91" t="str">
        <f>IFERROR(VALUE(IF(Table2131620[[#This Row],[Player No]]="","",IFERROR(VLOOKUP(Table2131620[[#This Row],[Player No]],'[4]Mas Women 40+'!$Z$14:$AB$49,2,FALSE)&amp;"",""))),"")</f>
        <v/>
      </c>
      <c r="P764" s="91"/>
      <c r="Q764" s="27"/>
      <c r="R764" s="151"/>
      <c r="S764" s="92"/>
      <c r="T764" s="151"/>
      <c r="U764" s="91"/>
      <c r="V764" s="27"/>
    </row>
    <row r="765" spans="4:22" hidden="1">
      <c r="D765" s="29"/>
      <c r="F765" s="88"/>
      <c r="G765" s="88"/>
      <c r="H765" s="159"/>
      <c r="I765" s="91"/>
      <c r="J765" s="81">
        <f t="shared" si="14"/>
        <v>0</v>
      </c>
      <c r="K765" s="91"/>
      <c r="L765" s="91"/>
      <c r="M765" s="91"/>
      <c r="N765" s="91" t="str">
        <f>IFERROR(VALUE(IF(Table2131620[[#This Row],[Player No]]="","",IFERROR(VLOOKUP(Table2131620[[#This Row],[Player No]],'[3]Masters Women 40+'!$Z$14:$AB$63,2,FALSE)&amp;"",""))),"")</f>
        <v/>
      </c>
      <c r="O765" s="91" t="str">
        <f>IFERROR(VALUE(IF(Table2131620[[#This Row],[Player No]]="","",IFERROR(VLOOKUP(Table2131620[[#This Row],[Player No]],'[4]Mas Women 40+'!$Z$14:$AB$49,2,FALSE)&amp;"",""))),"")</f>
        <v/>
      </c>
      <c r="P765" s="91"/>
      <c r="Q765" s="27"/>
      <c r="R765" s="151"/>
      <c r="S765" s="92"/>
      <c r="T765" s="151"/>
      <c r="U765" s="91"/>
      <c r="V765" s="27"/>
    </row>
    <row r="766" spans="4:22" hidden="1">
      <c r="D766" s="29"/>
      <c r="F766" s="88"/>
      <c r="G766" s="88"/>
      <c r="H766" s="159"/>
      <c r="I766" s="91"/>
      <c r="J766" s="81">
        <f t="shared" si="14"/>
        <v>0</v>
      </c>
      <c r="K766" s="91"/>
      <c r="L766" s="91"/>
      <c r="M766" s="91"/>
      <c r="N766" s="91" t="str">
        <f>IFERROR(VALUE(IF(Table2131620[[#This Row],[Player No]]="","",IFERROR(VLOOKUP(Table2131620[[#This Row],[Player No]],'[3]Masters Women 40+'!$Z$14:$AB$63,2,FALSE)&amp;"",""))),"")</f>
        <v/>
      </c>
      <c r="O766" s="91" t="str">
        <f>IFERROR(VALUE(IF(Table2131620[[#This Row],[Player No]]="","",IFERROR(VLOOKUP(Table2131620[[#This Row],[Player No]],'[4]Mas Women 40+'!$Z$14:$AB$49,2,FALSE)&amp;"",""))),"")</f>
        <v/>
      </c>
      <c r="P766" s="91"/>
      <c r="Q766" s="27"/>
      <c r="R766" s="151"/>
      <c r="S766" s="92"/>
      <c r="T766" s="151"/>
      <c r="U766" s="91"/>
      <c r="V766" s="27"/>
    </row>
    <row r="767" spans="4:22" hidden="1">
      <c r="D767" s="29"/>
      <c r="E767" s="160"/>
      <c r="F767" s="46"/>
      <c r="G767" s="46"/>
      <c r="H767" s="159"/>
      <c r="I767" s="91"/>
      <c r="J767" s="81">
        <f t="shared" si="14"/>
        <v>0</v>
      </c>
      <c r="K767" s="91"/>
      <c r="L767" s="91"/>
      <c r="M767" s="91"/>
      <c r="N767" s="91" t="str">
        <f>IFERROR(VALUE(IF(Table2131620[[#This Row],[Player No]]="","",IFERROR(VLOOKUP(Table2131620[[#This Row],[Player No]],'[3]Masters Women 40+'!$Z$14:$AB$63,2,FALSE)&amp;"",""))),"")</f>
        <v/>
      </c>
      <c r="O767" s="91" t="str">
        <f>IFERROR(VALUE(IF(Table2131620[[#This Row],[Player No]]="","",IFERROR(VLOOKUP(Table2131620[[#This Row],[Player No]],'[4]Mas Women 40+'!$Z$14:$AB$49,2,FALSE)&amp;"",""))),"")</f>
        <v/>
      </c>
      <c r="P767" s="91"/>
      <c r="Q767" s="160"/>
      <c r="R767" s="151"/>
      <c r="S767" s="92"/>
      <c r="T767" s="151"/>
      <c r="U767" s="91"/>
      <c r="V767" s="160"/>
    </row>
    <row r="768" spans="4:22">
      <c r="U768" s="91"/>
    </row>
    <row r="769" spans="21:21">
      <c r="U769" s="91"/>
    </row>
    <row r="770" spans="21:21">
      <c r="U770" s="91"/>
    </row>
    <row r="771" spans="21:21">
      <c r="U771" s="91"/>
    </row>
    <row r="772" spans="21:21">
      <c r="U772" s="91"/>
    </row>
    <row r="773" spans="21:21">
      <c r="U773" s="91"/>
    </row>
    <row r="774" spans="21:21">
      <c r="U774" s="91"/>
    </row>
    <row r="775" spans="21:21">
      <c r="U775" s="91"/>
    </row>
    <row r="776" spans="21:21">
      <c r="U776" s="91"/>
    </row>
    <row r="777" spans="21:21">
      <c r="U777" s="91"/>
    </row>
    <row r="778" spans="21:21">
      <c r="U778" s="91"/>
    </row>
  </sheetData>
  <sheetProtection algorithmName="SHA-512" hashValue="D0xgT/Xwyb8h0GcUqTvw0dO9FzMEuGcU0nQrwjihTpSQ6qYB4qm/JMS8uCinnv09U347N7qumcXNIhEc8NWZlw==" saltValue="S0/7m4aXtLrr5Jq6z7nSiA==" spinCount="100000" sheet="1" objects="1" scenarios="1" sort="0" autoFilter="0"/>
  <mergeCells count="6">
    <mergeCell ref="E1:F1"/>
    <mergeCell ref="E2:F2"/>
    <mergeCell ref="M2:P2"/>
    <mergeCell ref="Q2:V2"/>
    <mergeCell ref="M3:O3"/>
    <mergeCell ref="T3:U3"/>
  </mergeCells>
  <phoneticPr fontId="52" type="noConversion"/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769"/>
  <sheetViews>
    <sheetView topLeftCell="D1" workbookViewId="0">
      <selection activeCell="D19" sqref="A19:XFD770"/>
    </sheetView>
  </sheetViews>
  <sheetFormatPr defaultRowHeight="14.5"/>
  <cols>
    <col min="1" max="3" width="0" hidden="1" customWidth="1"/>
    <col min="5" max="5" width="11.54296875" customWidth="1"/>
    <col min="6" max="6" width="28.54296875" customWidth="1"/>
    <col min="7" max="7" width="12.36328125" customWidth="1"/>
    <col min="9" max="10" width="11" customWidth="1"/>
    <col min="11" max="11" width="14" customWidth="1"/>
    <col min="12" max="15" width="8.453125" customWidth="1"/>
    <col min="16" max="16" width="10.6328125" customWidth="1"/>
    <col min="17" max="18" width="11.36328125" customWidth="1"/>
    <col min="19" max="19" width="8.6328125" customWidth="1"/>
  </cols>
  <sheetData>
    <row r="1" spans="1:19" ht="24" thickBot="1">
      <c r="D1" s="71" t="s">
        <v>8</v>
      </c>
      <c r="E1" s="458" t="str">
        <f>Tournaments!F1</f>
        <v>2026 MAY 1</v>
      </c>
      <c r="F1" s="458"/>
      <c r="G1" s="27"/>
      <c r="H1" s="29"/>
      <c r="I1" s="29"/>
      <c r="J1" s="29"/>
      <c r="K1" s="29"/>
      <c r="L1" s="29"/>
      <c r="M1" s="29"/>
      <c r="N1" s="29"/>
      <c r="O1" s="29"/>
      <c r="Q1" s="27"/>
      <c r="R1" s="27"/>
    </row>
    <row r="2" spans="1:19" ht="25.5" thickBot="1">
      <c r="D2" s="9" t="s">
        <v>8</v>
      </c>
      <c r="E2" s="459" t="s">
        <v>88</v>
      </c>
      <c r="F2" s="459"/>
      <c r="G2" s="31"/>
      <c r="H2" s="32"/>
      <c r="I2" s="29"/>
      <c r="J2" s="161"/>
      <c r="K2" s="161"/>
      <c r="L2" s="161"/>
      <c r="M2" s="460">
        <v>2026</v>
      </c>
      <c r="N2" s="461"/>
      <c r="O2" s="461"/>
      <c r="P2" s="374">
        <v>2024</v>
      </c>
      <c r="Q2" s="488">
        <v>2025</v>
      </c>
      <c r="R2" s="488"/>
      <c r="S2" s="489"/>
    </row>
    <row r="3" spans="1:19" ht="25" thickBot="1">
      <c r="D3" s="32"/>
      <c r="E3" s="31"/>
      <c r="F3" s="32"/>
      <c r="G3" s="31"/>
      <c r="H3" s="32"/>
      <c r="I3" s="32"/>
      <c r="J3" s="32"/>
      <c r="K3" s="32"/>
      <c r="L3" s="32"/>
      <c r="M3" s="460" t="s">
        <v>39</v>
      </c>
      <c r="N3" s="462"/>
      <c r="O3" s="33" t="s">
        <v>40</v>
      </c>
      <c r="P3" s="139" t="s">
        <v>20</v>
      </c>
      <c r="Q3" s="140" t="s">
        <v>20</v>
      </c>
      <c r="R3" s="140" t="s">
        <v>39</v>
      </c>
      <c r="S3" s="141" t="s">
        <v>41</v>
      </c>
    </row>
    <row r="4" spans="1:19" ht="58">
      <c r="A4" s="142" t="s">
        <v>42</v>
      </c>
      <c r="B4" s="142" t="s">
        <v>43</v>
      </c>
      <c r="C4" s="143" t="s">
        <v>44</v>
      </c>
      <c r="D4" s="162" t="s">
        <v>45</v>
      </c>
      <c r="E4" s="163" t="s">
        <v>46</v>
      </c>
      <c r="F4" s="164" t="s">
        <v>47</v>
      </c>
      <c r="G4" s="78" t="s">
        <v>48</v>
      </c>
      <c r="H4" s="78" t="s">
        <v>84</v>
      </c>
      <c r="I4" s="78" t="s">
        <v>49</v>
      </c>
      <c r="J4" s="78" t="s">
        <v>50</v>
      </c>
      <c r="K4" s="76" t="s">
        <v>51</v>
      </c>
      <c r="L4" s="79" t="s">
        <v>52</v>
      </c>
      <c r="M4" s="79" t="s">
        <v>53</v>
      </c>
      <c r="N4" s="79" t="s">
        <v>54</v>
      </c>
      <c r="O4" s="79" t="s">
        <v>55</v>
      </c>
      <c r="P4" s="79" t="s">
        <v>56</v>
      </c>
      <c r="Q4" s="80" t="s">
        <v>62</v>
      </c>
      <c r="R4" s="80" t="s">
        <v>89</v>
      </c>
      <c r="S4" s="79" t="s">
        <v>82</v>
      </c>
    </row>
    <row r="5" spans="1:19" ht="15.5">
      <c r="A5">
        <v>0</v>
      </c>
      <c r="D5" s="44">
        <v>1</v>
      </c>
      <c r="E5" s="45">
        <v>7750</v>
      </c>
      <c r="F5" s="46" t="str">
        <f>IFERROR(VLOOKUP(Table213162021[[#This Row],[Player No]],Table11[[No]:[Province]],2,0),"")</f>
        <v>SWANEVELDER Ronel</v>
      </c>
      <c r="G5" s="47" t="str">
        <f>IFERROR(VLOOKUP(Table213162038[[#This Row],[Player No]],Table11[[No]:[Province]],3,0),"")</f>
        <v>JTTA</v>
      </c>
      <c r="H5" s="158"/>
      <c r="I5" s="48">
        <v>425</v>
      </c>
      <c r="J5" s="48">
        <f t="shared" ref="J5:J18" si="0">I5/2+SUM(M5:O5)</f>
        <v>212.5</v>
      </c>
      <c r="K5" s="49">
        <f t="shared" ref="K5:K18" si="1">COUNTIF(M5:O5,"&gt;=0")</f>
        <v>0</v>
      </c>
      <c r="L5" s="49">
        <f t="shared" ref="L5:L18" si="2">COUNTIF(M5:S5,"&lt;=0")</f>
        <v>0</v>
      </c>
      <c r="M5" s="49"/>
      <c r="N5" s="49"/>
      <c r="O5" s="49"/>
      <c r="P5" s="113">
        <v>175</v>
      </c>
      <c r="Q5" s="18">
        <v>250</v>
      </c>
      <c r="R5" s="18"/>
      <c r="S5" s="113"/>
    </row>
    <row r="6" spans="1:19" ht="15.5">
      <c r="D6" s="44">
        <f>D5+1</f>
        <v>2</v>
      </c>
      <c r="E6" s="45">
        <v>7546</v>
      </c>
      <c r="F6" s="46" t="str">
        <f>IFERROR(VLOOKUP(Table213162021[[#This Row],[Player No]],Table11[[No]:[Province]],2,0),"")</f>
        <v xml:space="preserve">PRICE Linda </v>
      </c>
      <c r="G6" s="47" t="str">
        <f>IFERROR(VLOOKUP(Table213162038[[#This Row],[Player No]],Table11[[No]:[Province]],3,0),"")</f>
        <v>ETK</v>
      </c>
      <c r="H6" s="158"/>
      <c r="I6" s="48">
        <v>250</v>
      </c>
      <c r="J6" s="48">
        <f t="shared" si="0"/>
        <v>125</v>
      </c>
      <c r="K6" s="49">
        <f t="shared" si="1"/>
        <v>0</v>
      </c>
      <c r="L6" s="49">
        <f t="shared" si="2"/>
        <v>0</v>
      </c>
      <c r="M6" s="49"/>
      <c r="N6" s="49"/>
      <c r="O6" s="49"/>
      <c r="P6" s="113">
        <v>250</v>
      </c>
      <c r="Q6" s="18"/>
      <c r="R6" s="18"/>
      <c r="S6" s="113"/>
    </row>
    <row r="7" spans="1:19" ht="15.5">
      <c r="D7" s="44">
        <f t="shared" ref="D7:D19" si="3">D6+1</f>
        <v>3</v>
      </c>
      <c r="E7" s="47">
        <v>8731</v>
      </c>
      <c r="F7" s="46" t="str">
        <f>IFERROR(VLOOKUP(Table213162021[[#This Row],[Player No]],Table11[[No]:[Province]],2,0),"")</f>
        <v>BENJAMIN Vanessa</v>
      </c>
      <c r="G7" s="47" t="str">
        <f>IFERROR(VLOOKUP(Table213162038[[#This Row],[Player No]],Table11[[No]:[Province]],3,0),"")</f>
        <v>ETK</v>
      </c>
      <c r="H7" s="158"/>
      <c r="I7" s="48">
        <v>200</v>
      </c>
      <c r="J7" s="48">
        <f t="shared" si="0"/>
        <v>100</v>
      </c>
      <c r="K7" s="49">
        <f t="shared" si="1"/>
        <v>0</v>
      </c>
      <c r="L7" s="49">
        <f t="shared" si="2"/>
        <v>0</v>
      </c>
      <c r="M7" s="49"/>
      <c r="N7" s="49"/>
      <c r="O7" s="49"/>
      <c r="P7" s="17"/>
      <c r="Q7" s="18">
        <v>125</v>
      </c>
      <c r="R7" s="18">
        <v>75</v>
      </c>
      <c r="S7" s="17"/>
    </row>
    <row r="8" spans="1:19" ht="15.5">
      <c r="D8" s="44">
        <f t="shared" si="3"/>
        <v>4</v>
      </c>
      <c r="E8" s="47">
        <v>8732</v>
      </c>
      <c r="F8" s="46" t="str">
        <f>IFERROR(VLOOKUP(Table213162021[[#This Row],[Player No]],Table11[[No]:[Province]],2,0),"")</f>
        <v>BADAT Naseema</v>
      </c>
      <c r="G8" s="47" t="str">
        <f>IFERROR(VLOOKUP(Table213162038[[#This Row],[Player No]],Table11[[No]:[Province]],3,0),"")</f>
        <v>UMG</v>
      </c>
      <c r="H8" s="158"/>
      <c r="I8" s="48">
        <v>175</v>
      </c>
      <c r="J8" s="48">
        <f t="shared" si="0"/>
        <v>87.5</v>
      </c>
      <c r="K8" s="49">
        <f t="shared" si="1"/>
        <v>0</v>
      </c>
      <c r="L8" s="49">
        <f t="shared" si="2"/>
        <v>0</v>
      </c>
      <c r="M8" s="49"/>
      <c r="N8" s="49"/>
      <c r="O8" s="49"/>
      <c r="P8" s="17"/>
      <c r="Q8" s="18">
        <v>125</v>
      </c>
      <c r="R8" s="18">
        <v>50</v>
      </c>
      <c r="S8" s="17"/>
    </row>
    <row r="9" spans="1:19" ht="15.5">
      <c r="D9" s="44">
        <f t="shared" si="3"/>
        <v>5</v>
      </c>
      <c r="E9" s="17">
        <v>7044</v>
      </c>
      <c r="F9" s="46" t="str">
        <f>IFERROR(VLOOKUP(Table213162021[[#This Row],[Player No]],Table11[[No]:[Province]],2,0),"")</f>
        <v xml:space="preserve">EDWARDS Saadia </v>
      </c>
      <c r="G9" s="47" t="str">
        <f>IFERROR(VLOOKUP(Table213162038[[#This Row],[Player No]],Table11[[No]:[Province]],3,0),"")</f>
        <v>JTTA</v>
      </c>
      <c r="H9" s="158"/>
      <c r="I9" s="48">
        <v>175</v>
      </c>
      <c r="J9" s="48">
        <f t="shared" si="0"/>
        <v>87.5</v>
      </c>
      <c r="K9" s="49">
        <f t="shared" si="1"/>
        <v>0</v>
      </c>
      <c r="L9" s="49">
        <f t="shared" si="2"/>
        <v>0</v>
      </c>
      <c r="M9" s="49"/>
      <c r="N9" s="49"/>
      <c r="O9" s="49"/>
      <c r="P9" s="17"/>
      <c r="Q9" s="18">
        <v>175</v>
      </c>
      <c r="R9" s="18"/>
      <c r="S9" s="17"/>
    </row>
    <row r="10" spans="1:19" ht="15.5">
      <c r="D10" s="44">
        <f t="shared" si="3"/>
        <v>6</v>
      </c>
      <c r="E10" s="45">
        <v>8306</v>
      </c>
      <c r="F10" s="46" t="str">
        <f>IFERROR(VLOOKUP(Table213162021[[#This Row],[Player No]],Table11[[No]:[Province]],2,0),"")</f>
        <v>SASSU Judit</v>
      </c>
      <c r="G10" s="47" t="str">
        <f>IFERROR(VLOOKUP(Table213162038[[#This Row],[Player No]],Table11[[No]:[Province]],3,0),"")</f>
        <v>JTTA</v>
      </c>
      <c r="H10" s="158"/>
      <c r="I10" s="48">
        <v>125</v>
      </c>
      <c r="J10" s="48">
        <f t="shared" si="0"/>
        <v>62.5</v>
      </c>
      <c r="K10" s="49">
        <f t="shared" si="1"/>
        <v>0</v>
      </c>
      <c r="L10" s="49">
        <f t="shared" si="2"/>
        <v>0</v>
      </c>
      <c r="M10" s="49"/>
      <c r="N10" s="49"/>
      <c r="O10" s="49"/>
      <c r="P10" s="113">
        <v>125</v>
      </c>
      <c r="Q10" s="18"/>
      <c r="R10" s="18"/>
      <c r="S10" s="113"/>
    </row>
    <row r="11" spans="1:19" ht="15.5">
      <c r="D11" s="44">
        <f t="shared" si="3"/>
        <v>7</v>
      </c>
      <c r="E11" s="45">
        <v>7037</v>
      </c>
      <c r="F11" s="46" t="str">
        <f>IFERROR(VLOOKUP(Table213162021[[#This Row],[Player No]],Table11[[No]:[Province]],2,0),"")</f>
        <v>RIDDLES Chantel</v>
      </c>
      <c r="G11" s="47" t="str">
        <f>IFERROR(VLOOKUP(Table213162038[[#This Row],[Player No]],Table11[[No]:[Province]],3,0),"")</f>
        <v>UMG</v>
      </c>
      <c r="H11" s="158"/>
      <c r="I11" s="48">
        <v>125</v>
      </c>
      <c r="J11" s="48">
        <f t="shared" si="0"/>
        <v>62.5</v>
      </c>
      <c r="K11" s="49">
        <f t="shared" si="1"/>
        <v>0</v>
      </c>
      <c r="L11" s="49">
        <f t="shared" si="2"/>
        <v>0</v>
      </c>
      <c r="M11" s="49"/>
      <c r="N11" s="49"/>
      <c r="O11" s="49"/>
      <c r="P11" s="113">
        <v>125</v>
      </c>
      <c r="Q11" s="18"/>
      <c r="R11" s="18"/>
      <c r="S11" s="113"/>
    </row>
    <row r="12" spans="1:19" ht="15.5">
      <c r="D12" s="44">
        <f t="shared" si="3"/>
        <v>8</v>
      </c>
      <c r="E12" s="17">
        <v>8540</v>
      </c>
      <c r="F12" s="46" t="str">
        <f>IFERROR(VLOOKUP(Table213162021[[#This Row],[Player No]],Table11[[No]:[Province]],2,0),"")</f>
        <v>HARRY PARSAD Nimmi</v>
      </c>
      <c r="G12" s="47" t="str">
        <f>IFERROR(VLOOKUP(Table213162038[[#This Row],[Player No]],Table11[[No]:[Province]],3,0),"")</f>
        <v>CT</v>
      </c>
      <c r="H12" s="158"/>
      <c r="I12" s="48">
        <v>105</v>
      </c>
      <c r="J12" s="48">
        <f t="shared" si="0"/>
        <v>52.5</v>
      </c>
      <c r="K12" s="49">
        <f t="shared" si="1"/>
        <v>0</v>
      </c>
      <c r="L12" s="49">
        <f t="shared" si="2"/>
        <v>0</v>
      </c>
      <c r="M12" s="49"/>
      <c r="N12" s="49"/>
      <c r="O12" s="49"/>
      <c r="P12" s="17"/>
      <c r="Q12" s="18">
        <v>5</v>
      </c>
      <c r="R12" s="18">
        <v>100</v>
      </c>
      <c r="S12" s="17"/>
    </row>
    <row r="13" spans="1:19" ht="15.5">
      <c r="D13" s="44">
        <f t="shared" si="3"/>
        <v>9</v>
      </c>
      <c r="E13" s="47">
        <v>8447</v>
      </c>
      <c r="F13" s="46" t="str">
        <f>IFERROR(VLOOKUP(Table213162021[[#This Row],[Player No]],Table11[[No]:[Province]],2,0),"")</f>
        <v>SIMBHOO Nirvana</v>
      </c>
      <c r="G13" s="47" t="str">
        <f>IFERROR(VLOOKUP(Table213162038[[#This Row],[Player No]],Table11[[No]:[Province]],3,0),"")</f>
        <v>UMG</v>
      </c>
      <c r="H13" s="158"/>
      <c r="I13" s="48">
        <v>55</v>
      </c>
      <c r="J13" s="48">
        <f t="shared" si="0"/>
        <v>27.5</v>
      </c>
      <c r="K13" s="49">
        <f t="shared" si="1"/>
        <v>0</v>
      </c>
      <c r="L13" s="49">
        <f t="shared" si="2"/>
        <v>0</v>
      </c>
      <c r="M13" s="49"/>
      <c r="N13" s="49"/>
      <c r="O13" s="49"/>
      <c r="P13" s="17"/>
      <c r="Q13" s="18">
        <v>5</v>
      </c>
      <c r="R13" s="18">
        <v>50</v>
      </c>
      <c r="S13" s="17"/>
    </row>
    <row r="14" spans="1:19" ht="15.5">
      <c r="D14" s="44">
        <f t="shared" si="3"/>
        <v>10</v>
      </c>
      <c r="E14" s="45">
        <v>7025</v>
      </c>
      <c r="F14" s="46" t="str">
        <f>IFERROR(VLOOKUP(Table213162021[[#This Row],[Player No]],Table11[[No]:[Province]],2,0),"")</f>
        <v xml:space="preserve">MEHTAR Zee </v>
      </c>
      <c r="G14" s="47" t="str">
        <f>IFERROR(VLOOKUP(Table213162038[[#This Row],[Player No]],Table11[[No]:[Province]],3,0),"")</f>
        <v>UMG</v>
      </c>
      <c r="H14" s="158"/>
      <c r="I14" s="48">
        <v>10</v>
      </c>
      <c r="J14" s="48">
        <f t="shared" si="0"/>
        <v>5</v>
      </c>
      <c r="K14" s="49">
        <f t="shared" si="1"/>
        <v>0</v>
      </c>
      <c r="L14" s="49">
        <f t="shared" si="2"/>
        <v>0</v>
      </c>
      <c r="M14" s="49"/>
      <c r="N14" s="49"/>
      <c r="O14" s="49"/>
      <c r="P14" s="17">
        <v>5</v>
      </c>
      <c r="Q14" s="18">
        <v>5</v>
      </c>
      <c r="R14" s="18"/>
      <c r="S14" s="17"/>
    </row>
    <row r="15" spans="1:19" ht="15.5">
      <c r="D15" s="44">
        <f t="shared" si="3"/>
        <v>11</v>
      </c>
      <c r="E15" s="50">
        <v>8675</v>
      </c>
      <c r="F15" s="46" t="str">
        <f>IFERROR(VLOOKUP(Table213162021[[#This Row],[Player No]],Table11[[No]:[Province]],2,0),"")</f>
        <v>MOHANLAL Narisha</v>
      </c>
      <c r="G15" s="47" t="str">
        <f>IFERROR(VLOOKUP(Table213162038[[#This Row],[Player No]],Table11[[No]:[Province]],3,0),"")</f>
        <v>CT</v>
      </c>
      <c r="H15" s="158"/>
      <c r="I15" s="48">
        <v>6</v>
      </c>
      <c r="J15" s="48">
        <f t="shared" si="0"/>
        <v>3</v>
      </c>
      <c r="K15" s="49">
        <f t="shared" si="1"/>
        <v>0</v>
      </c>
      <c r="L15" s="49">
        <f t="shared" si="2"/>
        <v>0</v>
      </c>
      <c r="M15" s="49"/>
      <c r="N15" s="49"/>
      <c r="O15" s="49"/>
      <c r="P15" s="17"/>
      <c r="Q15" s="18">
        <v>5</v>
      </c>
      <c r="R15" s="18">
        <v>1</v>
      </c>
      <c r="S15" s="17"/>
    </row>
    <row r="16" spans="1:19" ht="15.5">
      <c r="D16" s="44">
        <f t="shared" si="3"/>
        <v>12</v>
      </c>
      <c r="E16" s="45">
        <v>7692</v>
      </c>
      <c r="F16" s="46" t="str">
        <f>IFERROR(VLOOKUP(Table213162021[[#This Row],[Player No]],Table11[[No]:[Province]],2,0),"")</f>
        <v>DUMA N R</v>
      </c>
      <c r="G16" s="47" t="str">
        <f>IFERROR(VLOOKUP(Table213162038[[#This Row],[Player No]],Table11[[No]:[Province]],3,0),"")</f>
        <v>UMG</v>
      </c>
      <c r="H16" s="158"/>
      <c r="I16" s="48">
        <v>5</v>
      </c>
      <c r="J16" s="48">
        <f t="shared" si="0"/>
        <v>2.5</v>
      </c>
      <c r="K16" s="49">
        <f t="shared" si="1"/>
        <v>0</v>
      </c>
      <c r="L16" s="49">
        <f t="shared" si="2"/>
        <v>0</v>
      </c>
      <c r="M16" s="49"/>
      <c r="N16" s="49"/>
      <c r="O16" s="49"/>
      <c r="P16" s="17">
        <v>5</v>
      </c>
      <c r="Q16" s="18"/>
      <c r="R16" s="18"/>
      <c r="S16" s="17"/>
    </row>
    <row r="17" spans="4:19" ht="15.5">
      <c r="D17" s="44">
        <f t="shared" si="3"/>
        <v>13</v>
      </c>
      <c r="E17" s="50">
        <v>8448</v>
      </c>
      <c r="F17" s="46" t="str">
        <f>IFERROR(VLOOKUP(Table213162021[[#This Row],[Player No]],Table11[[No]:[Province]],2,0),"")</f>
        <v>MOODLEY Loghnie</v>
      </c>
      <c r="G17" s="47" t="str">
        <f>IFERROR(VLOOKUP(Table213162038[[#This Row],[Player No]],Table11[[No]:[Province]],3,0),"")</f>
        <v>UMG</v>
      </c>
      <c r="H17" s="158"/>
      <c r="I17" s="48">
        <v>1</v>
      </c>
      <c r="J17" s="48">
        <f t="shared" si="0"/>
        <v>0.5</v>
      </c>
      <c r="K17" s="49">
        <f t="shared" si="1"/>
        <v>0</v>
      </c>
      <c r="L17" s="49">
        <f t="shared" si="2"/>
        <v>0</v>
      </c>
      <c r="M17" s="49"/>
      <c r="N17" s="49"/>
      <c r="O17" s="49"/>
      <c r="P17" s="17"/>
      <c r="Q17" s="18"/>
      <c r="R17" s="18">
        <v>1</v>
      </c>
      <c r="S17" s="17"/>
    </row>
    <row r="18" spans="4:19" ht="15.5">
      <c r="D18" s="165">
        <f t="shared" si="3"/>
        <v>14</v>
      </c>
      <c r="E18" s="367">
        <v>7777</v>
      </c>
      <c r="F18" s="46" t="str">
        <f>IFERROR(VLOOKUP(Table213162021[[#This Row],[Player No]],Table11[[No]:[Province]],2,0),"")</f>
        <v>MALAMATSE Rebeca</v>
      </c>
      <c r="G18" s="47" t="str">
        <f>IFERROR(VLOOKUP(Table213162038[[#This Row],[Player No]],Table11[[No]:[Province]],3,0),"")</f>
        <v>UMG</v>
      </c>
      <c r="H18" s="166"/>
      <c r="I18" s="48">
        <v>0</v>
      </c>
      <c r="J18" s="48">
        <f t="shared" si="0"/>
        <v>0</v>
      </c>
      <c r="K18" s="49">
        <f t="shared" si="1"/>
        <v>0</v>
      </c>
      <c r="L18" s="49">
        <f t="shared" si="2"/>
        <v>1</v>
      </c>
      <c r="M18" s="57"/>
      <c r="N18" s="57"/>
      <c r="O18" s="57"/>
      <c r="P18" s="87">
        <v>0</v>
      </c>
      <c r="Q18" s="168"/>
      <c r="R18" s="168"/>
      <c r="S18" s="169"/>
    </row>
    <row r="19" spans="4:19" ht="16.5" customHeight="1">
      <c r="D19" s="52">
        <f t="shared" si="3"/>
        <v>15</v>
      </c>
      <c r="E19" s="60"/>
      <c r="F19" s="46" t="str">
        <f>IFERROR(VLOOKUP(Table213162021[[#This Row],[Player No]],Table11[[No]:[Province]],2,0),"")</f>
        <v/>
      </c>
      <c r="G19" s="47"/>
      <c r="H19" s="166"/>
      <c r="I19" s="167"/>
      <c r="J19" s="167"/>
      <c r="K19" s="56"/>
      <c r="L19" s="57"/>
      <c r="M19" s="57"/>
      <c r="N19" s="57"/>
      <c r="O19" s="57"/>
      <c r="P19" s="17"/>
      <c r="Q19" s="18"/>
      <c r="R19" s="18"/>
      <c r="S19" s="59"/>
    </row>
    <row r="20" spans="4:19" ht="15.5" hidden="1">
      <c r="D20" s="52">
        <f t="shared" ref="D20:D69" si="4">D19+1</f>
        <v>16</v>
      </c>
      <c r="E20" s="60"/>
      <c r="F20" s="46" t="str">
        <f>IFERROR(VLOOKUP(Table213162021[[#This Row],[Player No]],Table11[[No]:[Province]],2,0),"")</f>
        <v/>
      </c>
      <c r="G20" s="47"/>
      <c r="H20" s="166"/>
      <c r="I20" s="167"/>
      <c r="J20" s="167"/>
      <c r="K20" s="56"/>
      <c r="L20" s="57"/>
      <c r="M20" s="57"/>
      <c r="N20" s="57"/>
      <c r="O20" s="57"/>
      <c r="P20" s="17"/>
      <c r="Q20" s="18"/>
      <c r="R20" s="18"/>
      <c r="S20" s="59"/>
    </row>
    <row r="21" spans="4:19" ht="15.5" hidden="1">
      <c r="D21" s="52">
        <f t="shared" si="4"/>
        <v>17</v>
      </c>
      <c r="E21" s="60"/>
      <c r="F21" s="46" t="str">
        <f>IFERROR(VLOOKUP(Table213162021[[#This Row],[Player No]],Table11[[No]:[Province]],2,0),"")</f>
        <v/>
      </c>
      <c r="G21" s="47"/>
      <c r="H21" s="166"/>
      <c r="I21" s="167"/>
      <c r="J21" s="167"/>
      <c r="K21" s="56"/>
      <c r="L21" s="57"/>
      <c r="M21" s="57"/>
      <c r="N21" s="57"/>
      <c r="O21" s="57"/>
      <c r="P21" s="17"/>
      <c r="Q21" s="18"/>
      <c r="R21" s="18"/>
      <c r="S21" s="59"/>
    </row>
    <row r="22" spans="4:19" ht="15.5" hidden="1">
      <c r="D22" s="52">
        <f t="shared" si="4"/>
        <v>18</v>
      </c>
      <c r="E22" s="60"/>
      <c r="F22" s="46" t="str">
        <f>IFERROR(VLOOKUP(Table213162021[[#This Row],[Player No]],Table11[[No]:[Province]],2,0),"")</f>
        <v/>
      </c>
      <c r="G22" s="47"/>
      <c r="H22" s="166"/>
      <c r="I22" s="167"/>
      <c r="J22" s="167"/>
      <c r="K22" s="56"/>
      <c r="L22" s="57"/>
      <c r="M22" s="57"/>
      <c r="N22" s="57"/>
      <c r="O22" s="57"/>
      <c r="P22" s="17"/>
      <c r="Q22" s="18"/>
      <c r="R22" s="18"/>
      <c r="S22" s="59"/>
    </row>
    <row r="23" spans="4:19" ht="15.5" hidden="1">
      <c r="D23" s="52">
        <f t="shared" si="4"/>
        <v>19</v>
      </c>
      <c r="E23" s="60"/>
      <c r="F23" s="46" t="str">
        <f>IFERROR(VLOOKUP(Table213162021[[#This Row],[Player No]],Table11[[No]:[Province]],2,0),"")</f>
        <v/>
      </c>
      <c r="G23" s="47"/>
      <c r="H23" s="166"/>
      <c r="I23" s="167"/>
      <c r="J23" s="167"/>
      <c r="K23" s="56"/>
      <c r="L23" s="57"/>
      <c r="M23" s="57"/>
      <c r="N23" s="57"/>
      <c r="O23" s="57"/>
      <c r="P23" s="17"/>
      <c r="Q23" s="18"/>
      <c r="R23" s="18"/>
      <c r="S23" s="59"/>
    </row>
    <row r="24" spans="4:19" ht="15.5" hidden="1">
      <c r="D24" s="52">
        <f t="shared" si="4"/>
        <v>20</v>
      </c>
      <c r="E24" s="60"/>
      <c r="F24" s="46" t="str">
        <f>IFERROR(VLOOKUP(Table213162021[[#This Row],[Player No]],Table11[[No]:[Province]],2,0),"")</f>
        <v/>
      </c>
      <c r="G24" s="47"/>
      <c r="H24" s="166"/>
      <c r="I24" s="167"/>
      <c r="J24" s="167"/>
      <c r="K24" s="56"/>
      <c r="L24" s="57"/>
      <c r="M24" s="57"/>
      <c r="N24" s="57"/>
      <c r="O24" s="57"/>
      <c r="P24" s="17"/>
      <c r="Q24" s="18"/>
      <c r="R24" s="18"/>
      <c r="S24" s="59"/>
    </row>
    <row r="25" spans="4:19" ht="15.5" hidden="1">
      <c r="D25" s="52">
        <f t="shared" si="4"/>
        <v>21</v>
      </c>
      <c r="E25" s="60"/>
      <c r="F25" s="46" t="str">
        <f>IFERROR(VLOOKUP(Table213162021[[#This Row],[Player No]],Table11[[No]:[Province]],2,0),"")</f>
        <v/>
      </c>
      <c r="G25" s="47"/>
      <c r="H25" s="166"/>
      <c r="I25" s="167"/>
      <c r="J25" s="167"/>
      <c r="K25" s="56"/>
      <c r="L25" s="57"/>
      <c r="M25" s="57"/>
      <c r="N25" s="57"/>
      <c r="O25" s="57"/>
      <c r="P25" s="47"/>
      <c r="Q25" s="61"/>
      <c r="R25" s="61"/>
      <c r="S25" s="59"/>
    </row>
    <row r="26" spans="4:19" ht="15.5" hidden="1">
      <c r="D26" s="52">
        <f t="shared" si="4"/>
        <v>22</v>
      </c>
      <c r="E26" s="60"/>
      <c r="F26" s="46" t="str">
        <f>IFERROR(VLOOKUP(Table213162021[[#This Row],[Player No]],Table11[[No]:[Province]],2,0),"")</f>
        <v/>
      </c>
      <c r="G26" s="47"/>
      <c r="H26" s="166"/>
      <c r="I26" s="167"/>
      <c r="J26" s="167"/>
      <c r="K26" s="56"/>
      <c r="L26" s="57"/>
      <c r="M26" s="57"/>
      <c r="N26" s="57"/>
      <c r="O26" s="57"/>
      <c r="P26" s="17"/>
      <c r="Q26" s="18"/>
      <c r="R26" s="18"/>
      <c r="S26" s="59"/>
    </row>
    <row r="27" spans="4:19" ht="15.5" hidden="1">
      <c r="D27" s="52">
        <f t="shared" si="4"/>
        <v>23</v>
      </c>
      <c r="E27" s="60"/>
      <c r="F27" s="46" t="str">
        <f>IFERROR(VLOOKUP(Table213162021[[#This Row],[Player No]],Table11[[No]:[Province]],2,0),"")</f>
        <v/>
      </c>
      <c r="G27" s="47" t="str">
        <f>IFERROR(VLOOKUP(Table213162038[[#This Row],[Player No]],Table11[[No]:[Province]],3,0),"")</f>
        <v>ETTA</v>
      </c>
      <c r="H27" s="166"/>
      <c r="I27" s="167"/>
      <c r="J27" s="167"/>
      <c r="K27" s="56"/>
      <c r="L27" s="57"/>
      <c r="M27" s="57"/>
      <c r="N27" s="57"/>
      <c r="O27" s="57"/>
      <c r="P27" s="17"/>
      <c r="Q27" s="18"/>
      <c r="R27" s="18"/>
      <c r="S27" s="59"/>
    </row>
    <row r="28" spans="4:19" ht="15.5" hidden="1">
      <c r="D28" s="52">
        <f t="shared" si="4"/>
        <v>24</v>
      </c>
      <c r="E28" s="60"/>
      <c r="F28" s="46" t="str">
        <f>IFERROR(VLOOKUP(Table213162021[[#This Row],[Player No]],Table11[[No]:[Province]],2,0),"")</f>
        <v/>
      </c>
      <c r="G28" s="47" t="str">
        <f>IFERROR(VLOOKUP(Table213162038[[#This Row],[Player No]],Table11[[No]:[Province]],3,0),"")</f>
        <v>CT</v>
      </c>
      <c r="H28" s="166"/>
      <c r="I28" s="167"/>
      <c r="J28" s="167"/>
      <c r="K28" s="56"/>
      <c r="L28" s="57"/>
      <c r="M28" s="57"/>
      <c r="N28" s="57"/>
      <c r="O28" s="57"/>
      <c r="P28" s="17"/>
      <c r="Q28" s="18"/>
      <c r="R28" s="18"/>
      <c r="S28" s="59"/>
    </row>
    <row r="29" spans="4:19" ht="15.5" hidden="1">
      <c r="D29" s="52">
        <f t="shared" si="4"/>
        <v>25</v>
      </c>
      <c r="E29" s="60"/>
      <c r="F29" s="46" t="str">
        <f>IFERROR(VLOOKUP(Table213162021[[#This Row],[Player No]],Table11[[No]:[Province]],2,0),"")</f>
        <v/>
      </c>
      <c r="G29" s="47" t="str">
        <f>IFERROR(VLOOKUP(Table213162038[[#This Row],[Player No]],Table11[[No]:[Province]],3,0),"")</f>
        <v/>
      </c>
      <c r="H29" s="166"/>
      <c r="I29" s="167"/>
      <c r="J29" s="167"/>
      <c r="K29" s="56"/>
      <c r="L29" s="57"/>
      <c r="M29" s="57"/>
      <c r="N29" s="57"/>
      <c r="O29" s="57"/>
      <c r="P29" s="17"/>
      <c r="Q29" s="18"/>
      <c r="R29" s="18"/>
      <c r="S29" s="59"/>
    </row>
    <row r="30" spans="4:19" ht="15.5" hidden="1">
      <c r="D30" s="52">
        <f t="shared" si="4"/>
        <v>26</v>
      </c>
      <c r="E30" s="60"/>
      <c r="F30" s="46" t="str">
        <f>IFERROR(VLOOKUP(Table213162021[[#This Row],[Player No]],Table11[[No]:[Province]],2,0),"")</f>
        <v/>
      </c>
      <c r="G30" s="47" t="str">
        <f>IFERROR(VLOOKUP(Table213162038[[#This Row],[Player No]],Table11[[No]:[Province]],3,0),"")</f>
        <v/>
      </c>
      <c r="H30" s="166"/>
      <c r="I30" s="167"/>
      <c r="J30" s="167"/>
      <c r="K30" s="56"/>
      <c r="L30" s="57"/>
      <c r="M30" s="57"/>
      <c r="N30" s="57"/>
      <c r="O30" s="57"/>
      <c r="P30" s="17"/>
      <c r="Q30" s="18"/>
      <c r="R30" s="18"/>
      <c r="S30" s="59"/>
    </row>
    <row r="31" spans="4:19" ht="15.5" hidden="1">
      <c r="D31" s="52">
        <f t="shared" si="4"/>
        <v>27</v>
      </c>
      <c r="E31" s="60"/>
      <c r="F31" s="46" t="str">
        <f>IFERROR(VLOOKUP(Table213162021[[#This Row],[Player No]],Table11[[No]:[Province]],2,0),"")</f>
        <v/>
      </c>
      <c r="G31" s="47" t="str">
        <f>IFERROR(VLOOKUP(Table213162038[[#This Row],[Player No]],Table11[[No]:[Province]],3,0),"")</f>
        <v/>
      </c>
      <c r="H31" s="166"/>
      <c r="I31" s="167"/>
      <c r="J31" s="167"/>
      <c r="K31" s="56"/>
      <c r="L31" s="57"/>
      <c r="M31" s="57"/>
      <c r="N31" s="57"/>
      <c r="O31" s="57"/>
      <c r="P31" s="17"/>
      <c r="Q31" s="18"/>
      <c r="R31" s="18"/>
      <c r="S31" s="59"/>
    </row>
    <row r="32" spans="4:19" ht="15.5" hidden="1">
      <c r="D32" s="52">
        <f t="shared" si="4"/>
        <v>28</v>
      </c>
      <c r="E32" s="60"/>
      <c r="F32" s="46" t="str">
        <f>IFERROR(VLOOKUP(Table213162021[[#This Row],[Player No]],Table11[[No]:[Province]],2,0),"")</f>
        <v/>
      </c>
      <c r="G32" s="47" t="str">
        <f>IFERROR(VLOOKUP(Table213162038[[#This Row],[Player No]],Table11[[No]:[Province]],3,0),"")</f>
        <v/>
      </c>
      <c r="H32" s="166"/>
      <c r="I32" s="167"/>
      <c r="J32" s="167"/>
      <c r="K32" s="56"/>
      <c r="L32" s="57"/>
      <c r="M32" s="57"/>
      <c r="N32" s="57"/>
      <c r="O32" s="57"/>
      <c r="P32" s="17"/>
      <c r="Q32" s="18"/>
      <c r="R32" s="18"/>
      <c r="S32" s="59"/>
    </row>
    <row r="33" spans="4:19" ht="15.5" hidden="1">
      <c r="D33" s="52">
        <f t="shared" si="4"/>
        <v>29</v>
      </c>
      <c r="E33" s="60"/>
      <c r="F33" s="46" t="str">
        <f>IFERROR(VLOOKUP(Table213162021[[#This Row],[Player No]],Table11[[No]:[Province]],2,0),"")</f>
        <v/>
      </c>
      <c r="G33" s="47" t="str">
        <f>IFERROR(VLOOKUP(Table213162038[[#This Row],[Player No]],Table11[[No]:[Province]],3,0),"")</f>
        <v/>
      </c>
      <c r="H33" s="166"/>
      <c r="I33" s="167"/>
      <c r="J33" s="167"/>
      <c r="K33" s="56"/>
      <c r="L33" s="57"/>
      <c r="M33" s="57"/>
      <c r="N33" s="57"/>
      <c r="O33" s="57"/>
      <c r="P33" s="17"/>
      <c r="Q33" s="18"/>
      <c r="R33" s="18"/>
      <c r="S33" s="59"/>
    </row>
    <row r="34" spans="4:19" ht="15.5" hidden="1">
      <c r="D34" s="52">
        <f t="shared" si="4"/>
        <v>30</v>
      </c>
      <c r="E34" s="60"/>
      <c r="F34" s="46" t="str">
        <f>IFERROR(VLOOKUP(Table213162021[[#This Row],[Player No]],Table11[[No]:[Province]],2,0),"")</f>
        <v/>
      </c>
      <c r="G34" s="47" t="str">
        <f>IFERROR(VLOOKUP(Table213162038[[#This Row],[Player No]],Table11[[No]:[Province]],3,0),"")</f>
        <v/>
      </c>
      <c r="H34" s="166"/>
      <c r="I34" s="167"/>
      <c r="J34" s="167"/>
      <c r="K34" s="56"/>
      <c r="L34" s="57"/>
      <c r="M34" s="57"/>
      <c r="N34" s="57"/>
      <c r="O34" s="57"/>
      <c r="P34" s="17"/>
      <c r="Q34" s="18"/>
      <c r="R34" s="18"/>
      <c r="S34" s="59"/>
    </row>
    <row r="35" spans="4:19" ht="15.5" hidden="1">
      <c r="D35" s="52">
        <f t="shared" si="4"/>
        <v>31</v>
      </c>
      <c r="E35" s="60"/>
      <c r="F35" s="46" t="str">
        <f>IFERROR(VLOOKUP(Table213162021[[#This Row],[Player No]],Table11[[No]:[Province]],2,0),"")</f>
        <v/>
      </c>
      <c r="G35" s="47" t="str">
        <f>IFERROR(VLOOKUP(Table213162038[[#This Row],[Player No]],Table11[[No]:[Province]],3,0),"")</f>
        <v/>
      </c>
      <c r="H35" s="166"/>
      <c r="I35" s="167"/>
      <c r="J35" s="167"/>
      <c r="K35" s="56"/>
      <c r="L35" s="57"/>
      <c r="M35" s="57"/>
      <c r="N35" s="57"/>
      <c r="O35" s="57"/>
      <c r="P35" s="17"/>
      <c r="Q35" s="18"/>
      <c r="R35" s="18"/>
      <c r="S35" s="59"/>
    </row>
    <row r="36" spans="4:19" ht="15.5" hidden="1">
      <c r="D36" s="52">
        <f t="shared" si="4"/>
        <v>32</v>
      </c>
      <c r="E36" s="60"/>
      <c r="F36" s="46" t="str">
        <f>IFERROR(VLOOKUP(Table213162021[[#This Row],[Player No]],Table11[[No]:[Province]],2,0),"")</f>
        <v/>
      </c>
      <c r="G36" s="47" t="str">
        <f>IFERROR(VLOOKUP(Table213162038[[#This Row],[Player No]],Table11[[No]:[Province]],3,0),"")</f>
        <v/>
      </c>
      <c r="H36" s="166"/>
      <c r="I36" s="167"/>
      <c r="J36" s="167"/>
      <c r="K36" s="56"/>
      <c r="L36" s="57"/>
      <c r="M36" s="57"/>
      <c r="N36" s="57"/>
      <c r="O36" s="57"/>
      <c r="P36" s="17"/>
      <c r="Q36" s="18"/>
      <c r="R36" s="18"/>
      <c r="S36" s="59"/>
    </row>
    <row r="37" spans="4:19" ht="15.5" hidden="1">
      <c r="D37" s="52">
        <f t="shared" si="4"/>
        <v>33</v>
      </c>
      <c r="E37" s="60"/>
      <c r="F37" s="46" t="str">
        <f>IFERROR(VLOOKUP(Table213162021[[#This Row],[Player No]],Table11[[No]:[Province]],2,0),"")</f>
        <v/>
      </c>
      <c r="G37" s="47" t="str">
        <f>IFERROR(VLOOKUP(Table213162038[[#This Row],[Player No]],Table11[[No]:[Province]],3,0),"")</f>
        <v/>
      </c>
      <c r="H37" s="166"/>
      <c r="I37" s="167"/>
      <c r="J37" s="167"/>
      <c r="K37" s="56"/>
      <c r="L37" s="57"/>
      <c r="M37" s="57"/>
      <c r="N37" s="57"/>
      <c r="O37" s="57"/>
      <c r="P37" s="17"/>
      <c r="Q37" s="18"/>
      <c r="R37" s="18"/>
      <c r="S37" s="59"/>
    </row>
    <row r="38" spans="4:19" ht="15.5" hidden="1">
      <c r="D38" s="52">
        <f t="shared" si="4"/>
        <v>34</v>
      </c>
      <c r="E38" s="60"/>
      <c r="F38" s="46" t="str">
        <f>IFERROR(VLOOKUP(Table213162021[[#This Row],[Player No]],Table11[[No]:[Province]],2,0),"")</f>
        <v/>
      </c>
      <c r="G38" s="47" t="str">
        <f>IFERROR(VLOOKUP(Table213162038[[#This Row],[Player No]],Table11[[No]:[Province]],3,0),"")</f>
        <v/>
      </c>
      <c r="H38" s="166"/>
      <c r="I38" s="167"/>
      <c r="J38" s="167"/>
      <c r="K38" s="56"/>
      <c r="L38" s="57"/>
      <c r="M38" s="57"/>
      <c r="N38" s="57"/>
      <c r="O38" s="57"/>
      <c r="P38" s="17"/>
      <c r="Q38" s="18"/>
      <c r="R38" s="18"/>
      <c r="S38" s="59"/>
    </row>
    <row r="39" spans="4:19" ht="15.5" hidden="1">
      <c r="D39" s="52">
        <f t="shared" si="4"/>
        <v>35</v>
      </c>
      <c r="E39" s="60"/>
      <c r="F39" s="46" t="str">
        <f>IFERROR(VLOOKUP(Table213162021[[#This Row],[Player No]],Table11[[No]:[Province]],2,0),"")</f>
        <v/>
      </c>
      <c r="G39" s="47" t="str">
        <f>IFERROR(VLOOKUP(Table213162038[[#This Row],[Player No]],Table11[[No]:[Province]],3,0),"")</f>
        <v/>
      </c>
      <c r="H39" s="166"/>
      <c r="I39" s="167"/>
      <c r="J39" s="167"/>
      <c r="K39" s="56"/>
      <c r="L39" s="57"/>
      <c r="M39" s="57"/>
      <c r="N39" s="57"/>
      <c r="O39" s="57"/>
      <c r="P39" s="17"/>
      <c r="Q39" s="18"/>
      <c r="R39" s="18"/>
      <c r="S39" s="59"/>
    </row>
    <row r="40" spans="4:19" ht="15.5" hidden="1">
      <c r="D40" s="52">
        <f t="shared" si="4"/>
        <v>36</v>
      </c>
      <c r="E40" s="60"/>
      <c r="F40" s="46" t="str">
        <f>IFERROR(VLOOKUP(Table213162021[[#This Row],[Player No]],Table11[[No]:[Province]],2,0),"")</f>
        <v/>
      </c>
      <c r="G40" s="47" t="str">
        <f>IFERROR(VLOOKUP(Table213162038[[#This Row],[Player No]],Table11[[No]:[Province]],3,0),"")</f>
        <v/>
      </c>
      <c r="H40" s="166"/>
      <c r="I40" s="167"/>
      <c r="J40" s="167"/>
      <c r="K40" s="56"/>
      <c r="L40" s="57"/>
      <c r="M40" s="57"/>
      <c r="N40" s="57"/>
      <c r="O40" s="57"/>
      <c r="P40" s="17"/>
      <c r="Q40" s="18"/>
      <c r="R40" s="18"/>
      <c r="S40" s="59"/>
    </row>
    <row r="41" spans="4:19" ht="15.5" hidden="1">
      <c r="D41" s="52">
        <f t="shared" si="4"/>
        <v>37</v>
      </c>
      <c r="E41" s="60"/>
      <c r="F41" s="46" t="str">
        <f>IFERROR(VLOOKUP(Table213162021[[#This Row],[Player No]],Table11[[No]:[Province]],2,0),"")</f>
        <v/>
      </c>
      <c r="G41" s="47" t="str">
        <f>IFERROR(VLOOKUP(Table213162038[[#This Row],[Player No]],Table11[[No]:[Province]],3,0),"")</f>
        <v/>
      </c>
      <c r="H41" s="166"/>
      <c r="I41" s="167"/>
      <c r="J41" s="167"/>
      <c r="K41" s="56"/>
      <c r="L41" s="57"/>
      <c r="M41" s="57"/>
      <c r="N41" s="57"/>
      <c r="O41" s="57"/>
      <c r="P41" s="17"/>
      <c r="Q41" s="18"/>
      <c r="R41" s="18"/>
      <c r="S41" s="59"/>
    </row>
    <row r="42" spans="4:19" ht="15.5" hidden="1">
      <c r="D42" s="52">
        <f t="shared" si="4"/>
        <v>38</v>
      </c>
      <c r="E42" s="60"/>
      <c r="F42" s="46" t="str">
        <f>IFERROR(VLOOKUP(Table213162021[[#This Row],[Player No]],Table11[[No]:[Province]],2,0),"")</f>
        <v/>
      </c>
      <c r="G42" s="47" t="str">
        <f>IFERROR(VLOOKUP(Table213162038[[#This Row],[Player No]],Table11[[No]:[Province]],3,0),"")</f>
        <v/>
      </c>
      <c r="H42" s="166"/>
      <c r="I42" s="167"/>
      <c r="J42" s="167"/>
      <c r="K42" s="56"/>
      <c r="L42" s="57"/>
      <c r="M42" s="57"/>
      <c r="N42" s="57"/>
      <c r="O42" s="57"/>
      <c r="P42" s="17"/>
      <c r="Q42" s="18"/>
      <c r="R42" s="18"/>
      <c r="S42" s="62"/>
    </row>
    <row r="43" spans="4:19" ht="15.5" hidden="1">
      <c r="D43" s="52">
        <f t="shared" si="4"/>
        <v>39</v>
      </c>
      <c r="E43" s="60"/>
      <c r="F43" s="46" t="str">
        <f>IFERROR(VLOOKUP(Table213162021[[#This Row],[Player No]],Table11[[No]:[Province]],2,0),"")</f>
        <v/>
      </c>
      <c r="G43" s="47" t="str">
        <f>IFERROR(VLOOKUP(Table213162038[[#This Row],[Player No]],Table11[[No]:[Province]],3,0),"")</f>
        <v/>
      </c>
      <c r="H43" s="166"/>
      <c r="I43" s="167"/>
      <c r="J43" s="167"/>
      <c r="K43" s="56"/>
      <c r="L43" s="57"/>
      <c r="M43" s="57"/>
      <c r="N43" s="57"/>
      <c r="O43" s="57"/>
      <c r="P43" s="17"/>
      <c r="Q43" s="18"/>
      <c r="R43" s="18"/>
      <c r="S43" s="59"/>
    </row>
    <row r="44" spans="4:19" ht="15.5" hidden="1">
      <c r="D44" s="52">
        <f t="shared" si="4"/>
        <v>40</v>
      </c>
      <c r="E44" s="60"/>
      <c r="F44" s="46" t="str">
        <f>IFERROR(VLOOKUP(Table213162021[[#This Row],[Player No]],Table11[[No]:[Province]],2,0),"")</f>
        <v/>
      </c>
      <c r="G44" s="47" t="str">
        <f>IFERROR(VLOOKUP(Table213162038[[#This Row],[Player No]],Table11[[No]:[Province]],3,0),"")</f>
        <v/>
      </c>
      <c r="H44" s="166"/>
      <c r="I44" s="167"/>
      <c r="J44" s="167"/>
      <c r="K44" s="56"/>
      <c r="L44" s="57"/>
      <c r="M44" s="57"/>
      <c r="N44" s="57"/>
      <c r="O44" s="57"/>
      <c r="P44" s="17"/>
      <c r="Q44" s="18"/>
      <c r="R44" s="18"/>
      <c r="S44" s="59"/>
    </row>
    <row r="45" spans="4:19" ht="15.5" hidden="1">
      <c r="D45" s="52">
        <f t="shared" si="4"/>
        <v>41</v>
      </c>
      <c r="E45" s="60"/>
      <c r="F45" s="46" t="str">
        <f>IFERROR(VLOOKUP(Table213162021[[#This Row],[Player No]],Table11[[No]:[Province]],2,0),"")</f>
        <v/>
      </c>
      <c r="G45" s="47" t="str">
        <f>IFERROR(VLOOKUP(Table213162038[[#This Row],[Player No]],Table11[[No]:[Province]],3,0),"")</f>
        <v/>
      </c>
      <c r="H45" s="166"/>
      <c r="I45" s="167"/>
      <c r="J45" s="167"/>
      <c r="K45" s="56"/>
      <c r="L45" s="57"/>
      <c r="M45" s="57"/>
      <c r="N45" s="57"/>
      <c r="O45" s="57"/>
      <c r="P45" s="17"/>
      <c r="Q45" s="18"/>
      <c r="R45" s="18"/>
      <c r="S45" s="59"/>
    </row>
    <row r="46" spans="4:19" ht="15.5" hidden="1">
      <c r="D46" s="52">
        <f t="shared" si="4"/>
        <v>42</v>
      </c>
      <c r="E46" s="60"/>
      <c r="F46" s="46" t="str">
        <f>IFERROR(VLOOKUP(Table213162021[[#This Row],[Player No]],Table11[[No]:[Province]],2,0),"")</f>
        <v/>
      </c>
      <c r="G46" s="47" t="str">
        <f>IFERROR(VLOOKUP(Table213162038[[#This Row],[Player No]],Table11[[No]:[Province]],3,0),"")</f>
        <v/>
      </c>
      <c r="H46" s="166"/>
      <c r="I46" s="167"/>
      <c r="J46" s="167"/>
      <c r="K46" s="56"/>
      <c r="L46" s="57"/>
      <c r="M46" s="57"/>
      <c r="N46" s="57"/>
      <c r="O46" s="57"/>
      <c r="P46" s="17"/>
      <c r="Q46" s="18"/>
      <c r="R46" s="18"/>
      <c r="S46" s="59"/>
    </row>
    <row r="47" spans="4:19" ht="15.5" hidden="1">
      <c r="D47" s="52">
        <f t="shared" si="4"/>
        <v>43</v>
      </c>
      <c r="E47" s="60"/>
      <c r="F47" s="46" t="str">
        <f>IFERROR(VLOOKUP(Table213162021[[#This Row],[Player No]],Table11[[No]:[Province]],2,0),"")</f>
        <v/>
      </c>
      <c r="G47" s="47" t="str">
        <f>IFERROR(VLOOKUP(Table213162038[[#This Row],[Player No]],Table11[[No]:[Province]],3,0),"")</f>
        <v/>
      </c>
      <c r="H47" s="166"/>
      <c r="I47" s="167"/>
      <c r="J47" s="167"/>
      <c r="K47" s="56"/>
      <c r="L47" s="57"/>
      <c r="M47" s="57"/>
      <c r="N47" s="57"/>
      <c r="O47" s="57"/>
      <c r="P47" s="17"/>
      <c r="Q47" s="18"/>
      <c r="R47" s="18"/>
      <c r="S47" s="59"/>
    </row>
    <row r="48" spans="4:19" ht="15.5" hidden="1">
      <c r="D48" s="52">
        <f t="shared" si="4"/>
        <v>44</v>
      </c>
      <c r="E48" s="60"/>
      <c r="F48" s="46" t="str">
        <f>IFERROR(VLOOKUP(Table213162021[[#This Row],[Player No]],Table11[[No]:[Province]],2,0),"")</f>
        <v/>
      </c>
      <c r="G48" s="47" t="str">
        <f>IFERROR(VLOOKUP(Table213162038[[#This Row],[Player No]],Table11[[No]:[Province]],3,0),"")</f>
        <v/>
      </c>
      <c r="H48" s="166"/>
      <c r="I48" s="167"/>
      <c r="J48" s="167"/>
      <c r="K48" s="56"/>
      <c r="L48" s="57"/>
      <c r="M48" s="57"/>
      <c r="N48" s="57"/>
      <c r="O48" s="57"/>
      <c r="P48" s="17"/>
      <c r="Q48" s="18"/>
      <c r="R48" s="18"/>
      <c r="S48" s="59"/>
    </row>
    <row r="49" spans="4:19" ht="15.5" hidden="1">
      <c r="D49" s="52">
        <f t="shared" si="4"/>
        <v>45</v>
      </c>
      <c r="E49" s="60"/>
      <c r="F49" s="46" t="str">
        <f>IFERROR(VLOOKUP(Table213162021[[#This Row],[Player No]],Table11[[No]:[Province]],2,0),"")</f>
        <v/>
      </c>
      <c r="G49" s="47" t="str">
        <f>IFERROR(VLOOKUP(Table213162038[[#This Row],[Player No]],Table11[[No]:[Province]],3,0),"")</f>
        <v/>
      </c>
      <c r="H49" s="166"/>
      <c r="I49" s="167"/>
      <c r="J49" s="167"/>
      <c r="K49" s="56"/>
      <c r="L49" s="57"/>
      <c r="M49" s="57"/>
      <c r="N49" s="57"/>
      <c r="O49" s="57"/>
      <c r="P49" s="17"/>
      <c r="Q49" s="18"/>
      <c r="R49" s="18"/>
      <c r="S49" s="59"/>
    </row>
    <row r="50" spans="4:19" ht="15.5" hidden="1">
      <c r="D50" s="52">
        <f t="shared" si="4"/>
        <v>46</v>
      </c>
      <c r="E50" s="60"/>
      <c r="F50" s="46" t="str">
        <f>IFERROR(VLOOKUP(Table213162021[[#This Row],[Player No]],Table11[[No]:[Province]],2,0),"")</f>
        <v/>
      </c>
      <c r="G50" s="47" t="str">
        <f>IFERROR(VLOOKUP(Table213162038[[#This Row],[Player No]],Table11[[No]:[Province]],3,0),"")</f>
        <v/>
      </c>
      <c r="H50" s="166"/>
      <c r="I50" s="167"/>
      <c r="J50" s="167"/>
      <c r="K50" s="56"/>
      <c r="L50" s="57"/>
      <c r="M50" s="57"/>
      <c r="N50" s="57"/>
      <c r="O50" s="57"/>
      <c r="P50" s="17"/>
      <c r="Q50" s="18"/>
      <c r="R50" s="18"/>
      <c r="S50" s="59"/>
    </row>
    <row r="51" spans="4:19" ht="15.5" hidden="1">
      <c r="D51" s="52">
        <f t="shared" si="4"/>
        <v>47</v>
      </c>
      <c r="E51" s="60"/>
      <c r="F51" s="46" t="str">
        <f>IFERROR(VLOOKUP(Table213162021[[#This Row],[Player No]],Table11[[No]:[Province]],2,0),"")</f>
        <v/>
      </c>
      <c r="G51" s="47" t="str">
        <f>IFERROR(VLOOKUP(Table213162038[[#This Row],[Player No]],Table11[[No]:[Province]],3,0),"")</f>
        <v/>
      </c>
      <c r="H51" s="166"/>
      <c r="I51" s="167"/>
      <c r="J51" s="167"/>
      <c r="K51" s="56"/>
      <c r="L51" s="57"/>
      <c r="M51" s="57"/>
      <c r="N51" s="57"/>
      <c r="O51" s="57"/>
      <c r="P51" s="17"/>
      <c r="Q51" s="18"/>
      <c r="R51" s="18"/>
      <c r="S51" s="59"/>
    </row>
    <row r="52" spans="4:19" ht="15.5" hidden="1">
      <c r="D52" s="52">
        <f t="shared" si="4"/>
        <v>48</v>
      </c>
      <c r="E52" s="60"/>
      <c r="F52" s="46" t="str">
        <f>IFERROR(VLOOKUP(Table213162021[[#This Row],[Player No]],Table11[[No]:[Province]],2,0),"")</f>
        <v/>
      </c>
      <c r="G52" s="47" t="str">
        <f>IFERROR(VLOOKUP(Table213162038[[#This Row],[Player No]],Table11[[No]:[Province]],3,0),"")</f>
        <v/>
      </c>
      <c r="H52" s="166"/>
      <c r="I52" s="167"/>
      <c r="J52" s="167"/>
      <c r="K52" s="56"/>
      <c r="L52" s="57"/>
      <c r="M52" s="57"/>
      <c r="N52" s="57"/>
      <c r="O52" s="57"/>
      <c r="P52" s="17"/>
      <c r="Q52" s="18"/>
      <c r="R52" s="18"/>
      <c r="S52" s="59"/>
    </row>
    <row r="53" spans="4:19" ht="15.5" hidden="1">
      <c r="D53" s="52">
        <f t="shared" si="4"/>
        <v>49</v>
      </c>
      <c r="E53" s="60"/>
      <c r="F53" s="46" t="str">
        <f>IFERROR(VLOOKUP(Table213162021[[#This Row],[Player No]],Table11[[No]:[Province]],2,0),"")</f>
        <v/>
      </c>
      <c r="G53" s="47" t="str">
        <f>IFERROR(VLOOKUP(Table213162038[[#This Row],[Player No]],Table11[[No]:[Province]],3,0),"")</f>
        <v/>
      </c>
      <c r="H53" s="166"/>
      <c r="I53" s="167"/>
      <c r="J53" s="167"/>
      <c r="K53" s="56"/>
      <c r="L53" s="57"/>
      <c r="M53" s="57"/>
      <c r="N53" s="57"/>
      <c r="O53" s="57"/>
      <c r="P53" s="17"/>
      <c r="Q53" s="18"/>
      <c r="R53" s="18"/>
      <c r="S53" s="59"/>
    </row>
    <row r="54" spans="4:19" ht="15.5" hidden="1">
      <c r="D54" s="52">
        <f t="shared" si="4"/>
        <v>50</v>
      </c>
      <c r="E54" s="60"/>
      <c r="F54" s="46" t="str">
        <f>IFERROR(VLOOKUP(Table213162021[[#This Row],[Player No]],Table11[[No]:[Province]],2,0),"")</f>
        <v/>
      </c>
      <c r="G54" s="47" t="str">
        <f>IFERROR(VLOOKUP(Table213162038[[#This Row],[Player No]],Table11[[No]:[Province]],3,0),"")</f>
        <v/>
      </c>
      <c r="H54" s="166"/>
      <c r="I54" s="167"/>
      <c r="J54" s="167"/>
      <c r="K54" s="56"/>
      <c r="L54" s="57"/>
      <c r="M54" s="57"/>
      <c r="N54" s="57"/>
      <c r="O54" s="57"/>
      <c r="P54" s="17"/>
      <c r="Q54" s="18"/>
      <c r="R54" s="18"/>
      <c r="S54" s="59"/>
    </row>
    <row r="55" spans="4:19" ht="15.5" hidden="1">
      <c r="D55" s="52">
        <f t="shared" si="4"/>
        <v>51</v>
      </c>
      <c r="E55" s="60"/>
      <c r="F55" s="46" t="str">
        <f>IFERROR(VLOOKUP(Table213162021[[#This Row],[Player No]],Table11[[No]:[Province]],2,0),"")</f>
        <v/>
      </c>
      <c r="G55" s="47" t="str">
        <f>IFERROR(VLOOKUP(Table213162038[[#This Row],[Player No]],Table11[[No]:[Province]],3,0),"")</f>
        <v/>
      </c>
      <c r="H55" s="166"/>
      <c r="I55" s="167"/>
      <c r="J55" s="167"/>
      <c r="K55" s="56"/>
      <c r="L55" s="57"/>
      <c r="M55" s="57"/>
      <c r="N55" s="57"/>
      <c r="O55" s="57"/>
      <c r="P55" s="17"/>
      <c r="Q55" s="18"/>
      <c r="R55" s="18"/>
      <c r="S55" s="59"/>
    </row>
    <row r="56" spans="4:19" ht="15.5" hidden="1">
      <c r="D56" s="52">
        <f t="shared" si="4"/>
        <v>52</v>
      </c>
      <c r="E56" s="60"/>
      <c r="F56" s="46" t="str">
        <f>IFERROR(VLOOKUP(Table213162021[[#This Row],[Player No]],Table11[[No]:[Province]],2,0),"")</f>
        <v/>
      </c>
      <c r="G56" s="47" t="str">
        <f>IFERROR(VLOOKUP(Table213162038[[#This Row],[Player No]],Table11[[No]:[Province]],3,0),"")</f>
        <v/>
      </c>
      <c r="H56" s="166"/>
      <c r="I56" s="167"/>
      <c r="J56" s="167"/>
      <c r="K56" s="56"/>
      <c r="L56" s="57"/>
      <c r="M56" s="57"/>
      <c r="N56" s="57"/>
      <c r="O56" s="57"/>
      <c r="P56" s="17"/>
      <c r="Q56" s="18"/>
      <c r="R56" s="18"/>
      <c r="S56" s="59"/>
    </row>
    <row r="57" spans="4:19" ht="15.5" hidden="1">
      <c r="D57" s="52">
        <f t="shared" si="4"/>
        <v>53</v>
      </c>
      <c r="E57" s="60"/>
      <c r="F57" s="46" t="str">
        <f>IFERROR(VLOOKUP(Table213162021[[#This Row],[Player No]],Table11[[No]:[Province]],2,0),"")</f>
        <v/>
      </c>
      <c r="G57" s="47" t="str">
        <f>IFERROR(VLOOKUP(Table213162038[[#This Row],[Player No]],Table11[[No]:[Province]],3,0),"")</f>
        <v/>
      </c>
      <c r="H57" s="166"/>
      <c r="I57" s="167"/>
      <c r="J57" s="167"/>
      <c r="K57" s="56"/>
      <c r="L57" s="57"/>
      <c r="M57" s="57"/>
      <c r="N57" s="57"/>
      <c r="O57" s="57"/>
      <c r="P57" s="17"/>
      <c r="Q57" s="18"/>
      <c r="R57" s="18"/>
      <c r="S57" s="59"/>
    </row>
    <row r="58" spans="4:19" ht="15.5" hidden="1">
      <c r="D58" s="52">
        <f t="shared" si="4"/>
        <v>54</v>
      </c>
      <c r="E58" s="60"/>
      <c r="F58" s="46" t="str">
        <f>IFERROR(VLOOKUP(Table213162021[[#This Row],[Player No]],Table11[[No]:[Province]],2,0),"")</f>
        <v/>
      </c>
      <c r="G58" s="47" t="str">
        <f>IFERROR(VLOOKUP(Table213162038[[#This Row],[Player No]],Table11[[No]:[Province]],3,0),"")</f>
        <v/>
      </c>
      <c r="H58" s="166"/>
      <c r="I58" s="167"/>
      <c r="J58" s="167"/>
      <c r="K58" s="56"/>
      <c r="L58" s="57"/>
      <c r="M58" s="57"/>
      <c r="N58" s="57"/>
      <c r="O58" s="57"/>
      <c r="P58" s="17"/>
      <c r="Q58" s="18"/>
      <c r="R58" s="18"/>
      <c r="S58" s="59"/>
    </row>
    <row r="59" spans="4:19" ht="15.5" hidden="1">
      <c r="D59" s="52">
        <f t="shared" si="4"/>
        <v>55</v>
      </c>
      <c r="E59" s="60"/>
      <c r="F59" s="46" t="str">
        <f>IFERROR(VLOOKUP(Table213162021[[#This Row],[Player No]],Table11[[No]:[Province]],2,0),"")</f>
        <v/>
      </c>
      <c r="G59" s="47" t="str">
        <f>IFERROR(VLOOKUP(Table213162038[[#This Row],[Player No]],Table11[[No]:[Province]],3,0),"")</f>
        <v/>
      </c>
      <c r="H59" s="166"/>
      <c r="I59" s="167"/>
      <c r="J59" s="167"/>
      <c r="K59" s="56"/>
      <c r="L59" s="57"/>
      <c r="M59" s="57"/>
      <c r="N59" s="57"/>
      <c r="O59" s="57"/>
      <c r="P59" s="17"/>
      <c r="Q59" s="18"/>
      <c r="R59" s="18"/>
      <c r="S59" s="59"/>
    </row>
    <row r="60" spans="4:19" ht="15.5" hidden="1">
      <c r="D60" s="52">
        <f t="shared" si="4"/>
        <v>56</v>
      </c>
      <c r="E60" s="60"/>
      <c r="F60" s="46" t="str">
        <f>IFERROR(VLOOKUP(Table213162021[[#This Row],[Player No]],Table11[[No]:[Province]],2,0),"")</f>
        <v/>
      </c>
      <c r="G60" s="47" t="str">
        <f>IFERROR(VLOOKUP(Table213162038[[#This Row],[Player No]],Table11[[No]:[Province]],3,0),"")</f>
        <v/>
      </c>
      <c r="H60" s="166"/>
      <c r="I60" s="167"/>
      <c r="J60" s="167"/>
      <c r="K60" s="56"/>
      <c r="L60" s="57"/>
      <c r="M60" s="57"/>
      <c r="N60" s="57"/>
      <c r="O60" s="57"/>
      <c r="P60" s="17"/>
      <c r="Q60" s="18"/>
      <c r="R60" s="18"/>
      <c r="S60" s="59"/>
    </row>
    <row r="61" spans="4:19" ht="15.5" hidden="1">
      <c r="D61" s="52">
        <f t="shared" si="4"/>
        <v>57</v>
      </c>
      <c r="E61" s="60"/>
      <c r="F61" s="46" t="str">
        <f>IFERROR(VLOOKUP(Table213162021[[#This Row],[Player No]],Table11[[No]:[Province]],2,0),"")</f>
        <v/>
      </c>
      <c r="G61" s="47" t="str">
        <f>IFERROR(VLOOKUP(Table213162038[[#This Row],[Player No]],Table11[[No]:[Province]],3,0),"")</f>
        <v/>
      </c>
      <c r="H61" s="166"/>
      <c r="I61" s="167"/>
      <c r="J61" s="167"/>
      <c r="K61" s="56"/>
      <c r="L61" s="57"/>
      <c r="M61" s="57"/>
      <c r="N61" s="57"/>
      <c r="O61" s="57"/>
      <c r="P61" s="17"/>
      <c r="Q61" s="18"/>
      <c r="R61" s="18"/>
      <c r="S61" s="59"/>
    </row>
    <row r="62" spans="4:19" ht="15.5" hidden="1">
      <c r="D62" s="52">
        <f t="shared" si="4"/>
        <v>58</v>
      </c>
      <c r="E62" s="60"/>
      <c r="F62" s="46" t="str">
        <f>IFERROR(VLOOKUP(Table213162021[[#This Row],[Player No]],Table11[[No]:[Province]],2,0),"")</f>
        <v/>
      </c>
      <c r="G62" s="47" t="str">
        <f>IFERROR(VLOOKUP(Table213162038[[#This Row],[Player No]],Table11[[No]:[Province]],3,0),"")</f>
        <v/>
      </c>
      <c r="H62" s="166"/>
      <c r="I62" s="167"/>
      <c r="J62" s="167"/>
      <c r="K62" s="56"/>
      <c r="L62" s="57"/>
      <c r="M62" s="57"/>
      <c r="N62" s="57"/>
      <c r="O62" s="57"/>
      <c r="P62" s="17"/>
      <c r="Q62" s="18"/>
      <c r="R62" s="18"/>
      <c r="S62" s="59"/>
    </row>
    <row r="63" spans="4:19" ht="15.5" hidden="1">
      <c r="D63" s="52">
        <f t="shared" si="4"/>
        <v>59</v>
      </c>
      <c r="E63" s="60"/>
      <c r="F63" s="46" t="str">
        <f>IFERROR(VLOOKUP(Table213162021[[#This Row],[Player No]],Table11[[No]:[Province]],2,0),"")</f>
        <v/>
      </c>
      <c r="G63" s="47" t="str">
        <f>IFERROR(VLOOKUP(Table213162038[[#This Row],[Player No]],Table11[[No]:[Province]],3,0),"")</f>
        <v/>
      </c>
      <c r="H63" s="166"/>
      <c r="I63" s="167"/>
      <c r="J63" s="167"/>
      <c r="K63" s="56"/>
      <c r="L63" s="57"/>
      <c r="M63" s="57"/>
      <c r="N63" s="57"/>
      <c r="O63" s="57"/>
      <c r="P63" s="17"/>
      <c r="Q63" s="18"/>
      <c r="R63" s="18"/>
      <c r="S63" s="59"/>
    </row>
    <row r="64" spans="4:19" ht="15.5" hidden="1">
      <c r="D64" s="52">
        <f t="shared" si="4"/>
        <v>60</v>
      </c>
      <c r="E64" s="60"/>
      <c r="F64" s="46" t="str">
        <f>IFERROR(VLOOKUP(Table213162021[[#This Row],[Player No]],Table11[[No]:[Province]],2,0),"")</f>
        <v/>
      </c>
      <c r="G64" s="47" t="str">
        <f>IFERROR(VLOOKUP(Table213162038[[#This Row],[Player No]],Table11[[No]:[Province]],3,0),"")</f>
        <v/>
      </c>
      <c r="H64" s="166"/>
      <c r="I64" s="167"/>
      <c r="J64" s="167"/>
      <c r="K64" s="56"/>
      <c r="L64" s="57"/>
      <c r="M64" s="57"/>
      <c r="N64" s="57"/>
      <c r="O64" s="57"/>
      <c r="P64" s="17"/>
      <c r="Q64" s="18"/>
      <c r="R64" s="18"/>
      <c r="S64" s="59"/>
    </row>
    <row r="65" spans="4:19" ht="15.5" hidden="1">
      <c r="D65" s="52">
        <f t="shared" si="4"/>
        <v>61</v>
      </c>
      <c r="E65" s="60"/>
      <c r="F65" s="46" t="str">
        <f>IFERROR(VLOOKUP(Table213162021[[#This Row],[Player No]],Table11[[No]:[Province]],2,0),"")</f>
        <v/>
      </c>
      <c r="G65" s="47" t="str">
        <f>IFERROR(VLOOKUP(Table213162038[[#This Row],[Player No]],Table11[[No]:[Province]],3,0),"")</f>
        <v/>
      </c>
      <c r="H65" s="166"/>
      <c r="I65" s="167"/>
      <c r="J65" s="167"/>
      <c r="K65" s="56"/>
      <c r="L65" s="57"/>
      <c r="M65" s="57"/>
      <c r="N65" s="57"/>
      <c r="O65" s="57"/>
      <c r="P65" s="17"/>
      <c r="Q65" s="18"/>
      <c r="R65" s="18"/>
      <c r="S65" s="59"/>
    </row>
    <row r="66" spans="4:19" ht="15.5" hidden="1">
      <c r="D66" s="52">
        <f t="shared" si="4"/>
        <v>62</v>
      </c>
      <c r="E66" s="60"/>
      <c r="F66" s="46" t="str">
        <f>IFERROR(VLOOKUP(Table213162021[[#This Row],[Player No]],Table11[[No]:[Province]],2,0),"")</f>
        <v/>
      </c>
      <c r="G66" s="47" t="str">
        <f>IFERROR(VLOOKUP(Table213162038[[#This Row],[Player No]],Table11[[No]:[Province]],3,0),"")</f>
        <v/>
      </c>
      <c r="H66" s="166"/>
      <c r="I66" s="167"/>
      <c r="J66" s="167"/>
      <c r="K66" s="56"/>
      <c r="L66" s="57"/>
      <c r="M66" s="57"/>
      <c r="N66" s="57"/>
      <c r="O66" s="57"/>
      <c r="P66" s="17"/>
      <c r="Q66" s="18"/>
      <c r="R66" s="18"/>
      <c r="S66" s="59"/>
    </row>
    <row r="67" spans="4:19" ht="15.5" hidden="1">
      <c r="D67" s="52">
        <f t="shared" si="4"/>
        <v>63</v>
      </c>
      <c r="E67" s="60"/>
      <c r="F67" s="46" t="str">
        <f>IFERROR(VLOOKUP(Table213162021[[#This Row],[Player No]],Table11[[No]:[Province]],2,0),"")</f>
        <v/>
      </c>
      <c r="G67" s="47" t="str">
        <f>IFERROR(VLOOKUP(Table213162038[[#This Row],[Player No]],Table11[[No]:[Province]],3,0),"")</f>
        <v/>
      </c>
      <c r="H67" s="166"/>
      <c r="I67" s="167"/>
      <c r="J67" s="167"/>
      <c r="K67" s="56"/>
      <c r="L67" s="57"/>
      <c r="M67" s="57"/>
      <c r="N67" s="57"/>
      <c r="O67" s="57"/>
      <c r="P67" s="17"/>
      <c r="Q67" s="18"/>
      <c r="R67" s="18"/>
      <c r="S67" s="59"/>
    </row>
    <row r="68" spans="4:19" ht="15.5" hidden="1">
      <c r="D68" s="52">
        <f t="shared" si="4"/>
        <v>64</v>
      </c>
      <c r="E68" s="60"/>
      <c r="F68" s="46" t="str">
        <f>IFERROR(VLOOKUP(Table213162021[[#This Row],[Player No]],Table11[[No]:[Province]],2,0),"")</f>
        <v/>
      </c>
      <c r="G68" s="47" t="str">
        <f>IFERROR(VLOOKUP(Table213162038[[#This Row],[Player No]],Table11[[No]:[Province]],3,0),"")</f>
        <v/>
      </c>
      <c r="H68" s="166"/>
      <c r="I68" s="167"/>
      <c r="J68" s="167"/>
      <c r="K68" s="56"/>
      <c r="L68" s="57"/>
      <c r="M68" s="57"/>
      <c r="N68" s="57"/>
      <c r="O68" s="57"/>
      <c r="P68" s="17"/>
      <c r="Q68" s="18"/>
      <c r="R68" s="18"/>
      <c r="S68" s="59"/>
    </row>
    <row r="69" spans="4:19" ht="15.5" hidden="1">
      <c r="D69" s="52">
        <f t="shared" si="4"/>
        <v>65</v>
      </c>
      <c r="E69" s="60"/>
      <c r="F69" s="46" t="str">
        <f>IFERROR(VLOOKUP(Table213162021[[#This Row],[Player No]],Table11[[No]:[Province]],2,0),"")</f>
        <v/>
      </c>
      <c r="G69" s="47" t="str">
        <f>IFERROR(VLOOKUP(Table213162038[[#This Row],[Player No]],Table11[[No]:[Province]],3,0),"")</f>
        <v/>
      </c>
      <c r="H69" s="166"/>
      <c r="I69" s="167"/>
      <c r="J69" s="167"/>
      <c r="K69" s="56"/>
      <c r="L69" s="57"/>
      <c r="M69" s="57"/>
      <c r="N69" s="57"/>
      <c r="O69" s="57"/>
      <c r="P69" s="17"/>
      <c r="Q69" s="18"/>
      <c r="R69" s="18"/>
      <c r="S69" s="59"/>
    </row>
    <row r="70" spans="4:19" ht="15.5" hidden="1">
      <c r="D70" s="52">
        <f t="shared" ref="D70:D133" si="5">D69+1</f>
        <v>66</v>
      </c>
      <c r="E70" s="60"/>
      <c r="F70" s="46" t="str">
        <f>IFERROR(VLOOKUP(Table213162021[[#This Row],[Player No]],Table11[[No]:[Province]],2,0),"")</f>
        <v/>
      </c>
      <c r="G70" s="47" t="str">
        <f>IFERROR(VLOOKUP(Table213162038[[#This Row],[Player No]],Table11[[No]:[Province]],3,0),"")</f>
        <v/>
      </c>
      <c r="H70" s="166"/>
      <c r="I70" s="167"/>
      <c r="J70" s="167"/>
      <c r="K70" s="56"/>
      <c r="L70" s="57"/>
      <c r="M70" s="57"/>
      <c r="N70" s="57"/>
      <c r="O70" s="57"/>
      <c r="P70" s="17"/>
      <c r="Q70" s="18"/>
      <c r="R70" s="18"/>
      <c r="S70" s="59"/>
    </row>
    <row r="71" spans="4:19" ht="15.5" hidden="1">
      <c r="D71" s="52">
        <f t="shared" si="5"/>
        <v>67</v>
      </c>
      <c r="E71" s="60"/>
      <c r="F71" s="46" t="str">
        <f>IFERROR(VLOOKUP(Table213162021[[#This Row],[Player No]],Table11[[No]:[Province]],2,0),"")</f>
        <v/>
      </c>
      <c r="G71" s="47" t="str">
        <f>IFERROR(VLOOKUP(Table213162038[[#This Row],[Player No]],Table11[[No]:[Province]],3,0),"")</f>
        <v/>
      </c>
      <c r="H71" s="166"/>
      <c r="I71" s="167"/>
      <c r="J71" s="167"/>
      <c r="K71" s="56"/>
      <c r="L71" s="57"/>
      <c r="M71" s="57"/>
      <c r="N71" s="57"/>
      <c r="O71" s="57"/>
      <c r="P71" s="17"/>
      <c r="Q71" s="18"/>
      <c r="R71" s="18"/>
      <c r="S71" s="59"/>
    </row>
    <row r="72" spans="4:19" ht="15.5" hidden="1">
      <c r="D72" s="52">
        <f t="shared" si="5"/>
        <v>68</v>
      </c>
      <c r="E72" s="60"/>
      <c r="F72" s="46" t="str">
        <f>IFERROR(VLOOKUP(Table213162021[[#This Row],[Player No]],Table11[[No]:[Province]],2,0),"")</f>
        <v/>
      </c>
      <c r="G72" s="47" t="str">
        <f>IFERROR(VLOOKUP(Table213162038[[#This Row],[Player No]],Table11[[No]:[Province]],3,0),"")</f>
        <v/>
      </c>
      <c r="H72" s="166"/>
      <c r="I72" s="167"/>
      <c r="J72" s="167"/>
      <c r="K72" s="56"/>
      <c r="L72" s="57"/>
      <c r="M72" s="57"/>
      <c r="N72" s="57"/>
      <c r="O72" s="57"/>
      <c r="P72" s="17"/>
      <c r="Q72" s="18"/>
      <c r="R72" s="18"/>
      <c r="S72" s="59"/>
    </row>
    <row r="73" spans="4:19" ht="15.5" hidden="1">
      <c r="D73" s="52">
        <f t="shared" si="5"/>
        <v>69</v>
      </c>
      <c r="E73" s="60"/>
      <c r="F73" s="46" t="str">
        <f>IFERROR(VLOOKUP(Table213162021[[#This Row],[Player No]],Table11[[No]:[Province]],2,0),"")</f>
        <v/>
      </c>
      <c r="G73" s="47" t="str">
        <f>IFERROR(VLOOKUP(Table213162038[[#This Row],[Player No]],Table11[[No]:[Province]],3,0),"")</f>
        <v/>
      </c>
      <c r="H73" s="166"/>
      <c r="I73" s="167"/>
      <c r="J73" s="167"/>
      <c r="K73" s="56"/>
      <c r="L73" s="57"/>
      <c r="M73" s="57"/>
      <c r="N73" s="57"/>
      <c r="O73" s="57"/>
      <c r="P73" s="17"/>
      <c r="Q73" s="18"/>
      <c r="R73" s="18"/>
      <c r="S73" s="59"/>
    </row>
    <row r="74" spans="4:19" ht="15.5" hidden="1">
      <c r="D74" s="52">
        <f t="shared" si="5"/>
        <v>70</v>
      </c>
      <c r="E74" s="60"/>
      <c r="F74" s="46" t="str">
        <f>IFERROR(VLOOKUP(Table213162021[[#This Row],[Player No]],Table11[[No]:[Province]],2,0),"")</f>
        <v/>
      </c>
      <c r="G74" s="47" t="str">
        <f>IFERROR(VLOOKUP(Table213162038[[#This Row],[Player No]],Table11[[No]:[Province]],3,0),"")</f>
        <v/>
      </c>
      <c r="H74" s="166"/>
      <c r="I74" s="167"/>
      <c r="J74" s="167"/>
      <c r="K74" s="56"/>
      <c r="L74" s="57"/>
      <c r="M74" s="57"/>
      <c r="N74" s="57"/>
      <c r="O74" s="57"/>
      <c r="P74" s="17"/>
      <c r="Q74" s="18"/>
      <c r="R74" s="18"/>
      <c r="S74" s="59"/>
    </row>
    <row r="75" spans="4:19" ht="15.5" hidden="1">
      <c r="D75" s="52">
        <f t="shared" si="5"/>
        <v>71</v>
      </c>
      <c r="E75" s="60"/>
      <c r="F75" s="46" t="str">
        <f>IFERROR(VLOOKUP(Table213162021[[#This Row],[Player No]],Table11[[No]:[Province]],2,0),"")</f>
        <v/>
      </c>
      <c r="G75" s="47" t="str">
        <f>IFERROR(VLOOKUP(Table213162038[[#This Row],[Player No]],Table11[[No]:[Province]],3,0),"")</f>
        <v/>
      </c>
      <c r="H75" s="166"/>
      <c r="I75" s="167"/>
      <c r="J75" s="167"/>
      <c r="K75" s="56"/>
      <c r="L75" s="57"/>
      <c r="M75" s="57"/>
      <c r="N75" s="57"/>
      <c r="O75" s="57"/>
      <c r="P75" s="17"/>
      <c r="Q75" s="18"/>
      <c r="R75" s="18"/>
      <c r="S75" s="59"/>
    </row>
    <row r="76" spans="4:19" ht="15.5" hidden="1">
      <c r="D76" s="52">
        <f t="shared" si="5"/>
        <v>72</v>
      </c>
      <c r="E76" s="60"/>
      <c r="F76" s="46" t="str">
        <f>IFERROR(VLOOKUP(Table213162021[[#This Row],[Player No]],Table11[[No]:[Province]],2,0),"")</f>
        <v/>
      </c>
      <c r="G76" s="47" t="str">
        <f>IFERROR(VLOOKUP(Table213162038[[#This Row],[Player No]],Table11[[No]:[Province]],3,0),"")</f>
        <v/>
      </c>
      <c r="H76" s="166"/>
      <c r="I76" s="167"/>
      <c r="J76" s="167"/>
      <c r="K76" s="56"/>
      <c r="L76" s="57"/>
      <c r="M76" s="57"/>
      <c r="N76" s="57"/>
      <c r="O76" s="57"/>
      <c r="P76" s="17"/>
      <c r="Q76" s="18"/>
      <c r="R76" s="18"/>
      <c r="S76" s="59"/>
    </row>
    <row r="77" spans="4:19" ht="15.5" hidden="1">
      <c r="D77" s="52">
        <f t="shared" si="5"/>
        <v>73</v>
      </c>
      <c r="E77" s="60"/>
      <c r="F77" s="46" t="str">
        <f>IFERROR(VLOOKUP(Table213162021[[#This Row],[Player No]],Table11[[No]:[Province]],2,0),"")</f>
        <v/>
      </c>
      <c r="G77" s="47" t="str">
        <f>IFERROR(VLOOKUP(Table213162038[[#This Row],[Player No]],Table11[[No]:[Province]],3,0),"")</f>
        <v/>
      </c>
      <c r="H77" s="166"/>
      <c r="I77" s="167"/>
      <c r="J77" s="167"/>
      <c r="K77" s="56"/>
      <c r="L77" s="57"/>
      <c r="M77" s="57"/>
      <c r="N77" s="57"/>
      <c r="O77" s="57"/>
      <c r="P77" s="17"/>
      <c r="Q77" s="18"/>
      <c r="R77" s="18"/>
      <c r="S77" s="59"/>
    </row>
    <row r="78" spans="4:19" ht="15.5" hidden="1">
      <c r="D78" s="52">
        <f t="shared" si="5"/>
        <v>74</v>
      </c>
      <c r="E78" s="60"/>
      <c r="F78" s="46" t="str">
        <f>IFERROR(VLOOKUP(Table213162021[[#This Row],[Player No]],Table11[[No]:[Province]],2,0),"")</f>
        <v/>
      </c>
      <c r="G78" s="47" t="str">
        <f>IFERROR(VLOOKUP(Table213162038[[#This Row],[Player No]],Table11[[No]:[Province]],3,0),"")</f>
        <v/>
      </c>
      <c r="H78" s="166"/>
      <c r="I78" s="167"/>
      <c r="J78" s="167"/>
      <c r="K78" s="56"/>
      <c r="L78" s="57"/>
      <c r="M78" s="57"/>
      <c r="N78" s="57"/>
      <c r="O78" s="57"/>
      <c r="P78" s="17"/>
      <c r="Q78" s="18"/>
      <c r="R78" s="18"/>
      <c r="S78" s="59"/>
    </row>
    <row r="79" spans="4:19" ht="15.5" hidden="1">
      <c r="D79" s="52">
        <f t="shared" si="5"/>
        <v>75</v>
      </c>
      <c r="E79" s="60"/>
      <c r="F79" s="46" t="str">
        <f>IFERROR(VLOOKUP(Table213162021[[#This Row],[Player No]],Table11[[No]:[Province]],2,0),"")</f>
        <v/>
      </c>
      <c r="G79" s="47" t="str">
        <f>IFERROR(VLOOKUP(Table213162038[[#This Row],[Player No]],Table11[[No]:[Province]],3,0),"")</f>
        <v/>
      </c>
      <c r="H79" s="166"/>
      <c r="I79" s="167"/>
      <c r="J79" s="167"/>
      <c r="K79" s="56"/>
      <c r="L79" s="57"/>
      <c r="M79" s="57"/>
      <c r="N79" s="57"/>
      <c r="O79" s="57"/>
      <c r="P79" s="17"/>
      <c r="Q79" s="18"/>
      <c r="R79" s="18"/>
      <c r="S79" s="59"/>
    </row>
    <row r="80" spans="4:19" ht="15.5" hidden="1">
      <c r="D80" s="52">
        <f t="shared" si="5"/>
        <v>76</v>
      </c>
      <c r="E80" s="60"/>
      <c r="F80" s="46" t="str">
        <f>IFERROR(VLOOKUP(Table213162021[[#This Row],[Player No]],Table11[[No]:[Province]],2,0),"")</f>
        <v/>
      </c>
      <c r="G80" s="47" t="str">
        <f>IFERROR(VLOOKUP(Table213162038[[#This Row],[Player No]],Table11[[No]:[Province]],3,0),"")</f>
        <v/>
      </c>
      <c r="H80" s="166"/>
      <c r="I80" s="167"/>
      <c r="J80" s="167"/>
      <c r="K80" s="56"/>
      <c r="L80" s="57"/>
      <c r="M80" s="57"/>
      <c r="N80" s="57"/>
      <c r="O80" s="57"/>
      <c r="P80" s="17"/>
      <c r="Q80" s="18"/>
      <c r="R80" s="18"/>
      <c r="S80" s="59"/>
    </row>
    <row r="81" spans="4:19" ht="15.5" hidden="1">
      <c r="D81" s="52">
        <f t="shared" si="5"/>
        <v>77</v>
      </c>
      <c r="E81" s="60"/>
      <c r="F81" s="46" t="str">
        <f>IFERROR(VLOOKUP(Table213162021[[#This Row],[Player No]],Table11[[No]:[Province]],2,0),"")</f>
        <v/>
      </c>
      <c r="G81" s="47" t="str">
        <f>IFERROR(VLOOKUP(Table213162038[[#This Row],[Player No]],Table11[[No]:[Province]],3,0),"")</f>
        <v/>
      </c>
      <c r="H81" s="166"/>
      <c r="I81" s="167"/>
      <c r="J81" s="167"/>
      <c r="K81" s="56"/>
      <c r="L81" s="57"/>
      <c r="M81" s="57"/>
      <c r="N81" s="57"/>
      <c r="O81" s="57"/>
      <c r="P81" s="17"/>
      <c r="Q81" s="18"/>
      <c r="R81" s="18"/>
      <c r="S81" s="59"/>
    </row>
    <row r="82" spans="4:19" ht="15.5" hidden="1">
      <c r="D82" s="52">
        <f t="shared" si="5"/>
        <v>78</v>
      </c>
      <c r="E82" s="60"/>
      <c r="F82" s="46" t="str">
        <f>IFERROR(VLOOKUP(Table213162021[[#This Row],[Player No]],Table11[[No]:[Province]],2,0),"")</f>
        <v/>
      </c>
      <c r="G82" s="47" t="str">
        <f>IFERROR(VLOOKUP(Table213162038[[#This Row],[Player No]],Table11[[No]:[Province]],3,0),"")</f>
        <v/>
      </c>
      <c r="H82" s="166"/>
      <c r="I82" s="167"/>
      <c r="J82" s="167"/>
      <c r="K82" s="56"/>
      <c r="L82" s="57"/>
      <c r="M82" s="57"/>
      <c r="N82" s="57"/>
      <c r="O82" s="57"/>
      <c r="P82" s="17"/>
      <c r="Q82" s="18"/>
      <c r="R82" s="18"/>
      <c r="S82" s="59"/>
    </row>
    <row r="83" spans="4:19" ht="15.5" hidden="1">
      <c r="D83" s="52">
        <f t="shared" si="5"/>
        <v>79</v>
      </c>
      <c r="E83" s="60"/>
      <c r="F83" s="46" t="str">
        <f>IFERROR(VLOOKUP(Table213162021[[#This Row],[Player No]],Table11[[No]:[Province]],2,0),"")</f>
        <v/>
      </c>
      <c r="G83" s="47" t="str">
        <f>IFERROR(VLOOKUP(Table213162038[[#This Row],[Player No]],Table11[[No]:[Province]],3,0),"")</f>
        <v/>
      </c>
      <c r="H83" s="166"/>
      <c r="I83" s="167"/>
      <c r="J83" s="167"/>
      <c r="K83" s="56"/>
      <c r="L83" s="57"/>
      <c r="M83" s="57"/>
      <c r="N83" s="57"/>
      <c r="O83" s="57"/>
      <c r="P83" s="17"/>
      <c r="Q83" s="18"/>
      <c r="R83" s="18"/>
      <c r="S83" s="59"/>
    </row>
    <row r="84" spans="4:19" ht="15.5" hidden="1">
      <c r="D84" s="52">
        <f t="shared" si="5"/>
        <v>80</v>
      </c>
      <c r="E84" s="60"/>
      <c r="F84" s="46" t="str">
        <f>IFERROR(VLOOKUP(Table213162021[[#This Row],[Player No]],Table11[[No]:[Province]],2,0),"")</f>
        <v/>
      </c>
      <c r="G84" s="47" t="str">
        <f>IFERROR(VLOOKUP(Table213162038[[#This Row],[Player No]],Table11[[No]:[Province]],3,0),"")</f>
        <v/>
      </c>
      <c r="H84" s="166"/>
      <c r="I84" s="167"/>
      <c r="J84" s="167"/>
      <c r="K84" s="56"/>
      <c r="L84" s="57"/>
      <c r="M84" s="57"/>
      <c r="N84" s="57"/>
      <c r="O84" s="57"/>
      <c r="P84" s="17"/>
      <c r="Q84" s="18"/>
      <c r="R84" s="18"/>
      <c r="S84" s="59"/>
    </row>
    <row r="85" spans="4:19" ht="15.5" hidden="1">
      <c r="D85" s="52">
        <f t="shared" si="5"/>
        <v>81</v>
      </c>
      <c r="E85" s="60"/>
      <c r="F85" s="46" t="str">
        <f>IFERROR(VLOOKUP(Table213162021[[#This Row],[Player No]],Table11[[No]:[Province]],2,0),"")</f>
        <v/>
      </c>
      <c r="G85" s="47" t="str">
        <f>IFERROR(VLOOKUP(Table213162038[[#This Row],[Player No]],Table11[[No]:[Province]],3,0),"")</f>
        <v/>
      </c>
      <c r="H85" s="166"/>
      <c r="I85" s="167"/>
      <c r="J85" s="167"/>
      <c r="K85" s="56"/>
      <c r="L85" s="57"/>
      <c r="M85" s="57"/>
      <c r="N85" s="57"/>
      <c r="O85" s="57"/>
      <c r="P85" s="17"/>
      <c r="Q85" s="18"/>
      <c r="R85" s="18"/>
      <c r="S85" s="59"/>
    </row>
    <row r="86" spans="4:19" ht="15.5" hidden="1">
      <c r="D86" s="52">
        <f t="shared" si="5"/>
        <v>82</v>
      </c>
      <c r="E86" s="60"/>
      <c r="F86" s="46" t="str">
        <f>IFERROR(VLOOKUP(Table213162021[[#This Row],[Player No]],Table11[[No]:[Province]],2,0),"")</f>
        <v/>
      </c>
      <c r="G86" s="47" t="str">
        <f>IFERROR(VLOOKUP(Table213162038[[#This Row],[Player No]],Table11[[No]:[Province]],3,0),"")</f>
        <v/>
      </c>
      <c r="H86" s="166"/>
      <c r="I86" s="167"/>
      <c r="J86" s="167"/>
      <c r="K86" s="56"/>
      <c r="L86" s="57"/>
      <c r="M86" s="57"/>
      <c r="N86" s="57"/>
      <c r="O86" s="57"/>
      <c r="P86" s="17"/>
      <c r="Q86" s="18"/>
      <c r="R86" s="18"/>
      <c r="S86" s="59"/>
    </row>
    <row r="87" spans="4:19" ht="15.5" hidden="1">
      <c r="D87" s="52">
        <f t="shared" si="5"/>
        <v>83</v>
      </c>
      <c r="E87" s="60"/>
      <c r="F87" s="46" t="str">
        <f>IFERROR(VLOOKUP(Table213162021[[#This Row],[Player No]],Table11[[No]:[Province]],2,0),"")</f>
        <v/>
      </c>
      <c r="G87" s="47" t="str">
        <f>IFERROR(VLOOKUP(Table213162038[[#This Row],[Player No]],Table11[[No]:[Province]],3,0),"")</f>
        <v/>
      </c>
      <c r="H87" s="166"/>
      <c r="I87" s="167"/>
      <c r="J87" s="167"/>
      <c r="K87" s="56"/>
      <c r="L87" s="57"/>
      <c r="M87" s="57"/>
      <c r="N87" s="57"/>
      <c r="O87" s="57"/>
      <c r="P87" s="17"/>
      <c r="Q87" s="18"/>
      <c r="R87" s="18"/>
      <c r="S87" s="59"/>
    </row>
    <row r="88" spans="4:19" ht="15.5" hidden="1">
      <c r="D88" s="52">
        <f t="shared" si="5"/>
        <v>84</v>
      </c>
      <c r="E88" s="60"/>
      <c r="F88" s="46" t="str">
        <f>IFERROR(VLOOKUP(Table213162021[[#This Row],[Player No]],Table11[[No]:[Province]],2,0),"")</f>
        <v/>
      </c>
      <c r="G88" s="47" t="str">
        <f>IFERROR(VLOOKUP(Table213162038[[#This Row],[Player No]],Table11[[No]:[Province]],3,0),"")</f>
        <v/>
      </c>
      <c r="H88" s="166"/>
      <c r="I88" s="167"/>
      <c r="J88" s="167"/>
      <c r="K88" s="56"/>
      <c r="L88" s="57"/>
      <c r="M88" s="57"/>
      <c r="N88" s="57"/>
      <c r="O88" s="57"/>
      <c r="P88" s="17"/>
      <c r="Q88" s="18"/>
      <c r="R88" s="18"/>
      <c r="S88" s="59"/>
    </row>
    <row r="89" spans="4:19" ht="15.5" hidden="1">
      <c r="D89" s="52">
        <f t="shared" si="5"/>
        <v>85</v>
      </c>
      <c r="E89" s="60"/>
      <c r="F89" s="46" t="str">
        <f>IFERROR(VLOOKUP(Table213162021[[#This Row],[Player No]],Table11[[No]:[Province]],2,0),"")</f>
        <v/>
      </c>
      <c r="G89" s="47" t="str">
        <f>IFERROR(VLOOKUP(Table213162038[[#This Row],[Player No]],Table11[[No]:[Province]],3,0),"")</f>
        <v/>
      </c>
      <c r="H89" s="166"/>
      <c r="I89" s="167"/>
      <c r="J89" s="167"/>
      <c r="K89" s="56"/>
      <c r="L89" s="57"/>
      <c r="M89" s="57"/>
      <c r="N89" s="57"/>
      <c r="O89" s="57"/>
      <c r="P89" s="17"/>
      <c r="Q89" s="18"/>
      <c r="R89" s="18"/>
      <c r="S89" s="59"/>
    </row>
    <row r="90" spans="4:19" ht="15.5" hidden="1">
      <c r="D90" s="52">
        <f t="shared" si="5"/>
        <v>86</v>
      </c>
      <c r="E90" s="60"/>
      <c r="F90" s="46" t="str">
        <f>IFERROR(VLOOKUP(Table213162021[[#This Row],[Player No]],Table11[[No]:[Province]],2,0),"")</f>
        <v/>
      </c>
      <c r="G90" s="47" t="str">
        <f>IFERROR(VLOOKUP(Table213162038[[#This Row],[Player No]],Table11[[No]:[Province]],3,0),"")</f>
        <v/>
      </c>
      <c r="H90" s="166"/>
      <c r="I90" s="167"/>
      <c r="J90" s="167"/>
      <c r="K90" s="56"/>
      <c r="L90" s="57"/>
      <c r="M90" s="57"/>
      <c r="N90" s="57"/>
      <c r="O90" s="57"/>
      <c r="P90" s="17"/>
      <c r="Q90" s="18"/>
      <c r="R90" s="18"/>
      <c r="S90" s="59"/>
    </row>
    <row r="91" spans="4:19" ht="15.5" hidden="1">
      <c r="D91" s="52">
        <f t="shared" si="5"/>
        <v>87</v>
      </c>
      <c r="E91" s="60"/>
      <c r="F91" s="46" t="str">
        <f>IFERROR(VLOOKUP(Table213162021[[#This Row],[Player No]],Table11[[No]:[Province]],2,0),"")</f>
        <v/>
      </c>
      <c r="G91" s="47" t="str">
        <f>IFERROR(VLOOKUP(Table213162038[[#This Row],[Player No]],Table11[[No]:[Province]],3,0),"")</f>
        <v/>
      </c>
      <c r="H91" s="166"/>
      <c r="I91" s="167"/>
      <c r="J91" s="167"/>
      <c r="K91" s="56"/>
      <c r="L91" s="57"/>
      <c r="M91" s="57"/>
      <c r="N91" s="57"/>
      <c r="O91" s="57"/>
      <c r="P91" s="17"/>
      <c r="Q91" s="18"/>
      <c r="R91" s="18"/>
      <c r="S91" s="59"/>
    </row>
    <row r="92" spans="4:19" ht="15.5" hidden="1">
      <c r="D92" s="52">
        <f t="shared" si="5"/>
        <v>88</v>
      </c>
      <c r="E92" s="60"/>
      <c r="F92" s="46" t="str">
        <f>IFERROR(VLOOKUP(Table213162021[[#This Row],[Player No]],Table11[[No]:[Province]],2,0),"")</f>
        <v/>
      </c>
      <c r="G92" s="47" t="str">
        <f>IFERROR(VLOOKUP(Table213162038[[#This Row],[Player No]],Table11[[No]:[Province]],3,0),"")</f>
        <v/>
      </c>
      <c r="H92" s="166"/>
      <c r="I92" s="167"/>
      <c r="J92" s="167"/>
      <c r="K92" s="56"/>
      <c r="L92" s="57"/>
      <c r="M92" s="57"/>
      <c r="N92" s="57"/>
      <c r="O92" s="57"/>
      <c r="P92" s="17"/>
      <c r="Q92" s="18"/>
      <c r="R92" s="18"/>
      <c r="S92" s="59"/>
    </row>
    <row r="93" spans="4:19" ht="15.5" hidden="1">
      <c r="D93" s="52">
        <f t="shared" si="5"/>
        <v>89</v>
      </c>
      <c r="E93" s="60"/>
      <c r="F93" s="46" t="str">
        <f>IFERROR(VLOOKUP(Table213162021[[#This Row],[Player No]],Table11[[No]:[Province]],2,0),"")</f>
        <v/>
      </c>
      <c r="G93" s="47" t="str">
        <f>IFERROR(VLOOKUP(Table213162038[[#This Row],[Player No]],Table11[[No]:[Province]],3,0),"")</f>
        <v/>
      </c>
      <c r="H93" s="166"/>
      <c r="I93" s="167"/>
      <c r="J93" s="167"/>
      <c r="K93" s="56"/>
      <c r="L93" s="57"/>
      <c r="M93" s="57"/>
      <c r="N93" s="57"/>
      <c r="O93" s="57"/>
      <c r="P93" s="17"/>
      <c r="Q93" s="18"/>
      <c r="R93" s="18"/>
      <c r="S93" s="59"/>
    </row>
    <row r="94" spans="4:19" ht="15.5" hidden="1">
      <c r="D94" s="52">
        <f t="shared" si="5"/>
        <v>90</v>
      </c>
      <c r="E94" s="60"/>
      <c r="F94" s="46" t="str">
        <f>IFERROR(VLOOKUP(Table213162021[[#This Row],[Player No]],Table11[[No]:[Province]],2,0),"")</f>
        <v/>
      </c>
      <c r="G94" s="47" t="str">
        <f>IFERROR(VLOOKUP(Table213162038[[#This Row],[Player No]],Table11[[No]:[Province]],3,0),"")</f>
        <v/>
      </c>
      <c r="H94" s="166"/>
      <c r="I94" s="167"/>
      <c r="J94" s="167"/>
      <c r="K94" s="56"/>
      <c r="L94" s="57"/>
      <c r="M94" s="57"/>
      <c r="N94" s="57"/>
      <c r="O94" s="57"/>
      <c r="P94" s="17"/>
      <c r="Q94" s="18"/>
      <c r="R94" s="18"/>
      <c r="S94" s="59"/>
    </row>
    <row r="95" spans="4:19" ht="15.5" hidden="1">
      <c r="D95" s="52">
        <f t="shared" si="5"/>
        <v>91</v>
      </c>
      <c r="E95" s="60"/>
      <c r="F95" s="46" t="str">
        <f>IFERROR(VLOOKUP(Table213162021[[#This Row],[Player No]],Table11[[No]:[Province]],2,0),"")</f>
        <v/>
      </c>
      <c r="G95" s="47" t="str">
        <f>IFERROR(VLOOKUP(Table213162038[[#This Row],[Player No]],Table11[[No]:[Province]],3,0),"")</f>
        <v/>
      </c>
      <c r="H95" s="166"/>
      <c r="I95" s="167"/>
      <c r="J95" s="167"/>
      <c r="K95" s="56"/>
      <c r="L95" s="57"/>
      <c r="M95" s="57"/>
      <c r="N95" s="57"/>
      <c r="O95" s="57"/>
      <c r="P95" s="17"/>
      <c r="Q95" s="18"/>
      <c r="R95" s="18"/>
      <c r="S95" s="59"/>
    </row>
    <row r="96" spans="4:19" ht="15.5" hidden="1">
      <c r="D96" s="52">
        <f t="shared" si="5"/>
        <v>92</v>
      </c>
      <c r="E96" s="60"/>
      <c r="F96" s="46" t="str">
        <f>IFERROR(VLOOKUP(Table213162021[[#This Row],[Player No]],Table11[[No]:[Province]],2,0),"")</f>
        <v/>
      </c>
      <c r="G96" s="47" t="str">
        <f>IFERROR(VLOOKUP(Table213162038[[#This Row],[Player No]],Table11[[No]:[Province]],3,0),"")</f>
        <v/>
      </c>
      <c r="H96" s="166"/>
      <c r="I96" s="167"/>
      <c r="J96" s="167"/>
      <c r="K96" s="56"/>
      <c r="L96" s="57"/>
      <c r="M96" s="57"/>
      <c r="N96" s="57"/>
      <c r="O96" s="57"/>
      <c r="P96" s="17"/>
      <c r="Q96" s="18"/>
      <c r="R96" s="18"/>
      <c r="S96" s="59"/>
    </row>
    <row r="97" spans="4:19" ht="15.5" hidden="1">
      <c r="D97" s="52">
        <f t="shared" si="5"/>
        <v>93</v>
      </c>
      <c r="E97" s="60"/>
      <c r="F97" s="46" t="str">
        <f>IFERROR(VLOOKUP(Table213162021[[#This Row],[Player No]],Table11[[No]:[Province]],2,0),"")</f>
        <v/>
      </c>
      <c r="G97" s="47" t="str">
        <f>IFERROR(VLOOKUP(Table213162038[[#This Row],[Player No]],Table11[[No]:[Province]],3,0),"")</f>
        <v/>
      </c>
      <c r="H97" s="166"/>
      <c r="I97" s="167"/>
      <c r="J97" s="167"/>
      <c r="K97" s="56"/>
      <c r="L97" s="57"/>
      <c r="M97" s="57"/>
      <c r="N97" s="57"/>
      <c r="O97" s="57"/>
      <c r="P97" s="17"/>
      <c r="Q97" s="18"/>
      <c r="R97" s="18"/>
      <c r="S97" s="59"/>
    </row>
    <row r="98" spans="4:19" ht="15.5" hidden="1">
      <c r="D98" s="52">
        <f t="shared" si="5"/>
        <v>94</v>
      </c>
      <c r="E98" s="60"/>
      <c r="F98" s="46" t="str">
        <f>IFERROR(VLOOKUP(Table213162021[[#This Row],[Player No]],Table11[[No]:[Province]],2,0),"")</f>
        <v/>
      </c>
      <c r="G98" s="47" t="str">
        <f>IFERROR(VLOOKUP(Table213162038[[#This Row],[Player No]],Table11[[No]:[Province]],3,0),"")</f>
        <v/>
      </c>
      <c r="H98" s="166"/>
      <c r="I98" s="167"/>
      <c r="J98" s="167"/>
      <c r="K98" s="56"/>
      <c r="L98" s="57"/>
      <c r="M98" s="57"/>
      <c r="N98" s="57"/>
      <c r="O98" s="57"/>
      <c r="P98" s="17"/>
      <c r="Q98" s="18"/>
      <c r="R98" s="18"/>
      <c r="S98" s="59"/>
    </row>
    <row r="99" spans="4:19" ht="15.5" hidden="1">
      <c r="D99" s="52">
        <f t="shared" si="5"/>
        <v>95</v>
      </c>
      <c r="E99" s="60"/>
      <c r="F99" s="46" t="str">
        <f>IFERROR(VLOOKUP(Table213162021[[#This Row],[Player No]],Table11[[No]:[Province]],2,0),"")</f>
        <v/>
      </c>
      <c r="G99" s="47" t="str">
        <f>IFERROR(VLOOKUP(Table213162038[[#This Row],[Player No]],Table11[[No]:[Province]],3,0),"")</f>
        <v/>
      </c>
      <c r="H99" s="166"/>
      <c r="I99" s="167"/>
      <c r="J99" s="167"/>
      <c r="K99" s="56"/>
      <c r="L99" s="57"/>
      <c r="M99" s="57"/>
      <c r="N99" s="57"/>
      <c r="O99" s="57"/>
      <c r="P99" s="17"/>
      <c r="Q99" s="18"/>
      <c r="R99" s="18"/>
      <c r="S99" s="59"/>
    </row>
    <row r="100" spans="4:19" ht="15.5" hidden="1">
      <c r="D100" s="52">
        <f t="shared" si="5"/>
        <v>96</v>
      </c>
      <c r="E100" s="60"/>
      <c r="F100" s="46" t="str">
        <f>IFERROR(VLOOKUP(Table213162021[[#This Row],[Player No]],Table11[[No]:[Province]],2,0),"")</f>
        <v/>
      </c>
      <c r="G100" s="47" t="str">
        <f>IFERROR(VLOOKUP(Table213162038[[#This Row],[Player No]],Table11[[No]:[Province]],3,0),"")</f>
        <v/>
      </c>
      <c r="H100" s="166"/>
      <c r="I100" s="167"/>
      <c r="J100" s="167"/>
      <c r="K100" s="56"/>
      <c r="L100" s="57"/>
      <c r="M100" s="57"/>
      <c r="N100" s="57"/>
      <c r="O100" s="57"/>
      <c r="P100" s="17"/>
      <c r="Q100" s="18"/>
      <c r="R100" s="18"/>
      <c r="S100" s="59"/>
    </row>
    <row r="101" spans="4:19" ht="15.5" hidden="1">
      <c r="D101" s="52">
        <f t="shared" si="5"/>
        <v>97</v>
      </c>
      <c r="E101" s="60"/>
      <c r="F101" s="46" t="str">
        <f>IFERROR(VLOOKUP(Table213162021[[#This Row],[Player No]],Table11[[No]:[Province]],2,0),"")</f>
        <v/>
      </c>
      <c r="G101" s="47" t="str">
        <f>IFERROR(VLOOKUP(Table213162038[[#This Row],[Player No]],Table11[[No]:[Province]],3,0),"")</f>
        <v/>
      </c>
      <c r="H101" s="166"/>
      <c r="I101" s="167"/>
      <c r="J101" s="167"/>
      <c r="K101" s="56"/>
      <c r="L101" s="57"/>
      <c r="M101" s="57"/>
      <c r="N101" s="57"/>
      <c r="O101" s="57"/>
      <c r="P101" s="17"/>
      <c r="Q101" s="18"/>
      <c r="R101" s="18"/>
      <c r="S101" s="59"/>
    </row>
    <row r="102" spans="4:19" ht="15.5" hidden="1">
      <c r="D102" s="52">
        <f t="shared" si="5"/>
        <v>98</v>
      </c>
      <c r="E102" s="60"/>
      <c r="F102" s="46" t="str">
        <f>IFERROR(VLOOKUP(Table213162021[[#This Row],[Player No]],Table11[[No]:[Province]],2,0),"")</f>
        <v/>
      </c>
      <c r="G102" s="47" t="str">
        <f>IFERROR(VLOOKUP(Table213162038[[#This Row],[Player No]],Table11[[No]:[Province]],3,0),"")</f>
        <v/>
      </c>
      <c r="H102" s="166"/>
      <c r="I102" s="167"/>
      <c r="J102" s="167"/>
      <c r="K102" s="56"/>
      <c r="L102" s="57"/>
      <c r="M102" s="57"/>
      <c r="N102" s="57"/>
      <c r="O102" s="57"/>
      <c r="P102" s="17"/>
      <c r="Q102" s="18"/>
      <c r="R102" s="18"/>
      <c r="S102" s="59"/>
    </row>
    <row r="103" spans="4:19" ht="15.5" hidden="1">
      <c r="D103" s="52">
        <f t="shared" si="5"/>
        <v>99</v>
      </c>
      <c r="E103" s="60"/>
      <c r="F103" s="46" t="str">
        <f>IFERROR(VLOOKUP(Table213162021[[#This Row],[Player No]],Table11[[No]:[Province]],2,0),"")</f>
        <v/>
      </c>
      <c r="G103" s="47" t="str">
        <f>IFERROR(VLOOKUP(Table213162038[[#This Row],[Player No]],Table11[[No]:[Province]],3,0),"")</f>
        <v/>
      </c>
      <c r="H103" s="166"/>
      <c r="I103" s="167"/>
      <c r="J103" s="167"/>
      <c r="K103" s="56"/>
      <c r="L103" s="57"/>
      <c r="M103" s="57"/>
      <c r="N103" s="57"/>
      <c r="O103" s="57"/>
      <c r="P103" s="17"/>
      <c r="Q103" s="18"/>
      <c r="R103" s="18"/>
      <c r="S103" s="59"/>
    </row>
    <row r="104" spans="4:19" ht="15.5" hidden="1">
      <c r="D104" s="52">
        <f t="shared" si="5"/>
        <v>100</v>
      </c>
      <c r="E104" s="60"/>
      <c r="F104" s="46" t="str">
        <f>IFERROR(VLOOKUP(Table213162021[[#This Row],[Player No]],Table11[[No]:[Province]],2,0),"")</f>
        <v/>
      </c>
      <c r="G104" s="47" t="str">
        <f>IFERROR(VLOOKUP(Table213162038[[#This Row],[Player No]],Table11[[No]:[Province]],3,0),"")</f>
        <v/>
      </c>
      <c r="H104" s="166"/>
      <c r="I104" s="167"/>
      <c r="J104" s="167"/>
      <c r="K104" s="56"/>
      <c r="L104" s="57"/>
      <c r="M104" s="57"/>
      <c r="N104" s="57"/>
      <c r="O104" s="57"/>
      <c r="P104" s="17"/>
      <c r="Q104" s="18"/>
      <c r="R104" s="18"/>
      <c r="S104" s="59"/>
    </row>
    <row r="105" spans="4:19" ht="15.5" hidden="1">
      <c r="D105" s="52">
        <f t="shared" si="5"/>
        <v>101</v>
      </c>
      <c r="E105" s="60"/>
      <c r="F105" s="46" t="str">
        <f>IFERROR(VLOOKUP(Table213162021[[#This Row],[Player No]],Table11[[No]:[Province]],2,0),"")</f>
        <v/>
      </c>
      <c r="G105" s="47" t="str">
        <f>IFERROR(VLOOKUP(Table213162038[[#This Row],[Player No]],Table11[[No]:[Province]],3,0),"")</f>
        <v/>
      </c>
      <c r="H105" s="166"/>
      <c r="I105" s="167"/>
      <c r="J105" s="167"/>
      <c r="K105" s="56"/>
      <c r="L105" s="57"/>
      <c r="M105" s="57"/>
      <c r="N105" s="57"/>
      <c r="O105" s="57"/>
      <c r="P105" s="17"/>
      <c r="Q105" s="18"/>
      <c r="R105" s="18"/>
      <c r="S105" s="59"/>
    </row>
    <row r="106" spans="4:19" ht="15.5" hidden="1">
      <c r="D106" s="52">
        <f t="shared" si="5"/>
        <v>102</v>
      </c>
      <c r="E106" s="60"/>
      <c r="F106" s="46" t="str">
        <f>IFERROR(VLOOKUP(Table213162021[[#This Row],[Player No]],Table11[[No]:[Province]],2,0),"")</f>
        <v/>
      </c>
      <c r="G106" s="47" t="str">
        <f>IFERROR(VLOOKUP(Table213162038[[#This Row],[Player No]],Table11[[No]:[Province]],3,0),"")</f>
        <v/>
      </c>
      <c r="H106" s="166"/>
      <c r="I106" s="167"/>
      <c r="J106" s="167"/>
      <c r="K106" s="56"/>
      <c r="L106" s="57"/>
      <c r="M106" s="57"/>
      <c r="N106" s="57"/>
      <c r="O106" s="57"/>
      <c r="P106" s="17"/>
      <c r="Q106" s="18"/>
      <c r="R106" s="18"/>
      <c r="S106" s="59"/>
    </row>
    <row r="107" spans="4:19" ht="15.5" hidden="1">
      <c r="D107" s="52">
        <f t="shared" si="5"/>
        <v>103</v>
      </c>
      <c r="E107" s="60"/>
      <c r="F107" s="46" t="str">
        <f>IFERROR(VLOOKUP(Table213162021[[#This Row],[Player No]],Table11[[No]:[Province]],2,0),"")</f>
        <v/>
      </c>
      <c r="G107" s="47" t="str">
        <f>IFERROR(VLOOKUP(Table213162038[[#This Row],[Player No]],Table11[[No]:[Province]],3,0),"")</f>
        <v/>
      </c>
      <c r="H107" s="166"/>
      <c r="I107" s="167"/>
      <c r="J107" s="167"/>
      <c r="K107" s="56"/>
      <c r="L107" s="57"/>
      <c r="M107" s="57"/>
      <c r="N107" s="57"/>
      <c r="O107" s="57"/>
      <c r="P107" s="17"/>
      <c r="Q107" s="18"/>
      <c r="R107" s="18"/>
      <c r="S107" s="59"/>
    </row>
    <row r="108" spans="4:19" ht="15.5" hidden="1">
      <c r="D108" s="52">
        <f t="shared" si="5"/>
        <v>104</v>
      </c>
      <c r="E108" s="60"/>
      <c r="F108" s="46" t="str">
        <f>IFERROR(VLOOKUP(Table213162021[[#This Row],[Player No]],Table11[[No]:[Province]],2,0),"")</f>
        <v/>
      </c>
      <c r="G108" s="47" t="str">
        <f>IFERROR(VLOOKUP(Table213162038[[#This Row],[Player No]],Table11[[No]:[Province]],3,0),"")</f>
        <v/>
      </c>
      <c r="H108" s="166"/>
      <c r="I108" s="167"/>
      <c r="J108" s="167"/>
      <c r="K108" s="56"/>
      <c r="L108" s="57"/>
      <c r="M108" s="57"/>
      <c r="N108" s="57"/>
      <c r="O108" s="57"/>
      <c r="P108" s="17"/>
      <c r="Q108" s="18"/>
      <c r="R108" s="18"/>
      <c r="S108" s="59"/>
    </row>
    <row r="109" spans="4:19" ht="15.5" hidden="1">
      <c r="D109" s="52">
        <f t="shared" si="5"/>
        <v>105</v>
      </c>
      <c r="E109" s="60"/>
      <c r="F109" s="46" t="str">
        <f>IFERROR(VLOOKUP(Table213162021[[#This Row],[Player No]],Table11[[No]:[Province]],2,0),"")</f>
        <v/>
      </c>
      <c r="G109" s="47" t="str">
        <f>IFERROR(VLOOKUP(Table213162038[[#This Row],[Player No]],Table11[[No]:[Province]],3,0),"")</f>
        <v/>
      </c>
      <c r="H109" s="166"/>
      <c r="I109" s="167"/>
      <c r="J109" s="167"/>
      <c r="K109" s="56"/>
      <c r="L109" s="57"/>
      <c r="M109" s="57"/>
      <c r="N109" s="57"/>
      <c r="O109" s="57"/>
      <c r="P109" s="17"/>
      <c r="Q109" s="18"/>
      <c r="R109" s="18"/>
      <c r="S109" s="59"/>
    </row>
    <row r="110" spans="4:19" ht="15.5" hidden="1">
      <c r="D110" s="52">
        <f t="shared" si="5"/>
        <v>106</v>
      </c>
      <c r="E110" s="60"/>
      <c r="F110" s="46" t="str">
        <f>IFERROR(VLOOKUP(Table213162021[[#This Row],[Player No]],Table11[[No]:[Province]],2,0),"")</f>
        <v/>
      </c>
      <c r="G110" s="47" t="str">
        <f>IFERROR(VLOOKUP(Table213162038[[#This Row],[Player No]],Table11[[No]:[Province]],3,0),"")</f>
        <v/>
      </c>
      <c r="H110" s="166"/>
      <c r="I110" s="167"/>
      <c r="J110" s="167"/>
      <c r="K110" s="56"/>
      <c r="L110" s="57"/>
      <c r="M110" s="57"/>
      <c r="N110" s="57"/>
      <c r="O110" s="57"/>
      <c r="P110" s="17"/>
      <c r="Q110" s="18"/>
      <c r="R110" s="18"/>
      <c r="S110" s="59"/>
    </row>
    <row r="111" spans="4:19" ht="15.5" hidden="1">
      <c r="D111" s="52">
        <f t="shared" si="5"/>
        <v>107</v>
      </c>
      <c r="E111" s="60"/>
      <c r="F111" s="46" t="str">
        <f>IFERROR(VLOOKUP(Table213162021[[#This Row],[Player No]],Table11[[No]:[Province]],2,0),"")</f>
        <v/>
      </c>
      <c r="G111" s="47" t="str">
        <f>IFERROR(VLOOKUP(Table213162038[[#This Row],[Player No]],Table11[[No]:[Province]],3,0),"")</f>
        <v/>
      </c>
      <c r="H111" s="166"/>
      <c r="I111" s="167"/>
      <c r="J111" s="167"/>
      <c r="K111" s="56"/>
      <c r="L111" s="57"/>
      <c r="M111" s="57"/>
      <c r="N111" s="57"/>
      <c r="O111" s="57"/>
      <c r="P111" s="17"/>
      <c r="Q111" s="18"/>
      <c r="R111" s="18"/>
      <c r="S111" s="59"/>
    </row>
    <row r="112" spans="4:19" ht="15.5" hidden="1">
      <c r="D112" s="52">
        <f t="shared" si="5"/>
        <v>108</v>
      </c>
      <c r="E112" s="60"/>
      <c r="F112" s="46" t="str">
        <f>IFERROR(VLOOKUP(Table213162021[[#This Row],[Player No]],Table11[[No]:[Province]],2,0),"")</f>
        <v/>
      </c>
      <c r="G112" s="47" t="str">
        <f>IFERROR(VLOOKUP(Table213162038[[#This Row],[Player No]],Table11[[No]:[Province]],3,0),"")</f>
        <v/>
      </c>
      <c r="H112" s="166"/>
      <c r="I112" s="167"/>
      <c r="J112" s="167"/>
      <c r="K112" s="56"/>
      <c r="L112" s="57"/>
      <c r="M112" s="57"/>
      <c r="N112" s="57"/>
      <c r="O112" s="57"/>
      <c r="P112" s="17"/>
      <c r="Q112" s="18"/>
      <c r="R112" s="18"/>
      <c r="S112" s="59"/>
    </row>
    <row r="113" spans="4:19" ht="15.5" hidden="1">
      <c r="D113" s="52">
        <f t="shared" si="5"/>
        <v>109</v>
      </c>
      <c r="E113" s="60"/>
      <c r="F113" s="46" t="str">
        <f>IFERROR(VLOOKUP(Table213162021[[#This Row],[Player No]],Table11[[No]:[Province]],2,0),"")</f>
        <v/>
      </c>
      <c r="G113" s="47" t="str">
        <f>IFERROR(VLOOKUP(Table213162038[[#This Row],[Player No]],Table11[[No]:[Province]],3,0),"")</f>
        <v/>
      </c>
      <c r="H113" s="166"/>
      <c r="I113" s="167"/>
      <c r="J113" s="167"/>
      <c r="K113" s="56"/>
      <c r="L113" s="57"/>
      <c r="M113" s="57"/>
      <c r="N113" s="57"/>
      <c r="O113" s="57"/>
      <c r="P113" s="17"/>
      <c r="Q113" s="18"/>
      <c r="R113" s="18"/>
      <c r="S113" s="59"/>
    </row>
    <row r="114" spans="4:19" ht="15.5" hidden="1">
      <c r="D114" s="52">
        <f t="shared" si="5"/>
        <v>110</v>
      </c>
      <c r="E114" s="60"/>
      <c r="F114" s="46" t="str">
        <f>IFERROR(VLOOKUP(Table213162021[[#This Row],[Player No]],Table11[[No]:[Province]],2,0),"")</f>
        <v/>
      </c>
      <c r="G114" s="47" t="str">
        <f>IFERROR(VLOOKUP(Table213162038[[#This Row],[Player No]],Table11[[No]:[Province]],3,0),"")</f>
        <v/>
      </c>
      <c r="H114" s="166"/>
      <c r="I114" s="167"/>
      <c r="J114" s="167"/>
      <c r="K114" s="56"/>
      <c r="L114" s="57"/>
      <c r="M114" s="57"/>
      <c r="N114" s="57"/>
      <c r="O114" s="57"/>
      <c r="P114" s="17"/>
      <c r="Q114" s="18"/>
      <c r="R114" s="18"/>
      <c r="S114" s="59"/>
    </row>
    <row r="115" spans="4:19" ht="15.5" hidden="1">
      <c r="D115" s="52">
        <f t="shared" si="5"/>
        <v>111</v>
      </c>
      <c r="E115" s="60"/>
      <c r="F115" s="46" t="str">
        <f>IFERROR(VLOOKUP(Table213162021[[#This Row],[Player No]],Table11[[No]:[Province]],2,0),"")</f>
        <v/>
      </c>
      <c r="G115" s="47" t="str">
        <f>IFERROR(VLOOKUP(Table213162038[[#This Row],[Player No]],Table11[[No]:[Province]],3,0),"")</f>
        <v/>
      </c>
      <c r="H115" s="166"/>
      <c r="I115" s="167"/>
      <c r="J115" s="167"/>
      <c r="K115" s="56"/>
      <c r="L115" s="57"/>
      <c r="M115" s="57"/>
      <c r="N115" s="57"/>
      <c r="O115" s="57"/>
      <c r="P115" s="17"/>
      <c r="Q115" s="18"/>
      <c r="R115" s="18"/>
      <c r="S115" s="59"/>
    </row>
    <row r="116" spans="4:19" ht="15.5" hidden="1">
      <c r="D116" s="52">
        <f t="shared" si="5"/>
        <v>112</v>
      </c>
      <c r="E116" s="60"/>
      <c r="F116" s="46" t="str">
        <f>IFERROR(VLOOKUP(Table213162021[[#This Row],[Player No]],Table11[[No]:[Province]],2,0),"")</f>
        <v/>
      </c>
      <c r="G116" s="47" t="str">
        <f>IFERROR(VLOOKUP(Table213162038[[#This Row],[Player No]],Table11[[No]:[Province]],3,0),"")</f>
        <v/>
      </c>
      <c r="H116" s="166"/>
      <c r="I116" s="167"/>
      <c r="J116" s="167"/>
      <c r="K116" s="56"/>
      <c r="L116" s="57"/>
      <c r="M116" s="57"/>
      <c r="N116" s="57"/>
      <c r="O116" s="57"/>
      <c r="P116" s="17"/>
      <c r="Q116" s="18"/>
      <c r="R116" s="18"/>
      <c r="S116" s="59"/>
    </row>
    <row r="117" spans="4:19" ht="15.5" hidden="1">
      <c r="D117" s="52">
        <f t="shared" si="5"/>
        <v>113</v>
      </c>
      <c r="E117" s="60"/>
      <c r="F117" s="46" t="str">
        <f>IFERROR(VLOOKUP(Table213162021[[#This Row],[Player No]],Table11[[No]:[Province]],2,0),"")</f>
        <v/>
      </c>
      <c r="G117" s="47" t="str">
        <f>IFERROR(VLOOKUP(Table213162038[[#This Row],[Player No]],Table11[[No]:[Province]],3,0),"")</f>
        <v/>
      </c>
      <c r="H117" s="166"/>
      <c r="I117" s="167"/>
      <c r="J117" s="167"/>
      <c r="K117" s="56"/>
      <c r="L117" s="57"/>
      <c r="M117" s="57"/>
      <c r="N117" s="57"/>
      <c r="O117" s="57"/>
      <c r="P117" s="17"/>
      <c r="Q117" s="18"/>
      <c r="R117" s="18"/>
      <c r="S117" s="59"/>
    </row>
    <row r="118" spans="4:19" ht="15.5" hidden="1">
      <c r="D118" s="52">
        <f t="shared" si="5"/>
        <v>114</v>
      </c>
      <c r="E118" s="60"/>
      <c r="F118" s="46" t="str">
        <f>IFERROR(VLOOKUP(Table213162021[[#This Row],[Player No]],Table11[[No]:[Province]],2,0),"")</f>
        <v/>
      </c>
      <c r="G118" s="47" t="str">
        <f>IFERROR(VLOOKUP(Table213162038[[#This Row],[Player No]],Table11[[No]:[Province]],3,0),"")</f>
        <v/>
      </c>
      <c r="H118" s="166"/>
      <c r="I118" s="167"/>
      <c r="J118" s="167"/>
      <c r="K118" s="56"/>
      <c r="L118" s="57"/>
      <c r="M118" s="57"/>
      <c r="N118" s="57"/>
      <c r="O118" s="57"/>
      <c r="P118" s="17"/>
      <c r="Q118" s="18"/>
      <c r="R118" s="18"/>
      <c r="S118" s="59"/>
    </row>
    <row r="119" spans="4:19" ht="15.5" hidden="1">
      <c r="D119" s="52">
        <f t="shared" si="5"/>
        <v>115</v>
      </c>
      <c r="E119" s="60"/>
      <c r="F119" s="46" t="str">
        <f>IFERROR(VLOOKUP(Table213162021[[#This Row],[Player No]],Table11[[No]:[Province]],2,0),"")</f>
        <v/>
      </c>
      <c r="G119" s="47" t="str">
        <f>IFERROR(VLOOKUP(Table213162038[[#This Row],[Player No]],Table11[[No]:[Province]],3,0),"")</f>
        <v/>
      </c>
      <c r="H119" s="166"/>
      <c r="I119" s="167"/>
      <c r="J119" s="167"/>
      <c r="K119" s="56"/>
      <c r="L119" s="57"/>
      <c r="M119" s="57"/>
      <c r="N119" s="57"/>
      <c r="O119" s="57"/>
      <c r="P119" s="17"/>
      <c r="Q119" s="18"/>
      <c r="R119" s="18"/>
      <c r="S119" s="59"/>
    </row>
    <row r="120" spans="4:19" ht="15.5" hidden="1">
      <c r="D120" s="52">
        <f t="shared" si="5"/>
        <v>116</v>
      </c>
      <c r="E120" s="60"/>
      <c r="F120" s="46" t="str">
        <f>IFERROR(VLOOKUP(Table213162021[[#This Row],[Player No]],Table11[[No]:[Province]],2,0),"")</f>
        <v/>
      </c>
      <c r="G120" s="47" t="str">
        <f>IFERROR(VLOOKUP(Table213162038[[#This Row],[Player No]],Table11[[No]:[Province]],3,0),"")</f>
        <v/>
      </c>
      <c r="H120" s="166"/>
      <c r="I120" s="167"/>
      <c r="J120" s="167"/>
      <c r="K120" s="56"/>
      <c r="L120" s="57"/>
      <c r="M120" s="57"/>
      <c r="N120" s="57"/>
      <c r="O120" s="57"/>
      <c r="P120" s="17"/>
      <c r="Q120" s="18"/>
      <c r="R120" s="18"/>
      <c r="S120" s="59"/>
    </row>
    <row r="121" spans="4:19" ht="15.5" hidden="1">
      <c r="D121" s="52">
        <f t="shared" si="5"/>
        <v>117</v>
      </c>
      <c r="E121" s="60"/>
      <c r="F121" s="46" t="str">
        <f>IFERROR(VLOOKUP(Table213162021[[#This Row],[Player No]],Table11[[No]:[Province]],2,0),"")</f>
        <v/>
      </c>
      <c r="G121" s="47" t="str">
        <f>IFERROR(VLOOKUP(Table213162038[[#This Row],[Player No]],Table11[[No]:[Province]],3,0),"")</f>
        <v/>
      </c>
      <c r="H121" s="166"/>
      <c r="I121" s="167"/>
      <c r="J121" s="167"/>
      <c r="K121" s="56"/>
      <c r="L121" s="57"/>
      <c r="M121" s="57"/>
      <c r="N121" s="57"/>
      <c r="O121" s="57"/>
      <c r="P121" s="17"/>
      <c r="Q121" s="18"/>
      <c r="R121" s="18"/>
      <c r="S121" s="59"/>
    </row>
    <row r="122" spans="4:19" ht="15.5" hidden="1">
      <c r="D122" s="52">
        <f t="shared" si="5"/>
        <v>118</v>
      </c>
      <c r="E122" s="60"/>
      <c r="F122" s="46" t="str">
        <f>IFERROR(VLOOKUP(Table213162021[[#This Row],[Player No]],Table11[[No]:[Province]],2,0),"")</f>
        <v/>
      </c>
      <c r="G122" s="47" t="str">
        <f>IFERROR(VLOOKUP(Table213162038[[#This Row],[Player No]],Table11[[No]:[Province]],3,0),"")</f>
        <v/>
      </c>
      <c r="H122" s="166"/>
      <c r="I122" s="167"/>
      <c r="J122" s="167"/>
      <c r="K122" s="56"/>
      <c r="L122" s="57"/>
      <c r="M122" s="57"/>
      <c r="N122" s="57"/>
      <c r="O122" s="57"/>
      <c r="P122" s="17"/>
      <c r="Q122" s="18"/>
      <c r="R122" s="18"/>
      <c r="S122" s="59"/>
    </row>
    <row r="123" spans="4:19" ht="15.5" hidden="1">
      <c r="D123" s="52">
        <f t="shared" si="5"/>
        <v>119</v>
      </c>
      <c r="E123" s="60"/>
      <c r="F123" s="46" t="str">
        <f>IFERROR(VLOOKUP(Table213162021[[#This Row],[Player No]],Table11[[No]:[Province]],2,0),"")</f>
        <v/>
      </c>
      <c r="G123" s="47" t="str">
        <f>IFERROR(VLOOKUP(Table213162038[[#This Row],[Player No]],Table11[[No]:[Province]],3,0),"")</f>
        <v/>
      </c>
      <c r="H123" s="166"/>
      <c r="I123" s="167"/>
      <c r="J123" s="167"/>
      <c r="K123" s="56"/>
      <c r="L123" s="57"/>
      <c r="M123" s="57"/>
      <c r="N123" s="57"/>
      <c r="O123" s="57"/>
      <c r="P123" s="17"/>
      <c r="Q123" s="18"/>
      <c r="R123" s="18"/>
      <c r="S123" s="59"/>
    </row>
    <row r="124" spans="4:19" ht="15.5" hidden="1">
      <c r="D124" s="52">
        <f t="shared" si="5"/>
        <v>120</v>
      </c>
      <c r="E124" s="60"/>
      <c r="F124" s="46" t="str">
        <f>IFERROR(VLOOKUP(Table213162021[[#This Row],[Player No]],Table11[[No]:[Province]],2,0),"")</f>
        <v/>
      </c>
      <c r="G124" s="47" t="str">
        <f>IFERROR(VLOOKUP(Table213162038[[#This Row],[Player No]],Table11[[No]:[Province]],3,0),"")</f>
        <v/>
      </c>
      <c r="H124" s="166"/>
      <c r="I124" s="167"/>
      <c r="J124" s="167"/>
      <c r="K124" s="56"/>
      <c r="L124" s="57"/>
      <c r="M124" s="57"/>
      <c r="N124" s="57"/>
      <c r="O124" s="57"/>
      <c r="P124" s="17"/>
      <c r="Q124" s="18"/>
      <c r="R124" s="18"/>
      <c r="S124" s="59"/>
    </row>
    <row r="125" spans="4:19" ht="15.5" hidden="1">
      <c r="D125" s="52">
        <f t="shared" si="5"/>
        <v>121</v>
      </c>
      <c r="E125" s="60"/>
      <c r="F125" s="46" t="str">
        <f>IFERROR(VLOOKUP(Table213162021[[#This Row],[Player No]],Table11[[No]:[Province]],2,0),"")</f>
        <v/>
      </c>
      <c r="G125" s="47" t="str">
        <f>IFERROR(VLOOKUP(Table213162038[[#This Row],[Player No]],Table11[[No]:[Province]],3,0),"")</f>
        <v/>
      </c>
      <c r="H125" s="166"/>
      <c r="I125" s="167"/>
      <c r="J125" s="167"/>
      <c r="K125" s="56"/>
      <c r="L125" s="57"/>
      <c r="M125" s="57"/>
      <c r="N125" s="57"/>
      <c r="O125" s="57"/>
      <c r="P125" s="17"/>
      <c r="Q125" s="18"/>
      <c r="R125" s="18"/>
      <c r="S125" s="59"/>
    </row>
    <row r="126" spans="4:19" ht="15.5" hidden="1">
      <c r="D126" s="52">
        <f t="shared" si="5"/>
        <v>122</v>
      </c>
      <c r="E126" s="60"/>
      <c r="F126" s="46" t="str">
        <f>IFERROR(VLOOKUP(Table213162021[[#This Row],[Player No]],Table11[[No]:[Province]],2,0),"")</f>
        <v/>
      </c>
      <c r="G126" s="47" t="str">
        <f>IFERROR(VLOOKUP(Table213162038[[#This Row],[Player No]],Table11[[No]:[Province]],3,0),"")</f>
        <v/>
      </c>
      <c r="H126" s="166"/>
      <c r="I126" s="167"/>
      <c r="J126" s="167"/>
      <c r="K126" s="56"/>
      <c r="L126" s="57"/>
      <c r="M126" s="57"/>
      <c r="N126" s="57"/>
      <c r="O126" s="57"/>
      <c r="P126" s="17"/>
      <c r="Q126" s="18"/>
      <c r="R126" s="18"/>
      <c r="S126" s="59"/>
    </row>
    <row r="127" spans="4:19" ht="15.5" hidden="1">
      <c r="D127" s="52">
        <f t="shared" si="5"/>
        <v>123</v>
      </c>
      <c r="E127" s="60"/>
      <c r="F127" s="46" t="str">
        <f>IFERROR(VLOOKUP(Table213162021[[#This Row],[Player No]],Table11[[No]:[Province]],2,0),"")</f>
        <v/>
      </c>
      <c r="G127" s="47" t="str">
        <f>IFERROR(VLOOKUP(Table213162038[[#This Row],[Player No]],Table11[[No]:[Province]],3,0),"")</f>
        <v/>
      </c>
      <c r="H127" s="166"/>
      <c r="I127" s="167"/>
      <c r="J127" s="167"/>
      <c r="K127" s="56"/>
      <c r="L127" s="57"/>
      <c r="M127" s="57"/>
      <c r="N127" s="57"/>
      <c r="O127" s="57"/>
      <c r="P127" s="17"/>
      <c r="Q127" s="18"/>
      <c r="R127" s="18"/>
      <c r="S127" s="59"/>
    </row>
    <row r="128" spans="4:19" ht="15.5" hidden="1">
      <c r="D128" s="52">
        <f t="shared" si="5"/>
        <v>124</v>
      </c>
      <c r="E128" s="60"/>
      <c r="F128" s="46" t="str">
        <f>IFERROR(VLOOKUP(Table213162021[[#This Row],[Player No]],Table11[[No]:[Province]],2,0),"")</f>
        <v/>
      </c>
      <c r="G128" s="47" t="str">
        <f>IFERROR(VLOOKUP(Table213162038[[#This Row],[Player No]],Table11[[No]:[Province]],3,0),"")</f>
        <v/>
      </c>
      <c r="H128" s="166"/>
      <c r="I128" s="167"/>
      <c r="J128" s="167"/>
      <c r="K128" s="56"/>
      <c r="L128" s="57"/>
      <c r="M128" s="57"/>
      <c r="N128" s="57"/>
      <c r="O128" s="57"/>
      <c r="P128" s="17"/>
      <c r="Q128" s="18"/>
      <c r="R128" s="18"/>
      <c r="S128" s="59"/>
    </row>
    <row r="129" spans="4:19" ht="15.5" hidden="1">
      <c r="D129" s="52">
        <f t="shared" si="5"/>
        <v>125</v>
      </c>
      <c r="E129" s="60"/>
      <c r="F129" s="46" t="str">
        <f>IFERROR(VLOOKUP(Table213162021[[#This Row],[Player No]],Table11[[No]:[Province]],2,0),"")</f>
        <v/>
      </c>
      <c r="G129" s="47" t="str">
        <f>IFERROR(VLOOKUP(Table213162038[[#This Row],[Player No]],Table11[[No]:[Province]],3,0),"")</f>
        <v/>
      </c>
      <c r="H129" s="166"/>
      <c r="I129" s="167"/>
      <c r="J129" s="167"/>
      <c r="K129" s="56"/>
      <c r="L129" s="57"/>
      <c r="M129" s="57"/>
      <c r="N129" s="57"/>
      <c r="O129" s="57"/>
      <c r="P129" s="17"/>
      <c r="Q129" s="18"/>
      <c r="R129" s="18"/>
      <c r="S129" s="59"/>
    </row>
    <row r="130" spans="4:19" ht="15.5" hidden="1">
      <c r="D130" s="52">
        <f t="shared" si="5"/>
        <v>126</v>
      </c>
      <c r="E130" s="60"/>
      <c r="F130" s="46" t="str">
        <f>IFERROR(VLOOKUP(Table213162021[[#This Row],[Player No]],Table11[[No]:[Province]],2,0),"")</f>
        <v/>
      </c>
      <c r="G130" s="47" t="str">
        <f>IFERROR(VLOOKUP(Table213162038[[#This Row],[Player No]],Table11[[No]:[Province]],3,0),"")</f>
        <v/>
      </c>
      <c r="H130" s="166"/>
      <c r="I130" s="167"/>
      <c r="J130" s="167"/>
      <c r="K130" s="56"/>
      <c r="L130" s="57"/>
      <c r="M130" s="57"/>
      <c r="N130" s="57"/>
      <c r="O130" s="57"/>
      <c r="P130" s="17"/>
      <c r="Q130" s="18"/>
      <c r="R130" s="18"/>
      <c r="S130" s="59"/>
    </row>
    <row r="131" spans="4:19" ht="15.5" hidden="1">
      <c r="D131" s="52">
        <f t="shared" si="5"/>
        <v>127</v>
      </c>
      <c r="E131" s="60"/>
      <c r="F131" s="46" t="str">
        <f>IFERROR(VLOOKUP(Table213162021[[#This Row],[Player No]],Table11[[No]:[Province]],2,0),"")</f>
        <v/>
      </c>
      <c r="G131" s="47" t="str">
        <f>IFERROR(VLOOKUP(Table213162038[[#This Row],[Player No]],Table11[[No]:[Province]],3,0),"")</f>
        <v/>
      </c>
      <c r="H131" s="166"/>
      <c r="I131" s="167"/>
      <c r="J131" s="167"/>
      <c r="K131" s="56"/>
      <c r="L131" s="57"/>
      <c r="M131" s="57"/>
      <c r="N131" s="57"/>
      <c r="O131" s="57"/>
      <c r="P131" s="17"/>
      <c r="Q131" s="18"/>
      <c r="R131" s="18"/>
      <c r="S131" s="59"/>
    </row>
    <row r="132" spans="4:19" ht="15.5" hidden="1">
      <c r="D132" s="52">
        <f t="shared" si="5"/>
        <v>128</v>
      </c>
      <c r="E132" s="60"/>
      <c r="F132" s="46" t="str">
        <f>IFERROR(VLOOKUP(Table213162021[[#This Row],[Player No]],Table11[[No]:[Province]],2,0),"")</f>
        <v/>
      </c>
      <c r="G132" s="47" t="str">
        <f>IFERROR(VLOOKUP(Table213162038[[#This Row],[Player No]],Table11[[No]:[Province]],3,0),"")</f>
        <v/>
      </c>
      <c r="H132" s="166"/>
      <c r="I132" s="167"/>
      <c r="J132" s="167"/>
      <c r="K132" s="56"/>
      <c r="L132" s="57"/>
      <c r="M132" s="57"/>
      <c r="N132" s="57"/>
      <c r="O132" s="57"/>
      <c r="P132" s="17"/>
      <c r="Q132" s="18"/>
      <c r="R132" s="18"/>
      <c r="S132" s="59"/>
    </row>
    <row r="133" spans="4:19" ht="15.5" hidden="1">
      <c r="D133" s="52">
        <f t="shared" si="5"/>
        <v>129</v>
      </c>
      <c r="E133" s="60"/>
      <c r="F133" s="46" t="str">
        <f>IFERROR(VLOOKUP(Table213162021[[#This Row],[Player No]],Table11[[No]:[Province]],2,0),"")</f>
        <v/>
      </c>
      <c r="G133" s="47" t="str">
        <f>IFERROR(VLOOKUP(Table213162038[[#This Row],[Player No]],Table11[[No]:[Province]],3,0),"")</f>
        <v/>
      </c>
      <c r="H133" s="166"/>
      <c r="I133" s="167"/>
      <c r="J133" s="167"/>
      <c r="K133" s="56"/>
      <c r="L133" s="57"/>
      <c r="M133" s="57"/>
      <c r="N133" s="57"/>
      <c r="O133" s="57"/>
      <c r="P133" s="17"/>
      <c r="Q133" s="18"/>
      <c r="R133" s="18"/>
      <c r="S133" s="59"/>
    </row>
    <row r="134" spans="4:19" ht="15.5" hidden="1">
      <c r="D134" s="52">
        <f t="shared" ref="D134:D197" si="6">D133+1</f>
        <v>130</v>
      </c>
      <c r="E134" s="60"/>
      <c r="F134" s="46" t="str">
        <f>IFERROR(VLOOKUP(Table213162021[[#This Row],[Player No]],Table11[[No]:[Province]],2,0),"")</f>
        <v/>
      </c>
      <c r="G134" s="47" t="str">
        <f>IFERROR(VLOOKUP(Table213162038[[#This Row],[Player No]],Table11[[No]:[Province]],3,0),"")</f>
        <v/>
      </c>
      <c r="H134" s="166"/>
      <c r="I134" s="167"/>
      <c r="J134" s="167"/>
      <c r="K134" s="56"/>
      <c r="L134" s="57"/>
      <c r="M134" s="57"/>
      <c r="N134" s="57"/>
      <c r="O134" s="57"/>
      <c r="P134" s="17"/>
      <c r="Q134" s="18"/>
      <c r="R134" s="18"/>
      <c r="S134" s="59"/>
    </row>
    <row r="135" spans="4:19" ht="15.5" hidden="1">
      <c r="D135" s="52">
        <f t="shared" si="6"/>
        <v>131</v>
      </c>
      <c r="E135" s="60"/>
      <c r="F135" s="46" t="str">
        <f>IFERROR(VLOOKUP(Table213162021[[#This Row],[Player No]],Table11[[No]:[Province]],2,0),"")</f>
        <v/>
      </c>
      <c r="G135" s="47" t="str">
        <f>IFERROR(VLOOKUP(Table213162038[[#This Row],[Player No]],Table11[[No]:[Province]],3,0),"")</f>
        <v/>
      </c>
      <c r="H135" s="166"/>
      <c r="I135" s="167"/>
      <c r="J135" s="167"/>
      <c r="K135" s="56"/>
      <c r="L135" s="57"/>
      <c r="M135" s="57"/>
      <c r="N135" s="57"/>
      <c r="O135" s="57"/>
      <c r="P135" s="17"/>
      <c r="Q135" s="18"/>
      <c r="R135" s="18"/>
      <c r="S135" s="59"/>
    </row>
    <row r="136" spans="4:19" ht="15.5" hidden="1">
      <c r="D136" s="52">
        <f t="shared" si="6"/>
        <v>132</v>
      </c>
      <c r="E136" s="60"/>
      <c r="F136" s="46" t="str">
        <f>IFERROR(VLOOKUP(Table213162021[[#This Row],[Player No]],Table11[[No]:[Province]],2,0),"")</f>
        <v/>
      </c>
      <c r="G136" s="47" t="str">
        <f>IFERROR(VLOOKUP(Table213162038[[#This Row],[Player No]],Table11[[No]:[Province]],3,0),"")</f>
        <v/>
      </c>
      <c r="H136" s="166"/>
      <c r="I136" s="167"/>
      <c r="J136" s="167"/>
      <c r="K136" s="56"/>
      <c r="L136" s="57"/>
      <c r="M136" s="57"/>
      <c r="N136" s="57"/>
      <c r="O136" s="57"/>
      <c r="P136" s="17"/>
      <c r="Q136" s="18"/>
      <c r="R136" s="18"/>
      <c r="S136" s="59"/>
    </row>
    <row r="137" spans="4:19" ht="15.5" hidden="1">
      <c r="D137" s="52">
        <f t="shared" si="6"/>
        <v>133</v>
      </c>
      <c r="E137" s="60"/>
      <c r="F137" s="46" t="str">
        <f>IFERROR(VLOOKUP(Table213162021[[#This Row],[Player No]],Table11[[No]:[Province]],2,0),"")</f>
        <v/>
      </c>
      <c r="G137" s="47" t="str">
        <f>IFERROR(VLOOKUP(Table213162038[[#This Row],[Player No]],Table11[[No]:[Province]],3,0),"")</f>
        <v/>
      </c>
      <c r="H137" s="166"/>
      <c r="I137" s="167"/>
      <c r="J137" s="167"/>
      <c r="K137" s="56"/>
      <c r="L137" s="57"/>
      <c r="M137" s="57"/>
      <c r="N137" s="57"/>
      <c r="O137" s="57"/>
      <c r="P137" s="17"/>
      <c r="Q137" s="18"/>
      <c r="R137" s="18"/>
      <c r="S137" s="59"/>
    </row>
    <row r="138" spans="4:19" ht="15.5" hidden="1">
      <c r="D138" s="52">
        <f t="shared" si="6"/>
        <v>134</v>
      </c>
      <c r="E138" s="60"/>
      <c r="F138" s="46" t="str">
        <f>IFERROR(VLOOKUP(Table213162021[[#This Row],[Player No]],Table11[[No]:[Province]],2,0),"")</f>
        <v/>
      </c>
      <c r="G138" s="47" t="str">
        <f>IFERROR(VLOOKUP(Table213162038[[#This Row],[Player No]],Table11[[No]:[Province]],3,0),"")</f>
        <v/>
      </c>
      <c r="H138" s="166"/>
      <c r="I138" s="167"/>
      <c r="J138" s="167"/>
      <c r="K138" s="56"/>
      <c r="L138" s="57"/>
      <c r="M138" s="57"/>
      <c r="N138" s="57"/>
      <c r="O138" s="57"/>
      <c r="P138" s="17"/>
      <c r="Q138" s="18"/>
      <c r="R138" s="18"/>
      <c r="S138" s="59"/>
    </row>
    <row r="139" spans="4:19" ht="15.5" hidden="1">
      <c r="D139" s="52">
        <f t="shared" si="6"/>
        <v>135</v>
      </c>
      <c r="E139" s="60"/>
      <c r="F139" s="46" t="str">
        <f>IFERROR(VLOOKUP(Table213162021[[#This Row],[Player No]],Table11[[No]:[Province]],2,0),"")</f>
        <v/>
      </c>
      <c r="G139" s="47" t="str">
        <f>IFERROR(VLOOKUP(Table213162038[[#This Row],[Player No]],Table11[[No]:[Province]],3,0),"")</f>
        <v/>
      </c>
      <c r="H139" s="166"/>
      <c r="I139" s="167"/>
      <c r="J139" s="167"/>
      <c r="K139" s="56"/>
      <c r="L139" s="57"/>
      <c r="M139" s="57"/>
      <c r="N139" s="57"/>
      <c r="O139" s="57"/>
      <c r="P139" s="17"/>
      <c r="Q139" s="18"/>
      <c r="R139" s="18"/>
      <c r="S139" s="59"/>
    </row>
    <row r="140" spans="4:19" ht="15.5" hidden="1">
      <c r="D140" s="52">
        <f t="shared" si="6"/>
        <v>136</v>
      </c>
      <c r="E140" s="60"/>
      <c r="F140" s="46" t="str">
        <f>IFERROR(VLOOKUP(Table213162021[[#This Row],[Player No]],Table11[[No]:[Province]],2,0),"")</f>
        <v/>
      </c>
      <c r="G140" s="47" t="str">
        <f>IFERROR(VLOOKUP(Table213162038[[#This Row],[Player No]],Table11[[No]:[Province]],3,0),"")</f>
        <v/>
      </c>
      <c r="H140" s="166"/>
      <c r="I140" s="167"/>
      <c r="J140" s="167"/>
      <c r="K140" s="56"/>
      <c r="L140" s="57"/>
      <c r="M140" s="57"/>
      <c r="N140" s="57"/>
      <c r="O140" s="57"/>
      <c r="P140" s="17"/>
      <c r="Q140" s="18"/>
      <c r="R140" s="18"/>
      <c r="S140" s="59"/>
    </row>
    <row r="141" spans="4:19" ht="15.5" hidden="1">
      <c r="D141" s="52">
        <f t="shared" si="6"/>
        <v>137</v>
      </c>
      <c r="E141" s="60"/>
      <c r="F141" s="46" t="str">
        <f>IFERROR(VLOOKUP(Table213162021[[#This Row],[Player No]],Table11[[No]:[Province]],2,0),"")</f>
        <v/>
      </c>
      <c r="G141" s="47" t="str">
        <f>IFERROR(VLOOKUP(Table213162038[[#This Row],[Player No]],Table11[[No]:[Province]],3,0),"")</f>
        <v/>
      </c>
      <c r="H141" s="166"/>
      <c r="I141" s="167"/>
      <c r="J141" s="167"/>
      <c r="K141" s="56"/>
      <c r="L141" s="57"/>
      <c r="M141" s="57"/>
      <c r="N141" s="57"/>
      <c r="O141" s="57"/>
      <c r="P141" s="17"/>
      <c r="Q141" s="18"/>
      <c r="R141" s="18"/>
      <c r="S141" s="59"/>
    </row>
    <row r="142" spans="4:19" ht="15.5" hidden="1">
      <c r="D142" s="52">
        <f t="shared" si="6"/>
        <v>138</v>
      </c>
      <c r="E142" s="60"/>
      <c r="F142" s="46" t="str">
        <f>IFERROR(VLOOKUP(Table213162021[[#This Row],[Player No]],Table11[[No]:[Province]],2,0),"")</f>
        <v/>
      </c>
      <c r="G142" s="47" t="str">
        <f>IFERROR(VLOOKUP(Table213162038[[#This Row],[Player No]],Table11[[No]:[Province]],3,0),"")</f>
        <v/>
      </c>
      <c r="H142" s="166"/>
      <c r="I142" s="167"/>
      <c r="J142" s="167"/>
      <c r="K142" s="56"/>
      <c r="L142" s="57"/>
      <c r="M142" s="57"/>
      <c r="N142" s="57"/>
      <c r="O142" s="57"/>
      <c r="P142" s="17"/>
      <c r="Q142" s="18"/>
      <c r="R142" s="18"/>
      <c r="S142" s="59"/>
    </row>
    <row r="143" spans="4:19" ht="15.5" hidden="1">
      <c r="D143" s="52">
        <f t="shared" si="6"/>
        <v>139</v>
      </c>
      <c r="E143" s="60"/>
      <c r="F143" s="46" t="str">
        <f>IFERROR(VLOOKUP(Table213162021[[#This Row],[Player No]],Table11[[No]:[Province]],2,0),"")</f>
        <v/>
      </c>
      <c r="G143" s="47" t="str">
        <f>IFERROR(VLOOKUP(Table213162038[[#This Row],[Player No]],Table11[[No]:[Province]],3,0),"")</f>
        <v/>
      </c>
      <c r="H143" s="166"/>
      <c r="I143" s="167"/>
      <c r="J143" s="167"/>
      <c r="K143" s="56"/>
      <c r="L143" s="57"/>
      <c r="M143" s="57"/>
      <c r="N143" s="57"/>
      <c r="O143" s="57"/>
      <c r="P143" s="17"/>
      <c r="Q143" s="18"/>
      <c r="R143" s="18"/>
      <c r="S143" s="59"/>
    </row>
    <row r="144" spans="4:19" ht="15.5" hidden="1">
      <c r="D144" s="52">
        <f t="shared" si="6"/>
        <v>140</v>
      </c>
      <c r="E144" s="60"/>
      <c r="F144" s="46" t="str">
        <f>IFERROR(VLOOKUP(Table213162021[[#This Row],[Player No]],Table11[[No]:[Province]],2,0),"")</f>
        <v/>
      </c>
      <c r="G144" s="47" t="str">
        <f>IFERROR(VLOOKUP(Table213162038[[#This Row],[Player No]],Table11[[No]:[Province]],3,0),"")</f>
        <v/>
      </c>
      <c r="H144" s="166"/>
      <c r="I144" s="167"/>
      <c r="J144" s="167"/>
      <c r="K144" s="56"/>
      <c r="L144" s="57"/>
      <c r="M144" s="57"/>
      <c r="N144" s="57"/>
      <c r="O144" s="57"/>
      <c r="P144" s="17"/>
      <c r="Q144" s="18"/>
      <c r="R144" s="18"/>
      <c r="S144" s="59"/>
    </row>
    <row r="145" spans="4:19" ht="15.5" hidden="1">
      <c r="D145" s="52">
        <f t="shared" si="6"/>
        <v>141</v>
      </c>
      <c r="E145" s="60"/>
      <c r="F145" s="46" t="str">
        <f>IFERROR(VLOOKUP(Table213162021[[#This Row],[Player No]],Table11[[No]:[Province]],2,0),"")</f>
        <v/>
      </c>
      <c r="G145" s="47" t="str">
        <f>IFERROR(VLOOKUP(Table213162038[[#This Row],[Player No]],Table11[[No]:[Province]],3,0),"")</f>
        <v/>
      </c>
      <c r="H145" s="166"/>
      <c r="I145" s="167"/>
      <c r="J145" s="167"/>
      <c r="K145" s="56"/>
      <c r="L145" s="57"/>
      <c r="M145" s="57"/>
      <c r="N145" s="57"/>
      <c r="O145" s="57"/>
      <c r="P145" s="17"/>
      <c r="Q145" s="18"/>
      <c r="R145" s="18"/>
      <c r="S145" s="59"/>
    </row>
    <row r="146" spans="4:19" ht="15.5" hidden="1">
      <c r="D146" s="52">
        <f t="shared" si="6"/>
        <v>142</v>
      </c>
      <c r="E146" s="60"/>
      <c r="F146" s="46" t="str">
        <f>IFERROR(VLOOKUP(Table213162021[[#This Row],[Player No]],Table11[[No]:[Province]],2,0),"")</f>
        <v/>
      </c>
      <c r="G146" s="47" t="str">
        <f>IFERROR(VLOOKUP(Table213162038[[#This Row],[Player No]],Table11[[No]:[Province]],3,0),"")</f>
        <v/>
      </c>
      <c r="H146" s="166"/>
      <c r="I146" s="167"/>
      <c r="J146" s="167"/>
      <c r="K146" s="56"/>
      <c r="L146" s="57"/>
      <c r="M146" s="57"/>
      <c r="N146" s="57"/>
      <c r="O146" s="57"/>
      <c r="P146" s="17"/>
      <c r="Q146" s="18"/>
      <c r="R146" s="18"/>
      <c r="S146" s="59"/>
    </row>
    <row r="147" spans="4:19" ht="15.5" hidden="1">
      <c r="D147" s="52">
        <f t="shared" si="6"/>
        <v>143</v>
      </c>
      <c r="E147" s="60"/>
      <c r="F147" s="46" t="str">
        <f>IFERROR(VLOOKUP(Table213162021[[#This Row],[Player No]],Table11[[No]:[Province]],2,0),"")</f>
        <v/>
      </c>
      <c r="G147" s="47" t="str">
        <f>IFERROR(VLOOKUP(Table213162038[[#This Row],[Player No]],Table11[[No]:[Province]],3,0),"")</f>
        <v/>
      </c>
      <c r="H147" s="166"/>
      <c r="I147" s="167"/>
      <c r="J147" s="167"/>
      <c r="K147" s="56"/>
      <c r="L147" s="57"/>
      <c r="M147" s="57"/>
      <c r="N147" s="57"/>
      <c r="O147" s="57"/>
      <c r="P147" s="17"/>
      <c r="Q147" s="18"/>
      <c r="R147" s="18"/>
      <c r="S147" s="59"/>
    </row>
    <row r="148" spans="4:19" ht="15.5" hidden="1">
      <c r="D148" s="52">
        <f t="shared" si="6"/>
        <v>144</v>
      </c>
      <c r="E148" s="60"/>
      <c r="F148" s="46" t="str">
        <f>IFERROR(VLOOKUP(Table213162021[[#This Row],[Player No]],Table11[[No]:[Province]],2,0),"")</f>
        <v/>
      </c>
      <c r="G148" s="47" t="str">
        <f>IFERROR(VLOOKUP(Table213162038[[#This Row],[Player No]],Table11[[No]:[Province]],3,0),"")</f>
        <v/>
      </c>
      <c r="H148" s="166"/>
      <c r="I148" s="167"/>
      <c r="J148" s="167"/>
      <c r="K148" s="56"/>
      <c r="L148" s="57"/>
      <c r="M148" s="57"/>
      <c r="N148" s="57"/>
      <c r="O148" s="57"/>
      <c r="P148" s="17"/>
      <c r="Q148" s="18"/>
      <c r="R148" s="18"/>
      <c r="S148" s="59"/>
    </row>
    <row r="149" spans="4:19" ht="15.5" hidden="1">
      <c r="D149" s="52">
        <f t="shared" si="6"/>
        <v>145</v>
      </c>
      <c r="E149" s="60"/>
      <c r="F149" s="46" t="str">
        <f>IFERROR(VLOOKUP(Table213162021[[#This Row],[Player No]],Table11[[No]:[Province]],2,0),"")</f>
        <v/>
      </c>
      <c r="G149" s="47" t="str">
        <f>IFERROR(VLOOKUP(Table213162038[[#This Row],[Player No]],Table11[[No]:[Province]],3,0),"")</f>
        <v/>
      </c>
      <c r="H149" s="166"/>
      <c r="I149" s="167"/>
      <c r="J149" s="167"/>
      <c r="K149" s="56"/>
      <c r="L149" s="57"/>
      <c r="M149" s="57"/>
      <c r="N149" s="57"/>
      <c r="O149" s="57"/>
      <c r="P149" s="17"/>
      <c r="Q149" s="18"/>
      <c r="R149" s="18"/>
      <c r="S149" s="59"/>
    </row>
    <row r="150" spans="4:19" ht="15.5" hidden="1">
      <c r="D150" s="52">
        <f t="shared" si="6"/>
        <v>146</v>
      </c>
      <c r="E150" s="60"/>
      <c r="F150" s="46" t="str">
        <f>IFERROR(VLOOKUP(Table213162021[[#This Row],[Player No]],Table11[[No]:[Province]],2,0),"")</f>
        <v/>
      </c>
      <c r="G150" s="47" t="str">
        <f>IFERROR(VLOOKUP(Table213162038[[#This Row],[Player No]],Table11[[No]:[Province]],3,0),"")</f>
        <v/>
      </c>
      <c r="H150" s="166"/>
      <c r="I150" s="167"/>
      <c r="J150" s="167"/>
      <c r="K150" s="56"/>
      <c r="L150" s="57"/>
      <c r="M150" s="57"/>
      <c r="N150" s="57"/>
      <c r="O150" s="57"/>
      <c r="P150" s="17"/>
      <c r="Q150" s="18"/>
      <c r="R150" s="18"/>
      <c r="S150" s="59"/>
    </row>
    <row r="151" spans="4:19" ht="15.5" hidden="1">
      <c r="D151" s="52">
        <f t="shared" si="6"/>
        <v>147</v>
      </c>
      <c r="E151" s="60"/>
      <c r="F151" s="46" t="str">
        <f>IFERROR(VLOOKUP(Table213162021[[#This Row],[Player No]],Table11[[No]:[Province]],2,0),"")</f>
        <v/>
      </c>
      <c r="G151" s="47" t="str">
        <f>IFERROR(VLOOKUP(Table213162038[[#This Row],[Player No]],Table11[[No]:[Province]],3,0),"")</f>
        <v/>
      </c>
      <c r="H151" s="166"/>
      <c r="I151" s="167"/>
      <c r="J151" s="167"/>
      <c r="K151" s="56"/>
      <c r="L151" s="57"/>
      <c r="M151" s="57"/>
      <c r="N151" s="57"/>
      <c r="O151" s="57"/>
      <c r="P151" s="17"/>
      <c r="Q151" s="18"/>
      <c r="R151" s="18"/>
      <c r="S151" s="59"/>
    </row>
    <row r="152" spans="4:19" ht="15.5" hidden="1">
      <c r="D152" s="52">
        <f t="shared" si="6"/>
        <v>148</v>
      </c>
      <c r="E152" s="60"/>
      <c r="F152" s="46" t="str">
        <f>IFERROR(VLOOKUP(Table213162021[[#This Row],[Player No]],Table11[[No]:[Province]],2,0),"")</f>
        <v/>
      </c>
      <c r="G152" s="47" t="str">
        <f>IFERROR(VLOOKUP(Table213162038[[#This Row],[Player No]],Table11[[No]:[Province]],3,0),"")</f>
        <v/>
      </c>
      <c r="H152" s="166"/>
      <c r="I152" s="167"/>
      <c r="J152" s="167"/>
      <c r="K152" s="56"/>
      <c r="L152" s="57"/>
      <c r="M152" s="57"/>
      <c r="N152" s="57"/>
      <c r="O152" s="57"/>
      <c r="P152" s="17"/>
      <c r="Q152" s="18"/>
      <c r="R152" s="18"/>
      <c r="S152" s="59"/>
    </row>
    <row r="153" spans="4:19" ht="15.5" hidden="1">
      <c r="D153" s="52">
        <f t="shared" si="6"/>
        <v>149</v>
      </c>
      <c r="E153" s="60"/>
      <c r="F153" s="46" t="str">
        <f>IFERROR(VLOOKUP(Table213162021[[#This Row],[Player No]],Table11[[No]:[Province]],2,0),"")</f>
        <v/>
      </c>
      <c r="G153" s="47" t="str">
        <f>IFERROR(VLOOKUP(Table213162038[[#This Row],[Player No]],Table11[[No]:[Province]],3,0),"")</f>
        <v/>
      </c>
      <c r="H153" s="166"/>
      <c r="I153" s="167"/>
      <c r="J153" s="167"/>
      <c r="K153" s="56"/>
      <c r="L153" s="57"/>
      <c r="M153" s="57"/>
      <c r="N153" s="57"/>
      <c r="O153" s="57"/>
      <c r="P153" s="17"/>
      <c r="Q153" s="18"/>
      <c r="R153" s="18"/>
      <c r="S153" s="59"/>
    </row>
    <row r="154" spans="4:19" ht="15.5" hidden="1">
      <c r="D154" s="52">
        <f t="shared" si="6"/>
        <v>150</v>
      </c>
      <c r="E154" s="60"/>
      <c r="F154" s="46" t="str">
        <f>IFERROR(VLOOKUP(Table213162021[[#This Row],[Player No]],Table11[[No]:[Province]],2,0),"")</f>
        <v/>
      </c>
      <c r="G154" s="47" t="str">
        <f>IFERROR(VLOOKUP(Table213162038[[#This Row],[Player No]],Table11[[No]:[Province]],3,0),"")</f>
        <v/>
      </c>
      <c r="H154" s="166"/>
      <c r="I154" s="167"/>
      <c r="J154" s="167"/>
      <c r="K154" s="56"/>
      <c r="L154" s="57"/>
      <c r="M154" s="57"/>
      <c r="N154" s="57"/>
      <c r="O154" s="57"/>
      <c r="P154" s="17"/>
      <c r="Q154" s="18"/>
      <c r="R154" s="18"/>
      <c r="S154" s="59"/>
    </row>
    <row r="155" spans="4:19" ht="15.5" hidden="1">
      <c r="D155" s="52">
        <f t="shared" si="6"/>
        <v>151</v>
      </c>
      <c r="E155" s="60"/>
      <c r="F155" s="46" t="str">
        <f>IFERROR(VLOOKUP(Table213162021[[#This Row],[Player No]],Table11[[No]:[Province]],2,0),"")</f>
        <v/>
      </c>
      <c r="G155" s="47" t="str">
        <f>IFERROR(VLOOKUP(Table213162038[[#This Row],[Player No]],Table11[[No]:[Province]],3,0),"")</f>
        <v/>
      </c>
      <c r="H155" s="166"/>
      <c r="I155" s="167"/>
      <c r="J155" s="167"/>
      <c r="K155" s="56"/>
      <c r="L155" s="57"/>
      <c r="M155" s="57"/>
      <c r="N155" s="57"/>
      <c r="O155" s="57"/>
      <c r="P155" s="17"/>
      <c r="Q155" s="18"/>
      <c r="R155" s="18"/>
      <c r="S155" s="59"/>
    </row>
    <row r="156" spans="4:19" ht="15.5" hidden="1">
      <c r="D156" s="52">
        <f t="shared" si="6"/>
        <v>152</v>
      </c>
      <c r="E156" s="60"/>
      <c r="F156" s="46" t="str">
        <f>IFERROR(VLOOKUP(Table213162021[[#This Row],[Player No]],Table11[[No]:[Province]],2,0),"")</f>
        <v/>
      </c>
      <c r="G156" s="47" t="str">
        <f>IFERROR(VLOOKUP(Table213162038[[#This Row],[Player No]],Table11[[No]:[Province]],3,0),"")</f>
        <v/>
      </c>
      <c r="H156" s="166"/>
      <c r="I156" s="167"/>
      <c r="J156" s="167"/>
      <c r="K156" s="56"/>
      <c r="L156" s="57"/>
      <c r="M156" s="57"/>
      <c r="N156" s="57"/>
      <c r="O156" s="57"/>
      <c r="P156" s="17"/>
      <c r="Q156" s="18"/>
      <c r="R156" s="18"/>
      <c r="S156" s="59"/>
    </row>
    <row r="157" spans="4:19" ht="15.5" hidden="1">
      <c r="D157" s="52">
        <f t="shared" si="6"/>
        <v>153</v>
      </c>
      <c r="E157" s="60"/>
      <c r="F157" s="46" t="str">
        <f>IFERROR(VLOOKUP(Table213162021[[#This Row],[Player No]],Table11[[No]:[Province]],2,0),"")</f>
        <v/>
      </c>
      <c r="G157" s="47" t="str">
        <f>IFERROR(VLOOKUP(Table213162038[[#This Row],[Player No]],Table11[[No]:[Province]],3,0),"")</f>
        <v/>
      </c>
      <c r="H157" s="166"/>
      <c r="I157" s="167"/>
      <c r="J157" s="167"/>
      <c r="K157" s="56"/>
      <c r="L157" s="57"/>
      <c r="M157" s="57"/>
      <c r="N157" s="57"/>
      <c r="O157" s="57"/>
      <c r="P157" s="17"/>
      <c r="Q157" s="18"/>
      <c r="R157" s="18"/>
      <c r="S157" s="59"/>
    </row>
    <row r="158" spans="4:19" ht="15.5" hidden="1">
      <c r="D158" s="52">
        <f t="shared" si="6"/>
        <v>154</v>
      </c>
      <c r="E158" s="60"/>
      <c r="F158" s="46" t="str">
        <f>IFERROR(VLOOKUP(Table213162021[[#This Row],[Player No]],Table11[[No]:[Province]],2,0),"")</f>
        <v/>
      </c>
      <c r="G158" s="47" t="str">
        <f>IFERROR(VLOOKUP(Table213162038[[#This Row],[Player No]],Table11[[No]:[Province]],3,0),"")</f>
        <v/>
      </c>
      <c r="H158" s="166"/>
      <c r="I158" s="167"/>
      <c r="J158" s="167"/>
      <c r="K158" s="56"/>
      <c r="L158" s="57"/>
      <c r="M158" s="57"/>
      <c r="N158" s="57"/>
      <c r="O158" s="57"/>
      <c r="P158" s="17"/>
      <c r="Q158" s="18"/>
      <c r="R158" s="18"/>
      <c r="S158" s="59"/>
    </row>
    <row r="159" spans="4:19" ht="15.5" hidden="1">
      <c r="D159" s="52">
        <f t="shared" si="6"/>
        <v>155</v>
      </c>
      <c r="E159" s="60"/>
      <c r="F159" s="46" t="str">
        <f>IFERROR(VLOOKUP(Table213162021[[#This Row],[Player No]],Table11[[No]:[Province]],2,0),"")</f>
        <v/>
      </c>
      <c r="G159" s="47" t="str">
        <f>IFERROR(VLOOKUP(Table213162038[[#This Row],[Player No]],Table11[[No]:[Province]],3,0),"")</f>
        <v/>
      </c>
      <c r="H159" s="166"/>
      <c r="I159" s="167"/>
      <c r="J159" s="167"/>
      <c r="K159" s="56"/>
      <c r="L159" s="57"/>
      <c r="M159" s="57"/>
      <c r="N159" s="57"/>
      <c r="O159" s="57"/>
      <c r="P159" s="17"/>
      <c r="Q159" s="18"/>
      <c r="R159" s="18"/>
      <c r="S159" s="59"/>
    </row>
    <row r="160" spans="4:19" ht="15.5" hidden="1">
      <c r="D160" s="52">
        <f t="shared" si="6"/>
        <v>156</v>
      </c>
      <c r="E160" s="60"/>
      <c r="F160" s="46" t="str">
        <f>IFERROR(VLOOKUP(Table213162021[[#This Row],[Player No]],Table11[[No]:[Province]],2,0),"")</f>
        <v/>
      </c>
      <c r="G160" s="47" t="str">
        <f>IFERROR(VLOOKUP(Table213162038[[#This Row],[Player No]],Table11[[No]:[Province]],3,0),"")</f>
        <v/>
      </c>
      <c r="H160" s="166"/>
      <c r="I160" s="167"/>
      <c r="J160" s="167"/>
      <c r="K160" s="56"/>
      <c r="L160" s="57"/>
      <c r="M160" s="57"/>
      <c r="N160" s="57"/>
      <c r="O160" s="57"/>
      <c r="P160" s="17"/>
      <c r="Q160" s="18"/>
      <c r="R160" s="18"/>
      <c r="S160" s="59"/>
    </row>
    <row r="161" spans="4:19" ht="15.5" hidden="1">
      <c r="D161" s="52">
        <f t="shared" si="6"/>
        <v>157</v>
      </c>
      <c r="E161" s="60"/>
      <c r="F161" s="46" t="str">
        <f>IFERROR(VLOOKUP(Table213162021[[#This Row],[Player No]],Table11[[No]:[Province]],2,0),"")</f>
        <v/>
      </c>
      <c r="G161" s="47" t="str">
        <f>IFERROR(VLOOKUP(Table213162038[[#This Row],[Player No]],Table11[[No]:[Province]],3,0),"")</f>
        <v/>
      </c>
      <c r="H161" s="166"/>
      <c r="I161" s="167"/>
      <c r="J161" s="167"/>
      <c r="K161" s="56"/>
      <c r="L161" s="57"/>
      <c r="M161" s="57"/>
      <c r="N161" s="57"/>
      <c r="O161" s="57"/>
      <c r="P161" s="17"/>
      <c r="Q161" s="18"/>
      <c r="R161" s="18"/>
      <c r="S161" s="59"/>
    </row>
    <row r="162" spans="4:19" ht="15.5" hidden="1">
      <c r="D162" s="52">
        <f t="shared" si="6"/>
        <v>158</v>
      </c>
      <c r="E162" s="60"/>
      <c r="F162" s="46" t="str">
        <f>IFERROR(VLOOKUP(Table213162021[[#This Row],[Player No]],Table11[[No]:[Province]],2,0),"")</f>
        <v/>
      </c>
      <c r="G162" s="47" t="str">
        <f>IFERROR(VLOOKUP(Table213162038[[#This Row],[Player No]],Table11[[No]:[Province]],3,0),"")</f>
        <v/>
      </c>
      <c r="H162" s="166"/>
      <c r="I162" s="167"/>
      <c r="J162" s="167"/>
      <c r="K162" s="56"/>
      <c r="L162" s="57"/>
      <c r="M162" s="57"/>
      <c r="N162" s="57"/>
      <c r="O162" s="57"/>
      <c r="P162" s="17"/>
      <c r="Q162" s="18"/>
      <c r="R162" s="18"/>
      <c r="S162" s="59"/>
    </row>
    <row r="163" spans="4:19" ht="15.5" hidden="1">
      <c r="D163" s="52">
        <f t="shared" si="6"/>
        <v>159</v>
      </c>
      <c r="E163" s="60"/>
      <c r="F163" s="46" t="str">
        <f>IFERROR(VLOOKUP(Table213162021[[#This Row],[Player No]],Table11[[No]:[Province]],2,0),"")</f>
        <v/>
      </c>
      <c r="G163" s="47" t="str">
        <f>IFERROR(VLOOKUP(Table213162038[[#This Row],[Player No]],Table11[[No]:[Province]],3,0),"")</f>
        <v/>
      </c>
      <c r="H163" s="166"/>
      <c r="I163" s="167"/>
      <c r="J163" s="167"/>
      <c r="K163" s="56"/>
      <c r="L163" s="57"/>
      <c r="M163" s="57"/>
      <c r="N163" s="57"/>
      <c r="O163" s="57"/>
      <c r="P163" s="17"/>
      <c r="Q163" s="18"/>
      <c r="R163" s="18"/>
      <c r="S163" s="59"/>
    </row>
    <row r="164" spans="4:19" ht="15.5" hidden="1">
      <c r="D164" s="52">
        <f t="shared" si="6"/>
        <v>160</v>
      </c>
      <c r="E164" s="60"/>
      <c r="F164" s="46" t="str">
        <f>IFERROR(VLOOKUP(Table213162021[[#This Row],[Player No]],Table11[[No]:[Province]],2,0),"")</f>
        <v/>
      </c>
      <c r="G164" s="47" t="str">
        <f>IFERROR(VLOOKUP(Table213162038[[#This Row],[Player No]],Table11[[No]:[Province]],3,0),"")</f>
        <v/>
      </c>
      <c r="H164" s="166"/>
      <c r="I164" s="167"/>
      <c r="J164" s="167"/>
      <c r="K164" s="56"/>
      <c r="L164" s="57"/>
      <c r="M164" s="57"/>
      <c r="N164" s="57"/>
      <c r="O164" s="57"/>
      <c r="P164" s="17"/>
      <c r="Q164" s="18"/>
      <c r="R164" s="18"/>
      <c r="S164" s="59"/>
    </row>
    <row r="165" spans="4:19" ht="15.5" hidden="1">
      <c r="D165" s="52">
        <f t="shared" si="6"/>
        <v>161</v>
      </c>
      <c r="E165" s="60"/>
      <c r="F165" s="46" t="str">
        <f>IFERROR(VLOOKUP(Table213162021[[#This Row],[Player No]],Table11[[No]:[Province]],2,0),"")</f>
        <v/>
      </c>
      <c r="G165" s="47" t="str">
        <f>IFERROR(VLOOKUP(Table213162038[[#This Row],[Player No]],Table11[[No]:[Province]],3,0),"")</f>
        <v/>
      </c>
      <c r="H165" s="166"/>
      <c r="I165" s="167"/>
      <c r="J165" s="167"/>
      <c r="K165" s="56"/>
      <c r="L165" s="57"/>
      <c r="M165" s="57"/>
      <c r="N165" s="57"/>
      <c r="O165" s="57"/>
      <c r="P165" s="17"/>
      <c r="Q165" s="18"/>
      <c r="R165" s="18"/>
      <c r="S165" s="59"/>
    </row>
    <row r="166" spans="4:19" ht="15.5" hidden="1">
      <c r="D166" s="52">
        <f t="shared" si="6"/>
        <v>162</v>
      </c>
      <c r="E166" s="60"/>
      <c r="F166" s="46" t="str">
        <f>IFERROR(VLOOKUP(Table213162021[[#This Row],[Player No]],Table11[[No]:[Province]],2,0),"")</f>
        <v/>
      </c>
      <c r="G166" s="47" t="str">
        <f>IFERROR(VLOOKUP(Table213162038[[#This Row],[Player No]],Table11[[No]:[Province]],3,0),"")</f>
        <v/>
      </c>
      <c r="H166" s="166"/>
      <c r="I166" s="167"/>
      <c r="J166" s="167"/>
      <c r="K166" s="56"/>
      <c r="L166" s="57"/>
      <c r="M166" s="57"/>
      <c r="N166" s="57"/>
      <c r="O166" s="57"/>
      <c r="P166" s="17"/>
      <c r="Q166" s="18"/>
      <c r="R166" s="18"/>
      <c r="S166" s="59"/>
    </row>
    <row r="167" spans="4:19" ht="15.5" hidden="1">
      <c r="D167" s="52">
        <f t="shared" si="6"/>
        <v>163</v>
      </c>
      <c r="E167" s="60"/>
      <c r="F167" s="46" t="str">
        <f>IFERROR(VLOOKUP(Table213162021[[#This Row],[Player No]],Table11[[No]:[Province]],2,0),"")</f>
        <v/>
      </c>
      <c r="G167" s="47" t="str">
        <f>IFERROR(VLOOKUP(Table213162038[[#This Row],[Player No]],Table11[[No]:[Province]],3,0),"")</f>
        <v/>
      </c>
      <c r="H167" s="166"/>
      <c r="I167" s="167"/>
      <c r="J167" s="167"/>
      <c r="K167" s="56"/>
      <c r="L167" s="57"/>
      <c r="M167" s="57"/>
      <c r="N167" s="57"/>
      <c r="O167" s="57"/>
      <c r="P167" s="17"/>
      <c r="Q167" s="18"/>
      <c r="R167" s="18"/>
      <c r="S167" s="59"/>
    </row>
    <row r="168" spans="4:19" ht="15.5" hidden="1">
      <c r="D168" s="52">
        <f t="shared" si="6"/>
        <v>164</v>
      </c>
      <c r="E168" s="60"/>
      <c r="F168" s="46" t="str">
        <f>IFERROR(VLOOKUP(Table213162021[[#This Row],[Player No]],Table11[[No]:[Province]],2,0),"")</f>
        <v/>
      </c>
      <c r="G168" s="47" t="str">
        <f>IFERROR(VLOOKUP(Table213162038[[#This Row],[Player No]],Table11[[No]:[Province]],3,0),"")</f>
        <v/>
      </c>
      <c r="H168" s="166"/>
      <c r="I168" s="167"/>
      <c r="J168" s="167"/>
      <c r="K168" s="56"/>
      <c r="L168" s="57"/>
      <c r="M168" s="57"/>
      <c r="N168" s="57"/>
      <c r="O168" s="57"/>
      <c r="P168" s="17"/>
      <c r="Q168" s="18"/>
      <c r="R168" s="18"/>
      <c r="S168" s="59"/>
    </row>
    <row r="169" spans="4:19" ht="15.5" hidden="1">
      <c r="D169" s="52">
        <f t="shared" si="6"/>
        <v>165</v>
      </c>
      <c r="E169" s="60"/>
      <c r="F169" s="46" t="str">
        <f>IFERROR(VLOOKUP(Table213162021[[#This Row],[Player No]],Table11[[No]:[Province]],2,0),"")</f>
        <v/>
      </c>
      <c r="G169" s="47" t="str">
        <f>IFERROR(VLOOKUP(Table213162038[[#This Row],[Player No]],Table11[[No]:[Province]],3,0),"")</f>
        <v/>
      </c>
      <c r="H169" s="166"/>
      <c r="I169" s="167"/>
      <c r="J169" s="167"/>
      <c r="K169" s="56"/>
      <c r="L169" s="57"/>
      <c r="M169" s="57"/>
      <c r="N169" s="57"/>
      <c r="O169" s="57"/>
      <c r="P169" s="17"/>
      <c r="Q169" s="18"/>
      <c r="R169" s="18"/>
      <c r="S169" s="59"/>
    </row>
    <row r="170" spans="4:19" ht="15.5" hidden="1">
      <c r="D170" s="52">
        <f t="shared" si="6"/>
        <v>166</v>
      </c>
      <c r="E170" s="60"/>
      <c r="F170" s="46" t="str">
        <f>IFERROR(VLOOKUP(Table213162021[[#This Row],[Player No]],Table11[[No]:[Province]],2,0),"")</f>
        <v/>
      </c>
      <c r="G170" s="47" t="str">
        <f>IFERROR(VLOOKUP(Table213162038[[#This Row],[Player No]],Table11[[No]:[Province]],3,0),"")</f>
        <v/>
      </c>
      <c r="H170" s="166"/>
      <c r="I170" s="167"/>
      <c r="J170" s="167"/>
      <c r="K170" s="56"/>
      <c r="L170" s="57"/>
      <c r="M170" s="57"/>
      <c r="N170" s="57"/>
      <c r="O170" s="57"/>
      <c r="P170" s="17"/>
      <c r="Q170" s="18"/>
      <c r="R170" s="18"/>
      <c r="S170" s="59"/>
    </row>
    <row r="171" spans="4:19" ht="15.5" hidden="1">
      <c r="D171" s="52">
        <f t="shared" si="6"/>
        <v>167</v>
      </c>
      <c r="E171" s="60"/>
      <c r="F171" s="46" t="str">
        <f>IFERROR(VLOOKUP(Table213162021[[#This Row],[Player No]],Table11[[No]:[Province]],2,0),"")</f>
        <v/>
      </c>
      <c r="G171" s="47" t="str">
        <f>IFERROR(VLOOKUP(Table213162038[[#This Row],[Player No]],Table11[[No]:[Province]],3,0),"")</f>
        <v/>
      </c>
      <c r="H171" s="166"/>
      <c r="I171" s="167"/>
      <c r="J171" s="167"/>
      <c r="K171" s="56"/>
      <c r="L171" s="57"/>
      <c r="M171" s="57"/>
      <c r="N171" s="57"/>
      <c r="O171" s="57"/>
      <c r="P171" s="17"/>
      <c r="Q171" s="18"/>
      <c r="R171" s="18"/>
      <c r="S171" s="59"/>
    </row>
    <row r="172" spans="4:19" ht="15.5" hidden="1">
      <c r="D172" s="52">
        <f t="shared" si="6"/>
        <v>168</v>
      </c>
      <c r="E172" s="60"/>
      <c r="F172" s="46" t="str">
        <f>IFERROR(VLOOKUP(Table213162021[[#This Row],[Player No]],Table11[[No]:[Province]],2,0),"")</f>
        <v/>
      </c>
      <c r="G172" s="47" t="str">
        <f>IFERROR(VLOOKUP(Table213162038[[#This Row],[Player No]],Table11[[No]:[Province]],3,0),"")</f>
        <v/>
      </c>
      <c r="H172" s="166"/>
      <c r="I172" s="167"/>
      <c r="J172" s="167"/>
      <c r="K172" s="56"/>
      <c r="L172" s="57"/>
      <c r="M172" s="57"/>
      <c r="N172" s="57"/>
      <c r="O172" s="57"/>
      <c r="P172" s="17"/>
      <c r="Q172" s="18"/>
      <c r="R172" s="18"/>
      <c r="S172" s="59"/>
    </row>
    <row r="173" spans="4:19" ht="15.5" hidden="1">
      <c r="D173" s="52">
        <f t="shared" si="6"/>
        <v>169</v>
      </c>
      <c r="E173" s="60"/>
      <c r="F173" s="46" t="str">
        <f>IFERROR(VLOOKUP(Table213162021[[#This Row],[Player No]],Table11[[No]:[Province]],2,0),"")</f>
        <v/>
      </c>
      <c r="G173" s="47" t="str">
        <f>IFERROR(VLOOKUP(Table213162038[[#This Row],[Player No]],Table11[[No]:[Province]],3,0),"")</f>
        <v/>
      </c>
      <c r="H173" s="166"/>
      <c r="I173" s="167"/>
      <c r="J173" s="167"/>
      <c r="K173" s="56"/>
      <c r="L173" s="57"/>
      <c r="M173" s="57"/>
      <c r="N173" s="57"/>
      <c r="O173" s="57"/>
      <c r="P173" s="17"/>
      <c r="Q173" s="18"/>
      <c r="R173" s="18"/>
      <c r="S173" s="59"/>
    </row>
    <row r="174" spans="4:19" ht="15.5" hidden="1">
      <c r="D174" s="52">
        <f t="shared" si="6"/>
        <v>170</v>
      </c>
      <c r="E174" s="60"/>
      <c r="F174" s="46" t="str">
        <f>IFERROR(VLOOKUP(Table213162021[[#This Row],[Player No]],Table11[[No]:[Province]],2,0),"")</f>
        <v/>
      </c>
      <c r="G174" s="47" t="str">
        <f>IFERROR(VLOOKUP(Table213162038[[#This Row],[Player No]],Table11[[No]:[Province]],3,0),"")</f>
        <v/>
      </c>
      <c r="H174" s="166"/>
      <c r="I174" s="167"/>
      <c r="J174" s="167"/>
      <c r="K174" s="56"/>
      <c r="L174" s="57"/>
      <c r="M174" s="57"/>
      <c r="N174" s="57"/>
      <c r="O174" s="57"/>
      <c r="P174" s="17"/>
      <c r="Q174" s="18"/>
      <c r="R174" s="18"/>
      <c r="S174" s="59"/>
    </row>
    <row r="175" spans="4:19" ht="15.5" hidden="1">
      <c r="D175" s="52">
        <f t="shared" si="6"/>
        <v>171</v>
      </c>
      <c r="E175" s="60"/>
      <c r="F175" s="46" t="str">
        <f>IFERROR(VLOOKUP(Table213162021[[#This Row],[Player No]],Table11[[No]:[Province]],2,0),"")</f>
        <v/>
      </c>
      <c r="G175" s="47" t="str">
        <f>IFERROR(VLOOKUP(Table213162038[[#This Row],[Player No]],Table11[[No]:[Province]],3,0),"")</f>
        <v/>
      </c>
      <c r="H175" s="166"/>
      <c r="I175" s="167"/>
      <c r="J175" s="167"/>
      <c r="K175" s="56"/>
      <c r="L175" s="57"/>
      <c r="M175" s="57"/>
      <c r="N175" s="57"/>
      <c r="O175" s="57"/>
      <c r="P175" s="17"/>
      <c r="Q175" s="18"/>
      <c r="R175" s="18"/>
      <c r="S175" s="59"/>
    </row>
    <row r="176" spans="4:19" ht="15.5" hidden="1">
      <c r="D176" s="52">
        <f t="shared" si="6"/>
        <v>172</v>
      </c>
      <c r="E176" s="60"/>
      <c r="F176" s="46" t="str">
        <f>IFERROR(VLOOKUP(Table213162021[[#This Row],[Player No]],Table11[[No]:[Province]],2,0),"")</f>
        <v/>
      </c>
      <c r="G176" s="47" t="str">
        <f>IFERROR(VLOOKUP(Table213162038[[#This Row],[Player No]],Table11[[No]:[Province]],3,0),"")</f>
        <v/>
      </c>
      <c r="H176" s="166"/>
      <c r="I176" s="167"/>
      <c r="J176" s="167"/>
      <c r="K176" s="56"/>
      <c r="L176" s="57"/>
      <c r="M176" s="57"/>
      <c r="N176" s="57"/>
      <c r="O176" s="57"/>
      <c r="P176" s="17"/>
      <c r="Q176" s="18"/>
      <c r="R176" s="18"/>
      <c r="S176" s="59"/>
    </row>
    <row r="177" spans="4:19" ht="15.5" hidden="1">
      <c r="D177" s="52">
        <f t="shared" si="6"/>
        <v>173</v>
      </c>
      <c r="E177" s="60"/>
      <c r="F177" s="46" t="str">
        <f>IFERROR(VLOOKUP(Table213162021[[#This Row],[Player No]],Table11[[No]:[Province]],2,0),"")</f>
        <v/>
      </c>
      <c r="G177" s="47" t="str">
        <f>IFERROR(VLOOKUP(Table213162038[[#This Row],[Player No]],Table11[[No]:[Province]],3,0),"")</f>
        <v/>
      </c>
      <c r="H177" s="166"/>
      <c r="I177" s="167"/>
      <c r="J177" s="167"/>
      <c r="K177" s="56"/>
      <c r="L177" s="57"/>
      <c r="M177" s="57"/>
      <c r="N177" s="57"/>
      <c r="O177" s="57"/>
      <c r="P177" s="17"/>
      <c r="Q177" s="18"/>
      <c r="R177" s="18"/>
      <c r="S177" s="59"/>
    </row>
    <row r="178" spans="4:19" ht="15.5" hidden="1">
      <c r="D178" s="52">
        <f t="shared" si="6"/>
        <v>174</v>
      </c>
      <c r="E178" s="60"/>
      <c r="F178" s="46" t="str">
        <f>IFERROR(VLOOKUP(Table213162021[[#This Row],[Player No]],Table11[[No]:[Province]],2,0),"")</f>
        <v/>
      </c>
      <c r="G178" s="47" t="str">
        <f>IFERROR(VLOOKUP(Table213162038[[#This Row],[Player No]],Table11[[No]:[Province]],3,0),"")</f>
        <v/>
      </c>
      <c r="H178" s="166"/>
      <c r="I178" s="167"/>
      <c r="J178" s="167"/>
      <c r="K178" s="56"/>
      <c r="L178" s="57"/>
      <c r="M178" s="57"/>
      <c r="N178" s="57"/>
      <c r="O178" s="57"/>
      <c r="P178" s="17"/>
      <c r="Q178" s="18"/>
      <c r="R178" s="18"/>
      <c r="S178" s="59"/>
    </row>
    <row r="179" spans="4:19" ht="15.5" hidden="1">
      <c r="D179" s="52">
        <f t="shared" si="6"/>
        <v>175</v>
      </c>
      <c r="E179" s="60"/>
      <c r="F179" s="46" t="str">
        <f>IFERROR(VLOOKUP(Table213162021[[#This Row],[Player No]],Table11[[No]:[Province]],2,0),"")</f>
        <v/>
      </c>
      <c r="G179" s="47" t="str">
        <f>IFERROR(VLOOKUP(Table213162038[[#This Row],[Player No]],Table11[[No]:[Province]],3,0),"")</f>
        <v/>
      </c>
      <c r="H179" s="166"/>
      <c r="I179" s="167"/>
      <c r="J179" s="167"/>
      <c r="K179" s="56"/>
      <c r="L179" s="57"/>
      <c r="M179" s="57"/>
      <c r="N179" s="57"/>
      <c r="O179" s="57"/>
      <c r="P179" s="17"/>
      <c r="Q179" s="18"/>
      <c r="R179" s="18"/>
      <c r="S179" s="59"/>
    </row>
    <row r="180" spans="4:19" ht="15.5" hidden="1">
      <c r="D180" s="52">
        <f t="shared" si="6"/>
        <v>176</v>
      </c>
      <c r="E180" s="60"/>
      <c r="F180" s="46" t="str">
        <f>IFERROR(VLOOKUP(Table213162021[[#This Row],[Player No]],Table11[[No]:[Province]],2,0),"")</f>
        <v/>
      </c>
      <c r="G180" s="47" t="str">
        <f>IFERROR(VLOOKUP(Table213162038[[#This Row],[Player No]],Table11[[No]:[Province]],3,0),"")</f>
        <v/>
      </c>
      <c r="H180" s="166"/>
      <c r="I180" s="167"/>
      <c r="J180" s="167"/>
      <c r="K180" s="56"/>
      <c r="L180" s="57"/>
      <c r="M180" s="57"/>
      <c r="N180" s="57"/>
      <c r="O180" s="57"/>
      <c r="P180" s="17"/>
      <c r="Q180" s="18"/>
      <c r="R180" s="18"/>
      <c r="S180" s="59"/>
    </row>
    <row r="181" spans="4:19" ht="15.5" hidden="1">
      <c r="D181" s="52">
        <f t="shared" si="6"/>
        <v>177</v>
      </c>
      <c r="E181" s="60"/>
      <c r="F181" s="46" t="str">
        <f>IFERROR(VLOOKUP(Table213162021[[#This Row],[Player No]],Table11[[No]:[Province]],2,0),"")</f>
        <v/>
      </c>
      <c r="G181" s="47" t="str">
        <f>IFERROR(VLOOKUP(Table213162038[[#This Row],[Player No]],Table11[[No]:[Province]],3,0),"")</f>
        <v/>
      </c>
      <c r="H181" s="166"/>
      <c r="I181" s="167"/>
      <c r="J181" s="167"/>
      <c r="K181" s="56"/>
      <c r="L181" s="57"/>
      <c r="M181" s="57"/>
      <c r="N181" s="57"/>
      <c r="O181" s="57"/>
      <c r="P181" s="17"/>
      <c r="Q181" s="18"/>
      <c r="R181" s="18"/>
      <c r="S181" s="59"/>
    </row>
    <row r="182" spans="4:19" ht="15.5" hidden="1">
      <c r="D182" s="52">
        <f t="shared" si="6"/>
        <v>178</v>
      </c>
      <c r="E182" s="60"/>
      <c r="F182" s="46" t="str">
        <f>IFERROR(VLOOKUP(Table213162021[[#This Row],[Player No]],Table11[[No]:[Province]],2,0),"")</f>
        <v/>
      </c>
      <c r="G182" s="47" t="str">
        <f>IFERROR(VLOOKUP(Table213162038[[#This Row],[Player No]],Table11[[No]:[Province]],3,0),"")</f>
        <v/>
      </c>
      <c r="H182" s="166"/>
      <c r="I182" s="167"/>
      <c r="J182" s="167"/>
      <c r="K182" s="56"/>
      <c r="L182" s="57"/>
      <c r="M182" s="57"/>
      <c r="N182" s="57"/>
      <c r="O182" s="57"/>
      <c r="P182" s="17"/>
      <c r="Q182" s="18"/>
      <c r="R182" s="18"/>
      <c r="S182" s="59"/>
    </row>
    <row r="183" spans="4:19" ht="15.5" hidden="1">
      <c r="D183" s="52">
        <f t="shared" si="6"/>
        <v>179</v>
      </c>
      <c r="E183" s="60"/>
      <c r="F183" s="46" t="str">
        <f>IFERROR(VLOOKUP(Table213162021[[#This Row],[Player No]],Table11[[No]:[Province]],2,0),"")</f>
        <v/>
      </c>
      <c r="G183" s="47" t="str">
        <f>IFERROR(VLOOKUP(Table213162038[[#This Row],[Player No]],Table11[[No]:[Province]],3,0),"")</f>
        <v/>
      </c>
      <c r="H183" s="166"/>
      <c r="I183" s="167"/>
      <c r="J183" s="167"/>
      <c r="K183" s="56"/>
      <c r="L183" s="57"/>
      <c r="M183" s="57"/>
      <c r="N183" s="57"/>
      <c r="O183" s="57"/>
      <c r="P183" s="17"/>
      <c r="Q183" s="18"/>
      <c r="R183" s="18"/>
      <c r="S183" s="59"/>
    </row>
    <row r="184" spans="4:19" ht="15.5" hidden="1">
      <c r="D184" s="52">
        <f t="shared" si="6"/>
        <v>180</v>
      </c>
      <c r="E184" s="60"/>
      <c r="F184" s="46" t="str">
        <f>IFERROR(VLOOKUP(Table213162021[[#This Row],[Player No]],Table11[[No]:[Province]],2,0),"")</f>
        <v/>
      </c>
      <c r="G184" s="47" t="str">
        <f>IFERROR(VLOOKUP(Table213162038[[#This Row],[Player No]],Table11[[No]:[Province]],3,0),"")</f>
        <v/>
      </c>
      <c r="H184" s="166"/>
      <c r="I184" s="167"/>
      <c r="J184" s="167"/>
      <c r="K184" s="56"/>
      <c r="L184" s="57"/>
      <c r="M184" s="57"/>
      <c r="N184" s="57"/>
      <c r="O184" s="57"/>
      <c r="P184" s="17"/>
      <c r="Q184" s="18"/>
      <c r="R184" s="18"/>
      <c r="S184" s="59"/>
    </row>
    <row r="185" spans="4:19" ht="15.5" hidden="1">
      <c r="D185" s="52">
        <f t="shared" si="6"/>
        <v>181</v>
      </c>
      <c r="E185" s="60"/>
      <c r="F185" s="46" t="str">
        <f>IFERROR(VLOOKUP(Table213162021[[#This Row],[Player No]],Table11[[No]:[Province]],2,0),"")</f>
        <v/>
      </c>
      <c r="G185" s="47" t="str">
        <f>IFERROR(VLOOKUP(Table213162038[[#This Row],[Player No]],Table11[[No]:[Province]],3,0),"")</f>
        <v/>
      </c>
      <c r="H185" s="166"/>
      <c r="I185" s="167"/>
      <c r="J185" s="167"/>
      <c r="K185" s="56"/>
      <c r="L185" s="57"/>
      <c r="M185" s="57"/>
      <c r="N185" s="57"/>
      <c r="O185" s="57"/>
      <c r="P185" s="17"/>
      <c r="Q185" s="18"/>
      <c r="R185" s="18"/>
      <c r="S185" s="59"/>
    </row>
    <row r="186" spans="4:19" ht="15.5" hidden="1">
      <c r="D186" s="52">
        <f t="shared" si="6"/>
        <v>182</v>
      </c>
      <c r="E186" s="60"/>
      <c r="F186" s="46" t="str">
        <f>IFERROR(VLOOKUP(Table213162021[[#This Row],[Player No]],Table11[[No]:[Province]],2,0),"")</f>
        <v/>
      </c>
      <c r="G186" s="47" t="str">
        <f>IFERROR(VLOOKUP(Table213162038[[#This Row],[Player No]],Table11[[No]:[Province]],3,0),"")</f>
        <v/>
      </c>
      <c r="H186" s="166"/>
      <c r="I186" s="167"/>
      <c r="J186" s="167"/>
      <c r="K186" s="56"/>
      <c r="L186" s="57"/>
      <c r="M186" s="57"/>
      <c r="N186" s="57"/>
      <c r="O186" s="57"/>
      <c r="P186" s="17"/>
      <c r="Q186" s="18"/>
      <c r="R186" s="18"/>
      <c r="S186" s="59"/>
    </row>
    <row r="187" spans="4:19" ht="15.5" hidden="1">
      <c r="D187" s="52">
        <f t="shared" si="6"/>
        <v>183</v>
      </c>
      <c r="E187" s="60"/>
      <c r="F187" s="46" t="str">
        <f>IFERROR(VLOOKUP(Table213162021[[#This Row],[Player No]],Table11[[No]:[Province]],2,0),"")</f>
        <v/>
      </c>
      <c r="G187" s="47" t="str">
        <f>IFERROR(VLOOKUP(Table213162038[[#This Row],[Player No]],Table11[[No]:[Province]],3,0),"")</f>
        <v/>
      </c>
      <c r="H187" s="166"/>
      <c r="I187" s="167"/>
      <c r="J187" s="167"/>
      <c r="K187" s="56"/>
      <c r="L187" s="57"/>
      <c r="M187" s="57"/>
      <c r="N187" s="57"/>
      <c r="O187" s="57"/>
      <c r="P187" s="17"/>
      <c r="Q187" s="18"/>
      <c r="R187" s="18"/>
      <c r="S187" s="59"/>
    </row>
    <row r="188" spans="4:19" ht="15.5" hidden="1">
      <c r="D188" s="52">
        <f t="shared" si="6"/>
        <v>184</v>
      </c>
      <c r="E188" s="60"/>
      <c r="F188" s="46" t="str">
        <f>IFERROR(VLOOKUP(Table213162021[[#This Row],[Player No]],Table11[[No]:[Province]],2,0),"")</f>
        <v/>
      </c>
      <c r="G188" s="47" t="str">
        <f>IFERROR(VLOOKUP(Table213162038[[#This Row],[Player No]],Table11[[No]:[Province]],3,0),"")</f>
        <v/>
      </c>
      <c r="H188" s="166"/>
      <c r="I188" s="167"/>
      <c r="J188" s="167"/>
      <c r="K188" s="56"/>
      <c r="L188" s="57"/>
      <c r="M188" s="57"/>
      <c r="N188" s="57"/>
      <c r="O188" s="57"/>
      <c r="P188" s="17"/>
      <c r="Q188" s="18"/>
      <c r="R188" s="18"/>
      <c r="S188" s="59"/>
    </row>
    <row r="189" spans="4:19" ht="15.5" hidden="1">
      <c r="D189" s="52">
        <f t="shared" si="6"/>
        <v>185</v>
      </c>
      <c r="E189" s="60"/>
      <c r="F189" s="46" t="str">
        <f>IFERROR(VLOOKUP(Table213162021[[#This Row],[Player No]],Table11[[No]:[Province]],2,0),"")</f>
        <v/>
      </c>
      <c r="G189" s="47" t="str">
        <f>IFERROR(VLOOKUP(Table213162038[[#This Row],[Player No]],Table11[[No]:[Province]],3,0),"")</f>
        <v/>
      </c>
      <c r="H189" s="166"/>
      <c r="I189" s="167"/>
      <c r="J189" s="167"/>
      <c r="K189" s="56"/>
      <c r="L189" s="57"/>
      <c r="M189" s="57"/>
      <c r="N189" s="57"/>
      <c r="O189" s="57"/>
      <c r="P189" s="17"/>
      <c r="Q189" s="18"/>
      <c r="R189" s="18"/>
      <c r="S189" s="59"/>
    </row>
    <row r="190" spans="4:19" ht="15.5" hidden="1">
      <c r="D190" s="52">
        <f t="shared" si="6"/>
        <v>186</v>
      </c>
      <c r="E190" s="60"/>
      <c r="F190" s="46" t="str">
        <f>IFERROR(VLOOKUP(Table213162021[[#This Row],[Player No]],Table11[[No]:[Province]],2,0),"")</f>
        <v/>
      </c>
      <c r="G190" s="47" t="str">
        <f>IFERROR(VLOOKUP(Table213162038[[#This Row],[Player No]],Table11[[No]:[Province]],3,0),"")</f>
        <v/>
      </c>
      <c r="H190" s="166"/>
      <c r="I190" s="167"/>
      <c r="J190" s="167"/>
      <c r="K190" s="56"/>
      <c r="L190" s="57"/>
      <c r="M190" s="57"/>
      <c r="N190" s="57"/>
      <c r="O190" s="57"/>
      <c r="P190" s="17"/>
      <c r="Q190" s="18"/>
      <c r="R190" s="18"/>
      <c r="S190" s="59"/>
    </row>
    <row r="191" spans="4:19" ht="15.5" hidden="1">
      <c r="D191" s="52">
        <f t="shared" si="6"/>
        <v>187</v>
      </c>
      <c r="E191" s="60"/>
      <c r="F191" s="46" t="str">
        <f>IFERROR(VLOOKUP(Table213162021[[#This Row],[Player No]],Table11[[No]:[Province]],2,0),"")</f>
        <v/>
      </c>
      <c r="G191" s="47" t="str">
        <f>IFERROR(VLOOKUP(Table213162038[[#This Row],[Player No]],Table11[[No]:[Province]],3,0),"")</f>
        <v/>
      </c>
      <c r="H191" s="166"/>
      <c r="I191" s="167"/>
      <c r="J191" s="167"/>
      <c r="K191" s="56"/>
      <c r="L191" s="57"/>
      <c r="M191" s="57"/>
      <c r="N191" s="57"/>
      <c r="O191" s="57"/>
      <c r="P191" s="17"/>
      <c r="Q191" s="18"/>
      <c r="R191" s="18"/>
      <c r="S191" s="59"/>
    </row>
    <row r="192" spans="4:19" ht="15.5" hidden="1">
      <c r="D192" s="52">
        <f t="shared" si="6"/>
        <v>188</v>
      </c>
      <c r="E192" s="60"/>
      <c r="F192" s="46" t="str">
        <f>IFERROR(VLOOKUP(Table213162021[[#This Row],[Player No]],Table11[[No]:[Province]],2,0),"")</f>
        <v/>
      </c>
      <c r="G192" s="47" t="str">
        <f>IFERROR(VLOOKUP(Table213162038[[#This Row],[Player No]],Table11[[No]:[Province]],3,0),"")</f>
        <v/>
      </c>
      <c r="H192" s="166"/>
      <c r="I192" s="167"/>
      <c r="J192" s="167"/>
      <c r="K192" s="56"/>
      <c r="L192" s="57"/>
      <c r="M192" s="57"/>
      <c r="N192" s="57"/>
      <c r="O192" s="57"/>
      <c r="P192" s="17"/>
      <c r="Q192" s="18"/>
      <c r="R192" s="18"/>
      <c r="S192" s="59"/>
    </row>
    <row r="193" spans="4:19" ht="15.5" hidden="1">
      <c r="D193" s="52">
        <f t="shared" si="6"/>
        <v>189</v>
      </c>
      <c r="E193" s="60"/>
      <c r="F193" s="46" t="str">
        <f>IFERROR(VLOOKUP(Table213162021[[#This Row],[Player No]],Table11[[No]:[Province]],2,0),"")</f>
        <v/>
      </c>
      <c r="G193" s="47" t="str">
        <f>IFERROR(VLOOKUP(Table213162038[[#This Row],[Player No]],Table11[[No]:[Province]],3,0),"")</f>
        <v/>
      </c>
      <c r="H193" s="166"/>
      <c r="I193" s="167"/>
      <c r="J193" s="167"/>
      <c r="K193" s="56"/>
      <c r="L193" s="57"/>
      <c r="M193" s="57"/>
      <c r="N193" s="57"/>
      <c r="O193" s="57"/>
      <c r="P193" s="17"/>
      <c r="Q193" s="18"/>
      <c r="R193" s="18"/>
      <c r="S193" s="59"/>
    </row>
    <row r="194" spans="4:19" ht="15.5" hidden="1">
      <c r="D194" s="52">
        <f t="shared" si="6"/>
        <v>190</v>
      </c>
      <c r="E194" s="60"/>
      <c r="F194" s="46" t="str">
        <f>IFERROR(VLOOKUP(Table213162021[[#This Row],[Player No]],Table11[[No]:[Province]],2,0),"")</f>
        <v/>
      </c>
      <c r="G194" s="47" t="str">
        <f>IFERROR(VLOOKUP(Table213162038[[#This Row],[Player No]],Table11[[No]:[Province]],3,0),"")</f>
        <v/>
      </c>
      <c r="H194" s="166"/>
      <c r="I194" s="167"/>
      <c r="J194" s="167"/>
      <c r="K194" s="56"/>
      <c r="L194" s="57"/>
      <c r="M194" s="57"/>
      <c r="N194" s="57"/>
      <c r="O194" s="57"/>
      <c r="P194" s="17"/>
      <c r="Q194" s="18"/>
      <c r="R194" s="18"/>
      <c r="S194" s="59"/>
    </row>
    <row r="195" spans="4:19" ht="15.5" hidden="1">
      <c r="D195" s="52">
        <f t="shared" si="6"/>
        <v>191</v>
      </c>
      <c r="E195" s="60"/>
      <c r="F195" s="46" t="str">
        <f>IFERROR(VLOOKUP(Table213162021[[#This Row],[Player No]],Table11[[No]:[Province]],2,0),"")</f>
        <v/>
      </c>
      <c r="G195" s="47" t="str">
        <f>IFERROR(VLOOKUP(Table213162038[[#This Row],[Player No]],Table11[[No]:[Province]],3,0),"")</f>
        <v/>
      </c>
      <c r="H195" s="166"/>
      <c r="I195" s="167"/>
      <c r="J195" s="167"/>
      <c r="K195" s="56"/>
      <c r="L195" s="57"/>
      <c r="M195" s="57"/>
      <c r="N195" s="57"/>
      <c r="O195" s="57"/>
      <c r="P195" s="17"/>
      <c r="Q195" s="18"/>
      <c r="R195" s="18"/>
      <c r="S195" s="59"/>
    </row>
    <row r="196" spans="4:19" ht="15.5" hidden="1">
      <c r="D196" s="52">
        <f t="shared" si="6"/>
        <v>192</v>
      </c>
      <c r="E196" s="60"/>
      <c r="F196" s="46" t="str">
        <f>IFERROR(VLOOKUP(Table213162021[[#This Row],[Player No]],Table11[[No]:[Province]],2,0),"")</f>
        <v/>
      </c>
      <c r="G196" s="47" t="str">
        <f>IFERROR(VLOOKUP(Table213162038[[#This Row],[Player No]],Table11[[No]:[Province]],3,0),"")</f>
        <v/>
      </c>
      <c r="H196" s="166"/>
      <c r="I196" s="167"/>
      <c r="J196" s="167"/>
      <c r="K196" s="56"/>
      <c r="L196" s="57"/>
      <c r="M196" s="57"/>
      <c r="N196" s="57"/>
      <c r="O196" s="57"/>
      <c r="P196" s="17"/>
      <c r="Q196" s="18"/>
      <c r="R196" s="18"/>
      <c r="S196" s="59"/>
    </row>
    <row r="197" spans="4:19" ht="15.5" hidden="1">
      <c r="D197" s="52">
        <f t="shared" si="6"/>
        <v>193</v>
      </c>
      <c r="E197" s="60"/>
      <c r="F197" s="46" t="str">
        <f>IFERROR(VLOOKUP(Table213162021[[#This Row],[Player No]],Table11[[No]:[Province]],2,0),"")</f>
        <v/>
      </c>
      <c r="G197" s="47" t="str">
        <f>IFERROR(VLOOKUP(Table213162038[[#This Row],[Player No]],Table11[[No]:[Province]],3,0),"")</f>
        <v/>
      </c>
      <c r="H197" s="166"/>
      <c r="I197" s="167"/>
      <c r="J197" s="167"/>
      <c r="K197" s="56"/>
      <c r="L197" s="57"/>
      <c r="M197" s="57"/>
      <c r="N197" s="57"/>
      <c r="O197" s="57"/>
      <c r="P197" s="17"/>
      <c r="Q197" s="18"/>
      <c r="R197" s="18"/>
      <c r="S197" s="59"/>
    </row>
    <row r="198" spans="4:19" ht="15.5" hidden="1">
      <c r="D198" s="52">
        <f t="shared" ref="D198:D261" si="7">D197+1</f>
        <v>194</v>
      </c>
      <c r="E198" s="60"/>
      <c r="F198" s="46" t="str">
        <f>IFERROR(VLOOKUP(Table213162021[[#This Row],[Player No]],Table11[[No]:[Province]],2,0),"")</f>
        <v/>
      </c>
      <c r="G198" s="47" t="str">
        <f>IFERROR(VLOOKUP(Table213162038[[#This Row],[Player No]],Table11[[No]:[Province]],3,0),"")</f>
        <v/>
      </c>
      <c r="H198" s="166"/>
      <c r="I198" s="167"/>
      <c r="J198" s="167"/>
      <c r="K198" s="56"/>
      <c r="L198" s="57"/>
      <c r="M198" s="57"/>
      <c r="N198" s="57"/>
      <c r="O198" s="57"/>
      <c r="P198" s="17"/>
      <c r="Q198" s="18"/>
      <c r="R198" s="18"/>
      <c r="S198" s="59"/>
    </row>
    <row r="199" spans="4:19" ht="15.5" hidden="1">
      <c r="D199" s="52">
        <f t="shared" si="7"/>
        <v>195</v>
      </c>
      <c r="E199" s="60"/>
      <c r="F199" s="46" t="str">
        <f>IFERROR(VLOOKUP(Table213162021[[#This Row],[Player No]],Table11[[No]:[Province]],2,0),"")</f>
        <v/>
      </c>
      <c r="G199" s="47" t="str">
        <f>IFERROR(VLOOKUP(Table213162038[[#This Row],[Player No]],Table11[[No]:[Province]],3,0),"")</f>
        <v/>
      </c>
      <c r="H199" s="166"/>
      <c r="I199" s="167"/>
      <c r="J199" s="167"/>
      <c r="K199" s="56"/>
      <c r="L199" s="57"/>
      <c r="M199" s="57"/>
      <c r="N199" s="57"/>
      <c r="O199" s="57"/>
      <c r="P199" s="17"/>
      <c r="Q199" s="18"/>
      <c r="R199" s="18"/>
      <c r="S199" s="59"/>
    </row>
    <row r="200" spans="4:19" ht="15.5" hidden="1">
      <c r="D200" s="52">
        <f t="shared" si="7"/>
        <v>196</v>
      </c>
      <c r="E200" s="60"/>
      <c r="F200" s="46" t="str">
        <f>IFERROR(VLOOKUP(Table213162021[[#This Row],[Player No]],Table11[[No]:[Province]],2,0),"")</f>
        <v/>
      </c>
      <c r="G200" s="47" t="str">
        <f>IFERROR(VLOOKUP(Table213162038[[#This Row],[Player No]],Table11[[No]:[Province]],3,0),"")</f>
        <v/>
      </c>
      <c r="H200" s="166"/>
      <c r="I200" s="167"/>
      <c r="J200" s="167"/>
      <c r="K200" s="56"/>
      <c r="L200" s="57"/>
      <c r="M200" s="57"/>
      <c r="N200" s="57"/>
      <c r="O200" s="57"/>
      <c r="P200" s="17"/>
      <c r="Q200" s="18"/>
      <c r="R200" s="18"/>
      <c r="S200" s="59"/>
    </row>
    <row r="201" spans="4:19" ht="15.5" hidden="1">
      <c r="D201" s="52">
        <f t="shared" si="7"/>
        <v>197</v>
      </c>
      <c r="E201" s="60"/>
      <c r="F201" s="46" t="str">
        <f>IFERROR(VLOOKUP(Table213162021[[#This Row],[Player No]],Table11[[No]:[Province]],2,0),"")</f>
        <v/>
      </c>
      <c r="G201" s="47" t="str">
        <f>IFERROR(VLOOKUP(Table213162038[[#This Row],[Player No]],Table11[[No]:[Province]],3,0),"")</f>
        <v/>
      </c>
      <c r="H201" s="166"/>
      <c r="I201" s="167"/>
      <c r="J201" s="167"/>
      <c r="K201" s="56"/>
      <c r="L201" s="57"/>
      <c r="M201" s="57"/>
      <c r="N201" s="57"/>
      <c r="O201" s="57"/>
      <c r="P201" s="17"/>
      <c r="Q201" s="18"/>
      <c r="R201" s="18"/>
      <c r="S201" s="59"/>
    </row>
    <row r="202" spans="4:19" ht="15.5" hidden="1">
      <c r="D202" s="52">
        <f t="shared" si="7"/>
        <v>198</v>
      </c>
      <c r="E202" s="60"/>
      <c r="F202" s="46" t="str">
        <f>IFERROR(VLOOKUP(Table213162021[[#This Row],[Player No]],Table11[[No]:[Province]],2,0),"")</f>
        <v/>
      </c>
      <c r="G202" s="47" t="str">
        <f>IFERROR(VLOOKUP(Table213162038[[#This Row],[Player No]],Table11[[No]:[Province]],3,0),"")</f>
        <v/>
      </c>
      <c r="H202" s="166"/>
      <c r="I202" s="167"/>
      <c r="J202" s="167"/>
      <c r="K202" s="56"/>
      <c r="L202" s="57"/>
      <c r="M202" s="57"/>
      <c r="N202" s="57"/>
      <c r="O202" s="57"/>
      <c r="P202" s="17"/>
      <c r="Q202" s="18"/>
      <c r="R202" s="18"/>
      <c r="S202" s="59"/>
    </row>
    <row r="203" spans="4:19" ht="15.5" hidden="1">
      <c r="D203" s="52">
        <f t="shared" si="7"/>
        <v>199</v>
      </c>
      <c r="E203" s="60"/>
      <c r="F203" s="46" t="str">
        <f>IFERROR(VLOOKUP(Table213162021[[#This Row],[Player No]],Table11[[No]:[Province]],2,0),"")</f>
        <v/>
      </c>
      <c r="G203" s="47" t="str">
        <f>IFERROR(VLOOKUP(Table213162038[[#This Row],[Player No]],Table11[[No]:[Province]],3,0),"")</f>
        <v/>
      </c>
      <c r="H203" s="166"/>
      <c r="I203" s="167"/>
      <c r="J203" s="167"/>
      <c r="K203" s="56"/>
      <c r="L203" s="57"/>
      <c r="M203" s="57"/>
      <c r="N203" s="57"/>
      <c r="O203" s="57"/>
      <c r="P203" s="17"/>
      <c r="Q203" s="18"/>
      <c r="R203" s="18"/>
      <c r="S203" s="59"/>
    </row>
    <row r="204" spans="4:19" ht="15.5" hidden="1">
      <c r="D204" s="52">
        <f t="shared" si="7"/>
        <v>200</v>
      </c>
      <c r="E204" s="60"/>
      <c r="F204" s="46" t="str">
        <f>IFERROR(VLOOKUP(Table213162021[[#This Row],[Player No]],Table11[[No]:[Province]],2,0),"")</f>
        <v/>
      </c>
      <c r="G204" s="47" t="str">
        <f>IFERROR(VLOOKUP(Table213162038[[#This Row],[Player No]],Table11[[No]:[Province]],3,0),"")</f>
        <v/>
      </c>
      <c r="H204" s="166"/>
      <c r="I204" s="167"/>
      <c r="J204" s="167"/>
      <c r="K204" s="56"/>
      <c r="L204" s="57"/>
      <c r="M204" s="57"/>
      <c r="N204" s="57"/>
      <c r="O204" s="57"/>
      <c r="P204" s="17"/>
      <c r="Q204" s="18"/>
      <c r="R204" s="18"/>
      <c r="S204" s="59"/>
    </row>
    <row r="205" spans="4:19" ht="15.5" hidden="1">
      <c r="D205" s="52">
        <f t="shared" si="7"/>
        <v>201</v>
      </c>
      <c r="E205" s="60"/>
      <c r="F205" s="46" t="str">
        <f>IFERROR(VLOOKUP(Table213162021[[#This Row],[Player No]],Table11[[No]:[Province]],2,0),"")</f>
        <v/>
      </c>
      <c r="G205" s="47" t="str">
        <f>IFERROR(VLOOKUP(Table213162038[[#This Row],[Player No]],Table11[[No]:[Province]],3,0),"")</f>
        <v/>
      </c>
      <c r="H205" s="166"/>
      <c r="I205" s="167"/>
      <c r="J205" s="167"/>
      <c r="K205" s="56"/>
      <c r="L205" s="57"/>
      <c r="M205" s="57"/>
      <c r="N205" s="57"/>
      <c r="O205" s="57"/>
      <c r="P205" s="17"/>
      <c r="Q205" s="18"/>
      <c r="R205" s="18"/>
      <c r="S205" s="59"/>
    </row>
    <row r="206" spans="4:19" ht="15.5" hidden="1">
      <c r="D206" s="52">
        <f t="shared" si="7"/>
        <v>202</v>
      </c>
      <c r="E206" s="60"/>
      <c r="F206" s="46" t="str">
        <f>IFERROR(VLOOKUP(Table213162021[[#This Row],[Player No]],Table11[[No]:[Province]],2,0),"")</f>
        <v/>
      </c>
      <c r="G206" s="47" t="str">
        <f>IFERROR(VLOOKUP(Table213162038[[#This Row],[Player No]],Table11[[No]:[Province]],3,0),"")</f>
        <v/>
      </c>
      <c r="H206" s="166"/>
      <c r="I206" s="167"/>
      <c r="J206" s="167"/>
      <c r="K206" s="56"/>
      <c r="L206" s="57"/>
      <c r="M206" s="57"/>
      <c r="N206" s="57"/>
      <c r="O206" s="57"/>
      <c r="P206" s="17"/>
      <c r="Q206" s="18"/>
      <c r="R206" s="18"/>
      <c r="S206" s="59"/>
    </row>
    <row r="207" spans="4:19" ht="15.5" hidden="1">
      <c r="D207" s="52">
        <f t="shared" si="7"/>
        <v>203</v>
      </c>
      <c r="E207" s="60"/>
      <c r="F207" s="46" t="str">
        <f>IFERROR(VLOOKUP(Table213162021[[#This Row],[Player No]],Table11[[No]:[Province]],2,0),"")</f>
        <v/>
      </c>
      <c r="G207" s="47" t="str">
        <f>IFERROR(VLOOKUP(Table213162038[[#This Row],[Player No]],Table11[[No]:[Province]],3,0),"")</f>
        <v/>
      </c>
      <c r="H207" s="166"/>
      <c r="I207" s="167"/>
      <c r="J207" s="167"/>
      <c r="K207" s="56"/>
      <c r="L207" s="57"/>
      <c r="M207" s="57"/>
      <c r="N207" s="57"/>
      <c r="O207" s="57"/>
      <c r="P207" s="17"/>
      <c r="Q207" s="18"/>
      <c r="R207" s="18"/>
      <c r="S207" s="59"/>
    </row>
    <row r="208" spans="4:19" ht="15.5" hidden="1">
      <c r="D208" s="52">
        <f t="shared" si="7"/>
        <v>204</v>
      </c>
      <c r="E208" s="60"/>
      <c r="F208" s="46" t="str">
        <f>IFERROR(VLOOKUP(Table213162021[[#This Row],[Player No]],Table11[[No]:[Province]],2,0),"")</f>
        <v/>
      </c>
      <c r="G208" s="47" t="str">
        <f>IFERROR(VLOOKUP(Table213162038[[#This Row],[Player No]],Table11[[No]:[Province]],3,0),"")</f>
        <v/>
      </c>
      <c r="H208" s="166"/>
      <c r="I208" s="167"/>
      <c r="J208" s="167"/>
      <c r="K208" s="56"/>
      <c r="L208" s="57"/>
      <c r="M208" s="57"/>
      <c r="N208" s="57"/>
      <c r="O208" s="57"/>
      <c r="P208" s="17"/>
      <c r="Q208" s="18"/>
      <c r="R208" s="18"/>
      <c r="S208" s="59"/>
    </row>
    <row r="209" spans="4:19" ht="15.5" hidden="1">
      <c r="D209" s="52">
        <f t="shared" si="7"/>
        <v>205</v>
      </c>
      <c r="E209" s="60"/>
      <c r="F209" s="46" t="str">
        <f>IFERROR(VLOOKUP(Table213162021[[#This Row],[Player No]],Table11[[No]:[Province]],2,0),"")</f>
        <v/>
      </c>
      <c r="G209" s="47" t="str">
        <f>IFERROR(VLOOKUP(Table213162038[[#This Row],[Player No]],Table11[[No]:[Province]],3,0),"")</f>
        <v/>
      </c>
      <c r="H209" s="166"/>
      <c r="I209" s="167"/>
      <c r="J209" s="167"/>
      <c r="K209" s="56"/>
      <c r="L209" s="57"/>
      <c r="M209" s="57"/>
      <c r="N209" s="57"/>
      <c r="O209" s="57"/>
      <c r="P209" s="17"/>
      <c r="Q209" s="18"/>
      <c r="R209" s="18"/>
      <c r="S209" s="59"/>
    </row>
    <row r="210" spans="4:19" ht="15.5" hidden="1">
      <c r="D210" s="52">
        <f t="shared" si="7"/>
        <v>206</v>
      </c>
      <c r="E210" s="60"/>
      <c r="F210" s="46" t="str">
        <f>IFERROR(VLOOKUP(Table213162021[[#This Row],[Player No]],Table11[[No]:[Province]],2,0),"")</f>
        <v/>
      </c>
      <c r="G210" s="47" t="str">
        <f>IFERROR(VLOOKUP(Table213162038[[#This Row],[Player No]],Table11[[No]:[Province]],3,0),"")</f>
        <v/>
      </c>
      <c r="H210" s="166"/>
      <c r="I210" s="167"/>
      <c r="J210" s="167"/>
      <c r="K210" s="56"/>
      <c r="L210" s="57"/>
      <c r="M210" s="57"/>
      <c r="N210" s="57"/>
      <c r="O210" s="57"/>
      <c r="P210" s="17"/>
      <c r="Q210" s="18"/>
      <c r="R210" s="18"/>
      <c r="S210" s="59"/>
    </row>
    <row r="211" spans="4:19" ht="15.5" hidden="1">
      <c r="D211" s="52">
        <f t="shared" si="7"/>
        <v>207</v>
      </c>
      <c r="E211" s="60"/>
      <c r="F211" s="46" t="str">
        <f>IFERROR(VLOOKUP(Table213162021[[#This Row],[Player No]],Table11[[No]:[Province]],2,0),"")</f>
        <v/>
      </c>
      <c r="G211" s="47" t="str">
        <f>IFERROR(VLOOKUP(Table213162038[[#This Row],[Player No]],Table11[[No]:[Province]],3,0),"")</f>
        <v/>
      </c>
      <c r="H211" s="166"/>
      <c r="I211" s="167"/>
      <c r="J211" s="167"/>
      <c r="K211" s="56"/>
      <c r="L211" s="57"/>
      <c r="M211" s="57"/>
      <c r="N211" s="57"/>
      <c r="O211" s="57"/>
      <c r="P211" s="17"/>
      <c r="Q211" s="18"/>
      <c r="R211" s="18"/>
      <c r="S211" s="59"/>
    </row>
    <row r="212" spans="4:19" ht="15.5" hidden="1">
      <c r="D212" s="52">
        <f t="shared" si="7"/>
        <v>208</v>
      </c>
      <c r="E212" s="60"/>
      <c r="F212" s="46" t="str">
        <f>IFERROR(VLOOKUP(Table213162021[[#This Row],[Player No]],Table11[[No]:[Province]],2,0),"")</f>
        <v/>
      </c>
      <c r="G212" s="47" t="str">
        <f>IFERROR(VLOOKUP(Table213162038[[#This Row],[Player No]],Table11[[No]:[Province]],3,0),"")</f>
        <v/>
      </c>
      <c r="H212" s="166"/>
      <c r="I212" s="167"/>
      <c r="J212" s="167"/>
      <c r="K212" s="56"/>
      <c r="L212" s="57"/>
      <c r="M212" s="57"/>
      <c r="N212" s="57"/>
      <c r="O212" s="57"/>
      <c r="P212" s="17"/>
      <c r="Q212" s="18"/>
      <c r="R212" s="18"/>
      <c r="S212" s="59"/>
    </row>
    <row r="213" spans="4:19" ht="15.5" hidden="1">
      <c r="D213" s="52">
        <f t="shared" si="7"/>
        <v>209</v>
      </c>
      <c r="E213" s="60"/>
      <c r="F213" s="46" t="str">
        <f>IFERROR(VLOOKUP(Table213162021[[#This Row],[Player No]],Table11[[No]:[Province]],2,0),"")</f>
        <v/>
      </c>
      <c r="G213" s="47" t="str">
        <f>IFERROR(VLOOKUP(Table213162038[[#This Row],[Player No]],Table11[[No]:[Province]],3,0),"")</f>
        <v/>
      </c>
      <c r="H213" s="166"/>
      <c r="I213" s="167"/>
      <c r="J213" s="167"/>
      <c r="K213" s="56"/>
      <c r="L213" s="57"/>
      <c r="M213" s="57"/>
      <c r="N213" s="57"/>
      <c r="O213" s="57"/>
      <c r="P213" s="17"/>
      <c r="Q213" s="18"/>
      <c r="R213" s="18"/>
      <c r="S213" s="59"/>
    </row>
    <row r="214" spans="4:19" ht="15.5" hidden="1">
      <c r="D214" s="52">
        <f t="shared" si="7"/>
        <v>210</v>
      </c>
      <c r="E214" s="60"/>
      <c r="F214" s="46" t="str">
        <f>IFERROR(VLOOKUP(Table213162021[[#This Row],[Player No]],Table11[[No]:[Province]],2,0),"")</f>
        <v/>
      </c>
      <c r="G214" s="47" t="str">
        <f>IFERROR(VLOOKUP(Table213162038[[#This Row],[Player No]],Table11[[No]:[Province]],3,0),"")</f>
        <v/>
      </c>
      <c r="H214" s="166"/>
      <c r="I214" s="167"/>
      <c r="J214" s="167"/>
      <c r="K214" s="56"/>
      <c r="L214" s="57"/>
      <c r="M214" s="57"/>
      <c r="N214" s="57"/>
      <c r="O214" s="57"/>
      <c r="P214" s="17"/>
      <c r="Q214" s="18"/>
      <c r="R214" s="18"/>
      <c r="S214" s="59"/>
    </row>
    <row r="215" spans="4:19" ht="15.5" hidden="1">
      <c r="D215" s="52">
        <f t="shared" si="7"/>
        <v>211</v>
      </c>
      <c r="E215" s="60"/>
      <c r="F215" s="46" t="str">
        <f>IFERROR(VLOOKUP(Table213162021[[#This Row],[Player No]],Table11[[No]:[Province]],2,0),"")</f>
        <v/>
      </c>
      <c r="G215" s="47" t="str">
        <f>IFERROR(VLOOKUP(Table213162038[[#This Row],[Player No]],Table11[[No]:[Province]],3,0),"")</f>
        <v/>
      </c>
      <c r="H215" s="166"/>
      <c r="I215" s="167"/>
      <c r="J215" s="167"/>
      <c r="K215" s="56"/>
      <c r="L215" s="57"/>
      <c r="M215" s="57"/>
      <c r="N215" s="57"/>
      <c r="O215" s="57"/>
      <c r="P215" s="17"/>
      <c r="Q215" s="18"/>
      <c r="R215" s="18"/>
      <c r="S215" s="59"/>
    </row>
    <row r="216" spans="4:19" ht="15.5" hidden="1">
      <c r="D216" s="52">
        <f t="shared" si="7"/>
        <v>212</v>
      </c>
      <c r="E216" s="60"/>
      <c r="F216" s="46" t="str">
        <f>IFERROR(VLOOKUP(Table213162021[[#This Row],[Player No]],Table11[[No]:[Province]],2,0),"")</f>
        <v/>
      </c>
      <c r="G216" s="47" t="str">
        <f>IFERROR(VLOOKUP(Table213162038[[#This Row],[Player No]],Table11[[No]:[Province]],3,0),"")</f>
        <v/>
      </c>
      <c r="H216" s="166"/>
      <c r="I216" s="167"/>
      <c r="J216" s="167"/>
      <c r="K216" s="56"/>
      <c r="L216" s="57"/>
      <c r="M216" s="57"/>
      <c r="N216" s="57"/>
      <c r="O216" s="57"/>
      <c r="P216" s="17"/>
      <c r="Q216" s="18"/>
      <c r="R216" s="18"/>
      <c r="S216" s="59"/>
    </row>
    <row r="217" spans="4:19" ht="15.5" hidden="1">
      <c r="D217" s="52">
        <f t="shared" si="7"/>
        <v>213</v>
      </c>
      <c r="E217" s="60"/>
      <c r="F217" s="46" t="str">
        <f>IFERROR(VLOOKUP(Table213162021[[#This Row],[Player No]],Table11[[No]:[Province]],2,0),"")</f>
        <v/>
      </c>
      <c r="G217" s="47" t="str">
        <f>IFERROR(VLOOKUP(Table213162038[[#This Row],[Player No]],Table11[[No]:[Province]],3,0),"")</f>
        <v/>
      </c>
      <c r="H217" s="166"/>
      <c r="I217" s="167"/>
      <c r="J217" s="167"/>
      <c r="K217" s="56"/>
      <c r="L217" s="57"/>
      <c r="M217" s="57"/>
      <c r="N217" s="57"/>
      <c r="O217" s="57"/>
      <c r="P217" s="17"/>
      <c r="Q217" s="18"/>
      <c r="R217" s="18"/>
      <c r="S217" s="59"/>
    </row>
    <row r="218" spans="4:19" ht="16" hidden="1" thickBot="1">
      <c r="D218" s="52">
        <f t="shared" si="7"/>
        <v>214</v>
      </c>
      <c r="E218" s="60"/>
      <c r="F218" s="46" t="str">
        <f>IFERROR(VLOOKUP(Table213162021[[#This Row],[Player No]],Table11[[No]:[Province]],2,0),"")</f>
        <v/>
      </c>
      <c r="G218" s="47" t="str">
        <f>IFERROR(VLOOKUP(Table213162038[[#This Row],[Player No]],Table11[[No]:[Province]],3,0),"")</f>
        <v/>
      </c>
      <c r="H218" s="166"/>
      <c r="I218" s="167"/>
      <c r="J218" s="167"/>
      <c r="K218" s="56"/>
      <c r="L218" s="57"/>
      <c r="M218" s="57"/>
      <c r="N218" s="57"/>
      <c r="O218" s="57"/>
      <c r="P218" s="17"/>
      <c r="Q218" s="18"/>
      <c r="R218" s="18"/>
      <c r="S218" s="146"/>
    </row>
    <row r="219" spans="4:19" ht="16" hidden="1" thickBot="1">
      <c r="D219" s="52">
        <f t="shared" si="7"/>
        <v>215</v>
      </c>
      <c r="E219" s="60"/>
      <c r="F219" s="46" t="str">
        <f>IFERROR(VLOOKUP(Table213162021[[#This Row],[Player No]],Table11[[No]:[Province]],2,0),"")</f>
        <v/>
      </c>
      <c r="G219" s="47" t="str">
        <f>IFERROR(VLOOKUP(Table213162038[[#This Row],[Player No]],Table11[[No]:[Province]],3,0),"")</f>
        <v/>
      </c>
      <c r="H219" s="166"/>
      <c r="I219" s="167"/>
      <c r="J219" s="167"/>
      <c r="K219" s="56"/>
      <c r="L219" s="57"/>
      <c r="M219" s="57"/>
      <c r="N219" s="57"/>
      <c r="O219" s="57"/>
      <c r="P219" s="17"/>
      <c r="Q219" s="18"/>
      <c r="R219" s="18"/>
      <c r="S219" s="146"/>
    </row>
    <row r="220" spans="4:19" ht="16" hidden="1" thickBot="1">
      <c r="D220" s="52">
        <f t="shared" si="7"/>
        <v>216</v>
      </c>
      <c r="E220" s="60"/>
      <c r="F220" s="46" t="str">
        <f>IFERROR(VLOOKUP(Table213162021[[#This Row],[Player No]],Table11[[No]:[Province]],2,0),"")</f>
        <v/>
      </c>
      <c r="G220" s="47" t="str">
        <f>IFERROR(VLOOKUP(Table213162038[[#This Row],[Player No]],Table11[[No]:[Province]],3,0),"")</f>
        <v/>
      </c>
      <c r="H220" s="166"/>
      <c r="I220" s="167"/>
      <c r="J220" s="167"/>
      <c r="K220" s="56"/>
      <c r="L220" s="57"/>
      <c r="M220" s="57"/>
      <c r="N220" s="57"/>
      <c r="O220" s="57"/>
      <c r="P220" s="17"/>
      <c r="Q220" s="18"/>
      <c r="R220" s="18"/>
      <c r="S220" s="146"/>
    </row>
    <row r="221" spans="4:19" ht="16" hidden="1" thickBot="1">
      <c r="D221" s="52">
        <f t="shared" si="7"/>
        <v>217</v>
      </c>
      <c r="E221" s="60"/>
      <c r="F221" s="46" t="str">
        <f>IFERROR(VLOOKUP(Table213162021[[#This Row],[Player No]],Table11[[No]:[Province]],2,0),"")</f>
        <v/>
      </c>
      <c r="G221" s="47" t="str">
        <f>IFERROR(VLOOKUP(Table213162038[[#This Row],[Player No]],Table11[[No]:[Province]],3,0),"")</f>
        <v/>
      </c>
      <c r="H221" s="166"/>
      <c r="I221" s="167"/>
      <c r="J221" s="167"/>
      <c r="K221" s="56"/>
      <c r="L221" s="57"/>
      <c r="M221" s="57"/>
      <c r="N221" s="57"/>
      <c r="O221" s="57"/>
      <c r="P221" s="17"/>
      <c r="Q221" s="18"/>
      <c r="R221" s="18"/>
      <c r="S221" s="146"/>
    </row>
    <row r="222" spans="4:19" ht="16" hidden="1" thickBot="1">
      <c r="D222" s="52">
        <f t="shared" si="7"/>
        <v>218</v>
      </c>
      <c r="E222" s="60"/>
      <c r="F222" s="46" t="str">
        <f>IFERROR(VLOOKUP(Table213162021[[#This Row],[Player No]],Table11[[No]:[Province]],2,0),"")</f>
        <v/>
      </c>
      <c r="G222" s="47" t="str">
        <f>IFERROR(VLOOKUP(Table213162038[[#This Row],[Player No]],Table11[[No]:[Province]],3,0),"")</f>
        <v/>
      </c>
      <c r="H222" s="166"/>
      <c r="I222" s="167"/>
      <c r="J222" s="167"/>
      <c r="K222" s="56"/>
      <c r="L222" s="57"/>
      <c r="M222" s="57"/>
      <c r="N222" s="57"/>
      <c r="O222" s="57"/>
      <c r="P222" s="17"/>
      <c r="Q222" s="18"/>
      <c r="R222" s="18"/>
      <c r="S222" s="146"/>
    </row>
    <row r="223" spans="4:19" ht="16" hidden="1" thickBot="1">
      <c r="D223" s="52">
        <f t="shared" si="7"/>
        <v>219</v>
      </c>
      <c r="E223" s="60"/>
      <c r="F223" s="46" t="str">
        <f>IFERROR(VLOOKUP(Table213162021[[#This Row],[Player No]],Table11[[No]:[Province]],2,0),"")</f>
        <v/>
      </c>
      <c r="G223" s="47" t="str">
        <f>IFERROR(VLOOKUP(Table213162038[[#This Row],[Player No]],Table11[[No]:[Province]],3,0),"")</f>
        <v/>
      </c>
      <c r="H223" s="166"/>
      <c r="I223" s="167"/>
      <c r="J223" s="167"/>
      <c r="K223" s="56"/>
      <c r="L223" s="57"/>
      <c r="M223" s="57"/>
      <c r="N223" s="57"/>
      <c r="O223" s="57"/>
      <c r="P223" s="17"/>
      <c r="Q223" s="18"/>
      <c r="R223" s="18"/>
      <c r="S223" s="146"/>
    </row>
    <row r="224" spans="4:19" ht="16" hidden="1" thickBot="1">
      <c r="D224" s="52">
        <f t="shared" si="7"/>
        <v>220</v>
      </c>
      <c r="E224" s="60"/>
      <c r="F224" s="46" t="str">
        <f>IFERROR(VLOOKUP(Table213162021[[#This Row],[Player No]],Table11[[No]:[Province]],2,0),"")</f>
        <v/>
      </c>
      <c r="G224" s="47" t="str">
        <f>IFERROR(VLOOKUP(Table213162038[[#This Row],[Player No]],Table11[[No]:[Province]],3,0),"")</f>
        <v/>
      </c>
      <c r="H224" s="166"/>
      <c r="I224" s="167"/>
      <c r="J224" s="167"/>
      <c r="K224" s="56"/>
      <c r="L224" s="57"/>
      <c r="M224" s="57"/>
      <c r="N224" s="57"/>
      <c r="O224" s="57"/>
      <c r="P224" s="17"/>
      <c r="Q224" s="18"/>
      <c r="R224" s="18"/>
      <c r="S224" s="146"/>
    </row>
    <row r="225" spans="4:19" ht="16" hidden="1" thickBot="1">
      <c r="D225" s="52">
        <f t="shared" si="7"/>
        <v>221</v>
      </c>
      <c r="E225" s="60"/>
      <c r="F225" s="46" t="str">
        <f>IFERROR(VLOOKUP(Table213162021[[#This Row],[Player No]],Table11[[No]:[Province]],2,0),"")</f>
        <v/>
      </c>
      <c r="G225" s="47" t="str">
        <f>IFERROR(VLOOKUP(Table213162038[[#This Row],[Player No]],Table11[[No]:[Province]],3,0),"")</f>
        <v/>
      </c>
      <c r="H225" s="166"/>
      <c r="I225" s="167"/>
      <c r="J225" s="167"/>
      <c r="K225" s="56"/>
      <c r="L225" s="57"/>
      <c r="M225" s="57"/>
      <c r="N225" s="57"/>
      <c r="O225" s="57"/>
      <c r="P225" s="17"/>
      <c r="Q225" s="18"/>
      <c r="R225" s="18"/>
      <c r="S225" s="146"/>
    </row>
    <row r="226" spans="4:19" ht="16" hidden="1" thickBot="1">
      <c r="D226" s="52">
        <f t="shared" si="7"/>
        <v>222</v>
      </c>
      <c r="E226" s="60"/>
      <c r="F226" s="46" t="str">
        <f>IFERROR(VLOOKUP(Table213162021[[#This Row],[Player No]],Table11[[No]:[Province]],2,0),"")</f>
        <v/>
      </c>
      <c r="G226" s="47" t="str">
        <f>IFERROR(VLOOKUP(Table213162038[[#This Row],[Player No]],Table11[[No]:[Province]],3,0),"")</f>
        <v/>
      </c>
      <c r="H226" s="166"/>
      <c r="I226" s="167"/>
      <c r="J226" s="167"/>
      <c r="K226" s="56"/>
      <c r="L226" s="57"/>
      <c r="M226" s="57"/>
      <c r="N226" s="57"/>
      <c r="O226" s="57"/>
      <c r="P226" s="17"/>
      <c r="Q226" s="18"/>
      <c r="R226" s="18"/>
      <c r="S226" s="146"/>
    </row>
    <row r="227" spans="4:19" ht="16" hidden="1" thickBot="1">
      <c r="D227" s="52">
        <f t="shared" si="7"/>
        <v>223</v>
      </c>
      <c r="E227" s="60"/>
      <c r="F227" s="46" t="str">
        <f>IFERROR(VLOOKUP(Table213162021[[#This Row],[Player No]],Table11[[No]:[Province]],2,0),"")</f>
        <v/>
      </c>
      <c r="G227" s="47" t="str">
        <f>IFERROR(VLOOKUP(Table213162038[[#This Row],[Player No]],Table11[[No]:[Province]],3,0),"")</f>
        <v/>
      </c>
      <c r="H227" s="166"/>
      <c r="I227" s="167"/>
      <c r="J227" s="167"/>
      <c r="K227" s="56"/>
      <c r="L227" s="57"/>
      <c r="M227" s="57"/>
      <c r="N227" s="57"/>
      <c r="O227" s="57"/>
      <c r="P227" s="17"/>
      <c r="Q227" s="18"/>
      <c r="R227" s="18"/>
      <c r="S227" s="146"/>
    </row>
    <row r="228" spans="4:19" ht="16" hidden="1" thickBot="1">
      <c r="D228" s="52">
        <f t="shared" si="7"/>
        <v>224</v>
      </c>
      <c r="E228" s="60"/>
      <c r="F228" s="46" t="str">
        <f>IFERROR(VLOOKUP(Table213162021[[#This Row],[Player No]],Table11[[No]:[Province]],2,0),"")</f>
        <v/>
      </c>
      <c r="G228" s="47" t="str">
        <f>IFERROR(VLOOKUP(Table213162038[[#This Row],[Player No]],Table11[[No]:[Province]],3,0),"")</f>
        <v/>
      </c>
      <c r="H228" s="166"/>
      <c r="I228" s="167"/>
      <c r="J228" s="167"/>
      <c r="K228" s="56"/>
      <c r="L228" s="57"/>
      <c r="M228" s="57"/>
      <c r="N228" s="57"/>
      <c r="O228" s="57"/>
      <c r="P228" s="17"/>
      <c r="Q228" s="18"/>
      <c r="R228" s="18"/>
      <c r="S228" s="146"/>
    </row>
    <row r="229" spans="4:19" ht="16" hidden="1" thickBot="1">
      <c r="D229" s="52">
        <f t="shared" si="7"/>
        <v>225</v>
      </c>
      <c r="E229" s="60"/>
      <c r="F229" s="46" t="str">
        <f>IFERROR(VLOOKUP(Table213162021[[#This Row],[Player No]],Table11[[No]:[Province]],2,0),"")</f>
        <v/>
      </c>
      <c r="G229" s="47" t="str">
        <f>IFERROR(VLOOKUP(Table213162038[[#This Row],[Player No]],Table11[[No]:[Province]],3,0),"")</f>
        <v/>
      </c>
      <c r="H229" s="166"/>
      <c r="I229" s="167"/>
      <c r="J229" s="167"/>
      <c r="K229" s="56"/>
      <c r="L229" s="57"/>
      <c r="M229" s="57"/>
      <c r="N229" s="57"/>
      <c r="O229" s="57"/>
      <c r="P229" s="17"/>
      <c r="Q229" s="18"/>
      <c r="R229" s="18"/>
      <c r="S229" s="146"/>
    </row>
    <row r="230" spans="4:19" ht="16" hidden="1" thickBot="1">
      <c r="D230" s="52">
        <f t="shared" si="7"/>
        <v>226</v>
      </c>
      <c r="E230" s="60"/>
      <c r="F230" s="46" t="str">
        <f>IFERROR(VLOOKUP(Table213162021[[#This Row],[Player No]],Table11[[No]:[Province]],2,0),"")</f>
        <v/>
      </c>
      <c r="G230" s="47" t="str">
        <f>IFERROR(VLOOKUP(Table213162038[[#This Row],[Player No]],Table11[[No]:[Province]],3,0),"")</f>
        <v/>
      </c>
      <c r="H230" s="166"/>
      <c r="I230" s="167"/>
      <c r="J230" s="167"/>
      <c r="K230" s="56"/>
      <c r="L230" s="57"/>
      <c r="M230" s="57"/>
      <c r="N230" s="57"/>
      <c r="O230" s="57"/>
      <c r="P230" s="17"/>
      <c r="Q230" s="18"/>
      <c r="R230" s="18"/>
      <c r="S230" s="146"/>
    </row>
    <row r="231" spans="4:19" ht="16" hidden="1" thickBot="1">
      <c r="D231" s="52">
        <f t="shared" si="7"/>
        <v>227</v>
      </c>
      <c r="E231" s="60"/>
      <c r="F231" s="46" t="str">
        <f>IFERROR(VLOOKUP(Table213162021[[#This Row],[Player No]],Table11[[No]:[Province]],2,0),"")</f>
        <v/>
      </c>
      <c r="G231" s="47" t="str">
        <f>IFERROR(VLOOKUP(Table213162038[[#This Row],[Player No]],Table11[[No]:[Province]],3,0),"")</f>
        <v/>
      </c>
      <c r="H231" s="166"/>
      <c r="I231" s="167"/>
      <c r="J231" s="167"/>
      <c r="K231" s="56"/>
      <c r="L231" s="57"/>
      <c r="M231" s="57"/>
      <c r="N231" s="57"/>
      <c r="O231" s="57"/>
      <c r="P231" s="17"/>
      <c r="Q231" s="18"/>
      <c r="R231" s="18"/>
      <c r="S231" s="146"/>
    </row>
    <row r="232" spans="4:19" ht="16" hidden="1" thickBot="1">
      <c r="D232" s="52">
        <f t="shared" si="7"/>
        <v>228</v>
      </c>
      <c r="E232" s="60"/>
      <c r="F232" s="46" t="str">
        <f>IFERROR(VLOOKUP(Table213162021[[#This Row],[Player No]],Table11[[No]:[Province]],2,0),"")</f>
        <v/>
      </c>
      <c r="G232" s="47" t="str">
        <f>IFERROR(VLOOKUP(Table213162038[[#This Row],[Player No]],Table11[[No]:[Province]],3,0),"")</f>
        <v/>
      </c>
      <c r="H232" s="166"/>
      <c r="I232" s="167"/>
      <c r="J232" s="167"/>
      <c r="K232" s="56"/>
      <c r="L232" s="57"/>
      <c r="M232" s="57"/>
      <c r="N232" s="57"/>
      <c r="O232" s="57"/>
      <c r="P232" s="17"/>
      <c r="Q232" s="18"/>
      <c r="R232" s="18"/>
      <c r="S232" s="146"/>
    </row>
    <row r="233" spans="4:19" ht="16" hidden="1" thickBot="1">
      <c r="D233" s="52">
        <f t="shared" si="7"/>
        <v>229</v>
      </c>
      <c r="E233" s="60"/>
      <c r="F233" s="46" t="str">
        <f>IFERROR(VLOOKUP(Table213162021[[#This Row],[Player No]],Table11[[No]:[Province]],2,0),"")</f>
        <v/>
      </c>
      <c r="G233" s="47" t="str">
        <f>IFERROR(VLOOKUP(Table213162038[[#This Row],[Player No]],Table11[[No]:[Province]],3,0),"")</f>
        <v/>
      </c>
      <c r="H233" s="166"/>
      <c r="I233" s="167"/>
      <c r="J233" s="167"/>
      <c r="K233" s="56"/>
      <c r="L233" s="57"/>
      <c r="M233" s="57"/>
      <c r="N233" s="57"/>
      <c r="O233" s="57"/>
      <c r="P233" s="17"/>
      <c r="Q233" s="18"/>
      <c r="R233" s="18"/>
      <c r="S233" s="146"/>
    </row>
    <row r="234" spans="4:19" ht="16" hidden="1" thickBot="1">
      <c r="D234" s="52">
        <f t="shared" si="7"/>
        <v>230</v>
      </c>
      <c r="E234" s="60"/>
      <c r="F234" s="46" t="str">
        <f>IFERROR(VLOOKUP(Table213162021[[#This Row],[Player No]],Table11[[No]:[Province]],2,0),"")</f>
        <v/>
      </c>
      <c r="G234" s="47" t="str">
        <f>IFERROR(VLOOKUP(Table213162038[[#This Row],[Player No]],Table11[[No]:[Province]],3,0),"")</f>
        <v/>
      </c>
      <c r="H234" s="166"/>
      <c r="I234" s="167"/>
      <c r="J234" s="167"/>
      <c r="K234" s="56"/>
      <c r="L234" s="57"/>
      <c r="M234" s="57"/>
      <c r="N234" s="57"/>
      <c r="O234" s="57"/>
      <c r="P234" s="17"/>
      <c r="Q234" s="18"/>
      <c r="R234" s="18"/>
      <c r="S234" s="146"/>
    </row>
    <row r="235" spans="4:19" ht="16" hidden="1" thickBot="1">
      <c r="D235" s="52">
        <f t="shared" si="7"/>
        <v>231</v>
      </c>
      <c r="E235" s="60"/>
      <c r="F235" s="46" t="str">
        <f>IFERROR(VLOOKUP(Table213162021[[#This Row],[Player No]],Table11[[No]:[Province]],2,0),"")</f>
        <v/>
      </c>
      <c r="G235" s="47" t="str">
        <f>IFERROR(VLOOKUP(Table213162038[[#This Row],[Player No]],Table11[[No]:[Province]],3,0),"")</f>
        <v/>
      </c>
      <c r="H235" s="166"/>
      <c r="I235" s="167"/>
      <c r="J235" s="167"/>
      <c r="K235" s="56"/>
      <c r="L235" s="57"/>
      <c r="M235" s="57"/>
      <c r="N235" s="57"/>
      <c r="O235" s="57"/>
      <c r="P235" s="17"/>
      <c r="Q235" s="18"/>
      <c r="R235" s="18"/>
      <c r="S235" s="146"/>
    </row>
    <row r="236" spans="4:19" ht="16" hidden="1" thickBot="1">
      <c r="D236" s="52">
        <f t="shared" si="7"/>
        <v>232</v>
      </c>
      <c r="E236" s="60"/>
      <c r="F236" s="46" t="str">
        <f>IFERROR(VLOOKUP(Table213162021[[#This Row],[Player No]],Table11[[No]:[Province]],2,0),"")</f>
        <v/>
      </c>
      <c r="G236" s="47" t="str">
        <f>IFERROR(VLOOKUP(Table213162038[[#This Row],[Player No]],Table11[[No]:[Province]],3,0),"")</f>
        <v/>
      </c>
      <c r="H236" s="166"/>
      <c r="I236" s="167"/>
      <c r="J236" s="167"/>
      <c r="K236" s="56"/>
      <c r="L236" s="57"/>
      <c r="M236" s="57"/>
      <c r="N236" s="57"/>
      <c r="O236" s="57"/>
      <c r="P236" s="17"/>
      <c r="Q236" s="18"/>
      <c r="R236" s="18"/>
      <c r="S236" s="146"/>
    </row>
    <row r="237" spans="4:19" ht="16" hidden="1" thickBot="1">
      <c r="D237" s="52">
        <f t="shared" si="7"/>
        <v>233</v>
      </c>
      <c r="E237" s="60"/>
      <c r="F237" s="46" t="str">
        <f>IFERROR(VLOOKUP(Table213162021[[#This Row],[Player No]],Table11[[No]:[Province]],2,0),"")</f>
        <v/>
      </c>
      <c r="G237" s="47" t="str">
        <f>IFERROR(VLOOKUP(Table213162038[[#This Row],[Player No]],Table11[[No]:[Province]],3,0),"")</f>
        <v/>
      </c>
      <c r="H237" s="166"/>
      <c r="I237" s="167"/>
      <c r="J237" s="167"/>
      <c r="K237" s="56"/>
      <c r="L237" s="57"/>
      <c r="M237" s="57"/>
      <c r="N237" s="57"/>
      <c r="O237" s="57"/>
      <c r="P237" s="17"/>
      <c r="Q237" s="18"/>
      <c r="R237" s="18"/>
      <c r="S237" s="146"/>
    </row>
    <row r="238" spans="4:19" ht="16" hidden="1" thickBot="1">
      <c r="D238" s="52">
        <f t="shared" si="7"/>
        <v>234</v>
      </c>
      <c r="E238" s="60"/>
      <c r="F238" s="46" t="str">
        <f>IFERROR(VLOOKUP(Table213162021[[#This Row],[Player No]],Table11[[No]:[Province]],2,0),"")</f>
        <v/>
      </c>
      <c r="G238" s="47" t="str">
        <f>IFERROR(VLOOKUP(Table213162038[[#This Row],[Player No]],Table11[[No]:[Province]],3,0),"")</f>
        <v/>
      </c>
      <c r="H238" s="166"/>
      <c r="I238" s="167"/>
      <c r="J238" s="167"/>
      <c r="K238" s="56"/>
      <c r="L238" s="57"/>
      <c r="M238" s="57"/>
      <c r="N238" s="57"/>
      <c r="O238" s="57"/>
      <c r="P238" s="17"/>
      <c r="Q238" s="18"/>
      <c r="R238" s="18"/>
      <c r="S238" s="146"/>
    </row>
    <row r="239" spans="4:19" ht="16" hidden="1" thickBot="1">
      <c r="D239" s="52">
        <f t="shared" si="7"/>
        <v>235</v>
      </c>
      <c r="E239" s="60"/>
      <c r="F239" s="46" t="str">
        <f>IFERROR(VLOOKUP(Table213162021[[#This Row],[Player No]],Table11[[No]:[Province]],2,0),"")</f>
        <v/>
      </c>
      <c r="G239" s="47" t="str">
        <f>IFERROR(VLOOKUP(Table213162038[[#This Row],[Player No]],Table11[[No]:[Province]],3,0),"")</f>
        <v/>
      </c>
      <c r="H239" s="166"/>
      <c r="I239" s="167"/>
      <c r="J239" s="167"/>
      <c r="K239" s="56"/>
      <c r="L239" s="57"/>
      <c r="M239" s="57"/>
      <c r="N239" s="57"/>
      <c r="O239" s="57"/>
      <c r="P239" s="17"/>
      <c r="Q239" s="18"/>
      <c r="R239" s="18"/>
      <c r="S239" s="146"/>
    </row>
    <row r="240" spans="4:19" ht="16" hidden="1" thickBot="1">
      <c r="D240" s="52">
        <f t="shared" si="7"/>
        <v>236</v>
      </c>
      <c r="E240" s="60"/>
      <c r="F240" s="46" t="str">
        <f>IFERROR(VLOOKUP(Table213162021[[#This Row],[Player No]],Table11[[No]:[Province]],2,0),"")</f>
        <v/>
      </c>
      <c r="G240" s="47" t="str">
        <f>IFERROR(VLOOKUP(Table213162038[[#This Row],[Player No]],Table11[[No]:[Province]],3,0),"")</f>
        <v/>
      </c>
      <c r="H240" s="166"/>
      <c r="I240" s="167"/>
      <c r="J240" s="167"/>
      <c r="K240" s="56"/>
      <c r="L240" s="57"/>
      <c r="M240" s="57"/>
      <c r="N240" s="57"/>
      <c r="O240" s="57"/>
      <c r="P240" s="17"/>
      <c r="Q240" s="18"/>
      <c r="R240" s="18"/>
      <c r="S240" s="146"/>
    </row>
    <row r="241" spans="4:19" ht="16" hidden="1" thickBot="1">
      <c r="D241" s="52">
        <f t="shared" si="7"/>
        <v>237</v>
      </c>
      <c r="E241" s="60"/>
      <c r="F241" s="46" t="str">
        <f>IFERROR(VLOOKUP(Table213162021[[#This Row],[Player No]],Table11[[No]:[Province]],2,0),"")</f>
        <v/>
      </c>
      <c r="G241" s="47" t="str">
        <f>IFERROR(VLOOKUP(Table213162038[[#This Row],[Player No]],Table11[[No]:[Province]],3,0),"")</f>
        <v/>
      </c>
      <c r="H241" s="166"/>
      <c r="I241" s="167"/>
      <c r="J241" s="167"/>
      <c r="K241" s="56"/>
      <c r="L241" s="57"/>
      <c r="M241" s="57"/>
      <c r="N241" s="57"/>
      <c r="O241" s="57"/>
      <c r="P241" s="17"/>
      <c r="Q241" s="18"/>
      <c r="R241" s="18"/>
      <c r="S241" s="146"/>
    </row>
    <row r="242" spans="4:19" ht="16" hidden="1" thickBot="1">
      <c r="D242" s="52">
        <f t="shared" si="7"/>
        <v>238</v>
      </c>
      <c r="E242" s="60"/>
      <c r="F242" s="46" t="str">
        <f>IFERROR(VLOOKUP(Table213162021[[#This Row],[Player No]],Table11[[No]:[Province]],2,0),"")</f>
        <v/>
      </c>
      <c r="G242" s="47" t="str">
        <f>IFERROR(VLOOKUP(Table213162038[[#This Row],[Player No]],Table11[[No]:[Province]],3,0),"")</f>
        <v/>
      </c>
      <c r="H242" s="166"/>
      <c r="I242" s="167"/>
      <c r="J242" s="167"/>
      <c r="K242" s="56"/>
      <c r="L242" s="57"/>
      <c r="M242" s="57"/>
      <c r="N242" s="57"/>
      <c r="O242" s="57"/>
      <c r="P242" s="17"/>
      <c r="Q242" s="18"/>
      <c r="R242" s="18"/>
      <c r="S242" s="146"/>
    </row>
    <row r="243" spans="4:19" ht="16" hidden="1" thickBot="1">
      <c r="D243" s="52">
        <f t="shared" si="7"/>
        <v>239</v>
      </c>
      <c r="E243" s="60"/>
      <c r="F243" s="46" t="str">
        <f>IFERROR(VLOOKUP(Table213162021[[#This Row],[Player No]],Table11[[No]:[Province]],2,0),"")</f>
        <v/>
      </c>
      <c r="G243" s="47" t="str">
        <f>IFERROR(VLOOKUP(Table213162038[[#This Row],[Player No]],Table11[[No]:[Province]],3,0),"")</f>
        <v/>
      </c>
      <c r="H243" s="166"/>
      <c r="I243" s="167"/>
      <c r="J243" s="167"/>
      <c r="K243" s="56"/>
      <c r="L243" s="57"/>
      <c r="M243" s="57"/>
      <c r="N243" s="57"/>
      <c r="O243" s="57"/>
      <c r="P243" s="17"/>
      <c r="Q243" s="18"/>
      <c r="R243" s="18"/>
      <c r="S243" s="146"/>
    </row>
    <row r="244" spans="4:19" ht="16" hidden="1" thickBot="1">
      <c r="D244" s="52">
        <f t="shared" si="7"/>
        <v>240</v>
      </c>
      <c r="E244" s="60"/>
      <c r="F244" s="46" t="str">
        <f>IFERROR(VLOOKUP(Table213162021[[#This Row],[Player No]],Table11[[No]:[Province]],2,0),"")</f>
        <v/>
      </c>
      <c r="G244" s="47" t="str">
        <f>IFERROR(VLOOKUP(Table213162038[[#This Row],[Player No]],Table11[[No]:[Province]],3,0),"")</f>
        <v/>
      </c>
      <c r="H244" s="166"/>
      <c r="I244" s="167"/>
      <c r="J244" s="167"/>
      <c r="K244" s="56"/>
      <c r="L244" s="57"/>
      <c r="M244" s="57"/>
      <c r="N244" s="57"/>
      <c r="O244" s="57"/>
      <c r="P244" s="17"/>
      <c r="Q244" s="18"/>
      <c r="R244" s="18"/>
      <c r="S244" s="146"/>
    </row>
    <row r="245" spans="4:19" ht="16" hidden="1" thickBot="1">
      <c r="D245" s="52">
        <f t="shared" si="7"/>
        <v>241</v>
      </c>
      <c r="E245" s="60"/>
      <c r="F245" s="46" t="str">
        <f>IFERROR(VLOOKUP(Table213162021[[#This Row],[Player No]],Table11[[No]:[Province]],2,0),"")</f>
        <v/>
      </c>
      <c r="G245" s="47" t="str">
        <f>IFERROR(VLOOKUP(Table213162038[[#This Row],[Player No]],Table11[[No]:[Province]],3,0),"")</f>
        <v/>
      </c>
      <c r="H245" s="166"/>
      <c r="I245" s="167"/>
      <c r="J245" s="167"/>
      <c r="K245" s="56"/>
      <c r="L245" s="57"/>
      <c r="M245" s="57"/>
      <c r="N245" s="57"/>
      <c r="O245" s="57"/>
      <c r="P245" s="17"/>
      <c r="Q245" s="18"/>
      <c r="R245" s="18"/>
      <c r="S245" s="146"/>
    </row>
    <row r="246" spans="4:19" ht="16" hidden="1" thickBot="1">
      <c r="D246" s="52">
        <f t="shared" si="7"/>
        <v>242</v>
      </c>
      <c r="E246" s="60"/>
      <c r="F246" s="46" t="str">
        <f>IFERROR(VLOOKUP(Table213162021[[#This Row],[Player No]],Table11[[No]:[Province]],2,0),"")</f>
        <v/>
      </c>
      <c r="G246" s="47" t="str">
        <f>IFERROR(VLOOKUP(Table213162038[[#This Row],[Player No]],Table11[[No]:[Province]],3,0),"")</f>
        <v/>
      </c>
      <c r="H246" s="166"/>
      <c r="I246" s="167"/>
      <c r="J246" s="167"/>
      <c r="K246" s="56"/>
      <c r="L246" s="57"/>
      <c r="M246" s="57"/>
      <c r="N246" s="57"/>
      <c r="O246" s="57"/>
      <c r="P246" s="17"/>
      <c r="Q246" s="18"/>
      <c r="R246" s="18"/>
      <c r="S246" s="146"/>
    </row>
    <row r="247" spans="4:19" ht="16" hidden="1" thickBot="1">
      <c r="D247" s="52">
        <f t="shared" si="7"/>
        <v>243</v>
      </c>
      <c r="E247" s="60"/>
      <c r="F247" s="46" t="str">
        <f>IFERROR(VLOOKUP(Table213162021[[#This Row],[Player No]],Table11[[No]:[Province]],2,0),"")</f>
        <v/>
      </c>
      <c r="G247" s="47" t="str">
        <f>IFERROR(VLOOKUP(Table213162038[[#This Row],[Player No]],Table11[[No]:[Province]],3,0),"")</f>
        <v/>
      </c>
      <c r="H247" s="166"/>
      <c r="I247" s="167"/>
      <c r="J247" s="167"/>
      <c r="K247" s="56"/>
      <c r="L247" s="57"/>
      <c r="M247" s="57"/>
      <c r="N247" s="57"/>
      <c r="O247" s="57"/>
      <c r="P247" s="17"/>
      <c r="Q247" s="18"/>
      <c r="R247" s="18"/>
      <c r="S247" s="146"/>
    </row>
    <row r="248" spans="4:19" ht="16" hidden="1" thickBot="1">
      <c r="D248" s="52">
        <f t="shared" si="7"/>
        <v>244</v>
      </c>
      <c r="E248" s="60"/>
      <c r="F248" s="46" t="str">
        <f>IFERROR(VLOOKUP(Table213162021[[#This Row],[Player No]],Table11[[No]:[Province]],2,0),"")</f>
        <v/>
      </c>
      <c r="G248" s="47" t="str">
        <f>IFERROR(VLOOKUP(Table213162038[[#This Row],[Player No]],Table11[[No]:[Province]],3,0),"")</f>
        <v/>
      </c>
      <c r="H248" s="166"/>
      <c r="I248" s="167"/>
      <c r="J248" s="167"/>
      <c r="K248" s="56"/>
      <c r="L248" s="57"/>
      <c r="M248" s="57"/>
      <c r="N248" s="57"/>
      <c r="O248" s="57"/>
      <c r="P248" s="17"/>
      <c r="Q248" s="18"/>
      <c r="R248" s="18"/>
      <c r="S248" s="146"/>
    </row>
    <row r="249" spans="4:19" ht="16" hidden="1" thickBot="1">
      <c r="D249" s="52">
        <f t="shared" si="7"/>
        <v>245</v>
      </c>
      <c r="E249" s="60"/>
      <c r="F249" s="46" t="str">
        <f>IFERROR(VLOOKUP(Table213162021[[#This Row],[Player No]],Table11[[No]:[Province]],2,0),"")</f>
        <v/>
      </c>
      <c r="G249" s="47" t="str">
        <f>IFERROR(VLOOKUP(Table213162038[[#This Row],[Player No]],Table11[[No]:[Province]],3,0),"")</f>
        <v/>
      </c>
      <c r="H249" s="166"/>
      <c r="I249" s="167"/>
      <c r="J249" s="167"/>
      <c r="K249" s="56"/>
      <c r="L249" s="57"/>
      <c r="M249" s="57"/>
      <c r="N249" s="57"/>
      <c r="O249" s="57"/>
      <c r="P249" s="17"/>
      <c r="Q249" s="18"/>
      <c r="R249" s="18"/>
      <c r="S249" s="146"/>
    </row>
    <row r="250" spans="4:19" ht="16" hidden="1" thickBot="1">
      <c r="D250" s="52">
        <f t="shared" si="7"/>
        <v>246</v>
      </c>
      <c r="E250" s="60"/>
      <c r="F250" s="46" t="str">
        <f>IFERROR(VLOOKUP(Table213162021[[#This Row],[Player No]],Table11[[No]:[Province]],2,0),"")</f>
        <v/>
      </c>
      <c r="G250" s="47" t="str">
        <f>IFERROR(VLOOKUP(Table213162038[[#This Row],[Player No]],Table11[[No]:[Province]],3,0),"")</f>
        <v/>
      </c>
      <c r="H250" s="166"/>
      <c r="I250" s="167"/>
      <c r="J250" s="167"/>
      <c r="K250" s="56"/>
      <c r="L250" s="57"/>
      <c r="M250" s="57"/>
      <c r="N250" s="57"/>
      <c r="O250" s="57"/>
      <c r="P250" s="17"/>
      <c r="Q250" s="18"/>
      <c r="R250" s="18"/>
      <c r="S250" s="146"/>
    </row>
    <row r="251" spans="4:19" ht="16" hidden="1" thickBot="1">
      <c r="D251" s="52">
        <f t="shared" si="7"/>
        <v>247</v>
      </c>
      <c r="E251" s="60"/>
      <c r="F251" s="46" t="str">
        <f>IFERROR(VLOOKUP(Table213162021[[#This Row],[Player No]],Table11[[No]:[Province]],2,0),"")</f>
        <v/>
      </c>
      <c r="G251" s="47" t="str">
        <f>IFERROR(VLOOKUP(Table213162038[[#This Row],[Player No]],Table11[[No]:[Province]],3,0),"")</f>
        <v/>
      </c>
      <c r="H251" s="166"/>
      <c r="I251" s="167"/>
      <c r="J251" s="167"/>
      <c r="K251" s="56"/>
      <c r="L251" s="57"/>
      <c r="M251" s="57"/>
      <c r="N251" s="57"/>
      <c r="O251" s="57"/>
      <c r="P251" s="17"/>
      <c r="Q251" s="18"/>
      <c r="R251" s="18"/>
      <c r="S251" s="146"/>
    </row>
    <row r="252" spans="4:19" ht="16" hidden="1" thickBot="1">
      <c r="D252" s="52">
        <f t="shared" si="7"/>
        <v>248</v>
      </c>
      <c r="E252" s="60"/>
      <c r="F252" s="46" t="str">
        <f>IFERROR(VLOOKUP(Table213162021[[#This Row],[Player No]],Table11[[No]:[Province]],2,0),"")</f>
        <v/>
      </c>
      <c r="G252" s="47" t="str">
        <f>IFERROR(VLOOKUP(Table213162038[[#This Row],[Player No]],Table11[[No]:[Province]],3,0),"")</f>
        <v/>
      </c>
      <c r="H252" s="166"/>
      <c r="I252" s="167"/>
      <c r="J252" s="167"/>
      <c r="K252" s="56"/>
      <c r="L252" s="57"/>
      <c r="M252" s="57"/>
      <c r="N252" s="57"/>
      <c r="O252" s="57"/>
      <c r="P252" s="17"/>
      <c r="Q252" s="18"/>
      <c r="R252" s="18"/>
      <c r="S252" s="146"/>
    </row>
    <row r="253" spans="4:19" ht="16" hidden="1" thickBot="1">
      <c r="D253" s="52">
        <f t="shared" si="7"/>
        <v>249</v>
      </c>
      <c r="E253" s="60"/>
      <c r="F253" s="46" t="str">
        <f>IFERROR(VLOOKUP(Table213162021[[#This Row],[Player No]],Table11[[No]:[Province]],2,0),"")</f>
        <v/>
      </c>
      <c r="G253" s="47" t="str">
        <f>IFERROR(VLOOKUP(Table213162038[[#This Row],[Player No]],Table11[[No]:[Province]],3,0),"")</f>
        <v/>
      </c>
      <c r="H253" s="166"/>
      <c r="I253" s="167"/>
      <c r="J253" s="167"/>
      <c r="K253" s="56"/>
      <c r="L253" s="57"/>
      <c r="M253" s="57"/>
      <c r="N253" s="57"/>
      <c r="O253" s="57"/>
      <c r="P253" s="17"/>
      <c r="Q253" s="18"/>
      <c r="R253" s="18"/>
      <c r="S253" s="146"/>
    </row>
    <row r="254" spans="4:19" ht="16" hidden="1" thickBot="1">
      <c r="D254" s="52">
        <f t="shared" si="7"/>
        <v>250</v>
      </c>
      <c r="E254" s="60"/>
      <c r="F254" s="46" t="str">
        <f>IFERROR(VLOOKUP(Table213162021[[#This Row],[Player No]],Table11[[No]:[Province]],2,0),"")</f>
        <v/>
      </c>
      <c r="G254" s="47" t="str">
        <f>IFERROR(VLOOKUP(Table213162038[[#This Row],[Player No]],Table11[[No]:[Province]],3,0),"")</f>
        <v/>
      </c>
      <c r="H254" s="166"/>
      <c r="I254" s="167"/>
      <c r="J254" s="167"/>
      <c r="K254" s="56"/>
      <c r="L254" s="57"/>
      <c r="M254" s="57"/>
      <c r="N254" s="57"/>
      <c r="O254" s="57"/>
      <c r="P254" s="17"/>
      <c r="Q254" s="18"/>
      <c r="R254" s="18"/>
      <c r="S254" s="146"/>
    </row>
    <row r="255" spans="4:19" ht="16" hidden="1" thickBot="1">
      <c r="D255" s="52">
        <f t="shared" si="7"/>
        <v>251</v>
      </c>
      <c r="E255" s="60"/>
      <c r="F255" s="46" t="str">
        <f>IFERROR(VLOOKUP(Table213162021[[#This Row],[Player No]],Table11[[No]:[Province]],2,0),"")</f>
        <v/>
      </c>
      <c r="G255" s="47" t="str">
        <f>IFERROR(VLOOKUP(Table213162038[[#This Row],[Player No]],Table11[[No]:[Province]],3,0),"")</f>
        <v/>
      </c>
      <c r="H255" s="166"/>
      <c r="I255" s="167"/>
      <c r="J255" s="167"/>
      <c r="K255" s="56"/>
      <c r="L255" s="57"/>
      <c r="M255" s="57"/>
      <c r="N255" s="57"/>
      <c r="O255" s="57"/>
      <c r="P255" s="17"/>
      <c r="Q255" s="18"/>
      <c r="R255" s="18"/>
      <c r="S255" s="146"/>
    </row>
    <row r="256" spans="4:19" ht="16" hidden="1" thickBot="1">
      <c r="D256" s="52">
        <f t="shared" si="7"/>
        <v>252</v>
      </c>
      <c r="E256" s="60"/>
      <c r="F256" s="46" t="str">
        <f>IFERROR(VLOOKUP(Table213162021[[#This Row],[Player No]],Table11[[No]:[Province]],2,0),"")</f>
        <v/>
      </c>
      <c r="G256" s="47" t="str">
        <f>IFERROR(VLOOKUP(Table213162038[[#This Row],[Player No]],Table11[[No]:[Province]],3,0),"")</f>
        <v/>
      </c>
      <c r="H256" s="166"/>
      <c r="I256" s="167"/>
      <c r="J256" s="167"/>
      <c r="K256" s="56"/>
      <c r="L256" s="57"/>
      <c r="M256" s="57"/>
      <c r="N256" s="57"/>
      <c r="O256" s="57"/>
      <c r="P256" s="17"/>
      <c r="Q256" s="18"/>
      <c r="R256" s="18"/>
      <c r="S256" s="146"/>
    </row>
    <row r="257" spans="4:19" ht="16" hidden="1" thickBot="1">
      <c r="D257" s="52">
        <f t="shared" si="7"/>
        <v>253</v>
      </c>
      <c r="E257" s="60"/>
      <c r="F257" s="46" t="str">
        <f>IFERROR(VLOOKUP(Table213162021[[#This Row],[Player No]],Table11[[No]:[Province]],2,0),"")</f>
        <v/>
      </c>
      <c r="G257" s="47" t="str">
        <f>IFERROR(VLOOKUP(Table213162038[[#This Row],[Player No]],Table11[[No]:[Province]],3,0),"")</f>
        <v/>
      </c>
      <c r="H257" s="166"/>
      <c r="I257" s="167"/>
      <c r="J257" s="167"/>
      <c r="K257" s="56"/>
      <c r="L257" s="57"/>
      <c r="M257" s="57"/>
      <c r="N257" s="57"/>
      <c r="O257" s="57"/>
      <c r="P257" s="17"/>
      <c r="Q257" s="18"/>
      <c r="R257" s="18"/>
      <c r="S257" s="146"/>
    </row>
    <row r="258" spans="4:19" ht="16" hidden="1" thickBot="1">
      <c r="D258" s="52">
        <f t="shared" si="7"/>
        <v>254</v>
      </c>
      <c r="E258" s="60"/>
      <c r="F258" s="46" t="str">
        <f>IFERROR(VLOOKUP(Table213162021[[#This Row],[Player No]],Table11[[No]:[Province]],2,0),"")</f>
        <v/>
      </c>
      <c r="G258" s="47" t="str">
        <f>IFERROR(VLOOKUP(Table213162038[[#This Row],[Player No]],Table11[[No]:[Province]],3,0),"")</f>
        <v/>
      </c>
      <c r="H258" s="166"/>
      <c r="I258" s="167"/>
      <c r="J258" s="167"/>
      <c r="K258" s="56"/>
      <c r="L258" s="57"/>
      <c r="M258" s="57"/>
      <c r="N258" s="57"/>
      <c r="O258" s="57"/>
      <c r="P258" s="17"/>
      <c r="Q258" s="18"/>
      <c r="R258" s="18"/>
      <c r="S258" s="146"/>
    </row>
    <row r="259" spans="4:19" ht="16" hidden="1" thickBot="1">
      <c r="D259" s="52">
        <f t="shared" si="7"/>
        <v>255</v>
      </c>
      <c r="E259" s="60"/>
      <c r="F259" s="46" t="str">
        <f>IFERROR(VLOOKUP(Table213162021[[#This Row],[Player No]],Table11[[No]:[Province]],2,0),"")</f>
        <v/>
      </c>
      <c r="G259" s="47" t="str">
        <f>IFERROR(VLOOKUP(Table213162038[[#This Row],[Player No]],Table11[[No]:[Province]],3,0),"")</f>
        <v/>
      </c>
      <c r="H259" s="166"/>
      <c r="I259" s="167"/>
      <c r="J259" s="167"/>
      <c r="K259" s="56"/>
      <c r="L259" s="57"/>
      <c r="M259" s="57"/>
      <c r="N259" s="57"/>
      <c r="O259" s="57"/>
      <c r="P259" s="17"/>
      <c r="Q259" s="18"/>
      <c r="R259" s="18"/>
      <c r="S259" s="146"/>
    </row>
    <row r="260" spans="4:19" ht="16" hidden="1" thickBot="1">
      <c r="D260" s="52">
        <f t="shared" si="7"/>
        <v>256</v>
      </c>
      <c r="E260" s="60"/>
      <c r="F260" s="46" t="str">
        <f>IFERROR(VLOOKUP(Table213162021[[#This Row],[Player No]],Table11[[No]:[Province]],2,0),"")</f>
        <v/>
      </c>
      <c r="G260" s="47" t="str">
        <f>IFERROR(VLOOKUP(Table213162038[[#This Row],[Player No]],Table11[[No]:[Province]],3,0),"")</f>
        <v/>
      </c>
      <c r="H260" s="166"/>
      <c r="I260" s="167"/>
      <c r="J260" s="167"/>
      <c r="K260" s="56"/>
      <c r="L260" s="57"/>
      <c r="M260" s="57"/>
      <c r="N260" s="57"/>
      <c r="O260" s="57"/>
      <c r="P260" s="17"/>
      <c r="Q260" s="18"/>
      <c r="R260" s="18"/>
      <c r="S260" s="146"/>
    </row>
    <row r="261" spans="4:19" ht="16" hidden="1" thickBot="1">
      <c r="D261" s="52">
        <f t="shared" si="7"/>
        <v>257</v>
      </c>
      <c r="E261" s="60"/>
      <c r="F261" s="46" t="str">
        <f>IFERROR(VLOOKUP(Table213162021[[#This Row],[Player No]],Table11[[No]:[Province]],2,0),"")</f>
        <v/>
      </c>
      <c r="G261" s="47" t="str">
        <f>IFERROR(VLOOKUP(Table213162038[[#This Row],[Player No]],Table11[[No]:[Province]],3,0),"")</f>
        <v/>
      </c>
      <c r="H261" s="166"/>
      <c r="I261" s="167"/>
      <c r="J261" s="167"/>
      <c r="K261" s="56"/>
      <c r="L261" s="57"/>
      <c r="M261" s="57"/>
      <c r="N261" s="57"/>
      <c r="O261" s="57"/>
      <c r="P261" s="17"/>
      <c r="Q261" s="18"/>
      <c r="R261" s="18"/>
      <c r="S261" s="146"/>
    </row>
    <row r="262" spans="4:19" ht="16" hidden="1" thickBot="1">
      <c r="D262" s="52">
        <f t="shared" ref="D262:D325" si="8">D261+1</f>
        <v>258</v>
      </c>
      <c r="E262" s="60"/>
      <c r="F262" s="46" t="str">
        <f>IFERROR(VLOOKUP(Table213162021[[#This Row],[Player No]],Table11[[No]:[Province]],2,0),"")</f>
        <v/>
      </c>
      <c r="G262" s="47" t="str">
        <f>IFERROR(VLOOKUP(Table213162038[[#This Row],[Player No]],Table11[[No]:[Province]],3,0),"")</f>
        <v/>
      </c>
      <c r="H262" s="166"/>
      <c r="I262" s="167"/>
      <c r="J262" s="167"/>
      <c r="K262" s="56"/>
      <c r="L262" s="57"/>
      <c r="M262" s="57"/>
      <c r="N262" s="57"/>
      <c r="O262" s="57"/>
      <c r="P262" s="17"/>
      <c r="Q262" s="18"/>
      <c r="R262" s="18"/>
      <c r="S262" s="146"/>
    </row>
    <row r="263" spans="4:19" ht="16" hidden="1" thickBot="1">
      <c r="D263" s="52">
        <f t="shared" si="8"/>
        <v>259</v>
      </c>
      <c r="E263" s="60"/>
      <c r="F263" s="46" t="str">
        <f>IFERROR(VLOOKUP(Table213162021[[#This Row],[Player No]],Table11[[No]:[Province]],2,0),"")</f>
        <v/>
      </c>
      <c r="G263" s="47" t="str">
        <f>IFERROR(VLOOKUP(Table213162038[[#This Row],[Player No]],Table11[[No]:[Province]],3,0),"")</f>
        <v/>
      </c>
      <c r="H263" s="166"/>
      <c r="I263" s="167"/>
      <c r="J263" s="167"/>
      <c r="K263" s="56"/>
      <c r="L263" s="57"/>
      <c r="M263" s="57"/>
      <c r="N263" s="57"/>
      <c r="O263" s="57"/>
      <c r="P263" s="17"/>
      <c r="Q263" s="18"/>
      <c r="R263" s="18"/>
      <c r="S263" s="146"/>
    </row>
    <row r="264" spans="4:19" ht="16" hidden="1" thickBot="1">
      <c r="D264" s="52">
        <f t="shared" si="8"/>
        <v>260</v>
      </c>
      <c r="E264" s="60"/>
      <c r="F264" s="46" t="str">
        <f>IFERROR(VLOOKUP(Table213162021[[#This Row],[Player No]],Table11[[No]:[Province]],2,0),"")</f>
        <v/>
      </c>
      <c r="G264" s="47" t="str">
        <f>IFERROR(VLOOKUP(Table213162038[[#This Row],[Player No]],Table11[[No]:[Province]],3,0),"")</f>
        <v/>
      </c>
      <c r="H264" s="166"/>
      <c r="I264" s="167"/>
      <c r="J264" s="167"/>
      <c r="K264" s="56"/>
      <c r="L264" s="57"/>
      <c r="M264" s="57"/>
      <c r="N264" s="57"/>
      <c r="O264" s="57"/>
      <c r="P264" s="17"/>
      <c r="Q264" s="18"/>
      <c r="R264" s="18"/>
      <c r="S264" s="146"/>
    </row>
    <row r="265" spans="4:19" ht="16" hidden="1" thickBot="1">
      <c r="D265" s="52">
        <f t="shared" si="8"/>
        <v>261</v>
      </c>
      <c r="E265" s="60"/>
      <c r="F265" s="46" t="str">
        <f>IFERROR(VLOOKUP(Table213162021[[#This Row],[Player No]],Table11[[No]:[Province]],2,0),"")</f>
        <v/>
      </c>
      <c r="G265" s="47" t="str">
        <f>IFERROR(VLOOKUP(Table213162038[[#This Row],[Player No]],Table11[[No]:[Province]],3,0),"")</f>
        <v/>
      </c>
      <c r="H265" s="166"/>
      <c r="I265" s="167"/>
      <c r="J265" s="167"/>
      <c r="K265" s="56"/>
      <c r="L265" s="57"/>
      <c r="M265" s="57"/>
      <c r="N265" s="57"/>
      <c r="O265" s="57"/>
      <c r="P265" s="17"/>
      <c r="Q265" s="18"/>
      <c r="R265" s="18"/>
      <c r="S265" s="146"/>
    </row>
    <row r="266" spans="4:19" ht="16" hidden="1" thickBot="1">
      <c r="D266" s="52">
        <f t="shared" si="8"/>
        <v>262</v>
      </c>
      <c r="E266" s="60"/>
      <c r="F266" s="46" t="str">
        <f>IFERROR(VLOOKUP(Table213162021[[#This Row],[Player No]],Table11[[No]:[Province]],2,0),"")</f>
        <v/>
      </c>
      <c r="G266" s="47" t="str">
        <f>IFERROR(VLOOKUP(Table213162038[[#This Row],[Player No]],Table11[[No]:[Province]],3,0),"")</f>
        <v/>
      </c>
      <c r="H266" s="166"/>
      <c r="I266" s="167"/>
      <c r="J266" s="167"/>
      <c r="K266" s="56"/>
      <c r="L266" s="57"/>
      <c r="M266" s="57"/>
      <c r="N266" s="57"/>
      <c r="O266" s="57"/>
      <c r="P266" s="17"/>
      <c r="Q266" s="18"/>
      <c r="R266" s="18"/>
      <c r="S266" s="146"/>
    </row>
    <row r="267" spans="4:19" ht="16" hidden="1" thickBot="1">
      <c r="D267" s="52">
        <f t="shared" si="8"/>
        <v>263</v>
      </c>
      <c r="E267" s="60"/>
      <c r="F267" s="46" t="str">
        <f>IFERROR(VLOOKUP(Table213162021[[#This Row],[Player No]],Table11[[No]:[Province]],2,0),"")</f>
        <v/>
      </c>
      <c r="G267" s="47" t="str">
        <f>IFERROR(VLOOKUP(Table213162038[[#This Row],[Player No]],Table11[[No]:[Province]],3,0),"")</f>
        <v/>
      </c>
      <c r="H267" s="166"/>
      <c r="I267" s="167"/>
      <c r="J267" s="167"/>
      <c r="K267" s="56"/>
      <c r="L267" s="57"/>
      <c r="M267" s="57"/>
      <c r="N267" s="57"/>
      <c r="O267" s="57"/>
      <c r="P267" s="17"/>
      <c r="Q267" s="18"/>
      <c r="R267" s="18"/>
      <c r="S267" s="146"/>
    </row>
    <row r="268" spans="4:19" ht="16" hidden="1" thickBot="1">
      <c r="D268" s="52">
        <f t="shared" si="8"/>
        <v>264</v>
      </c>
      <c r="E268" s="60"/>
      <c r="F268" s="46" t="str">
        <f>IFERROR(VLOOKUP(Table213162021[[#This Row],[Player No]],Table11[[No]:[Province]],2,0),"")</f>
        <v/>
      </c>
      <c r="G268" s="47" t="str">
        <f>IFERROR(VLOOKUP(Table213162038[[#This Row],[Player No]],Table11[[No]:[Province]],3,0),"")</f>
        <v/>
      </c>
      <c r="H268" s="166"/>
      <c r="I268" s="167"/>
      <c r="J268" s="167"/>
      <c r="K268" s="56"/>
      <c r="L268" s="57"/>
      <c r="M268" s="57"/>
      <c r="N268" s="57"/>
      <c r="O268" s="57"/>
      <c r="P268" s="17"/>
      <c r="Q268" s="18"/>
      <c r="R268" s="18"/>
      <c r="S268" s="146"/>
    </row>
    <row r="269" spans="4:19" ht="16" hidden="1" thickBot="1">
      <c r="D269" s="52">
        <f t="shared" si="8"/>
        <v>265</v>
      </c>
      <c r="E269" s="60"/>
      <c r="F269" s="46" t="str">
        <f>IFERROR(VLOOKUP(Table213162021[[#This Row],[Player No]],Table11[[No]:[Province]],2,0),"")</f>
        <v/>
      </c>
      <c r="G269" s="47" t="str">
        <f>IFERROR(VLOOKUP(Table213162038[[#This Row],[Player No]],Table11[[No]:[Province]],3,0),"")</f>
        <v/>
      </c>
      <c r="H269" s="166"/>
      <c r="I269" s="167"/>
      <c r="J269" s="167"/>
      <c r="K269" s="56"/>
      <c r="L269" s="57"/>
      <c r="M269" s="57"/>
      <c r="N269" s="57"/>
      <c r="O269" s="57"/>
      <c r="P269" s="17"/>
      <c r="Q269" s="18"/>
      <c r="R269" s="18"/>
      <c r="S269" s="146"/>
    </row>
    <row r="270" spans="4:19" ht="16" hidden="1" thickBot="1">
      <c r="D270" s="52">
        <f t="shared" si="8"/>
        <v>266</v>
      </c>
      <c r="E270" s="60"/>
      <c r="F270" s="46" t="str">
        <f>IFERROR(VLOOKUP(Table213162021[[#This Row],[Player No]],Table11[[No]:[Province]],2,0),"")</f>
        <v/>
      </c>
      <c r="G270" s="47" t="str">
        <f>IFERROR(VLOOKUP(Table213162038[[#This Row],[Player No]],Table11[[No]:[Province]],3,0),"")</f>
        <v/>
      </c>
      <c r="H270" s="166"/>
      <c r="I270" s="167"/>
      <c r="J270" s="167"/>
      <c r="K270" s="56"/>
      <c r="L270" s="57"/>
      <c r="M270" s="57"/>
      <c r="N270" s="57"/>
      <c r="O270" s="57"/>
      <c r="P270" s="17"/>
      <c r="Q270" s="18"/>
      <c r="R270" s="18"/>
      <c r="S270" s="146"/>
    </row>
    <row r="271" spans="4:19" ht="16" hidden="1" thickBot="1">
      <c r="D271" s="52">
        <f t="shared" si="8"/>
        <v>267</v>
      </c>
      <c r="E271" s="60"/>
      <c r="F271" s="46" t="str">
        <f>IFERROR(VLOOKUP(Table213162021[[#This Row],[Player No]],Table11[[No]:[Province]],2,0),"")</f>
        <v/>
      </c>
      <c r="G271" s="47" t="str">
        <f>IFERROR(VLOOKUP(Table213162038[[#This Row],[Player No]],Table11[[No]:[Province]],3,0),"")</f>
        <v/>
      </c>
      <c r="H271" s="166"/>
      <c r="I271" s="167"/>
      <c r="J271" s="167"/>
      <c r="K271" s="56"/>
      <c r="L271" s="57"/>
      <c r="M271" s="57"/>
      <c r="N271" s="57"/>
      <c r="O271" s="57"/>
      <c r="P271" s="17"/>
      <c r="Q271" s="18"/>
      <c r="R271" s="18"/>
      <c r="S271" s="146"/>
    </row>
    <row r="272" spans="4:19" ht="16" hidden="1" thickBot="1">
      <c r="D272" s="52">
        <f t="shared" si="8"/>
        <v>268</v>
      </c>
      <c r="E272" s="60"/>
      <c r="F272" s="46" t="str">
        <f>IFERROR(VLOOKUP(Table213162021[[#This Row],[Player No]],Table11[[No]:[Province]],2,0),"")</f>
        <v/>
      </c>
      <c r="G272" s="47" t="str">
        <f>IFERROR(VLOOKUP(Table213162038[[#This Row],[Player No]],Table11[[No]:[Province]],3,0),"")</f>
        <v/>
      </c>
      <c r="H272" s="166"/>
      <c r="I272" s="167"/>
      <c r="J272" s="167"/>
      <c r="K272" s="56"/>
      <c r="L272" s="57"/>
      <c r="M272" s="57"/>
      <c r="N272" s="57"/>
      <c r="O272" s="57"/>
      <c r="P272" s="17"/>
      <c r="Q272" s="18"/>
      <c r="R272" s="18"/>
      <c r="S272" s="146"/>
    </row>
    <row r="273" spans="4:19" ht="16" hidden="1" thickBot="1">
      <c r="D273" s="52">
        <f t="shared" si="8"/>
        <v>269</v>
      </c>
      <c r="E273" s="60"/>
      <c r="F273" s="46" t="str">
        <f>IFERROR(VLOOKUP(Table213162021[[#This Row],[Player No]],Table11[[No]:[Province]],2,0),"")</f>
        <v/>
      </c>
      <c r="G273" s="47" t="str">
        <f>IFERROR(VLOOKUP(Table213162038[[#This Row],[Player No]],Table11[[No]:[Province]],3,0),"")</f>
        <v/>
      </c>
      <c r="H273" s="166"/>
      <c r="I273" s="167"/>
      <c r="J273" s="167"/>
      <c r="K273" s="56"/>
      <c r="L273" s="57"/>
      <c r="M273" s="57"/>
      <c r="N273" s="57"/>
      <c r="O273" s="57"/>
      <c r="P273" s="17"/>
      <c r="Q273" s="18"/>
      <c r="R273" s="18"/>
      <c r="S273" s="146"/>
    </row>
    <row r="274" spans="4:19" ht="16" hidden="1" thickBot="1">
      <c r="D274" s="52">
        <f t="shared" si="8"/>
        <v>270</v>
      </c>
      <c r="E274" s="60"/>
      <c r="F274" s="46" t="str">
        <f>IFERROR(VLOOKUP(Table213162021[[#This Row],[Player No]],Table11[[No]:[Province]],2,0),"")</f>
        <v/>
      </c>
      <c r="G274" s="47" t="str">
        <f>IFERROR(VLOOKUP(Table213162038[[#This Row],[Player No]],Table11[[No]:[Province]],3,0),"")</f>
        <v/>
      </c>
      <c r="H274" s="166"/>
      <c r="I274" s="167"/>
      <c r="J274" s="167"/>
      <c r="K274" s="56"/>
      <c r="L274" s="57"/>
      <c r="M274" s="57"/>
      <c r="N274" s="57"/>
      <c r="O274" s="57"/>
      <c r="P274" s="17"/>
      <c r="Q274" s="18"/>
      <c r="R274" s="18"/>
      <c r="S274" s="146"/>
    </row>
    <row r="275" spans="4:19" ht="16" hidden="1" thickBot="1">
      <c r="D275" s="52">
        <f t="shared" si="8"/>
        <v>271</v>
      </c>
      <c r="E275" s="60"/>
      <c r="F275" s="46" t="str">
        <f>IFERROR(VLOOKUP(Table213162021[[#This Row],[Player No]],Table11[[No]:[Province]],2,0),"")</f>
        <v/>
      </c>
      <c r="G275" s="47" t="str">
        <f>IFERROR(VLOOKUP(Table213162038[[#This Row],[Player No]],Table11[[No]:[Province]],3,0),"")</f>
        <v/>
      </c>
      <c r="H275" s="166"/>
      <c r="I275" s="167"/>
      <c r="J275" s="167"/>
      <c r="K275" s="56"/>
      <c r="L275" s="57"/>
      <c r="M275" s="57"/>
      <c r="N275" s="57"/>
      <c r="O275" s="57"/>
      <c r="P275" s="17"/>
      <c r="Q275" s="18"/>
      <c r="R275" s="18"/>
      <c r="S275" s="146"/>
    </row>
    <row r="276" spans="4:19" ht="16" hidden="1" thickBot="1">
      <c r="D276" s="52">
        <f t="shared" si="8"/>
        <v>272</v>
      </c>
      <c r="E276" s="60"/>
      <c r="F276" s="46" t="str">
        <f>IFERROR(VLOOKUP(Table213162021[[#This Row],[Player No]],Table11[[No]:[Province]],2,0),"")</f>
        <v/>
      </c>
      <c r="G276" s="47" t="str">
        <f>IFERROR(VLOOKUP(Table213162038[[#This Row],[Player No]],Table11[[No]:[Province]],3,0),"")</f>
        <v/>
      </c>
      <c r="H276" s="166"/>
      <c r="I276" s="167"/>
      <c r="J276" s="167"/>
      <c r="K276" s="56"/>
      <c r="L276" s="57"/>
      <c r="M276" s="57"/>
      <c r="N276" s="57"/>
      <c r="O276" s="57"/>
      <c r="P276" s="17"/>
      <c r="Q276" s="18"/>
      <c r="R276" s="18"/>
      <c r="S276" s="146"/>
    </row>
    <row r="277" spans="4:19" ht="16" hidden="1" thickBot="1">
      <c r="D277" s="52">
        <f t="shared" si="8"/>
        <v>273</v>
      </c>
      <c r="E277" s="60"/>
      <c r="F277" s="46" t="str">
        <f>IFERROR(VLOOKUP(Table213162021[[#This Row],[Player No]],Table11[[No]:[Province]],2,0),"")</f>
        <v/>
      </c>
      <c r="G277" s="47" t="str">
        <f>IFERROR(VLOOKUP(Table213162038[[#This Row],[Player No]],Table11[[No]:[Province]],3,0),"")</f>
        <v/>
      </c>
      <c r="H277" s="166"/>
      <c r="I277" s="167"/>
      <c r="J277" s="167"/>
      <c r="K277" s="56"/>
      <c r="L277" s="57"/>
      <c r="M277" s="57"/>
      <c r="N277" s="57"/>
      <c r="O277" s="57"/>
      <c r="P277" s="17"/>
      <c r="Q277" s="18"/>
      <c r="R277" s="18"/>
      <c r="S277" s="146"/>
    </row>
    <row r="278" spans="4:19" ht="16" hidden="1" thickBot="1">
      <c r="D278" s="52">
        <f t="shared" si="8"/>
        <v>274</v>
      </c>
      <c r="E278" s="60"/>
      <c r="F278" s="46" t="str">
        <f>IFERROR(VLOOKUP(Table213162021[[#This Row],[Player No]],Table11[[No]:[Province]],2,0),"")</f>
        <v/>
      </c>
      <c r="G278" s="47" t="str">
        <f>IFERROR(VLOOKUP(Table213162038[[#This Row],[Player No]],Table11[[No]:[Province]],3,0),"")</f>
        <v/>
      </c>
      <c r="H278" s="166"/>
      <c r="I278" s="167"/>
      <c r="J278" s="167"/>
      <c r="K278" s="56"/>
      <c r="L278" s="57"/>
      <c r="M278" s="57"/>
      <c r="N278" s="57"/>
      <c r="O278" s="57"/>
      <c r="P278" s="17"/>
      <c r="Q278" s="18"/>
      <c r="R278" s="18"/>
      <c r="S278" s="146"/>
    </row>
    <row r="279" spans="4:19" ht="16" hidden="1" thickBot="1">
      <c r="D279" s="52">
        <f t="shared" si="8"/>
        <v>275</v>
      </c>
      <c r="E279" s="60"/>
      <c r="F279" s="46" t="str">
        <f>IFERROR(VLOOKUP(Table213162021[[#This Row],[Player No]],Table11[[No]:[Province]],2,0),"")</f>
        <v/>
      </c>
      <c r="G279" s="47" t="str">
        <f>IFERROR(VLOOKUP(Table213162038[[#This Row],[Player No]],Table11[[No]:[Province]],3,0),"")</f>
        <v/>
      </c>
      <c r="H279" s="166"/>
      <c r="I279" s="167"/>
      <c r="J279" s="167"/>
      <c r="K279" s="56"/>
      <c r="L279" s="57"/>
      <c r="M279" s="57"/>
      <c r="N279" s="57"/>
      <c r="O279" s="57"/>
      <c r="P279" s="17"/>
      <c r="Q279" s="18"/>
      <c r="R279" s="18"/>
      <c r="S279" s="146"/>
    </row>
    <row r="280" spans="4:19" ht="16" hidden="1" thickBot="1">
      <c r="D280" s="52">
        <f t="shared" si="8"/>
        <v>276</v>
      </c>
      <c r="E280" s="60"/>
      <c r="F280" s="46" t="str">
        <f>IFERROR(VLOOKUP(Table213162021[[#This Row],[Player No]],Table11[[No]:[Province]],2,0),"")</f>
        <v/>
      </c>
      <c r="G280" s="47" t="str">
        <f>IFERROR(VLOOKUP(Table213162038[[#This Row],[Player No]],Table11[[No]:[Province]],3,0),"")</f>
        <v/>
      </c>
      <c r="H280" s="166"/>
      <c r="I280" s="167"/>
      <c r="J280" s="167"/>
      <c r="K280" s="56"/>
      <c r="L280" s="57"/>
      <c r="M280" s="57"/>
      <c r="N280" s="57"/>
      <c r="O280" s="57"/>
      <c r="P280" s="17"/>
      <c r="Q280" s="18"/>
      <c r="R280" s="18"/>
      <c r="S280" s="146"/>
    </row>
    <row r="281" spans="4:19" ht="16" hidden="1" thickBot="1">
      <c r="D281" s="52">
        <f t="shared" si="8"/>
        <v>277</v>
      </c>
      <c r="E281" s="60"/>
      <c r="F281" s="46" t="str">
        <f>IFERROR(VLOOKUP(Table213162021[[#This Row],[Player No]],Table11[[No]:[Province]],2,0),"")</f>
        <v/>
      </c>
      <c r="G281" s="47" t="str">
        <f>IFERROR(VLOOKUP(Table213162038[[#This Row],[Player No]],Table11[[No]:[Province]],3,0),"")</f>
        <v/>
      </c>
      <c r="H281" s="166"/>
      <c r="I281" s="167"/>
      <c r="J281" s="167"/>
      <c r="K281" s="56"/>
      <c r="L281" s="57"/>
      <c r="M281" s="57"/>
      <c r="N281" s="57"/>
      <c r="O281" s="57"/>
      <c r="P281" s="17"/>
      <c r="Q281" s="18"/>
      <c r="R281" s="18"/>
      <c r="S281" s="146"/>
    </row>
    <row r="282" spans="4:19" ht="16" hidden="1" thickBot="1">
      <c r="D282" s="52">
        <f t="shared" si="8"/>
        <v>278</v>
      </c>
      <c r="E282" s="60"/>
      <c r="F282" s="46" t="str">
        <f>IFERROR(VLOOKUP(Table213162021[[#This Row],[Player No]],Table11[[No]:[Province]],2,0),"")</f>
        <v/>
      </c>
      <c r="G282" s="47" t="str">
        <f>IFERROR(VLOOKUP(Table213162038[[#This Row],[Player No]],Table11[[No]:[Province]],3,0),"")</f>
        <v/>
      </c>
      <c r="H282" s="166"/>
      <c r="I282" s="167"/>
      <c r="J282" s="167"/>
      <c r="K282" s="56"/>
      <c r="L282" s="57"/>
      <c r="M282" s="57"/>
      <c r="N282" s="57"/>
      <c r="O282" s="57"/>
      <c r="P282" s="17"/>
      <c r="Q282" s="18"/>
      <c r="R282" s="18"/>
      <c r="S282" s="146"/>
    </row>
    <row r="283" spans="4:19" ht="16" hidden="1" thickBot="1">
      <c r="D283" s="52">
        <f t="shared" si="8"/>
        <v>279</v>
      </c>
      <c r="E283" s="60"/>
      <c r="F283" s="46" t="str">
        <f>IFERROR(VLOOKUP(Table213162021[[#This Row],[Player No]],Table11[[No]:[Province]],2,0),"")</f>
        <v/>
      </c>
      <c r="G283" s="47" t="str">
        <f>IFERROR(VLOOKUP(Table213162038[[#This Row],[Player No]],Table11[[No]:[Province]],3,0),"")</f>
        <v/>
      </c>
      <c r="H283" s="166"/>
      <c r="I283" s="167"/>
      <c r="J283" s="167"/>
      <c r="K283" s="56"/>
      <c r="L283" s="57"/>
      <c r="M283" s="57"/>
      <c r="N283" s="57"/>
      <c r="O283" s="57"/>
      <c r="P283" s="17"/>
      <c r="Q283" s="18"/>
      <c r="R283" s="18"/>
      <c r="S283" s="146"/>
    </row>
    <row r="284" spans="4:19" ht="16" hidden="1" thickBot="1">
      <c r="D284" s="52">
        <f t="shared" si="8"/>
        <v>280</v>
      </c>
      <c r="E284" s="60"/>
      <c r="F284" s="46" t="str">
        <f>IFERROR(VLOOKUP(Table213162021[[#This Row],[Player No]],Table11[[No]:[Province]],2,0),"")</f>
        <v/>
      </c>
      <c r="G284" s="47" t="str">
        <f>IFERROR(VLOOKUP(Table213162038[[#This Row],[Player No]],Table11[[No]:[Province]],3,0),"")</f>
        <v/>
      </c>
      <c r="H284" s="166"/>
      <c r="I284" s="167"/>
      <c r="J284" s="167"/>
      <c r="K284" s="56"/>
      <c r="L284" s="57"/>
      <c r="M284" s="57"/>
      <c r="N284" s="57"/>
      <c r="O284" s="57"/>
      <c r="P284" s="17"/>
      <c r="Q284" s="18"/>
      <c r="R284" s="18"/>
      <c r="S284" s="146"/>
    </row>
    <row r="285" spans="4:19" ht="16" hidden="1" thickBot="1">
      <c r="D285" s="52">
        <f t="shared" si="8"/>
        <v>281</v>
      </c>
      <c r="E285" s="60"/>
      <c r="F285" s="46" t="str">
        <f>IFERROR(VLOOKUP(Table213162021[[#This Row],[Player No]],Table11[[No]:[Province]],2,0),"")</f>
        <v/>
      </c>
      <c r="G285" s="47" t="str">
        <f>IFERROR(VLOOKUP(Table213162038[[#This Row],[Player No]],Table11[[No]:[Province]],3,0),"")</f>
        <v/>
      </c>
      <c r="H285" s="166"/>
      <c r="I285" s="167"/>
      <c r="J285" s="167"/>
      <c r="K285" s="56"/>
      <c r="L285" s="57"/>
      <c r="M285" s="57"/>
      <c r="N285" s="57"/>
      <c r="O285" s="57"/>
      <c r="P285" s="17"/>
      <c r="Q285" s="18"/>
      <c r="R285" s="18"/>
      <c r="S285" s="146"/>
    </row>
    <row r="286" spans="4:19" ht="16" hidden="1" thickBot="1">
      <c r="D286" s="52">
        <f t="shared" si="8"/>
        <v>282</v>
      </c>
      <c r="E286" s="60"/>
      <c r="F286" s="46" t="str">
        <f>IFERROR(VLOOKUP(Table213162021[[#This Row],[Player No]],Table11[[No]:[Province]],2,0),"")</f>
        <v/>
      </c>
      <c r="G286" s="47" t="str">
        <f>IFERROR(VLOOKUP(Table213162038[[#This Row],[Player No]],Table11[[No]:[Province]],3,0),"")</f>
        <v/>
      </c>
      <c r="H286" s="166"/>
      <c r="I286" s="167"/>
      <c r="J286" s="167"/>
      <c r="K286" s="56"/>
      <c r="L286" s="57"/>
      <c r="M286" s="57"/>
      <c r="N286" s="57"/>
      <c r="O286" s="57"/>
      <c r="P286" s="17"/>
      <c r="Q286" s="18"/>
      <c r="R286" s="18"/>
      <c r="S286" s="146"/>
    </row>
    <row r="287" spans="4:19" ht="16" hidden="1" thickBot="1">
      <c r="D287" s="52">
        <f t="shared" si="8"/>
        <v>283</v>
      </c>
      <c r="E287" s="60"/>
      <c r="F287" s="46" t="str">
        <f>IFERROR(VLOOKUP(Table213162021[[#This Row],[Player No]],Table11[[No]:[Province]],2,0),"")</f>
        <v/>
      </c>
      <c r="G287" s="47" t="str">
        <f>IFERROR(VLOOKUP(Table213162038[[#This Row],[Player No]],Table11[[No]:[Province]],3,0),"")</f>
        <v/>
      </c>
      <c r="H287" s="166"/>
      <c r="I287" s="167"/>
      <c r="J287" s="167"/>
      <c r="K287" s="56"/>
      <c r="L287" s="57"/>
      <c r="M287" s="57"/>
      <c r="N287" s="57"/>
      <c r="O287" s="57"/>
      <c r="P287" s="17"/>
      <c r="Q287" s="18"/>
      <c r="R287" s="18"/>
      <c r="S287" s="146"/>
    </row>
    <row r="288" spans="4:19" ht="16" hidden="1" thickBot="1">
      <c r="D288" s="52">
        <f t="shared" si="8"/>
        <v>284</v>
      </c>
      <c r="E288" s="60"/>
      <c r="F288" s="46" t="str">
        <f>IFERROR(VLOOKUP(Table213162021[[#This Row],[Player No]],Table11[[No]:[Province]],2,0),"")</f>
        <v/>
      </c>
      <c r="G288" s="47" t="str">
        <f>IFERROR(VLOOKUP(Table213162038[[#This Row],[Player No]],Table11[[No]:[Province]],3,0),"")</f>
        <v/>
      </c>
      <c r="H288" s="166"/>
      <c r="I288" s="167"/>
      <c r="J288" s="167"/>
      <c r="K288" s="56"/>
      <c r="L288" s="57"/>
      <c r="M288" s="57"/>
      <c r="N288" s="57"/>
      <c r="O288" s="57"/>
      <c r="P288" s="17"/>
      <c r="Q288" s="18"/>
      <c r="R288" s="18"/>
      <c r="S288" s="146"/>
    </row>
    <row r="289" spans="4:19" ht="16" hidden="1" thickBot="1">
      <c r="D289" s="52">
        <f t="shared" si="8"/>
        <v>285</v>
      </c>
      <c r="E289" s="60"/>
      <c r="F289" s="46" t="str">
        <f>IFERROR(VLOOKUP(Table213162021[[#This Row],[Player No]],Table11[[No]:[Province]],2,0),"")</f>
        <v/>
      </c>
      <c r="G289" s="47" t="str">
        <f>IFERROR(VLOOKUP(Table213162038[[#This Row],[Player No]],Table11[[No]:[Province]],3,0),"")</f>
        <v/>
      </c>
      <c r="H289" s="166"/>
      <c r="I289" s="167"/>
      <c r="J289" s="167"/>
      <c r="K289" s="56"/>
      <c r="L289" s="57"/>
      <c r="M289" s="57"/>
      <c r="N289" s="57"/>
      <c r="O289" s="57"/>
      <c r="P289" s="17"/>
      <c r="Q289" s="18"/>
      <c r="R289" s="18"/>
      <c r="S289" s="146"/>
    </row>
    <row r="290" spans="4:19" ht="16" hidden="1" thickBot="1">
      <c r="D290" s="52">
        <f t="shared" si="8"/>
        <v>286</v>
      </c>
      <c r="E290" s="60"/>
      <c r="F290" s="46" t="str">
        <f>IFERROR(VLOOKUP(Table213162021[[#This Row],[Player No]],Table11[[No]:[Province]],2,0),"")</f>
        <v/>
      </c>
      <c r="G290" s="47" t="str">
        <f>IFERROR(VLOOKUP(Table213162038[[#This Row],[Player No]],Table11[[No]:[Province]],3,0),"")</f>
        <v/>
      </c>
      <c r="H290" s="166"/>
      <c r="I290" s="167"/>
      <c r="J290" s="167"/>
      <c r="K290" s="56"/>
      <c r="L290" s="57"/>
      <c r="M290" s="57"/>
      <c r="N290" s="57"/>
      <c r="O290" s="57"/>
      <c r="P290" s="17"/>
      <c r="Q290" s="18"/>
      <c r="R290" s="18"/>
      <c r="S290" s="146"/>
    </row>
    <row r="291" spans="4:19" ht="16" hidden="1" thickBot="1">
      <c r="D291" s="52">
        <f t="shared" si="8"/>
        <v>287</v>
      </c>
      <c r="E291" s="60"/>
      <c r="F291" s="46" t="str">
        <f>IFERROR(VLOOKUP(Table213162021[[#This Row],[Player No]],Table11[[No]:[Province]],2,0),"")</f>
        <v/>
      </c>
      <c r="G291" s="47" t="str">
        <f>IFERROR(VLOOKUP(Table213162038[[#This Row],[Player No]],Table11[[No]:[Province]],3,0),"")</f>
        <v/>
      </c>
      <c r="H291" s="166"/>
      <c r="I291" s="167"/>
      <c r="J291" s="167"/>
      <c r="K291" s="56"/>
      <c r="L291" s="57"/>
      <c r="M291" s="57"/>
      <c r="N291" s="57"/>
      <c r="O291" s="57"/>
      <c r="P291" s="17"/>
      <c r="Q291" s="18"/>
      <c r="R291" s="18"/>
      <c r="S291" s="146"/>
    </row>
    <row r="292" spans="4:19" ht="16" hidden="1" thickBot="1">
      <c r="D292" s="52">
        <f t="shared" si="8"/>
        <v>288</v>
      </c>
      <c r="E292" s="60"/>
      <c r="F292" s="46" t="str">
        <f>IFERROR(VLOOKUP(Table213162021[[#This Row],[Player No]],Table11[[No]:[Province]],2,0),"")</f>
        <v/>
      </c>
      <c r="G292" s="47" t="str">
        <f>IFERROR(VLOOKUP(Table213162038[[#This Row],[Player No]],Table11[[No]:[Province]],3,0),"")</f>
        <v/>
      </c>
      <c r="H292" s="166"/>
      <c r="I292" s="167"/>
      <c r="J292" s="167"/>
      <c r="K292" s="56"/>
      <c r="L292" s="57"/>
      <c r="M292" s="57"/>
      <c r="N292" s="57"/>
      <c r="O292" s="57"/>
      <c r="P292" s="17"/>
      <c r="Q292" s="18"/>
      <c r="R292" s="18"/>
      <c r="S292" s="146"/>
    </row>
    <row r="293" spans="4:19" ht="16" hidden="1" thickBot="1">
      <c r="D293" s="52">
        <f t="shared" si="8"/>
        <v>289</v>
      </c>
      <c r="E293" s="60"/>
      <c r="F293" s="46" t="str">
        <f>IFERROR(VLOOKUP(Table213162021[[#This Row],[Player No]],Table11[[No]:[Province]],2,0),"")</f>
        <v/>
      </c>
      <c r="G293" s="47" t="str">
        <f>IFERROR(VLOOKUP(Table213162038[[#This Row],[Player No]],Table11[[No]:[Province]],3,0),"")</f>
        <v/>
      </c>
      <c r="H293" s="166"/>
      <c r="I293" s="167"/>
      <c r="J293" s="167"/>
      <c r="K293" s="56"/>
      <c r="L293" s="57"/>
      <c r="M293" s="57"/>
      <c r="N293" s="57"/>
      <c r="O293" s="57"/>
      <c r="P293" s="17"/>
      <c r="Q293" s="18"/>
      <c r="R293" s="18"/>
      <c r="S293" s="146"/>
    </row>
    <row r="294" spans="4:19" ht="16" hidden="1" thickBot="1">
      <c r="D294" s="52">
        <f t="shared" si="8"/>
        <v>290</v>
      </c>
      <c r="E294" s="60"/>
      <c r="F294" s="46" t="str">
        <f>IFERROR(VLOOKUP(Table213162021[[#This Row],[Player No]],Table11[[No]:[Province]],2,0),"")</f>
        <v/>
      </c>
      <c r="G294" s="47" t="str">
        <f>IFERROR(VLOOKUP(Table213162038[[#This Row],[Player No]],Table11[[No]:[Province]],3,0),"")</f>
        <v/>
      </c>
      <c r="H294" s="166"/>
      <c r="I294" s="167"/>
      <c r="J294" s="167"/>
      <c r="K294" s="56"/>
      <c r="L294" s="57"/>
      <c r="M294" s="57"/>
      <c r="N294" s="57"/>
      <c r="O294" s="57"/>
      <c r="P294" s="17"/>
      <c r="Q294" s="18"/>
      <c r="R294" s="18"/>
      <c r="S294" s="146"/>
    </row>
    <row r="295" spans="4:19" ht="16" hidden="1" thickBot="1">
      <c r="D295" s="52">
        <f t="shared" si="8"/>
        <v>291</v>
      </c>
      <c r="E295" s="60"/>
      <c r="F295" s="46" t="str">
        <f>IFERROR(VLOOKUP(Table213162021[[#This Row],[Player No]],Table11[[No]:[Province]],2,0),"")</f>
        <v/>
      </c>
      <c r="G295" s="47" t="str">
        <f>IFERROR(VLOOKUP(Table213162038[[#This Row],[Player No]],Table11[[No]:[Province]],3,0),"")</f>
        <v/>
      </c>
      <c r="H295" s="166"/>
      <c r="I295" s="167"/>
      <c r="J295" s="167"/>
      <c r="K295" s="56"/>
      <c r="L295" s="57"/>
      <c r="M295" s="57"/>
      <c r="N295" s="57"/>
      <c r="O295" s="57"/>
      <c r="P295" s="17"/>
      <c r="Q295" s="18"/>
      <c r="R295" s="18"/>
      <c r="S295" s="146"/>
    </row>
    <row r="296" spans="4:19" ht="16" hidden="1" thickBot="1">
      <c r="D296" s="52">
        <f t="shared" si="8"/>
        <v>292</v>
      </c>
      <c r="E296" s="60"/>
      <c r="F296" s="46" t="str">
        <f>IFERROR(VLOOKUP(Table213162021[[#This Row],[Player No]],Table11[[No]:[Province]],2,0),"")</f>
        <v/>
      </c>
      <c r="G296" s="47" t="str">
        <f>IFERROR(VLOOKUP(Table213162038[[#This Row],[Player No]],Table11[[No]:[Province]],3,0),"")</f>
        <v/>
      </c>
      <c r="H296" s="166"/>
      <c r="I296" s="167"/>
      <c r="J296" s="167"/>
      <c r="K296" s="56"/>
      <c r="L296" s="57"/>
      <c r="M296" s="57"/>
      <c r="N296" s="57"/>
      <c r="O296" s="57"/>
      <c r="P296" s="17"/>
      <c r="Q296" s="18"/>
      <c r="R296" s="18"/>
      <c r="S296" s="146"/>
    </row>
    <row r="297" spans="4:19" ht="16" hidden="1" thickBot="1">
      <c r="D297" s="52">
        <f t="shared" si="8"/>
        <v>293</v>
      </c>
      <c r="E297" s="60"/>
      <c r="F297" s="46" t="str">
        <f>IFERROR(VLOOKUP(Table213162021[[#This Row],[Player No]],Table11[[No]:[Province]],2,0),"")</f>
        <v/>
      </c>
      <c r="G297" s="47" t="str">
        <f>IFERROR(VLOOKUP(Table213162038[[#This Row],[Player No]],Table11[[No]:[Province]],3,0),"")</f>
        <v/>
      </c>
      <c r="H297" s="166"/>
      <c r="I297" s="167"/>
      <c r="J297" s="167"/>
      <c r="K297" s="56"/>
      <c r="L297" s="57"/>
      <c r="M297" s="57"/>
      <c r="N297" s="57"/>
      <c r="O297" s="57"/>
      <c r="P297" s="17"/>
      <c r="Q297" s="18"/>
      <c r="R297" s="18"/>
      <c r="S297" s="146"/>
    </row>
    <row r="298" spans="4:19" ht="16" hidden="1" thickBot="1">
      <c r="D298" s="52">
        <f t="shared" si="8"/>
        <v>294</v>
      </c>
      <c r="E298" s="60"/>
      <c r="F298" s="46" t="str">
        <f>IFERROR(VLOOKUP(Table213162021[[#This Row],[Player No]],Table11[[No]:[Province]],2,0),"")</f>
        <v/>
      </c>
      <c r="G298" s="47" t="str">
        <f>IFERROR(VLOOKUP(Table213162038[[#This Row],[Player No]],Table11[[No]:[Province]],3,0),"")</f>
        <v/>
      </c>
      <c r="H298" s="166"/>
      <c r="I298" s="167"/>
      <c r="J298" s="167"/>
      <c r="K298" s="56"/>
      <c r="L298" s="57"/>
      <c r="M298" s="57"/>
      <c r="N298" s="57"/>
      <c r="O298" s="57"/>
      <c r="P298" s="17"/>
      <c r="Q298" s="18"/>
      <c r="R298" s="18"/>
      <c r="S298" s="146"/>
    </row>
    <row r="299" spans="4:19" ht="16" hidden="1" thickBot="1">
      <c r="D299" s="52">
        <f t="shared" si="8"/>
        <v>295</v>
      </c>
      <c r="E299" s="60"/>
      <c r="F299" s="46" t="str">
        <f>IFERROR(VLOOKUP(Table213162021[[#This Row],[Player No]],Table11[[No]:[Province]],2,0),"")</f>
        <v/>
      </c>
      <c r="G299" s="47" t="str">
        <f>IFERROR(VLOOKUP(Table213162038[[#This Row],[Player No]],Table11[[No]:[Province]],3,0),"")</f>
        <v/>
      </c>
      <c r="H299" s="166"/>
      <c r="I299" s="167"/>
      <c r="J299" s="167"/>
      <c r="K299" s="56"/>
      <c r="L299" s="57"/>
      <c r="M299" s="57"/>
      <c r="N299" s="57"/>
      <c r="O299" s="57"/>
      <c r="P299" s="17"/>
      <c r="Q299" s="18"/>
      <c r="R299" s="18"/>
      <c r="S299" s="146"/>
    </row>
    <row r="300" spans="4:19" ht="16" hidden="1" thickBot="1">
      <c r="D300" s="52">
        <f t="shared" si="8"/>
        <v>296</v>
      </c>
      <c r="E300" s="60"/>
      <c r="F300" s="46" t="str">
        <f>IFERROR(VLOOKUP(Table213162021[[#This Row],[Player No]],Table11[[No]:[Province]],2,0),"")</f>
        <v/>
      </c>
      <c r="G300" s="47" t="str">
        <f>IFERROR(VLOOKUP(Table213162038[[#This Row],[Player No]],Table11[[No]:[Province]],3,0),"")</f>
        <v/>
      </c>
      <c r="H300" s="166"/>
      <c r="I300" s="167"/>
      <c r="J300" s="167"/>
      <c r="K300" s="56"/>
      <c r="L300" s="57"/>
      <c r="M300" s="57"/>
      <c r="N300" s="57"/>
      <c r="O300" s="57"/>
      <c r="P300" s="17"/>
      <c r="Q300" s="18"/>
      <c r="R300" s="18"/>
      <c r="S300" s="146"/>
    </row>
    <row r="301" spans="4:19" ht="16" hidden="1" thickBot="1">
      <c r="D301" s="52">
        <f t="shared" si="8"/>
        <v>297</v>
      </c>
      <c r="E301" s="60"/>
      <c r="F301" s="46" t="str">
        <f>IFERROR(VLOOKUP(Table213162021[[#This Row],[Player No]],Table11[[No]:[Province]],2,0),"")</f>
        <v/>
      </c>
      <c r="G301" s="47" t="str">
        <f>IFERROR(VLOOKUP(Table213162038[[#This Row],[Player No]],Table11[[No]:[Province]],3,0),"")</f>
        <v/>
      </c>
      <c r="H301" s="166"/>
      <c r="I301" s="167"/>
      <c r="J301" s="167"/>
      <c r="K301" s="56"/>
      <c r="L301" s="57"/>
      <c r="M301" s="57"/>
      <c r="N301" s="57"/>
      <c r="O301" s="57"/>
      <c r="P301" s="17"/>
      <c r="Q301" s="18"/>
      <c r="R301" s="18"/>
      <c r="S301" s="146"/>
    </row>
    <row r="302" spans="4:19" ht="16" hidden="1" thickBot="1">
      <c r="D302" s="52">
        <f t="shared" si="8"/>
        <v>298</v>
      </c>
      <c r="E302" s="60"/>
      <c r="F302" s="46" t="str">
        <f>IFERROR(VLOOKUP(Table213162021[[#This Row],[Player No]],Table11[[No]:[Province]],2,0),"")</f>
        <v/>
      </c>
      <c r="G302" s="47" t="str">
        <f>IFERROR(VLOOKUP(Table213162038[[#This Row],[Player No]],Table11[[No]:[Province]],3,0),"")</f>
        <v/>
      </c>
      <c r="H302" s="166"/>
      <c r="I302" s="167"/>
      <c r="J302" s="167"/>
      <c r="K302" s="56"/>
      <c r="L302" s="57"/>
      <c r="M302" s="57"/>
      <c r="N302" s="57"/>
      <c r="O302" s="57"/>
      <c r="P302" s="17"/>
      <c r="Q302" s="18"/>
      <c r="R302" s="18"/>
      <c r="S302" s="146"/>
    </row>
    <row r="303" spans="4:19" ht="16" hidden="1" thickBot="1">
      <c r="D303" s="52">
        <f t="shared" si="8"/>
        <v>299</v>
      </c>
      <c r="E303" s="60"/>
      <c r="F303" s="46" t="str">
        <f>IFERROR(VLOOKUP(Table213162021[[#This Row],[Player No]],Table11[[No]:[Province]],2,0),"")</f>
        <v/>
      </c>
      <c r="G303" s="47" t="str">
        <f>IFERROR(VLOOKUP(Table213162038[[#This Row],[Player No]],Table11[[No]:[Province]],3,0),"")</f>
        <v/>
      </c>
      <c r="H303" s="166"/>
      <c r="I303" s="167"/>
      <c r="J303" s="167"/>
      <c r="K303" s="56"/>
      <c r="L303" s="57"/>
      <c r="M303" s="57"/>
      <c r="N303" s="57"/>
      <c r="O303" s="57"/>
      <c r="P303" s="17"/>
      <c r="Q303" s="18"/>
      <c r="R303" s="18"/>
      <c r="S303" s="146"/>
    </row>
    <row r="304" spans="4:19" ht="16" hidden="1" thickBot="1">
      <c r="D304" s="52">
        <f t="shared" si="8"/>
        <v>300</v>
      </c>
      <c r="E304" s="60"/>
      <c r="F304" s="46" t="str">
        <f>IFERROR(VLOOKUP(Table213162021[[#This Row],[Player No]],Table11[[No]:[Province]],2,0),"")</f>
        <v/>
      </c>
      <c r="G304" s="47" t="str">
        <f>IFERROR(VLOOKUP(Table213162038[[#This Row],[Player No]],Table11[[No]:[Province]],3,0),"")</f>
        <v/>
      </c>
      <c r="H304" s="166"/>
      <c r="I304" s="167"/>
      <c r="J304" s="167"/>
      <c r="K304" s="56"/>
      <c r="L304" s="57"/>
      <c r="M304" s="57"/>
      <c r="N304" s="57"/>
      <c r="O304" s="57"/>
      <c r="P304" s="17"/>
      <c r="Q304" s="18"/>
      <c r="R304" s="18"/>
      <c r="S304" s="146"/>
    </row>
    <row r="305" spans="4:19" ht="16" hidden="1" thickBot="1">
      <c r="D305" s="52">
        <f t="shared" si="8"/>
        <v>301</v>
      </c>
      <c r="E305" s="60"/>
      <c r="F305" s="46" t="str">
        <f>IFERROR(VLOOKUP(Table213162021[[#This Row],[Player No]],Table11[[No]:[Province]],2,0),"")</f>
        <v/>
      </c>
      <c r="G305" s="47" t="str">
        <f>IFERROR(VLOOKUP(Table213162038[[#This Row],[Player No]],Table11[[No]:[Province]],3,0),"")</f>
        <v/>
      </c>
      <c r="H305" s="166"/>
      <c r="I305" s="167"/>
      <c r="J305" s="167"/>
      <c r="K305" s="56"/>
      <c r="L305" s="57"/>
      <c r="M305" s="57"/>
      <c r="N305" s="57"/>
      <c r="O305" s="57"/>
      <c r="P305" s="17"/>
      <c r="Q305" s="18"/>
      <c r="R305" s="18"/>
      <c r="S305" s="146"/>
    </row>
    <row r="306" spans="4:19" ht="16" hidden="1" thickBot="1">
      <c r="D306" s="52">
        <f t="shared" si="8"/>
        <v>302</v>
      </c>
      <c r="E306" s="60"/>
      <c r="F306" s="46" t="str">
        <f>IFERROR(VLOOKUP(Table213162021[[#This Row],[Player No]],Table11[[No]:[Province]],2,0),"")</f>
        <v/>
      </c>
      <c r="G306" s="47" t="str">
        <f>IFERROR(VLOOKUP(Table213162038[[#This Row],[Player No]],Table11[[No]:[Province]],3,0),"")</f>
        <v/>
      </c>
      <c r="H306" s="166"/>
      <c r="I306" s="167"/>
      <c r="J306" s="167"/>
      <c r="K306" s="56"/>
      <c r="L306" s="57"/>
      <c r="M306" s="57"/>
      <c r="N306" s="57"/>
      <c r="O306" s="57"/>
      <c r="P306" s="17"/>
      <c r="Q306" s="18"/>
      <c r="R306" s="18"/>
      <c r="S306" s="146"/>
    </row>
    <row r="307" spans="4:19" ht="16" hidden="1" thickBot="1">
      <c r="D307" s="52">
        <f t="shared" si="8"/>
        <v>303</v>
      </c>
      <c r="E307" s="60"/>
      <c r="F307" s="46" t="str">
        <f>IFERROR(VLOOKUP(Table213162021[[#This Row],[Player No]],Table11[[No]:[Province]],2,0),"")</f>
        <v/>
      </c>
      <c r="G307" s="47" t="str">
        <f>IFERROR(VLOOKUP(Table213162038[[#This Row],[Player No]],Table11[[No]:[Province]],3,0),"")</f>
        <v/>
      </c>
      <c r="H307" s="166"/>
      <c r="I307" s="167"/>
      <c r="J307" s="167"/>
      <c r="K307" s="56"/>
      <c r="L307" s="57"/>
      <c r="M307" s="57"/>
      <c r="N307" s="57"/>
      <c r="O307" s="57"/>
      <c r="P307" s="17"/>
      <c r="Q307" s="18"/>
      <c r="R307" s="18"/>
      <c r="S307" s="146"/>
    </row>
    <row r="308" spans="4:19" ht="16" hidden="1" thickBot="1">
      <c r="D308" s="52">
        <f t="shared" si="8"/>
        <v>304</v>
      </c>
      <c r="E308" s="60"/>
      <c r="F308" s="46" t="str">
        <f>IFERROR(VLOOKUP(Table213162021[[#This Row],[Player No]],Table11[[No]:[Province]],2,0),"")</f>
        <v/>
      </c>
      <c r="G308" s="47" t="str">
        <f>IFERROR(VLOOKUP(Table213162038[[#This Row],[Player No]],Table11[[No]:[Province]],3,0),"")</f>
        <v/>
      </c>
      <c r="H308" s="166"/>
      <c r="I308" s="167"/>
      <c r="J308" s="167"/>
      <c r="K308" s="56"/>
      <c r="L308" s="57"/>
      <c r="M308" s="57"/>
      <c r="N308" s="57"/>
      <c r="O308" s="57"/>
      <c r="P308" s="17"/>
      <c r="Q308" s="18"/>
      <c r="R308" s="18"/>
      <c r="S308" s="146"/>
    </row>
    <row r="309" spans="4:19" ht="16" hidden="1" thickBot="1">
      <c r="D309" s="52">
        <f t="shared" si="8"/>
        <v>305</v>
      </c>
      <c r="E309" s="60"/>
      <c r="F309" s="46" t="str">
        <f>IFERROR(VLOOKUP(Table213162021[[#This Row],[Player No]],Table11[[No]:[Province]],2,0),"")</f>
        <v/>
      </c>
      <c r="G309" s="47" t="str">
        <f>IFERROR(VLOOKUP(Table213162038[[#This Row],[Player No]],Table11[[No]:[Province]],3,0),"")</f>
        <v/>
      </c>
      <c r="H309" s="166"/>
      <c r="I309" s="167"/>
      <c r="J309" s="167"/>
      <c r="K309" s="56"/>
      <c r="L309" s="57"/>
      <c r="M309" s="57"/>
      <c r="N309" s="57"/>
      <c r="O309" s="57"/>
      <c r="P309" s="17"/>
      <c r="Q309" s="18"/>
      <c r="R309" s="18"/>
      <c r="S309" s="146"/>
    </row>
    <row r="310" spans="4:19" ht="16" hidden="1" thickBot="1">
      <c r="D310" s="52">
        <f t="shared" si="8"/>
        <v>306</v>
      </c>
      <c r="E310" s="60"/>
      <c r="F310" s="46" t="str">
        <f>IFERROR(VLOOKUP(Table213162021[[#This Row],[Player No]],Table11[[No]:[Province]],2,0),"")</f>
        <v/>
      </c>
      <c r="G310" s="47" t="str">
        <f>IFERROR(VLOOKUP(Table213162038[[#This Row],[Player No]],Table11[[No]:[Province]],3,0),"")</f>
        <v/>
      </c>
      <c r="H310" s="166"/>
      <c r="I310" s="167"/>
      <c r="J310" s="167"/>
      <c r="K310" s="56"/>
      <c r="L310" s="57"/>
      <c r="M310" s="57"/>
      <c r="N310" s="57"/>
      <c r="O310" s="57"/>
      <c r="P310" s="17"/>
      <c r="Q310" s="18"/>
      <c r="R310" s="18"/>
      <c r="S310" s="146"/>
    </row>
    <row r="311" spans="4:19" ht="16" hidden="1" thickBot="1">
      <c r="D311" s="52">
        <f t="shared" si="8"/>
        <v>307</v>
      </c>
      <c r="E311" s="60"/>
      <c r="F311" s="46" t="str">
        <f>IFERROR(VLOOKUP(Table213162021[[#This Row],[Player No]],Table11[[No]:[Province]],2,0),"")</f>
        <v/>
      </c>
      <c r="G311" s="47" t="str">
        <f>IFERROR(VLOOKUP(Table213162038[[#This Row],[Player No]],Table11[[No]:[Province]],3,0),"")</f>
        <v/>
      </c>
      <c r="H311" s="166"/>
      <c r="I311" s="167"/>
      <c r="J311" s="167"/>
      <c r="K311" s="56"/>
      <c r="L311" s="57"/>
      <c r="M311" s="57"/>
      <c r="N311" s="57"/>
      <c r="O311" s="57"/>
      <c r="P311" s="17"/>
      <c r="Q311" s="18"/>
      <c r="R311" s="18"/>
      <c r="S311" s="146"/>
    </row>
    <row r="312" spans="4:19" ht="16" hidden="1" thickBot="1">
      <c r="D312" s="52">
        <f t="shared" si="8"/>
        <v>308</v>
      </c>
      <c r="E312" s="60"/>
      <c r="F312" s="46" t="str">
        <f>IFERROR(VLOOKUP(Table213162021[[#This Row],[Player No]],Table11[[No]:[Province]],2,0),"")</f>
        <v/>
      </c>
      <c r="G312" s="47" t="str">
        <f>IFERROR(VLOOKUP(Table213162038[[#This Row],[Player No]],Table11[[No]:[Province]],3,0),"")</f>
        <v/>
      </c>
      <c r="H312" s="166"/>
      <c r="I312" s="167"/>
      <c r="J312" s="167"/>
      <c r="K312" s="56"/>
      <c r="L312" s="57"/>
      <c r="M312" s="57"/>
      <c r="N312" s="57"/>
      <c r="O312" s="57"/>
      <c r="P312" s="17"/>
      <c r="Q312" s="18"/>
      <c r="R312" s="18"/>
      <c r="S312" s="146"/>
    </row>
    <row r="313" spans="4:19" ht="16" hidden="1" thickBot="1">
      <c r="D313" s="52">
        <f t="shared" si="8"/>
        <v>309</v>
      </c>
      <c r="E313" s="60"/>
      <c r="F313" s="46" t="str">
        <f>IFERROR(VLOOKUP(Table213162021[[#This Row],[Player No]],Table11[[No]:[Province]],2,0),"")</f>
        <v/>
      </c>
      <c r="G313" s="47" t="str">
        <f>IFERROR(VLOOKUP(Table213162038[[#This Row],[Player No]],Table11[[No]:[Province]],3,0),"")</f>
        <v/>
      </c>
      <c r="H313" s="166"/>
      <c r="I313" s="167"/>
      <c r="J313" s="167"/>
      <c r="K313" s="56"/>
      <c r="L313" s="57"/>
      <c r="M313" s="57"/>
      <c r="N313" s="57"/>
      <c r="O313" s="57"/>
      <c r="P313" s="17"/>
      <c r="Q313" s="18"/>
      <c r="R313" s="18"/>
      <c r="S313" s="146"/>
    </row>
    <row r="314" spans="4:19" ht="16" hidden="1" thickBot="1">
      <c r="D314" s="52">
        <f t="shared" si="8"/>
        <v>310</v>
      </c>
      <c r="E314" s="60"/>
      <c r="F314" s="46" t="str">
        <f>IFERROR(VLOOKUP(Table213162021[[#This Row],[Player No]],Table11[[No]:[Province]],2,0),"")</f>
        <v/>
      </c>
      <c r="G314" s="47" t="str">
        <f>IFERROR(VLOOKUP(Table213162038[[#This Row],[Player No]],Table11[[No]:[Province]],3,0),"")</f>
        <v/>
      </c>
      <c r="H314" s="166"/>
      <c r="I314" s="167"/>
      <c r="J314" s="167"/>
      <c r="K314" s="56"/>
      <c r="L314" s="57"/>
      <c r="M314" s="57"/>
      <c r="N314" s="57"/>
      <c r="O314" s="57"/>
      <c r="P314" s="17"/>
      <c r="Q314" s="18"/>
      <c r="R314" s="18"/>
      <c r="S314" s="146"/>
    </row>
    <row r="315" spans="4:19" ht="16" hidden="1" thickBot="1">
      <c r="D315" s="52">
        <f t="shared" si="8"/>
        <v>311</v>
      </c>
      <c r="E315" s="60"/>
      <c r="F315" s="46" t="str">
        <f>IFERROR(VLOOKUP(Table213162021[[#This Row],[Player No]],Table11[[No]:[Province]],2,0),"")</f>
        <v/>
      </c>
      <c r="G315" s="47" t="str">
        <f>IFERROR(VLOOKUP(Table213162038[[#This Row],[Player No]],Table11[[No]:[Province]],3,0),"")</f>
        <v/>
      </c>
      <c r="H315" s="166"/>
      <c r="I315" s="167"/>
      <c r="J315" s="167"/>
      <c r="K315" s="56"/>
      <c r="L315" s="57"/>
      <c r="M315" s="57"/>
      <c r="N315" s="57"/>
      <c r="O315" s="57"/>
      <c r="P315" s="17"/>
      <c r="Q315" s="18"/>
      <c r="R315" s="18"/>
      <c r="S315" s="146"/>
    </row>
    <row r="316" spans="4:19" ht="16" hidden="1" thickBot="1">
      <c r="D316" s="52">
        <f t="shared" si="8"/>
        <v>312</v>
      </c>
      <c r="E316" s="60"/>
      <c r="F316" s="46" t="str">
        <f>IFERROR(VLOOKUP(Table213162021[[#This Row],[Player No]],Table11[[No]:[Province]],2,0),"")</f>
        <v/>
      </c>
      <c r="G316" s="47" t="str">
        <f>IFERROR(VLOOKUP(Table213162038[[#This Row],[Player No]],Table11[[No]:[Province]],3,0),"")</f>
        <v/>
      </c>
      <c r="H316" s="166"/>
      <c r="I316" s="167"/>
      <c r="J316" s="167"/>
      <c r="K316" s="56"/>
      <c r="L316" s="57"/>
      <c r="M316" s="57"/>
      <c r="N316" s="57"/>
      <c r="O316" s="57"/>
      <c r="P316" s="17"/>
      <c r="Q316" s="18"/>
      <c r="R316" s="18"/>
      <c r="S316" s="146"/>
    </row>
    <row r="317" spans="4:19" ht="16" hidden="1" thickBot="1">
      <c r="D317" s="52">
        <f t="shared" si="8"/>
        <v>313</v>
      </c>
      <c r="E317" s="60"/>
      <c r="F317" s="46" t="str">
        <f>IFERROR(VLOOKUP(Table213162021[[#This Row],[Player No]],Table11[[No]:[Province]],2,0),"")</f>
        <v/>
      </c>
      <c r="G317" s="47" t="str">
        <f>IFERROR(VLOOKUP(Table213162038[[#This Row],[Player No]],Table11[[No]:[Province]],3,0),"")</f>
        <v/>
      </c>
      <c r="H317" s="166"/>
      <c r="I317" s="167"/>
      <c r="J317" s="167"/>
      <c r="K317" s="56"/>
      <c r="L317" s="57"/>
      <c r="M317" s="57"/>
      <c r="N317" s="57"/>
      <c r="O317" s="57"/>
      <c r="P317" s="17"/>
      <c r="Q317" s="18"/>
      <c r="R317" s="18"/>
      <c r="S317" s="146"/>
    </row>
    <row r="318" spans="4:19" ht="16" hidden="1" thickBot="1">
      <c r="D318" s="52">
        <f t="shared" si="8"/>
        <v>314</v>
      </c>
      <c r="E318" s="60"/>
      <c r="F318" s="46" t="str">
        <f>IFERROR(VLOOKUP(Table213162021[[#This Row],[Player No]],Table11[[No]:[Province]],2,0),"")</f>
        <v/>
      </c>
      <c r="G318" s="47" t="str">
        <f>IFERROR(VLOOKUP(Table213162038[[#This Row],[Player No]],Table11[[No]:[Province]],3,0),"")</f>
        <v/>
      </c>
      <c r="H318" s="166"/>
      <c r="I318" s="167"/>
      <c r="J318" s="167"/>
      <c r="K318" s="56"/>
      <c r="L318" s="57"/>
      <c r="M318" s="57"/>
      <c r="N318" s="57"/>
      <c r="O318" s="57"/>
      <c r="P318" s="17"/>
      <c r="Q318" s="18"/>
      <c r="R318" s="18"/>
      <c r="S318" s="146"/>
    </row>
    <row r="319" spans="4:19" ht="16" hidden="1" thickBot="1">
      <c r="D319" s="52">
        <f t="shared" si="8"/>
        <v>315</v>
      </c>
      <c r="E319" s="60"/>
      <c r="F319" s="46" t="str">
        <f>IFERROR(VLOOKUP(Table213162021[[#This Row],[Player No]],Table11[[No]:[Province]],2,0),"")</f>
        <v/>
      </c>
      <c r="G319" s="47" t="str">
        <f>IFERROR(VLOOKUP(Table213162038[[#This Row],[Player No]],Table11[[No]:[Province]],3,0),"")</f>
        <v/>
      </c>
      <c r="H319" s="166"/>
      <c r="I319" s="167"/>
      <c r="J319" s="167"/>
      <c r="K319" s="56"/>
      <c r="L319" s="57"/>
      <c r="M319" s="57"/>
      <c r="N319" s="57"/>
      <c r="O319" s="57"/>
      <c r="P319" s="17"/>
      <c r="Q319" s="18"/>
      <c r="R319" s="18"/>
      <c r="S319" s="146"/>
    </row>
    <row r="320" spans="4:19" ht="16" hidden="1" thickBot="1">
      <c r="D320" s="52">
        <f t="shared" si="8"/>
        <v>316</v>
      </c>
      <c r="E320" s="60"/>
      <c r="F320" s="46" t="str">
        <f>IFERROR(VLOOKUP(Table213162021[[#This Row],[Player No]],Table11[[No]:[Province]],2,0),"")</f>
        <v/>
      </c>
      <c r="G320" s="47" t="str">
        <f>IFERROR(VLOOKUP(Table213162038[[#This Row],[Player No]],Table11[[No]:[Province]],3,0),"")</f>
        <v/>
      </c>
      <c r="H320" s="166"/>
      <c r="I320" s="167"/>
      <c r="J320" s="167"/>
      <c r="K320" s="56"/>
      <c r="L320" s="57"/>
      <c r="M320" s="57"/>
      <c r="N320" s="57"/>
      <c r="O320" s="57"/>
      <c r="P320" s="17"/>
      <c r="Q320" s="18"/>
      <c r="R320" s="18"/>
      <c r="S320" s="146"/>
    </row>
    <row r="321" spans="4:19" ht="16" hidden="1" thickBot="1">
      <c r="D321" s="52">
        <f t="shared" si="8"/>
        <v>317</v>
      </c>
      <c r="E321" s="60"/>
      <c r="F321" s="46" t="str">
        <f>IFERROR(VLOOKUP(Table213162021[[#This Row],[Player No]],Table11[[No]:[Province]],2,0),"")</f>
        <v/>
      </c>
      <c r="G321" s="47" t="str">
        <f>IFERROR(VLOOKUP(Table213162038[[#This Row],[Player No]],Table11[[No]:[Province]],3,0),"")</f>
        <v/>
      </c>
      <c r="H321" s="166"/>
      <c r="I321" s="167"/>
      <c r="J321" s="167"/>
      <c r="K321" s="56"/>
      <c r="L321" s="57"/>
      <c r="M321" s="57"/>
      <c r="N321" s="57"/>
      <c r="O321" s="57"/>
      <c r="P321" s="17"/>
      <c r="Q321" s="18"/>
      <c r="R321" s="18"/>
      <c r="S321" s="146"/>
    </row>
    <row r="322" spans="4:19" ht="16" hidden="1" thickBot="1">
      <c r="D322" s="52">
        <f t="shared" si="8"/>
        <v>318</v>
      </c>
      <c r="E322" s="60"/>
      <c r="F322" s="46" t="str">
        <f>IFERROR(VLOOKUP(Table213162021[[#This Row],[Player No]],Table11[[No]:[Province]],2,0),"")</f>
        <v/>
      </c>
      <c r="G322" s="47" t="str">
        <f>IFERROR(VLOOKUP(Table213162038[[#This Row],[Player No]],Table11[[No]:[Province]],3,0),"")</f>
        <v/>
      </c>
      <c r="H322" s="166"/>
      <c r="I322" s="167"/>
      <c r="J322" s="167"/>
      <c r="K322" s="56"/>
      <c r="L322" s="57"/>
      <c r="M322" s="57"/>
      <c r="N322" s="57"/>
      <c r="O322" s="57"/>
      <c r="P322" s="17"/>
      <c r="Q322" s="18"/>
      <c r="R322" s="18"/>
      <c r="S322" s="146"/>
    </row>
    <row r="323" spans="4:19" ht="16" hidden="1" thickBot="1">
      <c r="D323" s="52">
        <f t="shared" si="8"/>
        <v>319</v>
      </c>
      <c r="E323" s="60"/>
      <c r="F323" s="46" t="str">
        <f>IFERROR(VLOOKUP(Table213162021[[#This Row],[Player No]],Table11[[No]:[Province]],2,0),"")</f>
        <v/>
      </c>
      <c r="G323" s="47" t="str">
        <f>IFERROR(VLOOKUP(Table213162038[[#This Row],[Player No]],Table11[[No]:[Province]],3,0),"")</f>
        <v/>
      </c>
      <c r="H323" s="166"/>
      <c r="I323" s="167"/>
      <c r="J323" s="167"/>
      <c r="K323" s="56"/>
      <c r="L323" s="57"/>
      <c r="M323" s="57"/>
      <c r="N323" s="57"/>
      <c r="O323" s="57"/>
      <c r="P323" s="17"/>
      <c r="Q323" s="18"/>
      <c r="R323" s="18"/>
      <c r="S323" s="146"/>
    </row>
    <row r="324" spans="4:19" ht="16" hidden="1" thickBot="1">
      <c r="D324" s="52">
        <f t="shared" si="8"/>
        <v>320</v>
      </c>
      <c r="E324" s="60"/>
      <c r="F324" s="46" t="str">
        <f>IFERROR(VLOOKUP(Table213162021[[#This Row],[Player No]],Table11[[No]:[Province]],2,0),"")</f>
        <v/>
      </c>
      <c r="G324" s="47" t="str">
        <f>IFERROR(VLOOKUP(Table213162038[[#This Row],[Player No]],Table11[[No]:[Province]],3,0),"")</f>
        <v/>
      </c>
      <c r="H324" s="166"/>
      <c r="I324" s="167"/>
      <c r="J324" s="167"/>
      <c r="K324" s="56"/>
      <c r="L324" s="57"/>
      <c r="M324" s="57"/>
      <c r="N324" s="57"/>
      <c r="O324" s="57"/>
      <c r="P324" s="17"/>
      <c r="Q324" s="18"/>
      <c r="R324" s="18"/>
      <c r="S324" s="146"/>
    </row>
    <row r="325" spans="4:19" ht="16" hidden="1" thickBot="1">
      <c r="D325" s="52">
        <f t="shared" si="8"/>
        <v>321</v>
      </c>
      <c r="E325" s="60"/>
      <c r="F325" s="46" t="str">
        <f>IFERROR(VLOOKUP(Table213162021[[#This Row],[Player No]],Table11[[No]:[Province]],2,0),"")</f>
        <v/>
      </c>
      <c r="G325" s="47" t="str">
        <f>IFERROR(VLOOKUP(Table213162038[[#This Row],[Player No]],Table11[[No]:[Province]],3,0),"")</f>
        <v/>
      </c>
      <c r="H325" s="166"/>
      <c r="I325" s="167"/>
      <c r="J325" s="167"/>
      <c r="K325" s="56"/>
      <c r="L325" s="57"/>
      <c r="M325" s="57"/>
      <c r="N325" s="57"/>
      <c r="O325" s="57"/>
      <c r="P325" s="17"/>
      <c r="Q325" s="18"/>
      <c r="R325" s="18"/>
      <c r="S325" s="146"/>
    </row>
    <row r="326" spans="4:19" ht="16" hidden="1" thickBot="1">
      <c r="D326" s="52">
        <f t="shared" ref="D326:D389" si="9">D325+1</f>
        <v>322</v>
      </c>
      <c r="E326" s="60"/>
      <c r="F326" s="46" t="str">
        <f>IFERROR(VLOOKUP(Table213162021[[#This Row],[Player No]],Table11[[No]:[Province]],2,0),"")</f>
        <v/>
      </c>
      <c r="G326" s="47" t="str">
        <f>IFERROR(VLOOKUP(Table213162038[[#This Row],[Player No]],Table11[[No]:[Province]],3,0),"")</f>
        <v/>
      </c>
      <c r="H326" s="166"/>
      <c r="I326" s="167"/>
      <c r="J326" s="167"/>
      <c r="K326" s="56"/>
      <c r="L326" s="57"/>
      <c r="M326" s="57"/>
      <c r="N326" s="57"/>
      <c r="O326" s="57"/>
      <c r="P326" s="17"/>
      <c r="Q326" s="18"/>
      <c r="R326" s="18"/>
      <c r="S326" s="146"/>
    </row>
    <row r="327" spans="4:19" ht="16" hidden="1" thickBot="1">
      <c r="D327" s="52">
        <f t="shared" si="9"/>
        <v>323</v>
      </c>
      <c r="E327" s="60"/>
      <c r="F327" s="46" t="str">
        <f>IFERROR(VLOOKUP(Table213162021[[#This Row],[Player No]],Table11[[No]:[Province]],2,0),"")</f>
        <v/>
      </c>
      <c r="G327" s="47" t="str">
        <f>IFERROR(VLOOKUP(Table213162038[[#This Row],[Player No]],Table11[[No]:[Province]],3,0),"")</f>
        <v/>
      </c>
      <c r="H327" s="166"/>
      <c r="I327" s="167"/>
      <c r="J327" s="167"/>
      <c r="K327" s="56"/>
      <c r="L327" s="57"/>
      <c r="M327" s="57"/>
      <c r="N327" s="57"/>
      <c r="O327" s="57"/>
      <c r="P327" s="17"/>
      <c r="Q327" s="18"/>
      <c r="R327" s="18"/>
      <c r="S327" s="146"/>
    </row>
    <row r="328" spans="4:19" ht="16" hidden="1" thickBot="1">
      <c r="D328" s="52">
        <f t="shared" si="9"/>
        <v>324</v>
      </c>
      <c r="E328" s="60"/>
      <c r="F328" s="46" t="str">
        <f>IFERROR(VLOOKUP(Table213162021[[#This Row],[Player No]],Table11[[No]:[Province]],2,0),"")</f>
        <v/>
      </c>
      <c r="G328" s="47" t="str">
        <f>IFERROR(VLOOKUP(Table213162038[[#This Row],[Player No]],Table11[[No]:[Province]],3,0),"")</f>
        <v/>
      </c>
      <c r="H328" s="166"/>
      <c r="I328" s="167"/>
      <c r="J328" s="167"/>
      <c r="K328" s="56"/>
      <c r="L328" s="57"/>
      <c r="M328" s="57"/>
      <c r="N328" s="57"/>
      <c r="O328" s="57"/>
      <c r="P328" s="17"/>
      <c r="Q328" s="18"/>
      <c r="R328" s="18"/>
      <c r="S328" s="146"/>
    </row>
    <row r="329" spans="4:19" ht="16" hidden="1" thickBot="1">
      <c r="D329" s="52">
        <f t="shared" si="9"/>
        <v>325</v>
      </c>
      <c r="E329" s="60"/>
      <c r="F329" s="46" t="str">
        <f>IFERROR(VLOOKUP(Table213162021[[#This Row],[Player No]],Table11[[No]:[Province]],2,0),"")</f>
        <v/>
      </c>
      <c r="G329" s="47" t="str">
        <f>IFERROR(VLOOKUP(Table213162038[[#This Row],[Player No]],Table11[[No]:[Province]],3,0),"")</f>
        <v/>
      </c>
      <c r="H329" s="166"/>
      <c r="I329" s="167"/>
      <c r="J329" s="167"/>
      <c r="K329" s="56"/>
      <c r="L329" s="57"/>
      <c r="M329" s="57"/>
      <c r="N329" s="57"/>
      <c r="O329" s="57"/>
      <c r="P329" s="17"/>
      <c r="Q329" s="18"/>
      <c r="R329" s="18"/>
      <c r="S329" s="146"/>
    </row>
    <row r="330" spans="4:19" ht="16" hidden="1" thickBot="1">
      <c r="D330" s="52">
        <f t="shared" si="9"/>
        <v>326</v>
      </c>
      <c r="E330" s="60"/>
      <c r="F330" s="46" t="str">
        <f>IFERROR(VLOOKUP(Table213162021[[#This Row],[Player No]],Table11[[No]:[Province]],2,0),"")</f>
        <v/>
      </c>
      <c r="G330" s="47" t="str">
        <f>IFERROR(VLOOKUP(Table213162038[[#This Row],[Player No]],Table11[[No]:[Province]],3,0),"")</f>
        <v/>
      </c>
      <c r="H330" s="166"/>
      <c r="I330" s="167"/>
      <c r="J330" s="167"/>
      <c r="K330" s="56"/>
      <c r="L330" s="57"/>
      <c r="M330" s="57"/>
      <c r="N330" s="57"/>
      <c r="O330" s="57"/>
      <c r="P330" s="17"/>
      <c r="Q330" s="18"/>
      <c r="R330" s="18"/>
      <c r="S330" s="146"/>
    </row>
    <row r="331" spans="4:19" ht="16" hidden="1" thickBot="1">
      <c r="D331" s="52">
        <f t="shared" si="9"/>
        <v>327</v>
      </c>
      <c r="E331" s="60"/>
      <c r="F331" s="46" t="str">
        <f>IFERROR(VLOOKUP(Table213162021[[#This Row],[Player No]],Table11[[No]:[Province]],2,0),"")</f>
        <v/>
      </c>
      <c r="G331" s="47" t="str">
        <f>IFERROR(VLOOKUP(Table213162038[[#This Row],[Player No]],Table11[[No]:[Province]],3,0),"")</f>
        <v/>
      </c>
      <c r="H331" s="166"/>
      <c r="I331" s="167"/>
      <c r="J331" s="167"/>
      <c r="K331" s="56"/>
      <c r="L331" s="57"/>
      <c r="M331" s="57"/>
      <c r="N331" s="57"/>
      <c r="O331" s="57"/>
      <c r="P331" s="17"/>
      <c r="Q331" s="18"/>
      <c r="R331" s="18"/>
      <c r="S331" s="146"/>
    </row>
    <row r="332" spans="4:19" ht="16" hidden="1" thickBot="1">
      <c r="D332" s="52">
        <f t="shared" si="9"/>
        <v>328</v>
      </c>
      <c r="E332" s="60"/>
      <c r="F332" s="46" t="str">
        <f>IFERROR(VLOOKUP(Table213162021[[#This Row],[Player No]],Table11[[No]:[Province]],2,0),"")</f>
        <v/>
      </c>
      <c r="G332" s="47" t="str">
        <f>IFERROR(VLOOKUP(Table213162038[[#This Row],[Player No]],Table11[[No]:[Province]],3,0),"")</f>
        <v/>
      </c>
      <c r="H332" s="166"/>
      <c r="I332" s="167"/>
      <c r="J332" s="167"/>
      <c r="K332" s="56"/>
      <c r="L332" s="57"/>
      <c r="M332" s="57"/>
      <c r="N332" s="57"/>
      <c r="O332" s="57"/>
      <c r="P332" s="17"/>
      <c r="Q332" s="18"/>
      <c r="R332" s="18"/>
      <c r="S332" s="146"/>
    </row>
    <row r="333" spans="4:19" ht="16" hidden="1" thickBot="1">
      <c r="D333" s="52">
        <f t="shared" si="9"/>
        <v>329</v>
      </c>
      <c r="E333" s="60"/>
      <c r="F333" s="46" t="str">
        <f>IFERROR(VLOOKUP(Table213162021[[#This Row],[Player No]],Table11[[No]:[Province]],2,0),"")</f>
        <v/>
      </c>
      <c r="G333" s="47" t="str">
        <f>IFERROR(VLOOKUP(Table213162038[[#This Row],[Player No]],Table11[[No]:[Province]],3,0),"")</f>
        <v/>
      </c>
      <c r="H333" s="166"/>
      <c r="I333" s="167"/>
      <c r="J333" s="167"/>
      <c r="K333" s="56"/>
      <c r="L333" s="57"/>
      <c r="M333" s="57"/>
      <c r="N333" s="57"/>
      <c r="O333" s="57"/>
      <c r="P333" s="17"/>
      <c r="Q333" s="18"/>
      <c r="R333" s="18"/>
      <c r="S333" s="146"/>
    </row>
    <row r="334" spans="4:19" ht="16" hidden="1" thickBot="1">
      <c r="D334" s="52">
        <f t="shared" si="9"/>
        <v>330</v>
      </c>
      <c r="E334" s="60"/>
      <c r="F334" s="46" t="str">
        <f>IFERROR(VLOOKUP(Table213162021[[#This Row],[Player No]],Table11[[No]:[Province]],2,0),"")</f>
        <v/>
      </c>
      <c r="G334" s="47" t="str">
        <f>IFERROR(VLOOKUP(Table213162038[[#This Row],[Player No]],Table11[[No]:[Province]],3,0),"")</f>
        <v/>
      </c>
      <c r="H334" s="166"/>
      <c r="I334" s="167"/>
      <c r="J334" s="167"/>
      <c r="K334" s="56"/>
      <c r="L334" s="57"/>
      <c r="M334" s="57"/>
      <c r="N334" s="57"/>
      <c r="O334" s="57"/>
      <c r="P334" s="17"/>
      <c r="Q334" s="18"/>
      <c r="R334" s="18"/>
      <c r="S334" s="146"/>
    </row>
    <row r="335" spans="4:19" ht="16" hidden="1" thickBot="1">
      <c r="D335" s="52">
        <f t="shared" si="9"/>
        <v>331</v>
      </c>
      <c r="E335" s="60"/>
      <c r="F335" s="46" t="str">
        <f>IFERROR(VLOOKUP(Table213162021[[#This Row],[Player No]],Table11[[No]:[Province]],2,0),"")</f>
        <v/>
      </c>
      <c r="G335" s="47" t="str">
        <f>IFERROR(VLOOKUP(Table213162038[[#This Row],[Player No]],Table11[[No]:[Province]],3,0),"")</f>
        <v/>
      </c>
      <c r="H335" s="166"/>
      <c r="I335" s="167"/>
      <c r="J335" s="167"/>
      <c r="K335" s="56"/>
      <c r="L335" s="57"/>
      <c r="M335" s="57"/>
      <c r="N335" s="57"/>
      <c r="O335" s="57"/>
      <c r="P335" s="17"/>
      <c r="Q335" s="18"/>
      <c r="R335" s="18"/>
      <c r="S335" s="146"/>
    </row>
    <row r="336" spans="4:19" ht="16" hidden="1" thickBot="1">
      <c r="D336" s="52">
        <f t="shared" si="9"/>
        <v>332</v>
      </c>
      <c r="E336" s="60"/>
      <c r="F336" s="46" t="str">
        <f>IFERROR(VLOOKUP(Table213162021[[#This Row],[Player No]],Table11[[No]:[Province]],2,0),"")</f>
        <v/>
      </c>
      <c r="G336" s="47" t="str">
        <f>IFERROR(VLOOKUP(Table213162038[[#This Row],[Player No]],Table11[[No]:[Province]],3,0),"")</f>
        <v/>
      </c>
      <c r="H336" s="166"/>
      <c r="I336" s="167"/>
      <c r="J336" s="167"/>
      <c r="K336" s="56"/>
      <c r="L336" s="57"/>
      <c r="M336" s="57"/>
      <c r="N336" s="57"/>
      <c r="O336" s="57"/>
      <c r="P336" s="17"/>
      <c r="Q336" s="18"/>
      <c r="R336" s="18"/>
      <c r="S336" s="146"/>
    </row>
    <row r="337" spans="4:19" ht="16" hidden="1" thickBot="1">
      <c r="D337" s="52">
        <f t="shared" si="9"/>
        <v>333</v>
      </c>
      <c r="E337" s="60"/>
      <c r="F337" s="46" t="str">
        <f>IFERROR(VLOOKUP(Table213162021[[#This Row],[Player No]],Table11[[No]:[Province]],2,0),"")</f>
        <v/>
      </c>
      <c r="G337" s="47" t="str">
        <f>IFERROR(VLOOKUP(Table213162038[[#This Row],[Player No]],Table11[[No]:[Province]],3,0),"")</f>
        <v/>
      </c>
      <c r="H337" s="166"/>
      <c r="I337" s="167"/>
      <c r="J337" s="167"/>
      <c r="K337" s="56"/>
      <c r="L337" s="57"/>
      <c r="M337" s="57"/>
      <c r="N337" s="57"/>
      <c r="O337" s="57"/>
      <c r="P337" s="17"/>
      <c r="Q337" s="18"/>
      <c r="R337" s="18"/>
      <c r="S337" s="146"/>
    </row>
    <row r="338" spans="4:19" ht="16" hidden="1" thickBot="1">
      <c r="D338" s="52">
        <f t="shared" si="9"/>
        <v>334</v>
      </c>
      <c r="E338" s="60"/>
      <c r="F338" s="46" t="str">
        <f>IFERROR(VLOOKUP(Table213162021[[#This Row],[Player No]],Table11[[No]:[Province]],2,0),"")</f>
        <v/>
      </c>
      <c r="G338" s="47" t="str">
        <f>IFERROR(VLOOKUP(Table213162038[[#This Row],[Player No]],Table11[[No]:[Province]],3,0),"")</f>
        <v/>
      </c>
      <c r="H338" s="166"/>
      <c r="I338" s="167"/>
      <c r="J338" s="167"/>
      <c r="K338" s="56"/>
      <c r="L338" s="57"/>
      <c r="M338" s="57"/>
      <c r="N338" s="57"/>
      <c r="O338" s="57"/>
      <c r="P338" s="17"/>
      <c r="Q338" s="18"/>
      <c r="R338" s="18"/>
      <c r="S338" s="146"/>
    </row>
    <row r="339" spans="4:19" ht="16" hidden="1" thickBot="1">
      <c r="D339" s="52">
        <f t="shared" si="9"/>
        <v>335</v>
      </c>
      <c r="E339" s="60"/>
      <c r="F339" s="46" t="str">
        <f>IFERROR(VLOOKUP(Table213162021[[#This Row],[Player No]],Table11[[No]:[Province]],2,0),"")</f>
        <v/>
      </c>
      <c r="G339" s="47" t="str">
        <f>IFERROR(VLOOKUP(Table213162038[[#This Row],[Player No]],Table11[[No]:[Province]],3,0),"")</f>
        <v/>
      </c>
      <c r="H339" s="166"/>
      <c r="I339" s="167"/>
      <c r="J339" s="167"/>
      <c r="K339" s="56"/>
      <c r="L339" s="57"/>
      <c r="M339" s="57"/>
      <c r="N339" s="57"/>
      <c r="O339" s="57"/>
      <c r="P339" s="17"/>
      <c r="Q339" s="18"/>
      <c r="R339" s="18"/>
      <c r="S339" s="146"/>
    </row>
    <row r="340" spans="4:19" ht="16" hidden="1" thickBot="1">
      <c r="D340" s="52">
        <f t="shared" si="9"/>
        <v>336</v>
      </c>
      <c r="E340" s="60"/>
      <c r="F340" s="46" t="str">
        <f>IFERROR(VLOOKUP(Table213162021[[#This Row],[Player No]],Table11[[No]:[Province]],2,0),"")</f>
        <v/>
      </c>
      <c r="G340" s="47" t="str">
        <f>IFERROR(VLOOKUP(Table213162038[[#This Row],[Player No]],Table11[[No]:[Province]],3,0),"")</f>
        <v/>
      </c>
      <c r="H340" s="166"/>
      <c r="I340" s="167"/>
      <c r="J340" s="167"/>
      <c r="K340" s="56"/>
      <c r="L340" s="57"/>
      <c r="M340" s="57"/>
      <c r="N340" s="57"/>
      <c r="O340" s="57"/>
      <c r="P340" s="17"/>
      <c r="Q340" s="18"/>
      <c r="R340" s="18"/>
      <c r="S340" s="146"/>
    </row>
    <row r="341" spans="4:19" ht="16" hidden="1" thickBot="1">
      <c r="D341" s="52">
        <f t="shared" si="9"/>
        <v>337</v>
      </c>
      <c r="E341" s="60"/>
      <c r="F341" s="46" t="str">
        <f>IFERROR(VLOOKUP(Table213162021[[#This Row],[Player No]],Table11[[No]:[Province]],2,0),"")</f>
        <v/>
      </c>
      <c r="G341" s="47" t="str">
        <f>IFERROR(VLOOKUP(Table213162038[[#This Row],[Player No]],Table11[[No]:[Province]],3,0),"")</f>
        <v/>
      </c>
      <c r="H341" s="166"/>
      <c r="I341" s="167"/>
      <c r="J341" s="167"/>
      <c r="K341" s="56"/>
      <c r="L341" s="57"/>
      <c r="M341" s="57"/>
      <c r="N341" s="57"/>
      <c r="O341" s="57"/>
      <c r="P341" s="17"/>
      <c r="Q341" s="18"/>
      <c r="R341" s="18"/>
      <c r="S341" s="146"/>
    </row>
    <row r="342" spans="4:19" ht="16" hidden="1" thickBot="1">
      <c r="D342" s="52">
        <f t="shared" si="9"/>
        <v>338</v>
      </c>
      <c r="E342" s="60"/>
      <c r="F342" s="46" t="str">
        <f>IFERROR(VLOOKUP(Table213162021[[#This Row],[Player No]],Table11[[No]:[Province]],2,0),"")</f>
        <v/>
      </c>
      <c r="G342" s="47" t="str">
        <f>IFERROR(VLOOKUP(Table213162038[[#This Row],[Player No]],Table11[[No]:[Province]],3,0),"")</f>
        <v/>
      </c>
      <c r="H342" s="166"/>
      <c r="I342" s="167"/>
      <c r="J342" s="167"/>
      <c r="K342" s="56"/>
      <c r="L342" s="57"/>
      <c r="M342" s="57"/>
      <c r="N342" s="57"/>
      <c r="O342" s="57"/>
      <c r="P342" s="17"/>
      <c r="Q342" s="18"/>
      <c r="R342" s="18"/>
      <c r="S342" s="146"/>
    </row>
    <row r="343" spans="4:19" ht="16" hidden="1" thickBot="1">
      <c r="D343" s="52">
        <f t="shared" si="9"/>
        <v>339</v>
      </c>
      <c r="E343" s="60"/>
      <c r="F343" s="46" t="str">
        <f>IFERROR(VLOOKUP(Table213162021[[#This Row],[Player No]],Table11[[No]:[Province]],2,0),"")</f>
        <v/>
      </c>
      <c r="G343" s="47" t="str">
        <f>IFERROR(VLOOKUP(Table213162038[[#This Row],[Player No]],Table11[[No]:[Province]],3,0),"")</f>
        <v/>
      </c>
      <c r="H343" s="166"/>
      <c r="I343" s="167"/>
      <c r="J343" s="167"/>
      <c r="K343" s="56"/>
      <c r="L343" s="57"/>
      <c r="M343" s="57"/>
      <c r="N343" s="57"/>
      <c r="O343" s="57"/>
      <c r="P343" s="17"/>
      <c r="Q343" s="18"/>
      <c r="R343" s="18"/>
      <c r="S343" s="146"/>
    </row>
    <row r="344" spans="4:19" ht="16" hidden="1" thickBot="1">
      <c r="D344" s="52">
        <f t="shared" si="9"/>
        <v>340</v>
      </c>
      <c r="E344" s="60"/>
      <c r="F344" s="46" t="str">
        <f>IFERROR(VLOOKUP(Table213162021[[#This Row],[Player No]],Table11[[No]:[Province]],2,0),"")</f>
        <v/>
      </c>
      <c r="G344" s="47" t="str">
        <f>IFERROR(VLOOKUP(Table213162038[[#This Row],[Player No]],Table11[[No]:[Province]],3,0),"")</f>
        <v/>
      </c>
      <c r="H344" s="166"/>
      <c r="I344" s="167"/>
      <c r="J344" s="167"/>
      <c r="K344" s="56"/>
      <c r="L344" s="57"/>
      <c r="M344" s="57"/>
      <c r="N344" s="57"/>
      <c r="O344" s="57"/>
      <c r="P344" s="17"/>
      <c r="Q344" s="18"/>
      <c r="R344" s="18"/>
      <c r="S344" s="146"/>
    </row>
    <row r="345" spans="4:19" ht="16" hidden="1" thickBot="1">
      <c r="D345" s="52">
        <f t="shared" si="9"/>
        <v>341</v>
      </c>
      <c r="E345" s="60"/>
      <c r="F345" s="46" t="str">
        <f>IFERROR(VLOOKUP(Table213162021[[#This Row],[Player No]],Table11[[No]:[Province]],2,0),"")</f>
        <v/>
      </c>
      <c r="G345" s="47" t="str">
        <f>IFERROR(VLOOKUP(Table213162038[[#This Row],[Player No]],Table11[[No]:[Province]],3,0),"")</f>
        <v/>
      </c>
      <c r="H345" s="166"/>
      <c r="I345" s="167"/>
      <c r="J345" s="167"/>
      <c r="K345" s="56"/>
      <c r="L345" s="57"/>
      <c r="M345" s="57"/>
      <c r="N345" s="57"/>
      <c r="O345" s="57"/>
      <c r="P345" s="17"/>
      <c r="Q345" s="18"/>
      <c r="R345" s="18"/>
      <c r="S345" s="146"/>
    </row>
    <row r="346" spans="4:19" ht="16" hidden="1" thickBot="1">
      <c r="D346" s="52">
        <f t="shared" si="9"/>
        <v>342</v>
      </c>
      <c r="E346" s="60"/>
      <c r="F346" s="46" t="str">
        <f>IFERROR(VLOOKUP(Table213162021[[#This Row],[Player No]],Table11[[No]:[Province]],2,0),"")</f>
        <v/>
      </c>
      <c r="G346" s="47" t="str">
        <f>IFERROR(VLOOKUP(Table213162038[[#This Row],[Player No]],Table11[[No]:[Province]],3,0),"")</f>
        <v/>
      </c>
      <c r="H346" s="166"/>
      <c r="I346" s="167"/>
      <c r="J346" s="167"/>
      <c r="K346" s="56"/>
      <c r="L346" s="57"/>
      <c r="M346" s="57"/>
      <c r="N346" s="57"/>
      <c r="O346" s="57"/>
      <c r="P346" s="17"/>
      <c r="Q346" s="18"/>
      <c r="R346" s="18"/>
      <c r="S346" s="146"/>
    </row>
    <row r="347" spans="4:19" ht="16" hidden="1" thickBot="1">
      <c r="D347" s="52">
        <f t="shared" si="9"/>
        <v>343</v>
      </c>
      <c r="E347" s="60"/>
      <c r="F347" s="46" t="str">
        <f>IFERROR(VLOOKUP(Table213162021[[#This Row],[Player No]],Table11[[No]:[Province]],2,0),"")</f>
        <v/>
      </c>
      <c r="G347" s="47" t="str">
        <f>IFERROR(VLOOKUP(Table213162038[[#This Row],[Player No]],Table11[[No]:[Province]],3,0),"")</f>
        <v/>
      </c>
      <c r="H347" s="166"/>
      <c r="I347" s="167"/>
      <c r="J347" s="167"/>
      <c r="K347" s="56"/>
      <c r="L347" s="57"/>
      <c r="M347" s="57"/>
      <c r="N347" s="57"/>
      <c r="O347" s="57"/>
      <c r="P347" s="17"/>
      <c r="Q347" s="18"/>
      <c r="R347" s="18"/>
      <c r="S347" s="146"/>
    </row>
    <row r="348" spans="4:19" ht="16" hidden="1" thickBot="1">
      <c r="D348" s="52">
        <f t="shared" si="9"/>
        <v>344</v>
      </c>
      <c r="E348" s="60"/>
      <c r="F348" s="46" t="str">
        <f>IFERROR(VLOOKUP(Table213162021[[#This Row],[Player No]],Table11[[No]:[Province]],2,0),"")</f>
        <v/>
      </c>
      <c r="G348" s="47" t="str">
        <f>IFERROR(VLOOKUP(Table213162038[[#This Row],[Player No]],Table11[[No]:[Province]],3,0),"")</f>
        <v/>
      </c>
      <c r="H348" s="166"/>
      <c r="I348" s="167"/>
      <c r="J348" s="167"/>
      <c r="K348" s="56"/>
      <c r="L348" s="57"/>
      <c r="M348" s="57"/>
      <c r="N348" s="57"/>
      <c r="O348" s="57"/>
      <c r="P348" s="17"/>
      <c r="Q348" s="18"/>
      <c r="R348" s="18"/>
      <c r="S348" s="146"/>
    </row>
    <row r="349" spans="4:19" ht="16" hidden="1" thickBot="1">
      <c r="D349" s="52">
        <f t="shared" si="9"/>
        <v>345</v>
      </c>
      <c r="E349" s="60"/>
      <c r="F349" s="46" t="str">
        <f>IFERROR(VLOOKUP(Table213162021[[#This Row],[Player No]],Table11[[No]:[Province]],2,0),"")</f>
        <v/>
      </c>
      <c r="G349" s="47" t="str">
        <f>IFERROR(VLOOKUP(Table213162038[[#This Row],[Player No]],Table11[[No]:[Province]],3,0),"")</f>
        <v/>
      </c>
      <c r="H349" s="166"/>
      <c r="I349" s="167"/>
      <c r="J349" s="167"/>
      <c r="K349" s="56"/>
      <c r="L349" s="57"/>
      <c r="M349" s="57"/>
      <c r="N349" s="57"/>
      <c r="O349" s="57"/>
      <c r="P349" s="17"/>
      <c r="Q349" s="18"/>
      <c r="R349" s="18"/>
      <c r="S349" s="146"/>
    </row>
    <row r="350" spans="4:19" ht="16" hidden="1" thickBot="1">
      <c r="D350" s="52">
        <f t="shared" si="9"/>
        <v>346</v>
      </c>
      <c r="E350" s="60"/>
      <c r="F350" s="46" t="str">
        <f>IFERROR(VLOOKUP(Table213162021[[#This Row],[Player No]],Table11[[No]:[Province]],2,0),"")</f>
        <v/>
      </c>
      <c r="G350" s="47" t="str">
        <f>IFERROR(VLOOKUP(Table213162038[[#This Row],[Player No]],Table11[[No]:[Province]],3,0),"")</f>
        <v/>
      </c>
      <c r="H350" s="166"/>
      <c r="I350" s="167"/>
      <c r="J350" s="167"/>
      <c r="K350" s="56"/>
      <c r="L350" s="57"/>
      <c r="M350" s="57"/>
      <c r="N350" s="57"/>
      <c r="O350" s="57"/>
      <c r="P350" s="17"/>
      <c r="Q350" s="18"/>
      <c r="R350" s="18"/>
      <c r="S350" s="146"/>
    </row>
    <row r="351" spans="4:19" ht="16" hidden="1" thickBot="1">
      <c r="D351" s="52">
        <f t="shared" si="9"/>
        <v>347</v>
      </c>
      <c r="E351" s="60"/>
      <c r="F351" s="46" t="str">
        <f>IFERROR(VLOOKUP(Table213162021[[#This Row],[Player No]],Table11[[No]:[Province]],2,0),"")</f>
        <v/>
      </c>
      <c r="G351" s="47" t="str">
        <f>IFERROR(VLOOKUP(Table213162038[[#This Row],[Player No]],Table11[[No]:[Province]],3,0),"")</f>
        <v/>
      </c>
      <c r="H351" s="166"/>
      <c r="I351" s="167"/>
      <c r="J351" s="167"/>
      <c r="K351" s="56"/>
      <c r="L351" s="57"/>
      <c r="M351" s="57"/>
      <c r="N351" s="57"/>
      <c r="O351" s="57"/>
      <c r="P351" s="17"/>
      <c r="Q351" s="18"/>
      <c r="R351" s="18"/>
      <c r="S351" s="146"/>
    </row>
    <row r="352" spans="4:19" ht="16" hidden="1" thickBot="1">
      <c r="D352" s="52">
        <f t="shared" si="9"/>
        <v>348</v>
      </c>
      <c r="E352" s="60"/>
      <c r="F352" s="46" t="str">
        <f>IFERROR(VLOOKUP(Table213162021[[#This Row],[Player No]],Table11[[No]:[Province]],2,0),"")</f>
        <v/>
      </c>
      <c r="G352" s="47" t="str">
        <f>IFERROR(VLOOKUP(Table213162038[[#This Row],[Player No]],Table11[[No]:[Province]],3,0),"")</f>
        <v/>
      </c>
      <c r="H352" s="166"/>
      <c r="I352" s="167"/>
      <c r="J352" s="167"/>
      <c r="K352" s="56"/>
      <c r="L352" s="57"/>
      <c r="M352" s="57"/>
      <c r="N352" s="57"/>
      <c r="O352" s="57"/>
      <c r="P352" s="17"/>
      <c r="Q352" s="18"/>
      <c r="R352" s="18"/>
      <c r="S352" s="146"/>
    </row>
    <row r="353" spans="4:19" ht="16" hidden="1" thickBot="1">
      <c r="D353" s="52">
        <f t="shared" si="9"/>
        <v>349</v>
      </c>
      <c r="E353" s="60"/>
      <c r="F353" s="46" t="str">
        <f>IFERROR(VLOOKUP(Table213162021[[#This Row],[Player No]],Table11[[No]:[Province]],2,0),"")</f>
        <v/>
      </c>
      <c r="G353" s="47" t="str">
        <f>IFERROR(VLOOKUP(Table213162038[[#This Row],[Player No]],Table11[[No]:[Province]],3,0),"")</f>
        <v/>
      </c>
      <c r="H353" s="166"/>
      <c r="I353" s="167"/>
      <c r="J353" s="167"/>
      <c r="K353" s="56"/>
      <c r="L353" s="57"/>
      <c r="M353" s="57"/>
      <c r="N353" s="57"/>
      <c r="O353" s="57"/>
      <c r="P353" s="17"/>
      <c r="Q353" s="18"/>
      <c r="R353" s="18"/>
      <c r="S353" s="146"/>
    </row>
    <row r="354" spans="4:19" ht="16" hidden="1" thickBot="1">
      <c r="D354" s="52">
        <f t="shared" si="9"/>
        <v>350</v>
      </c>
      <c r="E354" s="60"/>
      <c r="F354" s="46" t="str">
        <f>IFERROR(VLOOKUP(Table213162021[[#This Row],[Player No]],Table11[[No]:[Province]],2,0),"")</f>
        <v/>
      </c>
      <c r="G354" s="47" t="str">
        <f>IFERROR(VLOOKUP(Table213162038[[#This Row],[Player No]],Table11[[No]:[Province]],3,0),"")</f>
        <v/>
      </c>
      <c r="H354" s="166"/>
      <c r="I354" s="167"/>
      <c r="J354" s="167"/>
      <c r="K354" s="56"/>
      <c r="L354" s="57"/>
      <c r="M354" s="57"/>
      <c r="N354" s="57"/>
      <c r="O354" s="57"/>
      <c r="P354" s="17"/>
      <c r="Q354" s="18"/>
      <c r="R354" s="18"/>
      <c r="S354" s="146"/>
    </row>
    <row r="355" spans="4:19" ht="16" hidden="1" thickBot="1">
      <c r="D355" s="52">
        <f t="shared" si="9"/>
        <v>351</v>
      </c>
      <c r="E355" s="60"/>
      <c r="F355" s="46" t="str">
        <f>IFERROR(VLOOKUP(Table213162021[[#This Row],[Player No]],Table11[[No]:[Province]],2,0),"")</f>
        <v/>
      </c>
      <c r="G355" s="47" t="str">
        <f>IFERROR(VLOOKUP(Table213162038[[#This Row],[Player No]],Table11[[No]:[Province]],3,0),"")</f>
        <v/>
      </c>
      <c r="H355" s="166"/>
      <c r="I355" s="167"/>
      <c r="J355" s="167"/>
      <c r="K355" s="56"/>
      <c r="L355" s="57"/>
      <c r="M355" s="57"/>
      <c r="N355" s="57"/>
      <c r="O355" s="57"/>
      <c r="P355" s="17"/>
      <c r="Q355" s="18"/>
      <c r="R355" s="18"/>
      <c r="S355" s="146"/>
    </row>
    <row r="356" spans="4:19" ht="16" hidden="1" thickBot="1">
      <c r="D356" s="52">
        <f t="shared" si="9"/>
        <v>352</v>
      </c>
      <c r="E356" s="60"/>
      <c r="F356" s="46" t="str">
        <f>IFERROR(VLOOKUP(Table213162021[[#This Row],[Player No]],Table11[[No]:[Province]],2,0),"")</f>
        <v/>
      </c>
      <c r="G356" s="47" t="str">
        <f>IFERROR(VLOOKUP(Table213162038[[#This Row],[Player No]],Table11[[No]:[Province]],3,0),"")</f>
        <v/>
      </c>
      <c r="H356" s="166"/>
      <c r="I356" s="167"/>
      <c r="J356" s="167"/>
      <c r="K356" s="56"/>
      <c r="L356" s="57"/>
      <c r="M356" s="57"/>
      <c r="N356" s="57"/>
      <c r="O356" s="57"/>
      <c r="P356" s="17"/>
      <c r="Q356" s="18"/>
      <c r="R356" s="18"/>
      <c r="S356" s="146"/>
    </row>
    <row r="357" spans="4:19" ht="16" hidden="1" thickBot="1">
      <c r="D357" s="52">
        <f t="shared" si="9"/>
        <v>353</v>
      </c>
      <c r="E357" s="60"/>
      <c r="F357" s="46" t="str">
        <f>IFERROR(VLOOKUP(Table213162021[[#This Row],[Player No]],Table11[[No]:[Province]],2,0),"")</f>
        <v/>
      </c>
      <c r="G357" s="47" t="str">
        <f>IFERROR(VLOOKUP(Table213162038[[#This Row],[Player No]],Table11[[No]:[Province]],3,0),"")</f>
        <v/>
      </c>
      <c r="H357" s="166"/>
      <c r="I357" s="167"/>
      <c r="J357" s="167"/>
      <c r="K357" s="56"/>
      <c r="L357" s="57"/>
      <c r="M357" s="57"/>
      <c r="N357" s="57"/>
      <c r="O357" s="57"/>
      <c r="P357" s="17"/>
      <c r="Q357" s="18"/>
      <c r="R357" s="18"/>
      <c r="S357" s="146"/>
    </row>
    <row r="358" spans="4:19" ht="16" hidden="1" thickBot="1">
      <c r="D358" s="52">
        <f t="shared" si="9"/>
        <v>354</v>
      </c>
      <c r="E358" s="60"/>
      <c r="F358" s="46" t="str">
        <f>IFERROR(VLOOKUP(Table213162021[[#This Row],[Player No]],Table11[[No]:[Province]],2,0),"")</f>
        <v/>
      </c>
      <c r="G358" s="47" t="str">
        <f>IFERROR(VLOOKUP(Table213162038[[#This Row],[Player No]],Table11[[No]:[Province]],3,0),"")</f>
        <v/>
      </c>
      <c r="H358" s="166"/>
      <c r="I358" s="167"/>
      <c r="J358" s="167"/>
      <c r="K358" s="56"/>
      <c r="L358" s="57"/>
      <c r="M358" s="57"/>
      <c r="N358" s="57"/>
      <c r="O358" s="57"/>
      <c r="P358" s="17"/>
      <c r="Q358" s="18"/>
      <c r="R358" s="18"/>
      <c r="S358" s="146"/>
    </row>
    <row r="359" spans="4:19" ht="16" hidden="1" thickBot="1">
      <c r="D359" s="52">
        <f t="shared" si="9"/>
        <v>355</v>
      </c>
      <c r="E359" s="60"/>
      <c r="F359" s="46" t="str">
        <f>IFERROR(VLOOKUP(Table213162021[[#This Row],[Player No]],Table11[[No]:[Province]],2,0),"")</f>
        <v/>
      </c>
      <c r="G359" s="47" t="str">
        <f>IFERROR(VLOOKUP(Table213162038[[#This Row],[Player No]],Table11[[No]:[Province]],3,0),"")</f>
        <v/>
      </c>
      <c r="H359" s="166"/>
      <c r="I359" s="167"/>
      <c r="J359" s="167"/>
      <c r="K359" s="56"/>
      <c r="L359" s="57"/>
      <c r="M359" s="57"/>
      <c r="N359" s="57"/>
      <c r="O359" s="57"/>
      <c r="P359" s="17"/>
      <c r="Q359" s="18"/>
      <c r="R359" s="18"/>
      <c r="S359" s="146"/>
    </row>
    <row r="360" spans="4:19" ht="16" hidden="1" thickBot="1">
      <c r="D360" s="52">
        <f t="shared" si="9"/>
        <v>356</v>
      </c>
      <c r="E360" s="60"/>
      <c r="F360" s="46" t="str">
        <f>IFERROR(VLOOKUP(Table213162021[[#This Row],[Player No]],Table11[[No]:[Province]],2,0),"")</f>
        <v/>
      </c>
      <c r="G360" s="47" t="str">
        <f>IFERROR(VLOOKUP(Table213162038[[#This Row],[Player No]],Table11[[No]:[Province]],3,0),"")</f>
        <v/>
      </c>
      <c r="H360" s="166"/>
      <c r="I360" s="167"/>
      <c r="J360" s="167"/>
      <c r="K360" s="56"/>
      <c r="L360" s="57"/>
      <c r="M360" s="57"/>
      <c r="N360" s="57"/>
      <c r="O360" s="57"/>
      <c r="P360" s="17"/>
      <c r="Q360" s="18"/>
      <c r="R360" s="18"/>
      <c r="S360" s="146"/>
    </row>
    <row r="361" spans="4:19" ht="16" hidden="1" thickBot="1">
      <c r="D361" s="52">
        <f t="shared" si="9"/>
        <v>357</v>
      </c>
      <c r="E361" s="60"/>
      <c r="F361" s="46" t="str">
        <f>IFERROR(VLOOKUP(Table213162021[[#This Row],[Player No]],Table11[[No]:[Province]],2,0),"")</f>
        <v/>
      </c>
      <c r="G361" s="47" t="str">
        <f>IFERROR(VLOOKUP(Table213162038[[#This Row],[Player No]],Table11[[No]:[Province]],3,0),"")</f>
        <v/>
      </c>
      <c r="H361" s="166"/>
      <c r="I361" s="167"/>
      <c r="J361" s="167"/>
      <c r="K361" s="56"/>
      <c r="L361" s="57"/>
      <c r="M361" s="57"/>
      <c r="N361" s="57"/>
      <c r="O361" s="57"/>
      <c r="P361" s="17"/>
      <c r="Q361" s="18"/>
      <c r="R361" s="18"/>
      <c r="S361" s="146"/>
    </row>
    <row r="362" spans="4:19" ht="16" hidden="1" thickBot="1">
      <c r="D362" s="52">
        <f t="shared" si="9"/>
        <v>358</v>
      </c>
      <c r="E362" s="148"/>
      <c r="F362" s="46" t="str">
        <f>IFERROR(VLOOKUP(Table213162021[[#This Row],[Player No]],Table11[[No]:[Province]],2,0),"")</f>
        <v/>
      </c>
      <c r="G362" s="47" t="str">
        <f>IFERROR(VLOOKUP(Table213162038[[#This Row],[Player No]],Table11[[No]:[Province]],3,0),"")</f>
        <v/>
      </c>
      <c r="H362" s="166"/>
      <c r="I362" s="167"/>
      <c r="J362" s="167"/>
      <c r="K362" s="56"/>
      <c r="L362" s="57"/>
      <c r="M362" s="57"/>
      <c r="N362" s="57"/>
      <c r="O362" s="57"/>
      <c r="P362" s="17"/>
      <c r="Q362" s="18"/>
      <c r="R362" s="18"/>
      <c r="S362" s="146"/>
    </row>
    <row r="363" spans="4:19" ht="16" hidden="1" thickBot="1">
      <c r="D363" s="52">
        <f t="shared" si="9"/>
        <v>359</v>
      </c>
      <c r="E363" s="60"/>
      <c r="F363" s="46" t="str">
        <f>IFERROR(VLOOKUP(Table213162021[[#This Row],[Player No]],Table11[[No]:[Province]],2,0),"")</f>
        <v/>
      </c>
      <c r="G363" s="47" t="str">
        <f>IFERROR(VLOOKUP(Table213162038[[#This Row],[Player No]],Table11[[No]:[Province]],3,0),"")</f>
        <v/>
      </c>
      <c r="H363" s="166"/>
      <c r="I363" s="167"/>
      <c r="J363" s="167"/>
      <c r="K363" s="56"/>
      <c r="L363" s="57"/>
      <c r="M363" s="57"/>
      <c r="N363" s="57"/>
      <c r="O363" s="57"/>
      <c r="P363" s="17"/>
      <c r="Q363" s="18"/>
      <c r="R363" s="18"/>
      <c r="S363" s="146"/>
    </row>
    <row r="364" spans="4:19" ht="16" hidden="1" thickBot="1">
      <c r="D364" s="52">
        <f t="shared" si="9"/>
        <v>360</v>
      </c>
      <c r="E364" s="60"/>
      <c r="F364" s="46" t="str">
        <f>IFERROR(VLOOKUP(Table213162021[[#This Row],[Player No]],Table11[[No]:[Province]],2,0),"")</f>
        <v/>
      </c>
      <c r="G364" s="47" t="str">
        <f>IFERROR(VLOOKUP(Table213162038[[#This Row],[Player No]],Table11[[No]:[Province]],3,0),"")</f>
        <v/>
      </c>
      <c r="H364" s="166"/>
      <c r="I364" s="167"/>
      <c r="J364" s="167"/>
      <c r="K364" s="56"/>
      <c r="L364" s="57"/>
      <c r="M364" s="57"/>
      <c r="N364" s="57"/>
      <c r="O364" s="57"/>
      <c r="P364" s="17"/>
      <c r="Q364" s="18"/>
      <c r="R364" s="18"/>
      <c r="S364" s="146"/>
    </row>
    <row r="365" spans="4:19" ht="16" hidden="1" thickBot="1">
      <c r="D365" s="52">
        <f t="shared" si="9"/>
        <v>361</v>
      </c>
      <c r="E365" s="60"/>
      <c r="F365" s="46" t="str">
        <f>IFERROR(VLOOKUP(Table213162021[[#This Row],[Player No]],Table11[[No]:[Province]],2,0),"")</f>
        <v/>
      </c>
      <c r="G365" s="47" t="str">
        <f>IFERROR(VLOOKUP(Table213162038[[#This Row],[Player No]],Table11[[No]:[Province]],3,0),"")</f>
        <v/>
      </c>
      <c r="H365" s="166"/>
      <c r="I365" s="167"/>
      <c r="J365" s="167"/>
      <c r="K365" s="56"/>
      <c r="L365" s="57"/>
      <c r="M365" s="57"/>
      <c r="N365" s="57"/>
      <c r="O365" s="57"/>
      <c r="P365" s="17"/>
      <c r="Q365" s="18"/>
      <c r="R365" s="18"/>
      <c r="S365" s="146"/>
    </row>
    <row r="366" spans="4:19" ht="16" hidden="1" thickBot="1">
      <c r="D366" s="52">
        <f t="shared" si="9"/>
        <v>362</v>
      </c>
      <c r="E366" s="60"/>
      <c r="F366" s="46" t="str">
        <f>IFERROR(VLOOKUP(Table213162021[[#This Row],[Player No]],Table11[[No]:[Province]],2,0),"")</f>
        <v/>
      </c>
      <c r="G366" s="47" t="str">
        <f>IFERROR(VLOOKUP(Table213162038[[#This Row],[Player No]],Table11[[No]:[Province]],3,0),"")</f>
        <v/>
      </c>
      <c r="H366" s="166"/>
      <c r="I366" s="167"/>
      <c r="J366" s="167"/>
      <c r="K366" s="56"/>
      <c r="L366" s="57"/>
      <c r="M366" s="57"/>
      <c r="N366" s="57"/>
      <c r="O366" s="57"/>
      <c r="P366" s="17"/>
      <c r="Q366" s="18"/>
      <c r="R366" s="18"/>
      <c r="S366" s="146"/>
    </row>
    <row r="367" spans="4:19" ht="16" hidden="1" thickBot="1">
      <c r="D367" s="52">
        <f t="shared" si="9"/>
        <v>363</v>
      </c>
      <c r="E367" s="60"/>
      <c r="F367" s="46" t="str">
        <f>IFERROR(VLOOKUP(Table213162021[[#This Row],[Player No]],Table11[[No]:[Province]],2,0),"")</f>
        <v/>
      </c>
      <c r="G367" s="47" t="str">
        <f>IFERROR(VLOOKUP(Table213162038[[#This Row],[Player No]],Table11[[No]:[Province]],3,0),"")</f>
        <v/>
      </c>
      <c r="H367" s="166"/>
      <c r="I367" s="167"/>
      <c r="J367" s="167"/>
      <c r="K367" s="56"/>
      <c r="L367" s="57"/>
      <c r="M367" s="57"/>
      <c r="N367" s="57"/>
      <c r="O367" s="57"/>
      <c r="P367" s="17"/>
      <c r="Q367" s="18"/>
      <c r="R367" s="18"/>
      <c r="S367" s="146"/>
    </row>
    <row r="368" spans="4:19" ht="16" hidden="1" thickBot="1">
      <c r="D368" s="52">
        <f t="shared" si="9"/>
        <v>364</v>
      </c>
      <c r="E368" s="60"/>
      <c r="F368" s="46" t="str">
        <f>IFERROR(VLOOKUP(Table213162021[[#This Row],[Player No]],Table11[[No]:[Province]],2,0),"")</f>
        <v/>
      </c>
      <c r="G368" s="47" t="str">
        <f>IFERROR(VLOOKUP(Table213162038[[#This Row],[Player No]],Table11[[No]:[Province]],3,0),"")</f>
        <v/>
      </c>
      <c r="H368" s="166"/>
      <c r="I368" s="167"/>
      <c r="J368" s="167"/>
      <c r="K368" s="56"/>
      <c r="L368" s="57"/>
      <c r="M368" s="57"/>
      <c r="N368" s="57"/>
      <c r="O368" s="57"/>
      <c r="P368" s="17"/>
      <c r="Q368" s="18"/>
      <c r="R368" s="18"/>
      <c r="S368" s="146"/>
    </row>
    <row r="369" spans="4:19" ht="16" hidden="1" thickBot="1">
      <c r="D369" s="52">
        <f t="shared" si="9"/>
        <v>365</v>
      </c>
      <c r="E369" s="60"/>
      <c r="F369" s="46" t="str">
        <f>IFERROR(VLOOKUP(Table213162021[[#This Row],[Player No]],Table11[[No]:[Province]],2,0),"")</f>
        <v/>
      </c>
      <c r="G369" s="47" t="str">
        <f>IFERROR(VLOOKUP(Table213162038[[#This Row],[Player No]],Table11[[No]:[Province]],3,0),"")</f>
        <v/>
      </c>
      <c r="H369" s="166"/>
      <c r="I369" s="167"/>
      <c r="J369" s="167"/>
      <c r="K369" s="56"/>
      <c r="L369" s="57"/>
      <c r="M369" s="57"/>
      <c r="N369" s="57"/>
      <c r="O369" s="57"/>
      <c r="P369" s="17"/>
      <c r="Q369" s="18"/>
      <c r="R369" s="18"/>
      <c r="S369" s="146"/>
    </row>
    <row r="370" spans="4:19" ht="16" hidden="1" thickBot="1">
      <c r="D370" s="52">
        <f t="shared" si="9"/>
        <v>366</v>
      </c>
      <c r="E370" s="60"/>
      <c r="F370" s="46" t="str">
        <f>IFERROR(VLOOKUP(Table213162021[[#This Row],[Player No]],Table11[[No]:[Province]],2,0),"")</f>
        <v/>
      </c>
      <c r="G370" s="47" t="str">
        <f>IFERROR(VLOOKUP(Table213162038[[#This Row],[Player No]],Table11[[No]:[Province]],3,0),"")</f>
        <v/>
      </c>
      <c r="H370" s="166"/>
      <c r="I370" s="167"/>
      <c r="J370" s="167"/>
      <c r="K370" s="56"/>
      <c r="L370" s="57"/>
      <c r="M370" s="57"/>
      <c r="N370" s="57"/>
      <c r="O370" s="57"/>
      <c r="P370" s="17"/>
      <c r="Q370" s="18"/>
      <c r="R370" s="18"/>
      <c r="S370" s="146"/>
    </row>
    <row r="371" spans="4:19" ht="16" hidden="1" thickBot="1">
      <c r="D371" s="52">
        <f t="shared" si="9"/>
        <v>367</v>
      </c>
      <c r="E371" s="60"/>
      <c r="F371" s="46" t="str">
        <f>IFERROR(VLOOKUP(Table213162021[[#This Row],[Player No]],Table11[[No]:[Province]],2,0),"")</f>
        <v/>
      </c>
      <c r="G371" s="47" t="str">
        <f>IFERROR(VLOOKUP(Table213162038[[#This Row],[Player No]],Table11[[No]:[Province]],3,0),"")</f>
        <v/>
      </c>
      <c r="H371" s="166"/>
      <c r="I371" s="167"/>
      <c r="J371" s="167"/>
      <c r="K371" s="56"/>
      <c r="L371" s="57"/>
      <c r="M371" s="57"/>
      <c r="N371" s="57"/>
      <c r="O371" s="57"/>
      <c r="P371" s="17"/>
      <c r="Q371" s="18"/>
      <c r="R371" s="18"/>
      <c r="S371" s="146"/>
    </row>
    <row r="372" spans="4:19" ht="16" hidden="1" thickBot="1">
      <c r="D372" s="52">
        <f t="shared" si="9"/>
        <v>368</v>
      </c>
      <c r="E372" s="60"/>
      <c r="F372" s="46" t="str">
        <f>IFERROR(VLOOKUP(Table213162021[[#This Row],[Player No]],Table11[[No]:[Province]],2,0),"")</f>
        <v/>
      </c>
      <c r="G372" s="47" t="str">
        <f>IFERROR(VLOOKUP(Table213162038[[#This Row],[Player No]],Table11[[No]:[Province]],3,0),"")</f>
        <v/>
      </c>
      <c r="H372" s="166"/>
      <c r="I372" s="167"/>
      <c r="J372" s="167"/>
      <c r="K372" s="56"/>
      <c r="L372" s="57"/>
      <c r="M372" s="57"/>
      <c r="N372" s="57"/>
      <c r="O372" s="57"/>
      <c r="P372" s="17"/>
      <c r="Q372" s="18"/>
      <c r="R372" s="18"/>
      <c r="S372" s="146"/>
    </row>
    <row r="373" spans="4:19" ht="16" hidden="1" thickBot="1">
      <c r="D373" s="52">
        <f t="shared" si="9"/>
        <v>369</v>
      </c>
      <c r="E373" s="60"/>
      <c r="F373" s="46" t="str">
        <f>IFERROR(VLOOKUP(Table213162021[[#This Row],[Player No]],Table11[[No]:[Province]],2,0),"")</f>
        <v/>
      </c>
      <c r="G373" s="47" t="str">
        <f>IFERROR(VLOOKUP(Table213162038[[#This Row],[Player No]],Table11[[No]:[Province]],3,0),"")</f>
        <v/>
      </c>
      <c r="H373" s="166"/>
      <c r="I373" s="167"/>
      <c r="J373" s="167"/>
      <c r="K373" s="56"/>
      <c r="L373" s="57"/>
      <c r="M373" s="57"/>
      <c r="N373" s="57"/>
      <c r="O373" s="57"/>
      <c r="P373" s="17"/>
      <c r="Q373" s="18"/>
      <c r="R373" s="18"/>
      <c r="S373" s="146"/>
    </row>
    <row r="374" spans="4:19" ht="16" hidden="1" thickBot="1">
      <c r="D374" s="52">
        <f t="shared" si="9"/>
        <v>370</v>
      </c>
      <c r="E374" s="60"/>
      <c r="F374" s="46" t="str">
        <f>IFERROR(VLOOKUP(Table213162021[[#This Row],[Player No]],Table11[[No]:[Province]],2,0),"")</f>
        <v/>
      </c>
      <c r="G374" s="47" t="str">
        <f>IFERROR(VLOOKUP(Table213162038[[#This Row],[Player No]],Table11[[No]:[Province]],3,0),"")</f>
        <v/>
      </c>
      <c r="H374" s="166"/>
      <c r="I374" s="167"/>
      <c r="J374" s="167"/>
      <c r="K374" s="56"/>
      <c r="L374" s="57"/>
      <c r="M374" s="57"/>
      <c r="N374" s="57"/>
      <c r="O374" s="57"/>
      <c r="P374" s="17"/>
      <c r="Q374" s="18"/>
      <c r="R374" s="18"/>
      <c r="S374" s="146"/>
    </row>
    <row r="375" spans="4:19" ht="16" hidden="1" thickBot="1">
      <c r="D375" s="52">
        <f t="shared" si="9"/>
        <v>371</v>
      </c>
      <c r="E375" s="60"/>
      <c r="F375" s="46" t="str">
        <f>IFERROR(VLOOKUP(Table213162021[[#This Row],[Player No]],Table11[[No]:[Province]],2,0),"")</f>
        <v/>
      </c>
      <c r="G375" s="47" t="str">
        <f>IFERROR(VLOOKUP(Table213162038[[#This Row],[Player No]],Table11[[No]:[Province]],3,0),"")</f>
        <v/>
      </c>
      <c r="H375" s="166"/>
      <c r="I375" s="167"/>
      <c r="J375" s="167"/>
      <c r="K375" s="56"/>
      <c r="L375" s="57"/>
      <c r="M375" s="57"/>
      <c r="N375" s="57"/>
      <c r="O375" s="57"/>
      <c r="P375" s="17"/>
      <c r="Q375" s="18"/>
      <c r="R375" s="18"/>
      <c r="S375" s="146"/>
    </row>
    <row r="376" spans="4:19" ht="16" hidden="1" thickBot="1">
      <c r="D376" s="52">
        <f t="shared" si="9"/>
        <v>372</v>
      </c>
      <c r="E376" s="60"/>
      <c r="F376" s="46" t="str">
        <f>IFERROR(VLOOKUP(Table213162021[[#This Row],[Player No]],Table11[[No]:[Province]],2,0),"")</f>
        <v/>
      </c>
      <c r="G376" s="47" t="str">
        <f>IFERROR(VLOOKUP(Table213162038[[#This Row],[Player No]],Table11[[No]:[Province]],3,0),"")</f>
        <v/>
      </c>
      <c r="H376" s="166"/>
      <c r="I376" s="167"/>
      <c r="J376" s="167"/>
      <c r="K376" s="56"/>
      <c r="L376" s="57"/>
      <c r="M376" s="57"/>
      <c r="N376" s="57"/>
      <c r="O376" s="57"/>
      <c r="P376" s="17"/>
      <c r="Q376" s="18"/>
      <c r="R376" s="18"/>
      <c r="S376" s="146"/>
    </row>
    <row r="377" spans="4:19" ht="16" hidden="1" thickBot="1">
      <c r="D377" s="52">
        <f t="shared" si="9"/>
        <v>373</v>
      </c>
      <c r="E377" s="60"/>
      <c r="F377" s="46" t="str">
        <f>IFERROR(VLOOKUP(Table213162021[[#This Row],[Player No]],Table11[[No]:[Province]],2,0),"")</f>
        <v/>
      </c>
      <c r="G377" s="47" t="str">
        <f>IFERROR(VLOOKUP(Table213162038[[#This Row],[Player No]],Table11[[No]:[Province]],3,0),"")</f>
        <v/>
      </c>
      <c r="H377" s="166"/>
      <c r="I377" s="167"/>
      <c r="J377" s="167"/>
      <c r="K377" s="56"/>
      <c r="L377" s="57"/>
      <c r="M377" s="57"/>
      <c r="N377" s="57"/>
      <c r="O377" s="57"/>
      <c r="P377" s="17"/>
      <c r="Q377" s="18"/>
      <c r="R377" s="18"/>
      <c r="S377" s="146"/>
    </row>
    <row r="378" spans="4:19" ht="16" hidden="1" thickBot="1">
      <c r="D378" s="52">
        <f t="shared" si="9"/>
        <v>374</v>
      </c>
      <c r="E378" s="60"/>
      <c r="F378" s="46" t="str">
        <f>IFERROR(VLOOKUP(Table213162021[[#This Row],[Player No]],Table11[[No]:[Province]],2,0),"")</f>
        <v/>
      </c>
      <c r="G378" s="47" t="str">
        <f>IFERROR(VLOOKUP(Table213162038[[#This Row],[Player No]],Table11[[No]:[Province]],3,0),"")</f>
        <v/>
      </c>
      <c r="H378" s="166"/>
      <c r="I378" s="167"/>
      <c r="J378" s="167"/>
      <c r="K378" s="56"/>
      <c r="L378" s="57"/>
      <c r="M378" s="57"/>
      <c r="N378" s="57"/>
      <c r="O378" s="57"/>
      <c r="P378" s="17"/>
      <c r="Q378" s="18"/>
      <c r="R378" s="18"/>
      <c r="S378" s="146"/>
    </row>
    <row r="379" spans="4:19" ht="16" hidden="1" thickBot="1">
      <c r="D379" s="52">
        <f t="shared" si="9"/>
        <v>375</v>
      </c>
      <c r="E379" s="60"/>
      <c r="F379" s="46" t="str">
        <f>IFERROR(VLOOKUP(Table213162021[[#This Row],[Player No]],Table11[[No]:[Province]],2,0),"")</f>
        <v/>
      </c>
      <c r="G379" s="47" t="str">
        <f>IFERROR(VLOOKUP(Table213162038[[#This Row],[Player No]],Table11[[No]:[Province]],3,0),"")</f>
        <v/>
      </c>
      <c r="H379" s="166"/>
      <c r="I379" s="167"/>
      <c r="J379" s="167"/>
      <c r="K379" s="56"/>
      <c r="L379" s="57"/>
      <c r="M379" s="57"/>
      <c r="N379" s="57"/>
      <c r="O379" s="57"/>
      <c r="P379" s="17"/>
      <c r="Q379" s="18"/>
      <c r="R379" s="18"/>
      <c r="S379" s="146"/>
    </row>
    <row r="380" spans="4:19" ht="16" hidden="1" thickBot="1">
      <c r="D380" s="52">
        <f t="shared" si="9"/>
        <v>376</v>
      </c>
      <c r="E380" s="60"/>
      <c r="F380" s="46" t="str">
        <f>IFERROR(VLOOKUP(Table213162021[[#This Row],[Player No]],Table11[[No]:[Province]],2,0),"")</f>
        <v/>
      </c>
      <c r="G380" s="47" t="str">
        <f>IFERROR(VLOOKUP(Table213162038[[#This Row],[Player No]],Table11[[No]:[Province]],3,0),"")</f>
        <v/>
      </c>
      <c r="H380" s="166"/>
      <c r="I380" s="167"/>
      <c r="J380" s="167"/>
      <c r="K380" s="56"/>
      <c r="L380" s="57"/>
      <c r="M380" s="57"/>
      <c r="N380" s="57"/>
      <c r="O380" s="57"/>
      <c r="P380" s="17"/>
      <c r="Q380" s="18"/>
      <c r="R380" s="18"/>
      <c r="S380" s="146"/>
    </row>
    <row r="381" spans="4:19" ht="16" hidden="1" thickBot="1">
      <c r="D381" s="52">
        <f t="shared" si="9"/>
        <v>377</v>
      </c>
      <c r="E381" s="60"/>
      <c r="F381" s="46" t="str">
        <f>IFERROR(VLOOKUP(Table213162021[[#This Row],[Player No]],Table11[[No]:[Province]],2,0),"")</f>
        <v/>
      </c>
      <c r="G381" s="47" t="str">
        <f>IFERROR(VLOOKUP(Table213162038[[#This Row],[Player No]],Table11[[No]:[Province]],3,0),"")</f>
        <v/>
      </c>
      <c r="H381" s="166"/>
      <c r="I381" s="167"/>
      <c r="J381" s="167"/>
      <c r="K381" s="56"/>
      <c r="L381" s="57"/>
      <c r="M381" s="57"/>
      <c r="N381" s="57"/>
      <c r="O381" s="57"/>
      <c r="P381" s="17"/>
      <c r="Q381" s="18"/>
      <c r="R381" s="18"/>
      <c r="S381" s="146"/>
    </row>
    <row r="382" spans="4:19" ht="16" hidden="1" thickBot="1">
      <c r="D382" s="52">
        <f t="shared" si="9"/>
        <v>378</v>
      </c>
      <c r="E382" s="60"/>
      <c r="F382" s="46" t="str">
        <f>IFERROR(VLOOKUP(Table213162021[[#This Row],[Player No]],Table11[[No]:[Province]],2,0),"")</f>
        <v/>
      </c>
      <c r="G382" s="47" t="str">
        <f>IFERROR(VLOOKUP(Table213162038[[#This Row],[Player No]],Table11[[No]:[Province]],3,0),"")</f>
        <v/>
      </c>
      <c r="H382" s="166"/>
      <c r="I382" s="167"/>
      <c r="J382" s="167"/>
      <c r="K382" s="56"/>
      <c r="L382" s="57"/>
      <c r="M382" s="57"/>
      <c r="N382" s="57"/>
      <c r="O382" s="57"/>
      <c r="P382" s="17"/>
      <c r="Q382" s="18"/>
      <c r="R382" s="18"/>
      <c r="S382" s="146"/>
    </row>
    <row r="383" spans="4:19" ht="16" hidden="1" thickBot="1">
      <c r="D383" s="52">
        <f t="shared" si="9"/>
        <v>379</v>
      </c>
      <c r="E383" s="60"/>
      <c r="F383" s="46" t="str">
        <f>IFERROR(VLOOKUP(Table213162021[[#This Row],[Player No]],Table11[[No]:[Province]],2,0),"")</f>
        <v/>
      </c>
      <c r="G383" s="47" t="str">
        <f>IFERROR(VLOOKUP(Table213162038[[#This Row],[Player No]],Table11[[No]:[Province]],3,0),"")</f>
        <v/>
      </c>
      <c r="H383" s="166"/>
      <c r="I383" s="167"/>
      <c r="J383" s="167"/>
      <c r="K383" s="56"/>
      <c r="L383" s="57"/>
      <c r="M383" s="57"/>
      <c r="N383" s="57"/>
      <c r="O383" s="57"/>
      <c r="P383" s="17"/>
      <c r="Q383" s="18"/>
      <c r="R383" s="18"/>
      <c r="S383" s="146"/>
    </row>
    <row r="384" spans="4:19" ht="16" hidden="1" thickBot="1">
      <c r="D384" s="52">
        <f t="shared" si="9"/>
        <v>380</v>
      </c>
      <c r="E384" s="60"/>
      <c r="F384" s="46" t="str">
        <f>IFERROR(VLOOKUP(Table213162021[[#This Row],[Player No]],Table11[[No]:[Province]],2,0),"")</f>
        <v/>
      </c>
      <c r="G384" s="47" t="str">
        <f>IFERROR(VLOOKUP(Table213162038[[#This Row],[Player No]],Table11[[No]:[Province]],3,0),"")</f>
        <v/>
      </c>
      <c r="H384" s="166"/>
      <c r="I384" s="167"/>
      <c r="J384" s="167"/>
      <c r="K384" s="56"/>
      <c r="L384" s="57"/>
      <c r="M384" s="57"/>
      <c r="N384" s="57"/>
      <c r="O384" s="57"/>
      <c r="P384" s="17"/>
      <c r="Q384" s="18"/>
      <c r="R384" s="18"/>
      <c r="S384" s="146"/>
    </row>
    <row r="385" spans="4:19" ht="16" hidden="1" thickBot="1">
      <c r="D385" s="52">
        <f t="shared" si="9"/>
        <v>381</v>
      </c>
      <c r="E385" s="60"/>
      <c r="F385" s="46" t="str">
        <f>IFERROR(VLOOKUP(Table213162021[[#This Row],[Player No]],Table11[[No]:[Province]],2,0),"")</f>
        <v/>
      </c>
      <c r="G385" s="47" t="str">
        <f>IFERROR(VLOOKUP(Table213162038[[#This Row],[Player No]],Table11[[No]:[Province]],3,0),"")</f>
        <v/>
      </c>
      <c r="H385" s="166"/>
      <c r="I385" s="167"/>
      <c r="J385" s="167"/>
      <c r="K385" s="56"/>
      <c r="L385" s="57"/>
      <c r="M385" s="57"/>
      <c r="N385" s="57"/>
      <c r="O385" s="57"/>
      <c r="P385" s="17"/>
      <c r="Q385" s="18"/>
      <c r="R385" s="18"/>
      <c r="S385" s="146"/>
    </row>
    <row r="386" spans="4:19" ht="16" hidden="1" thickBot="1">
      <c r="D386" s="52">
        <f t="shared" si="9"/>
        <v>382</v>
      </c>
      <c r="E386" s="60"/>
      <c r="F386" s="46" t="str">
        <f>IFERROR(VLOOKUP(Table213162021[[#This Row],[Player No]],Table11[[No]:[Province]],2,0),"")</f>
        <v/>
      </c>
      <c r="G386" s="47" t="str">
        <f>IFERROR(VLOOKUP(Table213162038[[#This Row],[Player No]],Table11[[No]:[Province]],3,0),"")</f>
        <v/>
      </c>
      <c r="H386" s="166"/>
      <c r="I386" s="167"/>
      <c r="J386" s="167"/>
      <c r="K386" s="56"/>
      <c r="L386" s="57"/>
      <c r="M386" s="57"/>
      <c r="N386" s="57"/>
      <c r="O386" s="57"/>
      <c r="P386" s="17"/>
      <c r="Q386" s="18"/>
      <c r="R386" s="18"/>
      <c r="S386" s="146"/>
    </row>
    <row r="387" spans="4:19" ht="16" hidden="1" thickBot="1">
      <c r="D387" s="52">
        <f t="shared" si="9"/>
        <v>383</v>
      </c>
      <c r="E387" s="60"/>
      <c r="F387" s="46" t="str">
        <f>IFERROR(VLOOKUP(Table213162021[[#This Row],[Player No]],Table11[[No]:[Province]],2,0),"")</f>
        <v/>
      </c>
      <c r="G387" s="47" t="str">
        <f>IFERROR(VLOOKUP(Table213162038[[#This Row],[Player No]],Table11[[No]:[Province]],3,0),"")</f>
        <v/>
      </c>
      <c r="H387" s="166"/>
      <c r="I387" s="167"/>
      <c r="J387" s="167"/>
      <c r="K387" s="56"/>
      <c r="L387" s="57"/>
      <c r="M387" s="57"/>
      <c r="N387" s="57"/>
      <c r="O387" s="57"/>
      <c r="P387" s="17"/>
      <c r="Q387" s="18"/>
      <c r="R387" s="18"/>
      <c r="S387" s="146"/>
    </row>
    <row r="388" spans="4:19" ht="16" hidden="1" thickBot="1">
      <c r="D388" s="52">
        <f t="shared" si="9"/>
        <v>384</v>
      </c>
      <c r="E388" s="60"/>
      <c r="F388" s="46" t="str">
        <f>IFERROR(VLOOKUP(Table213162021[[#This Row],[Player No]],Table11[[No]:[Province]],2,0),"")</f>
        <v/>
      </c>
      <c r="G388" s="47" t="str">
        <f>IFERROR(VLOOKUP(Table213162038[[#This Row],[Player No]],Table11[[No]:[Province]],3,0),"")</f>
        <v/>
      </c>
      <c r="H388" s="166"/>
      <c r="I388" s="167"/>
      <c r="J388" s="167"/>
      <c r="K388" s="56"/>
      <c r="L388" s="57"/>
      <c r="M388" s="57"/>
      <c r="N388" s="57"/>
      <c r="O388" s="57"/>
      <c r="P388" s="17"/>
      <c r="Q388" s="18"/>
      <c r="R388" s="18"/>
      <c r="S388" s="146"/>
    </row>
    <row r="389" spans="4:19" ht="16" hidden="1" thickBot="1">
      <c r="D389" s="52">
        <f t="shared" si="9"/>
        <v>385</v>
      </c>
      <c r="E389" s="60"/>
      <c r="F389" s="46" t="str">
        <f>IFERROR(VLOOKUP(Table213162021[[#This Row],[Player No]],Table11[[No]:[Province]],2,0),"")</f>
        <v/>
      </c>
      <c r="G389" s="47" t="str">
        <f>IFERROR(VLOOKUP(Table213162038[[#This Row],[Player No]],Table11[[No]:[Province]],3,0),"")</f>
        <v/>
      </c>
      <c r="H389" s="166"/>
      <c r="I389" s="167"/>
      <c r="J389" s="167"/>
      <c r="K389" s="56"/>
      <c r="L389" s="57"/>
      <c r="M389" s="57"/>
      <c r="N389" s="57"/>
      <c r="O389" s="57"/>
      <c r="P389" s="17"/>
      <c r="Q389" s="18"/>
      <c r="R389" s="18"/>
      <c r="S389" s="146"/>
    </row>
    <row r="390" spans="4:19" ht="16" hidden="1" thickBot="1">
      <c r="D390" s="52">
        <f t="shared" ref="D390:D453" si="10">D389+1</f>
        <v>386</v>
      </c>
      <c r="E390" s="60"/>
      <c r="F390" s="46" t="str">
        <f>IFERROR(VLOOKUP(Table213162021[[#This Row],[Player No]],Table11[[No]:[Province]],2,0),"")</f>
        <v/>
      </c>
      <c r="G390" s="47" t="str">
        <f>IFERROR(VLOOKUP(Table213162038[[#This Row],[Player No]],Table11[[No]:[Province]],3,0),"")</f>
        <v/>
      </c>
      <c r="H390" s="166"/>
      <c r="I390" s="167"/>
      <c r="J390" s="167"/>
      <c r="K390" s="56"/>
      <c r="L390" s="57"/>
      <c r="M390" s="57"/>
      <c r="N390" s="57"/>
      <c r="O390" s="57"/>
      <c r="P390" s="17"/>
      <c r="Q390" s="18"/>
      <c r="R390" s="18"/>
      <c r="S390" s="146"/>
    </row>
    <row r="391" spans="4:19" ht="16" hidden="1" thickBot="1">
      <c r="D391" s="52">
        <f t="shared" si="10"/>
        <v>387</v>
      </c>
      <c r="E391" s="60"/>
      <c r="F391" s="46" t="str">
        <f>IFERROR(VLOOKUP(Table213162021[[#This Row],[Player No]],Table11[[No]:[Province]],2,0),"")</f>
        <v/>
      </c>
      <c r="G391" s="47" t="str">
        <f>IFERROR(VLOOKUP(Table213162038[[#This Row],[Player No]],Table11[[No]:[Province]],3,0),"")</f>
        <v/>
      </c>
      <c r="H391" s="166"/>
      <c r="I391" s="167"/>
      <c r="J391" s="167"/>
      <c r="K391" s="56"/>
      <c r="L391" s="57"/>
      <c r="M391" s="57"/>
      <c r="N391" s="57"/>
      <c r="O391" s="57"/>
      <c r="P391" s="17"/>
      <c r="Q391" s="18"/>
      <c r="R391" s="18"/>
      <c r="S391" s="146"/>
    </row>
    <row r="392" spans="4:19" ht="16" hidden="1" thickBot="1">
      <c r="D392" s="52">
        <f t="shared" si="10"/>
        <v>388</v>
      </c>
      <c r="E392" s="60"/>
      <c r="F392" s="46" t="str">
        <f>IFERROR(VLOOKUP(Table213162021[[#This Row],[Player No]],Table11[[No]:[Province]],2,0),"")</f>
        <v/>
      </c>
      <c r="G392" s="47" t="str">
        <f>IFERROR(VLOOKUP(Table213162038[[#This Row],[Player No]],Table11[[No]:[Province]],3,0),"")</f>
        <v/>
      </c>
      <c r="H392" s="166"/>
      <c r="I392" s="167"/>
      <c r="J392" s="167"/>
      <c r="K392" s="56"/>
      <c r="L392" s="57"/>
      <c r="M392" s="57"/>
      <c r="N392" s="57"/>
      <c r="O392" s="57"/>
      <c r="P392" s="17"/>
      <c r="Q392" s="18"/>
      <c r="R392" s="18"/>
      <c r="S392" s="146"/>
    </row>
    <row r="393" spans="4:19" ht="16" hidden="1" thickBot="1">
      <c r="D393" s="52">
        <f t="shared" si="10"/>
        <v>389</v>
      </c>
      <c r="E393" s="60"/>
      <c r="F393" s="46" t="str">
        <f>IFERROR(VLOOKUP(Table213162021[[#This Row],[Player No]],Table11[[No]:[Province]],2,0),"")</f>
        <v/>
      </c>
      <c r="G393" s="47" t="str">
        <f>IFERROR(VLOOKUP(Table213162038[[#This Row],[Player No]],Table11[[No]:[Province]],3,0),"")</f>
        <v/>
      </c>
      <c r="H393" s="166"/>
      <c r="I393" s="167"/>
      <c r="J393" s="167"/>
      <c r="K393" s="56"/>
      <c r="L393" s="57"/>
      <c r="M393" s="57"/>
      <c r="N393" s="57"/>
      <c r="O393" s="57"/>
      <c r="P393" s="17"/>
      <c r="Q393" s="18"/>
      <c r="R393" s="18"/>
      <c r="S393" s="146"/>
    </row>
    <row r="394" spans="4:19" ht="16" hidden="1" thickBot="1">
      <c r="D394" s="52">
        <f t="shared" si="10"/>
        <v>390</v>
      </c>
      <c r="E394" s="60"/>
      <c r="F394" s="46" t="str">
        <f>IFERROR(VLOOKUP(Table213162021[[#This Row],[Player No]],Table11[[No]:[Province]],2,0),"")</f>
        <v/>
      </c>
      <c r="G394" s="47" t="str">
        <f>IFERROR(VLOOKUP(Table213162038[[#This Row],[Player No]],Table11[[No]:[Province]],3,0),"")</f>
        <v/>
      </c>
      <c r="H394" s="166"/>
      <c r="I394" s="167"/>
      <c r="J394" s="167"/>
      <c r="K394" s="56"/>
      <c r="L394" s="57"/>
      <c r="M394" s="57"/>
      <c r="N394" s="57"/>
      <c r="O394" s="57"/>
      <c r="P394" s="17"/>
      <c r="Q394" s="18"/>
      <c r="R394" s="18"/>
      <c r="S394" s="146"/>
    </row>
    <row r="395" spans="4:19" ht="16" hidden="1" thickBot="1">
      <c r="D395" s="52">
        <f t="shared" si="10"/>
        <v>391</v>
      </c>
      <c r="E395" s="60"/>
      <c r="F395" s="46" t="str">
        <f>IFERROR(VLOOKUP(Table213162021[[#This Row],[Player No]],Table11[[No]:[Province]],2,0),"")</f>
        <v/>
      </c>
      <c r="G395" s="47" t="str">
        <f>IFERROR(VLOOKUP(Table213162038[[#This Row],[Player No]],Table11[[No]:[Province]],3,0),"")</f>
        <v/>
      </c>
      <c r="H395" s="166"/>
      <c r="I395" s="167"/>
      <c r="J395" s="167"/>
      <c r="K395" s="56"/>
      <c r="L395" s="57"/>
      <c r="M395" s="57"/>
      <c r="N395" s="57"/>
      <c r="O395" s="57"/>
      <c r="P395" s="17"/>
      <c r="Q395" s="18"/>
      <c r="R395" s="18"/>
      <c r="S395" s="146"/>
    </row>
    <row r="396" spans="4:19" ht="16" hidden="1" thickBot="1">
      <c r="D396" s="52">
        <f t="shared" si="10"/>
        <v>392</v>
      </c>
      <c r="E396" s="60"/>
      <c r="F396" s="46" t="str">
        <f>IFERROR(VLOOKUP(Table213162021[[#This Row],[Player No]],Table11[[No]:[Province]],2,0),"")</f>
        <v/>
      </c>
      <c r="G396" s="47" t="str">
        <f>IFERROR(VLOOKUP(Table213162038[[#This Row],[Player No]],Table11[[No]:[Province]],3,0),"")</f>
        <v/>
      </c>
      <c r="H396" s="166"/>
      <c r="I396" s="167"/>
      <c r="J396" s="167"/>
      <c r="K396" s="56"/>
      <c r="L396" s="57"/>
      <c r="M396" s="57"/>
      <c r="N396" s="57"/>
      <c r="O396" s="57"/>
      <c r="P396" s="17"/>
      <c r="Q396" s="18"/>
      <c r="R396" s="18"/>
      <c r="S396" s="146"/>
    </row>
    <row r="397" spans="4:19" ht="16" hidden="1" thickBot="1">
      <c r="D397" s="52">
        <f t="shared" si="10"/>
        <v>393</v>
      </c>
      <c r="E397" s="60"/>
      <c r="F397" s="46" t="str">
        <f>IFERROR(VLOOKUP(Table213162021[[#This Row],[Player No]],Table11[[No]:[Province]],2,0),"")</f>
        <v/>
      </c>
      <c r="G397" s="47" t="str">
        <f>IFERROR(VLOOKUP(Table213162038[[#This Row],[Player No]],Table11[[No]:[Province]],3,0),"")</f>
        <v/>
      </c>
      <c r="H397" s="166"/>
      <c r="I397" s="167"/>
      <c r="J397" s="167"/>
      <c r="K397" s="56"/>
      <c r="L397" s="57"/>
      <c r="M397" s="57"/>
      <c r="N397" s="57"/>
      <c r="O397" s="57"/>
      <c r="P397" s="17"/>
      <c r="Q397" s="18"/>
      <c r="R397" s="18"/>
      <c r="S397" s="146"/>
    </row>
    <row r="398" spans="4:19" ht="16" hidden="1" thickBot="1">
      <c r="D398" s="52">
        <f t="shared" si="10"/>
        <v>394</v>
      </c>
      <c r="E398" s="60"/>
      <c r="F398" s="46" t="str">
        <f>IFERROR(VLOOKUP(Table213162021[[#This Row],[Player No]],Table11[[No]:[Province]],2,0),"")</f>
        <v/>
      </c>
      <c r="G398" s="47" t="str">
        <f>IFERROR(VLOOKUP(Table213162038[[#This Row],[Player No]],Table11[[No]:[Province]],3,0),"")</f>
        <v/>
      </c>
      <c r="H398" s="166"/>
      <c r="I398" s="167"/>
      <c r="J398" s="167"/>
      <c r="K398" s="56"/>
      <c r="L398" s="57"/>
      <c r="M398" s="57"/>
      <c r="N398" s="57"/>
      <c r="O398" s="57"/>
      <c r="P398" s="17"/>
      <c r="Q398" s="18"/>
      <c r="R398" s="18"/>
      <c r="S398" s="146"/>
    </row>
    <row r="399" spans="4:19" ht="16" hidden="1" thickBot="1">
      <c r="D399" s="52">
        <f t="shared" si="10"/>
        <v>395</v>
      </c>
      <c r="E399" s="60"/>
      <c r="F399" s="46" t="str">
        <f>IFERROR(VLOOKUP(Table213162021[[#This Row],[Player No]],Table11[[No]:[Province]],2,0),"")</f>
        <v/>
      </c>
      <c r="G399" s="47" t="str">
        <f>IFERROR(VLOOKUP(Table213162038[[#This Row],[Player No]],Table11[[No]:[Province]],3,0),"")</f>
        <v/>
      </c>
      <c r="H399" s="166"/>
      <c r="I399" s="167"/>
      <c r="J399" s="167"/>
      <c r="K399" s="56"/>
      <c r="L399" s="57"/>
      <c r="M399" s="57"/>
      <c r="N399" s="57"/>
      <c r="O399" s="57"/>
      <c r="P399" s="17"/>
      <c r="Q399" s="18"/>
      <c r="R399" s="18"/>
      <c r="S399" s="146"/>
    </row>
    <row r="400" spans="4:19" ht="16" hidden="1" thickBot="1">
      <c r="D400" s="52">
        <f t="shared" si="10"/>
        <v>396</v>
      </c>
      <c r="E400" s="60"/>
      <c r="F400" s="46" t="str">
        <f>IFERROR(VLOOKUP(Table213162021[[#This Row],[Player No]],Table11[[No]:[Province]],2,0),"")</f>
        <v/>
      </c>
      <c r="G400" s="47" t="str">
        <f>IFERROR(VLOOKUP(Table213162038[[#This Row],[Player No]],Table11[[No]:[Province]],3,0),"")</f>
        <v/>
      </c>
      <c r="H400" s="166"/>
      <c r="I400" s="167"/>
      <c r="J400" s="167"/>
      <c r="K400" s="56"/>
      <c r="L400" s="57"/>
      <c r="M400" s="57"/>
      <c r="N400" s="57"/>
      <c r="O400" s="57"/>
      <c r="P400" s="17"/>
      <c r="Q400" s="18"/>
      <c r="R400" s="18"/>
      <c r="S400" s="146"/>
    </row>
    <row r="401" spans="4:19" ht="16" hidden="1" thickBot="1">
      <c r="D401" s="52">
        <f t="shared" si="10"/>
        <v>397</v>
      </c>
      <c r="E401" s="60"/>
      <c r="F401" s="46" t="str">
        <f>IFERROR(VLOOKUP(Table213162021[[#This Row],[Player No]],Table11[[No]:[Province]],2,0),"")</f>
        <v/>
      </c>
      <c r="G401" s="47" t="str">
        <f>IFERROR(VLOOKUP(Table213162038[[#This Row],[Player No]],Table11[[No]:[Province]],3,0),"")</f>
        <v/>
      </c>
      <c r="H401" s="166"/>
      <c r="I401" s="167"/>
      <c r="J401" s="167"/>
      <c r="K401" s="56"/>
      <c r="L401" s="57"/>
      <c r="M401" s="57"/>
      <c r="N401" s="57"/>
      <c r="O401" s="57"/>
      <c r="P401" s="17"/>
      <c r="Q401" s="18"/>
      <c r="R401" s="18"/>
      <c r="S401" s="146"/>
    </row>
    <row r="402" spans="4:19" ht="16" hidden="1" thickBot="1">
      <c r="D402" s="52">
        <f t="shared" si="10"/>
        <v>398</v>
      </c>
      <c r="E402" s="60"/>
      <c r="F402" s="46" t="str">
        <f>IFERROR(VLOOKUP(Table213162021[[#This Row],[Player No]],Table11[[No]:[Province]],2,0),"")</f>
        <v/>
      </c>
      <c r="G402" s="47" t="str">
        <f>IFERROR(VLOOKUP(Table213162038[[#This Row],[Player No]],Table11[[No]:[Province]],3,0),"")</f>
        <v/>
      </c>
      <c r="H402" s="166"/>
      <c r="I402" s="167"/>
      <c r="J402" s="167"/>
      <c r="K402" s="56"/>
      <c r="L402" s="57"/>
      <c r="M402" s="57"/>
      <c r="N402" s="57"/>
      <c r="O402" s="57"/>
      <c r="P402" s="17"/>
      <c r="Q402" s="18"/>
      <c r="R402" s="18"/>
      <c r="S402" s="146"/>
    </row>
    <row r="403" spans="4:19" ht="16" hidden="1" thickBot="1">
      <c r="D403" s="52">
        <f t="shared" si="10"/>
        <v>399</v>
      </c>
      <c r="E403" s="60"/>
      <c r="F403" s="46" t="str">
        <f>IFERROR(VLOOKUP(Table213162021[[#This Row],[Player No]],Table11[[No]:[Province]],2,0),"")</f>
        <v/>
      </c>
      <c r="G403" s="47" t="str">
        <f>IFERROR(VLOOKUP(Table213162038[[#This Row],[Player No]],Table11[[No]:[Province]],3,0),"")</f>
        <v/>
      </c>
      <c r="H403" s="166"/>
      <c r="I403" s="167"/>
      <c r="J403" s="167"/>
      <c r="K403" s="56"/>
      <c r="L403" s="57"/>
      <c r="M403" s="57"/>
      <c r="N403" s="57"/>
      <c r="O403" s="57"/>
      <c r="P403" s="17"/>
      <c r="Q403" s="18"/>
      <c r="R403" s="18"/>
      <c r="S403" s="146"/>
    </row>
    <row r="404" spans="4:19" ht="16" hidden="1" thickBot="1">
      <c r="D404" s="52">
        <f t="shared" si="10"/>
        <v>400</v>
      </c>
      <c r="E404" s="60"/>
      <c r="F404" s="46" t="str">
        <f>IFERROR(VLOOKUP(Table213162021[[#This Row],[Player No]],Table11[[No]:[Province]],2,0),"")</f>
        <v/>
      </c>
      <c r="G404" s="47" t="str">
        <f>IFERROR(VLOOKUP(Table213162038[[#This Row],[Player No]],Table11[[No]:[Province]],3,0),"")</f>
        <v/>
      </c>
      <c r="H404" s="166"/>
      <c r="I404" s="167"/>
      <c r="J404" s="167"/>
      <c r="K404" s="56"/>
      <c r="L404" s="57"/>
      <c r="M404" s="57"/>
      <c r="N404" s="57"/>
      <c r="O404" s="57"/>
      <c r="P404" s="17"/>
      <c r="Q404" s="18"/>
      <c r="R404" s="18"/>
      <c r="S404" s="146"/>
    </row>
    <row r="405" spans="4:19" ht="16" hidden="1" thickBot="1">
      <c r="D405" s="52">
        <f t="shared" si="10"/>
        <v>401</v>
      </c>
      <c r="E405" s="60"/>
      <c r="F405" s="46" t="str">
        <f>IFERROR(VLOOKUP(Table213162021[[#This Row],[Player No]],Table11[[No]:[Province]],2,0),"")</f>
        <v/>
      </c>
      <c r="G405" s="47" t="str">
        <f>IFERROR(VLOOKUP(Table213162038[[#This Row],[Player No]],Table11[[No]:[Province]],3,0),"")</f>
        <v/>
      </c>
      <c r="H405" s="166"/>
      <c r="I405" s="167"/>
      <c r="J405" s="167"/>
      <c r="K405" s="56"/>
      <c r="L405" s="57"/>
      <c r="M405" s="57"/>
      <c r="N405" s="57"/>
      <c r="O405" s="57"/>
      <c r="P405" s="17"/>
      <c r="Q405" s="18"/>
      <c r="R405" s="18"/>
      <c r="S405" s="146"/>
    </row>
    <row r="406" spans="4:19" ht="16" hidden="1" thickBot="1">
      <c r="D406" s="52">
        <f t="shared" si="10"/>
        <v>402</v>
      </c>
      <c r="E406" s="60"/>
      <c r="F406" s="46" t="str">
        <f>IFERROR(VLOOKUP(Table213162021[[#This Row],[Player No]],Table11[[No]:[Province]],2,0),"")</f>
        <v/>
      </c>
      <c r="G406" s="47" t="str">
        <f>IFERROR(VLOOKUP(Table213162038[[#This Row],[Player No]],Table11[[No]:[Province]],3,0),"")</f>
        <v/>
      </c>
      <c r="H406" s="166"/>
      <c r="I406" s="167"/>
      <c r="J406" s="167"/>
      <c r="K406" s="56"/>
      <c r="L406" s="57"/>
      <c r="M406" s="57"/>
      <c r="N406" s="57"/>
      <c r="O406" s="57"/>
      <c r="P406" s="17"/>
      <c r="Q406" s="18"/>
      <c r="R406" s="18"/>
      <c r="S406" s="146"/>
    </row>
    <row r="407" spans="4:19" ht="16" hidden="1" thickBot="1">
      <c r="D407" s="52">
        <f t="shared" si="10"/>
        <v>403</v>
      </c>
      <c r="E407" s="60"/>
      <c r="F407" s="46" t="str">
        <f>IFERROR(VLOOKUP(Table213162021[[#This Row],[Player No]],Table11[[No]:[Province]],2,0),"")</f>
        <v/>
      </c>
      <c r="G407" s="47" t="str">
        <f>IFERROR(VLOOKUP(Table213162038[[#This Row],[Player No]],Table11[[No]:[Province]],3,0),"")</f>
        <v/>
      </c>
      <c r="H407" s="166"/>
      <c r="I407" s="167"/>
      <c r="J407" s="167"/>
      <c r="K407" s="56"/>
      <c r="L407" s="57"/>
      <c r="M407" s="57"/>
      <c r="N407" s="57"/>
      <c r="O407" s="57"/>
      <c r="P407" s="17"/>
      <c r="Q407" s="18"/>
      <c r="R407" s="18"/>
      <c r="S407" s="146"/>
    </row>
    <row r="408" spans="4:19" ht="16" hidden="1" thickBot="1">
      <c r="D408" s="52">
        <f t="shared" si="10"/>
        <v>404</v>
      </c>
      <c r="E408" s="60"/>
      <c r="F408" s="46" t="str">
        <f>IFERROR(VLOOKUP(Table213162021[[#This Row],[Player No]],Table11[[No]:[Province]],2,0),"")</f>
        <v/>
      </c>
      <c r="G408" s="47" t="str">
        <f>IFERROR(VLOOKUP(Table213162038[[#This Row],[Player No]],Table11[[No]:[Province]],3,0),"")</f>
        <v/>
      </c>
      <c r="H408" s="166"/>
      <c r="I408" s="167"/>
      <c r="J408" s="167"/>
      <c r="K408" s="56"/>
      <c r="L408" s="57"/>
      <c r="M408" s="57"/>
      <c r="N408" s="57"/>
      <c r="O408" s="57"/>
      <c r="P408" s="17"/>
      <c r="Q408" s="18"/>
      <c r="R408" s="18"/>
      <c r="S408" s="146"/>
    </row>
    <row r="409" spans="4:19" ht="16" hidden="1" thickBot="1">
      <c r="D409" s="52">
        <f t="shared" si="10"/>
        <v>405</v>
      </c>
      <c r="E409" s="60"/>
      <c r="F409" s="46" t="str">
        <f>IFERROR(VLOOKUP(Table213162021[[#This Row],[Player No]],Table11[[No]:[Province]],2,0),"")</f>
        <v/>
      </c>
      <c r="G409" s="47" t="str">
        <f>IFERROR(VLOOKUP(Table213162038[[#This Row],[Player No]],Table11[[No]:[Province]],3,0),"")</f>
        <v/>
      </c>
      <c r="H409" s="166"/>
      <c r="I409" s="167"/>
      <c r="J409" s="167"/>
      <c r="K409" s="56"/>
      <c r="L409" s="57"/>
      <c r="M409" s="57"/>
      <c r="N409" s="57"/>
      <c r="O409" s="57"/>
      <c r="P409" s="17"/>
      <c r="Q409" s="18"/>
      <c r="R409" s="18"/>
      <c r="S409" s="146"/>
    </row>
    <row r="410" spans="4:19" ht="16" hidden="1" thickBot="1">
      <c r="D410" s="52">
        <f t="shared" si="10"/>
        <v>406</v>
      </c>
      <c r="E410" s="60"/>
      <c r="F410" s="46" t="str">
        <f>IFERROR(VLOOKUP(Table213162021[[#This Row],[Player No]],Table11[[No]:[Province]],2,0),"")</f>
        <v/>
      </c>
      <c r="G410" s="47" t="str">
        <f>IFERROR(VLOOKUP(Table213162038[[#This Row],[Player No]],Table11[[No]:[Province]],3,0),"")</f>
        <v/>
      </c>
      <c r="H410" s="166"/>
      <c r="I410" s="167"/>
      <c r="J410" s="167"/>
      <c r="K410" s="56"/>
      <c r="L410" s="57"/>
      <c r="M410" s="57"/>
      <c r="N410" s="57"/>
      <c r="O410" s="57"/>
      <c r="P410" s="17"/>
      <c r="Q410" s="18"/>
      <c r="R410" s="18"/>
      <c r="S410" s="146"/>
    </row>
    <row r="411" spans="4:19" ht="16" hidden="1" thickBot="1">
      <c r="D411" s="52">
        <f t="shared" si="10"/>
        <v>407</v>
      </c>
      <c r="E411" s="60"/>
      <c r="F411" s="46" t="str">
        <f>IFERROR(VLOOKUP(Table213162021[[#This Row],[Player No]],Table11[[No]:[Province]],2,0),"")</f>
        <v/>
      </c>
      <c r="G411" s="47" t="str">
        <f>IFERROR(VLOOKUP(Table213162038[[#This Row],[Player No]],Table11[[No]:[Province]],3,0),"")</f>
        <v/>
      </c>
      <c r="H411" s="166"/>
      <c r="I411" s="167"/>
      <c r="J411" s="167"/>
      <c r="K411" s="56"/>
      <c r="L411" s="57"/>
      <c r="M411" s="57"/>
      <c r="N411" s="57"/>
      <c r="O411" s="57"/>
      <c r="P411" s="17"/>
      <c r="Q411" s="18"/>
      <c r="R411" s="18"/>
      <c r="S411" s="146"/>
    </row>
    <row r="412" spans="4:19" ht="16" hidden="1" thickBot="1">
      <c r="D412" s="52">
        <f t="shared" si="10"/>
        <v>408</v>
      </c>
      <c r="E412" s="60"/>
      <c r="F412" s="46" t="str">
        <f>IFERROR(VLOOKUP(Table213162021[[#This Row],[Player No]],Table11[[No]:[Province]],2,0),"")</f>
        <v/>
      </c>
      <c r="G412" s="47" t="str">
        <f>IFERROR(VLOOKUP(Table213162038[[#This Row],[Player No]],Table11[[No]:[Province]],3,0),"")</f>
        <v/>
      </c>
      <c r="H412" s="166"/>
      <c r="I412" s="167"/>
      <c r="J412" s="167"/>
      <c r="K412" s="56"/>
      <c r="L412" s="57"/>
      <c r="M412" s="57"/>
      <c r="N412" s="57"/>
      <c r="O412" s="57"/>
      <c r="P412" s="17"/>
      <c r="Q412" s="18"/>
      <c r="R412" s="18"/>
      <c r="S412" s="146"/>
    </row>
    <row r="413" spans="4:19" ht="16" hidden="1" thickBot="1">
      <c r="D413" s="52">
        <f t="shared" si="10"/>
        <v>409</v>
      </c>
      <c r="E413" s="60"/>
      <c r="F413" s="46" t="str">
        <f>IFERROR(VLOOKUP(Table213162021[[#This Row],[Player No]],Table11[[No]:[Province]],2,0),"")</f>
        <v/>
      </c>
      <c r="G413" s="47" t="str">
        <f>IFERROR(VLOOKUP(Table213162038[[#This Row],[Player No]],Table11[[No]:[Province]],3,0),"")</f>
        <v/>
      </c>
      <c r="H413" s="166"/>
      <c r="I413" s="167"/>
      <c r="J413" s="167"/>
      <c r="K413" s="56"/>
      <c r="L413" s="57"/>
      <c r="M413" s="57"/>
      <c r="N413" s="57"/>
      <c r="O413" s="57"/>
      <c r="P413" s="17"/>
      <c r="Q413" s="18"/>
      <c r="R413" s="18"/>
      <c r="S413" s="146"/>
    </row>
    <row r="414" spans="4:19" ht="16" hidden="1" thickBot="1">
      <c r="D414" s="52">
        <f t="shared" si="10"/>
        <v>410</v>
      </c>
      <c r="E414" s="60"/>
      <c r="F414" s="46" t="str">
        <f>IFERROR(VLOOKUP(Table213162021[[#This Row],[Player No]],Table11[[No]:[Province]],2,0),"")</f>
        <v/>
      </c>
      <c r="G414" s="47" t="str">
        <f>IFERROR(VLOOKUP(Table213162038[[#This Row],[Player No]],Table11[[No]:[Province]],3,0),"")</f>
        <v/>
      </c>
      <c r="H414" s="166"/>
      <c r="I414" s="167"/>
      <c r="J414" s="167"/>
      <c r="K414" s="56"/>
      <c r="L414" s="57"/>
      <c r="M414" s="57"/>
      <c r="N414" s="57"/>
      <c r="O414" s="57"/>
      <c r="P414" s="17"/>
      <c r="Q414" s="18"/>
      <c r="R414" s="18"/>
      <c r="S414" s="146"/>
    </row>
    <row r="415" spans="4:19" ht="16" hidden="1" thickBot="1">
      <c r="D415" s="52">
        <f t="shared" si="10"/>
        <v>411</v>
      </c>
      <c r="E415" s="60"/>
      <c r="F415" s="46" t="str">
        <f>IFERROR(VLOOKUP(Table213162021[[#This Row],[Player No]],Table11[[No]:[Province]],2,0),"")</f>
        <v/>
      </c>
      <c r="G415" s="47" t="str">
        <f>IFERROR(VLOOKUP(Table213162038[[#This Row],[Player No]],Table11[[No]:[Province]],3,0),"")</f>
        <v/>
      </c>
      <c r="H415" s="166"/>
      <c r="I415" s="167"/>
      <c r="J415" s="167"/>
      <c r="K415" s="56"/>
      <c r="L415" s="57"/>
      <c r="M415" s="57"/>
      <c r="N415" s="57"/>
      <c r="O415" s="57"/>
      <c r="P415" s="17"/>
      <c r="Q415" s="18"/>
      <c r="R415" s="18"/>
      <c r="S415" s="146"/>
    </row>
    <row r="416" spans="4:19" ht="16" hidden="1" thickBot="1">
      <c r="D416" s="52">
        <f t="shared" si="10"/>
        <v>412</v>
      </c>
      <c r="E416" s="60"/>
      <c r="F416" s="46" t="str">
        <f>IFERROR(VLOOKUP(Table213162021[[#This Row],[Player No]],Table11[[No]:[Province]],2,0),"")</f>
        <v/>
      </c>
      <c r="G416" s="47" t="str">
        <f>IFERROR(VLOOKUP(Table213162038[[#This Row],[Player No]],Table11[[No]:[Province]],3,0),"")</f>
        <v/>
      </c>
      <c r="H416" s="166"/>
      <c r="I416" s="167"/>
      <c r="J416" s="167"/>
      <c r="K416" s="56"/>
      <c r="L416" s="57"/>
      <c r="M416" s="57"/>
      <c r="N416" s="57"/>
      <c r="O416" s="57"/>
      <c r="P416" s="17"/>
      <c r="Q416" s="18"/>
      <c r="R416" s="18"/>
      <c r="S416" s="146"/>
    </row>
    <row r="417" spans="4:19" ht="16" hidden="1" thickBot="1">
      <c r="D417" s="52">
        <f t="shared" si="10"/>
        <v>413</v>
      </c>
      <c r="E417" s="60"/>
      <c r="F417" s="46" t="str">
        <f>IFERROR(VLOOKUP(Table213162021[[#This Row],[Player No]],Table11[[No]:[Province]],2,0),"")</f>
        <v/>
      </c>
      <c r="G417" s="47" t="str">
        <f>IFERROR(VLOOKUP(Table213162038[[#This Row],[Player No]],Table11[[No]:[Province]],3,0),"")</f>
        <v/>
      </c>
      <c r="H417" s="166"/>
      <c r="I417" s="167"/>
      <c r="J417" s="167"/>
      <c r="K417" s="56"/>
      <c r="L417" s="57"/>
      <c r="M417" s="57"/>
      <c r="N417" s="57"/>
      <c r="O417" s="57"/>
      <c r="P417" s="17"/>
      <c r="Q417" s="18"/>
      <c r="R417" s="18"/>
      <c r="S417" s="146"/>
    </row>
    <row r="418" spans="4:19" ht="16" hidden="1" thickBot="1">
      <c r="D418" s="52">
        <f t="shared" si="10"/>
        <v>414</v>
      </c>
      <c r="E418" s="60"/>
      <c r="F418" s="46" t="str">
        <f>IFERROR(VLOOKUP(Table213162021[[#This Row],[Player No]],Table11[[No]:[Province]],2,0),"")</f>
        <v/>
      </c>
      <c r="G418" s="47" t="str">
        <f>IFERROR(VLOOKUP(Table213162038[[#This Row],[Player No]],Table11[[No]:[Province]],3,0),"")</f>
        <v/>
      </c>
      <c r="H418" s="166"/>
      <c r="I418" s="167"/>
      <c r="J418" s="167"/>
      <c r="K418" s="56"/>
      <c r="L418" s="57"/>
      <c r="M418" s="57"/>
      <c r="N418" s="57"/>
      <c r="O418" s="57"/>
      <c r="P418" s="17"/>
      <c r="Q418" s="18"/>
      <c r="R418" s="18"/>
      <c r="S418" s="146"/>
    </row>
    <row r="419" spans="4:19" ht="16" hidden="1" thickBot="1">
      <c r="D419" s="52">
        <f t="shared" si="10"/>
        <v>415</v>
      </c>
      <c r="E419" s="60"/>
      <c r="F419" s="46" t="str">
        <f>IFERROR(VLOOKUP(Table213162021[[#This Row],[Player No]],Table11[[No]:[Province]],2,0),"")</f>
        <v/>
      </c>
      <c r="G419" s="47" t="str">
        <f>IFERROR(VLOOKUP(Table213162038[[#This Row],[Player No]],Table11[[No]:[Province]],3,0),"")</f>
        <v/>
      </c>
      <c r="H419" s="166"/>
      <c r="I419" s="167"/>
      <c r="J419" s="167"/>
      <c r="K419" s="56"/>
      <c r="L419" s="57"/>
      <c r="M419" s="57"/>
      <c r="N419" s="57"/>
      <c r="O419" s="57"/>
      <c r="P419" s="17"/>
      <c r="Q419" s="18"/>
      <c r="R419" s="18"/>
      <c r="S419" s="146"/>
    </row>
    <row r="420" spans="4:19" ht="16" hidden="1" thickBot="1">
      <c r="D420" s="52">
        <f t="shared" si="10"/>
        <v>416</v>
      </c>
      <c r="E420" s="60"/>
      <c r="F420" s="46" t="str">
        <f>IFERROR(VLOOKUP(Table213162021[[#This Row],[Player No]],Table11[[No]:[Province]],2,0),"")</f>
        <v/>
      </c>
      <c r="G420" s="47" t="str">
        <f>IFERROR(VLOOKUP(Table213162038[[#This Row],[Player No]],Table11[[No]:[Province]],3,0),"")</f>
        <v/>
      </c>
      <c r="H420" s="166"/>
      <c r="I420" s="167"/>
      <c r="J420" s="167"/>
      <c r="K420" s="56"/>
      <c r="L420" s="57"/>
      <c r="M420" s="57"/>
      <c r="N420" s="57"/>
      <c r="O420" s="57"/>
      <c r="P420" s="17"/>
      <c r="Q420" s="18"/>
      <c r="R420" s="18"/>
      <c r="S420" s="146"/>
    </row>
    <row r="421" spans="4:19" ht="16" hidden="1" thickBot="1">
      <c r="D421" s="52">
        <f t="shared" si="10"/>
        <v>417</v>
      </c>
      <c r="E421" s="60"/>
      <c r="F421" s="46" t="str">
        <f>IFERROR(VLOOKUP(Table213162021[[#This Row],[Player No]],Table11[[No]:[Province]],2,0),"")</f>
        <v/>
      </c>
      <c r="G421" s="47" t="str">
        <f>IFERROR(VLOOKUP(Table213162038[[#This Row],[Player No]],Table11[[No]:[Province]],3,0),"")</f>
        <v/>
      </c>
      <c r="H421" s="166"/>
      <c r="I421" s="167"/>
      <c r="J421" s="167"/>
      <c r="K421" s="56"/>
      <c r="L421" s="57"/>
      <c r="M421" s="57"/>
      <c r="N421" s="57"/>
      <c r="O421" s="57"/>
      <c r="P421" s="17"/>
      <c r="Q421" s="18"/>
      <c r="R421" s="18"/>
      <c r="S421" s="146"/>
    </row>
    <row r="422" spans="4:19" ht="16" hidden="1" thickBot="1">
      <c r="D422" s="52">
        <f t="shared" si="10"/>
        <v>418</v>
      </c>
      <c r="E422" s="60"/>
      <c r="F422" s="46" t="str">
        <f>IFERROR(VLOOKUP(Table213162021[[#This Row],[Player No]],Table11[[No]:[Province]],2,0),"")</f>
        <v/>
      </c>
      <c r="G422" s="47" t="str">
        <f>IFERROR(VLOOKUP(Table213162038[[#This Row],[Player No]],Table11[[No]:[Province]],3,0),"")</f>
        <v/>
      </c>
      <c r="H422" s="166"/>
      <c r="I422" s="167"/>
      <c r="J422" s="167"/>
      <c r="K422" s="56"/>
      <c r="L422" s="57"/>
      <c r="M422" s="57"/>
      <c r="N422" s="57"/>
      <c r="O422" s="57"/>
      <c r="P422" s="17"/>
      <c r="Q422" s="18"/>
      <c r="R422" s="18"/>
      <c r="S422" s="146"/>
    </row>
    <row r="423" spans="4:19" ht="16" hidden="1" thickBot="1">
      <c r="D423" s="52">
        <f t="shared" si="10"/>
        <v>419</v>
      </c>
      <c r="E423" s="60"/>
      <c r="F423" s="46" t="str">
        <f>IFERROR(VLOOKUP(Table213162021[[#This Row],[Player No]],Table11[[No]:[Province]],2,0),"")</f>
        <v/>
      </c>
      <c r="G423" s="47" t="str">
        <f>IFERROR(VLOOKUP(Table213162038[[#This Row],[Player No]],Table11[[No]:[Province]],3,0),"")</f>
        <v/>
      </c>
      <c r="H423" s="166"/>
      <c r="I423" s="167"/>
      <c r="J423" s="167"/>
      <c r="K423" s="56"/>
      <c r="L423" s="57"/>
      <c r="M423" s="57"/>
      <c r="N423" s="57"/>
      <c r="O423" s="57"/>
      <c r="P423" s="17"/>
      <c r="Q423" s="18"/>
      <c r="R423" s="18"/>
      <c r="S423" s="146"/>
    </row>
    <row r="424" spans="4:19" ht="16" hidden="1" thickBot="1">
      <c r="D424" s="52">
        <f t="shared" si="10"/>
        <v>420</v>
      </c>
      <c r="E424" s="60"/>
      <c r="F424" s="46" t="str">
        <f>IFERROR(VLOOKUP(Table213162021[[#This Row],[Player No]],Table11[[No]:[Province]],2,0),"")</f>
        <v/>
      </c>
      <c r="G424" s="47" t="str">
        <f>IFERROR(VLOOKUP(Table213162038[[#This Row],[Player No]],Table11[[No]:[Province]],3,0),"")</f>
        <v/>
      </c>
      <c r="H424" s="166"/>
      <c r="I424" s="167"/>
      <c r="J424" s="167"/>
      <c r="K424" s="56"/>
      <c r="L424" s="57"/>
      <c r="M424" s="57"/>
      <c r="N424" s="57"/>
      <c r="O424" s="57"/>
      <c r="P424" s="17"/>
      <c r="Q424" s="18"/>
      <c r="R424" s="18"/>
      <c r="S424" s="146"/>
    </row>
    <row r="425" spans="4:19" ht="16" hidden="1" thickBot="1">
      <c r="D425" s="52">
        <f t="shared" si="10"/>
        <v>421</v>
      </c>
      <c r="E425" s="60"/>
      <c r="F425" s="46" t="str">
        <f>IFERROR(VLOOKUP(Table213162021[[#This Row],[Player No]],Table11[[No]:[Province]],2,0),"")</f>
        <v/>
      </c>
      <c r="G425" s="47" t="str">
        <f>IFERROR(VLOOKUP(Table213162038[[#This Row],[Player No]],Table11[[No]:[Province]],3,0),"")</f>
        <v/>
      </c>
      <c r="H425" s="166"/>
      <c r="I425" s="167"/>
      <c r="J425" s="167"/>
      <c r="K425" s="56"/>
      <c r="L425" s="57"/>
      <c r="M425" s="57"/>
      <c r="N425" s="57"/>
      <c r="O425" s="57"/>
      <c r="P425" s="17"/>
      <c r="Q425" s="18"/>
      <c r="R425" s="18"/>
      <c r="S425" s="146"/>
    </row>
    <row r="426" spans="4:19" ht="16" hidden="1" thickBot="1">
      <c r="D426" s="52">
        <f t="shared" si="10"/>
        <v>422</v>
      </c>
      <c r="E426" s="60"/>
      <c r="F426" s="46" t="str">
        <f>IFERROR(VLOOKUP(Table213162021[[#This Row],[Player No]],Table11[[No]:[Province]],2,0),"")</f>
        <v/>
      </c>
      <c r="G426" s="47" t="str">
        <f>IFERROR(VLOOKUP(Table213162038[[#This Row],[Player No]],Table11[[No]:[Province]],3,0),"")</f>
        <v/>
      </c>
      <c r="H426" s="166"/>
      <c r="I426" s="167"/>
      <c r="J426" s="167"/>
      <c r="K426" s="56"/>
      <c r="L426" s="57"/>
      <c r="M426" s="57"/>
      <c r="N426" s="57"/>
      <c r="O426" s="57"/>
      <c r="P426" s="17"/>
      <c r="Q426" s="18"/>
      <c r="R426" s="18"/>
      <c r="S426" s="146"/>
    </row>
    <row r="427" spans="4:19" ht="16" hidden="1" thickBot="1">
      <c r="D427" s="52">
        <f t="shared" si="10"/>
        <v>423</v>
      </c>
      <c r="E427" s="60"/>
      <c r="F427" s="46" t="str">
        <f>IFERROR(VLOOKUP(Table213162021[[#This Row],[Player No]],Table11[[No]:[Province]],2,0),"")</f>
        <v/>
      </c>
      <c r="G427" s="47" t="str">
        <f>IFERROR(VLOOKUP(Table213162038[[#This Row],[Player No]],Table11[[No]:[Province]],3,0),"")</f>
        <v/>
      </c>
      <c r="H427" s="166"/>
      <c r="I427" s="167"/>
      <c r="J427" s="167"/>
      <c r="K427" s="56"/>
      <c r="L427" s="57"/>
      <c r="M427" s="57"/>
      <c r="N427" s="57"/>
      <c r="O427" s="57"/>
      <c r="P427" s="17"/>
      <c r="Q427" s="18"/>
      <c r="R427" s="18"/>
      <c r="S427" s="146"/>
    </row>
    <row r="428" spans="4:19" ht="16" hidden="1" thickBot="1">
      <c r="D428" s="52">
        <f t="shared" si="10"/>
        <v>424</v>
      </c>
      <c r="E428" s="60"/>
      <c r="F428" s="46" t="str">
        <f>IFERROR(VLOOKUP(Table213162021[[#This Row],[Player No]],Table11[[No]:[Province]],2,0),"")</f>
        <v/>
      </c>
      <c r="G428" s="47" t="str">
        <f>IFERROR(VLOOKUP(Table213162038[[#This Row],[Player No]],Table11[[No]:[Province]],3,0),"")</f>
        <v/>
      </c>
      <c r="H428" s="166"/>
      <c r="I428" s="167"/>
      <c r="J428" s="167"/>
      <c r="K428" s="56"/>
      <c r="L428" s="57"/>
      <c r="M428" s="57"/>
      <c r="N428" s="57"/>
      <c r="O428" s="57"/>
      <c r="P428" s="17"/>
      <c r="Q428" s="18"/>
      <c r="R428" s="18"/>
      <c r="S428" s="146"/>
    </row>
    <row r="429" spans="4:19" ht="16" hidden="1" thickBot="1">
      <c r="D429" s="52">
        <f t="shared" si="10"/>
        <v>425</v>
      </c>
      <c r="E429" s="60"/>
      <c r="F429" s="46" t="str">
        <f>IFERROR(VLOOKUP(Table213162021[[#This Row],[Player No]],Table11[[No]:[Province]],2,0),"")</f>
        <v/>
      </c>
      <c r="G429" s="47" t="str">
        <f>IFERROR(VLOOKUP(Table213162038[[#This Row],[Player No]],Table11[[No]:[Province]],3,0),"")</f>
        <v/>
      </c>
      <c r="H429" s="166"/>
      <c r="I429" s="167"/>
      <c r="J429" s="167"/>
      <c r="K429" s="56"/>
      <c r="L429" s="57"/>
      <c r="M429" s="57"/>
      <c r="N429" s="57"/>
      <c r="O429" s="57"/>
      <c r="P429" s="17"/>
      <c r="Q429" s="18"/>
      <c r="R429" s="18"/>
      <c r="S429" s="146"/>
    </row>
    <row r="430" spans="4:19" ht="16" hidden="1" thickBot="1">
      <c r="D430" s="52">
        <f t="shared" si="10"/>
        <v>426</v>
      </c>
      <c r="E430" s="60"/>
      <c r="F430" s="46" t="str">
        <f>IFERROR(VLOOKUP(Table213162021[[#This Row],[Player No]],Table11[[No]:[Province]],2,0),"")</f>
        <v/>
      </c>
      <c r="G430" s="47" t="str">
        <f>IFERROR(VLOOKUP(Table213162038[[#This Row],[Player No]],Table11[[No]:[Province]],3,0),"")</f>
        <v/>
      </c>
      <c r="H430" s="166"/>
      <c r="I430" s="167"/>
      <c r="J430" s="167"/>
      <c r="K430" s="56"/>
      <c r="L430" s="57"/>
      <c r="M430" s="57"/>
      <c r="N430" s="57"/>
      <c r="O430" s="57"/>
      <c r="P430" s="17"/>
      <c r="Q430" s="18"/>
      <c r="R430" s="18"/>
      <c r="S430" s="146"/>
    </row>
    <row r="431" spans="4:19" ht="16" hidden="1" thickBot="1">
      <c r="D431" s="52">
        <f t="shared" si="10"/>
        <v>427</v>
      </c>
      <c r="E431" s="60"/>
      <c r="F431" s="46" t="str">
        <f>IFERROR(VLOOKUP(Table213162021[[#This Row],[Player No]],Table11[[No]:[Province]],2,0),"")</f>
        <v/>
      </c>
      <c r="G431" s="47" t="str">
        <f>IFERROR(VLOOKUP(Table213162038[[#This Row],[Player No]],Table11[[No]:[Province]],3,0),"")</f>
        <v/>
      </c>
      <c r="H431" s="166"/>
      <c r="I431" s="167"/>
      <c r="J431" s="167"/>
      <c r="K431" s="56"/>
      <c r="L431" s="57"/>
      <c r="M431" s="57"/>
      <c r="N431" s="57"/>
      <c r="O431" s="57"/>
      <c r="P431" s="17"/>
      <c r="Q431" s="18"/>
      <c r="R431" s="18"/>
      <c r="S431" s="146"/>
    </row>
    <row r="432" spans="4:19" ht="16" hidden="1" thickBot="1">
      <c r="D432" s="52">
        <f t="shared" si="10"/>
        <v>428</v>
      </c>
      <c r="E432" s="60"/>
      <c r="F432" s="46" t="str">
        <f>IFERROR(VLOOKUP(Table213162021[[#This Row],[Player No]],Table11[[No]:[Province]],2,0),"")</f>
        <v/>
      </c>
      <c r="G432" s="47" t="str">
        <f>IFERROR(VLOOKUP(Table213162038[[#This Row],[Player No]],Table11[[No]:[Province]],3,0),"")</f>
        <v/>
      </c>
      <c r="H432" s="166"/>
      <c r="I432" s="167"/>
      <c r="J432" s="167"/>
      <c r="K432" s="56"/>
      <c r="L432" s="57"/>
      <c r="M432" s="57"/>
      <c r="N432" s="57"/>
      <c r="O432" s="57"/>
      <c r="P432" s="17"/>
      <c r="Q432" s="18"/>
      <c r="R432" s="18"/>
      <c r="S432" s="146"/>
    </row>
    <row r="433" spans="4:19" ht="16" hidden="1" thickBot="1">
      <c r="D433" s="52">
        <f t="shared" si="10"/>
        <v>429</v>
      </c>
      <c r="E433" s="60"/>
      <c r="F433" s="46" t="str">
        <f>IFERROR(VLOOKUP(Table213162021[[#This Row],[Player No]],Table11[[No]:[Province]],2,0),"")</f>
        <v/>
      </c>
      <c r="G433" s="47" t="str">
        <f>IFERROR(VLOOKUP(Table213162038[[#This Row],[Player No]],Table11[[No]:[Province]],3,0),"")</f>
        <v/>
      </c>
      <c r="H433" s="166"/>
      <c r="I433" s="167"/>
      <c r="J433" s="167"/>
      <c r="K433" s="56"/>
      <c r="L433" s="57"/>
      <c r="M433" s="57"/>
      <c r="N433" s="57"/>
      <c r="O433" s="57"/>
      <c r="P433" s="17"/>
      <c r="Q433" s="18"/>
      <c r="R433" s="18"/>
      <c r="S433" s="146"/>
    </row>
    <row r="434" spans="4:19" ht="16" hidden="1" thickBot="1">
      <c r="D434" s="52">
        <f t="shared" si="10"/>
        <v>430</v>
      </c>
      <c r="E434" s="60"/>
      <c r="F434" s="46" t="str">
        <f>IFERROR(VLOOKUP(Table213162021[[#This Row],[Player No]],Table11[[No]:[Province]],2,0),"")</f>
        <v/>
      </c>
      <c r="G434" s="47" t="str">
        <f>IFERROR(VLOOKUP(Table213162038[[#This Row],[Player No]],Table11[[No]:[Province]],3,0),"")</f>
        <v/>
      </c>
      <c r="H434" s="166"/>
      <c r="I434" s="167"/>
      <c r="J434" s="167"/>
      <c r="K434" s="56"/>
      <c r="L434" s="57"/>
      <c r="M434" s="57"/>
      <c r="N434" s="57"/>
      <c r="O434" s="57"/>
      <c r="P434" s="17"/>
      <c r="Q434" s="18"/>
      <c r="R434" s="18"/>
      <c r="S434" s="146"/>
    </row>
    <row r="435" spans="4:19" ht="16" hidden="1" thickBot="1">
      <c r="D435" s="52">
        <f t="shared" si="10"/>
        <v>431</v>
      </c>
      <c r="E435" s="60"/>
      <c r="F435" s="46" t="str">
        <f>IFERROR(VLOOKUP(Table213162021[[#This Row],[Player No]],Table11[[No]:[Province]],2,0),"")</f>
        <v/>
      </c>
      <c r="G435" s="47" t="str">
        <f>IFERROR(VLOOKUP(Table213162038[[#This Row],[Player No]],Table11[[No]:[Province]],3,0),"")</f>
        <v/>
      </c>
      <c r="H435" s="166"/>
      <c r="I435" s="167"/>
      <c r="J435" s="167"/>
      <c r="K435" s="56"/>
      <c r="L435" s="57"/>
      <c r="M435" s="57"/>
      <c r="N435" s="57"/>
      <c r="O435" s="57"/>
      <c r="P435" s="17"/>
      <c r="Q435" s="18"/>
      <c r="R435" s="18"/>
      <c r="S435" s="146"/>
    </row>
    <row r="436" spans="4:19" ht="16" hidden="1" thickBot="1">
      <c r="D436" s="52">
        <f t="shared" si="10"/>
        <v>432</v>
      </c>
      <c r="E436" s="60"/>
      <c r="F436" s="46" t="str">
        <f>IFERROR(VLOOKUP(Table213162021[[#This Row],[Player No]],Table11[[No]:[Province]],2,0),"")</f>
        <v/>
      </c>
      <c r="G436" s="47" t="str">
        <f>IFERROR(VLOOKUP(Table213162038[[#This Row],[Player No]],Table11[[No]:[Province]],3,0),"")</f>
        <v/>
      </c>
      <c r="H436" s="166"/>
      <c r="I436" s="167"/>
      <c r="J436" s="167"/>
      <c r="K436" s="56"/>
      <c r="L436" s="57"/>
      <c r="M436" s="57"/>
      <c r="N436" s="57"/>
      <c r="O436" s="57"/>
      <c r="P436" s="17"/>
      <c r="Q436" s="18"/>
      <c r="R436" s="18"/>
      <c r="S436" s="146"/>
    </row>
    <row r="437" spans="4:19" ht="16" hidden="1" thickBot="1">
      <c r="D437" s="52">
        <f t="shared" si="10"/>
        <v>433</v>
      </c>
      <c r="E437" s="60"/>
      <c r="F437" s="46" t="str">
        <f>IFERROR(VLOOKUP(Table213162021[[#This Row],[Player No]],Table11[[No]:[Province]],2,0),"")</f>
        <v/>
      </c>
      <c r="G437" s="47" t="str">
        <f>IFERROR(VLOOKUP(Table213162038[[#This Row],[Player No]],Table11[[No]:[Province]],3,0),"")</f>
        <v/>
      </c>
      <c r="H437" s="166"/>
      <c r="I437" s="167"/>
      <c r="J437" s="167"/>
      <c r="K437" s="56"/>
      <c r="L437" s="57"/>
      <c r="M437" s="57"/>
      <c r="N437" s="57"/>
      <c r="O437" s="57"/>
      <c r="P437" s="17"/>
      <c r="Q437" s="18"/>
      <c r="R437" s="18"/>
      <c r="S437" s="146"/>
    </row>
    <row r="438" spans="4:19" ht="16" hidden="1" thickBot="1">
      <c r="D438" s="52">
        <f t="shared" si="10"/>
        <v>434</v>
      </c>
      <c r="E438" s="60"/>
      <c r="F438" s="46" t="str">
        <f>IFERROR(VLOOKUP(Table213162021[[#This Row],[Player No]],Table11[[No]:[Province]],2,0),"")</f>
        <v/>
      </c>
      <c r="G438" s="47" t="str">
        <f>IFERROR(VLOOKUP(Table213162038[[#This Row],[Player No]],Table11[[No]:[Province]],3,0),"")</f>
        <v/>
      </c>
      <c r="H438" s="166"/>
      <c r="I438" s="167"/>
      <c r="J438" s="167"/>
      <c r="K438" s="56"/>
      <c r="L438" s="57"/>
      <c r="M438" s="57"/>
      <c r="N438" s="57"/>
      <c r="O438" s="57"/>
      <c r="P438" s="17"/>
      <c r="Q438" s="18"/>
      <c r="R438" s="18"/>
      <c r="S438" s="146"/>
    </row>
    <row r="439" spans="4:19" ht="16" hidden="1" thickBot="1">
      <c r="D439" s="52">
        <f t="shared" si="10"/>
        <v>435</v>
      </c>
      <c r="E439" s="60"/>
      <c r="F439" s="46" t="str">
        <f>IFERROR(VLOOKUP(Table213162021[[#This Row],[Player No]],Table11[[No]:[Province]],2,0),"")</f>
        <v/>
      </c>
      <c r="G439" s="47" t="str">
        <f>IFERROR(VLOOKUP(Table213162038[[#This Row],[Player No]],Table11[[No]:[Province]],3,0),"")</f>
        <v/>
      </c>
      <c r="H439" s="166"/>
      <c r="I439" s="167"/>
      <c r="J439" s="167"/>
      <c r="K439" s="56"/>
      <c r="L439" s="57"/>
      <c r="M439" s="57"/>
      <c r="N439" s="57"/>
      <c r="O439" s="57"/>
      <c r="P439" s="17"/>
      <c r="Q439" s="18"/>
      <c r="R439" s="18"/>
      <c r="S439" s="146"/>
    </row>
    <row r="440" spans="4:19" ht="16" hidden="1" thickBot="1">
      <c r="D440" s="52">
        <f t="shared" si="10"/>
        <v>436</v>
      </c>
      <c r="E440" s="60"/>
      <c r="F440" s="46" t="str">
        <f>IFERROR(VLOOKUP(Table213162021[[#This Row],[Player No]],Table11[[No]:[Province]],2,0),"")</f>
        <v/>
      </c>
      <c r="G440" s="47" t="str">
        <f>IFERROR(VLOOKUP(Table213162038[[#This Row],[Player No]],Table11[[No]:[Province]],3,0),"")</f>
        <v/>
      </c>
      <c r="H440" s="166"/>
      <c r="I440" s="167"/>
      <c r="J440" s="167"/>
      <c r="K440" s="56"/>
      <c r="L440" s="57"/>
      <c r="M440" s="57"/>
      <c r="N440" s="57"/>
      <c r="O440" s="57"/>
      <c r="P440" s="17"/>
      <c r="Q440" s="18"/>
      <c r="R440" s="18"/>
      <c r="S440" s="146"/>
    </row>
    <row r="441" spans="4:19" ht="16" hidden="1" thickBot="1">
      <c r="D441" s="52">
        <f t="shared" si="10"/>
        <v>437</v>
      </c>
      <c r="E441" s="60"/>
      <c r="F441" s="46" t="str">
        <f>IFERROR(VLOOKUP(Table213162021[[#This Row],[Player No]],Table11[[No]:[Province]],2,0),"")</f>
        <v/>
      </c>
      <c r="G441" s="47" t="str">
        <f>IFERROR(VLOOKUP(Table213162038[[#This Row],[Player No]],Table11[[No]:[Province]],3,0),"")</f>
        <v/>
      </c>
      <c r="H441" s="166"/>
      <c r="I441" s="167"/>
      <c r="J441" s="167"/>
      <c r="K441" s="56"/>
      <c r="L441" s="57"/>
      <c r="M441" s="57"/>
      <c r="N441" s="57"/>
      <c r="O441" s="57"/>
      <c r="P441" s="17"/>
      <c r="Q441" s="18"/>
      <c r="R441" s="18"/>
      <c r="S441" s="146"/>
    </row>
    <row r="442" spans="4:19" ht="16" hidden="1" thickBot="1">
      <c r="D442" s="52">
        <f t="shared" si="10"/>
        <v>438</v>
      </c>
      <c r="E442" s="60"/>
      <c r="F442" s="46" t="str">
        <f>IFERROR(VLOOKUP(Table213162021[[#This Row],[Player No]],Table11[[No]:[Province]],2,0),"")</f>
        <v/>
      </c>
      <c r="G442" s="47" t="str">
        <f>IFERROR(VLOOKUP(Table213162038[[#This Row],[Player No]],Table11[[No]:[Province]],3,0),"")</f>
        <v/>
      </c>
      <c r="H442" s="166"/>
      <c r="I442" s="167"/>
      <c r="J442" s="167"/>
      <c r="K442" s="56"/>
      <c r="L442" s="57"/>
      <c r="M442" s="57"/>
      <c r="N442" s="57"/>
      <c r="O442" s="57"/>
      <c r="P442" s="17"/>
      <c r="Q442" s="18"/>
      <c r="R442" s="18"/>
      <c r="S442" s="146"/>
    </row>
    <row r="443" spans="4:19" ht="16" hidden="1" thickBot="1">
      <c r="D443" s="52">
        <f t="shared" si="10"/>
        <v>439</v>
      </c>
      <c r="E443" s="60"/>
      <c r="F443" s="46" t="str">
        <f>IFERROR(VLOOKUP(Table213162021[[#This Row],[Player No]],Table11[[No]:[Province]],2,0),"")</f>
        <v/>
      </c>
      <c r="G443" s="47" t="str">
        <f>IFERROR(VLOOKUP(Table213162038[[#This Row],[Player No]],Table11[[No]:[Province]],3,0),"")</f>
        <v/>
      </c>
      <c r="H443" s="166"/>
      <c r="I443" s="167"/>
      <c r="J443" s="167"/>
      <c r="K443" s="56"/>
      <c r="L443" s="57"/>
      <c r="M443" s="57"/>
      <c r="N443" s="57"/>
      <c r="O443" s="57"/>
      <c r="P443" s="17"/>
      <c r="Q443" s="18"/>
      <c r="R443" s="18"/>
      <c r="S443" s="146"/>
    </row>
    <row r="444" spans="4:19" ht="16" hidden="1" thickBot="1">
      <c r="D444" s="52">
        <f t="shared" si="10"/>
        <v>440</v>
      </c>
      <c r="E444" s="60"/>
      <c r="F444" s="46" t="str">
        <f>IFERROR(VLOOKUP(Table213162021[[#This Row],[Player No]],Table11[[No]:[Province]],2,0),"")</f>
        <v/>
      </c>
      <c r="G444" s="47" t="str">
        <f>IFERROR(VLOOKUP(Table213162038[[#This Row],[Player No]],Table11[[No]:[Province]],3,0),"")</f>
        <v/>
      </c>
      <c r="H444" s="166"/>
      <c r="I444" s="167"/>
      <c r="J444" s="167"/>
      <c r="K444" s="56"/>
      <c r="L444" s="57"/>
      <c r="M444" s="57"/>
      <c r="N444" s="57"/>
      <c r="O444" s="57"/>
      <c r="P444" s="17"/>
      <c r="Q444" s="18"/>
      <c r="R444" s="18"/>
      <c r="S444" s="146"/>
    </row>
    <row r="445" spans="4:19" ht="16" hidden="1" thickBot="1">
      <c r="D445" s="52">
        <f t="shared" si="10"/>
        <v>441</v>
      </c>
      <c r="E445" s="60"/>
      <c r="F445" s="46" t="str">
        <f>IFERROR(VLOOKUP(Table213162021[[#This Row],[Player No]],Table11[[No]:[Province]],2,0),"")</f>
        <v/>
      </c>
      <c r="G445" s="47" t="str">
        <f>IFERROR(VLOOKUP(Table213162038[[#This Row],[Player No]],Table11[[No]:[Province]],3,0),"")</f>
        <v/>
      </c>
      <c r="H445" s="166"/>
      <c r="I445" s="167"/>
      <c r="J445" s="167"/>
      <c r="K445" s="56"/>
      <c r="L445" s="57"/>
      <c r="M445" s="57"/>
      <c r="N445" s="57"/>
      <c r="O445" s="57"/>
      <c r="P445" s="17"/>
      <c r="Q445" s="18"/>
      <c r="R445" s="18"/>
      <c r="S445" s="146"/>
    </row>
    <row r="446" spans="4:19" ht="16" hidden="1" thickBot="1">
      <c r="D446" s="52">
        <f t="shared" si="10"/>
        <v>442</v>
      </c>
      <c r="E446" s="60"/>
      <c r="F446" s="46" t="str">
        <f>IFERROR(VLOOKUP(Table213162021[[#This Row],[Player No]],Table11[[No]:[Province]],2,0),"")</f>
        <v/>
      </c>
      <c r="G446" s="47" t="str">
        <f>IFERROR(VLOOKUP(Table213162038[[#This Row],[Player No]],Table11[[No]:[Province]],3,0),"")</f>
        <v/>
      </c>
      <c r="H446" s="166"/>
      <c r="I446" s="167"/>
      <c r="J446" s="167"/>
      <c r="K446" s="56"/>
      <c r="L446" s="57"/>
      <c r="M446" s="57"/>
      <c r="N446" s="57"/>
      <c r="O446" s="57"/>
      <c r="P446" s="17"/>
      <c r="Q446" s="18"/>
      <c r="R446" s="18"/>
      <c r="S446" s="146"/>
    </row>
    <row r="447" spans="4:19" ht="16" hidden="1" thickBot="1">
      <c r="D447" s="52">
        <f t="shared" si="10"/>
        <v>443</v>
      </c>
      <c r="E447" s="60"/>
      <c r="F447" s="46" t="str">
        <f>IFERROR(VLOOKUP(Table213162021[[#This Row],[Player No]],Table11[[No]:[Province]],2,0),"")</f>
        <v/>
      </c>
      <c r="G447" s="47" t="str">
        <f>IFERROR(VLOOKUP(Table213162038[[#This Row],[Player No]],Table11[[No]:[Province]],3,0),"")</f>
        <v/>
      </c>
      <c r="H447" s="166"/>
      <c r="I447" s="167"/>
      <c r="J447" s="167"/>
      <c r="K447" s="56"/>
      <c r="L447" s="57"/>
      <c r="M447" s="57"/>
      <c r="N447" s="57"/>
      <c r="O447" s="57"/>
      <c r="P447" s="17"/>
      <c r="Q447" s="18"/>
      <c r="R447" s="18"/>
      <c r="S447" s="146"/>
    </row>
    <row r="448" spans="4:19" ht="16" hidden="1" thickBot="1">
      <c r="D448" s="52">
        <f t="shared" si="10"/>
        <v>444</v>
      </c>
      <c r="E448" s="60"/>
      <c r="F448" s="46" t="str">
        <f>IFERROR(VLOOKUP(Table213162021[[#This Row],[Player No]],Table11[[No]:[Province]],2,0),"")</f>
        <v/>
      </c>
      <c r="G448" s="47" t="str">
        <f>IFERROR(VLOOKUP(Table213162038[[#This Row],[Player No]],Table11[[No]:[Province]],3,0),"")</f>
        <v/>
      </c>
      <c r="H448" s="166"/>
      <c r="I448" s="167"/>
      <c r="J448" s="167"/>
      <c r="K448" s="56"/>
      <c r="L448" s="57"/>
      <c r="M448" s="57"/>
      <c r="N448" s="57"/>
      <c r="O448" s="57"/>
      <c r="P448" s="17"/>
      <c r="Q448" s="18"/>
      <c r="R448" s="18"/>
      <c r="S448" s="146"/>
    </row>
    <row r="449" spans="4:19" ht="16" hidden="1" thickBot="1">
      <c r="D449" s="52">
        <f t="shared" si="10"/>
        <v>445</v>
      </c>
      <c r="E449" s="60"/>
      <c r="F449" s="46" t="str">
        <f>IFERROR(VLOOKUP(Table213162021[[#This Row],[Player No]],Table11[[No]:[Province]],2,0),"")</f>
        <v/>
      </c>
      <c r="G449" s="47" t="str">
        <f>IFERROR(VLOOKUP(Table213162038[[#This Row],[Player No]],Table11[[No]:[Province]],3,0),"")</f>
        <v/>
      </c>
      <c r="H449" s="166"/>
      <c r="I449" s="167"/>
      <c r="J449" s="167"/>
      <c r="K449" s="56"/>
      <c r="L449" s="57"/>
      <c r="M449" s="57"/>
      <c r="N449" s="57"/>
      <c r="O449" s="57"/>
      <c r="P449" s="17"/>
      <c r="Q449" s="18"/>
      <c r="R449" s="18"/>
      <c r="S449" s="146"/>
    </row>
    <row r="450" spans="4:19" ht="16" hidden="1" thickBot="1">
      <c r="D450" s="52">
        <f t="shared" si="10"/>
        <v>446</v>
      </c>
      <c r="E450" s="60"/>
      <c r="F450" s="46" t="str">
        <f>IFERROR(VLOOKUP(Table213162021[[#This Row],[Player No]],Table11[[No]:[Province]],2,0),"")</f>
        <v/>
      </c>
      <c r="G450" s="47" t="str">
        <f>IFERROR(VLOOKUP(Table213162038[[#This Row],[Player No]],Table11[[No]:[Province]],3,0),"")</f>
        <v/>
      </c>
      <c r="H450" s="166"/>
      <c r="I450" s="167"/>
      <c r="J450" s="167"/>
      <c r="K450" s="56"/>
      <c r="L450" s="57"/>
      <c r="M450" s="57"/>
      <c r="N450" s="57"/>
      <c r="O450" s="57"/>
      <c r="P450" s="17"/>
      <c r="Q450" s="18"/>
      <c r="R450" s="18"/>
      <c r="S450" s="146"/>
    </row>
    <row r="451" spans="4:19" ht="16" hidden="1" thickBot="1">
      <c r="D451" s="52">
        <f t="shared" si="10"/>
        <v>447</v>
      </c>
      <c r="E451" s="60"/>
      <c r="F451" s="46" t="str">
        <f>IFERROR(VLOOKUP(Table213162021[[#This Row],[Player No]],Table11[[No]:[Province]],2,0),"")</f>
        <v/>
      </c>
      <c r="G451" s="47" t="str">
        <f>IFERROR(VLOOKUP(Table213162038[[#This Row],[Player No]],Table11[[No]:[Province]],3,0),"")</f>
        <v/>
      </c>
      <c r="H451" s="166"/>
      <c r="I451" s="167"/>
      <c r="J451" s="167"/>
      <c r="K451" s="56"/>
      <c r="L451" s="57"/>
      <c r="M451" s="57"/>
      <c r="N451" s="57"/>
      <c r="O451" s="57"/>
      <c r="P451" s="17"/>
      <c r="Q451" s="18"/>
      <c r="R451" s="18"/>
      <c r="S451" s="146"/>
    </row>
    <row r="452" spans="4:19" ht="16" hidden="1" thickBot="1">
      <c r="D452" s="52">
        <f t="shared" si="10"/>
        <v>448</v>
      </c>
      <c r="E452" s="60"/>
      <c r="F452" s="46" t="str">
        <f>IFERROR(VLOOKUP(Table213162021[[#This Row],[Player No]],Table11[[No]:[Province]],2,0),"")</f>
        <v/>
      </c>
      <c r="G452" s="47" t="str">
        <f>IFERROR(VLOOKUP(Table213162038[[#This Row],[Player No]],Table11[[No]:[Province]],3,0),"")</f>
        <v/>
      </c>
      <c r="H452" s="166"/>
      <c r="I452" s="167"/>
      <c r="J452" s="167"/>
      <c r="K452" s="56"/>
      <c r="L452" s="57"/>
      <c r="M452" s="57"/>
      <c r="N452" s="57"/>
      <c r="O452" s="57"/>
      <c r="P452" s="17"/>
      <c r="Q452" s="18"/>
      <c r="R452" s="18"/>
      <c r="S452" s="146"/>
    </row>
    <row r="453" spans="4:19" ht="16" hidden="1" thickBot="1">
      <c r="D453" s="52">
        <f t="shared" si="10"/>
        <v>449</v>
      </c>
      <c r="E453" s="60"/>
      <c r="F453" s="46" t="str">
        <f>IFERROR(VLOOKUP(Table213162021[[#This Row],[Player No]],Table11[[No]:[Province]],2,0),"")</f>
        <v/>
      </c>
      <c r="G453" s="47" t="str">
        <f>IFERROR(VLOOKUP(Table213162038[[#This Row],[Player No]],Table11[[No]:[Province]],3,0),"")</f>
        <v/>
      </c>
      <c r="H453" s="166"/>
      <c r="I453" s="167"/>
      <c r="J453" s="167"/>
      <c r="K453" s="56"/>
      <c r="L453" s="57"/>
      <c r="M453" s="57"/>
      <c r="N453" s="57"/>
      <c r="O453" s="57"/>
      <c r="P453" s="17"/>
      <c r="Q453" s="18"/>
      <c r="R453" s="18"/>
      <c r="S453" s="146"/>
    </row>
    <row r="454" spans="4:19" ht="16" hidden="1" thickBot="1">
      <c r="D454" s="52">
        <f t="shared" ref="D454:D517" si="11">D453+1</f>
        <v>450</v>
      </c>
      <c r="E454" s="60"/>
      <c r="F454" s="46" t="str">
        <f>IFERROR(VLOOKUP(Table213162021[[#This Row],[Player No]],Table11[[No]:[Province]],2,0),"")</f>
        <v/>
      </c>
      <c r="G454" s="47" t="str">
        <f>IFERROR(VLOOKUP(Table213162038[[#This Row],[Player No]],Table11[[No]:[Province]],3,0),"")</f>
        <v/>
      </c>
      <c r="H454" s="166"/>
      <c r="I454" s="167"/>
      <c r="J454" s="167"/>
      <c r="K454" s="56"/>
      <c r="L454" s="57"/>
      <c r="M454" s="57"/>
      <c r="N454" s="57"/>
      <c r="O454" s="57"/>
      <c r="P454" s="17"/>
      <c r="Q454" s="18"/>
      <c r="R454" s="18"/>
      <c r="S454" s="146"/>
    </row>
    <row r="455" spans="4:19" ht="16" hidden="1" thickBot="1">
      <c r="D455" s="52">
        <f t="shared" si="11"/>
        <v>451</v>
      </c>
      <c r="E455" s="60"/>
      <c r="F455" s="46" t="str">
        <f>IFERROR(VLOOKUP(Table213162021[[#This Row],[Player No]],Table11[[No]:[Province]],2,0),"")</f>
        <v/>
      </c>
      <c r="G455" s="47" t="str">
        <f>IFERROR(VLOOKUP(Table213162038[[#This Row],[Player No]],Table11[[No]:[Province]],3,0),"")</f>
        <v/>
      </c>
      <c r="H455" s="166"/>
      <c r="I455" s="167"/>
      <c r="J455" s="167"/>
      <c r="K455" s="56"/>
      <c r="L455" s="57"/>
      <c r="M455" s="57"/>
      <c r="N455" s="57"/>
      <c r="O455" s="57"/>
      <c r="P455" s="17"/>
      <c r="Q455" s="18"/>
      <c r="R455" s="18"/>
      <c r="S455" s="146"/>
    </row>
    <row r="456" spans="4:19" ht="16" hidden="1" thickBot="1">
      <c r="D456" s="52">
        <f t="shared" si="11"/>
        <v>452</v>
      </c>
      <c r="E456" s="60"/>
      <c r="F456" s="46" t="str">
        <f>IFERROR(VLOOKUP(Table213162021[[#This Row],[Player No]],Table11[[No]:[Province]],2,0),"")</f>
        <v/>
      </c>
      <c r="G456" s="47" t="str">
        <f>IFERROR(VLOOKUP(Table213162038[[#This Row],[Player No]],Table11[[No]:[Province]],3,0),"")</f>
        <v/>
      </c>
      <c r="H456" s="166"/>
      <c r="I456" s="167"/>
      <c r="J456" s="167"/>
      <c r="K456" s="56"/>
      <c r="L456" s="57"/>
      <c r="M456" s="57"/>
      <c r="N456" s="57"/>
      <c r="O456" s="57"/>
      <c r="P456" s="17"/>
      <c r="Q456" s="18"/>
      <c r="R456" s="18"/>
      <c r="S456" s="146"/>
    </row>
    <row r="457" spans="4:19" ht="16" hidden="1" thickBot="1">
      <c r="D457" s="52">
        <f t="shared" si="11"/>
        <v>453</v>
      </c>
      <c r="E457" s="60"/>
      <c r="F457" s="46" t="str">
        <f>IFERROR(VLOOKUP(Table213162021[[#This Row],[Player No]],Table11[[No]:[Province]],2,0),"")</f>
        <v/>
      </c>
      <c r="G457" s="47" t="str">
        <f>IFERROR(VLOOKUP(Table213162038[[#This Row],[Player No]],Table11[[No]:[Province]],3,0),"")</f>
        <v/>
      </c>
      <c r="H457" s="166"/>
      <c r="I457" s="167"/>
      <c r="J457" s="167"/>
      <c r="K457" s="56"/>
      <c r="L457" s="57"/>
      <c r="M457" s="57"/>
      <c r="N457" s="57"/>
      <c r="O457" s="57"/>
      <c r="P457" s="17"/>
      <c r="Q457" s="18"/>
      <c r="R457" s="18"/>
      <c r="S457" s="146"/>
    </row>
    <row r="458" spans="4:19" ht="16" hidden="1" thickBot="1">
      <c r="D458" s="52">
        <f t="shared" si="11"/>
        <v>454</v>
      </c>
      <c r="E458" s="60"/>
      <c r="F458" s="46" t="str">
        <f>IFERROR(VLOOKUP(Table213162021[[#This Row],[Player No]],Table11[[No]:[Province]],2,0),"")</f>
        <v/>
      </c>
      <c r="G458" s="47" t="str">
        <f>IFERROR(VLOOKUP(Table213162038[[#This Row],[Player No]],Table11[[No]:[Province]],3,0),"")</f>
        <v/>
      </c>
      <c r="H458" s="166"/>
      <c r="I458" s="167"/>
      <c r="J458" s="167"/>
      <c r="K458" s="56"/>
      <c r="L458" s="57"/>
      <c r="M458" s="57"/>
      <c r="N458" s="57"/>
      <c r="O458" s="57"/>
      <c r="P458" s="17"/>
      <c r="Q458" s="18"/>
      <c r="R458" s="18"/>
      <c r="S458" s="146"/>
    </row>
    <row r="459" spans="4:19" ht="16" hidden="1" thickBot="1">
      <c r="D459" s="52">
        <f t="shared" si="11"/>
        <v>455</v>
      </c>
      <c r="E459" s="60"/>
      <c r="F459" s="46" t="str">
        <f>IFERROR(VLOOKUP(Table213162021[[#This Row],[Player No]],Table11[[No]:[Province]],2,0),"")</f>
        <v/>
      </c>
      <c r="G459" s="47" t="str">
        <f>IFERROR(VLOOKUP(Table213162038[[#This Row],[Player No]],Table11[[No]:[Province]],3,0),"")</f>
        <v/>
      </c>
      <c r="H459" s="166"/>
      <c r="I459" s="167"/>
      <c r="J459" s="167"/>
      <c r="K459" s="56"/>
      <c r="L459" s="57"/>
      <c r="M459" s="57"/>
      <c r="N459" s="57"/>
      <c r="O459" s="57"/>
      <c r="P459" s="17"/>
      <c r="Q459" s="18"/>
      <c r="R459" s="18"/>
      <c r="S459" s="146"/>
    </row>
    <row r="460" spans="4:19" ht="16" hidden="1" thickBot="1">
      <c r="D460" s="52">
        <f t="shared" si="11"/>
        <v>456</v>
      </c>
      <c r="E460" s="60"/>
      <c r="F460" s="46" t="str">
        <f>IFERROR(VLOOKUP(Table213162021[[#This Row],[Player No]],Table11[[No]:[Province]],2,0),"")</f>
        <v/>
      </c>
      <c r="G460" s="47" t="str">
        <f>IFERROR(VLOOKUP(Table213162038[[#This Row],[Player No]],Table11[[No]:[Province]],3,0),"")</f>
        <v/>
      </c>
      <c r="H460" s="166"/>
      <c r="I460" s="167"/>
      <c r="J460" s="167"/>
      <c r="K460" s="56"/>
      <c r="L460" s="57"/>
      <c r="M460" s="57"/>
      <c r="N460" s="57"/>
      <c r="O460" s="57"/>
      <c r="P460" s="17"/>
      <c r="Q460" s="18"/>
      <c r="R460" s="18"/>
      <c r="S460" s="146"/>
    </row>
    <row r="461" spans="4:19" ht="16" hidden="1" thickBot="1">
      <c r="D461" s="52">
        <f t="shared" si="11"/>
        <v>457</v>
      </c>
      <c r="E461" s="60"/>
      <c r="F461" s="46" t="str">
        <f>IFERROR(VLOOKUP(Table213162021[[#This Row],[Player No]],Table11[[No]:[Province]],2,0),"")</f>
        <v/>
      </c>
      <c r="G461" s="47" t="str">
        <f>IFERROR(VLOOKUP(Table213162038[[#This Row],[Player No]],Table11[[No]:[Province]],3,0),"")</f>
        <v/>
      </c>
      <c r="H461" s="166"/>
      <c r="I461" s="167"/>
      <c r="J461" s="167"/>
      <c r="K461" s="56"/>
      <c r="L461" s="57"/>
      <c r="M461" s="57"/>
      <c r="N461" s="57"/>
      <c r="O461" s="57"/>
      <c r="P461" s="17"/>
      <c r="Q461" s="18"/>
      <c r="R461" s="18"/>
      <c r="S461" s="146"/>
    </row>
    <row r="462" spans="4:19" ht="16" hidden="1" thickBot="1">
      <c r="D462" s="52">
        <f t="shared" si="11"/>
        <v>458</v>
      </c>
      <c r="E462" s="60"/>
      <c r="F462" s="46" t="str">
        <f>IFERROR(VLOOKUP(Table213162021[[#This Row],[Player No]],Table11[[No]:[Province]],2,0),"")</f>
        <v/>
      </c>
      <c r="G462" s="47" t="str">
        <f>IFERROR(VLOOKUP(Table213162038[[#This Row],[Player No]],Table11[[No]:[Province]],3,0),"")</f>
        <v/>
      </c>
      <c r="H462" s="166"/>
      <c r="I462" s="167"/>
      <c r="J462" s="167"/>
      <c r="K462" s="56"/>
      <c r="L462" s="57"/>
      <c r="M462" s="57"/>
      <c r="N462" s="57"/>
      <c r="O462" s="57"/>
      <c r="P462" s="17"/>
      <c r="Q462" s="18"/>
      <c r="R462" s="18"/>
      <c r="S462" s="146"/>
    </row>
    <row r="463" spans="4:19" ht="16" hidden="1" thickBot="1">
      <c r="D463" s="52">
        <f t="shared" si="11"/>
        <v>459</v>
      </c>
      <c r="E463" s="60"/>
      <c r="F463" s="46" t="str">
        <f>IFERROR(VLOOKUP(Table213162021[[#This Row],[Player No]],Table11[[No]:[Province]],2,0),"")</f>
        <v/>
      </c>
      <c r="G463" s="47" t="str">
        <f>IFERROR(VLOOKUP(Table213162038[[#This Row],[Player No]],Table11[[No]:[Province]],3,0),"")</f>
        <v/>
      </c>
      <c r="H463" s="166"/>
      <c r="I463" s="167"/>
      <c r="J463" s="167"/>
      <c r="K463" s="56"/>
      <c r="L463" s="57"/>
      <c r="M463" s="57"/>
      <c r="N463" s="57"/>
      <c r="O463" s="57"/>
      <c r="P463" s="17"/>
      <c r="Q463" s="18"/>
      <c r="R463" s="18"/>
      <c r="S463" s="146"/>
    </row>
    <row r="464" spans="4:19" ht="16" hidden="1" thickBot="1">
      <c r="D464" s="52">
        <f t="shared" si="11"/>
        <v>460</v>
      </c>
      <c r="E464" s="60"/>
      <c r="F464" s="46" t="str">
        <f>IFERROR(VLOOKUP(Table213162021[[#This Row],[Player No]],Table11[[No]:[Province]],2,0),"")</f>
        <v/>
      </c>
      <c r="G464" s="47" t="str">
        <f>IFERROR(VLOOKUP(Table213162038[[#This Row],[Player No]],Table11[[No]:[Province]],3,0),"")</f>
        <v/>
      </c>
      <c r="H464" s="166"/>
      <c r="I464" s="167"/>
      <c r="J464" s="167"/>
      <c r="K464" s="56"/>
      <c r="L464" s="57"/>
      <c r="M464" s="57"/>
      <c r="N464" s="57"/>
      <c r="O464" s="57"/>
      <c r="P464" s="17"/>
      <c r="Q464" s="18"/>
      <c r="R464" s="18"/>
      <c r="S464" s="146"/>
    </row>
    <row r="465" spans="4:19" ht="16" hidden="1" thickBot="1">
      <c r="D465" s="52">
        <f t="shared" si="11"/>
        <v>461</v>
      </c>
      <c r="E465" s="60"/>
      <c r="F465" s="46" t="str">
        <f>IFERROR(VLOOKUP(Table213162021[[#This Row],[Player No]],Table11[[No]:[Province]],2,0),"")</f>
        <v/>
      </c>
      <c r="G465" s="47" t="str">
        <f>IFERROR(VLOOKUP(Table213162038[[#This Row],[Player No]],Table11[[No]:[Province]],3,0),"")</f>
        <v/>
      </c>
      <c r="H465" s="166"/>
      <c r="I465" s="167"/>
      <c r="J465" s="167"/>
      <c r="K465" s="56"/>
      <c r="L465" s="57"/>
      <c r="M465" s="57"/>
      <c r="N465" s="57"/>
      <c r="O465" s="57"/>
      <c r="P465" s="17"/>
      <c r="Q465" s="18"/>
      <c r="R465" s="18"/>
      <c r="S465" s="146"/>
    </row>
    <row r="466" spans="4:19" ht="16" hidden="1" thickBot="1">
      <c r="D466" s="52">
        <f t="shared" si="11"/>
        <v>462</v>
      </c>
      <c r="E466" s="60"/>
      <c r="F466" s="46" t="str">
        <f>IFERROR(VLOOKUP(Table213162021[[#This Row],[Player No]],Table11[[No]:[Province]],2,0),"")</f>
        <v/>
      </c>
      <c r="G466" s="47" t="str">
        <f>IFERROR(VLOOKUP(Table213162038[[#This Row],[Player No]],Table11[[No]:[Province]],3,0),"")</f>
        <v/>
      </c>
      <c r="H466" s="166"/>
      <c r="I466" s="167"/>
      <c r="J466" s="167"/>
      <c r="K466" s="56"/>
      <c r="L466" s="57"/>
      <c r="M466" s="57"/>
      <c r="N466" s="57"/>
      <c r="O466" s="57"/>
      <c r="P466" s="17"/>
      <c r="Q466" s="18"/>
      <c r="R466" s="18"/>
      <c r="S466" s="146"/>
    </row>
    <row r="467" spans="4:19" ht="16" hidden="1" thickBot="1">
      <c r="D467" s="52">
        <f t="shared" si="11"/>
        <v>463</v>
      </c>
      <c r="E467" s="60"/>
      <c r="F467" s="46" t="str">
        <f>IFERROR(VLOOKUP(Table213162021[[#This Row],[Player No]],Table11[[No]:[Province]],2,0),"")</f>
        <v/>
      </c>
      <c r="G467" s="47" t="str">
        <f>IFERROR(VLOOKUP(Table213162038[[#This Row],[Player No]],Table11[[No]:[Province]],3,0),"")</f>
        <v/>
      </c>
      <c r="H467" s="166"/>
      <c r="I467" s="167"/>
      <c r="J467" s="167"/>
      <c r="K467" s="56"/>
      <c r="L467" s="57"/>
      <c r="M467" s="57"/>
      <c r="N467" s="57"/>
      <c r="O467" s="57"/>
      <c r="P467" s="17"/>
      <c r="Q467" s="18"/>
      <c r="R467" s="18"/>
      <c r="S467" s="146"/>
    </row>
    <row r="468" spans="4:19" ht="16" hidden="1" thickBot="1">
      <c r="D468" s="52">
        <f t="shared" si="11"/>
        <v>464</v>
      </c>
      <c r="E468" s="60"/>
      <c r="F468" s="46" t="str">
        <f>IFERROR(VLOOKUP(Table213162021[[#This Row],[Player No]],Table11[[No]:[Province]],2,0),"")</f>
        <v/>
      </c>
      <c r="G468" s="47" t="str">
        <f>IFERROR(VLOOKUP(Table213162038[[#This Row],[Player No]],Table11[[No]:[Province]],3,0),"")</f>
        <v/>
      </c>
      <c r="H468" s="166"/>
      <c r="I468" s="167"/>
      <c r="J468" s="167"/>
      <c r="K468" s="56"/>
      <c r="L468" s="57"/>
      <c r="M468" s="57"/>
      <c r="N468" s="57"/>
      <c r="O468" s="57"/>
      <c r="P468" s="17"/>
      <c r="Q468" s="18"/>
      <c r="R468" s="18"/>
      <c r="S468" s="146"/>
    </row>
    <row r="469" spans="4:19" ht="16" hidden="1" thickBot="1">
      <c r="D469" s="52">
        <f t="shared" si="11"/>
        <v>465</v>
      </c>
      <c r="E469" s="60"/>
      <c r="F469" s="46" t="str">
        <f>IFERROR(VLOOKUP(Table213162021[[#This Row],[Player No]],Table11[[No]:[Province]],2,0),"")</f>
        <v/>
      </c>
      <c r="G469" s="47" t="str">
        <f>IFERROR(VLOOKUP(Table213162038[[#This Row],[Player No]],Table11[[No]:[Province]],3,0),"")</f>
        <v/>
      </c>
      <c r="H469" s="166"/>
      <c r="I469" s="167"/>
      <c r="J469" s="167"/>
      <c r="K469" s="56"/>
      <c r="L469" s="57"/>
      <c r="M469" s="57"/>
      <c r="N469" s="57"/>
      <c r="O469" s="57"/>
      <c r="P469" s="17"/>
      <c r="Q469" s="18"/>
      <c r="R469" s="18"/>
      <c r="S469" s="146"/>
    </row>
    <row r="470" spans="4:19" ht="16" hidden="1" thickBot="1">
      <c r="D470" s="52">
        <f t="shared" si="11"/>
        <v>466</v>
      </c>
      <c r="E470" s="60"/>
      <c r="F470" s="46" t="str">
        <f>IFERROR(VLOOKUP(Table213162021[[#This Row],[Player No]],Table11[[No]:[Province]],2,0),"")</f>
        <v/>
      </c>
      <c r="G470" s="47" t="str">
        <f>IFERROR(VLOOKUP(Table213162038[[#This Row],[Player No]],Table11[[No]:[Province]],3,0),"")</f>
        <v/>
      </c>
      <c r="H470" s="166"/>
      <c r="I470" s="167"/>
      <c r="J470" s="167"/>
      <c r="K470" s="56"/>
      <c r="L470" s="57"/>
      <c r="M470" s="57"/>
      <c r="N470" s="57"/>
      <c r="O470" s="57"/>
      <c r="P470" s="17"/>
      <c r="Q470" s="18"/>
      <c r="R470" s="18"/>
      <c r="S470" s="146"/>
    </row>
    <row r="471" spans="4:19" ht="16" hidden="1" thickBot="1">
      <c r="D471" s="52">
        <f t="shared" si="11"/>
        <v>467</v>
      </c>
      <c r="E471" s="60"/>
      <c r="F471" s="46" t="str">
        <f>IFERROR(VLOOKUP(Table213162021[[#This Row],[Player No]],Table11[[No]:[Province]],2,0),"")</f>
        <v/>
      </c>
      <c r="G471" s="47" t="str">
        <f>IFERROR(VLOOKUP(Table213162038[[#This Row],[Player No]],Table11[[No]:[Province]],3,0),"")</f>
        <v/>
      </c>
      <c r="H471" s="166"/>
      <c r="I471" s="167"/>
      <c r="J471" s="167"/>
      <c r="K471" s="56"/>
      <c r="L471" s="57"/>
      <c r="M471" s="57"/>
      <c r="N471" s="57"/>
      <c r="O471" s="57"/>
      <c r="P471" s="17"/>
      <c r="Q471" s="18"/>
      <c r="R471" s="18"/>
      <c r="S471" s="146"/>
    </row>
    <row r="472" spans="4:19" ht="16" hidden="1" thickBot="1">
      <c r="D472" s="52">
        <f t="shared" si="11"/>
        <v>468</v>
      </c>
      <c r="E472" s="60"/>
      <c r="F472" s="46" t="str">
        <f>IFERROR(VLOOKUP(Table213162021[[#This Row],[Player No]],Table11[[No]:[Province]],2,0),"")</f>
        <v/>
      </c>
      <c r="G472" s="47" t="str">
        <f>IFERROR(VLOOKUP(Table213162038[[#This Row],[Player No]],Table11[[No]:[Province]],3,0),"")</f>
        <v/>
      </c>
      <c r="H472" s="166"/>
      <c r="I472" s="167"/>
      <c r="J472" s="167"/>
      <c r="K472" s="56"/>
      <c r="L472" s="57"/>
      <c r="M472" s="57"/>
      <c r="N472" s="57"/>
      <c r="O472" s="57"/>
      <c r="P472" s="17"/>
      <c r="Q472" s="18"/>
      <c r="R472" s="18"/>
      <c r="S472" s="146"/>
    </row>
    <row r="473" spans="4:19" ht="16" hidden="1" thickBot="1">
      <c r="D473" s="52">
        <f t="shared" si="11"/>
        <v>469</v>
      </c>
      <c r="E473" s="60"/>
      <c r="F473" s="46" t="str">
        <f>IFERROR(VLOOKUP(Table213162021[[#This Row],[Player No]],Table11[[No]:[Province]],2,0),"")</f>
        <v/>
      </c>
      <c r="G473" s="47" t="str">
        <f>IFERROR(VLOOKUP(Table213162038[[#This Row],[Player No]],Table11[[No]:[Province]],3,0),"")</f>
        <v/>
      </c>
      <c r="H473" s="166"/>
      <c r="I473" s="167"/>
      <c r="J473" s="167"/>
      <c r="K473" s="56"/>
      <c r="L473" s="57"/>
      <c r="M473" s="57"/>
      <c r="N473" s="57"/>
      <c r="O473" s="57"/>
      <c r="P473" s="17"/>
      <c r="Q473" s="18"/>
      <c r="R473" s="18"/>
      <c r="S473" s="146"/>
    </row>
    <row r="474" spans="4:19" ht="16" hidden="1" thickBot="1">
      <c r="D474" s="52">
        <f t="shared" si="11"/>
        <v>470</v>
      </c>
      <c r="E474" s="60"/>
      <c r="F474" s="46" t="str">
        <f>IFERROR(VLOOKUP(Table213162021[[#This Row],[Player No]],Table11[[No]:[Province]],2,0),"")</f>
        <v/>
      </c>
      <c r="G474" s="47" t="str">
        <f>IFERROR(VLOOKUP(Table213162038[[#This Row],[Player No]],Table11[[No]:[Province]],3,0),"")</f>
        <v/>
      </c>
      <c r="H474" s="166"/>
      <c r="I474" s="167"/>
      <c r="J474" s="167"/>
      <c r="K474" s="56"/>
      <c r="L474" s="57"/>
      <c r="M474" s="57"/>
      <c r="N474" s="57"/>
      <c r="O474" s="57"/>
      <c r="P474" s="17"/>
      <c r="Q474" s="18"/>
      <c r="R474" s="18"/>
      <c r="S474" s="146"/>
    </row>
    <row r="475" spans="4:19" ht="16" hidden="1" thickBot="1">
      <c r="D475" s="52">
        <f t="shared" si="11"/>
        <v>471</v>
      </c>
      <c r="E475" s="60"/>
      <c r="F475" s="46" t="str">
        <f>IFERROR(VLOOKUP(Table213162021[[#This Row],[Player No]],Table11[[No]:[Province]],2,0),"")</f>
        <v/>
      </c>
      <c r="G475" s="47" t="str">
        <f>IFERROR(VLOOKUP(Table213162038[[#This Row],[Player No]],Table11[[No]:[Province]],3,0),"")</f>
        <v/>
      </c>
      <c r="H475" s="166"/>
      <c r="I475" s="167"/>
      <c r="J475" s="167"/>
      <c r="K475" s="56"/>
      <c r="L475" s="57"/>
      <c r="M475" s="57"/>
      <c r="N475" s="57"/>
      <c r="O475" s="57"/>
      <c r="P475" s="17"/>
      <c r="Q475" s="18"/>
      <c r="R475" s="18"/>
      <c r="S475" s="146"/>
    </row>
    <row r="476" spans="4:19" ht="16" hidden="1" thickBot="1">
      <c r="D476" s="52">
        <f t="shared" si="11"/>
        <v>472</v>
      </c>
      <c r="E476" s="60"/>
      <c r="F476" s="46" t="str">
        <f>IFERROR(VLOOKUP(Table213162021[[#This Row],[Player No]],Table11[[No]:[Province]],2,0),"")</f>
        <v/>
      </c>
      <c r="G476" s="47" t="str">
        <f>IFERROR(VLOOKUP(Table213162038[[#This Row],[Player No]],Table11[[No]:[Province]],3,0),"")</f>
        <v/>
      </c>
      <c r="H476" s="166"/>
      <c r="I476" s="167"/>
      <c r="J476" s="167"/>
      <c r="K476" s="56"/>
      <c r="L476" s="57"/>
      <c r="M476" s="57"/>
      <c r="N476" s="57"/>
      <c r="O476" s="57"/>
      <c r="P476" s="17"/>
      <c r="Q476" s="18"/>
      <c r="R476" s="18"/>
      <c r="S476" s="146"/>
    </row>
    <row r="477" spans="4:19" ht="16" hidden="1" thickBot="1">
      <c r="D477" s="52">
        <f t="shared" si="11"/>
        <v>473</v>
      </c>
      <c r="E477" s="60"/>
      <c r="F477" s="46" t="str">
        <f>IFERROR(VLOOKUP(Table213162021[[#This Row],[Player No]],Table11[[No]:[Province]],2,0),"")</f>
        <v/>
      </c>
      <c r="G477" s="47" t="str">
        <f>IFERROR(VLOOKUP(Table213162038[[#This Row],[Player No]],Table11[[No]:[Province]],3,0),"")</f>
        <v/>
      </c>
      <c r="H477" s="166"/>
      <c r="I477" s="167"/>
      <c r="J477" s="167"/>
      <c r="K477" s="56"/>
      <c r="L477" s="57"/>
      <c r="M477" s="57"/>
      <c r="N477" s="57"/>
      <c r="O477" s="57"/>
      <c r="P477" s="17"/>
      <c r="Q477" s="18"/>
      <c r="R477" s="18"/>
      <c r="S477" s="146"/>
    </row>
    <row r="478" spans="4:19" ht="16" hidden="1" thickBot="1">
      <c r="D478" s="52">
        <f t="shared" si="11"/>
        <v>474</v>
      </c>
      <c r="E478" s="60"/>
      <c r="F478" s="46" t="str">
        <f>IFERROR(VLOOKUP(Table213162021[[#This Row],[Player No]],Table11[[No]:[Province]],2,0),"")</f>
        <v/>
      </c>
      <c r="G478" s="47" t="str">
        <f>IFERROR(VLOOKUP(Table213162038[[#This Row],[Player No]],Table11[[No]:[Province]],3,0),"")</f>
        <v/>
      </c>
      <c r="H478" s="166"/>
      <c r="I478" s="167"/>
      <c r="J478" s="167"/>
      <c r="K478" s="56"/>
      <c r="L478" s="57"/>
      <c r="M478" s="57"/>
      <c r="N478" s="57"/>
      <c r="O478" s="57"/>
      <c r="P478" s="17"/>
      <c r="Q478" s="18"/>
      <c r="R478" s="18"/>
      <c r="S478" s="146"/>
    </row>
    <row r="479" spans="4:19" ht="16" hidden="1" thickBot="1">
      <c r="D479" s="52">
        <f t="shared" si="11"/>
        <v>475</v>
      </c>
      <c r="E479" s="60"/>
      <c r="F479" s="46" t="str">
        <f>IFERROR(VLOOKUP(Table213162021[[#This Row],[Player No]],Table11[[No]:[Province]],2,0),"")</f>
        <v/>
      </c>
      <c r="G479" s="47" t="str">
        <f>IFERROR(VLOOKUP(Table213162038[[#This Row],[Player No]],Table11[[No]:[Province]],3,0),"")</f>
        <v/>
      </c>
      <c r="H479" s="166"/>
      <c r="I479" s="167"/>
      <c r="J479" s="167"/>
      <c r="K479" s="56"/>
      <c r="L479" s="57"/>
      <c r="M479" s="57"/>
      <c r="N479" s="57"/>
      <c r="O479" s="57"/>
      <c r="P479" s="17"/>
      <c r="Q479" s="18"/>
      <c r="R479" s="18"/>
      <c r="S479" s="146"/>
    </row>
    <row r="480" spans="4:19" ht="16" hidden="1" thickBot="1">
      <c r="D480" s="52">
        <f t="shared" si="11"/>
        <v>476</v>
      </c>
      <c r="E480" s="60"/>
      <c r="F480" s="46" t="str">
        <f>IFERROR(VLOOKUP(Table213162021[[#This Row],[Player No]],Table11[[No]:[Province]],2,0),"")</f>
        <v/>
      </c>
      <c r="G480" s="47" t="str">
        <f>IFERROR(VLOOKUP(Table213162038[[#This Row],[Player No]],Table11[[No]:[Province]],3,0),"")</f>
        <v/>
      </c>
      <c r="H480" s="166"/>
      <c r="I480" s="167"/>
      <c r="J480" s="167"/>
      <c r="K480" s="56"/>
      <c r="L480" s="57"/>
      <c r="M480" s="57"/>
      <c r="N480" s="57"/>
      <c r="O480" s="57"/>
      <c r="P480" s="17"/>
      <c r="Q480" s="18"/>
      <c r="R480" s="18"/>
      <c r="S480" s="146"/>
    </row>
    <row r="481" spans="4:19" ht="16" hidden="1" thickBot="1">
      <c r="D481" s="52">
        <f t="shared" si="11"/>
        <v>477</v>
      </c>
      <c r="E481" s="60"/>
      <c r="F481" s="46" t="str">
        <f>IFERROR(VLOOKUP(Table213162021[[#This Row],[Player No]],Table11[[No]:[Province]],2,0),"")</f>
        <v/>
      </c>
      <c r="G481" s="47" t="str">
        <f>IFERROR(VLOOKUP(Table213162038[[#This Row],[Player No]],Table11[[No]:[Province]],3,0),"")</f>
        <v/>
      </c>
      <c r="H481" s="166"/>
      <c r="I481" s="167"/>
      <c r="J481" s="167"/>
      <c r="K481" s="56"/>
      <c r="L481" s="57"/>
      <c r="M481" s="57"/>
      <c r="N481" s="57"/>
      <c r="O481" s="57"/>
      <c r="P481" s="17"/>
      <c r="Q481" s="18"/>
      <c r="R481" s="18"/>
      <c r="S481" s="146"/>
    </row>
    <row r="482" spans="4:19" ht="16" hidden="1" thickBot="1">
      <c r="D482" s="52">
        <f t="shared" si="11"/>
        <v>478</v>
      </c>
      <c r="E482" s="60"/>
      <c r="F482" s="46" t="str">
        <f>IFERROR(VLOOKUP(Table213162021[[#This Row],[Player No]],Table11[[No]:[Province]],2,0),"")</f>
        <v/>
      </c>
      <c r="G482" s="47" t="str">
        <f>IFERROR(VLOOKUP(Table213162038[[#This Row],[Player No]],Table11[[No]:[Province]],3,0),"")</f>
        <v/>
      </c>
      <c r="H482" s="166"/>
      <c r="I482" s="167"/>
      <c r="J482" s="167"/>
      <c r="K482" s="56"/>
      <c r="L482" s="57"/>
      <c r="M482" s="57"/>
      <c r="N482" s="57"/>
      <c r="O482" s="57"/>
      <c r="P482" s="17"/>
      <c r="Q482" s="18"/>
      <c r="R482" s="18"/>
      <c r="S482" s="146"/>
    </row>
    <row r="483" spans="4:19" ht="16" hidden="1" thickBot="1">
      <c r="D483" s="52">
        <f t="shared" si="11"/>
        <v>479</v>
      </c>
      <c r="E483" s="60"/>
      <c r="F483" s="46" t="str">
        <f>IFERROR(VLOOKUP(Table213162021[[#This Row],[Player No]],Table11[[No]:[Province]],2,0),"")</f>
        <v/>
      </c>
      <c r="G483" s="47" t="str">
        <f>IFERROR(VLOOKUP(Table213162038[[#This Row],[Player No]],Table11[[No]:[Province]],3,0),"")</f>
        <v/>
      </c>
      <c r="H483" s="166"/>
      <c r="I483" s="167"/>
      <c r="J483" s="167"/>
      <c r="K483" s="56"/>
      <c r="L483" s="57"/>
      <c r="M483" s="57"/>
      <c r="N483" s="57"/>
      <c r="O483" s="57"/>
      <c r="P483" s="17"/>
      <c r="Q483" s="18"/>
      <c r="R483" s="18"/>
      <c r="S483" s="146"/>
    </row>
    <row r="484" spans="4:19" ht="16" hidden="1" thickBot="1">
      <c r="D484" s="52">
        <f t="shared" si="11"/>
        <v>480</v>
      </c>
      <c r="E484" s="60"/>
      <c r="F484" s="46" t="str">
        <f>IFERROR(VLOOKUP(Table213162021[[#This Row],[Player No]],Table11[[No]:[Province]],2,0),"")</f>
        <v/>
      </c>
      <c r="G484" s="47" t="str">
        <f>IFERROR(VLOOKUP(Table213162038[[#This Row],[Player No]],Table11[[No]:[Province]],3,0),"")</f>
        <v/>
      </c>
      <c r="H484" s="166"/>
      <c r="I484" s="167"/>
      <c r="J484" s="167"/>
      <c r="K484" s="56"/>
      <c r="L484" s="57"/>
      <c r="M484" s="57"/>
      <c r="N484" s="57"/>
      <c r="O484" s="57"/>
      <c r="P484" s="17"/>
      <c r="Q484" s="18"/>
      <c r="R484" s="18"/>
      <c r="S484" s="146"/>
    </row>
    <row r="485" spans="4:19" ht="16" hidden="1" thickBot="1">
      <c r="D485" s="52">
        <f t="shared" si="11"/>
        <v>481</v>
      </c>
      <c r="E485" s="60"/>
      <c r="F485" s="46" t="str">
        <f>IFERROR(VLOOKUP(Table213162021[[#This Row],[Player No]],Table11[[No]:[Province]],2,0),"")</f>
        <v/>
      </c>
      <c r="G485" s="47" t="str">
        <f>IFERROR(VLOOKUP(Table213162038[[#This Row],[Player No]],Table11[[No]:[Province]],3,0),"")</f>
        <v/>
      </c>
      <c r="H485" s="166"/>
      <c r="I485" s="167"/>
      <c r="J485" s="167"/>
      <c r="K485" s="56"/>
      <c r="L485" s="57"/>
      <c r="M485" s="57"/>
      <c r="N485" s="57"/>
      <c r="O485" s="57"/>
      <c r="P485" s="17"/>
      <c r="Q485" s="18"/>
      <c r="R485" s="18"/>
      <c r="S485" s="146"/>
    </row>
    <row r="486" spans="4:19" ht="16" hidden="1" thickBot="1">
      <c r="D486" s="52">
        <f t="shared" si="11"/>
        <v>482</v>
      </c>
      <c r="E486" s="60"/>
      <c r="F486" s="46" t="str">
        <f>IFERROR(VLOOKUP(Table213162021[[#This Row],[Player No]],Table11[[No]:[Province]],2,0),"")</f>
        <v/>
      </c>
      <c r="G486" s="47" t="str">
        <f>IFERROR(VLOOKUP(Table213162038[[#This Row],[Player No]],Table11[[No]:[Province]],3,0),"")</f>
        <v/>
      </c>
      <c r="H486" s="166"/>
      <c r="I486" s="167"/>
      <c r="J486" s="167"/>
      <c r="K486" s="56"/>
      <c r="L486" s="57"/>
      <c r="M486" s="57"/>
      <c r="N486" s="57"/>
      <c r="O486" s="57"/>
      <c r="P486" s="17"/>
      <c r="Q486" s="18"/>
      <c r="R486" s="18"/>
      <c r="S486" s="146"/>
    </row>
    <row r="487" spans="4:19" ht="16" hidden="1" thickBot="1">
      <c r="D487" s="52">
        <f t="shared" si="11"/>
        <v>483</v>
      </c>
      <c r="E487" s="60"/>
      <c r="F487" s="46" t="str">
        <f>IFERROR(VLOOKUP(Table213162021[[#This Row],[Player No]],Table11[[No]:[Province]],2,0),"")</f>
        <v/>
      </c>
      <c r="G487" s="47" t="str">
        <f>IFERROR(VLOOKUP(Table213162038[[#This Row],[Player No]],Table11[[No]:[Province]],3,0),"")</f>
        <v/>
      </c>
      <c r="H487" s="166"/>
      <c r="I487" s="167"/>
      <c r="J487" s="167"/>
      <c r="K487" s="56"/>
      <c r="L487" s="57"/>
      <c r="M487" s="57"/>
      <c r="N487" s="57"/>
      <c r="O487" s="57"/>
      <c r="P487" s="17"/>
      <c r="Q487" s="18"/>
      <c r="R487" s="18"/>
      <c r="S487" s="146"/>
    </row>
    <row r="488" spans="4:19" ht="16" hidden="1" thickBot="1">
      <c r="D488" s="52">
        <f t="shared" si="11"/>
        <v>484</v>
      </c>
      <c r="E488" s="60"/>
      <c r="F488" s="46" t="str">
        <f>IFERROR(VLOOKUP(Table213162021[[#This Row],[Player No]],Table11[[No]:[Province]],2,0),"")</f>
        <v/>
      </c>
      <c r="G488" s="47" t="str">
        <f>IFERROR(VLOOKUP(Table213162038[[#This Row],[Player No]],Table11[[No]:[Province]],3,0),"")</f>
        <v/>
      </c>
      <c r="H488" s="166"/>
      <c r="I488" s="167"/>
      <c r="J488" s="167"/>
      <c r="K488" s="56"/>
      <c r="L488" s="57"/>
      <c r="M488" s="57"/>
      <c r="N488" s="57"/>
      <c r="O488" s="57"/>
      <c r="P488" s="17"/>
      <c r="Q488" s="18"/>
      <c r="R488" s="18"/>
      <c r="S488" s="146"/>
    </row>
    <row r="489" spans="4:19" ht="16" hidden="1" thickBot="1">
      <c r="D489" s="52">
        <f t="shared" si="11"/>
        <v>485</v>
      </c>
      <c r="E489" s="60"/>
      <c r="F489" s="46" t="str">
        <f>IFERROR(VLOOKUP(Table213162021[[#This Row],[Player No]],Table11[[No]:[Province]],2,0),"")</f>
        <v/>
      </c>
      <c r="G489" s="47" t="str">
        <f>IFERROR(VLOOKUP(Table213162038[[#This Row],[Player No]],Table11[[No]:[Province]],3,0),"")</f>
        <v/>
      </c>
      <c r="H489" s="166"/>
      <c r="I489" s="167"/>
      <c r="J489" s="167"/>
      <c r="K489" s="56"/>
      <c r="L489" s="57"/>
      <c r="M489" s="57"/>
      <c r="N489" s="57"/>
      <c r="O489" s="57"/>
      <c r="P489" s="17"/>
      <c r="Q489" s="18"/>
      <c r="R489" s="18"/>
      <c r="S489" s="146"/>
    </row>
    <row r="490" spans="4:19" ht="16" hidden="1" thickBot="1">
      <c r="D490" s="52">
        <f t="shared" si="11"/>
        <v>486</v>
      </c>
      <c r="E490" s="60"/>
      <c r="F490" s="46" t="str">
        <f>IFERROR(VLOOKUP(Table213162021[[#This Row],[Player No]],Table11[[No]:[Province]],2,0),"")</f>
        <v/>
      </c>
      <c r="G490" s="47" t="str">
        <f>IFERROR(VLOOKUP(Table213162038[[#This Row],[Player No]],Table11[[No]:[Province]],3,0),"")</f>
        <v/>
      </c>
      <c r="H490" s="166"/>
      <c r="I490" s="167"/>
      <c r="J490" s="167"/>
      <c r="K490" s="56"/>
      <c r="L490" s="57"/>
      <c r="M490" s="57"/>
      <c r="N490" s="57"/>
      <c r="O490" s="57"/>
      <c r="P490" s="17"/>
      <c r="Q490" s="18"/>
      <c r="R490" s="18"/>
      <c r="S490" s="146"/>
    </row>
    <row r="491" spans="4:19" ht="16" hidden="1" thickBot="1">
      <c r="D491" s="52">
        <f t="shared" si="11"/>
        <v>487</v>
      </c>
      <c r="E491" s="60"/>
      <c r="F491" s="46" t="str">
        <f>IFERROR(VLOOKUP(Table213162021[[#This Row],[Player No]],Table11[[No]:[Province]],2,0),"")</f>
        <v/>
      </c>
      <c r="G491" s="47" t="str">
        <f>IFERROR(VLOOKUP(Table213162038[[#This Row],[Player No]],Table11[[No]:[Province]],3,0),"")</f>
        <v/>
      </c>
      <c r="H491" s="166"/>
      <c r="I491" s="167"/>
      <c r="J491" s="167"/>
      <c r="K491" s="56"/>
      <c r="L491" s="57"/>
      <c r="M491" s="57"/>
      <c r="N491" s="57"/>
      <c r="O491" s="57"/>
      <c r="P491" s="17"/>
      <c r="Q491" s="18"/>
      <c r="R491" s="18"/>
      <c r="S491" s="146"/>
    </row>
    <row r="492" spans="4:19" ht="16" hidden="1" thickBot="1">
      <c r="D492" s="52">
        <f t="shared" si="11"/>
        <v>488</v>
      </c>
      <c r="E492" s="60"/>
      <c r="F492" s="46" t="str">
        <f>IFERROR(VLOOKUP(Table213162021[[#This Row],[Player No]],Table11[[No]:[Province]],2,0),"")</f>
        <v/>
      </c>
      <c r="G492" s="47" t="str">
        <f>IFERROR(VLOOKUP(Table213162038[[#This Row],[Player No]],Table11[[No]:[Province]],3,0),"")</f>
        <v/>
      </c>
      <c r="H492" s="166"/>
      <c r="I492" s="167"/>
      <c r="J492" s="167"/>
      <c r="K492" s="56"/>
      <c r="L492" s="57"/>
      <c r="M492" s="57"/>
      <c r="N492" s="57"/>
      <c r="O492" s="57"/>
      <c r="P492" s="17"/>
      <c r="Q492" s="18"/>
      <c r="R492" s="18"/>
      <c r="S492" s="146"/>
    </row>
    <row r="493" spans="4:19" ht="16" hidden="1" thickBot="1">
      <c r="D493" s="52">
        <f t="shared" si="11"/>
        <v>489</v>
      </c>
      <c r="E493" s="60"/>
      <c r="F493" s="46" t="str">
        <f>IFERROR(VLOOKUP(Table213162021[[#This Row],[Player No]],Table11[[No]:[Province]],2,0),"")</f>
        <v/>
      </c>
      <c r="G493" s="47" t="str">
        <f>IFERROR(VLOOKUP(Table213162038[[#This Row],[Player No]],Table11[[No]:[Province]],3,0),"")</f>
        <v/>
      </c>
      <c r="H493" s="166"/>
      <c r="I493" s="167"/>
      <c r="J493" s="167"/>
      <c r="K493" s="56"/>
      <c r="L493" s="57"/>
      <c r="M493" s="57"/>
      <c r="N493" s="57"/>
      <c r="O493" s="57"/>
      <c r="P493" s="17"/>
      <c r="Q493" s="18"/>
      <c r="R493" s="18"/>
      <c r="S493" s="146"/>
    </row>
    <row r="494" spans="4:19" ht="16" hidden="1" thickBot="1">
      <c r="D494" s="52">
        <f t="shared" si="11"/>
        <v>490</v>
      </c>
      <c r="E494" s="60"/>
      <c r="F494" s="46" t="str">
        <f>IFERROR(VLOOKUP(Table213162021[[#This Row],[Player No]],Table11[[No]:[Province]],2,0),"")</f>
        <v/>
      </c>
      <c r="G494" s="47" t="str">
        <f>IFERROR(VLOOKUP(Table213162038[[#This Row],[Player No]],Table11[[No]:[Province]],3,0),"")</f>
        <v/>
      </c>
      <c r="H494" s="166"/>
      <c r="I494" s="167"/>
      <c r="J494" s="167"/>
      <c r="K494" s="56"/>
      <c r="L494" s="57"/>
      <c r="M494" s="57"/>
      <c r="N494" s="57"/>
      <c r="O494" s="57"/>
      <c r="P494" s="17"/>
      <c r="Q494" s="18"/>
      <c r="R494" s="18"/>
      <c r="S494" s="146"/>
    </row>
    <row r="495" spans="4:19" ht="16" hidden="1" thickBot="1">
      <c r="D495" s="52">
        <f t="shared" si="11"/>
        <v>491</v>
      </c>
      <c r="E495" s="60"/>
      <c r="F495" s="46" t="str">
        <f>IFERROR(VLOOKUP(Table213162021[[#This Row],[Player No]],Table11[[No]:[Province]],2,0),"")</f>
        <v/>
      </c>
      <c r="G495" s="47" t="str">
        <f>IFERROR(VLOOKUP(Table213162038[[#This Row],[Player No]],Table11[[No]:[Province]],3,0),"")</f>
        <v/>
      </c>
      <c r="H495" s="166"/>
      <c r="I495" s="167"/>
      <c r="J495" s="167"/>
      <c r="K495" s="56"/>
      <c r="L495" s="57"/>
      <c r="M495" s="57"/>
      <c r="N495" s="57"/>
      <c r="O495" s="57"/>
      <c r="P495" s="17"/>
      <c r="Q495" s="18"/>
      <c r="R495" s="18"/>
      <c r="S495" s="146"/>
    </row>
    <row r="496" spans="4:19" ht="16" hidden="1" thickBot="1">
      <c r="D496" s="52">
        <f t="shared" si="11"/>
        <v>492</v>
      </c>
      <c r="E496" s="60"/>
      <c r="F496" s="46" t="str">
        <f>IFERROR(VLOOKUP(Table213162021[[#This Row],[Player No]],Table11[[No]:[Province]],2,0),"")</f>
        <v/>
      </c>
      <c r="G496" s="47" t="str">
        <f>IFERROR(VLOOKUP(Table213162038[[#This Row],[Player No]],Table11[[No]:[Province]],3,0),"")</f>
        <v/>
      </c>
      <c r="H496" s="166"/>
      <c r="I496" s="167"/>
      <c r="J496" s="167"/>
      <c r="K496" s="56"/>
      <c r="L496" s="57"/>
      <c r="M496" s="57"/>
      <c r="N496" s="57"/>
      <c r="O496" s="57"/>
      <c r="P496" s="17"/>
      <c r="Q496" s="18"/>
      <c r="R496" s="18"/>
      <c r="S496" s="146"/>
    </row>
    <row r="497" spans="4:19" ht="16" hidden="1" thickBot="1">
      <c r="D497" s="52">
        <f t="shared" si="11"/>
        <v>493</v>
      </c>
      <c r="E497" s="60"/>
      <c r="F497" s="46" t="str">
        <f>IFERROR(VLOOKUP(Table213162021[[#This Row],[Player No]],Table11[[No]:[Province]],2,0),"")</f>
        <v/>
      </c>
      <c r="G497" s="47" t="str">
        <f>IFERROR(VLOOKUP(Table213162038[[#This Row],[Player No]],Table11[[No]:[Province]],3,0),"")</f>
        <v/>
      </c>
      <c r="H497" s="166"/>
      <c r="I497" s="167"/>
      <c r="J497" s="167"/>
      <c r="K497" s="56"/>
      <c r="L497" s="57"/>
      <c r="M497" s="57"/>
      <c r="N497" s="57"/>
      <c r="O497" s="57"/>
      <c r="P497" s="17"/>
      <c r="Q497" s="18"/>
      <c r="R497" s="18"/>
      <c r="S497" s="146"/>
    </row>
    <row r="498" spans="4:19" ht="16" hidden="1" thickBot="1">
      <c r="D498" s="52">
        <f t="shared" si="11"/>
        <v>494</v>
      </c>
      <c r="E498" s="60"/>
      <c r="F498" s="46" t="str">
        <f>IFERROR(VLOOKUP(Table213162021[[#This Row],[Player No]],Table11[[No]:[Province]],2,0),"")</f>
        <v/>
      </c>
      <c r="G498" s="47" t="str">
        <f>IFERROR(VLOOKUP(Table213162038[[#This Row],[Player No]],Table11[[No]:[Province]],3,0),"")</f>
        <v/>
      </c>
      <c r="H498" s="166"/>
      <c r="I498" s="167"/>
      <c r="J498" s="167"/>
      <c r="K498" s="56"/>
      <c r="L498" s="57"/>
      <c r="M498" s="57"/>
      <c r="N498" s="57"/>
      <c r="O498" s="57"/>
      <c r="P498" s="17"/>
      <c r="Q498" s="18"/>
      <c r="R498" s="18"/>
      <c r="S498" s="146"/>
    </row>
    <row r="499" spans="4:19" ht="16" hidden="1" thickBot="1">
      <c r="D499" s="52">
        <f t="shared" si="11"/>
        <v>495</v>
      </c>
      <c r="E499" s="60"/>
      <c r="F499" s="46" t="str">
        <f>IFERROR(VLOOKUP(Table213162021[[#This Row],[Player No]],Table11[[No]:[Province]],2,0),"")</f>
        <v/>
      </c>
      <c r="G499" s="47" t="str">
        <f>IFERROR(VLOOKUP(Table213162038[[#This Row],[Player No]],Table11[[No]:[Province]],3,0),"")</f>
        <v/>
      </c>
      <c r="H499" s="166"/>
      <c r="I499" s="167"/>
      <c r="J499" s="167"/>
      <c r="K499" s="56"/>
      <c r="L499" s="57"/>
      <c r="M499" s="57"/>
      <c r="N499" s="57"/>
      <c r="O499" s="57"/>
      <c r="P499" s="17"/>
      <c r="Q499" s="18"/>
      <c r="R499" s="18"/>
      <c r="S499" s="146"/>
    </row>
    <row r="500" spans="4:19" ht="16" hidden="1" thickBot="1">
      <c r="D500" s="52">
        <f t="shared" si="11"/>
        <v>496</v>
      </c>
      <c r="E500" s="60"/>
      <c r="F500" s="46" t="str">
        <f>IFERROR(VLOOKUP(Table213162021[[#This Row],[Player No]],Table11[[No]:[Province]],2,0),"")</f>
        <v/>
      </c>
      <c r="G500" s="47" t="str">
        <f>IFERROR(VLOOKUP(Table213162038[[#This Row],[Player No]],Table11[[No]:[Province]],3,0),"")</f>
        <v/>
      </c>
      <c r="H500" s="166"/>
      <c r="I500" s="167"/>
      <c r="J500" s="167"/>
      <c r="K500" s="56"/>
      <c r="L500" s="57"/>
      <c r="M500" s="57"/>
      <c r="N500" s="57"/>
      <c r="O500" s="57"/>
      <c r="P500" s="17"/>
      <c r="Q500" s="18"/>
      <c r="R500" s="18"/>
      <c r="S500" s="146"/>
    </row>
    <row r="501" spans="4:19" ht="16" hidden="1" thickBot="1">
      <c r="D501" s="52">
        <f t="shared" si="11"/>
        <v>497</v>
      </c>
      <c r="E501" s="60"/>
      <c r="F501" s="46" t="str">
        <f>IFERROR(VLOOKUP(Table213162021[[#This Row],[Player No]],Table11[[No]:[Province]],2,0),"")</f>
        <v/>
      </c>
      <c r="G501" s="47" t="str">
        <f>IFERROR(VLOOKUP(Table213162038[[#This Row],[Player No]],Table11[[No]:[Province]],3,0),"")</f>
        <v/>
      </c>
      <c r="H501" s="166"/>
      <c r="I501" s="167"/>
      <c r="J501" s="167"/>
      <c r="K501" s="56"/>
      <c r="L501" s="57"/>
      <c r="M501" s="57"/>
      <c r="N501" s="57"/>
      <c r="O501" s="57"/>
      <c r="P501" s="17"/>
      <c r="Q501" s="18"/>
      <c r="R501" s="18"/>
      <c r="S501" s="146"/>
    </row>
    <row r="502" spans="4:19" ht="16" hidden="1" thickBot="1">
      <c r="D502" s="52">
        <f t="shared" si="11"/>
        <v>498</v>
      </c>
      <c r="E502" s="60"/>
      <c r="F502" s="46" t="str">
        <f>IFERROR(VLOOKUP(Table213162021[[#This Row],[Player No]],Table11[[No]:[Province]],2,0),"")</f>
        <v/>
      </c>
      <c r="G502" s="47" t="str">
        <f>IFERROR(VLOOKUP(Table213162038[[#This Row],[Player No]],Table11[[No]:[Province]],3,0),"")</f>
        <v/>
      </c>
      <c r="H502" s="166"/>
      <c r="I502" s="167"/>
      <c r="J502" s="167"/>
      <c r="K502" s="56"/>
      <c r="L502" s="57"/>
      <c r="M502" s="57"/>
      <c r="N502" s="57"/>
      <c r="O502" s="57"/>
      <c r="P502" s="17"/>
      <c r="Q502" s="18"/>
      <c r="R502" s="18"/>
      <c r="S502" s="146"/>
    </row>
    <row r="503" spans="4:19" ht="16" hidden="1" thickBot="1">
      <c r="D503" s="52">
        <f t="shared" si="11"/>
        <v>499</v>
      </c>
      <c r="E503" s="60"/>
      <c r="F503" s="46" t="str">
        <f>IFERROR(VLOOKUP(Table213162021[[#This Row],[Player No]],Table11[[No]:[Province]],2,0),"")</f>
        <v/>
      </c>
      <c r="G503" s="47" t="str">
        <f>IFERROR(VLOOKUP(Table213162038[[#This Row],[Player No]],Table11[[No]:[Province]],3,0),"")</f>
        <v/>
      </c>
      <c r="H503" s="166"/>
      <c r="I503" s="167"/>
      <c r="J503" s="167"/>
      <c r="K503" s="56"/>
      <c r="L503" s="57"/>
      <c r="M503" s="57"/>
      <c r="N503" s="57"/>
      <c r="O503" s="57"/>
      <c r="P503" s="17"/>
      <c r="Q503" s="18"/>
      <c r="R503" s="18"/>
      <c r="S503" s="146"/>
    </row>
    <row r="504" spans="4:19" ht="16" hidden="1" thickBot="1">
      <c r="D504" s="52">
        <f t="shared" si="11"/>
        <v>500</v>
      </c>
      <c r="E504" s="60"/>
      <c r="F504" s="46" t="str">
        <f>IFERROR(VLOOKUP(Table213162021[[#This Row],[Player No]],Table11[[No]:[Province]],2,0),"")</f>
        <v/>
      </c>
      <c r="G504" s="47" t="str">
        <f>IFERROR(VLOOKUP(Table213162038[[#This Row],[Player No]],Table11[[No]:[Province]],3,0),"")</f>
        <v/>
      </c>
      <c r="H504" s="166"/>
      <c r="I504" s="167"/>
      <c r="J504" s="167"/>
      <c r="K504" s="56"/>
      <c r="L504" s="57"/>
      <c r="M504" s="57"/>
      <c r="N504" s="57"/>
      <c r="O504" s="57"/>
      <c r="P504" s="17"/>
      <c r="Q504" s="18"/>
      <c r="R504" s="18"/>
      <c r="S504" s="146"/>
    </row>
    <row r="505" spans="4:19" ht="16" hidden="1" thickBot="1">
      <c r="D505" s="52">
        <f t="shared" si="11"/>
        <v>501</v>
      </c>
      <c r="E505" s="60"/>
      <c r="F505" s="46" t="str">
        <f>IFERROR(VLOOKUP(Table213162021[[#This Row],[Player No]],Table11[[No]:[Province]],2,0),"")</f>
        <v/>
      </c>
      <c r="G505" s="47" t="str">
        <f>IFERROR(VLOOKUP(Table213162038[[#This Row],[Player No]],Table11[[No]:[Province]],3,0),"")</f>
        <v/>
      </c>
      <c r="H505" s="166"/>
      <c r="I505" s="167"/>
      <c r="J505" s="167"/>
      <c r="K505" s="56"/>
      <c r="L505" s="57"/>
      <c r="M505" s="57"/>
      <c r="N505" s="57"/>
      <c r="O505" s="57"/>
      <c r="P505" s="17"/>
      <c r="Q505" s="18"/>
      <c r="R505" s="18"/>
      <c r="S505" s="146"/>
    </row>
    <row r="506" spans="4:19" ht="16" hidden="1" thickBot="1">
      <c r="D506" s="52">
        <f t="shared" si="11"/>
        <v>502</v>
      </c>
      <c r="E506" s="60"/>
      <c r="F506" s="46" t="str">
        <f>IFERROR(VLOOKUP(Table213162021[[#This Row],[Player No]],Table11[[No]:[Province]],2,0),"")</f>
        <v/>
      </c>
      <c r="G506" s="47" t="str">
        <f>IFERROR(VLOOKUP(Table213162038[[#This Row],[Player No]],Table11[[No]:[Province]],3,0),"")</f>
        <v/>
      </c>
      <c r="H506" s="166"/>
      <c r="I506" s="167"/>
      <c r="J506" s="167"/>
      <c r="K506" s="56"/>
      <c r="L506" s="57"/>
      <c r="M506" s="57"/>
      <c r="N506" s="57"/>
      <c r="O506" s="57"/>
      <c r="P506" s="17"/>
      <c r="Q506" s="18"/>
      <c r="R506" s="18"/>
      <c r="S506" s="146"/>
    </row>
    <row r="507" spans="4:19" ht="16" hidden="1" thickBot="1">
      <c r="D507" s="52">
        <f t="shared" si="11"/>
        <v>503</v>
      </c>
      <c r="E507" s="60"/>
      <c r="F507" s="46" t="str">
        <f>IFERROR(VLOOKUP(Table213162021[[#This Row],[Player No]],Table11[[No]:[Province]],2,0),"")</f>
        <v/>
      </c>
      <c r="G507" s="47" t="str">
        <f>IFERROR(VLOOKUP(Table213162038[[#This Row],[Player No]],Table11[[No]:[Province]],3,0),"")</f>
        <v/>
      </c>
      <c r="H507" s="166"/>
      <c r="I507" s="167"/>
      <c r="J507" s="167"/>
      <c r="K507" s="56"/>
      <c r="L507" s="57"/>
      <c r="M507" s="57"/>
      <c r="N507" s="57"/>
      <c r="O507" s="57"/>
      <c r="P507" s="17"/>
      <c r="Q507" s="18"/>
      <c r="R507" s="18"/>
      <c r="S507" s="146"/>
    </row>
    <row r="508" spans="4:19" ht="16" hidden="1" thickBot="1">
      <c r="D508" s="52">
        <f t="shared" si="11"/>
        <v>504</v>
      </c>
      <c r="E508" s="60"/>
      <c r="F508" s="46" t="str">
        <f>IFERROR(VLOOKUP(Table213162021[[#This Row],[Player No]],Table11[[No]:[Province]],2,0),"")</f>
        <v/>
      </c>
      <c r="G508" s="47" t="str">
        <f>IFERROR(VLOOKUP(Table213162038[[#This Row],[Player No]],Table11[[No]:[Province]],3,0),"")</f>
        <v/>
      </c>
      <c r="H508" s="166"/>
      <c r="I508" s="167"/>
      <c r="J508" s="167"/>
      <c r="K508" s="56"/>
      <c r="L508" s="57"/>
      <c r="M508" s="57"/>
      <c r="N508" s="57"/>
      <c r="O508" s="57"/>
      <c r="P508" s="17"/>
      <c r="Q508" s="18"/>
      <c r="R508" s="18"/>
      <c r="S508" s="146"/>
    </row>
    <row r="509" spans="4:19" ht="16" hidden="1" thickBot="1">
      <c r="D509" s="52">
        <f t="shared" si="11"/>
        <v>505</v>
      </c>
      <c r="E509" s="60"/>
      <c r="F509" s="46" t="str">
        <f>IFERROR(VLOOKUP(Table213162021[[#This Row],[Player No]],Table11[[No]:[Province]],2,0),"")</f>
        <v/>
      </c>
      <c r="G509" s="47" t="str">
        <f>IFERROR(VLOOKUP(Table213162038[[#This Row],[Player No]],Table11[[No]:[Province]],3,0),"")</f>
        <v/>
      </c>
      <c r="H509" s="166"/>
      <c r="I509" s="167"/>
      <c r="J509" s="167"/>
      <c r="K509" s="56"/>
      <c r="L509" s="57"/>
      <c r="M509" s="57"/>
      <c r="N509" s="57"/>
      <c r="O509" s="57"/>
      <c r="P509" s="17"/>
      <c r="Q509" s="18"/>
      <c r="R509" s="18"/>
      <c r="S509" s="146"/>
    </row>
    <row r="510" spans="4:19" ht="16" hidden="1" thickBot="1">
      <c r="D510" s="52">
        <f t="shared" si="11"/>
        <v>506</v>
      </c>
      <c r="E510" s="60"/>
      <c r="F510" s="46" t="str">
        <f>IFERROR(VLOOKUP(Table213162021[[#This Row],[Player No]],Table11[[No]:[Province]],2,0),"")</f>
        <v/>
      </c>
      <c r="G510" s="47" t="str">
        <f>IFERROR(VLOOKUP(Table213162038[[#This Row],[Player No]],Table11[[No]:[Province]],3,0),"")</f>
        <v/>
      </c>
      <c r="H510" s="166"/>
      <c r="I510" s="167"/>
      <c r="J510" s="167"/>
      <c r="K510" s="56"/>
      <c r="L510" s="57"/>
      <c r="M510" s="57"/>
      <c r="N510" s="57"/>
      <c r="O510" s="57"/>
      <c r="P510" s="17"/>
      <c r="Q510" s="18"/>
      <c r="R510" s="18"/>
      <c r="S510" s="146"/>
    </row>
    <row r="511" spans="4:19" ht="16" hidden="1" thickBot="1">
      <c r="D511" s="52">
        <f t="shared" si="11"/>
        <v>507</v>
      </c>
      <c r="E511" s="60"/>
      <c r="F511" s="46" t="str">
        <f>IFERROR(VLOOKUP(Table213162021[[#This Row],[Player No]],Table11[[No]:[Province]],2,0),"")</f>
        <v/>
      </c>
      <c r="G511" s="47" t="str">
        <f>IFERROR(VLOOKUP(Table213162038[[#This Row],[Player No]],Table11[[No]:[Province]],3,0),"")</f>
        <v/>
      </c>
      <c r="H511" s="166"/>
      <c r="I511" s="167"/>
      <c r="J511" s="167"/>
      <c r="K511" s="56"/>
      <c r="L511" s="57"/>
      <c r="M511" s="57"/>
      <c r="N511" s="57"/>
      <c r="O511" s="57"/>
      <c r="P511" s="17"/>
      <c r="Q511" s="18"/>
      <c r="R511" s="18"/>
      <c r="S511" s="146"/>
    </row>
    <row r="512" spans="4:19" ht="16" hidden="1" thickBot="1">
      <c r="D512" s="52">
        <f t="shared" si="11"/>
        <v>508</v>
      </c>
      <c r="E512" s="60"/>
      <c r="F512" s="46" t="str">
        <f>IFERROR(VLOOKUP(Table213162021[[#This Row],[Player No]],Table11[[No]:[Province]],2,0),"")</f>
        <v/>
      </c>
      <c r="G512" s="47" t="str">
        <f>IFERROR(VLOOKUP(Table213162038[[#This Row],[Player No]],Table11[[No]:[Province]],3,0),"")</f>
        <v/>
      </c>
      <c r="H512" s="166"/>
      <c r="I512" s="167"/>
      <c r="J512" s="167"/>
      <c r="K512" s="56"/>
      <c r="L512" s="57"/>
      <c r="M512" s="57"/>
      <c r="N512" s="57"/>
      <c r="O512" s="57"/>
      <c r="P512" s="17"/>
      <c r="Q512" s="18"/>
      <c r="R512" s="18"/>
      <c r="S512" s="146"/>
    </row>
    <row r="513" spans="4:19" ht="16" hidden="1" thickBot="1">
      <c r="D513" s="52">
        <f t="shared" si="11"/>
        <v>509</v>
      </c>
      <c r="E513" s="60"/>
      <c r="F513" s="46" t="str">
        <f>IFERROR(VLOOKUP(Table213162021[[#This Row],[Player No]],Table11[[No]:[Province]],2,0),"")</f>
        <v/>
      </c>
      <c r="G513" s="47" t="str">
        <f>IFERROR(VLOOKUP(Table213162038[[#This Row],[Player No]],Table11[[No]:[Province]],3,0),"")</f>
        <v/>
      </c>
      <c r="H513" s="166"/>
      <c r="I513" s="167"/>
      <c r="J513" s="167"/>
      <c r="K513" s="56"/>
      <c r="L513" s="57"/>
      <c r="M513" s="57"/>
      <c r="N513" s="57"/>
      <c r="O513" s="57"/>
      <c r="P513" s="17"/>
      <c r="Q513" s="18"/>
      <c r="R513" s="18"/>
      <c r="S513" s="146"/>
    </row>
    <row r="514" spans="4:19" ht="16" hidden="1" thickBot="1">
      <c r="D514" s="52">
        <f t="shared" si="11"/>
        <v>510</v>
      </c>
      <c r="E514" s="60"/>
      <c r="F514" s="46" t="str">
        <f>IFERROR(VLOOKUP(Table213162021[[#This Row],[Player No]],Table11[[No]:[Province]],2,0),"")</f>
        <v/>
      </c>
      <c r="G514" s="47" t="str">
        <f>IFERROR(VLOOKUP(Table213162038[[#This Row],[Player No]],Table11[[No]:[Province]],3,0),"")</f>
        <v/>
      </c>
      <c r="H514" s="166"/>
      <c r="I514" s="167"/>
      <c r="J514" s="167"/>
      <c r="K514" s="56"/>
      <c r="L514" s="57"/>
      <c r="M514" s="57"/>
      <c r="N514" s="57"/>
      <c r="O514" s="57"/>
      <c r="P514" s="17"/>
      <c r="Q514" s="18"/>
      <c r="R514" s="18"/>
      <c r="S514" s="146"/>
    </row>
    <row r="515" spans="4:19" ht="16" hidden="1" thickBot="1">
      <c r="D515" s="52">
        <f t="shared" si="11"/>
        <v>511</v>
      </c>
      <c r="E515" s="60"/>
      <c r="F515" s="46" t="str">
        <f>IFERROR(VLOOKUP(Table213162021[[#This Row],[Player No]],Table11[[No]:[Province]],2,0),"")</f>
        <v/>
      </c>
      <c r="G515" s="47" t="str">
        <f>IFERROR(VLOOKUP(Table213162038[[#This Row],[Player No]],Table11[[No]:[Province]],3,0),"")</f>
        <v/>
      </c>
      <c r="H515" s="166"/>
      <c r="I515" s="167"/>
      <c r="J515" s="167"/>
      <c r="K515" s="56"/>
      <c r="L515" s="57"/>
      <c r="M515" s="57"/>
      <c r="N515" s="57"/>
      <c r="O515" s="57"/>
      <c r="P515" s="17"/>
      <c r="Q515" s="18"/>
      <c r="R515" s="18"/>
      <c r="S515" s="146"/>
    </row>
    <row r="516" spans="4:19" ht="16" hidden="1" thickBot="1">
      <c r="D516" s="52">
        <f t="shared" si="11"/>
        <v>512</v>
      </c>
      <c r="E516" s="60"/>
      <c r="F516" s="46" t="str">
        <f>IFERROR(VLOOKUP(Table213162021[[#This Row],[Player No]],Table11[[No]:[Province]],2,0),"")</f>
        <v/>
      </c>
      <c r="G516" s="47" t="str">
        <f>IFERROR(VLOOKUP(Table213162038[[#This Row],[Player No]],Table11[[No]:[Province]],3,0),"")</f>
        <v/>
      </c>
      <c r="H516" s="166"/>
      <c r="I516" s="167"/>
      <c r="J516" s="167"/>
      <c r="K516" s="56"/>
      <c r="L516" s="57"/>
      <c r="M516" s="57"/>
      <c r="N516" s="57"/>
      <c r="O516" s="57"/>
      <c r="P516" s="17"/>
      <c r="Q516" s="18"/>
      <c r="R516" s="18"/>
      <c r="S516" s="146"/>
    </row>
    <row r="517" spans="4:19" ht="16" hidden="1" thickBot="1">
      <c r="D517" s="52">
        <f t="shared" si="11"/>
        <v>513</v>
      </c>
      <c r="E517" s="60"/>
      <c r="F517" s="46" t="str">
        <f>IFERROR(VLOOKUP(Table213162021[[#This Row],[Player No]],Table11[[No]:[Province]],2,0),"")</f>
        <v/>
      </c>
      <c r="G517" s="47" t="str">
        <f>IFERROR(VLOOKUP(Table213162038[[#This Row],[Player No]],Table11[[No]:[Province]],3,0),"")</f>
        <v/>
      </c>
      <c r="H517" s="166"/>
      <c r="I517" s="167"/>
      <c r="J517" s="167"/>
      <c r="K517" s="56"/>
      <c r="L517" s="57"/>
      <c r="M517" s="57"/>
      <c r="N517" s="57"/>
      <c r="O517" s="57"/>
      <c r="P517" s="17"/>
      <c r="Q517" s="18"/>
      <c r="R517" s="18"/>
      <c r="S517" s="146"/>
    </row>
    <row r="518" spans="4:19" ht="16" hidden="1" thickBot="1">
      <c r="D518" s="52">
        <f t="shared" ref="D518:D581" si="12">D517+1</f>
        <v>514</v>
      </c>
      <c r="E518" s="60"/>
      <c r="F518" s="46" t="str">
        <f>IFERROR(VLOOKUP(Table213162021[[#This Row],[Player No]],Table11[[No]:[Province]],2,0),"")</f>
        <v/>
      </c>
      <c r="G518" s="47" t="str">
        <f>IFERROR(VLOOKUP(Table213162038[[#This Row],[Player No]],Table11[[No]:[Province]],3,0),"")</f>
        <v/>
      </c>
      <c r="H518" s="166"/>
      <c r="I518" s="167"/>
      <c r="J518" s="167"/>
      <c r="K518" s="56"/>
      <c r="L518" s="57"/>
      <c r="M518" s="57"/>
      <c r="N518" s="57"/>
      <c r="O518" s="57"/>
      <c r="P518" s="17"/>
      <c r="Q518" s="18"/>
      <c r="R518" s="18"/>
      <c r="S518" s="146"/>
    </row>
    <row r="519" spans="4:19" ht="16" hidden="1" thickBot="1">
      <c r="D519" s="52">
        <f t="shared" si="12"/>
        <v>515</v>
      </c>
      <c r="E519" s="60"/>
      <c r="F519" s="46" t="str">
        <f>IFERROR(VLOOKUP(Table213162021[[#This Row],[Player No]],Table11[[No]:[Province]],2,0),"")</f>
        <v/>
      </c>
      <c r="G519" s="47" t="str">
        <f>IFERROR(VLOOKUP(Table213162038[[#This Row],[Player No]],Table11[[No]:[Province]],3,0),"")</f>
        <v/>
      </c>
      <c r="H519" s="166"/>
      <c r="I519" s="167"/>
      <c r="J519" s="167"/>
      <c r="K519" s="56"/>
      <c r="L519" s="57"/>
      <c r="M519" s="57"/>
      <c r="N519" s="57"/>
      <c r="O519" s="57"/>
      <c r="P519" s="17"/>
      <c r="Q519" s="18"/>
      <c r="R519" s="18"/>
      <c r="S519" s="146"/>
    </row>
    <row r="520" spans="4:19" ht="16" hidden="1" thickBot="1">
      <c r="D520" s="52">
        <f t="shared" si="12"/>
        <v>516</v>
      </c>
      <c r="E520" s="60"/>
      <c r="F520" s="46" t="str">
        <f>IFERROR(VLOOKUP(Table213162021[[#This Row],[Player No]],Table11[[No]:[Province]],2,0),"")</f>
        <v/>
      </c>
      <c r="G520" s="47" t="str">
        <f>IFERROR(VLOOKUP(Table213162038[[#This Row],[Player No]],Table11[[No]:[Province]],3,0),"")</f>
        <v/>
      </c>
      <c r="H520" s="166"/>
      <c r="I520" s="167"/>
      <c r="J520" s="167"/>
      <c r="K520" s="56"/>
      <c r="L520" s="57"/>
      <c r="M520" s="57"/>
      <c r="N520" s="57"/>
      <c r="O520" s="57"/>
      <c r="P520" s="17"/>
      <c r="Q520" s="18"/>
      <c r="R520" s="18"/>
      <c r="S520" s="146"/>
    </row>
    <row r="521" spans="4:19" ht="16" hidden="1" thickBot="1">
      <c r="D521" s="52">
        <f t="shared" si="12"/>
        <v>517</v>
      </c>
      <c r="E521" s="60"/>
      <c r="F521" s="46" t="str">
        <f>IFERROR(VLOOKUP(Table213162021[[#This Row],[Player No]],Table11[[No]:[Province]],2,0),"")</f>
        <v/>
      </c>
      <c r="G521" s="47" t="str">
        <f>IFERROR(VLOOKUP(Table213162038[[#This Row],[Player No]],Table11[[No]:[Province]],3,0),"")</f>
        <v/>
      </c>
      <c r="H521" s="166"/>
      <c r="I521" s="167"/>
      <c r="J521" s="167"/>
      <c r="K521" s="56"/>
      <c r="L521" s="57"/>
      <c r="M521" s="57"/>
      <c r="N521" s="57"/>
      <c r="O521" s="57"/>
      <c r="P521" s="17"/>
      <c r="Q521" s="18"/>
      <c r="R521" s="18"/>
      <c r="S521" s="146"/>
    </row>
    <row r="522" spans="4:19" ht="16" hidden="1" thickBot="1">
      <c r="D522" s="52">
        <f t="shared" si="12"/>
        <v>518</v>
      </c>
      <c r="E522" s="60"/>
      <c r="F522" s="46" t="str">
        <f>IFERROR(VLOOKUP(Table213162021[[#This Row],[Player No]],Table11[[No]:[Province]],2,0),"")</f>
        <v/>
      </c>
      <c r="G522" s="47" t="str">
        <f>IFERROR(VLOOKUP(Table213162038[[#This Row],[Player No]],Table11[[No]:[Province]],3,0),"")</f>
        <v/>
      </c>
      <c r="H522" s="166"/>
      <c r="I522" s="167"/>
      <c r="J522" s="167"/>
      <c r="K522" s="56"/>
      <c r="L522" s="57"/>
      <c r="M522" s="57"/>
      <c r="N522" s="57"/>
      <c r="O522" s="57"/>
      <c r="P522" s="17"/>
      <c r="Q522" s="18"/>
      <c r="R522" s="18"/>
      <c r="S522" s="146"/>
    </row>
    <row r="523" spans="4:19" ht="16" hidden="1" thickBot="1">
      <c r="D523" s="52">
        <f t="shared" si="12"/>
        <v>519</v>
      </c>
      <c r="E523" s="60"/>
      <c r="F523" s="46" t="str">
        <f>IFERROR(VLOOKUP(Table213162021[[#This Row],[Player No]],Table11[[No]:[Province]],2,0),"")</f>
        <v/>
      </c>
      <c r="G523" s="47" t="str">
        <f>IFERROR(VLOOKUP(Table213162038[[#This Row],[Player No]],Table11[[No]:[Province]],3,0),"")</f>
        <v/>
      </c>
      <c r="H523" s="166"/>
      <c r="I523" s="167"/>
      <c r="J523" s="167"/>
      <c r="K523" s="56"/>
      <c r="L523" s="57"/>
      <c r="M523" s="57"/>
      <c r="N523" s="57"/>
      <c r="O523" s="57"/>
      <c r="P523" s="17"/>
      <c r="Q523" s="18"/>
      <c r="R523" s="18"/>
      <c r="S523" s="146"/>
    </row>
    <row r="524" spans="4:19" ht="16" hidden="1" thickBot="1">
      <c r="D524" s="52">
        <f t="shared" si="12"/>
        <v>520</v>
      </c>
      <c r="E524" s="60"/>
      <c r="F524" s="46" t="str">
        <f>IFERROR(VLOOKUP(Table213162021[[#This Row],[Player No]],Table11[[No]:[Province]],2,0),"")</f>
        <v/>
      </c>
      <c r="G524" s="47" t="str">
        <f>IFERROR(VLOOKUP(Table213162038[[#This Row],[Player No]],Table11[[No]:[Province]],3,0),"")</f>
        <v/>
      </c>
      <c r="H524" s="166"/>
      <c r="I524" s="167"/>
      <c r="J524" s="167"/>
      <c r="K524" s="56"/>
      <c r="L524" s="57"/>
      <c r="M524" s="57"/>
      <c r="N524" s="57"/>
      <c r="O524" s="57"/>
      <c r="P524" s="17"/>
      <c r="Q524" s="18"/>
      <c r="R524" s="18"/>
      <c r="S524" s="146"/>
    </row>
    <row r="525" spans="4:19" ht="16" hidden="1" thickBot="1">
      <c r="D525" s="52">
        <f t="shared" si="12"/>
        <v>521</v>
      </c>
      <c r="E525" s="60"/>
      <c r="F525" s="46" t="str">
        <f>IFERROR(VLOOKUP(Table213162021[[#This Row],[Player No]],Table11[[No]:[Province]],2,0),"")</f>
        <v/>
      </c>
      <c r="G525" s="47" t="str">
        <f>IFERROR(VLOOKUP(Table213162038[[#This Row],[Player No]],Table11[[No]:[Province]],3,0),"")</f>
        <v/>
      </c>
      <c r="H525" s="166"/>
      <c r="I525" s="167"/>
      <c r="J525" s="167"/>
      <c r="K525" s="56"/>
      <c r="L525" s="57"/>
      <c r="M525" s="57"/>
      <c r="N525" s="57"/>
      <c r="O525" s="57"/>
      <c r="P525" s="17"/>
      <c r="Q525" s="18"/>
      <c r="R525" s="18"/>
      <c r="S525" s="146"/>
    </row>
    <row r="526" spans="4:19" ht="16" hidden="1" thickBot="1">
      <c r="D526" s="52">
        <f t="shared" si="12"/>
        <v>522</v>
      </c>
      <c r="E526" s="60"/>
      <c r="F526" s="46" t="str">
        <f>IFERROR(VLOOKUP(Table213162021[[#This Row],[Player No]],Table11[[No]:[Province]],2,0),"")</f>
        <v/>
      </c>
      <c r="G526" s="47" t="str">
        <f>IFERROR(VLOOKUP(Table213162038[[#This Row],[Player No]],Table11[[No]:[Province]],3,0),"")</f>
        <v/>
      </c>
      <c r="H526" s="166"/>
      <c r="I526" s="167"/>
      <c r="J526" s="167"/>
      <c r="K526" s="56"/>
      <c r="L526" s="57"/>
      <c r="M526" s="57"/>
      <c r="N526" s="57"/>
      <c r="O526" s="57"/>
      <c r="P526" s="17"/>
      <c r="Q526" s="18"/>
      <c r="R526" s="18"/>
      <c r="S526" s="146"/>
    </row>
    <row r="527" spans="4:19" ht="16" hidden="1" thickBot="1">
      <c r="D527" s="52">
        <f t="shared" si="12"/>
        <v>523</v>
      </c>
      <c r="E527" s="60"/>
      <c r="F527" s="46" t="str">
        <f>IFERROR(VLOOKUP(Table213162021[[#This Row],[Player No]],Table11[[No]:[Province]],2,0),"")</f>
        <v/>
      </c>
      <c r="G527" s="47" t="str">
        <f>IFERROR(VLOOKUP(Table213162038[[#This Row],[Player No]],Table11[[No]:[Province]],3,0),"")</f>
        <v/>
      </c>
      <c r="H527" s="166"/>
      <c r="I527" s="167"/>
      <c r="J527" s="167"/>
      <c r="K527" s="56"/>
      <c r="L527" s="57"/>
      <c r="M527" s="57"/>
      <c r="N527" s="57"/>
      <c r="O527" s="57"/>
      <c r="P527" s="17"/>
      <c r="Q527" s="18"/>
      <c r="R527" s="18"/>
      <c r="S527" s="146"/>
    </row>
    <row r="528" spans="4:19" ht="16" hidden="1" thickBot="1">
      <c r="D528" s="52">
        <f t="shared" si="12"/>
        <v>524</v>
      </c>
      <c r="E528" s="60"/>
      <c r="F528" s="46" t="str">
        <f>IFERROR(VLOOKUP(Table213162021[[#This Row],[Player No]],Table11[[No]:[Province]],2,0),"")</f>
        <v/>
      </c>
      <c r="G528" s="47" t="str">
        <f>IFERROR(VLOOKUP(Table213162038[[#This Row],[Player No]],Table11[[No]:[Province]],3,0),"")</f>
        <v/>
      </c>
      <c r="H528" s="166"/>
      <c r="I528" s="167"/>
      <c r="J528" s="167"/>
      <c r="K528" s="56"/>
      <c r="L528" s="57"/>
      <c r="M528" s="57"/>
      <c r="N528" s="57"/>
      <c r="O528" s="57"/>
      <c r="P528" s="17"/>
      <c r="Q528" s="18"/>
      <c r="R528" s="18"/>
      <c r="S528" s="146"/>
    </row>
    <row r="529" spans="4:19" ht="16" hidden="1" thickBot="1">
      <c r="D529" s="52">
        <f t="shared" si="12"/>
        <v>525</v>
      </c>
      <c r="E529" s="60"/>
      <c r="F529" s="46" t="str">
        <f>IFERROR(VLOOKUP(Table213162021[[#This Row],[Player No]],Table11[[No]:[Province]],2,0),"")</f>
        <v/>
      </c>
      <c r="G529" s="47" t="str">
        <f>IFERROR(VLOOKUP(Table213162038[[#This Row],[Player No]],Table11[[No]:[Province]],3,0),"")</f>
        <v/>
      </c>
      <c r="H529" s="166"/>
      <c r="I529" s="167"/>
      <c r="J529" s="167"/>
      <c r="K529" s="56"/>
      <c r="L529" s="57"/>
      <c r="M529" s="57"/>
      <c r="N529" s="57"/>
      <c r="O529" s="57"/>
      <c r="P529" s="17"/>
      <c r="Q529" s="18"/>
      <c r="R529" s="18"/>
      <c r="S529" s="146"/>
    </row>
    <row r="530" spans="4:19" ht="16" hidden="1" thickBot="1">
      <c r="D530" s="52">
        <f t="shared" si="12"/>
        <v>526</v>
      </c>
      <c r="E530" s="60"/>
      <c r="F530" s="46" t="str">
        <f>IFERROR(VLOOKUP(Table213162021[[#This Row],[Player No]],Table11[[No]:[Province]],2,0),"")</f>
        <v/>
      </c>
      <c r="G530" s="47" t="str">
        <f>IFERROR(VLOOKUP(Table213162038[[#This Row],[Player No]],Table11[[No]:[Province]],3,0),"")</f>
        <v/>
      </c>
      <c r="H530" s="166"/>
      <c r="I530" s="167"/>
      <c r="J530" s="167"/>
      <c r="K530" s="56"/>
      <c r="L530" s="57"/>
      <c r="M530" s="57"/>
      <c r="N530" s="57"/>
      <c r="O530" s="57"/>
      <c r="P530" s="17"/>
      <c r="Q530" s="18"/>
      <c r="R530" s="18"/>
      <c r="S530" s="146"/>
    </row>
    <row r="531" spans="4:19" ht="16" hidden="1" thickBot="1">
      <c r="D531" s="52">
        <f t="shared" si="12"/>
        <v>527</v>
      </c>
      <c r="E531" s="60"/>
      <c r="F531" s="46" t="str">
        <f>IFERROR(VLOOKUP(Table213162021[[#This Row],[Player No]],Table11[[No]:[Province]],2,0),"")</f>
        <v/>
      </c>
      <c r="G531" s="47" t="str">
        <f>IFERROR(VLOOKUP(Table213162038[[#This Row],[Player No]],Table11[[No]:[Province]],3,0),"")</f>
        <v/>
      </c>
      <c r="H531" s="166"/>
      <c r="I531" s="167"/>
      <c r="J531" s="167"/>
      <c r="K531" s="56"/>
      <c r="L531" s="57"/>
      <c r="M531" s="57"/>
      <c r="N531" s="57"/>
      <c r="O531" s="57"/>
      <c r="P531" s="17"/>
      <c r="Q531" s="18"/>
      <c r="R531" s="18"/>
      <c r="S531" s="146"/>
    </row>
    <row r="532" spans="4:19" ht="16" hidden="1" thickBot="1">
      <c r="D532" s="52">
        <f t="shared" si="12"/>
        <v>528</v>
      </c>
      <c r="E532" s="60"/>
      <c r="F532" s="46" t="str">
        <f>IFERROR(VLOOKUP(Table213162021[[#This Row],[Player No]],Table11[[No]:[Province]],2,0),"")</f>
        <v/>
      </c>
      <c r="G532" s="47" t="str">
        <f>IFERROR(VLOOKUP(Table213162038[[#This Row],[Player No]],Table11[[No]:[Province]],3,0),"")</f>
        <v/>
      </c>
      <c r="H532" s="166"/>
      <c r="I532" s="167"/>
      <c r="J532" s="167"/>
      <c r="K532" s="56"/>
      <c r="L532" s="57"/>
      <c r="M532" s="57"/>
      <c r="N532" s="57"/>
      <c r="O532" s="57"/>
      <c r="P532" s="17"/>
      <c r="Q532" s="18"/>
      <c r="R532" s="18"/>
      <c r="S532" s="146"/>
    </row>
    <row r="533" spans="4:19" ht="16" hidden="1" thickBot="1">
      <c r="D533" s="52">
        <f t="shared" si="12"/>
        <v>529</v>
      </c>
      <c r="E533" s="60"/>
      <c r="F533" s="46" t="str">
        <f>IFERROR(VLOOKUP(Table213162021[[#This Row],[Player No]],Table11[[No]:[Province]],2,0),"")</f>
        <v/>
      </c>
      <c r="G533" s="47" t="str">
        <f>IFERROR(VLOOKUP(Table213162038[[#This Row],[Player No]],Table11[[No]:[Province]],3,0),"")</f>
        <v/>
      </c>
      <c r="H533" s="166"/>
      <c r="I533" s="167"/>
      <c r="J533" s="167"/>
      <c r="K533" s="56"/>
      <c r="L533" s="57"/>
      <c r="M533" s="57"/>
      <c r="N533" s="57"/>
      <c r="O533" s="57"/>
      <c r="P533" s="17"/>
      <c r="Q533" s="18"/>
      <c r="R533" s="18"/>
      <c r="S533" s="146"/>
    </row>
    <row r="534" spans="4:19" ht="16" hidden="1" thickBot="1">
      <c r="D534" s="52">
        <f t="shared" si="12"/>
        <v>530</v>
      </c>
      <c r="E534" s="60"/>
      <c r="F534" s="46" t="str">
        <f>IFERROR(VLOOKUP(Table213162021[[#This Row],[Player No]],Table11[[No]:[Province]],2,0),"")</f>
        <v/>
      </c>
      <c r="G534" s="47" t="str">
        <f>IFERROR(VLOOKUP(Table213162038[[#This Row],[Player No]],Table11[[No]:[Province]],3,0),"")</f>
        <v/>
      </c>
      <c r="H534" s="166"/>
      <c r="I534" s="167"/>
      <c r="J534" s="167"/>
      <c r="K534" s="56"/>
      <c r="L534" s="57"/>
      <c r="M534" s="57"/>
      <c r="N534" s="57"/>
      <c r="O534" s="57"/>
      <c r="P534" s="17"/>
      <c r="Q534" s="18"/>
      <c r="R534" s="18"/>
      <c r="S534" s="146"/>
    </row>
    <row r="535" spans="4:19" ht="16" hidden="1" thickBot="1">
      <c r="D535" s="52">
        <f t="shared" si="12"/>
        <v>531</v>
      </c>
      <c r="E535" s="60"/>
      <c r="F535" s="46" t="str">
        <f>IFERROR(VLOOKUP(Table213162021[[#This Row],[Player No]],Table11[[No]:[Province]],2,0),"")</f>
        <v/>
      </c>
      <c r="G535" s="47" t="str">
        <f>IFERROR(VLOOKUP(Table213162038[[#This Row],[Player No]],Table11[[No]:[Province]],3,0),"")</f>
        <v/>
      </c>
      <c r="H535" s="166"/>
      <c r="I535" s="167"/>
      <c r="J535" s="167"/>
      <c r="K535" s="56"/>
      <c r="L535" s="57"/>
      <c r="M535" s="57"/>
      <c r="N535" s="57"/>
      <c r="O535" s="57"/>
      <c r="P535" s="17"/>
      <c r="Q535" s="18"/>
      <c r="R535" s="18"/>
      <c r="S535" s="146"/>
    </row>
    <row r="536" spans="4:19" ht="16" hidden="1" thickBot="1">
      <c r="D536" s="52">
        <f t="shared" si="12"/>
        <v>532</v>
      </c>
      <c r="E536" s="60"/>
      <c r="F536" s="46" t="str">
        <f>IFERROR(VLOOKUP(Table213162021[[#This Row],[Player No]],Table11[[No]:[Province]],2,0),"")</f>
        <v/>
      </c>
      <c r="G536" s="47" t="str">
        <f>IFERROR(VLOOKUP(Table213162038[[#This Row],[Player No]],Table11[[No]:[Province]],3,0),"")</f>
        <v/>
      </c>
      <c r="H536" s="166"/>
      <c r="I536" s="167"/>
      <c r="J536" s="167"/>
      <c r="K536" s="56"/>
      <c r="L536" s="57"/>
      <c r="M536" s="57"/>
      <c r="N536" s="57"/>
      <c r="O536" s="57"/>
      <c r="P536" s="17"/>
      <c r="Q536" s="18"/>
      <c r="R536" s="18"/>
      <c r="S536" s="146"/>
    </row>
    <row r="537" spans="4:19" ht="16" hidden="1" thickBot="1">
      <c r="D537" s="52">
        <f t="shared" si="12"/>
        <v>533</v>
      </c>
      <c r="E537" s="60"/>
      <c r="F537" s="46" t="str">
        <f>IFERROR(VLOOKUP(Table213162021[[#This Row],[Player No]],Table11[[No]:[Province]],2,0),"")</f>
        <v/>
      </c>
      <c r="G537" s="47" t="str">
        <f>IFERROR(VLOOKUP(Table213162038[[#This Row],[Player No]],Table11[[No]:[Province]],3,0),"")</f>
        <v/>
      </c>
      <c r="H537" s="166"/>
      <c r="I537" s="167"/>
      <c r="J537" s="167"/>
      <c r="K537" s="56"/>
      <c r="L537" s="57"/>
      <c r="M537" s="57"/>
      <c r="N537" s="57"/>
      <c r="O537" s="57"/>
      <c r="P537" s="17"/>
      <c r="Q537" s="18"/>
      <c r="R537" s="18"/>
      <c r="S537" s="146"/>
    </row>
    <row r="538" spans="4:19" ht="16" hidden="1" thickBot="1">
      <c r="D538" s="52">
        <f t="shared" si="12"/>
        <v>534</v>
      </c>
      <c r="E538" s="60"/>
      <c r="F538" s="46" t="str">
        <f>IFERROR(VLOOKUP(Table213162021[[#This Row],[Player No]],Table11[[No]:[Province]],2,0),"")</f>
        <v/>
      </c>
      <c r="G538" s="47" t="str">
        <f>IFERROR(VLOOKUP(Table213162038[[#This Row],[Player No]],Table11[[No]:[Province]],3,0),"")</f>
        <v/>
      </c>
      <c r="H538" s="166"/>
      <c r="I538" s="167"/>
      <c r="J538" s="167"/>
      <c r="K538" s="56"/>
      <c r="L538" s="57"/>
      <c r="M538" s="57"/>
      <c r="N538" s="57"/>
      <c r="O538" s="57"/>
      <c r="P538" s="17"/>
      <c r="Q538" s="18"/>
      <c r="R538" s="18"/>
      <c r="S538" s="146"/>
    </row>
    <row r="539" spans="4:19" ht="16" hidden="1" thickBot="1">
      <c r="D539" s="52">
        <f t="shared" si="12"/>
        <v>535</v>
      </c>
      <c r="E539" s="60"/>
      <c r="F539" s="46" t="str">
        <f>IFERROR(VLOOKUP(Table213162021[[#This Row],[Player No]],Table11[[No]:[Province]],2,0),"")</f>
        <v/>
      </c>
      <c r="G539" s="47" t="str">
        <f>IFERROR(VLOOKUP(Table213162038[[#This Row],[Player No]],Table11[[No]:[Province]],3,0),"")</f>
        <v/>
      </c>
      <c r="H539" s="166"/>
      <c r="I539" s="167"/>
      <c r="J539" s="167"/>
      <c r="K539" s="56"/>
      <c r="L539" s="57"/>
      <c r="M539" s="57"/>
      <c r="N539" s="57"/>
      <c r="O539" s="57"/>
      <c r="P539" s="17"/>
      <c r="Q539" s="18"/>
      <c r="R539" s="18"/>
      <c r="S539" s="146"/>
    </row>
    <row r="540" spans="4:19" ht="16" hidden="1" thickBot="1">
      <c r="D540" s="52">
        <f t="shared" si="12"/>
        <v>536</v>
      </c>
      <c r="E540" s="60"/>
      <c r="F540" s="46" t="str">
        <f>IFERROR(VLOOKUP(Table213162021[[#This Row],[Player No]],Table11[[No]:[Province]],2,0),"")</f>
        <v/>
      </c>
      <c r="G540" s="47" t="str">
        <f>IFERROR(VLOOKUP(Table213162038[[#This Row],[Player No]],Table11[[No]:[Province]],3,0),"")</f>
        <v/>
      </c>
      <c r="H540" s="166"/>
      <c r="I540" s="167"/>
      <c r="J540" s="167"/>
      <c r="K540" s="56"/>
      <c r="L540" s="57"/>
      <c r="M540" s="57"/>
      <c r="N540" s="57"/>
      <c r="O540" s="57"/>
      <c r="P540" s="17"/>
      <c r="Q540" s="18"/>
      <c r="R540" s="18"/>
      <c r="S540" s="146"/>
    </row>
    <row r="541" spans="4:19" ht="16" hidden="1" thickBot="1">
      <c r="D541" s="52">
        <f t="shared" si="12"/>
        <v>537</v>
      </c>
      <c r="E541" s="60"/>
      <c r="F541" s="46" t="str">
        <f>IFERROR(VLOOKUP(Table213162021[[#This Row],[Player No]],Table11[[No]:[Province]],2,0),"")</f>
        <v/>
      </c>
      <c r="G541" s="47" t="str">
        <f>IFERROR(VLOOKUP(Table213162038[[#This Row],[Player No]],Table11[[No]:[Province]],3,0),"")</f>
        <v/>
      </c>
      <c r="H541" s="166"/>
      <c r="I541" s="167"/>
      <c r="J541" s="167"/>
      <c r="K541" s="56"/>
      <c r="L541" s="57"/>
      <c r="M541" s="57"/>
      <c r="N541" s="57"/>
      <c r="O541" s="57"/>
      <c r="P541" s="17"/>
      <c r="Q541" s="18"/>
      <c r="R541" s="18"/>
      <c r="S541" s="146"/>
    </row>
    <row r="542" spans="4:19" ht="16" hidden="1" thickBot="1">
      <c r="D542" s="52">
        <f t="shared" si="12"/>
        <v>538</v>
      </c>
      <c r="E542" s="60"/>
      <c r="F542" s="46" t="str">
        <f>IFERROR(VLOOKUP(Table213162021[[#This Row],[Player No]],Table11[[No]:[Province]],2,0),"")</f>
        <v/>
      </c>
      <c r="G542" s="47" t="str">
        <f>IFERROR(VLOOKUP(Table213162038[[#This Row],[Player No]],Table11[[No]:[Province]],3,0),"")</f>
        <v/>
      </c>
      <c r="H542" s="166"/>
      <c r="I542" s="167"/>
      <c r="J542" s="167"/>
      <c r="K542" s="56"/>
      <c r="L542" s="57"/>
      <c r="M542" s="57"/>
      <c r="N542" s="57"/>
      <c r="O542" s="57"/>
      <c r="P542" s="17"/>
      <c r="Q542" s="18"/>
      <c r="R542" s="18"/>
      <c r="S542" s="146"/>
    </row>
    <row r="543" spans="4:19" ht="16" hidden="1" thickBot="1">
      <c r="D543" s="52">
        <f t="shared" si="12"/>
        <v>539</v>
      </c>
      <c r="E543" s="60"/>
      <c r="F543" s="46" t="str">
        <f>IFERROR(VLOOKUP(Table213162021[[#This Row],[Player No]],Table11[[No]:[Province]],2,0),"")</f>
        <v/>
      </c>
      <c r="G543" s="47" t="str">
        <f>IFERROR(VLOOKUP(Table213162038[[#This Row],[Player No]],Table11[[No]:[Province]],3,0),"")</f>
        <v/>
      </c>
      <c r="H543" s="166"/>
      <c r="I543" s="167"/>
      <c r="J543" s="167"/>
      <c r="K543" s="56"/>
      <c r="L543" s="57"/>
      <c r="M543" s="57"/>
      <c r="N543" s="57"/>
      <c r="O543" s="57"/>
      <c r="P543" s="17"/>
      <c r="Q543" s="18"/>
      <c r="R543" s="18"/>
      <c r="S543" s="146"/>
    </row>
    <row r="544" spans="4:19" ht="16" hidden="1" thickBot="1">
      <c r="D544" s="52">
        <f t="shared" si="12"/>
        <v>540</v>
      </c>
      <c r="E544" s="60"/>
      <c r="F544" s="46" t="str">
        <f>IFERROR(VLOOKUP(Table213162021[[#This Row],[Player No]],Table11[[No]:[Province]],2,0),"")</f>
        <v/>
      </c>
      <c r="G544" s="47" t="str">
        <f>IFERROR(VLOOKUP(Table213162038[[#This Row],[Player No]],Table11[[No]:[Province]],3,0),"")</f>
        <v/>
      </c>
      <c r="H544" s="166"/>
      <c r="I544" s="167"/>
      <c r="J544" s="167"/>
      <c r="K544" s="56"/>
      <c r="L544" s="57"/>
      <c r="M544" s="57"/>
      <c r="N544" s="57"/>
      <c r="O544" s="57"/>
      <c r="P544" s="17"/>
      <c r="Q544" s="18"/>
      <c r="R544" s="18"/>
      <c r="S544" s="146"/>
    </row>
    <row r="545" spans="4:19" ht="16" hidden="1" thickBot="1">
      <c r="D545" s="52">
        <f t="shared" si="12"/>
        <v>541</v>
      </c>
      <c r="E545" s="60"/>
      <c r="F545" s="46" t="str">
        <f>IFERROR(VLOOKUP(Table213162021[[#This Row],[Player No]],Table11[[No]:[Province]],2,0),"")</f>
        <v/>
      </c>
      <c r="G545" s="47" t="str">
        <f>IFERROR(VLOOKUP(Table213162038[[#This Row],[Player No]],Table11[[No]:[Province]],3,0),"")</f>
        <v/>
      </c>
      <c r="H545" s="166"/>
      <c r="I545" s="167"/>
      <c r="J545" s="167"/>
      <c r="K545" s="56"/>
      <c r="L545" s="57"/>
      <c r="M545" s="57"/>
      <c r="N545" s="57"/>
      <c r="O545" s="57"/>
      <c r="P545" s="17"/>
      <c r="Q545" s="18"/>
      <c r="R545" s="18"/>
      <c r="S545" s="146"/>
    </row>
    <row r="546" spans="4:19" ht="16" hidden="1" thickBot="1">
      <c r="D546" s="52">
        <f t="shared" si="12"/>
        <v>542</v>
      </c>
      <c r="E546" s="60"/>
      <c r="F546" s="46" t="str">
        <f>IFERROR(VLOOKUP(Table213162021[[#This Row],[Player No]],Table11[[No]:[Province]],2,0),"")</f>
        <v/>
      </c>
      <c r="G546" s="47" t="str">
        <f>IFERROR(VLOOKUP(Table213162038[[#This Row],[Player No]],Table11[[No]:[Province]],3,0),"")</f>
        <v/>
      </c>
      <c r="H546" s="166"/>
      <c r="I546" s="167"/>
      <c r="J546" s="167"/>
      <c r="K546" s="56"/>
      <c r="L546" s="57"/>
      <c r="M546" s="57"/>
      <c r="N546" s="57"/>
      <c r="O546" s="57"/>
      <c r="P546" s="17"/>
      <c r="Q546" s="18"/>
      <c r="R546" s="18"/>
      <c r="S546" s="146"/>
    </row>
    <row r="547" spans="4:19" ht="16" hidden="1" thickBot="1">
      <c r="D547" s="52">
        <f t="shared" si="12"/>
        <v>543</v>
      </c>
      <c r="E547" s="60"/>
      <c r="F547" s="46" t="str">
        <f>IFERROR(VLOOKUP(Table213162021[[#This Row],[Player No]],Table11[[No]:[Province]],2,0),"")</f>
        <v/>
      </c>
      <c r="G547" s="47" t="str">
        <f>IFERROR(VLOOKUP(Table213162038[[#This Row],[Player No]],Table11[[No]:[Province]],3,0),"")</f>
        <v/>
      </c>
      <c r="H547" s="166"/>
      <c r="I547" s="167"/>
      <c r="J547" s="167"/>
      <c r="K547" s="56"/>
      <c r="L547" s="57"/>
      <c r="M547" s="57"/>
      <c r="N547" s="57"/>
      <c r="O547" s="57"/>
      <c r="P547" s="17"/>
      <c r="Q547" s="18"/>
      <c r="R547" s="18"/>
      <c r="S547" s="146"/>
    </row>
    <row r="548" spans="4:19" ht="16" hidden="1" thickBot="1">
      <c r="D548" s="52">
        <f t="shared" si="12"/>
        <v>544</v>
      </c>
      <c r="E548" s="60"/>
      <c r="F548" s="46" t="str">
        <f>IFERROR(VLOOKUP(Table213162021[[#This Row],[Player No]],Table11[[No]:[Province]],2,0),"")</f>
        <v/>
      </c>
      <c r="G548" s="47" t="str">
        <f>IFERROR(VLOOKUP(Table213162038[[#This Row],[Player No]],Table11[[No]:[Province]],3,0),"")</f>
        <v/>
      </c>
      <c r="H548" s="166"/>
      <c r="I548" s="167"/>
      <c r="J548" s="167"/>
      <c r="K548" s="56"/>
      <c r="L548" s="57"/>
      <c r="M548" s="57"/>
      <c r="N548" s="57"/>
      <c r="O548" s="57"/>
      <c r="P548" s="17"/>
      <c r="Q548" s="18"/>
      <c r="R548" s="18"/>
      <c r="S548" s="146"/>
    </row>
    <row r="549" spans="4:19" ht="16" hidden="1" thickBot="1">
      <c r="D549" s="52">
        <f t="shared" si="12"/>
        <v>545</v>
      </c>
      <c r="E549" s="60"/>
      <c r="F549" s="46" t="str">
        <f>IFERROR(VLOOKUP(Table213162021[[#This Row],[Player No]],Table11[[No]:[Province]],2,0),"")</f>
        <v/>
      </c>
      <c r="G549" s="47" t="str">
        <f>IFERROR(VLOOKUP(Table213162038[[#This Row],[Player No]],Table11[[No]:[Province]],3,0),"")</f>
        <v/>
      </c>
      <c r="H549" s="166"/>
      <c r="I549" s="167"/>
      <c r="J549" s="167"/>
      <c r="K549" s="56"/>
      <c r="L549" s="57"/>
      <c r="M549" s="57"/>
      <c r="N549" s="57"/>
      <c r="O549" s="57"/>
      <c r="P549" s="17"/>
      <c r="Q549" s="18"/>
      <c r="R549" s="18"/>
      <c r="S549" s="146"/>
    </row>
    <row r="550" spans="4:19" ht="16" hidden="1" thickBot="1">
      <c r="D550" s="52">
        <f t="shared" si="12"/>
        <v>546</v>
      </c>
      <c r="E550" s="60"/>
      <c r="F550" s="46" t="str">
        <f>IFERROR(VLOOKUP(Table213162021[[#This Row],[Player No]],Table11[[No]:[Province]],2,0),"")</f>
        <v/>
      </c>
      <c r="G550" s="47" t="str">
        <f>IFERROR(VLOOKUP(Table213162038[[#This Row],[Player No]],Table11[[No]:[Province]],3,0),"")</f>
        <v/>
      </c>
      <c r="H550" s="166"/>
      <c r="I550" s="167"/>
      <c r="J550" s="167"/>
      <c r="K550" s="56"/>
      <c r="L550" s="57"/>
      <c r="M550" s="57"/>
      <c r="N550" s="57"/>
      <c r="O550" s="57"/>
      <c r="P550" s="17"/>
      <c r="Q550" s="18"/>
      <c r="R550" s="18"/>
      <c r="S550" s="146"/>
    </row>
    <row r="551" spans="4:19" ht="16" hidden="1" thickBot="1">
      <c r="D551" s="52">
        <f t="shared" si="12"/>
        <v>547</v>
      </c>
      <c r="E551" s="60"/>
      <c r="F551" s="46" t="str">
        <f>IFERROR(VLOOKUP(Table213162021[[#This Row],[Player No]],Table11[[No]:[Province]],2,0),"")</f>
        <v/>
      </c>
      <c r="G551" s="47" t="str">
        <f>IFERROR(VLOOKUP(Table213162038[[#This Row],[Player No]],Table11[[No]:[Province]],3,0),"")</f>
        <v/>
      </c>
      <c r="H551" s="166"/>
      <c r="I551" s="167"/>
      <c r="J551" s="167"/>
      <c r="K551" s="56"/>
      <c r="L551" s="57"/>
      <c r="M551" s="57"/>
      <c r="N551" s="57"/>
      <c r="O551" s="57"/>
      <c r="P551" s="17"/>
      <c r="Q551" s="18"/>
      <c r="R551" s="18"/>
      <c r="S551" s="146"/>
    </row>
    <row r="552" spans="4:19" ht="16" hidden="1" thickBot="1">
      <c r="D552" s="52">
        <f t="shared" si="12"/>
        <v>548</v>
      </c>
      <c r="E552" s="60"/>
      <c r="F552" s="46" t="str">
        <f>IFERROR(VLOOKUP(Table213162021[[#This Row],[Player No]],Table11[[No]:[Province]],2,0),"")</f>
        <v/>
      </c>
      <c r="G552" s="47" t="str">
        <f>IFERROR(VLOOKUP(Table213162038[[#This Row],[Player No]],Table11[[No]:[Province]],3,0),"")</f>
        <v/>
      </c>
      <c r="H552" s="166"/>
      <c r="I552" s="167"/>
      <c r="J552" s="167"/>
      <c r="K552" s="56"/>
      <c r="L552" s="57"/>
      <c r="M552" s="57"/>
      <c r="N552" s="57"/>
      <c r="O552" s="57"/>
      <c r="P552" s="17"/>
      <c r="Q552" s="18"/>
      <c r="R552" s="18"/>
      <c r="S552" s="146"/>
    </row>
    <row r="553" spans="4:19" ht="16" hidden="1" thickBot="1">
      <c r="D553" s="52">
        <f t="shared" si="12"/>
        <v>549</v>
      </c>
      <c r="E553" s="60"/>
      <c r="F553" s="46" t="str">
        <f>IFERROR(VLOOKUP(Table213162021[[#This Row],[Player No]],Table11[[No]:[Province]],2,0),"")</f>
        <v/>
      </c>
      <c r="G553" s="47" t="str">
        <f>IFERROR(VLOOKUP(Table213162038[[#This Row],[Player No]],Table11[[No]:[Province]],3,0),"")</f>
        <v/>
      </c>
      <c r="H553" s="166"/>
      <c r="I553" s="167"/>
      <c r="J553" s="167"/>
      <c r="K553" s="56"/>
      <c r="L553" s="57"/>
      <c r="M553" s="57"/>
      <c r="N553" s="57"/>
      <c r="O553" s="57"/>
      <c r="P553" s="17"/>
      <c r="Q553" s="18"/>
      <c r="R553" s="18"/>
      <c r="S553" s="146"/>
    </row>
    <row r="554" spans="4:19" ht="16" hidden="1" thickBot="1">
      <c r="D554" s="52">
        <f t="shared" si="12"/>
        <v>550</v>
      </c>
      <c r="E554" s="60"/>
      <c r="F554" s="46" t="str">
        <f>IFERROR(VLOOKUP(Table213162021[[#This Row],[Player No]],Table11[[No]:[Province]],2,0),"")</f>
        <v/>
      </c>
      <c r="G554" s="47" t="str">
        <f>IFERROR(VLOOKUP(Table213162038[[#This Row],[Player No]],Table11[[No]:[Province]],3,0),"")</f>
        <v/>
      </c>
      <c r="H554" s="166"/>
      <c r="I554" s="167"/>
      <c r="J554" s="167"/>
      <c r="K554" s="56"/>
      <c r="L554" s="57"/>
      <c r="M554" s="57"/>
      <c r="N554" s="57"/>
      <c r="O554" s="57"/>
      <c r="P554" s="17"/>
      <c r="Q554" s="18"/>
      <c r="R554" s="18"/>
      <c r="S554" s="146"/>
    </row>
    <row r="555" spans="4:19" ht="16" hidden="1" thickBot="1">
      <c r="D555" s="52">
        <f t="shared" si="12"/>
        <v>551</v>
      </c>
      <c r="E555" s="60"/>
      <c r="F555" s="46" t="str">
        <f>IFERROR(VLOOKUP(Table213162021[[#This Row],[Player No]],Table11[[No]:[Province]],2,0),"")</f>
        <v/>
      </c>
      <c r="G555" s="47" t="str">
        <f>IFERROR(VLOOKUP(Table213162038[[#This Row],[Player No]],Table11[[No]:[Province]],3,0),"")</f>
        <v/>
      </c>
      <c r="H555" s="166"/>
      <c r="I555" s="167"/>
      <c r="J555" s="167"/>
      <c r="K555" s="56"/>
      <c r="L555" s="57"/>
      <c r="M555" s="57"/>
      <c r="N555" s="57"/>
      <c r="O555" s="57"/>
      <c r="P555" s="17"/>
      <c r="Q555" s="18"/>
      <c r="R555" s="18"/>
      <c r="S555" s="146"/>
    </row>
    <row r="556" spans="4:19" ht="16" hidden="1" thickBot="1">
      <c r="D556" s="52">
        <f t="shared" si="12"/>
        <v>552</v>
      </c>
      <c r="E556" s="60"/>
      <c r="F556" s="46" t="str">
        <f>IFERROR(VLOOKUP(Table213162021[[#This Row],[Player No]],Table11[[No]:[Province]],2,0),"")</f>
        <v/>
      </c>
      <c r="G556" s="47" t="str">
        <f>IFERROR(VLOOKUP(Table213162038[[#This Row],[Player No]],Table11[[No]:[Province]],3,0),"")</f>
        <v/>
      </c>
      <c r="H556" s="166"/>
      <c r="I556" s="167"/>
      <c r="J556" s="167"/>
      <c r="K556" s="56"/>
      <c r="L556" s="57"/>
      <c r="M556" s="57"/>
      <c r="N556" s="57"/>
      <c r="O556" s="57"/>
      <c r="P556" s="17"/>
      <c r="Q556" s="18"/>
      <c r="R556" s="18"/>
      <c r="S556" s="146"/>
    </row>
    <row r="557" spans="4:19" ht="16" hidden="1" thickBot="1">
      <c r="D557" s="52">
        <f t="shared" si="12"/>
        <v>553</v>
      </c>
      <c r="E557" s="60"/>
      <c r="F557" s="46" t="str">
        <f>IFERROR(VLOOKUP(Table213162021[[#This Row],[Player No]],Table11[[No]:[Province]],2,0),"")</f>
        <v/>
      </c>
      <c r="G557" s="47" t="str">
        <f>IFERROR(VLOOKUP(Table213162038[[#This Row],[Player No]],Table11[[No]:[Province]],3,0),"")</f>
        <v/>
      </c>
      <c r="H557" s="166"/>
      <c r="I557" s="167"/>
      <c r="J557" s="167"/>
      <c r="K557" s="56"/>
      <c r="L557" s="57"/>
      <c r="M557" s="57"/>
      <c r="N557" s="57"/>
      <c r="O557" s="57"/>
      <c r="P557" s="17"/>
      <c r="Q557" s="18"/>
      <c r="R557" s="18"/>
      <c r="S557" s="146"/>
    </row>
    <row r="558" spans="4:19" ht="16" hidden="1" thickBot="1">
      <c r="D558" s="52">
        <f t="shared" si="12"/>
        <v>554</v>
      </c>
      <c r="E558" s="60"/>
      <c r="F558" s="46" t="str">
        <f>IFERROR(VLOOKUP(Table213162021[[#This Row],[Player No]],Table11[[No]:[Province]],2,0),"")</f>
        <v/>
      </c>
      <c r="G558" s="47" t="str">
        <f>IFERROR(VLOOKUP(Table213162038[[#This Row],[Player No]],Table11[[No]:[Province]],3,0),"")</f>
        <v/>
      </c>
      <c r="H558" s="166"/>
      <c r="I558" s="167"/>
      <c r="J558" s="167"/>
      <c r="K558" s="56"/>
      <c r="L558" s="57"/>
      <c r="M558" s="57"/>
      <c r="N558" s="57"/>
      <c r="O558" s="57"/>
      <c r="P558" s="17"/>
      <c r="Q558" s="18"/>
      <c r="R558" s="18"/>
      <c r="S558" s="146"/>
    </row>
    <row r="559" spans="4:19" ht="16" hidden="1" thickBot="1">
      <c r="D559" s="52">
        <f t="shared" si="12"/>
        <v>555</v>
      </c>
      <c r="E559" s="60"/>
      <c r="F559" s="46" t="str">
        <f>IFERROR(VLOOKUP(Table213162021[[#This Row],[Player No]],Table11[[No]:[Province]],2,0),"")</f>
        <v/>
      </c>
      <c r="G559" s="47" t="str">
        <f>IFERROR(VLOOKUP(Table213162038[[#This Row],[Player No]],Table11[[No]:[Province]],3,0),"")</f>
        <v/>
      </c>
      <c r="H559" s="166"/>
      <c r="I559" s="167"/>
      <c r="J559" s="167"/>
      <c r="K559" s="56"/>
      <c r="L559" s="57"/>
      <c r="M559" s="57"/>
      <c r="N559" s="57"/>
      <c r="O559" s="57"/>
      <c r="P559" s="17"/>
      <c r="Q559" s="18"/>
      <c r="R559" s="18"/>
      <c r="S559" s="146"/>
    </row>
    <row r="560" spans="4:19" ht="16" hidden="1" thickBot="1">
      <c r="D560" s="52">
        <f t="shared" si="12"/>
        <v>556</v>
      </c>
      <c r="E560" s="60"/>
      <c r="F560" s="46" t="str">
        <f>IFERROR(VLOOKUP(Table213162021[[#This Row],[Player No]],Table11[[No]:[Province]],2,0),"")</f>
        <v/>
      </c>
      <c r="G560" s="47" t="str">
        <f>IFERROR(VLOOKUP(Table213162038[[#This Row],[Player No]],Table11[[No]:[Province]],3,0),"")</f>
        <v/>
      </c>
      <c r="H560" s="166"/>
      <c r="I560" s="167"/>
      <c r="J560" s="167"/>
      <c r="K560" s="56"/>
      <c r="L560" s="57"/>
      <c r="M560" s="57"/>
      <c r="N560" s="57"/>
      <c r="O560" s="57"/>
      <c r="P560" s="17"/>
      <c r="Q560" s="18"/>
      <c r="R560" s="18"/>
      <c r="S560" s="146"/>
    </row>
    <row r="561" spans="4:19" ht="16" hidden="1" thickBot="1">
      <c r="D561" s="52">
        <f t="shared" si="12"/>
        <v>557</v>
      </c>
      <c r="E561" s="60"/>
      <c r="F561" s="46" t="str">
        <f>IFERROR(VLOOKUP(Table213162021[[#This Row],[Player No]],Table11[[No]:[Province]],2,0),"")</f>
        <v/>
      </c>
      <c r="G561" s="47" t="str">
        <f>IFERROR(VLOOKUP(Table213162038[[#This Row],[Player No]],Table11[[No]:[Province]],3,0),"")</f>
        <v/>
      </c>
      <c r="H561" s="166"/>
      <c r="I561" s="167"/>
      <c r="J561" s="167"/>
      <c r="K561" s="56"/>
      <c r="L561" s="57"/>
      <c r="M561" s="57"/>
      <c r="N561" s="57"/>
      <c r="O561" s="57"/>
      <c r="P561" s="17"/>
      <c r="Q561" s="18"/>
      <c r="R561" s="18"/>
      <c r="S561" s="146"/>
    </row>
    <row r="562" spans="4:19" ht="16" hidden="1" thickBot="1">
      <c r="D562" s="52">
        <f t="shared" si="12"/>
        <v>558</v>
      </c>
      <c r="E562" s="60"/>
      <c r="F562" s="46" t="str">
        <f>IFERROR(VLOOKUP(Table213162021[[#This Row],[Player No]],Table11[[No]:[Province]],2,0),"")</f>
        <v/>
      </c>
      <c r="G562" s="47" t="str">
        <f>IFERROR(VLOOKUP(Table213162038[[#This Row],[Player No]],Table11[[No]:[Province]],3,0),"")</f>
        <v/>
      </c>
      <c r="H562" s="166"/>
      <c r="I562" s="167"/>
      <c r="J562" s="167"/>
      <c r="K562" s="56"/>
      <c r="L562" s="57"/>
      <c r="M562" s="57"/>
      <c r="N562" s="57"/>
      <c r="O562" s="57"/>
      <c r="P562" s="17"/>
      <c r="Q562" s="18"/>
      <c r="R562" s="18"/>
      <c r="S562" s="146"/>
    </row>
    <row r="563" spans="4:19" ht="16" hidden="1" thickBot="1">
      <c r="D563" s="52">
        <f t="shared" si="12"/>
        <v>559</v>
      </c>
      <c r="E563" s="60"/>
      <c r="F563" s="46" t="str">
        <f>IFERROR(VLOOKUP(Table213162021[[#This Row],[Player No]],Table11[[No]:[Province]],2,0),"")</f>
        <v/>
      </c>
      <c r="G563" s="47" t="str">
        <f>IFERROR(VLOOKUP(Table213162038[[#This Row],[Player No]],Table11[[No]:[Province]],3,0),"")</f>
        <v/>
      </c>
      <c r="H563" s="166"/>
      <c r="I563" s="167"/>
      <c r="J563" s="167"/>
      <c r="K563" s="56"/>
      <c r="L563" s="57"/>
      <c r="M563" s="57"/>
      <c r="N563" s="57"/>
      <c r="O563" s="57"/>
      <c r="P563" s="17"/>
      <c r="Q563" s="18"/>
      <c r="R563" s="18"/>
      <c r="S563" s="146"/>
    </row>
    <row r="564" spans="4:19" ht="16" hidden="1" thickBot="1">
      <c r="D564" s="52">
        <f t="shared" si="12"/>
        <v>560</v>
      </c>
      <c r="E564" s="60"/>
      <c r="F564" s="46" t="str">
        <f>IFERROR(VLOOKUP(Table213162021[[#This Row],[Player No]],Table11[[No]:[Province]],2,0),"")</f>
        <v/>
      </c>
      <c r="G564" s="47" t="str">
        <f>IFERROR(VLOOKUP(Table213162038[[#This Row],[Player No]],Table11[[No]:[Province]],3,0),"")</f>
        <v/>
      </c>
      <c r="H564" s="166"/>
      <c r="I564" s="167"/>
      <c r="J564" s="167"/>
      <c r="K564" s="56"/>
      <c r="L564" s="57"/>
      <c r="M564" s="57"/>
      <c r="N564" s="57"/>
      <c r="O564" s="57"/>
      <c r="P564" s="17"/>
      <c r="Q564" s="18"/>
      <c r="R564" s="18"/>
      <c r="S564" s="146"/>
    </row>
    <row r="565" spans="4:19" ht="16" hidden="1" thickBot="1">
      <c r="D565" s="52">
        <f t="shared" si="12"/>
        <v>561</v>
      </c>
      <c r="E565" s="60"/>
      <c r="F565" s="46" t="str">
        <f>IFERROR(VLOOKUP(Table213162021[[#This Row],[Player No]],Table11[[No]:[Province]],2,0),"")</f>
        <v/>
      </c>
      <c r="G565" s="47" t="str">
        <f>IFERROR(VLOOKUP(Table213162038[[#This Row],[Player No]],Table11[[No]:[Province]],3,0),"")</f>
        <v/>
      </c>
      <c r="H565" s="166"/>
      <c r="I565" s="167"/>
      <c r="J565" s="167"/>
      <c r="K565" s="56"/>
      <c r="L565" s="57"/>
      <c r="M565" s="57"/>
      <c r="N565" s="57"/>
      <c r="O565" s="57"/>
      <c r="P565" s="17"/>
      <c r="Q565" s="18"/>
      <c r="R565" s="18"/>
      <c r="S565" s="146"/>
    </row>
    <row r="566" spans="4:19" ht="16" hidden="1" thickBot="1">
      <c r="D566" s="52">
        <f t="shared" si="12"/>
        <v>562</v>
      </c>
      <c r="E566" s="60"/>
      <c r="F566" s="46" t="str">
        <f>IFERROR(VLOOKUP(Table213162021[[#This Row],[Player No]],Table11[[No]:[Province]],2,0),"")</f>
        <v/>
      </c>
      <c r="G566" s="47" t="str">
        <f>IFERROR(VLOOKUP(Table213162038[[#This Row],[Player No]],Table11[[No]:[Province]],3,0),"")</f>
        <v/>
      </c>
      <c r="H566" s="166"/>
      <c r="I566" s="167"/>
      <c r="J566" s="167"/>
      <c r="K566" s="56"/>
      <c r="L566" s="57"/>
      <c r="M566" s="57"/>
      <c r="N566" s="57"/>
      <c r="O566" s="57"/>
      <c r="P566" s="17"/>
      <c r="Q566" s="18"/>
      <c r="R566" s="18"/>
      <c r="S566" s="146"/>
    </row>
    <row r="567" spans="4:19" ht="16" hidden="1" thickBot="1">
      <c r="D567" s="52">
        <f t="shared" si="12"/>
        <v>563</v>
      </c>
      <c r="E567" s="60"/>
      <c r="F567" s="46" t="str">
        <f>IFERROR(VLOOKUP(Table213162021[[#This Row],[Player No]],Table11[[No]:[Province]],2,0),"")</f>
        <v/>
      </c>
      <c r="G567" s="47" t="str">
        <f>IFERROR(VLOOKUP(Table213162038[[#This Row],[Player No]],Table11[[No]:[Province]],3,0),"")</f>
        <v/>
      </c>
      <c r="H567" s="166"/>
      <c r="I567" s="167"/>
      <c r="J567" s="167"/>
      <c r="K567" s="56"/>
      <c r="L567" s="57"/>
      <c r="M567" s="57"/>
      <c r="N567" s="57"/>
      <c r="O567" s="57"/>
      <c r="P567" s="17"/>
      <c r="Q567" s="18"/>
      <c r="R567" s="18"/>
      <c r="S567" s="146"/>
    </row>
    <row r="568" spans="4:19" ht="16" hidden="1" thickBot="1">
      <c r="D568" s="52">
        <f t="shared" si="12"/>
        <v>564</v>
      </c>
      <c r="E568" s="60"/>
      <c r="F568" s="46" t="str">
        <f>IFERROR(VLOOKUP(Table213162021[[#This Row],[Player No]],Table11[[No]:[Province]],2,0),"")</f>
        <v/>
      </c>
      <c r="G568" s="47" t="str">
        <f>IFERROR(VLOOKUP(Table213162038[[#This Row],[Player No]],Table11[[No]:[Province]],3,0),"")</f>
        <v/>
      </c>
      <c r="H568" s="166"/>
      <c r="I568" s="167"/>
      <c r="J568" s="167"/>
      <c r="K568" s="56"/>
      <c r="L568" s="57"/>
      <c r="M568" s="57"/>
      <c r="N568" s="57"/>
      <c r="O568" s="57"/>
      <c r="P568" s="17"/>
      <c r="Q568" s="18"/>
      <c r="R568" s="18"/>
      <c r="S568" s="146"/>
    </row>
    <row r="569" spans="4:19" ht="16" hidden="1" thickBot="1">
      <c r="D569" s="52">
        <f t="shared" si="12"/>
        <v>565</v>
      </c>
      <c r="E569" s="60"/>
      <c r="F569" s="46" t="str">
        <f>IFERROR(VLOOKUP(Table213162021[[#This Row],[Player No]],Table11[[No]:[Province]],2,0),"")</f>
        <v/>
      </c>
      <c r="G569" s="47" t="str">
        <f>IFERROR(VLOOKUP(Table213162038[[#This Row],[Player No]],Table11[[No]:[Province]],3,0),"")</f>
        <v/>
      </c>
      <c r="H569" s="166"/>
      <c r="I569" s="167"/>
      <c r="J569" s="167"/>
      <c r="K569" s="56"/>
      <c r="L569" s="57"/>
      <c r="M569" s="57"/>
      <c r="N569" s="57"/>
      <c r="O569" s="57"/>
      <c r="P569" s="17"/>
      <c r="Q569" s="18"/>
      <c r="R569" s="18"/>
      <c r="S569" s="146"/>
    </row>
    <row r="570" spans="4:19" ht="16" hidden="1" thickBot="1">
      <c r="D570" s="52">
        <f t="shared" si="12"/>
        <v>566</v>
      </c>
      <c r="E570" s="60"/>
      <c r="F570" s="46" t="str">
        <f>IFERROR(VLOOKUP(Table213162021[[#This Row],[Player No]],Table11[[No]:[Province]],2,0),"")</f>
        <v/>
      </c>
      <c r="G570" s="47" t="str">
        <f>IFERROR(VLOOKUP(Table213162038[[#This Row],[Player No]],Table11[[No]:[Province]],3,0),"")</f>
        <v/>
      </c>
      <c r="H570" s="166"/>
      <c r="I570" s="167"/>
      <c r="J570" s="167"/>
      <c r="K570" s="56"/>
      <c r="L570" s="57"/>
      <c r="M570" s="57"/>
      <c r="N570" s="57"/>
      <c r="O570" s="57"/>
      <c r="P570" s="17"/>
      <c r="Q570" s="18"/>
      <c r="R570" s="18"/>
      <c r="S570" s="146"/>
    </row>
    <row r="571" spans="4:19" ht="16" hidden="1" thickBot="1">
      <c r="D571" s="52">
        <f t="shared" si="12"/>
        <v>567</v>
      </c>
      <c r="E571" s="60"/>
      <c r="F571" s="46" t="str">
        <f>IFERROR(VLOOKUP(Table213162021[[#This Row],[Player No]],Table11[[No]:[Province]],2,0),"")</f>
        <v/>
      </c>
      <c r="G571" s="47" t="str">
        <f>IFERROR(VLOOKUP(Table213162038[[#This Row],[Player No]],Table11[[No]:[Province]],3,0),"")</f>
        <v/>
      </c>
      <c r="H571" s="166"/>
      <c r="I571" s="167"/>
      <c r="J571" s="167"/>
      <c r="K571" s="56"/>
      <c r="L571" s="57"/>
      <c r="M571" s="57"/>
      <c r="N571" s="57"/>
      <c r="O571" s="57"/>
      <c r="P571" s="17"/>
      <c r="Q571" s="18"/>
      <c r="R571" s="18"/>
      <c r="S571" s="146"/>
    </row>
    <row r="572" spans="4:19" ht="16" hidden="1" thickBot="1">
      <c r="D572" s="52">
        <f t="shared" si="12"/>
        <v>568</v>
      </c>
      <c r="E572" s="60"/>
      <c r="F572" s="46" t="str">
        <f>IFERROR(VLOOKUP(Table213162021[[#This Row],[Player No]],Table11[[No]:[Province]],2,0),"")</f>
        <v/>
      </c>
      <c r="G572" s="47" t="str">
        <f>IFERROR(VLOOKUP(Table213162038[[#This Row],[Player No]],Table11[[No]:[Province]],3,0),"")</f>
        <v/>
      </c>
      <c r="H572" s="166"/>
      <c r="I572" s="167"/>
      <c r="J572" s="167"/>
      <c r="K572" s="56"/>
      <c r="L572" s="57"/>
      <c r="M572" s="57"/>
      <c r="N572" s="57"/>
      <c r="O572" s="57"/>
      <c r="P572" s="17"/>
      <c r="Q572" s="18"/>
      <c r="R572" s="18"/>
      <c r="S572" s="146"/>
    </row>
    <row r="573" spans="4:19" ht="16" hidden="1" thickBot="1">
      <c r="D573" s="52">
        <f t="shared" si="12"/>
        <v>569</v>
      </c>
      <c r="E573" s="60"/>
      <c r="F573" s="46" t="str">
        <f>IFERROR(VLOOKUP(Table213162021[[#This Row],[Player No]],Table11[[No]:[Province]],2,0),"")</f>
        <v/>
      </c>
      <c r="G573" s="47" t="str">
        <f>IFERROR(VLOOKUP(Table213162038[[#This Row],[Player No]],Table11[[No]:[Province]],3,0),"")</f>
        <v/>
      </c>
      <c r="H573" s="166"/>
      <c r="I573" s="167"/>
      <c r="J573" s="167"/>
      <c r="K573" s="56"/>
      <c r="L573" s="57"/>
      <c r="M573" s="57"/>
      <c r="N573" s="57"/>
      <c r="O573" s="57"/>
      <c r="P573" s="17"/>
      <c r="Q573" s="18"/>
      <c r="R573" s="18"/>
      <c r="S573" s="146"/>
    </row>
    <row r="574" spans="4:19" ht="16" hidden="1" thickBot="1">
      <c r="D574" s="52">
        <f t="shared" si="12"/>
        <v>570</v>
      </c>
      <c r="E574" s="60"/>
      <c r="F574" s="46" t="str">
        <f>IFERROR(VLOOKUP(Table213162021[[#This Row],[Player No]],Table11[[No]:[Province]],2,0),"")</f>
        <v/>
      </c>
      <c r="G574" s="47" t="str">
        <f>IFERROR(VLOOKUP(Table213162038[[#This Row],[Player No]],Table11[[No]:[Province]],3,0),"")</f>
        <v/>
      </c>
      <c r="H574" s="166"/>
      <c r="I574" s="167"/>
      <c r="J574" s="167"/>
      <c r="K574" s="56"/>
      <c r="L574" s="57"/>
      <c r="M574" s="57"/>
      <c r="N574" s="57"/>
      <c r="O574" s="57"/>
      <c r="P574" s="17"/>
      <c r="Q574" s="18"/>
      <c r="R574" s="18"/>
      <c r="S574" s="146"/>
    </row>
    <row r="575" spans="4:19" ht="16" hidden="1" thickBot="1">
      <c r="D575" s="52">
        <f t="shared" si="12"/>
        <v>571</v>
      </c>
      <c r="E575" s="60"/>
      <c r="F575" s="46" t="str">
        <f>IFERROR(VLOOKUP(Table213162021[[#This Row],[Player No]],Table11[[No]:[Province]],2,0),"")</f>
        <v/>
      </c>
      <c r="G575" s="47" t="str">
        <f>IFERROR(VLOOKUP(Table213162038[[#This Row],[Player No]],Table11[[No]:[Province]],3,0),"")</f>
        <v/>
      </c>
      <c r="H575" s="166"/>
      <c r="I575" s="167"/>
      <c r="J575" s="167"/>
      <c r="K575" s="56"/>
      <c r="L575" s="57"/>
      <c r="M575" s="57"/>
      <c r="N575" s="57"/>
      <c r="O575" s="57"/>
      <c r="P575" s="17"/>
      <c r="Q575" s="18"/>
      <c r="R575" s="18"/>
      <c r="S575" s="146"/>
    </row>
    <row r="576" spans="4:19" ht="16" hidden="1" thickBot="1">
      <c r="D576" s="52">
        <f t="shared" si="12"/>
        <v>572</v>
      </c>
      <c r="E576" s="60"/>
      <c r="F576" s="46" t="str">
        <f>IFERROR(VLOOKUP(Table213162021[[#This Row],[Player No]],Table11[[No]:[Province]],2,0),"")</f>
        <v/>
      </c>
      <c r="G576" s="47" t="str">
        <f>IFERROR(VLOOKUP(Table213162038[[#This Row],[Player No]],Table11[[No]:[Province]],3,0),"")</f>
        <v/>
      </c>
      <c r="H576" s="166"/>
      <c r="I576" s="167"/>
      <c r="J576" s="167"/>
      <c r="K576" s="56"/>
      <c r="L576" s="57"/>
      <c r="M576" s="57"/>
      <c r="N576" s="57"/>
      <c r="O576" s="57"/>
      <c r="P576" s="17"/>
      <c r="Q576" s="18"/>
      <c r="R576" s="18"/>
      <c r="S576" s="146"/>
    </row>
    <row r="577" spans="4:19" ht="16" hidden="1" thickBot="1">
      <c r="D577" s="52">
        <f t="shared" si="12"/>
        <v>573</v>
      </c>
      <c r="E577" s="60"/>
      <c r="F577" s="46" t="str">
        <f>IFERROR(VLOOKUP(Table213162021[[#This Row],[Player No]],Table11[[No]:[Province]],2,0),"")</f>
        <v/>
      </c>
      <c r="G577" s="47" t="str">
        <f>IFERROR(VLOOKUP(Table213162038[[#This Row],[Player No]],Table11[[No]:[Province]],3,0),"")</f>
        <v/>
      </c>
      <c r="H577" s="166"/>
      <c r="I577" s="167"/>
      <c r="J577" s="167"/>
      <c r="K577" s="56"/>
      <c r="L577" s="57"/>
      <c r="M577" s="57"/>
      <c r="N577" s="57"/>
      <c r="O577" s="57"/>
      <c r="P577" s="17"/>
      <c r="Q577" s="18"/>
      <c r="R577" s="18"/>
      <c r="S577" s="146"/>
    </row>
    <row r="578" spans="4:19" ht="16" hidden="1" thickBot="1">
      <c r="D578" s="52">
        <f t="shared" si="12"/>
        <v>574</v>
      </c>
      <c r="E578" s="60"/>
      <c r="F578" s="46" t="str">
        <f>IFERROR(VLOOKUP(Table213162021[[#This Row],[Player No]],Table11[[No]:[Province]],2,0),"")</f>
        <v/>
      </c>
      <c r="G578" s="47" t="str">
        <f>IFERROR(VLOOKUP(Table213162038[[#This Row],[Player No]],Table11[[No]:[Province]],3,0),"")</f>
        <v/>
      </c>
      <c r="H578" s="166"/>
      <c r="I578" s="167"/>
      <c r="J578" s="167"/>
      <c r="K578" s="56"/>
      <c r="L578" s="57"/>
      <c r="M578" s="57"/>
      <c r="N578" s="57"/>
      <c r="O578" s="57"/>
      <c r="P578" s="17"/>
      <c r="Q578" s="18"/>
      <c r="R578" s="18"/>
      <c r="S578" s="146"/>
    </row>
    <row r="579" spans="4:19" ht="16" hidden="1" thickBot="1">
      <c r="D579" s="52">
        <f t="shared" si="12"/>
        <v>575</v>
      </c>
      <c r="E579" s="60"/>
      <c r="F579" s="46" t="str">
        <f>IFERROR(VLOOKUP(Table213162021[[#This Row],[Player No]],Table11[[No]:[Province]],2,0),"")</f>
        <v/>
      </c>
      <c r="G579" s="47" t="str">
        <f>IFERROR(VLOOKUP(Table213162038[[#This Row],[Player No]],Table11[[No]:[Province]],3,0),"")</f>
        <v/>
      </c>
      <c r="H579" s="166"/>
      <c r="I579" s="167"/>
      <c r="J579" s="167"/>
      <c r="K579" s="56"/>
      <c r="L579" s="57"/>
      <c r="M579" s="57"/>
      <c r="N579" s="57"/>
      <c r="O579" s="57"/>
      <c r="P579" s="17"/>
      <c r="Q579" s="18"/>
      <c r="R579" s="18"/>
      <c r="S579" s="146"/>
    </row>
    <row r="580" spans="4:19" ht="16" hidden="1" thickBot="1">
      <c r="D580" s="52">
        <f t="shared" si="12"/>
        <v>576</v>
      </c>
      <c r="E580" s="60"/>
      <c r="F580" s="46" t="str">
        <f>IFERROR(VLOOKUP(Table213162021[[#This Row],[Player No]],Table11[[No]:[Province]],2,0),"")</f>
        <v/>
      </c>
      <c r="G580" s="47" t="str">
        <f>IFERROR(VLOOKUP(Table213162038[[#This Row],[Player No]],Table11[[No]:[Province]],3,0),"")</f>
        <v/>
      </c>
      <c r="H580" s="166"/>
      <c r="I580" s="167"/>
      <c r="J580" s="167"/>
      <c r="K580" s="56"/>
      <c r="L580" s="57"/>
      <c r="M580" s="57"/>
      <c r="N580" s="57"/>
      <c r="O580" s="57"/>
      <c r="P580" s="17"/>
      <c r="Q580" s="18"/>
      <c r="R580" s="18"/>
      <c r="S580" s="146"/>
    </row>
    <row r="581" spans="4:19" ht="16" hidden="1" thickBot="1">
      <c r="D581" s="52">
        <f t="shared" si="12"/>
        <v>577</v>
      </c>
      <c r="E581" s="60"/>
      <c r="F581" s="46" t="str">
        <f>IFERROR(VLOOKUP(Table213162021[[#This Row],[Player No]],Table11[[No]:[Province]],2,0),"")</f>
        <v/>
      </c>
      <c r="G581" s="47" t="str">
        <f>IFERROR(VLOOKUP(Table213162038[[#This Row],[Player No]],Table11[[No]:[Province]],3,0),"")</f>
        <v/>
      </c>
      <c r="H581" s="166"/>
      <c r="I581" s="167"/>
      <c r="J581" s="167"/>
      <c r="K581" s="56"/>
      <c r="L581" s="57"/>
      <c r="M581" s="57"/>
      <c r="N581" s="57"/>
      <c r="O581" s="57"/>
      <c r="P581" s="17"/>
      <c r="Q581" s="18"/>
      <c r="R581" s="18"/>
      <c r="S581" s="146"/>
    </row>
    <row r="582" spans="4:19" ht="16" hidden="1" thickBot="1">
      <c r="D582" s="52">
        <f t="shared" ref="D582:D645" si="13">D581+1</f>
        <v>578</v>
      </c>
      <c r="E582" s="60"/>
      <c r="F582" s="46" t="str">
        <f>IFERROR(VLOOKUP(Table213162021[[#This Row],[Player No]],Table11[[No]:[Province]],2,0),"")</f>
        <v/>
      </c>
      <c r="G582" s="47" t="str">
        <f>IFERROR(VLOOKUP(Table213162038[[#This Row],[Player No]],Table11[[No]:[Province]],3,0),"")</f>
        <v/>
      </c>
      <c r="H582" s="166"/>
      <c r="I582" s="167"/>
      <c r="J582" s="167"/>
      <c r="K582" s="56"/>
      <c r="L582" s="57"/>
      <c r="M582" s="57"/>
      <c r="N582" s="57"/>
      <c r="O582" s="57"/>
      <c r="P582" s="17"/>
      <c r="Q582" s="18"/>
      <c r="R582" s="18"/>
      <c r="S582" s="146"/>
    </row>
    <row r="583" spans="4:19" ht="16" hidden="1" thickBot="1">
      <c r="D583" s="52">
        <f t="shared" si="13"/>
        <v>579</v>
      </c>
      <c r="E583" s="60"/>
      <c r="F583" s="46" t="str">
        <f>IFERROR(VLOOKUP(Table213162021[[#This Row],[Player No]],Table11[[No]:[Province]],2,0),"")</f>
        <v/>
      </c>
      <c r="G583" s="47" t="str">
        <f>IFERROR(VLOOKUP(Table213162038[[#This Row],[Player No]],Table11[[No]:[Province]],3,0),"")</f>
        <v/>
      </c>
      <c r="H583" s="166"/>
      <c r="I583" s="167"/>
      <c r="J583" s="167"/>
      <c r="K583" s="56"/>
      <c r="L583" s="57"/>
      <c r="M583" s="57"/>
      <c r="N583" s="57"/>
      <c r="O583" s="57"/>
      <c r="P583" s="17"/>
      <c r="Q583" s="18"/>
      <c r="R583" s="18"/>
      <c r="S583" s="146"/>
    </row>
    <row r="584" spans="4:19" ht="16" hidden="1" thickBot="1">
      <c r="D584" s="52">
        <f t="shared" si="13"/>
        <v>580</v>
      </c>
      <c r="E584" s="60"/>
      <c r="F584" s="46" t="str">
        <f>IFERROR(VLOOKUP(Table213162021[[#This Row],[Player No]],Table11[[No]:[Province]],2,0),"")</f>
        <v/>
      </c>
      <c r="G584" s="47" t="str">
        <f>IFERROR(VLOOKUP(Table213162038[[#This Row],[Player No]],Table11[[No]:[Province]],3,0),"")</f>
        <v/>
      </c>
      <c r="H584" s="166"/>
      <c r="I584" s="167"/>
      <c r="J584" s="167"/>
      <c r="K584" s="56"/>
      <c r="L584" s="57"/>
      <c r="M584" s="57"/>
      <c r="N584" s="57"/>
      <c r="O584" s="57"/>
      <c r="P584" s="17"/>
      <c r="Q584" s="18"/>
      <c r="R584" s="18"/>
      <c r="S584" s="146"/>
    </row>
    <row r="585" spans="4:19" ht="16" hidden="1" thickBot="1">
      <c r="D585" s="52">
        <f t="shared" si="13"/>
        <v>581</v>
      </c>
      <c r="E585" s="60"/>
      <c r="F585" s="46" t="str">
        <f>IFERROR(VLOOKUP(Table213162021[[#This Row],[Player No]],Table11[[No]:[Province]],2,0),"")</f>
        <v/>
      </c>
      <c r="G585" s="47" t="str">
        <f>IFERROR(VLOOKUP(Table213162038[[#This Row],[Player No]],Table11[[No]:[Province]],3,0),"")</f>
        <v/>
      </c>
      <c r="H585" s="166"/>
      <c r="I585" s="167"/>
      <c r="J585" s="167"/>
      <c r="K585" s="56"/>
      <c r="L585" s="57"/>
      <c r="M585" s="57"/>
      <c r="N585" s="57"/>
      <c r="O585" s="57"/>
      <c r="P585" s="17"/>
      <c r="Q585" s="18"/>
      <c r="R585" s="18"/>
      <c r="S585" s="146"/>
    </row>
    <row r="586" spans="4:19" ht="16" hidden="1" thickBot="1">
      <c r="D586" s="52">
        <f t="shared" si="13"/>
        <v>582</v>
      </c>
      <c r="E586" s="60"/>
      <c r="F586" s="46" t="str">
        <f>IFERROR(VLOOKUP(Table213162021[[#This Row],[Player No]],Table11[[No]:[Province]],2,0),"")</f>
        <v/>
      </c>
      <c r="G586" s="47" t="str">
        <f>IFERROR(VLOOKUP(Table213162038[[#This Row],[Player No]],Table11[[No]:[Province]],3,0),"")</f>
        <v/>
      </c>
      <c r="H586" s="166"/>
      <c r="I586" s="167"/>
      <c r="J586" s="167"/>
      <c r="K586" s="56"/>
      <c r="L586" s="57"/>
      <c r="M586" s="57"/>
      <c r="N586" s="57"/>
      <c r="O586" s="57"/>
      <c r="P586" s="17"/>
      <c r="Q586" s="18"/>
      <c r="R586" s="18"/>
      <c r="S586" s="146"/>
    </row>
    <row r="587" spans="4:19" ht="16" hidden="1" thickBot="1">
      <c r="D587" s="52">
        <f t="shared" si="13"/>
        <v>583</v>
      </c>
      <c r="E587" s="60"/>
      <c r="F587" s="46" t="str">
        <f>IFERROR(VLOOKUP(Table213162021[[#This Row],[Player No]],Table11[[No]:[Province]],2,0),"")</f>
        <v/>
      </c>
      <c r="G587" s="47" t="str">
        <f>IFERROR(VLOOKUP(Table213162038[[#This Row],[Player No]],Table11[[No]:[Province]],3,0),"")</f>
        <v/>
      </c>
      <c r="H587" s="166"/>
      <c r="I587" s="167"/>
      <c r="J587" s="167"/>
      <c r="K587" s="56"/>
      <c r="L587" s="57"/>
      <c r="M587" s="57"/>
      <c r="N587" s="57"/>
      <c r="O587" s="57"/>
      <c r="P587" s="17"/>
      <c r="Q587" s="18"/>
      <c r="R587" s="18"/>
      <c r="S587" s="146"/>
    </row>
    <row r="588" spans="4:19" ht="16" hidden="1" thickBot="1">
      <c r="D588" s="52">
        <f t="shared" si="13"/>
        <v>584</v>
      </c>
      <c r="E588" s="60"/>
      <c r="F588" s="46" t="str">
        <f>IFERROR(VLOOKUP(Table213162021[[#This Row],[Player No]],Table11[[No]:[Province]],2,0),"")</f>
        <v/>
      </c>
      <c r="G588" s="47" t="str">
        <f>IFERROR(VLOOKUP(Table213162038[[#This Row],[Player No]],Table11[[No]:[Province]],3,0),"")</f>
        <v/>
      </c>
      <c r="H588" s="166"/>
      <c r="I588" s="167"/>
      <c r="J588" s="167"/>
      <c r="K588" s="56"/>
      <c r="L588" s="57"/>
      <c r="M588" s="57"/>
      <c r="N588" s="57"/>
      <c r="O588" s="57"/>
      <c r="P588" s="17"/>
      <c r="Q588" s="18"/>
      <c r="R588" s="18"/>
      <c r="S588" s="146"/>
    </row>
    <row r="589" spans="4:19" ht="16" hidden="1" thickBot="1">
      <c r="D589" s="52">
        <f t="shared" si="13"/>
        <v>585</v>
      </c>
      <c r="E589" s="60"/>
      <c r="F589" s="46" t="str">
        <f>IFERROR(VLOOKUP(Table213162021[[#This Row],[Player No]],Table11[[No]:[Province]],2,0),"")</f>
        <v/>
      </c>
      <c r="G589" s="47" t="str">
        <f>IFERROR(VLOOKUP(Table213162038[[#This Row],[Player No]],Table11[[No]:[Province]],3,0),"")</f>
        <v/>
      </c>
      <c r="H589" s="166"/>
      <c r="I589" s="167"/>
      <c r="J589" s="167"/>
      <c r="K589" s="56"/>
      <c r="L589" s="57"/>
      <c r="M589" s="57"/>
      <c r="N589" s="57"/>
      <c r="O589" s="57"/>
      <c r="P589" s="17"/>
      <c r="Q589" s="18"/>
      <c r="R589" s="18"/>
      <c r="S589" s="146"/>
    </row>
    <row r="590" spans="4:19" ht="16" hidden="1" thickBot="1">
      <c r="D590" s="52">
        <f t="shared" si="13"/>
        <v>586</v>
      </c>
      <c r="E590" s="60"/>
      <c r="F590" s="46" t="str">
        <f>IFERROR(VLOOKUP(Table213162021[[#This Row],[Player No]],Table11[[No]:[Province]],2,0),"")</f>
        <v/>
      </c>
      <c r="G590" s="47" t="str">
        <f>IFERROR(VLOOKUP(Table213162038[[#This Row],[Player No]],Table11[[No]:[Province]],3,0),"")</f>
        <v/>
      </c>
      <c r="H590" s="166"/>
      <c r="I590" s="167"/>
      <c r="J590" s="167"/>
      <c r="K590" s="56"/>
      <c r="L590" s="57"/>
      <c r="M590" s="57"/>
      <c r="N590" s="57"/>
      <c r="O590" s="57"/>
      <c r="P590" s="17"/>
      <c r="Q590" s="18"/>
      <c r="R590" s="18"/>
      <c r="S590" s="146"/>
    </row>
    <row r="591" spans="4:19" ht="16" hidden="1" thickBot="1">
      <c r="D591" s="52">
        <f t="shared" si="13"/>
        <v>587</v>
      </c>
      <c r="E591" s="60"/>
      <c r="F591" s="46" t="str">
        <f>IFERROR(VLOOKUP(Table213162021[[#This Row],[Player No]],Table11[[No]:[Province]],2,0),"")</f>
        <v/>
      </c>
      <c r="G591" s="47" t="str">
        <f>IFERROR(VLOOKUP(Table213162038[[#This Row],[Player No]],Table11[[No]:[Province]],3,0),"")</f>
        <v/>
      </c>
      <c r="H591" s="166"/>
      <c r="I591" s="167"/>
      <c r="J591" s="167"/>
      <c r="K591" s="56"/>
      <c r="L591" s="57"/>
      <c r="M591" s="57"/>
      <c r="N591" s="57"/>
      <c r="O591" s="57"/>
      <c r="P591" s="17"/>
      <c r="Q591" s="18"/>
      <c r="R591" s="18"/>
      <c r="S591" s="146"/>
    </row>
    <row r="592" spans="4:19" ht="16" hidden="1" thickBot="1">
      <c r="D592" s="52">
        <f t="shared" si="13"/>
        <v>588</v>
      </c>
      <c r="E592" s="60"/>
      <c r="F592" s="46" t="str">
        <f>IFERROR(VLOOKUP(Table213162021[[#This Row],[Player No]],Table11[[No]:[Province]],2,0),"")</f>
        <v/>
      </c>
      <c r="G592" s="47" t="str">
        <f>IFERROR(VLOOKUP(Table213162038[[#This Row],[Player No]],Table11[[No]:[Province]],3,0),"")</f>
        <v/>
      </c>
      <c r="H592" s="166"/>
      <c r="I592" s="167"/>
      <c r="J592" s="167"/>
      <c r="K592" s="56"/>
      <c r="L592" s="57"/>
      <c r="M592" s="57"/>
      <c r="N592" s="57"/>
      <c r="O592" s="57"/>
      <c r="P592" s="17"/>
      <c r="Q592" s="18"/>
      <c r="R592" s="18"/>
      <c r="S592" s="146"/>
    </row>
    <row r="593" spans="4:19" ht="16" hidden="1" thickBot="1">
      <c r="D593" s="52">
        <f t="shared" si="13"/>
        <v>589</v>
      </c>
      <c r="E593" s="60"/>
      <c r="F593" s="46" t="str">
        <f>IFERROR(VLOOKUP(Table213162021[[#This Row],[Player No]],Table11[[No]:[Province]],2,0),"")</f>
        <v/>
      </c>
      <c r="G593" s="47" t="str">
        <f>IFERROR(VLOOKUP(Table213162038[[#This Row],[Player No]],Table11[[No]:[Province]],3,0),"")</f>
        <v/>
      </c>
      <c r="H593" s="166"/>
      <c r="I593" s="167"/>
      <c r="J593" s="167"/>
      <c r="K593" s="56"/>
      <c r="L593" s="57"/>
      <c r="M593" s="57"/>
      <c r="N593" s="57"/>
      <c r="O593" s="57"/>
      <c r="P593" s="17"/>
      <c r="Q593" s="18"/>
      <c r="R593" s="18"/>
      <c r="S593" s="146"/>
    </row>
    <row r="594" spans="4:19" ht="16" hidden="1" thickBot="1">
      <c r="D594" s="52">
        <f t="shared" si="13"/>
        <v>590</v>
      </c>
      <c r="E594" s="60"/>
      <c r="F594" s="46" t="str">
        <f>IFERROR(VLOOKUP(Table213162021[[#This Row],[Player No]],Table11[[No]:[Province]],2,0),"")</f>
        <v/>
      </c>
      <c r="G594" s="47" t="str">
        <f>IFERROR(VLOOKUP(Table213162038[[#This Row],[Player No]],Table11[[No]:[Province]],3,0),"")</f>
        <v/>
      </c>
      <c r="H594" s="166"/>
      <c r="I594" s="167"/>
      <c r="J594" s="167"/>
      <c r="K594" s="56"/>
      <c r="L594" s="57"/>
      <c r="M594" s="57"/>
      <c r="N594" s="57"/>
      <c r="O594" s="57"/>
      <c r="P594" s="17"/>
      <c r="Q594" s="18"/>
      <c r="R594" s="18"/>
      <c r="S594" s="146"/>
    </row>
    <row r="595" spans="4:19" ht="16" hidden="1" thickBot="1">
      <c r="D595" s="52">
        <f t="shared" si="13"/>
        <v>591</v>
      </c>
      <c r="E595" s="60"/>
      <c r="F595" s="46" t="str">
        <f>IFERROR(VLOOKUP(Table213162021[[#This Row],[Player No]],Table11[[No]:[Province]],2,0),"")</f>
        <v/>
      </c>
      <c r="G595" s="47" t="str">
        <f>IFERROR(VLOOKUP(Table213162038[[#This Row],[Player No]],Table11[[No]:[Province]],3,0),"")</f>
        <v/>
      </c>
      <c r="H595" s="166"/>
      <c r="I595" s="167"/>
      <c r="J595" s="167"/>
      <c r="K595" s="56"/>
      <c r="L595" s="57"/>
      <c r="M595" s="57"/>
      <c r="N595" s="57"/>
      <c r="O595" s="57"/>
      <c r="P595" s="17"/>
      <c r="Q595" s="18"/>
      <c r="R595" s="18"/>
      <c r="S595" s="146"/>
    </row>
    <row r="596" spans="4:19" ht="16" hidden="1" thickBot="1">
      <c r="D596" s="52">
        <f t="shared" si="13"/>
        <v>592</v>
      </c>
      <c r="E596" s="60"/>
      <c r="F596" s="46" t="str">
        <f>IFERROR(VLOOKUP(Table213162021[[#This Row],[Player No]],Table11[[No]:[Province]],2,0),"")</f>
        <v/>
      </c>
      <c r="G596" s="47" t="str">
        <f>IFERROR(VLOOKUP(Table213162038[[#This Row],[Player No]],Table11[[No]:[Province]],3,0),"")</f>
        <v/>
      </c>
      <c r="H596" s="166"/>
      <c r="I596" s="167"/>
      <c r="J596" s="167"/>
      <c r="K596" s="56"/>
      <c r="L596" s="57"/>
      <c r="M596" s="57"/>
      <c r="N596" s="57"/>
      <c r="O596" s="57"/>
      <c r="P596" s="17"/>
      <c r="Q596" s="18"/>
      <c r="R596" s="18"/>
      <c r="S596" s="146"/>
    </row>
    <row r="597" spans="4:19" ht="16" hidden="1" thickBot="1">
      <c r="D597" s="52">
        <f t="shared" si="13"/>
        <v>593</v>
      </c>
      <c r="E597" s="60"/>
      <c r="F597" s="46" t="str">
        <f>IFERROR(VLOOKUP(Table213162021[[#This Row],[Player No]],Table11[[No]:[Province]],2,0),"")</f>
        <v/>
      </c>
      <c r="G597" s="47" t="str">
        <f>IFERROR(VLOOKUP(Table213162038[[#This Row],[Player No]],Table11[[No]:[Province]],3,0),"")</f>
        <v/>
      </c>
      <c r="H597" s="166"/>
      <c r="I597" s="167"/>
      <c r="J597" s="167"/>
      <c r="K597" s="56"/>
      <c r="L597" s="57"/>
      <c r="M597" s="57"/>
      <c r="N597" s="57"/>
      <c r="O597" s="57"/>
      <c r="P597" s="17"/>
      <c r="Q597" s="18"/>
      <c r="R597" s="18"/>
      <c r="S597" s="146"/>
    </row>
    <row r="598" spans="4:19" ht="16" hidden="1" thickBot="1">
      <c r="D598" s="52">
        <f t="shared" si="13"/>
        <v>594</v>
      </c>
      <c r="E598" s="60"/>
      <c r="F598" s="46" t="str">
        <f>IFERROR(VLOOKUP(Table213162021[[#This Row],[Player No]],Table11[[No]:[Province]],2,0),"")</f>
        <v/>
      </c>
      <c r="G598" s="47" t="str">
        <f>IFERROR(VLOOKUP(Table213162038[[#This Row],[Player No]],Table11[[No]:[Province]],3,0),"")</f>
        <v/>
      </c>
      <c r="H598" s="166"/>
      <c r="I598" s="167"/>
      <c r="J598" s="167"/>
      <c r="K598" s="56"/>
      <c r="L598" s="57"/>
      <c r="M598" s="57"/>
      <c r="N598" s="57"/>
      <c r="O598" s="57"/>
      <c r="P598" s="17"/>
      <c r="Q598" s="18"/>
      <c r="R598" s="18"/>
      <c r="S598" s="146"/>
    </row>
    <row r="599" spans="4:19" ht="16" hidden="1" thickBot="1">
      <c r="D599" s="52">
        <f t="shared" si="13"/>
        <v>595</v>
      </c>
      <c r="E599" s="60"/>
      <c r="F599" s="46" t="str">
        <f>IFERROR(VLOOKUP(Table213162021[[#This Row],[Player No]],Table11[[No]:[Province]],2,0),"")</f>
        <v/>
      </c>
      <c r="G599" s="47" t="str">
        <f>IFERROR(VLOOKUP(Table213162038[[#This Row],[Player No]],Table11[[No]:[Province]],3,0),"")</f>
        <v/>
      </c>
      <c r="H599" s="166"/>
      <c r="I599" s="167"/>
      <c r="J599" s="167"/>
      <c r="K599" s="56"/>
      <c r="L599" s="57"/>
      <c r="M599" s="57"/>
      <c r="N599" s="57"/>
      <c r="O599" s="57"/>
      <c r="P599" s="17"/>
      <c r="Q599" s="18"/>
      <c r="R599" s="18"/>
      <c r="S599" s="146"/>
    </row>
    <row r="600" spans="4:19" ht="16" hidden="1" thickBot="1">
      <c r="D600" s="52">
        <f t="shared" si="13"/>
        <v>596</v>
      </c>
      <c r="E600" s="60"/>
      <c r="F600" s="46" t="str">
        <f>IFERROR(VLOOKUP(Table213162021[[#This Row],[Player No]],Table11[[No]:[Province]],2,0),"")</f>
        <v/>
      </c>
      <c r="G600" s="47" t="str">
        <f>IFERROR(VLOOKUP(Table213162038[[#This Row],[Player No]],Table11[[No]:[Province]],3,0),"")</f>
        <v/>
      </c>
      <c r="H600" s="166"/>
      <c r="I600" s="167"/>
      <c r="J600" s="167"/>
      <c r="K600" s="56"/>
      <c r="L600" s="57"/>
      <c r="M600" s="57"/>
      <c r="N600" s="57"/>
      <c r="O600" s="57"/>
      <c r="P600" s="17"/>
      <c r="Q600" s="18"/>
      <c r="R600" s="18"/>
      <c r="S600" s="146"/>
    </row>
    <row r="601" spans="4:19" ht="16" hidden="1" thickBot="1">
      <c r="D601" s="52">
        <f t="shared" si="13"/>
        <v>597</v>
      </c>
      <c r="E601" s="60"/>
      <c r="F601" s="46" t="str">
        <f>IFERROR(VLOOKUP(Table213162021[[#This Row],[Player No]],Table11[[No]:[Province]],2,0),"")</f>
        <v/>
      </c>
      <c r="G601" s="47" t="str">
        <f>IFERROR(VLOOKUP(Table213162038[[#This Row],[Player No]],Table11[[No]:[Province]],3,0),"")</f>
        <v/>
      </c>
      <c r="H601" s="166"/>
      <c r="I601" s="167"/>
      <c r="J601" s="167"/>
      <c r="K601" s="56"/>
      <c r="L601" s="57"/>
      <c r="M601" s="57"/>
      <c r="N601" s="57"/>
      <c r="O601" s="57"/>
      <c r="P601" s="17"/>
      <c r="Q601" s="18"/>
      <c r="R601" s="18"/>
      <c r="S601" s="146"/>
    </row>
    <row r="602" spans="4:19" ht="16" hidden="1" thickBot="1">
      <c r="D602" s="52">
        <f t="shared" si="13"/>
        <v>598</v>
      </c>
      <c r="E602" s="60"/>
      <c r="F602" s="46" t="str">
        <f>IFERROR(VLOOKUP(Table213162021[[#This Row],[Player No]],Table11[[No]:[Province]],2,0),"")</f>
        <v/>
      </c>
      <c r="G602" s="47" t="str">
        <f>IFERROR(VLOOKUP(Table213162038[[#This Row],[Player No]],Table11[[No]:[Province]],3,0),"")</f>
        <v/>
      </c>
      <c r="H602" s="166"/>
      <c r="I602" s="167"/>
      <c r="J602" s="167"/>
      <c r="K602" s="56"/>
      <c r="L602" s="57"/>
      <c r="M602" s="57"/>
      <c r="N602" s="57"/>
      <c r="O602" s="57"/>
      <c r="P602" s="17"/>
      <c r="Q602" s="18"/>
      <c r="R602" s="18"/>
      <c r="S602" s="146"/>
    </row>
    <row r="603" spans="4:19" ht="16" hidden="1" thickBot="1">
      <c r="D603" s="52">
        <f t="shared" si="13"/>
        <v>599</v>
      </c>
      <c r="E603" s="60"/>
      <c r="F603" s="46" t="str">
        <f>IFERROR(VLOOKUP(Table213162021[[#This Row],[Player No]],Table11[[No]:[Province]],2,0),"")</f>
        <v/>
      </c>
      <c r="G603" s="47" t="str">
        <f>IFERROR(VLOOKUP(Table213162038[[#This Row],[Player No]],Table11[[No]:[Province]],3,0),"")</f>
        <v/>
      </c>
      <c r="H603" s="166"/>
      <c r="I603" s="167"/>
      <c r="J603" s="167"/>
      <c r="K603" s="56"/>
      <c r="L603" s="57"/>
      <c r="M603" s="57"/>
      <c r="N603" s="57"/>
      <c r="O603" s="57"/>
      <c r="P603" s="17"/>
      <c r="Q603" s="18"/>
      <c r="R603" s="18"/>
      <c r="S603" s="146"/>
    </row>
    <row r="604" spans="4:19" ht="16" hidden="1" thickBot="1">
      <c r="D604" s="52">
        <f t="shared" si="13"/>
        <v>600</v>
      </c>
      <c r="E604" s="60"/>
      <c r="F604" s="46" t="str">
        <f>IFERROR(VLOOKUP(Table213162021[[#This Row],[Player No]],Table11[[No]:[Province]],2,0),"")</f>
        <v/>
      </c>
      <c r="G604" s="47" t="str">
        <f>IFERROR(VLOOKUP(Table213162038[[#This Row],[Player No]],Table11[[No]:[Province]],3,0),"")</f>
        <v/>
      </c>
      <c r="H604" s="166"/>
      <c r="I604" s="167"/>
      <c r="J604" s="167"/>
      <c r="K604" s="56"/>
      <c r="L604" s="57"/>
      <c r="M604" s="57"/>
      <c r="N604" s="57"/>
      <c r="O604" s="57"/>
      <c r="P604" s="17"/>
      <c r="Q604" s="18"/>
      <c r="R604" s="18"/>
      <c r="S604" s="146"/>
    </row>
    <row r="605" spans="4:19" ht="16" hidden="1" thickBot="1">
      <c r="D605" s="52">
        <f t="shared" si="13"/>
        <v>601</v>
      </c>
      <c r="E605" s="60"/>
      <c r="F605" s="46" t="str">
        <f>IFERROR(VLOOKUP(Table213162021[[#This Row],[Player No]],Table11[[No]:[Province]],2,0),"")</f>
        <v/>
      </c>
      <c r="G605" s="47" t="str">
        <f>IFERROR(VLOOKUP(Table213162038[[#This Row],[Player No]],Table11[[No]:[Province]],3,0),"")</f>
        <v/>
      </c>
      <c r="H605" s="166"/>
      <c r="I605" s="167"/>
      <c r="J605" s="167"/>
      <c r="K605" s="56"/>
      <c r="L605" s="57"/>
      <c r="M605" s="57"/>
      <c r="N605" s="57"/>
      <c r="O605" s="57"/>
      <c r="P605" s="17"/>
      <c r="Q605" s="18"/>
      <c r="R605" s="18"/>
      <c r="S605" s="146"/>
    </row>
    <row r="606" spans="4:19" ht="16" hidden="1" thickBot="1">
      <c r="D606" s="52">
        <f t="shared" si="13"/>
        <v>602</v>
      </c>
      <c r="E606" s="60"/>
      <c r="F606" s="46" t="str">
        <f>IFERROR(VLOOKUP(Table213162021[[#This Row],[Player No]],Table11[[No]:[Province]],2,0),"")</f>
        <v/>
      </c>
      <c r="G606" s="47" t="str">
        <f>IFERROR(VLOOKUP(Table213162038[[#This Row],[Player No]],Table11[[No]:[Province]],3,0),"")</f>
        <v/>
      </c>
      <c r="H606" s="166"/>
      <c r="I606" s="167"/>
      <c r="J606" s="167"/>
      <c r="K606" s="56"/>
      <c r="L606" s="57"/>
      <c r="M606" s="57"/>
      <c r="N606" s="57"/>
      <c r="O606" s="57"/>
      <c r="P606" s="17"/>
      <c r="Q606" s="18"/>
      <c r="R606" s="18"/>
      <c r="S606" s="146"/>
    </row>
    <row r="607" spans="4:19" ht="16" hidden="1" thickBot="1">
      <c r="D607" s="52">
        <f t="shared" si="13"/>
        <v>603</v>
      </c>
      <c r="E607" s="60"/>
      <c r="F607" s="46" t="str">
        <f>IFERROR(VLOOKUP(Table213162021[[#This Row],[Player No]],Table11[[No]:[Province]],2,0),"")</f>
        <v/>
      </c>
      <c r="G607" s="47" t="str">
        <f>IFERROR(VLOOKUP(Table213162038[[#This Row],[Player No]],Table11[[No]:[Province]],3,0),"")</f>
        <v/>
      </c>
      <c r="H607" s="166"/>
      <c r="I607" s="167"/>
      <c r="J607" s="167"/>
      <c r="K607" s="56"/>
      <c r="L607" s="57"/>
      <c r="M607" s="57"/>
      <c r="N607" s="57"/>
      <c r="O607" s="57"/>
      <c r="P607" s="17"/>
      <c r="Q607" s="18"/>
      <c r="R607" s="18"/>
      <c r="S607" s="146"/>
    </row>
    <row r="608" spans="4:19" ht="16" hidden="1" thickBot="1">
      <c r="D608" s="52">
        <f t="shared" si="13"/>
        <v>604</v>
      </c>
      <c r="E608" s="60"/>
      <c r="F608" s="46" t="str">
        <f>IFERROR(VLOOKUP(Table213162021[[#This Row],[Player No]],Table11[[No]:[Province]],2,0),"")</f>
        <v/>
      </c>
      <c r="G608" s="47" t="str">
        <f>IFERROR(VLOOKUP(Table213162038[[#This Row],[Player No]],Table11[[No]:[Province]],3,0),"")</f>
        <v/>
      </c>
      <c r="H608" s="166"/>
      <c r="I608" s="167"/>
      <c r="J608" s="167"/>
      <c r="K608" s="56"/>
      <c r="L608" s="57"/>
      <c r="M608" s="57"/>
      <c r="N608" s="57"/>
      <c r="O608" s="57"/>
      <c r="P608" s="17"/>
      <c r="Q608" s="18"/>
      <c r="R608" s="18"/>
      <c r="S608" s="146"/>
    </row>
    <row r="609" spans="4:19" ht="16" hidden="1" thickBot="1">
      <c r="D609" s="52">
        <f t="shared" si="13"/>
        <v>605</v>
      </c>
      <c r="E609" s="60"/>
      <c r="F609" s="46" t="str">
        <f>IFERROR(VLOOKUP(Table213162021[[#This Row],[Player No]],Table11[[No]:[Province]],2,0),"")</f>
        <v/>
      </c>
      <c r="G609" s="47" t="str">
        <f>IFERROR(VLOOKUP(Table213162038[[#This Row],[Player No]],Table11[[No]:[Province]],3,0),"")</f>
        <v/>
      </c>
      <c r="H609" s="166"/>
      <c r="I609" s="167"/>
      <c r="J609" s="167"/>
      <c r="K609" s="56"/>
      <c r="L609" s="57"/>
      <c r="M609" s="57"/>
      <c r="N609" s="57"/>
      <c r="O609" s="57"/>
      <c r="P609" s="17"/>
      <c r="Q609" s="18"/>
      <c r="R609" s="18"/>
      <c r="S609" s="146"/>
    </row>
    <row r="610" spans="4:19" ht="16" hidden="1" thickBot="1">
      <c r="D610" s="52">
        <f t="shared" si="13"/>
        <v>606</v>
      </c>
      <c r="E610" s="60"/>
      <c r="F610" s="46" t="str">
        <f>IFERROR(VLOOKUP(Table213162021[[#This Row],[Player No]],Table11[[No]:[Province]],2,0),"")</f>
        <v/>
      </c>
      <c r="G610" s="47" t="str">
        <f>IFERROR(VLOOKUP(Table213162038[[#This Row],[Player No]],Table11[[No]:[Province]],3,0),"")</f>
        <v/>
      </c>
      <c r="H610" s="166"/>
      <c r="I610" s="167"/>
      <c r="J610" s="167"/>
      <c r="K610" s="56"/>
      <c r="L610" s="57"/>
      <c r="M610" s="57"/>
      <c r="N610" s="57"/>
      <c r="O610" s="57"/>
      <c r="P610" s="17"/>
      <c r="Q610" s="18"/>
      <c r="R610" s="18"/>
      <c r="S610" s="146"/>
    </row>
    <row r="611" spans="4:19" ht="16" hidden="1" thickBot="1">
      <c r="D611" s="52">
        <f t="shared" si="13"/>
        <v>607</v>
      </c>
      <c r="E611" s="60"/>
      <c r="F611" s="46" t="str">
        <f>IFERROR(VLOOKUP(Table213162021[[#This Row],[Player No]],Table11[[No]:[Province]],2,0),"")</f>
        <v/>
      </c>
      <c r="G611" s="47" t="str">
        <f>IFERROR(VLOOKUP(Table213162038[[#This Row],[Player No]],Table11[[No]:[Province]],3,0),"")</f>
        <v/>
      </c>
      <c r="H611" s="166"/>
      <c r="I611" s="167"/>
      <c r="J611" s="167"/>
      <c r="K611" s="56"/>
      <c r="L611" s="57"/>
      <c r="M611" s="57"/>
      <c r="N611" s="57"/>
      <c r="O611" s="57"/>
      <c r="P611" s="17"/>
      <c r="Q611" s="18"/>
      <c r="R611" s="18"/>
      <c r="S611" s="146"/>
    </row>
    <row r="612" spans="4:19" ht="16" hidden="1" thickBot="1">
      <c r="D612" s="52">
        <f t="shared" si="13"/>
        <v>608</v>
      </c>
      <c r="E612" s="60"/>
      <c r="F612" s="46" t="str">
        <f>IFERROR(VLOOKUP(Table213162021[[#This Row],[Player No]],Table11[[No]:[Province]],2,0),"")</f>
        <v/>
      </c>
      <c r="G612" s="47" t="str">
        <f>IFERROR(VLOOKUP(Table213162038[[#This Row],[Player No]],Table11[[No]:[Province]],3,0),"")</f>
        <v/>
      </c>
      <c r="H612" s="166"/>
      <c r="I612" s="167"/>
      <c r="J612" s="167"/>
      <c r="K612" s="56"/>
      <c r="L612" s="57"/>
      <c r="M612" s="57"/>
      <c r="N612" s="57"/>
      <c r="O612" s="57"/>
      <c r="P612" s="17"/>
      <c r="Q612" s="18"/>
      <c r="R612" s="18"/>
      <c r="S612" s="146"/>
    </row>
    <row r="613" spans="4:19" ht="16" hidden="1" thickBot="1">
      <c r="D613" s="52">
        <f t="shared" si="13"/>
        <v>609</v>
      </c>
      <c r="E613" s="60"/>
      <c r="F613" s="46" t="str">
        <f>IFERROR(VLOOKUP(Table213162021[[#This Row],[Player No]],Table11[[No]:[Province]],2,0),"")</f>
        <v/>
      </c>
      <c r="G613" s="47" t="str">
        <f>IFERROR(VLOOKUP(Table213162038[[#This Row],[Player No]],Table11[[No]:[Province]],3,0),"")</f>
        <v/>
      </c>
      <c r="H613" s="166"/>
      <c r="I613" s="167"/>
      <c r="J613" s="167"/>
      <c r="K613" s="56"/>
      <c r="L613" s="57"/>
      <c r="M613" s="57"/>
      <c r="N613" s="57"/>
      <c r="O613" s="57"/>
      <c r="P613" s="17"/>
      <c r="Q613" s="18"/>
      <c r="R613" s="18"/>
      <c r="S613" s="146"/>
    </row>
    <row r="614" spans="4:19" ht="16" hidden="1" thickBot="1">
      <c r="D614" s="52">
        <f t="shared" si="13"/>
        <v>610</v>
      </c>
      <c r="E614" s="60"/>
      <c r="F614" s="46" t="str">
        <f>IFERROR(VLOOKUP(Table213162021[[#This Row],[Player No]],Table11[[No]:[Province]],2,0),"")</f>
        <v/>
      </c>
      <c r="G614" s="47" t="str">
        <f>IFERROR(VLOOKUP(Table213162038[[#This Row],[Player No]],Table11[[No]:[Province]],3,0),"")</f>
        <v/>
      </c>
      <c r="H614" s="166"/>
      <c r="I614" s="167"/>
      <c r="J614" s="167"/>
      <c r="K614" s="56"/>
      <c r="L614" s="57"/>
      <c r="M614" s="57"/>
      <c r="N614" s="57"/>
      <c r="O614" s="57"/>
      <c r="P614" s="17"/>
      <c r="Q614" s="18"/>
      <c r="R614" s="18"/>
      <c r="S614" s="146"/>
    </row>
    <row r="615" spans="4:19" ht="16" hidden="1" thickBot="1">
      <c r="D615" s="52">
        <f t="shared" si="13"/>
        <v>611</v>
      </c>
      <c r="E615" s="60"/>
      <c r="F615" s="46" t="str">
        <f>IFERROR(VLOOKUP(Table213162021[[#This Row],[Player No]],Table11[[No]:[Province]],2,0),"")</f>
        <v/>
      </c>
      <c r="G615" s="47" t="str">
        <f>IFERROR(VLOOKUP(Table213162038[[#This Row],[Player No]],Table11[[No]:[Province]],3,0),"")</f>
        <v/>
      </c>
      <c r="H615" s="166"/>
      <c r="I615" s="167"/>
      <c r="J615" s="167"/>
      <c r="K615" s="56"/>
      <c r="L615" s="57"/>
      <c r="M615" s="57"/>
      <c r="N615" s="57"/>
      <c r="O615" s="57"/>
      <c r="P615" s="17"/>
      <c r="Q615" s="18"/>
      <c r="R615" s="18"/>
      <c r="S615" s="146"/>
    </row>
    <row r="616" spans="4:19" ht="16" hidden="1" thickBot="1">
      <c r="D616" s="52">
        <f t="shared" si="13"/>
        <v>612</v>
      </c>
      <c r="E616" s="60"/>
      <c r="F616" s="46" t="str">
        <f>IFERROR(VLOOKUP(Table213162021[[#This Row],[Player No]],Table11[[No]:[Province]],2,0),"")</f>
        <v/>
      </c>
      <c r="G616" s="47" t="str">
        <f>IFERROR(VLOOKUP(Table213162038[[#This Row],[Player No]],Table11[[No]:[Province]],3,0),"")</f>
        <v/>
      </c>
      <c r="H616" s="166"/>
      <c r="I616" s="167"/>
      <c r="J616" s="167"/>
      <c r="K616" s="56"/>
      <c r="L616" s="57"/>
      <c r="M616" s="57"/>
      <c r="N616" s="57"/>
      <c r="O616" s="57"/>
      <c r="P616" s="17"/>
      <c r="Q616" s="18"/>
      <c r="R616" s="18"/>
      <c r="S616" s="146"/>
    </row>
    <row r="617" spans="4:19" ht="16" hidden="1" thickBot="1">
      <c r="D617" s="52">
        <f t="shared" si="13"/>
        <v>613</v>
      </c>
      <c r="E617" s="60"/>
      <c r="F617" s="46" t="str">
        <f>IFERROR(VLOOKUP(Table213162021[[#This Row],[Player No]],Table11[[No]:[Province]],2,0),"")</f>
        <v/>
      </c>
      <c r="G617" s="47" t="str">
        <f>IFERROR(VLOOKUP(Table213162038[[#This Row],[Player No]],Table11[[No]:[Province]],3,0),"")</f>
        <v/>
      </c>
      <c r="H617" s="166"/>
      <c r="I617" s="167"/>
      <c r="J617" s="167"/>
      <c r="K617" s="56"/>
      <c r="L617" s="57"/>
      <c r="M617" s="57"/>
      <c r="N617" s="57"/>
      <c r="O617" s="57"/>
      <c r="P617" s="17"/>
      <c r="Q617" s="18"/>
      <c r="R617" s="18"/>
      <c r="S617" s="146"/>
    </row>
    <row r="618" spans="4:19" ht="16" hidden="1" thickBot="1">
      <c r="D618" s="52">
        <f t="shared" si="13"/>
        <v>614</v>
      </c>
      <c r="E618" s="60"/>
      <c r="F618" s="46" t="str">
        <f>IFERROR(VLOOKUP(Table213162021[[#This Row],[Player No]],Table11[[No]:[Province]],2,0),"")</f>
        <v/>
      </c>
      <c r="G618" s="47" t="str">
        <f>IFERROR(VLOOKUP(Table213162038[[#This Row],[Player No]],Table11[[No]:[Province]],3,0),"")</f>
        <v/>
      </c>
      <c r="H618" s="166"/>
      <c r="I618" s="167"/>
      <c r="J618" s="167"/>
      <c r="K618" s="56"/>
      <c r="L618" s="57"/>
      <c r="M618" s="57"/>
      <c r="N618" s="57"/>
      <c r="O618" s="57"/>
      <c r="P618" s="17"/>
      <c r="Q618" s="18"/>
      <c r="R618" s="18"/>
      <c r="S618" s="146"/>
    </row>
    <row r="619" spans="4:19" ht="16" hidden="1" thickBot="1">
      <c r="D619" s="52">
        <f t="shared" si="13"/>
        <v>615</v>
      </c>
      <c r="E619" s="60"/>
      <c r="F619" s="46" t="str">
        <f>IFERROR(VLOOKUP(Table213162021[[#This Row],[Player No]],Table11[[No]:[Province]],2,0),"")</f>
        <v/>
      </c>
      <c r="G619" s="47" t="str">
        <f>IFERROR(VLOOKUP(Table213162038[[#This Row],[Player No]],Table11[[No]:[Province]],3,0),"")</f>
        <v/>
      </c>
      <c r="H619" s="166"/>
      <c r="I619" s="167"/>
      <c r="J619" s="167"/>
      <c r="K619" s="56"/>
      <c r="L619" s="57"/>
      <c r="M619" s="57"/>
      <c r="N619" s="57"/>
      <c r="O619" s="57"/>
      <c r="P619" s="17"/>
      <c r="Q619" s="18"/>
      <c r="R619" s="18"/>
      <c r="S619" s="146"/>
    </row>
    <row r="620" spans="4:19" ht="16" hidden="1" thickBot="1">
      <c r="D620" s="52">
        <f t="shared" si="13"/>
        <v>616</v>
      </c>
      <c r="E620" s="60"/>
      <c r="F620" s="46" t="str">
        <f>IFERROR(VLOOKUP(Table213162021[[#This Row],[Player No]],Table11[[No]:[Province]],2,0),"")</f>
        <v/>
      </c>
      <c r="G620" s="47" t="str">
        <f>IFERROR(VLOOKUP(Table213162038[[#This Row],[Player No]],Table11[[No]:[Province]],3,0),"")</f>
        <v/>
      </c>
      <c r="H620" s="166"/>
      <c r="I620" s="167"/>
      <c r="J620" s="167"/>
      <c r="K620" s="56"/>
      <c r="L620" s="57"/>
      <c r="M620" s="57"/>
      <c r="N620" s="57"/>
      <c r="O620" s="57"/>
      <c r="P620" s="17"/>
      <c r="Q620" s="18"/>
      <c r="R620" s="18"/>
      <c r="S620" s="146"/>
    </row>
    <row r="621" spans="4:19" ht="16" hidden="1" thickBot="1">
      <c r="D621" s="52">
        <f t="shared" si="13"/>
        <v>617</v>
      </c>
      <c r="E621" s="60"/>
      <c r="F621" s="46" t="str">
        <f>IFERROR(VLOOKUP(Table213162021[[#This Row],[Player No]],Table11[[No]:[Province]],2,0),"")</f>
        <v/>
      </c>
      <c r="G621" s="47" t="str">
        <f>IFERROR(VLOOKUP(Table213162038[[#This Row],[Player No]],Table11[[No]:[Province]],3,0),"")</f>
        <v/>
      </c>
      <c r="H621" s="166"/>
      <c r="I621" s="167"/>
      <c r="J621" s="167"/>
      <c r="K621" s="56"/>
      <c r="L621" s="57"/>
      <c r="M621" s="57"/>
      <c r="N621" s="57"/>
      <c r="O621" s="57"/>
      <c r="P621" s="17"/>
      <c r="Q621" s="18"/>
      <c r="R621" s="18"/>
      <c r="S621" s="146"/>
    </row>
    <row r="622" spans="4:19" ht="16" hidden="1" thickBot="1">
      <c r="D622" s="52">
        <f t="shared" si="13"/>
        <v>618</v>
      </c>
      <c r="E622" s="60"/>
      <c r="F622" s="46" t="str">
        <f>IFERROR(VLOOKUP(Table213162021[[#This Row],[Player No]],Table11[[No]:[Province]],2,0),"")</f>
        <v/>
      </c>
      <c r="G622" s="47" t="str">
        <f>IFERROR(VLOOKUP(Table213162038[[#This Row],[Player No]],Table11[[No]:[Province]],3,0),"")</f>
        <v/>
      </c>
      <c r="H622" s="166"/>
      <c r="I622" s="167"/>
      <c r="J622" s="167"/>
      <c r="K622" s="56"/>
      <c r="L622" s="57"/>
      <c r="M622" s="57"/>
      <c r="N622" s="57"/>
      <c r="O622" s="57"/>
      <c r="P622" s="17"/>
      <c r="Q622" s="18"/>
      <c r="R622" s="18"/>
      <c r="S622" s="146"/>
    </row>
    <row r="623" spans="4:19" ht="16" hidden="1" thickBot="1">
      <c r="D623" s="52">
        <f t="shared" si="13"/>
        <v>619</v>
      </c>
      <c r="E623" s="60"/>
      <c r="F623" s="46" t="str">
        <f>IFERROR(VLOOKUP(Table213162021[[#This Row],[Player No]],Table11[[No]:[Province]],2,0),"")</f>
        <v/>
      </c>
      <c r="G623" s="47" t="str">
        <f>IFERROR(VLOOKUP(Table213162038[[#This Row],[Player No]],Table11[[No]:[Province]],3,0),"")</f>
        <v/>
      </c>
      <c r="H623" s="166"/>
      <c r="I623" s="167"/>
      <c r="J623" s="167"/>
      <c r="K623" s="56"/>
      <c r="L623" s="57"/>
      <c r="M623" s="57"/>
      <c r="N623" s="57"/>
      <c r="O623" s="57"/>
      <c r="P623" s="17"/>
      <c r="Q623" s="18"/>
      <c r="R623" s="18"/>
      <c r="S623" s="146"/>
    </row>
    <row r="624" spans="4:19" ht="16" hidden="1" thickBot="1">
      <c r="D624" s="52">
        <f t="shared" si="13"/>
        <v>620</v>
      </c>
      <c r="E624" s="60"/>
      <c r="F624" s="46" t="str">
        <f>IFERROR(VLOOKUP(Table213162021[[#This Row],[Player No]],Table11[[No]:[Province]],2,0),"")</f>
        <v/>
      </c>
      <c r="G624" s="47" t="str">
        <f>IFERROR(VLOOKUP(Table213162038[[#This Row],[Player No]],Table11[[No]:[Province]],3,0),"")</f>
        <v/>
      </c>
      <c r="H624" s="166"/>
      <c r="I624" s="167"/>
      <c r="J624" s="167"/>
      <c r="K624" s="56"/>
      <c r="L624" s="57"/>
      <c r="M624" s="57"/>
      <c r="N624" s="57"/>
      <c r="O624" s="57"/>
      <c r="P624" s="17"/>
      <c r="Q624" s="18"/>
      <c r="R624" s="18"/>
      <c r="S624" s="146"/>
    </row>
    <row r="625" spans="4:19" ht="16" hidden="1" thickBot="1">
      <c r="D625" s="52">
        <f t="shared" si="13"/>
        <v>621</v>
      </c>
      <c r="E625" s="60"/>
      <c r="F625" s="46" t="str">
        <f>IFERROR(VLOOKUP(Table213162021[[#This Row],[Player No]],Table11[[No]:[Province]],2,0),"")</f>
        <v/>
      </c>
      <c r="G625" s="47" t="str">
        <f>IFERROR(VLOOKUP(Table213162038[[#This Row],[Player No]],Table11[[No]:[Province]],3,0),"")</f>
        <v/>
      </c>
      <c r="H625" s="166"/>
      <c r="I625" s="167"/>
      <c r="J625" s="167"/>
      <c r="K625" s="56"/>
      <c r="L625" s="57"/>
      <c r="M625" s="57"/>
      <c r="N625" s="57"/>
      <c r="O625" s="57"/>
      <c r="P625" s="17"/>
      <c r="Q625" s="18"/>
      <c r="R625" s="18"/>
      <c r="S625" s="146"/>
    </row>
    <row r="626" spans="4:19" ht="16" hidden="1" thickBot="1">
      <c r="D626" s="52">
        <f t="shared" si="13"/>
        <v>622</v>
      </c>
      <c r="E626" s="60"/>
      <c r="F626" s="46" t="str">
        <f>IFERROR(VLOOKUP(Table213162021[[#This Row],[Player No]],Table11[[No]:[Province]],2,0),"")</f>
        <v/>
      </c>
      <c r="G626" s="47" t="str">
        <f>IFERROR(VLOOKUP(Table213162038[[#This Row],[Player No]],Table11[[No]:[Province]],3,0),"")</f>
        <v/>
      </c>
      <c r="H626" s="166"/>
      <c r="I626" s="167"/>
      <c r="J626" s="167"/>
      <c r="K626" s="56"/>
      <c r="L626" s="57"/>
      <c r="M626" s="57"/>
      <c r="N626" s="57"/>
      <c r="O626" s="57"/>
      <c r="P626" s="17"/>
      <c r="Q626" s="18"/>
      <c r="R626" s="18"/>
      <c r="S626" s="146"/>
    </row>
    <row r="627" spans="4:19" ht="16" hidden="1" thickBot="1">
      <c r="D627" s="52">
        <f t="shared" si="13"/>
        <v>623</v>
      </c>
      <c r="E627" s="60"/>
      <c r="F627" s="46" t="str">
        <f>IFERROR(VLOOKUP(Table213162021[[#This Row],[Player No]],Table11[[No]:[Province]],2,0),"")</f>
        <v/>
      </c>
      <c r="G627" s="47" t="str">
        <f>IFERROR(VLOOKUP(Table213162038[[#This Row],[Player No]],Table11[[No]:[Province]],3,0),"")</f>
        <v/>
      </c>
      <c r="H627" s="166"/>
      <c r="I627" s="167"/>
      <c r="J627" s="167"/>
      <c r="K627" s="56"/>
      <c r="L627" s="57"/>
      <c r="M627" s="57"/>
      <c r="N627" s="57"/>
      <c r="O627" s="57"/>
      <c r="P627" s="17"/>
      <c r="Q627" s="18"/>
      <c r="R627" s="18"/>
      <c r="S627" s="146"/>
    </row>
    <row r="628" spans="4:19" ht="16" hidden="1" thickBot="1">
      <c r="D628" s="52">
        <f t="shared" si="13"/>
        <v>624</v>
      </c>
      <c r="E628" s="60"/>
      <c r="F628" s="46" t="str">
        <f>IFERROR(VLOOKUP(Table213162021[[#This Row],[Player No]],Table11[[No]:[Province]],2,0),"")</f>
        <v/>
      </c>
      <c r="G628" s="47" t="str">
        <f>IFERROR(VLOOKUP(Table213162038[[#This Row],[Player No]],Table11[[No]:[Province]],3,0),"")</f>
        <v/>
      </c>
      <c r="H628" s="166"/>
      <c r="I628" s="167"/>
      <c r="J628" s="167"/>
      <c r="K628" s="56"/>
      <c r="L628" s="57"/>
      <c r="M628" s="57"/>
      <c r="N628" s="57"/>
      <c r="O628" s="57"/>
      <c r="P628" s="17"/>
      <c r="Q628" s="18"/>
      <c r="R628" s="18"/>
      <c r="S628" s="146"/>
    </row>
    <row r="629" spans="4:19" ht="16" hidden="1" thickBot="1">
      <c r="D629" s="52">
        <f t="shared" si="13"/>
        <v>625</v>
      </c>
      <c r="E629" s="60"/>
      <c r="F629" s="46" t="str">
        <f>IFERROR(VLOOKUP(Table213162021[[#This Row],[Player No]],Table11[[No]:[Province]],2,0),"")</f>
        <v/>
      </c>
      <c r="G629" s="47" t="str">
        <f>IFERROR(VLOOKUP(Table213162038[[#This Row],[Player No]],Table11[[No]:[Province]],3,0),"")</f>
        <v/>
      </c>
      <c r="H629" s="166"/>
      <c r="I629" s="167"/>
      <c r="J629" s="167"/>
      <c r="K629" s="56"/>
      <c r="L629" s="57"/>
      <c r="M629" s="57"/>
      <c r="N629" s="57"/>
      <c r="O629" s="57"/>
      <c r="P629" s="17"/>
      <c r="Q629" s="18"/>
      <c r="R629" s="18"/>
      <c r="S629" s="146"/>
    </row>
    <row r="630" spans="4:19" ht="16" hidden="1" thickBot="1">
      <c r="D630" s="52">
        <f t="shared" si="13"/>
        <v>626</v>
      </c>
      <c r="E630" s="60"/>
      <c r="F630" s="46" t="str">
        <f>IFERROR(VLOOKUP(Table213162021[[#This Row],[Player No]],Table11[[No]:[Province]],2,0),"")</f>
        <v/>
      </c>
      <c r="G630" s="47" t="str">
        <f>IFERROR(VLOOKUP(Table213162038[[#This Row],[Player No]],Table11[[No]:[Province]],3,0),"")</f>
        <v/>
      </c>
      <c r="H630" s="166"/>
      <c r="I630" s="167"/>
      <c r="J630" s="167"/>
      <c r="K630" s="56"/>
      <c r="L630" s="57"/>
      <c r="M630" s="57"/>
      <c r="N630" s="57"/>
      <c r="O630" s="57"/>
      <c r="P630" s="17"/>
      <c r="Q630" s="18"/>
      <c r="R630" s="18"/>
      <c r="S630" s="146"/>
    </row>
    <row r="631" spans="4:19" ht="16" hidden="1" thickBot="1">
      <c r="D631" s="52">
        <f t="shared" si="13"/>
        <v>627</v>
      </c>
      <c r="E631" s="60"/>
      <c r="F631" s="46" t="str">
        <f>IFERROR(VLOOKUP(Table213162021[[#This Row],[Player No]],Table11[[No]:[Province]],2,0),"")</f>
        <v/>
      </c>
      <c r="G631" s="47" t="str">
        <f>IFERROR(VLOOKUP(Table213162038[[#This Row],[Player No]],Table11[[No]:[Province]],3,0),"")</f>
        <v/>
      </c>
      <c r="H631" s="166"/>
      <c r="I631" s="167"/>
      <c r="J631" s="167"/>
      <c r="K631" s="56"/>
      <c r="L631" s="57"/>
      <c r="M631" s="57"/>
      <c r="N631" s="57"/>
      <c r="O631" s="57"/>
      <c r="P631" s="17"/>
      <c r="Q631" s="18"/>
      <c r="R631" s="18"/>
      <c r="S631" s="146"/>
    </row>
    <row r="632" spans="4:19" ht="16" hidden="1" thickBot="1">
      <c r="D632" s="52">
        <f t="shared" si="13"/>
        <v>628</v>
      </c>
      <c r="E632" s="60"/>
      <c r="F632" s="46" t="str">
        <f>IFERROR(VLOOKUP(Table213162021[[#This Row],[Player No]],Table11[[No]:[Province]],2,0),"")</f>
        <v/>
      </c>
      <c r="G632" s="47" t="str">
        <f>IFERROR(VLOOKUP(Table213162038[[#This Row],[Player No]],Table11[[No]:[Province]],3,0),"")</f>
        <v/>
      </c>
      <c r="H632" s="166"/>
      <c r="I632" s="167"/>
      <c r="J632" s="167"/>
      <c r="K632" s="56"/>
      <c r="L632" s="57"/>
      <c r="M632" s="57"/>
      <c r="N632" s="57"/>
      <c r="O632" s="57"/>
      <c r="P632" s="17"/>
      <c r="Q632" s="18"/>
      <c r="R632" s="18"/>
      <c r="S632" s="146"/>
    </row>
    <row r="633" spans="4:19" ht="16" hidden="1" thickBot="1">
      <c r="D633" s="52">
        <f t="shared" si="13"/>
        <v>629</v>
      </c>
      <c r="E633" s="60"/>
      <c r="F633" s="46" t="str">
        <f>IFERROR(VLOOKUP(Table213162021[[#This Row],[Player No]],Table11[[No]:[Province]],2,0),"")</f>
        <v/>
      </c>
      <c r="G633" s="47" t="str">
        <f>IFERROR(VLOOKUP(Table213162038[[#This Row],[Player No]],Table11[[No]:[Province]],3,0),"")</f>
        <v/>
      </c>
      <c r="H633" s="166"/>
      <c r="I633" s="167"/>
      <c r="J633" s="167"/>
      <c r="K633" s="56"/>
      <c r="L633" s="57"/>
      <c r="M633" s="57"/>
      <c r="N633" s="57"/>
      <c r="O633" s="57"/>
      <c r="P633" s="17"/>
      <c r="Q633" s="18"/>
      <c r="R633" s="18"/>
      <c r="S633" s="146"/>
    </row>
    <row r="634" spans="4:19" ht="16" hidden="1" thickBot="1">
      <c r="D634" s="52">
        <f t="shared" si="13"/>
        <v>630</v>
      </c>
      <c r="E634" s="60"/>
      <c r="F634" s="46" t="str">
        <f>IFERROR(VLOOKUP(Table213162021[[#This Row],[Player No]],Table11[[No]:[Province]],2,0),"")</f>
        <v/>
      </c>
      <c r="G634" s="47" t="str">
        <f>IFERROR(VLOOKUP(Table213162038[[#This Row],[Player No]],Table11[[No]:[Province]],3,0),"")</f>
        <v/>
      </c>
      <c r="H634" s="166"/>
      <c r="I634" s="167"/>
      <c r="J634" s="167"/>
      <c r="K634" s="56"/>
      <c r="L634" s="57"/>
      <c r="M634" s="57"/>
      <c r="N634" s="57"/>
      <c r="O634" s="57"/>
      <c r="P634" s="17"/>
      <c r="Q634" s="18"/>
      <c r="R634" s="18"/>
      <c r="S634" s="146"/>
    </row>
    <row r="635" spans="4:19" ht="16" hidden="1" thickBot="1">
      <c r="D635" s="52">
        <f t="shared" si="13"/>
        <v>631</v>
      </c>
      <c r="E635" s="60"/>
      <c r="F635" s="46" t="str">
        <f>IFERROR(VLOOKUP(Table213162021[[#This Row],[Player No]],Table11[[No]:[Province]],2,0),"")</f>
        <v/>
      </c>
      <c r="G635" s="47" t="str">
        <f>IFERROR(VLOOKUP(Table213162038[[#This Row],[Player No]],Table11[[No]:[Province]],3,0),"")</f>
        <v/>
      </c>
      <c r="H635" s="166"/>
      <c r="I635" s="167"/>
      <c r="J635" s="167"/>
      <c r="K635" s="56"/>
      <c r="L635" s="57"/>
      <c r="M635" s="57"/>
      <c r="N635" s="57"/>
      <c r="O635" s="57"/>
      <c r="P635" s="17"/>
      <c r="Q635" s="18"/>
      <c r="R635" s="18"/>
      <c r="S635" s="146"/>
    </row>
    <row r="636" spans="4:19" ht="16" hidden="1" thickBot="1">
      <c r="D636" s="52">
        <f t="shared" si="13"/>
        <v>632</v>
      </c>
      <c r="E636" s="60"/>
      <c r="F636" s="46" t="str">
        <f>IFERROR(VLOOKUP(Table213162021[[#This Row],[Player No]],Table11[[No]:[Province]],2,0),"")</f>
        <v/>
      </c>
      <c r="G636" s="47" t="str">
        <f>IFERROR(VLOOKUP(Table213162038[[#This Row],[Player No]],Table11[[No]:[Province]],3,0),"")</f>
        <v/>
      </c>
      <c r="H636" s="166"/>
      <c r="I636" s="167"/>
      <c r="J636" s="167"/>
      <c r="K636" s="56"/>
      <c r="L636" s="57"/>
      <c r="M636" s="57"/>
      <c r="N636" s="57"/>
      <c r="O636" s="57"/>
      <c r="P636" s="17"/>
      <c r="Q636" s="18"/>
      <c r="R636" s="18"/>
      <c r="S636" s="146"/>
    </row>
    <row r="637" spans="4:19" ht="16" hidden="1" thickBot="1">
      <c r="D637" s="52">
        <f t="shared" si="13"/>
        <v>633</v>
      </c>
      <c r="E637" s="60"/>
      <c r="F637" s="46" t="str">
        <f>IFERROR(VLOOKUP(Table213162021[[#This Row],[Player No]],Table11[[No]:[Province]],2,0),"")</f>
        <v/>
      </c>
      <c r="G637" s="47" t="str">
        <f>IFERROR(VLOOKUP(Table213162038[[#This Row],[Player No]],Table11[[No]:[Province]],3,0),"")</f>
        <v/>
      </c>
      <c r="H637" s="166"/>
      <c r="I637" s="167"/>
      <c r="J637" s="167"/>
      <c r="K637" s="56"/>
      <c r="L637" s="57"/>
      <c r="M637" s="57"/>
      <c r="N637" s="57"/>
      <c r="O637" s="57"/>
      <c r="P637" s="17"/>
      <c r="Q637" s="18"/>
      <c r="R637" s="18"/>
      <c r="S637" s="146"/>
    </row>
    <row r="638" spans="4:19" ht="16" hidden="1" thickBot="1">
      <c r="D638" s="52">
        <f t="shared" si="13"/>
        <v>634</v>
      </c>
      <c r="E638" s="60"/>
      <c r="F638" s="46" t="str">
        <f>IFERROR(VLOOKUP(Table213162021[[#This Row],[Player No]],Table11[[No]:[Province]],2,0),"")</f>
        <v/>
      </c>
      <c r="G638" s="47" t="str">
        <f>IFERROR(VLOOKUP(Table213162038[[#This Row],[Player No]],Table11[[No]:[Province]],3,0),"")</f>
        <v/>
      </c>
      <c r="H638" s="166"/>
      <c r="I638" s="167"/>
      <c r="J638" s="167"/>
      <c r="K638" s="56"/>
      <c r="L638" s="57"/>
      <c r="M638" s="57"/>
      <c r="N638" s="57"/>
      <c r="O638" s="57"/>
      <c r="P638" s="17"/>
      <c r="Q638" s="18"/>
      <c r="R638" s="18"/>
      <c r="S638" s="146"/>
    </row>
    <row r="639" spans="4:19" ht="16" hidden="1" thickBot="1">
      <c r="D639" s="52">
        <f t="shared" si="13"/>
        <v>635</v>
      </c>
      <c r="E639" s="60"/>
      <c r="F639" s="46" t="str">
        <f>IFERROR(VLOOKUP(Table213162021[[#This Row],[Player No]],Table11[[No]:[Province]],2,0),"")</f>
        <v/>
      </c>
      <c r="G639" s="47" t="str">
        <f>IFERROR(VLOOKUP(Table213162038[[#This Row],[Player No]],Table11[[No]:[Province]],3,0),"")</f>
        <v/>
      </c>
      <c r="H639" s="166"/>
      <c r="I639" s="167"/>
      <c r="J639" s="167"/>
      <c r="K639" s="56"/>
      <c r="L639" s="57"/>
      <c r="M639" s="57"/>
      <c r="N639" s="57"/>
      <c r="O639" s="57"/>
      <c r="P639" s="17"/>
      <c r="Q639" s="18"/>
      <c r="R639" s="18"/>
      <c r="S639" s="146"/>
    </row>
    <row r="640" spans="4:19" ht="16" hidden="1" thickBot="1">
      <c r="D640" s="52">
        <f t="shared" si="13"/>
        <v>636</v>
      </c>
      <c r="E640" s="60"/>
      <c r="F640" s="46" t="str">
        <f>IFERROR(VLOOKUP(Table213162021[[#This Row],[Player No]],Table11[[No]:[Province]],2,0),"")</f>
        <v/>
      </c>
      <c r="G640" s="47" t="str">
        <f>IFERROR(VLOOKUP(Table213162038[[#This Row],[Player No]],Table11[[No]:[Province]],3,0),"")</f>
        <v/>
      </c>
      <c r="H640" s="166"/>
      <c r="I640" s="167"/>
      <c r="J640" s="167"/>
      <c r="K640" s="56"/>
      <c r="L640" s="57"/>
      <c r="M640" s="57"/>
      <c r="N640" s="57"/>
      <c r="O640" s="57"/>
      <c r="P640" s="17"/>
      <c r="Q640" s="18"/>
      <c r="R640" s="18"/>
      <c r="S640" s="146"/>
    </row>
    <row r="641" spans="4:19" ht="16" hidden="1" thickBot="1">
      <c r="D641" s="52">
        <f t="shared" si="13"/>
        <v>637</v>
      </c>
      <c r="E641" s="60"/>
      <c r="F641" s="46" t="str">
        <f>IFERROR(VLOOKUP(Table213162021[[#This Row],[Player No]],Table11[[No]:[Province]],2,0),"")</f>
        <v/>
      </c>
      <c r="G641" s="47" t="str">
        <f>IFERROR(VLOOKUP(Table213162038[[#This Row],[Player No]],Table11[[No]:[Province]],3,0),"")</f>
        <v/>
      </c>
      <c r="H641" s="166"/>
      <c r="I641" s="167"/>
      <c r="J641" s="167"/>
      <c r="K641" s="56"/>
      <c r="L641" s="57"/>
      <c r="M641" s="57"/>
      <c r="N641" s="57"/>
      <c r="O641" s="57"/>
      <c r="P641" s="17"/>
      <c r="Q641" s="18"/>
      <c r="R641" s="18"/>
      <c r="S641" s="146"/>
    </row>
    <row r="642" spans="4:19" ht="16" hidden="1" thickBot="1">
      <c r="D642" s="52">
        <f t="shared" si="13"/>
        <v>638</v>
      </c>
      <c r="E642" s="60"/>
      <c r="F642" s="46" t="str">
        <f>IFERROR(VLOOKUP(Table213162021[[#This Row],[Player No]],Table11[[No]:[Province]],2,0),"")</f>
        <v/>
      </c>
      <c r="G642" s="47" t="str">
        <f>IFERROR(VLOOKUP(Table213162038[[#This Row],[Player No]],Table11[[No]:[Province]],3,0),"")</f>
        <v/>
      </c>
      <c r="H642" s="166"/>
      <c r="I642" s="167"/>
      <c r="J642" s="167"/>
      <c r="K642" s="56"/>
      <c r="L642" s="57"/>
      <c r="M642" s="57"/>
      <c r="N642" s="57"/>
      <c r="O642" s="57"/>
      <c r="P642" s="17"/>
      <c r="Q642" s="18"/>
      <c r="R642" s="18"/>
      <c r="S642" s="146"/>
    </row>
    <row r="643" spans="4:19" ht="16" hidden="1" thickBot="1">
      <c r="D643" s="52">
        <f t="shared" si="13"/>
        <v>639</v>
      </c>
      <c r="E643" s="60"/>
      <c r="F643" s="46" t="str">
        <f>IFERROR(VLOOKUP(Table213162021[[#This Row],[Player No]],Table11[[No]:[Province]],2,0),"")</f>
        <v/>
      </c>
      <c r="G643" s="47" t="str">
        <f>IFERROR(VLOOKUP(Table213162038[[#This Row],[Player No]],Table11[[No]:[Province]],3,0),"")</f>
        <v/>
      </c>
      <c r="H643" s="166"/>
      <c r="I643" s="167"/>
      <c r="J643" s="167"/>
      <c r="K643" s="56"/>
      <c r="L643" s="57"/>
      <c r="M643" s="57"/>
      <c r="N643" s="57"/>
      <c r="O643" s="57"/>
      <c r="P643" s="17"/>
      <c r="Q643" s="18"/>
      <c r="R643" s="18"/>
      <c r="S643" s="146"/>
    </row>
    <row r="644" spans="4:19" ht="16" hidden="1" thickBot="1">
      <c r="D644" s="52">
        <f t="shared" si="13"/>
        <v>640</v>
      </c>
      <c r="E644" s="60"/>
      <c r="F644" s="46" t="str">
        <f>IFERROR(VLOOKUP(Table213162021[[#This Row],[Player No]],Table11[[No]:[Province]],2,0),"")</f>
        <v/>
      </c>
      <c r="G644" s="47" t="str">
        <f>IFERROR(VLOOKUP(Table213162038[[#This Row],[Player No]],Table11[[No]:[Province]],3,0),"")</f>
        <v/>
      </c>
      <c r="H644" s="166"/>
      <c r="I644" s="167"/>
      <c r="J644" s="167"/>
      <c r="K644" s="56"/>
      <c r="L644" s="57"/>
      <c r="M644" s="57"/>
      <c r="N644" s="57"/>
      <c r="O644" s="57"/>
      <c r="P644" s="17"/>
      <c r="Q644" s="18"/>
      <c r="R644" s="18"/>
      <c r="S644" s="146"/>
    </row>
    <row r="645" spans="4:19" ht="16" hidden="1" thickBot="1">
      <c r="D645" s="52">
        <f t="shared" si="13"/>
        <v>641</v>
      </c>
      <c r="E645" s="60"/>
      <c r="F645" s="46" t="str">
        <f>IFERROR(VLOOKUP(Table213162021[[#This Row],[Player No]],Table11[[No]:[Province]],2,0),"")</f>
        <v/>
      </c>
      <c r="G645" s="47" t="str">
        <f>IFERROR(VLOOKUP(Table213162038[[#This Row],[Player No]],Table11[[No]:[Province]],3,0),"")</f>
        <v/>
      </c>
      <c r="H645" s="166"/>
      <c r="I645" s="167"/>
      <c r="J645" s="167"/>
      <c r="K645" s="56"/>
      <c r="L645" s="57"/>
      <c r="M645" s="57"/>
      <c r="N645" s="57"/>
      <c r="O645" s="57"/>
      <c r="P645" s="17"/>
      <c r="Q645" s="18"/>
      <c r="R645" s="18"/>
      <c r="S645" s="146"/>
    </row>
    <row r="646" spans="4:19" ht="16" hidden="1" thickBot="1">
      <c r="D646" s="52">
        <f t="shared" ref="D646:D709" si="14">D645+1</f>
        <v>642</v>
      </c>
      <c r="E646" s="60"/>
      <c r="F646" s="46" t="str">
        <f>IFERROR(VLOOKUP(Table213162021[[#This Row],[Player No]],Table11[[No]:[Province]],2,0),"")</f>
        <v/>
      </c>
      <c r="G646" s="47" t="str">
        <f>IFERROR(VLOOKUP(Table213162038[[#This Row],[Player No]],Table11[[No]:[Province]],3,0),"")</f>
        <v/>
      </c>
      <c r="H646" s="166"/>
      <c r="I646" s="167"/>
      <c r="J646" s="167"/>
      <c r="K646" s="56"/>
      <c r="L646" s="57"/>
      <c r="M646" s="57"/>
      <c r="N646" s="57"/>
      <c r="O646" s="57"/>
      <c r="P646" s="17"/>
      <c r="Q646" s="18"/>
      <c r="R646" s="18"/>
      <c r="S646" s="146"/>
    </row>
    <row r="647" spans="4:19" ht="16" hidden="1" thickBot="1">
      <c r="D647" s="52">
        <f t="shared" si="14"/>
        <v>643</v>
      </c>
      <c r="E647" s="60"/>
      <c r="F647" s="46" t="str">
        <f>IFERROR(VLOOKUP(Table213162021[[#This Row],[Player No]],Table11[[No]:[Province]],2,0),"")</f>
        <v/>
      </c>
      <c r="G647" s="47" t="str">
        <f>IFERROR(VLOOKUP(Table213162038[[#This Row],[Player No]],Table11[[No]:[Province]],3,0),"")</f>
        <v/>
      </c>
      <c r="H647" s="166"/>
      <c r="I647" s="167"/>
      <c r="J647" s="167"/>
      <c r="K647" s="56"/>
      <c r="L647" s="57"/>
      <c r="M647" s="57"/>
      <c r="N647" s="57"/>
      <c r="O647" s="57"/>
      <c r="P647" s="17"/>
      <c r="Q647" s="18"/>
      <c r="R647" s="18"/>
      <c r="S647" s="146"/>
    </row>
    <row r="648" spans="4:19" ht="16" hidden="1" thickBot="1">
      <c r="D648" s="52">
        <f t="shared" si="14"/>
        <v>644</v>
      </c>
      <c r="E648" s="60"/>
      <c r="F648" s="46" t="str">
        <f>IFERROR(VLOOKUP(Table213162021[[#This Row],[Player No]],Table11[[No]:[Province]],2,0),"")</f>
        <v/>
      </c>
      <c r="G648" s="47" t="str">
        <f>IFERROR(VLOOKUP(Table213162038[[#This Row],[Player No]],Table11[[No]:[Province]],3,0),"")</f>
        <v/>
      </c>
      <c r="H648" s="166"/>
      <c r="I648" s="167"/>
      <c r="J648" s="167"/>
      <c r="K648" s="56"/>
      <c r="L648" s="57"/>
      <c r="M648" s="57"/>
      <c r="N648" s="57"/>
      <c r="O648" s="57"/>
      <c r="P648" s="17"/>
      <c r="Q648" s="18"/>
      <c r="R648" s="18"/>
      <c r="S648" s="146"/>
    </row>
    <row r="649" spans="4:19" ht="16" hidden="1" thickBot="1">
      <c r="D649" s="52">
        <f t="shared" si="14"/>
        <v>645</v>
      </c>
      <c r="E649" s="60"/>
      <c r="F649" s="46" t="str">
        <f>IFERROR(VLOOKUP(Table213162021[[#This Row],[Player No]],Table11[[No]:[Province]],2,0),"")</f>
        <v/>
      </c>
      <c r="G649" s="47" t="str">
        <f>IFERROR(VLOOKUP(Table213162038[[#This Row],[Player No]],Table11[[No]:[Province]],3,0),"")</f>
        <v/>
      </c>
      <c r="H649" s="166"/>
      <c r="I649" s="167"/>
      <c r="J649" s="167"/>
      <c r="K649" s="56"/>
      <c r="L649" s="57"/>
      <c r="M649" s="57"/>
      <c r="N649" s="57"/>
      <c r="O649" s="57"/>
      <c r="P649" s="17"/>
      <c r="Q649" s="18"/>
      <c r="R649" s="18"/>
      <c r="S649" s="146"/>
    </row>
    <row r="650" spans="4:19" ht="16" hidden="1" thickBot="1">
      <c r="D650" s="52">
        <f t="shared" si="14"/>
        <v>646</v>
      </c>
      <c r="E650" s="60"/>
      <c r="F650" s="46" t="str">
        <f>IFERROR(VLOOKUP(Table213162021[[#This Row],[Player No]],Table11[[No]:[Province]],2,0),"")</f>
        <v/>
      </c>
      <c r="G650" s="47" t="str">
        <f>IFERROR(VLOOKUP(Table213162038[[#This Row],[Player No]],Table11[[No]:[Province]],3,0),"")</f>
        <v/>
      </c>
      <c r="H650" s="166"/>
      <c r="I650" s="167"/>
      <c r="J650" s="167"/>
      <c r="K650" s="56"/>
      <c r="L650" s="57"/>
      <c r="M650" s="57"/>
      <c r="N650" s="57"/>
      <c r="O650" s="57"/>
      <c r="P650" s="17"/>
      <c r="Q650" s="18"/>
      <c r="R650" s="18"/>
      <c r="S650" s="146"/>
    </row>
    <row r="651" spans="4:19" ht="16" hidden="1" thickBot="1">
      <c r="D651" s="52">
        <f t="shared" si="14"/>
        <v>647</v>
      </c>
      <c r="E651" s="60"/>
      <c r="F651" s="46" t="str">
        <f>IFERROR(VLOOKUP(Table213162021[[#This Row],[Player No]],Table11[[No]:[Province]],2,0),"")</f>
        <v/>
      </c>
      <c r="G651" s="47" t="str">
        <f>IFERROR(VLOOKUP(Table213162038[[#This Row],[Player No]],Table11[[No]:[Province]],3,0),"")</f>
        <v/>
      </c>
      <c r="H651" s="166"/>
      <c r="I651" s="167"/>
      <c r="J651" s="167"/>
      <c r="K651" s="56"/>
      <c r="L651" s="57"/>
      <c r="M651" s="57"/>
      <c r="N651" s="57"/>
      <c r="O651" s="57"/>
      <c r="P651" s="17"/>
      <c r="Q651" s="18"/>
      <c r="R651" s="18"/>
      <c r="S651" s="146"/>
    </row>
    <row r="652" spans="4:19" ht="16" hidden="1" thickBot="1">
      <c r="D652" s="52">
        <f t="shared" si="14"/>
        <v>648</v>
      </c>
      <c r="E652" s="60"/>
      <c r="F652" s="46" t="str">
        <f>IFERROR(VLOOKUP(Table213162021[[#This Row],[Player No]],Table11[[No]:[Province]],2,0),"")</f>
        <v/>
      </c>
      <c r="G652" s="47" t="str">
        <f>IFERROR(VLOOKUP(Table213162038[[#This Row],[Player No]],Table11[[No]:[Province]],3,0),"")</f>
        <v/>
      </c>
      <c r="H652" s="166"/>
      <c r="I652" s="167"/>
      <c r="J652" s="167"/>
      <c r="K652" s="56"/>
      <c r="L652" s="57"/>
      <c r="M652" s="57"/>
      <c r="N652" s="57"/>
      <c r="O652" s="57"/>
      <c r="P652" s="17"/>
      <c r="Q652" s="18"/>
      <c r="R652" s="18"/>
      <c r="S652" s="146"/>
    </row>
    <row r="653" spans="4:19" ht="16" hidden="1" thickBot="1">
      <c r="D653" s="52">
        <f t="shared" si="14"/>
        <v>649</v>
      </c>
      <c r="E653" s="60"/>
      <c r="F653" s="46" t="str">
        <f>IFERROR(VLOOKUP(Table213162021[[#This Row],[Player No]],Table11[[No]:[Province]],2,0),"")</f>
        <v/>
      </c>
      <c r="G653" s="47" t="str">
        <f>IFERROR(VLOOKUP(Table213162038[[#This Row],[Player No]],Table11[[No]:[Province]],3,0),"")</f>
        <v/>
      </c>
      <c r="H653" s="166"/>
      <c r="I653" s="167"/>
      <c r="J653" s="167"/>
      <c r="K653" s="56"/>
      <c r="L653" s="57"/>
      <c r="M653" s="57"/>
      <c r="N653" s="57"/>
      <c r="O653" s="57"/>
      <c r="P653" s="17"/>
      <c r="Q653" s="18"/>
      <c r="R653" s="18"/>
      <c r="S653" s="146"/>
    </row>
    <row r="654" spans="4:19" ht="16" hidden="1" thickBot="1">
      <c r="D654" s="52">
        <f t="shared" si="14"/>
        <v>650</v>
      </c>
      <c r="E654" s="60"/>
      <c r="F654" s="46" t="str">
        <f>IFERROR(VLOOKUP(Table213162021[[#This Row],[Player No]],Table11[[No]:[Province]],2,0),"")</f>
        <v/>
      </c>
      <c r="G654" s="47" t="str">
        <f>IFERROR(VLOOKUP(Table213162038[[#This Row],[Player No]],Table11[[No]:[Province]],3,0),"")</f>
        <v/>
      </c>
      <c r="H654" s="166"/>
      <c r="I654" s="167"/>
      <c r="J654" s="167"/>
      <c r="K654" s="56"/>
      <c r="L654" s="57"/>
      <c r="M654" s="57"/>
      <c r="N654" s="57"/>
      <c r="O654" s="57"/>
      <c r="P654" s="17"/>
      <c r="Q654" s="18"/>
      <c r="R654" s="18"/>
      <c r="S654" s="146"/>
    </row>
    <row r="655" spans="4:19" ht="16" hidden="1" thickBot="1">
      <c r="D655" s="52">
        <f t="shared" si="14"/>
        <v>651</v>
      </c>
      <c r="E655" s="60"/>
      <c r="F655" s="46" t="str">
        <f>IFERROR(VLOOKUP(Table213162021[[#This Row],[Player No]],Table11[[No]:[Province]],2,0),"")</f>
        <v/>
      </c>
      <c r="G655" s="47" t="str">
        <f>IFERROR(VLOOKUP(Table213162038[[#This Row],[Player No]],Table11[[No]:[Province]],3,0),"")</f>
        <v/>
      </c>
      <c r="H655" s="166"/>
      <c r="I655" s="167"/>
      <c r="J655" s="167"/>
      <c r="K655" s="56"/>
      <c r="L655" s="57"/>
      <c r="M655" s="57"/>
      <c r="N655" s="57"/>
      <c r="O655" s="57"/>
      <c r="P655" s="17"/>
      <c r="Q655" s="18"/>
      <c r="R655" s="18"/>
      <c r="S655" s="146"/>
    </row>
    <row r="656" spans="4:19" ht="16" hidden="1" thickBot="1">
      <c r="D656" s="52">
        <f t="shared" si="14"/>
        <v>652</v>
      </c>
      <c r="E656" s="60"/>
      <c r="F656" s="46" t="str">
        <f>IFERROR(VLOOKUP(Table213162021[[#This Row],[Player No]],Table11[[No]:[Province]],2,0),"")</f>
        <v/>
      </c>
      <c r="G656" s="47" t="str">
        <f>IFERROR(VLOOKUP(Table213162038[[#This Row],[Player No]],Table11[[No]:[Province]],3,0),"")</f>
        <v/>
      </c>
      <c r="H656" s="166"/>
      <c r="I656" s="167"/>
      <c r="J656" s="167"/>
      <c r="K656" s="56"/>
      <c r="L656" s="57"/>
      <c r="M656" s="57"/>
      <c r="N656" s="57"/>
      <c r="O656" s="57"/>
      <c r="P656" s="17"/>
      <c r="Q656" s="18"/>
      <c r="R656" s="18"/>
      <c r="S656" s="146"/>
    </row>
    <row r="657" spans="4:19" ht="16" hidden="1" thickBot="1">
      <c r="D657" s="52">
        <f t="shared" si="14"/>
        <v>653</v>
      </c>
      <c r="E657" s="60"/>
      <c r="F657" s="46" t="str">
        <f>IFERROR(VLOOKUP(Table213162021[[#This Row],[Player No]],Table11[[No]:[Province]],2,0),"")</f>
        <v/>
      </c>
      <c r="G657" s="47" t="str">
        <f>IFERROR(VLOOKUP(Table213162038[[#This Row],[Player No]],Table11[[No]:[Province]],3,0),"")</f>
        <v/>
      </c>
      <c r="H657" s="166"/>
      <c r="I657" s="167"/>
      <c r="J657" s="167"/>
      <c r="K657" s="56"/>
      <c r="L657" s="57"/>
      <c r="M657" s="57"/>
      <c r="N657" s="57"/>
      <c r="O657" s="57"/>
      <c r="P657" s="17"/>
      <c r="Q657" s="18"/>
      <c r="R657" s="18"/>
      <c r="S657" s="146"/>
    </row>
    <row r="658" spans="4:19" ht="16" hidden="1" thickBot="1">
      <c r="D658" s="52">
        <f t="shared" si="14"/>
        <v>654</v>
      </c>
      <c r="E658" s="60"/>
      <c r="F658" s="46" t="str">
        <f>IFERROR(VLOOKUP(Table213162021[[#This Row],[Player No]],Table11[[No]:[Province]],2,0),"")</f>
        <v/>
      </c>
      <c r="G658" s="47" t="str">
        <f>IFERROR(VLOOKUP(Table213162038[[#This Row],[Player No]],Table11[[No]:[Province]],3,0),"")</f>
        <v/>
      </c>
      <c r="H658" s="166"/>
      <c r="I658" s="167"/>
      <c r="J658" s="167"/>
      <c r="K658" s="56"/>
      <c r="L658" s="57"/>
      <c r="M658" s="57"/>
      <c r="N658" s="57"/>
      <c r="O658" s="57"/>
      <c r="P658" s="17"/>
      <c r="Q658" s="18"/>
      <c r="R658" s="18"/>
      <c r="S658" s="146"/>
    </row>
    <row r="659" spans="4:19" ht="16" hidden="1" thickBot="1">
      <c r="D659" s="52">
        <f t="shared" si="14"/>
        <v>655</v>
      </c>
      <c r="E659" s="60"/>
      <c r="F659" s="46" t="str">
        <f>IFERROR(VLOOKUP(Table213162021[[#This Row],[Player No]],Table11[[No]:[Province]],2,0),"")</f>
        <v/>
      </c>
      <c r="G659" s="47" t="str">
        <f>IFERROR(VLOOKUP(Table213162038[[#This Row],[Player No]],Table11[[No]:[Province]],3,0),"")</f>
        <v/>
      </c>
      <c r="H659" s="166"/>
      <c r="I659" s="167"/>
      <c r="J659" s="167"/>
      <c r="K659" s="56"/>
      <c r="L659" s="57"/>
      <c r="M659" s="57"/>
      <c r="N659" s="57"/>
      <c r="O659" s="57"/>
      <c r="P659" s="17"/>
      <c r="Q659" s="18"/>
      <c r="R659" s="18"/>
      <c r="S659" s="146"/>
    </row>
    <row r="660" spans="4:19" ht="16" hidden="1" thickBot="1">
      <c r="D660" s="52">
        <f t="shared" si="14"/>
        <v>656</v>
      </c>
      <c r="E660" s="60"/>
      <c r="F660" s="46" t="str">
        <f>IFERROR(VLOOKUP(Table213162021[[#This Row],[Player No]],Table11[[No]:[Province]],2,0),"")</f>
        <v/>
      </c>
      <c r="G660" s="47" t="str">
        <f>IFERROR(VLOOKUP(Table213162038[[#This Row],[Player No]],Table11[[No]:[Province]],3,0),"")</f>
        <v/>
      </c>
      <c r="H660" s="166"/>
      <c r="I660" s="167"/>
      <c r="J660" s="167"/>
      <c r="K660" s="56"/>
      <c r="L660" s="57"/>
      <c r="M660" s="57"/>
      <c r="N660" s="57"/>
      <c r="O660" s="57"/>
      <c r="P660" s="17"/>
      <c r="Q660" s="18"/>
      <c r="R660" s="18"/>
      <c r="S660" s="146"/>
    </row>
    <row r="661" spans="4:19" ht="16" hidden="1" thickBot="1">
      <c r="D661" s="52">
        <f t="shared" si="14"/>
        <v>657</v>
      </c>
      <c r="E661" s="60"/>
      <c r="F661" s="46" t="str">
        <f>IFERROR(VLOOKUP(Table213162021[[#This Row],[Player No]],Table11[[No]:[Province]],2,0),"")</f>
        <v/>
      </c>
      <c r="G661" s="47" t="str">
        <f>IFERROR(VLOOKUP(Table213162038[[#This Row],[Player No]],Table11[[No]:[Province]],3,0),"")</f>
        <v/>
      </c>
      <c r="H661" s="166"/>
      <c r="I661" s="167"/>
      <c r="J661" s="167"/>
      <c r="K661" s="56"/>
      <c r="L661" s="57"/>
      <c r="M661" s="57"/>
      <c r="N661" s="57"/>
      <c r="O661" s="57"/>
      <c r="P661" s="17"/>
      <c r="Q661" s="18"/>
      <c r="R661" s="18"/>
      <c r="S661" s="146"/>
    </row>
    <row r="662" spans="4:19" ht="16" hidden="1" thickBot="1">
      <c r="D662" s="52">
        <f t="shared" si="14"/>
        <v>658</v>
      </c>
      <c r="E662" s="60"/>
      <c r="F662" s="46" t="str">
        <f>IFERROR(VLOOKUP(Table213162021[[#This Row],[Player No]],Table11[[No]:[Province]],2,0),"")</f>
        <v/>
      </c>
      <c r="G662" s="47" t="str">
        <f>IFERROR(VLOOKUP(Table213162038[[#This Row],[Player No]],Table11[[No]:[Province]],3,0),"")</f>
        <v/>
      </c>
      <c r="H662" s="166"/>
      <c r="I662" s="167"/>
      <c r="J662" s="167"/>
      <c r="K662" s="56"/>
      <c r="L662" s="57"/>
      <c r="M662" s="57"/>
      <c r="N662" s="57"/>
      <c r="O662" s="57"/>
      <c r="P662" s="17"/>
      <c r="Q662" s="18"/>
      <c r="R662" s="18"/>
      <c r="S662" s="146"/>
    </row>
    <row r="663" spans="4:19" ht="16" hidden="1" thickBot="1">
      <c r="D663" s="52">
        <f t="shared" si="14"/>
        <v>659</v>
      </c>
      <c r="E663" s="60"/>
      <c r="F663" s="46" t="str">
        <f>IFERROR(VLOOKUP(Table213162021[[#This Row],[Player No]],Table11[[No]:[Province]],2,0),"")</f>
        <v/>
      </c>
      <c r="G663" s="47" t="str">
        <f>IFERROR(VLOOKUP(Table213162038[[#This Row],[Player No]],Table11[[No]:[Province]],3,0),"")</f>
        <v/>
      </c>
      <c r="H663" s="166"/>
      <c r="I663" s="167"/>
      <c r="J663" s="167"/>
      <c r="K663" s="56"/>
      <c r="L663" s="57"/>
      <c r="M663" s="57"/>
      <c r="N663" s="57"/>
      <c r="O663" s="57"/>
      <c r="P663" s="17"/>
      <c r="Q663" s="18"/>
      <c r="R663" s="18"/>
      <c r="S663" s="146"/>
    </row>
    <row r="664" spans="4:19" ht="16" hidden="1" thickBot="1">
      <c r="D664" s="52">
        <f t="shared" si="14"/>
        <v>660</v>
      </c>
      <c r="E664" s="60"/>
      <c r="F664" s="46" t="str">
        <f>IFERROR(VLOOKUP(Table213162021[[#This Row],[Player No]],Table11[[No]:[Province]],2,0),"")</f>
        <v/>
      </c>
      <c r="G664" s="47" t="str">
        <f>IFERROR(VLOOKUP(Table213162038[[#This Row],[Player No]],Table11[[No]:[Province]],3,0),"")</f>
        <v/>
      </c>
      <c r="H664" s="166"/>
      <c r="I664" s="167"/>
      <c r="J664" s="167"/>
      <c r="K664" s="56"/>
      <c r="L664" s="57"/>
      <c r="M664" s="57"/>
      <c r="N664" s="57"/>
      <c r="O664" s="57"/>
      <c r="P664" s="17"/>
      <c r="Q664" s="18"/>
      <c r="R664" s="18"/>
      <c r="S664" s="146"/>
    </row>
    <row r="665" spans="4:19" ht="16" hidden="1" thickBot="1">
      <c r="D665" s="52">
        <f t="shared" si="14"/>
        <v>661</v>
      </c>
      <c r="E665" s="60"/>
      <c r="F665" s="46" t="str">
        <f>IFERROR(VLOOKUP(Table213162021[[#This Row],[Player No]],Table11[[No]:[Province]],2,0),"")</f>
        <v/>
      </c>
      <c r="G665" s="47" t="str">
        <f>IFERROR(VLOOKUP(Table213162038[[#This Row],[Player No]],Table11[[No]:[Province]],3,0),"")</f>
        <v/>
      </c>
      <c r="H665" s="166"/>
      <c r="I665" s="167"/>
      <c r="J665" s="167"/>
      <c r="K665" s="56"/>
      <c r="L665" s="57"/>
      <c r="M665" s="57"/>
      <c r="N665" s="57"/>
      <c r="O665" s="57"/>
      <c r="P665" s="17"/>
      <c r="Q665" s="18"/>
      <c r="R665" s="18"/>
      <c r="S665" s="146"/>
    </row>
    <row r="666" spans="4:19" ht="16" hidden="1" thickBot="1">
      <c r="D666" s="52">
        <f t="shared" si="14"/>
        <v>662</v>
      </c>
      <c r="E666" s="60"/>
      <c r="F666" s="46" t="str">
        <f>IFERROR(VLOOKUP(Table213162021[[#This Row],[Player No]],Table11[[No]:[Province]],2,0),"")</f>
        <v/>
      </c>
      <c r="G666" s="47" t="str">
        <f>IFERROR(VLOOKUP(Table213162038[[#This Row],[Player No]],Table11[[No]:[Province]],3,0),"")</f>
        <v/>
      </c>
      <c r="H666" s="166"/>
      <c r="I666" s="167"/>
      <c r="J666" s="167"/>
      <c r="K666" s="56"/>
      <c r="L666" s="57"/>
      <c r="M666" s="57"/>
      <c r="N666" s="57"/>
      <c r="O666" s="57"/>
      <c r="P666" s="17"/>
      <c r="Q666" s="18"/>
      <c r="R666" s="18"/>
      <c r="S666" s="146"/>
    </row>
    <row r="667" spans="4:19" ht="16" hidden="1" thickBot="1">
      <c r="D667" s="52">
        <f t="shared" si="14"/>
        <v>663</v>
      </c>
      <c r="E667" s="60"/>
      <c r="F667" s="46" t="str">
        <f>IFERROR(VLOOKUP(Table213162021[[#This Row],[Player No]],Table11[[No]:[Province]],2,0),"")</f>
        <v/>
      </c>
      <c r="G667" s="47" t="str">
        <f>IFERROR(VLOOKUP(Table213162038[[#This Row],[Player No]],Table11[[No]:[Province]],3,0),"")</f>
        <v/>
      </c>
      <c r="H667" s="166"/>
      <c r="I667" s="167"/>
      <c r="J667" s="167"/>
      <c r="K667" s="56"/>
      <c r="L667" s="57"/>
      <c r="M667" s="57"/>
      <c r="N667" s="57"/>
      <c r="O667" s="57"/>
      <c r="P667" s="17"/>
      <c r="Q667" s="18"/>
      <c r="R667" s="18"/>
      <c r="S667" s="146"/>
    </row>
    <row r="668" spans="4:19" ht="16" hidden="1" thickBot="1">
      <c r="D668" s="52">
        <f t="shared" si="14"/>
        <v>664</v>
      </c>
      <c r="E668" s="60"/>
      <c r="F668" s="46" t="str">
        <f>IFERROR(VLOOKUP(Table213162021[[#This Row],[Player No]],Table11[[No]:[Province]],2,0),"")</f>
        <v/>
      </c>
      <c r="G668" s="47" t="str">
        <f>IFERROR(VLOOKUP(Table213162038[[#This Row],[Player No]],Table11[[No]:[Province]],3,0),"")</f>
        <v/>
      </c>
      <c r="H668" s="166"/>
      <c r="I668" s="167"/>
      <c r="J668" s="167"/>
      <c r="K668" s="56"/>
      <c r="L668" s="57"/>
      <c r="M668" s="57"/>
      <c r="N668" s="57"/>
      <c r="O668" s="57"/>
      <c r="P668" s="17"/>
      <c r="Q668" s="18"/>
      <c r="R668" s="18"/>
      <c r="S668" s="146"/>
    </row>
    <row r="669" spans="4:19" ht="16" hidden="1" thickBot="1">
      <c r="D669" s="52">
        <f t="shared" si="14"/>
        <v>665</v>
      </c>
      <c r="E669" s="60"/>
      <c r="F669" s="46" t="str">
        <f>IFERROR(VLOOKUP(Table213162021[[#This Row],[Player No]],Table11[[No]:[Province]],2,0),"")</f>
        <v/>
      </c>
      <c r="G669" s="47" t="str">
        <f>IFERROR(VLOOKUP(Table213162038[[#This Row],[Player No]],Table11[[No]:[Province]],3,0),"")</f>
        <v/>
      </c>
      <c r="H669" s="166"/>
      <c r="I669" s="167"/>
      <c r="J669" s="167"/>
      <c r="K669" s="56"/>
      <c r="L669" s="57"/>
      <c r="M669" s="57"/>
      <c r="N669" s="57"/>
      <c r="O669" s="57"/>
      <c r="P669" s="17"/>
      <c r="Q669" s="18"/>
      <c r="R669" s="18"/>
      <c r="S669" s="146"/>
    </row>
    <row r="670" spans="4:19" ht="16" hidden="1" thickBot="1">
      <c r="D670" s="52">
        <f t="shared" si="14"/>
        <v>666</v>
      </c>
      <c r="E670" s="60"/>
      <c r="F670" s="46" t="str">
        <f>IFERROR(VLOOKUP(Table213162021[[#This Row],[Player No]],Table11[[No]:[Province]],2,0),"")</f>
        <v/>
      </c>
      <c r="G670" s="47" t="str">
        <f>IFERROR(VLOOKUP(Table213162038[[#This Row],[Player No]],Table11[[No]:[Province]],3,0),"")</f>
        <v/>
      </c>
      <c r="H670" s="166"/>
      <c r="I670" s="167"/>
      <c r="J670" s="167"/>
      <c r="K670" s="56"/>
      <c r="L670" s="57"/>
      <c r="M670" s="57"/>
      <c r="N670" s="57"/>
      <c r="O670" s="57"/>
      <c r="P670" s="17"/>
      <c r="Q670" s="18"/>
      <c r="R670" s="18"/>
      <c r="S670" s="146"/>
    </row>
    <row r="671" spans="4:19" ht="16" hidden="1" thickBot="1">
      <c r="D671" s="52">
        <f t="shared" si="14"/>
        <v>667</v>
      </c>
      <c r="E671" s="60"/>
      <c r="F671" s="46" t="str">
        <f>IFERROR(VLOOKUP(Table213162021[[#This Row],[Player No]],Table11[[No]:[Province]],2,0),"")</f>
        <v/>
      </c>
      <c r="G671" s="47" t="str">
        <f>IFERROR(VLOOKUP(Table213162038[[#This Row],[Player No]],Table11[[No]:[Province]],3,0),"")</f>
        <v/>
      </c>
      <c r="H671" s="166"/>
      <c r="I671" s="167"/>
      <c r="J671" s="167"/>
      <c r="K671" s="56"/>
      <c r="L671" s="57"/>
      <c r="M671" s="57"/>
      <c r="N671" s="57"/>
      <c r="O671" s="57"/>
      <c r="P671" s="17"/>
      <c r="Q671" s="18"/>
      <c r="R671" s="18"/>
      <c r="S671" s="146"/>
    </row>
    <row r="672" spans="4:19" ht="16" hidden="1" thickBot="1">
      <c r="D672" s="52">
        <f t="shared" si="14"/>
        <v>668</v>
      </c>
      <c r="E672" s="60"/>
      <c r="F672" s="46" t="str">
        <f>IFERROR(VLOOKUP(Table213162021[[#This Row],[Player No]],Table11[[No]:[Province]],2,0),"")</f>
        <v/>
      </c>
      <c r="G672" s="47" t="str">
        <f>IFERROR(VLOOKUP(Table213162038[[#This Row],[Player No]],Table11[[No]:[Province]],3,0),"")</f>
        <v/>
      </c>
      <c r="H672" s="166"/>
      <c r="I672" s="167"/>
      <c r="J672" s="167"/>
      <c r="K672" s="56"/>
      <c r="L672" s="57"/>
      <c r="M672" s="57"/>
      <c r="N672" s="57"/>
      <c r="O672" s="57"/>
      <c r="P672" s="17"/>
      <c r="Q672" s="18"/>
      <c r="R672" s="18"/>
      <c r="S672" s="146"/>
    </row>
    <row r="673" spans="4:19" ht="16" hidden="1" thickBot="1">
      <c r="D673" s="52">
        <f t="shared" si="14"/>
        <v>669</v>
      </c>
      <c r="E673" s="60"/>
      <c r="F673" s="46" t="str">
        <f>IFERROR(VLOOKUP(Table213162021[[#This Row],[Player No]],Table11[[No]:[Province]],2,0),"")</f>
        <v/>
      </c>
      <c r="G673" s="47" t="str">
        <f>IFERROR(VLOOKUP(Table213162038[[#This Row],[Player No]],Table11[[No]:[Province]],3,0),"")</f>
        <v/>
      </c>
      <c r="H673" s="166"/>
      <c r="I673" s="167"/>
      <c r="J673" s="167"/>
      <c r="K673" s="56"/>
      <c r="L673" s="57"/>
      <c r="M673" s="57"/>
      <c r="N673" s="57"/>
      <c r="O673" s="57"/>
      <c r="P673" s="17"/>
      <c r="Q673" s="18"/>
      <c r="R673" s="18"/>
      <c r="S673" s="146"/>
    </row>
    <row r="674" spans="4:19" ht="16" hidden="1" thickBot="1">
      <c r="D674" s="52">
        <f t="shared" si="14"/>
        <v>670</v>
      </c>
      <c r="E674" s="60"/>
      <c r="F674" s="46" t="str">
        <f>IFERROR(VLOOKUP(Table213162021[[#This Row],[Player No]],Table11[[No]:[Province]],2,0),"")</f>
        <v/>
      </c>
      <c r="G674" s="47" t="str">
        <f>IFERROR(VLOOKUP(Table213162038[[#This Row],[Player No]],Table11[[No]:[Province]],3,0),"")</f>
        <v/>
      </c>
      <c r="H674" s="166"/>
      <c r="I674" s="167"/>
      <c r="J674" s="167"/>
      <c r="K674" s="56"/>
      <c r="L674" s="57"/>
      <c r="M674" s="57"/>
      <c r="N674" s="57"/>
      <c r="O674" s="57"/>
      <c r="P674" s="17"/>
      <c r="Q674" s="18"/>
      <c r="R674" s="18"/>
      <c r="S674" s="146"/>
    </row>
    <row r="675" spans="4:19" ht="16" hidden="1" thickBot="1">
      <c r="D675" s="52">
        <f t="shared" si="14"/>
        <v>671</v>
      </c>
      <c r="E675" s="60"/>
      <c r="F675" s="46" t="str">
        <f>IFERROR(VLOOKUP(Table213162021[[#This Row],[Player No]],Table11[[No]:[Province]],2,0),"")</f>
        <v/>
      </c>
      <c r="G675" s="47" t="str">
        <f>IFERROR(VLOOKUP(Table213162038[[#This Row],[Player No]],Table11[[No]:[Province]],3,0),"")</f>
        <v/>
      </c>
      <c r="H675" s="166"/>
      <c r="I675" s="167"/>
      <c r="J675" s="167"/>
      <c r="K675" s="56"/>
      <c r="L675" s="57"/>
      <c r="M675" s="57"/>
      <c r="N675" s="57"/>
      <c r="O675" s="57"/>
      <c r="P675" s="17"/>
      <c r="Q675" s="18"/>
      <c r="R675" s="18"/>
      <c r="S675" s="146"/>
    </row>
    <row r="676" spans="4:19" ht="16" hidden="1" thickBot="1">
      <c r="D676" s="52">
        <f t="shared" si="14"/>
        <v>672</v>
      </c>
      <c r="E676" s="60"/>
      <c r="F676" s="46" t="str">
        <f>IFERROR(VLOOKUP(Table213162021[[#This Row],[Player No]],Table11[[No]:[Province]],2,0),"")</f>
        <v/>
      </c>
      <c r="G676" s="47" t="str">
        <f>IFERROR(VLOOKUP(Table213162038[[#This Row],[Player No]],Table11[[No]:[Province]],3,0),"")</f>
        <v/>
      </c>
      <c r="H676" s="166"/>
      <c r="I676" s="167"/>
      <c r="J676" s="167"/>
      <c r="K676" s="56"/>
      <c r="L676" s="57"/>
      <c r="M676" s="57"/>
      <c r="N676" s="57"/>
      <c r="O676" s="57"/>
      <c r="P676" s="17"/>
      <c r="Q676" s="18"/>
      <c r="R676" s="18"/>
      <c r="S676" s="146"/>
    </row>
    <row r="677" spans="4:19" ht="16" hidden="1" thickBot="1">
      <c r="D677" s="52">
        <f t="shared" si="14"/>
        <v>673</v>
      </c>
      <c r="E677" s="60"/>
      <c r="F677" s="46" t="str">
        <f>IFERROR(VLOOKUP(Table213162021[[#This Row],[Player No]],Table11[[No]:[Province]],2,0),"")</f>
        <v/>
      </c>
      <c r="G677" s="47" t="str">
        <f>IFERROR(VLOOKUP(Table213162038[[#This Row],[Player No]],Table11[[No]:[Province]],3,0),"")</f>
        <v/>
      </c>
      <c r="H677" s="166"/>
      <c r="I677" s="167"/>
      <c r="J677" s="167"/>
      <c r="K677" s="56"/>
      <c r="L677" s="57"/>
      <c r="M677" s="57"/>
      <c r="N677" s="57"/>
      <c r="O677" s="57"/>
      <c r="P677" s="17"/>
      <c r="Q677" s="18"/>
      <c r="R677" s="18"/>
      <c r="S677" s="146"/>
    </row>
    <row r="678" spans="4:19" ht="16" hidden="1" thickBot="1">
      <c r="D678" s="52">
        <f t="shared" si="14"/>
        <v>674</v>
      </c>
      <c r="E678" s="60"/>
      <c r="F678" s="46" t="str">
        <f>IFERROR(VLOOKUP(Table213162021[[#This Row],[Player No]],Table11[[No]:[Province]],2,0),"")</f>
        <v/>
      </c>
      <c r="G678" s="47" t="str">
        <f>IFERROR(VLOOKUP(Table213162038[[#This Row],[Player No]],Table11[[No]:[Province]],3,0),"")</f>
        <v/>
      </c>
      <c r="H678" s="166"/>
      <c r="I678" s="167"/>
      <c r="J678" s="167"/>
      <c r="K678" s="56"/>
      <c r="L678" s="57"/>
      <c r="M678" s="57"/>
      <c r="N678" s="57"/>
      <c r="O678" s="57"/>
      <c r="P678" s="17"/>
      <c r="Q678" s="18"/>
      <c r="R678" s="18"/>
      <c r="S678" s="146"/>
    </row>
    <row r="679" spans="4:19" ht="16" hidden="1" thickBot="1">
      <c r="D679" s="52">
        <f t="shared" si="14"/>
        <v>675</v>
      </c>
      <c r="E679" s="60"/>
      <c r="F679" s="46" t="str">
        <f>IFERROR(VLOOKUP(Table213162021[[#This Row],[Player No]],Table11[[No]:[Province]],2,0),"")</f>
        <v/>
      </c>
      <c r="G679" s="47" t="str">
        <f>IFERROR(VLOOKUP(Table213162038[[#This Row],[Player No]],Table11[[No]:[Province]],3,0),"")</f>
        <v/>
      </c>
      <c r="H679" s="166"/>
      <c r="I679" s="167"/>
      <c r="J679" s="167"/>
      <c r="K679" s="56"/>
      <c r="L679" s="57"/>
      <c r="M679" s="57"/>
      <c r="N679" s="57"/>
      <c r="O679" s="57"/>
      <c r="P679" s="17"/>
      <c r="Q679" s="18"/>
      <c r="R679" s="18"/>
      <c r="S679" s="146"/>
    </row>
    <row r="680" spans="4:19" ht="16" hidden="1" thickBot="1">
      <c r="D680" s="52">
        <f t="shared" si="14"/>
        <v>676</v>
      </c>
      <c r="E680" s="60"/>
      <c r="F680" s="46" t="str">
        <f>IFERROR(VLOOKUP(Table213162021[[#This Row],[Player No]],Table11[[No]:[Province]],2,0),"")</f>
        <v/>
      </c>
      <c r="G680" s="47" t="str">
        <f>IFERROR(VLOOKUP(Table213162038[[#This Row],[Player No]],Table11[[No]:[Province]],3,0),"")</f>
        <v/>
      </c>
      <c r="H680" s="166"/>
      <c r="I680" s="167"/>
      <c r="J680" s="167"/>
      <c r="K680" s="56"/>
      <c r="L680" s="57"/>
      <c r="M680" s="57"/>
      <c r="N680" s="57"/>
      <c r="O680" s="57"/>
      <c r="P680" s="17"/>
      <c r="Q680" s="18"/>
      <c r="R680" s="18"/>
      <c r="S680" s="146"/>
    </row>
    <row r="681" spans="4:19" ht="16" hidden="1" thickBot="1">
      <c r="D681" s="52">
        <f t="shared" si="14"/>
        <v>677</v>
      </c>
      <c r="E681" s="60"/>
      <c r="F681" s="46" t="str">
        <f>IFERROR(VLOOKUP(Table213162021[[#This Row],[Player No]],Table11[[No]:[Province]],2,0),"")</f>
        <v/>
      </c>
      <c r="G681" s="47" t="str">
        <f>IFERROR(VLOOKUP(Table213162038[[#This Row],[Player No]],Table11[[No]:[Province]],3,0),"")</f>
        <v/>
      </c>
      <c r="H681" s="166"/>
      <c r="I681" s="167"/>
      <c r="J681" s="167"/>
      <c r="K681" s="56"/>
      <c r="L681" s="57"/>
      <c r="M681" s="57"/>
      <c r="N681" s="57"/>
      <c r="O681" s="57"/>
      <c r="P681" s="17"/>
      <c r="Q681" s="18"/>
      <c r="R681" s="18"/>
      <c r="S681" s="146"/>
    </row>
    <row r="682" spans="4:19" ht="16" hidden="1" thickBot="1">
      <c r="D682" s="52">
        <f t="shared" si="14"/>
        <v>678</v>
      </c>
      <c r="E682" s="60"/>
      <c r="F682" s="46" t="str">
        <f>IFERROR(VLOOKUP(Table213162021[[#This Row],[Player No]],Table11[[No]:[Province]],2,0),"")</f>
        <v/>
      </c>
      <c r="G682" s="47" t="str">
        <f>IFERROR(VLOOKUP(Table213162038[[#This Row],[Player No]],Table11[[No]:[Province]],3,0),"")</f>
        <v/>
      </c>
      <c r="H682" s="166"/>
      <c r="I682" s="167"/>
      <c r="J682" s="167"/>
      <c r="K682" s="56"/>
      <c r="L682" s="57"/>
      <c r="M682" s="57"/>
      <c r="N682" s="57"/>
      <c r="O682" s="57"/>
      <c r="P682" s="17"/>
      <c r="Q682" s="18"/>
      <c r="R682" s="18"/>
      <c r="S682" s="146"/>
    </row>
    <row r="683" spans="4:19" ht="16" hidden="1" thickBot="1">
      <c r="D683" s="52">
        <f t="shared" si="14"/>
        <v>679</v>
      </c>
      <c r="E683" s="60"/>
      <c r="F683" s="46" t="str">
        <f>IFERROR(VLOOKUP(Table213162021[[#This Row],[Player No]],Table11[[No]:[Province]],2,0),"")</f>
        <v/>
      </c>
      <c r="G683" s="47" t="str">
        <f>IFERROR(VLOOKUP(Table213162038[[#This Row],[Player No]],Table11[[No]:[Province]],3,0),"")</f>
        <v/>
      </c>
      <c r="H683" s="166"/>
      <c r="I683" s="167"/>
      <c r="J683" s="167"/>
      <c r="K683" s="56"/>
      <c r="L683" s="57"/>
      <c r="M683" s="57"/>
      <c r="N683" s="57"/>
      <c r="O683" s="57"/>
      <c r="P683" s="17"/>
      <c r="Q683" s="18"/>
      <c r="R683" s="18"/>
      <c r="S683" s="146"/>
    </row>
    <row r="684" spans="4:19" ht="16" hidden="1" thickBot="1">
      <c r="D684" s="52">
        <f t="shared" si="14"/>
        <v>680</v>
      </c>
      <c r="E684" s="60"/>
      <c r="F684" s="46" t="str">
        <f>IFERROR(VLOOKUP(Table213162021[[#This Row],[Player No]],Table11[[No]:[Province]],2,0),"")</f>
        <v/>
      </c>
      <c r="G684" s="47" t="str">
        <f>IFERROR(VLOOKUP(Table213162038[[#This Row],[Player No]],Table11[[No]:[Province]],3,0),"")</f>
        <v/>
      </c>
      <c r="H684" s="166"/>
      <c r="I684" s="167"/>
      <c r="J684" s="167"/>
      <c r="K684" s="56"/>
      <c r="L684" s="57"/>
      <c r="M684" s="57"/>
      <c r="N684" s="57"/>
      <c r="O684" s="57"/>
      <c r="P684" s="17"/>
      <c r="Q684" s="18"/>
      <c r="R684" s="18"/>
      <c r="S684" s="146"/>
    </row>
    <row r="685" spans="4:19" ht="16" hidden="1" thickBot="1">
      <c r="D685" s="52">
        <f t="shared" si="14"/>
        <v>681</v>
      </c>
      <c r="E685" s="60"/>
      <c r="F685" s="46" t="str">
        <f>IFERROR(VLOOKUP(Table213162021[[#This Row],[Player No]],Table11[[No]:[Province]],2,0),"")</f>
        <v/>
      </c>
      <c r="G685" s="47" t="str">
        <f>IFERROR(VLOOKUP(Table213162038[[#This Row],[Player No]],Table11[[No]:[Province]],3,0),"")</f>
        <v/>
      </c>
      <c r="H685" s="166"/>
      <c r="I685" s="167"/>
      <c r="J685" s="167"/>
      <c r="K685" s="56"/>
      <c r="L685" s="57"/>
      <c r="M685" s="57"/>
      <c r="N685" s="57"/>
      <c r="O685" s="57"/>
      <c r="P685" s="17"/>
      <c r="Q685" s="18"/>
      <c r="R685" s="18"/>
      <c r="S685" s="146"/>
    </row>
    <row r="686" spans="4:19" ht="16" hidden="1" thickBot="1">
      <c r="D686" s="52">
        <f t="shared" si="14"/>
        <v>682</v>
      </c>
      <c r="E686" s="60"/>
      <c r="F686" s="46" t="str">
        <f>IFERROR(VLOOKUP(Table213162021[[#This Row],[Player No]],Table11[[No]:[Province]],2,0),"")</f>
        <v/>
      </c>
      <c r="G686" s="47" t="str">
        <f>IFERROR(VLOOKUP(Table213162038[[#This Row],[Player No]],Table11[[No]:[Province]],3,0),"")</f>
        <v/>
      </c>
      <c r="H686" s="166"/>
      <c r="I686" s="167"/>
      <c r="J686" s="167"/>
      <c r="K686" s="56"/>
      <c r="L686" s="57"/>
      <c r="M686" s="57"/>
      <c r="N686" s="57"/>
      <c r="O686" s="57"/>
      <c r="P686" s="17"/>
      <c r="Q686" s="18"/>
      <c r="R686" s="18"/>
      <c r="S686" s="146"/>
    </row>
    <row r="687" spans="4:19" ht="16" hidden="1" thickBot="1">
      <c r="D687" s="52">
        <f t="shared" si="14"/>
        <v>683</v>
      </c>
      <c r="E687" s="60"/>
      <c r="F687" s="46" t="str">
        <f>IFERROR(VLOOKUP(Table213162021[[#This Row],[Player No]],Table11[[No]:[Province]],2,0),"")</f>
        <v/>
      </c>
      <c r="G687" s="47" t="str">
        <f>IFERROR(VLOOKUP(Table213162038[[#This Row],[Player No]],Table11[[No]:[Province]],3,0),"")</f>
        <v/>
      </c>
      <c r="H687" s="166"/>
      <c r="I687" s="167"/>
      <c r="J687" s="167"/>
      <c r="K687" s="56"/>
      <c r="L687" s="57"/>
      <c r="M687" s="57"/>
      <c r="N687" s="57"/>
      <c r="O687" s="57"/>
      <c r="P687" s="17"/>
      <c r="Q687" s="18"/>
      <c r="R687" s="18"/>
      <c r="S687" s="146"/>
    </row>
    <row r="688" spans="4:19" ht="16" hidden="1" thickBot="1">
      <c r="D688" s="52">
        <f t="shared" si="14"/>
        <v>684</v>
      </c>
      <c r="E688" s="60"/>
      <c r="F688" s="46" t="str">
        <f>IFERROR(VLOOKUP(Table213162021[[#This Row],[Player No]],Table11[[No]:[Province]],2,0),"")</f>
        <v/>
      </c>
      <c r="G688" s="47" t="str">
        <f>IFERROR(VLOOKUP(Table213162038[[#This Row],[Player No]],Table11[[No]:[Province]],3,0),"")</f>
        <v/>
      </c>
      <c r="H688" s="166"/>
      <c r="I688" s="167"/>
      <c r="J688" s="167"/>
      <c r="K688" s="56"/>
      <c r="L688" s="57"/>
      <c r="M688" s="57"/>
      <c r="N688" s="57"/>
      <c r="O688" s="57"/>
      <c r="P688" s="17"/>
      <c r="Q688" s="18"/>
      <c r="R688" s="18"/>
      <c r="S688" s="146"/>
    </row>
    <row r="689" spans="4:19" ht="16" hidden="1" thickBot="1">
      <c r="D689" s="52">
        <f t="shared" si="14"/>
        <v>685</v>
      </c>
      <c r="E689" s="60"/>
      <c r="F689" s="46" t="str">
        <f>IFERROR(VLOOKUP(Table213162021[[#This Row],[Player No]],Table11[[No]:[Province]],2,0),"")</f>
        <v/>
      </c>
      <c r="G689" s="47" t="str">
        <f>IFERROR(VLOOKUP(Table213162038[[#This Row],[Player No]],Table11[[No]:[Province]],3,0),"")</f>
        <v/>
      </c>
      <c r="H689" s="166"/>
      <c r="I689" s="167"/>
      <c r="J689" s="167"/>
      <c r="K689" s="56"/>
      <c r="L689" s="57"/>
      <c r="M689" s="57"/>
      <c r="N689" s="57"/>
      <c r="O689" s="57"/>
      <c r="P689" s="17"/>
      <c r="Q689" s="18"/>
      <c r="R689" s="18"/>
      <c r="S689" s="146"/>
    </row>
    <row r="690" spans="4:19" ht="16" hidden="1" thickBot="1">
      <c r="D690" s="52">
        <f t="shared" si="14"/>
        <v>686</v>
      </c>
      <c r="E690" s="60"/>
      <c r="F690" s="46" t="str">
        <f>IFERROR(VLOOKUP(Table213162021[[#This Row],[Player No]],Table11[[No]:[Province]],2,0),"")</f>
        <v/>
      </c>
      <c r="G690" s="47" t="str">
        <f>IFERROR(VLOOKUP(Table213162038[[#This Row],[Player No]],Table11[[No]:[Province]],3,0),"")</f>
        <v/>
      </c>
      <c r="H690" s="166"/>
      <c r="I690" s="167"/>
      <c r="J690" s="167"/>
      <c r="K690" s="56"/>
      <c r="L690" s="57"/>
      <c r="M690" s="57"/>
      <c r="N690" s="57"/>
      <c r="O690" s="57"/>
      <c r="P690" s="17"/>
      <c r="Q690" s="18"/>
      <c r="R690" s="18"/>
      <c r="S690" s="146"/>
    </row>
    <row r="691" spans="4:19" ht="16" hidden="1" thickBot="1">
      <c r="D691" s="52">
        <f t="shared" si="14"/>
        <v>687</v>
      </c>
      <c r="E691" s="60"/>
      <c r="F691" s="46" t="str">
        <f>IFERROR(VLOOKUP(Table213162021[[#This Row],[Player No]],Table11[[No]:[Province]],2,0),"")</f>
        <v/>
      </c>
      <c r="G691" s="47" t="str">
        <f>IFERROR(VLOOKUP(Table213162038[[#This Row],[Player No]],Table11[[No]:[Province]],3,0),"")</f>
        <v/>
      </c>
      <c r="H691" s="166"/>
      <c r="I691" s="167"/>
      <c r="J691" s="167"/>
      <c r="K691" s="56"/>
      <c r="L691" s="57"/>
      <c r="M691" s="57"/>
      <c r="N691" s="57"/>
      <c r="O691" s="57"/>
      <c r="P691" s="17"/>
      <c r="Q691" s="18"/>
      <c r="R691" s="18"/>
      <c r="S691" s="146"/>
    </row>
    <row r="692" spans="4:19" ht="16" hidden="1" thickBot="1">
      <c r="D692" s="52">
        <f t="shared" si="14"/>
        <v>688</v>
      </c>
      <c r="E692" s="60"/>
      <c r="F692" s="46" t="str">
        <f>IFERROR(VLOOKUP(Table213162021[[#This Row],[Player No]],Table11[[No]:[Province]],2,0),"")</f>
        <v/>
      </c>
      <c r="G692" s="47" t="str">
        <f>IFERROR(VLOOKUP(Table213162038[[#This Row],[Player No]],Table11[[No]:[Province]],3,0),"")</f>
        <v/>
      </c>
      <c r="H692" s="166"/>
      <c r="I692" s="167"/>
      <c r="J692" s="167"/>
      <c r="K692" s="56"/>
      <c r="L692" s="57"/>
      <c r="M692" s="57"/>
      <c r="N692" s="57"/>
      <c r="O692" s="57"/>
      <c r="P692" s="17"/>
      <c r="Q692" s="18"/>
      <c r="R692" s="18"/>
      <c r="S692" s="146"/>
    </row>
    <row r="693" spans="4:19" ht="16" hidden="1" thickBot="1">
      <c r="D693" s="52">
        <f t="shared" si="14"/>
        <v>689</v>
      </c>
      <c r="E693" s="60"/>
      <c r="F693" s="46" t="str">
        <f>IFERROR(VLOOKUP(Table213162021[[#This Row],[Player No]],Table11[[No]:[Province]],2,0),"")</f>
        <v/>
      </c>
      <c r="G693" s="47" t="str">
        <f>IFERROR(VLOOKUP(Table213162038[[#This Row],[Player No]],Table11[[No]:[Province]],3,0),"")</f>
        <v/>
      </c>
      <c r="H693" s="166"/>
      <c r="I693" s="167"/>
      <c r="J693" s="167"/>
      <c r="K693" s="56"/>
      <c r="L693" s="57"/>
      <c r="M693" s="57"/>
      <c r="N693" s="57"/>
      <c r="O693" s="57"/>
      <c r="P693" s="17"/>
      <c r="Q693" s="18"/>
      <c r="R693" s="18"/>
      <c r="S693" s="146"/>
    </row>
    <row r="694" spans="4:19" ht="16" hidden="1" thickBot="1">
      <c r="D694" s="52">
        <f t="shared" si="14"/>
        <v>690</v>
      </c>
      <c r="E694" s="60"/>
      <c r="F694" s="46" t="str">
        <f>IFERROR(VLOOKUP(Table213162021[[#This Row],[Player No]],Table11[[No]:[Province]],2,0),"")</f>
        <v/>
      </c>
      <c r="G694" s="47" t="str">
        <f>IFERROR(VLOOKUP(Table213162038[[#This Row],[Player No]],Table11[[No]:[Province]],3,0),"")</f>
        <v/>
      </c>
      <c r="H694" s="166"/>
      <c r="I694" s="167"/>
      <c r="J694" s="167"/>
      <c r="K694" s="56"/>
      <c r="L694" s="57"/>
      <c r="M694" s="57"/>
      <c r="N694" s="57"/>
      <c r="O694" s="57"/>
      <c r="P694" s="17"/>
      <c r="Q694" s="18"/>
      <c r="R694" s="18"/>
      <c r="S694" s="146"/>
    </row>
    <row r="695" spans="4:19" ht="16" hidden="1" thickBot="1">
      <c r="D695" s="52">
        <f t="shared" si="14"/>
        <v>691</v>
      </c>
      <c r="E695" s="60"/>
      <c r="F695" s="46" t="str">
        <f>IFERROR(VLOOKUP(Table213162021[[#This Row],[Player No]],Table11[[No]:[Province]],2,0),"")</f>
        <v/>
      </c>
      <c r="G695" s="47" t="str">
        <f>IFERROR(VLOOKUP(Table213162038[[#This Row],[Player No]],Table11[[No]:[Province]],3,0),"")</f>
        <v/>
      </c>
      <c r="H695" s="166"/>
      <c r="I695" s="167"/>
      <c r="J695" s="167"/>
      <c r="K695" s="56"/>
      <c r="L695" s="57"/>
      <c r="M695" s="57"/>
      <c r="N695" s="57"/>
      <c r="O695" s="57"/>
      <c r="P695" s="17"/>
      <c r="Q695" s="18"/>
      <c r="R695" s="18"/>
      <c r="S695" s="146"/>
    </row>
    <row r="696" spans="4:19" ht="16" hidden="1" thickBot="1">
      <c r="D696" s="52">
        <f t="shared" si="14"/>
        <v>692</v>
      </c>
      <c r="E696" s="60"/>
      <c r="F696" s="46" t="str">
        <f>IFERROR(VLOOKUP(Table213162021[[#This Row],[Player No]],Table11[[No]:[Province]],2,0),"")</f>
        <v/>
      </c>
      <c r="G696" s="47" t="str">
        <f>IFERROR(VLOOKUP(Table213162038[[#This Row],[Player No]],Table11[[No]:[Province]],3,0),"")</f>
        <v/>
      </c>
      <c r="H696" s="166"/>
      <c r="I696" s="167"/>
      <c r="J696" s="167"/>
      <c r="K696" s="56"/>
      <c r="L696" s="57"/>
      <c r="M696" s="57"/>
      <c r="N696" s="57"/>
      <c r="O696" s="57"/>
      <c r="P696" s="17"/>
      <c r="Q696" s="18"/>
      <c r="R696" s="18"/>
      <c r="S696" s="146"/>
    </row>
    <row r="697" spans="4:19" ht="16" hidden="1" thickBot="1">
      <c r="D697" s="52">
        <f t="shared" si="14"/>
        <v>693</v>
      </c>
      <c r="E697" s="60"/>
      <c r="F697" s="46" t="str">
        <f>IFERROR(VLOOKUP(Table213162021[[#This Row],[Player No]],Table11[[No]:[Province]],2,0),"")</f>
        <v/>
      </c>
      <c r="G697" s="47" t="str">
        <f>IFERROR(VLOOKUP(Table213162038[[#This Row],[Player No]],Table11[[No]:[Province]],3,0),"")</f>
        <v/>
      </c>
      <c r="H697" s="166"/>
      <c r="I697" s="167"/>
      <c r="J697" s="167"/>
      <c r="K697" s="56"/>
      <c r="L697" s="57"/>
      <c r="M697" s="57"/>
      <c r="N697" s="57"/>
      <c r="O697" s="57"/>
      <c r="P697" s="17"/>
      <c r="Q697" s="18"/>
      <c r="R697" s="18"/>
      <c r="S697" s="146"/>
    </row>
    <row r="698" spans="4:19" ht="16" hidden="1" thickBot="1">
      <c r="D698" s="52">
        <f t="shared" si="14"/>
        <v>694</v>
      </c>
      <c r="E698" s="60"/>
      <c r="F698" s="46" t="str">
        <f>IFERROR(VLOOKUP(Table213162021[[#This Row],[Player No]],Table11[[No]:[Province]],2,0),"")</f>
        <v/>
      </c>
      <c r="G698" s="47" t="str">
        <f>IFERROR(VLOOKUP(Table213162038[[#This Row],[Player No]],Table11[[No]:[Province]],3,0),"")</f>
        <v/>
      </c>
      <c r="H698" s="166"/>
      <c r="I698" s="167"/>
      <c r="J698" s="167"/>
      <c r="K698" s="56"/>
      <c r="L698" s="57"/>
      <c r="M698" s="57"/>
      <c r="N698" s="57"/>
      <c r="O698" s="57"/>
      <c r="P698" s="17"/>
      <c r="Q698" s="18"/>
      <c r="R698" s="18"/>
      <c r="S698" s="146"/>
    </row>
    <row r="699" spans="4:19" ht="16" hidden="1" thickBot="1">
      <c r="D699" s="52">
        <f t="shared" si="14"/>
        <v>695</v>
      </c>
      <c r="E699" s="60"/>
      <c r="F699" s="46" t="str">
        <f>IFERROR(VLOOKUP(Table213162021[[#This Row],[Player No]],Table11[[No]:[Province]],2,0),"")</f>
        <v/>
      </c>
      <c r="G699" s="47" t="str">
        <f>IFERROR(VLOOKUP(Table213162038[[#This Row],[Player No]],Table11[[No]:[Province]],3,0),"")</f>
        <v/>
      </c>
      <c r="H699" s="166"/>
      <c r="I699" s="167"/>
      <c r="J699" s="167"/>
      <c r="K699" s="56"/>
      <c r="L699" s="57"/>
      <c r="M699" s="57"/>
      <c r="N699" s="57"/>
      <c r="O699" s="57"/>
      <c r="P699" s="17"/>
      <c r="Q699" s="18"/>
      <c r="R699" s="18"/>
      <c r="S699" s="146"/>
    </row>
    <row r="700" spans="4:19" ht="16" hidden="1" thickBot="1">
      <c r="D700" s="52">
        <f t="shared" si="14"/>
        <v>696</v>
      </c>
      <c r="E700" s="60"/>
      <c r="F700" s="46" t="str">
        <f>IFERROR(VLOOKUP(Table213162021[[#This Row],[Player No]],Table11[[No]:[Province]],2,0),"")</f>
        <v/>
      </c>
      <c r="G700" s="47" t="str">
        <f>IFERROR(VLOOKUP(Table213162038[[#This Row],[Player No]],Table11[[No]:[Province]],3,0),"")</f>
        <v/>
      </c>
      <c r="H700" s="166"/>
      <c r="I700" s="167"/>
      <c r="J700" s="167"/>
      <c r="K700" s="56"/>
      <c r="L700" s="57"/>
      <c r="M700" s="57"/>
      <c r="N700" s="57"/>
      <c r="O700" s="57"/>
      <c r="P700" s="17"/>
      <c r="Q700" s="18"/>
      <c r="R700" s="18"/>
      <c r="S700" s="146"/>
    </row>
    <row r="701" spans="4:19" ht="16" hidden="1" thickBot="1">
      <c r="D701" s="52">
        <f t="shared" si="14"/>
        <v>697</v>
      </c>
      <c r="E701" s="60"/>
      <c r="F701" s="46" t="str">
        <f>IFERROR(VLOOKUP(Table213162021[[#This Row],[Player No]],Table11[[No]:[Province]],2,0),"")</f>
        <v/>
      </c>
      <c r="G701" s="47" t="str">
        <f>IFERROR(VLOOKUP(Table213162038[[#This Row],[Player No]],Table11[[No]:[Province]],3,0),"")</f>
        <v/>
      </c>
      <c r="H701" s="166"/>
      <c r="I701" s="167"/>
      <c r="J701" s="167"/>
      <c r="K701" s="56"/>
      <c r="L701" s="57"/>
      <c r="M701" s="57"/>
      <c r="N701" s="57"/>
      <c r="O701" s="57"/>
      <c r="P701" s="17"/>
      <c r="Q701" s="18"/>
      <c r="R701" s="18"/>
      <c r="S701" s="146"/>
    </row>
    <row r="702" spans="4:19" ht="16" hidden="1" thickBot="1">
      <c r="D702" s="52">
        <f t="shared" si="14"/>
        <v>698</v>
      </c>
      <c r="E702" s="60"/>
      <c r="F702" s="46" t="str">
        <f>IFERROR(VLOOKUP(Table213162021[[#This Row],[Player No]],Table11[[No]:[Province]],2,0),"")</f>
        <v/>
      </c>
      <c r="G702" s="47" t="str">
        <f>IFERROR(VLOOKUP(Table213162038[[#This Row],[Player No]],Table11[[No]:[Province]],3,0),"")</f>
        <v/>
      </c>
      <c r="H702" s="166"/>
      <c r="I702" s="167"/>
      <c r="J702" s="167"/>
      <c r="K702" s="56"/>
      <c r="L702" s="57"/>
      <c r="M702" s="57"/>
      <c r="N702" s="57"/>
      <c r="O702" s="57"/>
      <c r="P702" s="17"/>
      <c r="Q702" s="18"/>
      <c r="R702" s="18"/>
      <c r="S702" s="146"/>
    </row>
    <row r="703" spans="4:19" ht="16" hidden="1" thickBot="1">
      <c r="D703" s="52">
        <f t="shared" si="14"/>
        <v>699</v>
      </c>
      <c r="E703" s="60"/>
      <c r="F703" s="46" t="str">
        <f>IFERROR(VLOOKUP(Table213162021[[#This Row],[Player No]],Table11[[No]:[Province]],2,0),"")</f>
        <v/>
      </c>
      <c r="G703" s="47" t="str">
        <f>IFERROR(VLOOKUP(Table213162038[[#This Row],[Player No]],Table11[[No]:[Province]],3,0),"")</f>
        <v/>
      </c>
      <c r="H703" s="166"/>
      <c r="I703" s="167"/>
      <c r="J703" s="167"/>
      <c r="K703" s="56"/>
      <c r="L703" s="57"/>
      <c r="M703" s="57"/>
      <c r="N703" s="57"/>
      <c r="O703" s="57"/>
      <c r="P703" s="17"/>
      <c r="Q703" s="18"/>
      <c r="R703" s="18"/>
      <c r="S703" s="146"/>
    </row>
    <row r="704" spans="4:19" ht="16" hidden="1" thickBot="1">
      <c r="D704" s="52">
        <f t="shared" si="14"/>
        <v>700</v>
      </c>
      <c r="E704" s="60"/>
      <c r="F704" s="46" t="str">
        <f>IFERROR(VLOOKUP(Table213162021[[#This Row],[Player No]],Table11[[No]:[Province]],2,0),"")</f>
        <v/>
      </c>
      <c r="G704" s="47" t="str">
        <f>IFERROR(VLOOKUP(Table213162038[[#This Row],[Player No]],Table11[[No]:[Province]],3,0),"")</f>
        <v/>
      </c>
      <c r="H704" s="166"/>
      <c r="I704" s="167"/>
      <c r="J704" s="167"/>
      <c r="K704" s="56"/>
      <c r="L704" s="57"/>
      <c r="M704" s="57"/>
      <c r="N704" s="57"/>
      <c r="O704" s="57"/>
      <c r="P704" s="17"/>
      <c r="Q704" s="18"/>
      <c r="R704" s="18"/>
      <c r="S704" s="146"/>
    </row>
    <row r="705" spans="4:19" ht="16" hidden="1" thickBot="1">
      <c r="D705" s="52">
        <f t="shared" si="14"/>
        <v>701</v>
      </c>
      <c r="E705" s="60"/>
      <c r="F705" s="46" t="str">
        <f>IFERROR(VLOOKUP(Table213162021[[#This Row],[Player No]],Table11[[No]:[Province]],2,0),"")</f>
        <v/>
      </c>
      <c r="G705" s="47" t="str">
        <f>IFERROR(VLOOKUP(Table213162038[[#This Row],[Player No]],Table11[[No]:[Province]],3,0),"")</f>
        <v/>
      </c>
      <c r="H705" s="166"/>
      <c r="I705" s="167"/>
      <c r="J705" s="167"/>
      <c r="K705" s="56"/>
      <c r="L705" s="57"/>
      <c r="M705" s="57"/>
      <c r="N705" s="57"/>
      <c r="O705" s="57"/>
      <c r="P705" s="17"/>
      <c r="Q705" s="18"/>
      <c r="R705" s="18"/>
      <c r="S705" s="146"/>
    </row>
    <row r="706" spans="4:19" ht="16" hidden="1" thickBot="1">
      <c r="D706" s="52">
        <f t="shared" si="14"/>
        <v>702</v>
      </c>
      <c r="E706" s="60"/>
      <c r="F706" s="46" t="str">
        <f>IFERROR(VLOOKUP(Table213162021[[#This Row],[Player No]],Table11[[No]:[Province]],2,0),"")</f>
        <v/>
      </c>
      <c r="G706" s="47" t="str">
        <f>IFERROR(VLOOKUP(Table213162038[[#This Row],[Player No]],Table11[[No]:[Province]],3,0),"")</f>
        <v/>
      </c>
      <c r="H706" s="166"/>
      <c r="I706" s="167"/>
      <c r="J706" s="167"/>
      <c r="K706" s="56"/>
      <c r="L706" s="57"/>
      <c r="M706" s="57"/>
      <c r="N706" s="57"/>
      <c r="O706" s="57"/>
      <c r="P706" s="17"/>
      <c r="Q706" s="18"/>
      <c r="R706" s="18"/>
      <c r="S706" s="146"/>
    </row>
    <row r="707" spans="4:19" ht="16" hidden="1" thickBot="1">
      <c r="D707" s="52">
        <f t="shared" si="14"/>
        <v>703</v>
      </c>
      <c r="E707" s="60"/>
      <c r="F707" s="46" t="str">
        <f>IFERROR(VLOOKUP(Table213162021[[#This Row],[Player No]],Table11[[No]:[Province]],2,0),"")</f>
        <v/>
      </c>
      <c r="G707" s="47" t="str">
        <f>IFERROR(VLOOKUP(Table213162038[[#This Row],[Player No]],Table11[[No]:[Province]],3,0),"")</f>
        <v/>
      </c>
      <c r="H707" s="166"/>
      <c r="I707" s="167"/>
      <c r="J707" s="167"/>
      <c r="K707" s="56"/>
      <c r="L707" s="57"/>
      <c r="M707" s="57"/>
      <c r="N707" s="57"/>
      <c r="O707" s="57"/>
      <c r="P707" s="17"/>
      <c r="Q707" s="18"/>
      <c r="R707" s="18"/>
      <c r="S707" s="146"/>
    </row>
    <row r="708" spans="4:19" ht="16" hidden="1" thickBot="1">
      <c r="D708" s="52">
        <f t="shared" si="14"/>
        <v>704</v>
      </c>
      <c r="E708" s="60"/>
      <c r="F708" s="46" t="str">
        <f>IFERROR(VLOOKUP(Table213162021[[#This Row],[Player No]],Table11[[No]:[Province]],2,0),"")</f>
        <v/>
      </c>
      <c r="G708" s="47" t="str">
        <f>IFERROR(VLOOKUP(Table213162038[[#This Row],[Player No]],Table11[[No]:[Province]],3,0),"")</f>
        <v/>
      </c>
      <c r="H708" s="166"/>
      <c r="I708" s="167"/>
      <c r="J708" s="167"/>
      <c r="K708" s="56"/>
      <c r="L708" s="57"/>
      <c r="M708" s="57"/>
      <c r="N708" s="57"/>
      <c r="O708" s="57"/>
      <c r="P708" s="17"/>
      <c r="Q708" s="18"/>
      <c r="R708" s="18"/>
      <c r="S708" s="146"/>
    </row>
    <row r="709" spans="4:19" ht="16" hidden="1" thickBot="1">
      <c r="D709" s="52">
        <f t="shared" si="14"/>
        <v>705</v>
      </c>
      <c r="E709" s="60"/>
      <c r="F709" s="46" t="str">
        <f>IFERROR(VLOOKUP(Table213162021[[#This Row],[Player No]],Table11[[No]:[Province]],2,0),"")</f>
        <v/>
      </c>
      <c r="G709" s="47" t="str">
        <f>IFERROR(VLOOKUP(Table213162038[[#This Row],[Player No]],Table11[[No]:[Province]],3,0),"")</f>
        <v/>
      </c>
      <c r="H709" s="166"/>
      <c r="I709" s="167"/>
      <c r="J709" s="167"/>
      <c r="K709" s="56"/>
      <c r="L709" s="57"/>
      <c r="M709" s="57"/>
      <c r="N709" s="57"/>
      <c r="O709" s="57"/>
      <c r="P709" s="17"/>
      <c r="Q709" s="18"/>
      <c r="R709" s="18"/>
      <c r="S709" s="146"/>
    </row>
    <row r="710" spans="4:19" ht="16" hidden="1" thickBot="1">
      <c r="D710" s="52">
        <f t="shared" ref="D710:D761" si="15">D709+1</f>
        <v>706</v>
      </c>
      <c r="E710" s="60"/>
      <c r="F710" s="46" t="str">
        <f>IFERROR(VLOOKUP(Table213162021[[#This Row],[Player No]],Table11[[No]:[Province]],2,0),"")</f>
        <v/>
      </c>
      <c r="G710" s="47" t="str">
        <f>IFERROR(VLOOKUP(Table213162038[[#This Row],[Player No]],Table11[[No]:[Province]],3,0),"")</f>
        <v/>
      </c>
      <c r="H710" s="166"/>
      <c r="I710" s="167"/>
      <c r="J710" s="167"/>
      <c r="K710" s="56"/>
      <c r="L710" s="57"/>
      <c r="M710" s="57"/>
      <c r="N710" s="57"/>
      <c r="O710" s="57"/>
      <c r="P710" s="17"/>
      <c r="Q710" s="18"/>
      <c r="R710" s="18"/>
      <c r="S710" s="146"/>
    </row>
    <row r="711" spans="4:19" ht="16" hidden="1" thickBot="1">
      <c r="D711" s="52">
        <f t="shared" si="15"/>
        <v>707</v>
      </c>
      <c r="E711" s="60"/>
      <c r="F711" s="46" t="str">
        <f>IFERROR(VLOOKUP(Table213162021[[#This Row],[Player No]],Table11[[No]:[Province]],2,0),"")</f>
        <v/>
      </c>
      <c r="G711" s="47" t="str">
        <f>IFERROR(VLOOKUP(Table213162038[[#This Row],[Player No]],Table11[[No]:[Province]],3,0),"")</f>
        <v/>
      </c>
      <c r="H711" s="166"/>
      <c r="I711" s="167"/>
      <c r="J711" s="167"/>
      <c r="K711" s="56"/>
      <c r="L711" s="57"/>
      <c r="M711" s="57"/>
      <c r="N711" s="57"/>
      <c r="O711" s="57"/>
      <c r="P711" s="17"/>
      <c r="Q711" s="18"/>
      <c r="R711" s="18"/>
      <c r="S711" s="146"/>
    </row>
    <row r="712" spans="4:19" ht="16" hidden="1" thickBot="1">
      <c r="D712" s="52">
        <f t="shared" si="15"/>
        <v>708</v>
      </c>
      <c r="E712" s="60"/>
      <c r="F712" s="46" t="str">
        <f>IFERROR(VLOOKUP(Table213162021[[#This Row],[Player No]],Table11[[No]:[Province]],2,0),"")</f>
        <v/>
      </c>
      <c r="G712" s="47" t="str">
        <f>IFERROR(VLOOKUP(Table213162038[[#This Row],[Player No]],Table11[[No]:[Province]],3,0),"")</f>
        <v/>
      </c>
      <c r="H712" s="166"/>
      <c r="I712" s="167"/>
      <c r="J712" s="167"/>
      <c r="K712" s="56"/>
      <c r="L712" s="57"/>
      <c r="M712" s="57"/>
      <c r="N712" s="57"/>
      <c r="O712" s="57"/>
      <c r="P712" s="17"/>
      <c r="Q712" s="18"/>
      <c r="R712" s="18"/>
      <c r="S712" s="146"/>
    </row>
    <row r="713" spans="4:19" ht="16" hidden="1" thickBot="1">
      <c r="D713" s="52">
        <f t="shared" si="15"/>
        <v>709</v>
      </c>
      <c r="E713" s="60"/>
      <c r="F713" s="46" t="str">
        <f>IFERROR(VLOOKUP(Table213162021[[#This Row],[Player No]],Table11[[No]:[Province]],2,0),"")</f>
        <v/>
      </c>
      <c r="G713" s="47" t="str">
        <f>IFERROR(VLOOKUP(Table213162038[[#This Row],[Player No]],Table11[[No]:[Province]],3,0),"")</f>
        <v/>
      </c>
      <c r="H713" s="166"/>
      <c r="I713" s="167"/>
      <c r="J713" s="167"/>
      <c r="K713" s="56"/>
      <c r="L713" s="57"/>
      <c r="M713" s="57"/>
      <c r="N713" s="57"/>
      <c r="O713" s="57"/>
      <c r="P713" s="17"/>
      <c r="Q713" s="18"/>
      <c r="R713" s="18"/>
      <c r="S713" s="146"/>
    </row>
    <row r="714" spans="4:19" ht="16" hidden="1" thickBot="1">
      <c r="D714" s="52">
        <f t="shared" si="15"/>
        <v>710</v>
      </c>
      <c r="E714" s="60"/>
      <c r="F714" s="46" t="str">
        <f>IFERROR(VLOOKUP(Table213162021[[#This Row],[Player No]],Table11[[No]:[Province]],2,0),"")</f>
        <v/>
      </c>
      <c r="G714" s="47" t="str">
        <f>IFERROR(VLOOKUP(Table213162038[[#This Row],[Player No]],Table11[[No]:[Province]],3,0),"")</f>
        <v/>
      </c>
      <c r="H714" s="166"/>
      <c r="I714" s="167"/>
      <c r="J714" s="167"/>
      <c r="K714" s="56"/>
      <c r="L714" s="57"/>
      <c r="M714" s="57"/>
      <c r="N714" s="57"/>
      <c r="O714" s="57"/>
      <c r="P714" s="17"/>
      <c r="Q714" s="18"/>
      <c r="R714" s="18"/>
      <c r="S714" s="146"/>
    </row>
    <row r="715" spans="4:19" ht="16" hidden="1" thickBot="1">
      <c r="D715" s="52">
        <f t="shared" si="15"/>
        <v>711</v>
      </c>
      <c r="E715" s="60"/>
      <c r="F715" s="46" t="str">
        <f>IFERROR(VLOOKUP(Table213162021[[#This Row],[Player No]],Table11[[No]:[Province]],2,0),"")</f>
        <v/>
      </c>
      <c r="G715" s="47" t="str">
        <f>IFERROR(VLOOKUP(Table213162038[[#This Row],[Player No]],Table11[[No]:[Province]],3,0),"")</f>
        <v/>
      </c>
      <c r="H715" s="166"/>
      <c r="I715" s="167"/>
      <c r="J715" s="167"/>
      <c r="K715" s="56"/>
      <c r="L715" s="57"/>
      <c r="M715" s="57"/>
      <c r="N715" s="57"/>
      <c r="O715" s="57"/>
      <c r="P715" s="17"/>
      <c r="Q715" s="18"/>
      <c r="R715" s="18"/>
      <c r="S715" s="146"/>
    </row>
    <row r="716" spans="4:19" ht="16" hidden="1" thickBot="1">
      <c r="D716" s="52">
        <f t="shared" si="15"/>
        <v>712</v>
      </c>
      <c r="E716" s="60"/>
      <c r="F716" s="46" t="str">
        <f>IFERROR(VLOOKUP(Table213162021[[#This Row],[Player No]],Table11[[No]:[Province]],2,0),"")</f>
        <v/>
      </c>
      <c r="G716" s="47" t="str">
        <f>IFERROR(VLOOKUP(Table213162038[[#This Row],[Player No]],Table11[[No]:[Province]],3,0),"")</f>
        <v/>
      </c>
      <c r="H716" s="166"/>
      <c r="I716" s="167"/>
      <c r="J716" s="167"/>
      <c r="K716" s="56"/>
      <c r="L716" s="57"/>
      <c r="M716" s="57"/>
      <c r="N716" s="57"/>
      <c r="O716" s="57"/>
      <c r="P716" s="17"/>
      <c r="Q716" s="18"/>
      <c r="R716" s="18"/>
      <c r="S716" s="146"/>
    </row>
    <row r="717" spans="4:19" ht="16" hidden="1" thickBot="1">
      <c r="D717" s="52">
        <f t="shared" si="15"/>
        <v>713</v>
      </c>
      <c r="E717" s="60"/>
      <c r="F717" s="46" t="str">
        <f>IFERROR(VLOOKUP(Table213162021[[#This Row],[Player No]],Table11[[No]:[Province]],2,0),"")</f>
        <v/>
      </c>
      <c r="G717" s="47" t="str">
        <f>IFERROR(VLOOKUP(Table213162038[[#This Row],[Player No]],Table11[[No]:[Province]],3,0),"")</f>
        <v/>
      </c>
      <c r="H717" s="166"/>
      <c r="I717" s="167"/>
      <c r="J717" s="167"/>
      <c r="K717" s="56"/>
      <c r="L717" s="57"/>
      <c r="M717" s="57"/>
      <c r="N717" s="57"/>
      <c r="O717" s="57"/>
      <c r="P717" s="17"/>
      <c r="Q717" s="18"/>
      <c r="R717" s="18"/>
      <c r="S717" s="146"/>
    </row>
    <row r="718" spans="4:19" ht="16" hidden="1" thickBot="1">
      <c r="D718" s="52">
        <f t="shared" si="15"/>
        <v>714</v>
      </c>
      <c r="E718" s="60"/>
      <c r="F718" s="46" t="str">
        <f>IFERROR(VLOOKUP(Table213162021[[#This Row],[Player No]],Table11[[No]:[Province]],2,0),"")</f>
        <v/>
      </c>
      <c r="G718" s="47" t="str">
        <f>IFERROR(VLOOKUP(Table213162038[[#This Row],[Player No]],Table11[[No]:[Province]],3,0),"")</f>
        <v/>
      </c>
      <c r="H718" s="166"/>
      <c r="I718" s="167"/>
      <c r="J718" s="167"/>
      <c r="K718" s="56"/>
      <c r="L718" s="57"/>
      <c r="M718" s="57"/>
      <c r="N718" s="57"/>
      <c r="O718" s="57"/>
      <c r="P718" s="17"/>
      <c r="Q718" s="18"/>
      <c r="R718" s="18"/>
      <c r="S718" s="146"/>
    </row>
    <row r="719" spans="4:19" ht="16" hidden="1" thickBot="1">
      <c r="D719" s="52">
        <f t="shared" si="15"/>
        <v>715</v>
      </c>
      <c r="E719" s="60"/>
      <c r="F719" s="46" t="str">
        <f>IFERROR(VLOOKUP(Table213162021[[#This Row],[Player No]],Table11[[No]:[Province]],2,0),"")</f>
        <v/>
      </c>
      <c r="G719" s="47" t="str">
        <f>IFERROR(VLOOKUP(Table213162038[[#This Row],[Player No]],Table11[[No]:[Province]],3,0),"")</f>
        <v/>
      </c>
      <c r="H719" s="166"/>
      <c r="I719" s="167"/>
      <c r="J719" s="167"/>
      <c r="K719" s="56"/>
      <c r="L719" s="57"/>
      <c r="M719" s="57"/>
      <c r="N719" s="57"/>
      <c r="O719" s="57"/>
      <c r="P719" s="17"/>
      <c r="Q719" s="18"/>
      <c r="R719" s="18"/>
      <c r="S719" s="146"/>
    </row>
    <row r="720" spans="4:19" ht="16" hidden="1" thickBot="1">
      <c r="D720" s="52">
        <f t="shared" si="15"/>
        <v>716</v>
      </c>
      <c r="E720" s="60"/>
      <c r="F720" s="46" t="str">
        <f>IFERROR(VLOOKUP(Table213162021[[#This Row],[Player No]],Table11[[No]:[Province]],2,0),"")</f>
        <v/>
      </c>
      <c r="G720" s="47" t="str">
        <f>IFERROR(VLOOKUP(Table213162038[[#This Row],[Player No]],Table11[[No]:[Province]],3,0),"")</f>
        <v/>
      </c>
      <c r="H720" s="166"/>
      <c r="I720" s="167"/>
      <c r="J720" s="167"/>
      <c r="K720" s="56"/>
      <c r="L720" s="57"/>
      <c r="M720" s="57"/>
      <c r="N720" s="57"/>
      <c r="O720" s="57"/>
      <c r="P720" s="17"/>
      <c r="Q720" s="18"/>
      <c r="R720" s="18"/>
      <c r="S720" s="146"/>
    </row>
    <row r="721" spans="4:19" ht="16" hidden="1" thickBot="1">
      <c r="D721" s="52">
        <f t="shared" si="15"/>
        <v>717</v>
      </c>
      <c r="E721" s="60"/>
      <c r="F721" s="46" t="str">
        <f>IFERROR(VLOOKUP(Table213162021[[#This Row],[Player No]],Table11[[No]:[Province]],2,0),"")</f>
        <v/>
      </c>
      <c r="G721" s="47" t="str">
        <f>IFERROR(VLOOKUP(Table213162038[[#This Row],[Player No]],Table11[[No]:[Province]],3,0),"")</f>
        <v/>
      </c>
      <c r="H721" s="166"/>
      <c r="I721" s="167"/>
      <c r="J721" s="167"/>
      <c r="K721" s="56"/>
      <c r="L721" s="57"/>
      <c r="M721" s="57"/>
      <c r="N721" s="57"/>
      <c r="O721" s="57"/>
      <c r="P721" s="17"/>
      <c r="Q721" s="18"/>
      <c r="R721" s="18"/>
      <c r="S721" s="146"/>
    </row>
    <row r="722" spans="4:19" ht="16" hidden="1" thickBot="1">
      <c r="D722" s="52">
        <f t="shared" si="15"/>
        <v>718</v>
      </c>
      <c r="E722" s="60"/>
      <c r="F722" s="46" t="str">
        <f>IFERROR(VLOOKUP(Table213162021[[#This Row],[Player No]],Table11[[No]:[Province]],2,0),"")</f>
        <v/>
      </c>
      <c r="G722" s="47" t="str">
        <f>IFERROR(VLOOKUP(Table213162038[[#This Row],[Player No]],Table11[[No]:[Province]],3,0),"")</f>
        <v/>
      </c>
      <c r="H722" s="166"/>
      <c r="I722" s="167"/>
      <c r="J722" s="167"/>
      <c r="K722" s="56"/>
      <c r="L722" s="57"/>
      <c r="M722" s="57"/>
      <c r="N722" s="57"/>
      <c r="O722" s="57"/>
      <c r="P722" s="17"/>
      <c r="Q722" s="18"/>
      <c r="R722" s="18"/>
      <c r="S722" s="146"/>
    </row>
    <row r="723" spans="4:19" ht="16" hidden="1" thickBot="1">
      <c r="D723" s="52">
        <f t="shared" si="15"/>
        <v>719</v>
      </c>
      <c r="E723" s="60"/>
      <c r="F723" s="46" t="str">
        <f>IFERROR(VLOOKUP(Table213162021[[#This Row],[Player No]],Table11[[No]:[Province]],2,0),"")</f>
        <v/>
      </c>
      <c r="G723" s="47" t="str">
        <f>IFERROR(VLOOKUP(Table213162038[[#This Row],[Player No]],Table11[[No]:[Province]],3,0),"")</f>
        <v/>
      </c>
      <c r="H723" s="166"/>
      <c r="I723" s="167"/>
      <c r="J723" s="167"/>
      <c r="K723" s="56"/>
      <c r="L723" s="57"/>
      <c r="M723" s="57"/>
      <c r="N723" s="57"/>
      <c r="O723" s="57"/>
      <c r="P723" s="17"/>
      <c r="Q723" s="18"/>
      <c r="R723" s="18"/>
      <c r="S723" s="146"/>
    </row>
    <row r="724" spans="4:19" ht="16" hidden="1" thickBot="1">
      <c r="D724" s="52">
        <f t="shared" si="15"/>
        <v>720</v>
      </c>
      <c r="E724" s="60"/>
      <c r="F724" s="46" t="str">
        <f>IFERROR(VLOOKUP(Table213162021[[#This Row],[Player No]],Table11[[No]:[Province]],2,0),"")</f>
        <v/>
      </c>
      <c r="G724" s="47" t="str">
        <f>IFERROR(VLOOKUP(Table213162038[[#This Row],[Player No]],Table11[[No]:[Province]],3,0),"")</f>
        <v/>
      </c>
      <c r="H724" s="166"/>
      <c r="I724" s="167"/>
      <c r="J724" s="167"/>
      <c r="K724" s="56"/>
      <c r="L724" s="57"/>
      <c r="M724" s="57"/>
      <c r="N724" s="57"/>
      <c r="O724" s="57"/>
      <c r="P724" s="17"/>
      <c r="Q724" s="18"/>
      <c r="R724" s="18"/>
      <c r="S724" s="146"/>
    </row>
    <row r="725" spans="4:19" ht="16" hidden="1" thickBot="1">
      <c r="D725" s="52">
        <f t="shared" si="15"/>
        <v>721</v>
      </c>
      <c r="E725" s="60"/>
      <c r="F725" s="46" t="str">
        <f>IFERROR(VLOOKUP(Table213162021[[#This Row],[Player No]],Table11[[No]:[Province]],2,0),"")</f>
        <v/>
      </c>
      <c r="G725" s="47" t="str">
        <f>IFERROR(VLOOKUP(Table213162038[[#This Row],[Player No]],Table11[[No]:[Province]],3,0),"")</f>
        <v/>
      </c>
      <c r="H725" s="166"/>
      <c r="I725" s="167"/>
      <c r="J725" s="167"/>
      <c r="K725" s="56"/>
      <c r="L725" s="57"/>
      <c r="M725" s="57"/>
      <c r="N725" s="57"/>
      <c r="O725" s="57"/>
      <c r="P725" s="17"/>
      <c r="Q725" s="18"/>
      <c r="R725" s="18"/>
      <c r="S725" s="146"/>
    </row>
    <row r="726" spans="4:19" ht="16" hidden="1" thickBot="1">
      <c r="D726" s="52">
        <f t="shared" si="15"/>
        <v>722</v>
      </c>
      <c r="E726" s="60"/>
      <c r="F726" s="46" t="str">
        <f>IFERROR(VLOOKUP(Table213162021[[#This Row],[Player No]],Table11[[No]:[Province]],2,0),"")</f>
        <v/>
      </c>
      <c r="G726" s="47" t="str">
        <f>IFERROR(VLOOKUP(Table213162038[[#This Row],[Player No]],Table11[[No]:[Province]],3,0),"")</f>
        <v/>
      </c>
      <c r="H726" s="166"/>
      <c r="I726" s="167"/>
      <c r="J726" s="167"/>
      <c r="K726" s="56"/>
      <c r="L726" s="57"/>
      <c r="M726" s="57"/>
      <c r="N726" s="57"/>
      <c r="O726" s="57"/>
      <c r="P726" s="17"/>
      <c r="Q726" s="18"/>
      <c r="R726" s="18"/>
      <c r="S726" s="146"/>
    </row>
    <row r="727" spans="4:19" ht="16" hidden="1" thickBot="1">
      <c r="D727" s="52">
        <f t="shared" si="15"/>
        <v>723</v>
      </c>
      <c r="E727" s="60"/>
      <c r="F727" s="46" t="str">
        <f>IFERROR(VLOOKUP(Table213162021[[#This Row],[Player No]],Table11[[No]:[Province]],2,0),"")</f>
        <v/>
      </c>
      <c r="G727" s="47" t="str">
        <f>IFERROR(VLOOKUP(Table213162038[[#This Row],[Player No]],Table11[[No]:[Province]],3,0),"")</f>
        <v/>
      </c>
      <c r="H727" s="166"/>
      <c r="I727" s="167"/>
      <c r="J727" s="167"/>
      <c r="K727" s="56"/>
      <c r="L727" s="57"/>
      <c r="M727" s="57"/>
      <c r="N727" s="57"/>
      <c r="O727" s="57"/>
      <c r="P727" s="17"/>
      <c r="Q727" s="18"/>
      <c r="R727" s="18"/>
      <c r="S727" s="146"/>
    </row>
    <row r="728" spans="4:19" ht="16" hidden="1" thickBot="1">
      <c r="D728" s="52">
        <f t="shared" si="15"/>
        <v>724</v>
      </c>
      <c r="E728" s="60"/>
      <c r="F728" s="46" t="str">
        <f>IFERROR(VLOOKUP(Table213162021[[#This Row],[Player No]],Table11[[No]:[Province]],2,0),"")</f>
        <v/>
      </c>
      <c r="G728" s="47" t="str">
        <f>IFERROR(VLOOKUP(Table213162038[[#This Row],[Player No]],Table11[[No]:[Province]],3,0),"")</f>
        <v/>
      </c>
      <c r="H728" s="166"/>
      <c r="I728" s="167"/>
      <c r="J728" s="167"/>
      <c r="K728" s="56"/>
      <c r="L728" s="57"/>
      <c r="M728" s="57"/>
      <c r="N728" s="57"/>
      <c r="O728" s="57"/>
      <c r="P728" s="17"/>
      <c r="Q728" s="18"/>
      <c r="R728" s="18"/>
      <c r="S728" s="146"/>
    </row>
    <row r="729" spans="4:19" ht="16" hidden="1" thickBot="1">
      <c r="D729" s="52">
        <f t="shared" si="15"/>
        <v>725</v>
      </c>
      <c r="E729" s="60"/>
      <c r="F729" s="46" t="str">
        <f>IFERROR(VLOOKUP(Table213162021[[#This Row],[Player No]],Table11[[No]:[Province]],2,0),"")</f>
        <v/>
      </c>
      <c r="G729" s="47" t="str">
        <f>IFERROR(VLOOKUP(Table213162038[[#This Row],[Player No]],Table11[[No]:[Province]],3,0),"")</f>
        <v/>
      </c>
      <c r="H729" s="166"/>
      <c r="I729" s="167"/>
      <c r="J729" s="167"/>
      <c r="K729" s="56"/>
      <c r="L729" s="57"/>
      <c r="M729" s="57"/>
      <c r="N729" s="57"/>
      <c r="O729" s="57"/>
      <c r="P729" s="17"/>
      <c r="Q729" s="18"/>
      <c r="R729" s="18"/>
      <c r="S729" s="146"/>
    </row>
    <row r="730" spans="4:19" ht="16" hidden="1" thickBot="1">
      <c r="D730" s="52">
        <f t="shared" si="15"/>
        <v>726</v>
      </c>
      <c r="E730" s="60"/>
      <c r="F730" s="46" t="str">
        <f>IFERROR(VLOOKUP(Table213162021[[#This Row],[Player No]],Table11[[No]:[Province]],2,0),"")</f>
        <v/>
      </c>
      <c r="G730" s="47" t="str">
        <f>IFERROR(VLOOKUP(Table213162038[[#This Row],[Player No]],Table11[[No]:[Province]],3,0),"")</f>
        <v/>
      </c>
      <c r="H730" s="166"/>
      <c r="I730" s="167"/>
      <c r="J730" s="167"/>
      <c r="K730" s="56"/>
      <c r="L730" s="57"/>
      <c r="M730" s="57"/>
      <c r="N730" s="57"/>
      <c r="O730" s="57"/>
      <c r="P730" s="17"/>
      <c r="Q730" s="18"/>
      <c r="R730" s="18"/>
      <c r="S730" s="146"/>
    </row>
    <row r="731" spans="4:19" ht="16" hidden="1" thickBot="1">
      <c r="D731" s="52">
        <f t="shared" si="15"/>
        <v>727</v>
      </c>
      <c r="E731" s="60"/>
      <c r="F731" s="46" t="str">
        <f>IFERROR(VLOOKUP(Table213162021[[#This Row],[Player No]],Table11[[No]:[Province]],2,0),"")</f>
        <v/>
      </c>
      <c r="G731" s="47" t="str">
        <f>IFERROR(VLOOKUP(Table213162038[[#This Row],[Player No]],Table11[[No]:[Province]],3,0),"")</f>
        <v/>
      </c>
      <c r="H731" s="166"/>
      <c r="I731" s="167"/>
      <c r="J731" s="167"/>
      <c r="K731" s="56"/>
      <c r="L731" s="57"/>
      <c r="M731" s="57"/>
      <c r="N731" s="57"/>
      <c r="O731" s="57"/>
      <c r="P731" s="17"/>
      <c r="Q731" s="18"/>
      <c r="R731" s="18"/>
      <c r="S731" s="146"/>
    </row>
    <row r="732" spans="4:19" ht="16" hidden="1" thickBot="1">
      <c r="D732" s="52">
        <f t="shared" si="15"/>
        <v>728</v>
      </c>
      <c r="E732" s="60"/>
      <c r="F732" s="46" t="str">
        <f>IFERROR(VLOOKUP(Table213162021[[#This Row],[Player No]],Table11[[No]:[Province]],2,0),"")</f>
        <v/>
      </c>
      <c r="G732" s="47" t="str">
        <f>IFERROR(VLOOKUP(Table213162038[[#This Row],[Player No]],Table11[[No]:[Province]],3,0),"")</f>
        <v/>
      </c>
      <c r="H732" s="166"/>
      <c r="I732" s="167"/>
      <c r="J732" s="167"/>
      <c r="K732" s="56"/>
      <c r="L732" s="57"/>
      <c r="M732" s="57"/>
      <c r="N732" s="57"/>
      <c r="O732" s="57"/>
      <c r="P732" s="17"/>
      <c r="Q732" s="18"/>
      <c r="R732" s="18"/>
      <c r="S732" s="146"/>
    </row>
    <row r="733" spans="4:19" ht="16" hidden="1" thickBot="1">
      <c r="D733" s="52">
        <f t="shared" si="15"/>
        <v>729</v>
      </c>
      <c r="E733" s="60"/>
      <c r="F733" s="46" t="str">
        <f>IFERROR(VLOOKUP(Table213162021[[#This Row],[Player No]],Table11[[No]:[Province]],2,0),"")</f>
        <v/>
      </c>
      <c r="G733" s="47" t="str">
        <f>IFERROR(VLOOKUP(Table213162038[[#This Row],[Player No]],Table11[[No]:[Province]],3,0),"")</f>
        <v/>
      </c>
      <c r="H733" s="166"/>
      <c r="I733" s="167"/>
      <c r="J733" s="167"/>
      <c r="K733" s="56"/>
      <c r="L733" s="57"/>
      <c r="M733" s="57"/>
      <c r="N733" s="57"/>
      <c r="O733" s="57"/>
      <c r="P733" s="17"/>
      <c r="Q733" s="18"/>
      <c r="R733" s="18"/>
      <c r="S733" s="146"/>
    </row>
    <row r="734" spans="4:19" ht="16" hidden="1" thickBot="1">
      <c r="D734" s="52">
        <f t="shared" si="15"/>
        <v>730</v>
      </c>
      <c r="E734" s="60"/>
      <c r="F734" s="46" t="str">
        <f>IFERROR(VLOOKUP(Table213162021[[#This Row],[Player No]],Table11[[No]:[Province]],2,0),"")</f>
        <v/>
      </c>
      <c r="G734" s="47" t="str">
        <f>IFERROR(VLOOKUP(Table213162038[[#This Row],[Player No]],Table11[[No]:[Province]],3,0),"")</f>
        <v/>
      </c>
      <c r="H734" s="166"/>
      <c r="I734" s="167"/>
      <c r="J734" s="167"/>
      <c r="K734" s="56"/>
      <c r="L734" s="57"/>
      <c r="M734" s="57"/>
      <c r="N734" s="57"/>
      <c r="O734" s="57"/>
      <c r="P734" s="17"/>
      <c r="Q734" s="18"/>
      <c r="R734" s="18"/>
      <c r="S734" s="146"/>
    </row>
    <row r="735" spans="4:19" ht="16" hidden="1" thickBot="1">
      <c r="D735" s="52">
        <f t="shared" si="15"/>
        <v>731</v>
      </c>
      <c r="E735" s="60"/>
      <c r="F735" s="46" t="str">
        <f>IFERROR(VLOOKUP(Table213162021[[#This Row],[Player No]],Table11[[No]:[Province]],2,0),"")</f>
        <v/>
      </c>
      <c r="G735" s="47" t="str">
        <f>IFERROR(VLOOKUP(Table213162038[[#This Row],[Player No]],Table11[[No]:[Province]],3,0),"")</f>
        <v/>
      </c>
      <c r="H735" s="166"/>
      <c r="I735" s="167"/>
      <c r="J735" s="167"/>
      <c r="K735" s="56"/>
      <c r="L735" s="57"/>
      <c r="M735" s="57"/>
      <c r="N735" s="57"/>
      <c r="O735" s="57"/>
      <c r="P735" s="17"/>
      <c r="Q735" s="18"/>
      <c r="R735" s="18"/>
      <c r="S735" s="146"/>
    </row>
    <row r="736" spans="4:19" ht="16" hidden="1" thickBot="1">
      <c r="D736" s="52">
        <f t="shared" si="15"/>
        <v>732</v>
      </c>
      <c r="E736" s="60"/>
      <c r="F736" s="46" t="str">
        <f>IFERROR(VLOOKUP(Table213162021[[#This Row],[Player No]],Table11[[No]:[Province]],2,0),"")</f>
        <v/>
      </c>
      <c r="G736" s="47" t="str">
        <f>IFERROR(VLOOKUP(Table213162038[[#This Row],[Player No]],Table11[[No]:[Province]],3,0),"")</f>
        <v/>
      </c>
      <c r="H736" s="166"/>
      <c r="I736" s="167"/>
      <c r="J736" s="167"/>
      <c r="K736" s="56"/>
      <c r="L736" s="57"/>
      <c r="M736" s="57"/>
      <c r="N736" s="57"/>
      <c r="O736" s="57"/>
      <c r="P736" s="17"/>
      <c r="Q736" s="18"/>
      <c r="R736" s="18"/>
      <c r="S736" s="146"/>
    </row>
    <row r="737" spans="4:19" ht="16" hidden="1" thickBot="1">
      <c r="D737" s="52">
        <f t="shared" si="15"/>
        <v>733</v>
      </c>
      <c r="E737" s="60"/>
      <c r="F737" s="46" t="str">
        <f>IFERROR(VLOOKUP(Table213162021[[#This Row],[Player No]],Table11[[No]:[Province]],2,0),"")</f>
        <v/>
      </c>
      <c r="G737" s="47" t="str">
        <f>IFERROR(VLOOKUP(Table213162038[[#This Row],[Player No]],Table11[[No]:[Province]],3,0),"")</f>
        <v/>
      </c>
      <c r="H737" s="166"/>
      <c r="I737" s="167"/>
      <c r="J737" s="167"/>
      <c r="K737" s="56"/>
      <c r="L737" s="57"/>
      <c r="M737" s="57"/>
      <c r="N737" s="57"/>
      <c r="O737" s="57"/>
      <c r="P737" s="17"/>
      <c r="Q737" s="18"/>
      <c r="R737" s="18"/>
      <c r="S737" s="146"/>
    </row>
    <row r="738" spans="4:19" ht="16" hidden="1" thickBot="1">
      <c r="D738" s="52">
        <f t="shared" si="15"/>
        <v>734</v>
      </c>
      <c r="E738" s="60"/>
      <c r="F738" s="46" t="str">
        <f>IFERROR(VLOOKUP(Table213162021[[#This Row],[Player No]],Table11[[No]:[Province]],2,0),"")</f>
        <v/>
      </c>
      <c r="G738" s="47" t="str">
        <f>IFERROR(VLOOKUP(Table213162038[[#This Row],[Player No]],Table11[[No]:[Province]],3,0),"")</f>
        <v/>
      </c>
      <c r="H738" s="166"/>
      <c r="I738" s="167"/>
      <c r="J738" s="167"/>
      <c r="K738" s="56"/>
      <c r="L738" s="57"/>
      <c r="M738" s="57"/>
      <c r="N738" s="57"/>
      <c r="O738" s="57"/>
      <c r="P738" s="17"/>
      <c r="Q738" s="18"/>
      <c r="R738" s="18"/>
      <c r="S738" s="146"/>
    </row>
    <row r="739" spans="4:19" ht="16" hidden="1" thickBot="1">
      <c r="D739" s="52">
        <f t="shared" si="15"/>
        <v>735</v>
      </c>
      <c r="E739" s="60"/>
      <c r="F739" s="46" t="str">
        <f>IFERROR(VLOOKUP(Table213162021[[#This Row],[Player No]],Table11[[No]:[Province]],2,0),"")</f>
        <v/>
      </c>
      <c r="G739" s="47" t="str">
        <f>IFERROR(VLOOKUP(Table213162038[[#This Row],[Player No]],Table11[[No]:[Province]],3,0),"")</f>
        <v/>
      </c>
      <c r="H739" s="166"/>
      <c r="I739" s="167"/>
      <c r="J739" s="167"/>
      <c r="K739" s="56"/>
      <c r="L739" s="57"/>
      <c r="M739" s="57"/>
      <c r="N739" s="57"/>
      <c r="O739" s="57"/>
      <c r="P739" s="17"/>
      <c r="Q739" s="18"/>
      <c r="R739" s="18"/>
      <c r="S739" s="146"/>
    </row>
    <row r="740" spans="4:19" ht="16" hidden="1" thickBot="1">
      <c r="D740" s="52">
        <f t="shared" si="15"/>
        <v>736</v>
      </c>
      <c r="E740" s="60"/>
      <c r="F740" s="46" t="str">
        <f>IFERROR(VLOOKUP(Table213162021[[#This Row],[Player No]],Table11[[No]:[Province]],2,0),"")</f>
        <v/>
      </c>
      <c r="G740" s="47" t="str">
        <f>IFERROR(VLOOKUP(Table213162038[[#This Row],[Player No]],Table11[[No]:[Province]],3,0),"")</f>
        <v/>
      </c>
      <c r="H740" s="166"/>
      <c r="I740" s="167"/>
      <c r="J740" s="167"/>
      <c r="K740" s="56"/>
      <c r="L740" s="57"/>
      <c r="M740" s="57"/>
      <c r="N740" s="57"/>
      <c r="O740" s="57"/>
      <c r="P740" s="17"/>
      <c r="Q740" s="18"/>
      <c r="R740" s="18"/>
      <c r="S740" s="146"/>
    </row>
    <row r="741" spans="4:19" ht="16" hidden="1" thickBot="1">
      <c r="D741" s="52">
        <f t="shared" si="15"/>
        <v>737</v>
      </c>
      <c r="E741" s="60"/>
      <c r="F741" s="46" t="str">
        <f>IFERROR(VLOOKUP(Table213162021[[#This Row],[Player No]],Table11[[No]:[Province]],2,0),"")</f>
        <v/>
      </c>
      <c r="G741" s="47" t="str">
        <f>IFERROR(VLOOKUP(Table213162038[[#This Row],[Player No]],Table11[[No]:[Province]],3,0),"")</f>
        <v/>
      </c>
      <c r="H741" s="166"/>
      <c r="I741" s="167"/>
      <c r="J741" s="167"/>
      <c r="K741" s="56"/>
      <c r="L741" s="57"/>
      <c r="M741" s="57"/>
      <c r="N741" s="57"/>
      <c r="O741" s="57"/>
      <c r="P741" s="17"/>
      <c r="Q741" s="18"/>
      <c r="R741" s="18"/>
      <c r="S741" s="146"/>
    </row>
    <row r="742" spans="4:19" ht="16" hidden="1" thickBot="1">
      <c r="D742" s="52">
        <f t="shared" si="15"/>
        <v>738</v>
      </c>
      <c r="E742" s="60"/>
      <c r="F742" s="46" t="str">
        <f>IFERROR(VLOOKUP(Table213162021[[#This Row],[Player No]],Table11[[No]:[Province]],2,0),"")</f>
        <v/>
      </c>
      <c r="G742" s="47" t="str">
        <f>IFERROR(VLOOKUP(Table213162038[[#This Row],[Player No]],Table11[[No]:[Province]],3,0),"")</f>
        <v/>
      </c>
      <c r="H742" s="166"/>
      <c r="I742" s="167"/>
      <c r="J742" s="167"/>
      <c r="K742" s="56"/>
      <c r="L742" s="57"/>
      <c r="M742" s="57"/>
      <c r="N742" s="57"/>
      <c r="O742" s="57"/>
      <c r="P742" s="17"/>
      <c r="Q742" s="18"/>
      <c r="R742" s="18"/>
      <c r="S742" s="146"/>
    </row>
    <row r="743" spans="4:19" ht="16" hidden="1" thickBot="1">
      <c r="D743" s="52">
        <f t="shared" si="15"/>
        <v>739</v>
      </c>
      <c r="E743" s="60"/>
      <c r="F743" s="46" t="str">
        <f>IFERROR(VLOOKUP(Table213162021[[#This Row],[Player No]],Table11[[No]:[Province]],2,0),"")</f>
        <v/>
      </c>
      <c r="G743" s="47" t="str">
        <f>IFERROR(VLOOKUP(Table213162038[[#This Row],[Player No]],Table11[[No]:[Province]],3,0),"")</f>
        <v/>
      </c>
      <c r="H743" s="166"/>
      <c r="I743" s="167"/>
      <c r="J743" s="167"/>
      <c r="K743" s="56"/>
      <c r="L743" s="57"/>
      <c r="M743" s="57"/>
      <c r="N743" s="57"/>
      <c r="O743" s="57"/>
      <c r="P743" s="17"/>
      <c r="Q743" s="18"/>
      <c r="R743" s="18"/>
      <c r="S743" s="146"/>
    </row>
    <row r="744" spans="4:19" ht="16" hidden="1" thickBot="1">
      <c r="D744" s="52">
        <f t="shared" si="15"/>
        <v>740</v>
      </c>
      <c r="E744" s="60"/>
      <c r="F744" s="46" t="str">
        <f>IFERROR(VLOOKUP(Table213162021[[#This Row],[Player No]],Table11[[No]:[Province]],2,0),"")</f>
        <v/>
      </c>
      <c r="G744" s="47" t="str">
        <f>IFERROR(VLOOKUP(Table213162038[[#This Row],[Player No]],Table11[[No]:[Province]],3,0),"")</f>
        <v/>
      </c>
      <c r="H744" s="166"/>
      <c r="I744" s="167"/>
      <c r="J744" s="167"/>
      <c r="K744" s="56"/>
      <c r="L744" s="57"/>
      <c r="M744" s="57"/>
      <c r="N744" s="57"/>
      <c r="O744" s="57"/>
      <c r="P744" s="17"/>
      <c r="Q744" s="18"/>
      <c r="R744" s="18"/>
      <c r="S744" s="146"/>
    </row>
    <row r="745" spans="4:19" ht="16" hidden="1" thickBot="1">
      <c r="D745" s="52">
        <f t="shared" si="15"/>
        <v>741</v>
      </c>
      <c r="E745" s="60"/>
      <c r="F745" s="46" t="str">
        <f>IFERROR(VLOOKUP(Table213162021[[#This Row],[Player No]],Table11[[No]:[Province]],2,0),"")</f>
        <v/>
      </c>
      <c r="G745" s="47" t="str">
        <f>IFERROR(VLOOKUP(Table213162038[[#This Row],[Player No]],Table11[[No]:[Province]],3,0),"")</f>
        <v/>
      </c>
      <c r="H745" s="166"/>
      <c r="I745" s="167"/>
      <c r="J745" s="167"/>
      <c r="K745" s="56"/>
      <c r="L745" s="57"/>
      <c r="M745" s="57"/>
      <c r="N745" s="57"/>
      <c r="O745" s="57"/>
      <c r="P745" s="17"/>
      <c r="Q745" s="18"/>
      <c r="R745" s="18"/>
      <c r="S745" s="146"/>
    </row>
    <row r="746" spans="4:19" ht="16" hidden="1" thickBot="1">
      <c r="D746" s="52">
        <f t="shared" si="15"/>
        <v>742</v>
      </c>
      <c r="E746" s="60"/>
      <c r="F746" s="46" t="str">
        <f>IFERROR(VLOOKUP(Table213162021[[#This Row],[Player No]],Table11[[No]:[Province]],2,0),"")</f>
        <v/>
      </c>
      <c r="G746" s="47" t="str">
        <f>IFERROR(VLOOKUP(Table213162038[[#This Row],[Player No]],Table11[[No]:[Province]],3,0),"")</f>
        <v/>
      </c>
      <c r="H746" s="166"/>
      <c r="I746" s="167"/>
      <c r="J746" s="167"/>
      <c r="K746" s="56"/>
      <c r="L746" s="57"/>
      <c r="M746" s="57"/>
      <c r="N746" s="57"/>
      <c r="O746" s="57"/>
      <c r="P746" s="17"/>
      <c r="Q746" s="18"/>
      <c r="R746" s="18"/>
      <c r="S746" s="146"/>
    </row>
    <row r="747" spans="4:19" ht="16" hidden="1" thickBot="1">
      <c r="D747" s="52">
        <f t="shared" si="15"/>
        <v>743</v>
      </c>
      <c r="E747" s="60"/>
      <c r="F747" s="46" t="str">
        <f>IFERROR(VLOOKUP(Table213162021[[#This Row],[Player No]],Table11[[No]:[Province]],2,0),"")</f>
        <v/>
      </c>
      <c r="G747" s="47" t="str">
        <f>IFERROR(VLOOKUP(Table213162038[[#This Row],[Player No]],Table11[[No]:[Province]],3,0),"")</f>
        <v/>
      </c>
      <c r="H747" s="166"/>
      <c r="I747" s="167"/>
      <c r="J747" s="167"/>
      <c r="K747" s="56"/>
      <c r="L747" s="57"/>
      <c r="M747" s="57"/>
      <c r="N747" s="57"/>
      <c r="O747" s="57"/>
      <c r="P747" s="17"/>
      <c r="Q747" s="18"/>
      <c r="R747" s="18"/>
      <c r="S747" s="146"/>
    </row>
    <row r="748" spans="4:19" ht="16" hidden="1" thickBot="1">
      <c r="D748" s="52">
        <f t="shared" si="15"/>
        <v>744</v>
      </c>
      <c r="E748" s="60"/>
      <c r="F748" s="46" t="str">
        <f>IFERROR(VLOOKUP(Table213162021[[#This Row],[Player No]],Table11[[No]:[Province]],2,0),"")</f>
        <v/>
      </c>
      <c r="G748" s="47" t="str">
        <f>IFERROR(VLOOKUP(Table213162038[[#This Row],[Player No]],Table11[[No]:[Province]],3,0),"")</f>
        <v/>
      </c>
      <c r="H748" s="166"/>
      <c r="I748" s="167"/>
      <c r="J748" s="167"/>
      <c r="K748" s="56"/>
      <c r="L748" s="57"/>
      <c r="M748" s="57"/>
      <c r="N748" s="57"/>
      <c r="O748" s="57"/>
      <c r="P748" s="17"/>
      <c r="Q748" s="18"/>
      <c r="R748" s="18"/>
      <c r="S748" s="146"/>
    </row>
    <row r="749" spans="4:19" ht="16" hidden="1" thickBot="1">
      <c r="D749" s="52">
        <f t="shared" si="15"/>
        <v>745</v>
      </c>
      <c r="E749" s="60"/>
      <c r="F749" s="46" t="str">
        <f>IFERROR(VLOOKUP(Table213162021[[#This Row],[Player No]],Table11[[No]:[Province]],2,0),"")</f>
        <v/>
      </c>
      <c r="G749" s="47" t="str">
        <f>IFERROR(VLOOKUP(Table213162038[[#This Row],[Player No]],Table11[[No]:[Province]],3,0),"")</f>
        <v/>
      </c>
      <c r="H749" s="166"/>
      <c r="I749" s="167"/>
      <c r="J749" s="167"/>
      <c r="K749" s="56"/>
      <c r="L749" s="57"/>
      <c r="M749" s="57"/>
      <c r="N749" s="57"/>
      <c r="O749" s="57"/>
      <c r="P749" s="17"/>
      <c r="Q749" s="18"/>
      <c r="R749" s="18"/>
      <c r="S749" s="146"/>
    </row>
    <row r="750" spans="4:19" ht="16" hidden="1" thickBot="1">
      <c r="D750" s="52">
        <f t="shared" si="15"/>
        <v>746</v>
      </c>
      <c r="E750" s="60"/>
      <c r="F750" s="46" t="str">
        <f>IFERROR(VLOOKUP(Table213162021[[#This Row],[Player No]],Table11[[No]:[Province]],2,0),"")</f>
        <v/>
      </c>
      <c r="G750" s="47" t="str">
        <f>IFERROR(VLOOKUP(Table213162038[[#This Row],[Player No]],Table11[[No]:[Province]],3,0),"")</f>
        <v/>
      </c>
      <c r="H750" s="166"/>
      <c r="I750" s="167"/>
      <c r="J750" s="167"/>
      <c r="K750" s="56"/>
      <c r="L750" s="57"/>
      <c r="M750" s="57"/>
      <c r="N750" s="57"/>
      <c r="O750" s="57"/>
      <c r="P750" s="17"/>
      <c r="Q750" s="18"/>
      <c r="R750" s="18"/>
      <c r="S750" s="146"/>
    </row>
    <row r="751" spans="4:19" ht="16" hidden="1" thickBot="1">
      <c r="D751" s="52">
        <f t="shared" si="15"/>
        <v>747</v>
      </c>
      <c r="E751" s="60"/>
      <c r="F751" s="46" t="str">
        <f>IFERROR(VLOOKUP(Table213162021[[#This Row],[Player No]],Table11[[No]:[Province]],2,0),"")</f>
        <v/>
      </c>
      <c r="G751" s="47" t="str">
        <f>IFERROR(VLOOKUP(Table213162038[[#This Row],[Player No]],Table11[[No]:[Province]],3,0),"")</f>
        <v/>
      </c>
      <c r="H751" s="166"/>
      <c r="I751" s="167"/>
      <c r="J751" s="167"/>
      <c r="K751" s="56"/>
      <c r="L751" s="57"/>
      <c r="M751" s="57"/>
      <c r="N751" s="57"/>
      <c r="O751" s="57"/>
      <c r="P751" s="17"/>
      <c r="Q751" s="18"/>
      <c r="R751" s="18"/>
      <c r="S751" s="146"/>
    </row>
    <row r="752" spans="4:19" ht="16" hidden="1" thickBot="1">
      <c r="D752" s="52">
        <f t="shared" si="15"/>
        <v>748</v>
      </c>
      <c r="E752" s="60"/>
      <c r="F752" s="46" t="str">
        <f>IFERROR(VLOOKUP(Table213162021[[#This Row],[Player No]],Table11[[No]:[Province]],2,0),"")</f>
        <v/>
      </c>
      <c r="G752" s="47" t="str">
        <f>IFERROR(VLOOKUP(Table213162038[[#This Row],[Player No]],Table11[[No]:[Province]],3,0),"")</f>
        <v/>
      </c>
      <c r="H752" s="166"/>
      <c r="I752" s="167"/>
      <c r="J752" s="167"/>
      <c r="K752" s="56"/>
      <c r="L752" s="57"/>
      <c r="M752" s="57"/>
      <c r="N752" s="57"/>
      <c r="O752" s="57"/>
      <c r="P752" s="17"/>
      <c r="Q752" s="18"/>
      <c r="R752" s="18"/>
      <c r="S752" s="146"/>
    </row>
    <row r="753" spans="4:19" ht="16" hidden="1" thickBot="1">
      <c r="D753" s="52">
        <f t="shared" si="15"/>
        <v>749</v>
      </c>
      <c r="E753" s="60"/>
      <c r="F753" s="46" t="str">
        <f>IFERROR(VLOOKUP(Table213162021[[#This Row],[Player No]],Table11[[No]:[Province]],2,0),"")</f>
        <v/>
      </c>
      <c r="G753" s="47" t="str">
        <f>IFERROR(VLOOKUP(Table213162038[[#This Row],[Player No]],Table11[[No]:[Province]],3,0),"")</f>
        <v/>
      </c>
      <c r="H753" s="166"/>
      <c r="I753" s="167"/>
      <c r="J753" s="167"/>
      <c r="K753" s="56"/>
      <c r="L753" s="57"/>
      <c r="M753" s="57"/>
      <c r="N753" s="57"/>
      <c r="O753" s="57"/>
      <c r="P753" s="17"/>
      <c r="Q753" s="18"/>
      <c r="R753" s="18"/>
      <c r="S753" s="146"/>
    </row>
    <row r="754" spans="4:19" ht="16" hidden="1" thickBot="1">
      <c r="D754" s="52">
        <f t="shared" si="15"/>
        <v>750</v>
      </c>
      <c r="E754" s="60"/>
      <c r="F754" s="46" t="str">
        <f>IFERROR(VLOOKUP(Table213162021[[#This Row],[Player No]],Table11[[No]:[Province]],2,0),"")</f>
        <v/>
      </c>
      <c r="G754" s="47" t="str">
        <f>IFERROR(VLOOKUP(Table213162038[[#This Row],[Player No]],Table11[[No]:[Province]],3,0),"")</f>
        <v/>
      </c>
      <c r="H754" s="166"/>
      <c r="I754" s="167"/>
      <c r="J754" s="167"/>
      <c r="K754" s="56"/>
      <c r="L754" s="57"/>
      <c r="M754" s="57"/>
      <c r="N754" s="57"/>
      <c r="O754" s="57"/>
      <c r="P754" s="17"/>
      <c r="Q754" s="18"/>
      <c r="R754" s="18"/>
      <c r="S754" s="146"/>
    </row>
    <row r="755" spans="4:19" ht="16" hidden="1" thickBot="1">
      <c r="D755" s="52">
        <f t="shared" si="15"/>
        <v>751</v>
      </c>
      <c r="E755" s="60"/>
      <c r="F755" s="46" t="str">
        <f>IFERROR(VLOOKUP(Table213162021[[#This Row],[Player No]],Table11[[No]:[Province]],2,0),"")</f>
        <v/>
      </c>
      <c r="G755" s="47" t="str">
        <f>IFERROR(VLOOKUP(Table213162038[[#This Row],[Player No]],Table11[[No]:[Province]],3,0),"")</f>
        <v/>
      </c>
      <c r="H755" s="166"/>
      <c r="I755" s="167"/>
      <c r="J755" s="167"/>
      <c r="K755" s="56"/>
      <c r="L755" s="57"/>
      <c r="M755" s="57"/>
      <c r="N755" s="57"/>
      <c r="O755" s="57"/>
      <c r="P755" s="17"/>
      <c r="Q755" s="18"/>
      <c r="R755" s="18"/>
      <c r="S755" s="146"/>
    </row>
    <row r="756" spans="4:19" ht="16" hidden="1" thickBot="1">
      <c r="D756" s="52">
        <f t="shared" si="15"/>
        <v>752</v>
      </c>
      <c r="E756" s="60"/>
      <c r="F756" s="46" t="str">
        <f>IFERROR(VLOOKUP(Table213162021[[#This Row],[Player No]],Table11[[No]:[Province]],2,0),"")</f>
        <v/>
      </c>
      <c r="G756" s="47" t="str">
        <f>IFERROR(VLOOKUP(Table213162038[[#This Row],[Player No]],Table11[[No]:[Province]],3,0),"")</f>
        <v/>
      </c>
      <c r="H756" s="166"/>
      <c r="I756" s="167"/>
      <c r="J756" s="167"/>
      <c r="K756" s="56"/>
      <c r="L756" s="57"/>
      <c r="M756" s="57"/>
      <c r="N756" s="57"/>
      <c r="O756" s="57"/>
      <c r="P756" s="17"/>
      <c r="Q756" s="18"/>
      <c r="R756" s="18"/>
      <c r="S756" s="146"/>
    </row>
    <row r="757" spans="4:19" ht="16" hidden="1" thickBot="1">
      <c r="D757" s="52">
        <f t="shared" si="15"/>
        <v>753</v>
      </c>
      <c r="E757" s="60"/>
      <c r="F757" s="46" t="str">
        <f>IFERROR(VLOOKUP(Table213162021[[#This Row],[Player No]],Table11[[No]:[Province]],2,0),"")</f>
        <v/>
      </c>
      <c r="G757" s="47" t="str">
        <f>IFERROR(VLOOKUP(Table213162038[[#This Row],[Player No]],Table11[[No]:[Province]],3,0),"")</f>
        <v/>
      </c>
      <c r="H757" s="166"/>
      <c r="I757" s="167"/>
      <c r="J757" s="167"/>
      <c r="K757" s="56"/>
      <c r="L757" s="57"/>
      <c r="M757" s="57"/>
      <c r="N757" s="57"/>
      <c r="O757" s="57"/>
      <c r="P757" s="17"/>
      <c r="Q757" s="18"/>
      <c r="R757" s="18"/>
      <c r="S757" s="146"/>
    </row>
    <row r="758" spans="4:19" ht="16" hidden="1" thickBot="1">
      <c r="D758" s="52">
        <f t="shared" si="15"/>
        <v>754</v>
      </c>
      <c r="E758" s="60"/>
      <c r="F758" s="46" t="str">
        <f>IFERROR(VLOOKUP(Table213162021[[#This Row],[Player No]],Table11[[No]:[Province]],2,0),"")</f>
        <v/>
      </c>
      <c r="G758" s="47" t="str">
        <f>IFERROR(VLOOKUP(Table213162038[[#This Row],[Player No]],Table11[[No]:[Province]],3,0),"")</f>
        <v/>
      </c>
      <c r="H758" s="166"/>
      <c r="I758" s="167"/>
      <c r="J758" s="167"/>
      <c r="K758" s="56"/>
      <c r="L758" s="57"/>
      <c r="M758" s="57"/>
      <c r="N758" s="57"/>
      <c r="O758" s="57"/>
      <c r="P758" s="17"/>
      <c r="Q758" s="18"/>
      <c r="R758" s="18"/>
      <c r="S758" s="146"/>
    </row>
    <row r="759" spans="4:19" ht="16" hidden="1" thickBot="1">
      <c r="D759" s="52">
        <f t="shared" si="15"/>
        <v>755</v>
      </c>
      <c r="E759" s="60"/>
      <c r="F759" s="46" t="str">
        <f>IFERROR(VLOOKUP(Table213162021[[#This Row],[Player No]],Table11[[No]:[Province]],2,0),"")</f>
        <v/>
      </c>
      <c r="G759" s="47" t="str">
        <f>IFERROR(VLOOKUP(Table213162038[[#This Row],[Player No]],Table11[[No]:[Province]],3,0),"")</f>
        <v/>
      </c>
      <c r="H759" s="166"/>
      <c r="I759" s="167"/>
      <c r="J759" s="167"/>
      <c r="K759" s="56"/>
      <c r="L759" s="57"/>
      <c r="M759" s="57"/>
      <c r="N759" s="57"/>
      <c r="O759" s="57"/>
      <c r="P759" s="17"/>
      <c r="Q759" s="18"/>
      <c r="R759" s="18"/>
      <c r="S759" s="146"/>
    </row>
    <row r="760" spans="4:19" ht="16" hidden="1" thickBot="1">
      <c r="D760" s="52">
        <f t="shared" si="15"/>
        <v>756</v>
      </c>
      <c r="E760" s="60"/>
      <c r="F760" s="46" t="str">
        <f>IFERROR(VLOOKUP(Table213162021[[#This Row],[Player No]],Table11[[No]:[Province]],2,0),"")</f>
        <v/>
      </c>
      <c r="G760" s="47" t="str">
        <f>IFERROR(VLOOKUP(Table213162038[[#This Row],[Player No]],Table11[[No]:[Province]],3,0),"")</f>
        <v/>
      </c>
      <c r="H760" s="166"/>
      <c r="I760" s="167"/>
      <c r="J760" s="167"/>
      <c r="K760" s="56"/>
      <c r="L760" s="57"/>
      <c r="M760" s="57"/>
      <c r="N760" s="57"/>
      <c r="O760" s="57"/>
      <c r="P760" s="17"/>
      <c r="Q760" s="18"/>
      <c r="R760" s="18"/>
      <c r="S760" s="146"/>
    </row>
    <row r="761" spans="4:19" ht="16" hidden="1" thickBot="1">
      <c r="D761" s="52">
        <f t="shared" si="15"/>
        <v>757</v>
      </c>
      <c r="E761" s="149"/>
      <c r="F761" s="46" t="str">
        <f>IFERROR(VLOOKUP(Table213162021[[#This Row],[Player No]],Table11[[No]:[Province]],2,0),"")</f>
        <v/>
      </c>
      <c r="G761" s="47" t="str">
        <f>IFERROR(VLOOKUP(Table213162038[[#This Row],[Player No]],Table11[[No]:[Province]],3,0),"")</f>
        <v/>
      </c>
      <c r="H761" s="166"/>
      <c r="I761" s="167"/>
      <c r="J761" s="170"/>
      <c r="K761" s="150"/>
      <c r="L761" s="57"/>
      <c r="M761" s="57"/>
      <c r="N761" s="57"/>
      <c r="O761" s="57"/>
      <c r="P761" s="17"/>
      <c r="Q761" s="18"/>
      <c r="R761" s="18"/>
      <c r="S761" s="146"/>
    </row>
    <row r="762" spans="4:19" ht="15.5" hidden="1">
      <c r="D762" s="52"/>
      <c r="E762" s="127"/>
      <c r="F762" s="54"/>
      <c r="G762" s="55"/>
      <c r="H762" s="166"/>
      <c r="I762" s="170"/>
      <c r="J762" s="170"/>
      <c r="K762" s="120"/>
      <c r="L762" s="126"/>
      <c r="M762" s="126"/>
      <c r="N762" s="126"/>
      <c r="O762" s="126"/>
      <c r="P762" s="113"/>
      <c r="Q762" s="18"/>
      <c r="R762" s="18"/>
      <c r="S762" s="124"/>
    </row>
    <row r="763" spans="4:19" ht="15.5" hidden="1">
      <c r="D763" s="52"/>
      <c r="E763" s="127"/>
      <c r="F763" s="54"/>
      <c r="G763" s="55"/>
      <c r="H763" s="166"/>
      <c r="I763" s="170"/>
      <c r="J763" s="170"/>
      <c r="K763" s="120"/>
      <c r="L763" s="126"/>
      <c r="M763" s="126"/>
      <c r="N763" s="126"/>
      <c r="O763" s="126"/>
      <c r="P763" s="113"/>
      <c r="Q763" s="18"/>
      <c r="R763" s="18"/>
      <c r="S763" s="128"/>
    </row>
    <row r="764" spans="4:19" ht="15.5" hidden="1">
      <c r="D764" s="52"/>
      <c r="E764" s="60"/>
      <c r="F764" s="54"/>
      <c r="G764" s="55"/>
      <c r="H764" s="166"/>
      <c r="I764" s="170"/>
      <c r="J764" s="170"/>
      <c r="K764" s="120"/>
      <c r="L764" s="126"/>
      <c r="M764" s="126"/>
      <c r="N764" s="126"/>
      <c r="O764" s="126"/>
      <c r="P764" s="17"/>
      <c r="Q764" s="18"/>
      <c r="R764" s="18"/>
      <c r="S764" s="25"/>
    </row>
    <row r="765" spans="4:19" ht="15.5" hidden="1">
      <c r="D765" s="52"/>
      <c r="E765" s="60"/>
      <c r="F765" s="54"/>
      <c r="G765" s="55"/>
      <c r="H765" s="166"/>
      <c r="I765" s="170"/>
      <c r="J765" s="170"/>
      <c r="K765" s="120"/>
      <c r="L765" s="126"/>
      <c r="M765" s="126"/>
      <c r="N765" s="126"/>
      <c r="O765" s="126"/>
      <c r="P765" s="17"/>
      <c r="Q765" s="18"/>
      <c r="R765" s="18"/>
      <c r="S765" s="25"/>
    </row>
    <row r="766" spans="4:19" ht="15.5" hidden="1">
      <c r="D766" s="52"/>
      <c r="E766" s="60"/>
      <c r="F766" s="54"/>
      <c r="G766" s="55"/>
      <c r="H766" s="166"/>
      <c r="I766" s="170"/>
      <c r="J766" s="170"/>
      <c r="K766" s="120"/>
      <c r="L766" s="126"/>
      <c r="M766" s="126"/>
      <c r="N766" s="126"/>
      <c r="O766" s="126"/>
      <c r="P766" s="17"/>
      <c r="Q766" s="18"/>
      <c r="R766" s="18"/>
      <c r="S766" s="25"/>
    </row>
    <row r="767" spans="4:19" ht="15.5" hidden="1">
      <c r="D767" s="52"/>
      <c r="E767" s="60"/>
      <c r="F767" s="54"/>
      <c r="G767" s="55"/>
      <c r="H767" s="166"/>
      <c r="I767" s="170"/>
      <c r="J767" s="170"/>
      <c r="K767" s="120"/>
      <c r="L767" s="126"/>
      <c r="M767" s="126"/>
      <c r="N767" s="126"/>
      <c r="O767" s="126"/>
      <c r="P767" s="17"/>
      <c r="Q767" s="18"/>
      <c r="R767" s="18"/>
      <c r="S767" s="25"/>
    </row>
    <row r="768" spans="4:19" ht="15.5" hidden="1">
      <c r="D768" s="52"/>
      <c r="E768" s="123"/>
      <c r="F768" s="54"/>
      <c r="G768" s="55"/>
      <c r="H768" s="171"/>
      <c r="I768" s="170"/>
      <c r="J768" s="170"/>
      <c r="K768" s="120"/>
      <c r="L768" s="121"/>
      <c r="M768" s="121"/>
      <c r="N768" s="121"/>
      <c r="O768" s="121"/>
      <c r="P768" s="124"/>
      <c r="Q768" s="116"/>
      <c r="R768" s="116"/>
      <c r="S768" s="128"/>
    </row>
    <row r="769" hidden="1"/>
  </sheetData>
  <sheetProtection sort="0" autoFilter="0"/>
  <mergeCells count="5">
    <mergeCell ref="E1:F1"/>
    <mergeCell ref="E2:F2"/>
    <mergeCell ref="M2:O2"/>
    <mergeCell ref="M3:N3"/>
    <mergeCell ref="Q2:S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All Rankings</vt:lpstr>
      <vt:lpstr>Tournaments</vt:lpstr>
      <vt:lpstr>Men 70+</vt:lpstr>
      <vt:lpstr>Men 60+</vt:lpstr>
      <vt:lpstr>Men 50+</vt:lpstr>
      <vt:lpstr>Men 40+</vt:lpstr>
      <vt:lpstr>Women +35</vt:lpstr>
      <vt:lpstr>Women +40</vt:lpstr>
      <vt:lpstr>Women +50</vt:lpstr>
      <vt:lpstr>Women +60</vt:lpstr>
      <vt:lpstr>Male Players</vt:lpstr>
      <vt:lpstr>Female Players</vt:lpstr>
      <vt:lpstr>Point Allocation</vt:lpstr>
      <vt:lpstr>Rules</vt:lpstr>
      <vt:lpstr>'All Rankings'!Print_Area</vt:lpstr>
      <vt:lpstr>'All Rankings'!Print_Titles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Moegamad Roesdien Isaacs</dc:creator>
  <cp:lastModifiedBy>Gavin</cp:lastModifiedBy>
  <dcterms:created xsi:type="dcterms:W3CDTF">2026-02-24T08:12:29Z</dcterms:created>
  <dcterms:modified xsi:type="dcterms:W3CDTF">2026-05-19T00:09:09Z</dcterms:modified>
</cp:coreProperties>
</file>